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0" yWindow="2505" windowWidth="3045" windowHeight="5715" tabRatio="934"/>
  </bookViews>
  <sheets>
    <sheet name="İÇİNDEKİLER" sheetId="232" r:id="rId1"/>
    <sheet name="CONTENTS" sheetId="233" r:id="rId2"/>
    <sheet name="K1R" sheetId="216" r:id="rId3"/>
    <sheet name="B1L" sheetId="217" r:id="rId4"/>
    <sheet name="K2R" sheetId="218" r:id="rId5"/>
    <sheet name="1A" sheetId="4" r:id="rId6"/>
    <sheet name="1B" sheetId="5" r:id="rId7"/>
    <sheet name="T2A" sheetId="94" r:id="rId8"/>
    <sheet name="T2B" sheetId="95" r:id="rId9"/>
    <sheet name="T2C" sheetId="96" r:id="rId10"/>
    <sheet name="T3A" sheetId="97" r:id="rId11"/>
    <sheet name="T3B" sheetId="98" r:id="rId12"/>
    <sheet name="T4" sheetId="213" r:id="rId13"/>
    <sheet name="T5" sheetId="100" r:id="rId14"/>
    <sheet name="6A" sheetId="6" r:id="rId15"/>
    <sheet name="6B" sheetId="7" r:id="rId16"/>
    <sheet name="T7A" sheetId="101" r:id="rId17"/>
    <sheet name="T7B" sheetId="102" r:id="rId18"/>
    <sheet name="T7C" sheetId="103" r:id="rId19"/>
    <sheet name="B2L" sheetId="221" r:id="rId20"/>
    <sheet name="K3R" sheetId="220" r:id="rId21"/>
    <sheet name="T8" sheetId="108" r:id="rId22"/>
    <sheet name="T9" sheetId="109" r:id="rId23"/>
    <sheet name="T10" sheetId="137" r:id="rId24"/>
    <sheet name="T11" sheetId="138" r:id="rId25"/>
    <sheet name="T12A" sheetId="139" r:id="rId26"/>
    <sheet name="T12B" sheetId="185" r:id="rId27"/>
    <sheet name="T13" sheetId="140" r:id="rId28"/>
    <sheet name="T14" sheetId="147" r:id="rId29"/>
    <sheet name="T14A" sheetId="174" r:id="rId30"/>
    <sheet name="T15" sheetId="142" r:id="rId31"/>
    <sheet name="T16" sheetId="148" r:id="rId32"/>
    <sheet name="T17" sheetId="143" r:id="rId33"/>
    <sheet name="T18" sheetId="144" r:id="rId34"/>
    <sheet name="T19" sheetId="145" r:id="rId35"/>
    <sheet name="T20" sheetId="146" r:id="rId36"/>
    <sheet name="T20A" sheetId="184" r:id="rId37"/>
    <sheet name="T21" sheetId="150" r:id="rId38"/>
    <sheet name="T22" sheetId="154" r:id="rId39"/>
    <sheet name="T23" sheetId="153" r:id="rId40"/>
    <sheet name="T24" sheetId="151" r:id="rId41"/>
    <sheet name="T25" sheetId="152" r:id="rId42"/>
    <sheet name="T26" sheetId="195" r:id="rId43"/>
    <sheet name="T27" sheetId="52" r:id="rId44"/>
    <sheet name="T28" sheetId="53" r:id="rId45"/>
    <sheet name="T29A" sheetId="54" r:id="rId46"/>
    <sheet name="T29B" sheetId="186" r:id="rId47"/>
    <sheet name="30" sheetId="110" r:id="rId48"/>
    <sheet name="T31" sheetId="107" r:id="rId49"/>
    <sheet name="T32" sheetId="164" r:id="rId50"/>
    <sheet name="T33" sheetId="165" r:id="rId51"/>
    <sheet name="T34" sheetId="191" r:id="rId52"/>
    <sheet name="35" sheetId="188" r:id="rId53"/>
    <sheet name="36" sheetId="189" r:id="rId54"/>
    <sheet name="37" sheetId="214" r:id="rId55"/>
    <sheet name="38" sheetId="187" r:id="rId56"/>
    <sheet name="B3L" sheetId="223" r:id="rId57"/>
    <sheet name="K4R" sheetId="222" r:id="rId58"/>
    <sheet name="T39" sheetId="162" r:id="rId59"/>
    <sheet name="T40" sheetId="163" r:id="rId60"/>
    <sheet name="T41" sheetId="215" r:id="rId61"/>
    <sheet name="T42" sheetId="157" r:id="rId62"/>
    <sheet name="T43" sheetId="159" r:id="rId63"/>
    <sheet name="T44" sheetId="158" r:id="rId64"/>
    <sheet name="T45" sheetId="160" r:id="rId65"/>
    <sheet name="T46" sheetId="161" r:id="rId66"/>
    <sheet name="T47" sheetId="196" r:id="rId67"/>
    <sheet name="T48A" sheetId="197" r:id="rId68"/>
    <sheet name="T48B" sheetId="238" r:id="rId69"/>
    <sheet name="T48C" sheetId="198" r:id="rId70"/>
    <sheet name="T48D" sheetId="239" r:id="rId71"/>
    <sheet name="T49A" sheetId="200" r:id="rId72"/>
    <sheet name="T49B" sheetId="237" r:id="rId73"/>
    <sheet name="T50A" sheetId="206" r:id="rId74"/>
    <sheet name="T50B" sheetId="235" r:id="rId75"/>
    <sheet name="T51A" sheetId="209" r:id="rId76"/>
    <sheet name="T51B" sheetId="240" r:id="rId77"/>
    <sheet name="T51C" sheetId="210" r:id="rId78"/>
    <sheet name="T51D" sheetId="241" r:id="rId79"/>
    <sheet name="T52" sheetId="208" r:id="rId80"/>
    <sheet name="T53" sheetId="207" r:id="rId81"/>
    <sheet name="T54" sheetId="211" r:id="rId82"/>
    <sheet name="B4L" sheetId="225" r:id="rId83"/>
    <sheet name="K5R" sheetId="224" r:id="rId84"/>
    <sheet name="T55" sheetId="63" r:id="rId85"/>
    <sheet name="T56" sheetId="64" r:id="rId86"/>
    <sheet name="T57" sheetId="65" r:id="rId87"/>
    <sheet name="T58" sheetId="66" r:id="rId88"/>
    <sheet name="B5L" sheetId="227" r:id="rId89"/>
    <sheet name="K6R" sheetId="226" r:id="rId90"/>
    <sheet name="59A-B" sheetId="68" r:id="rId91"/>
    <sheet name="60" sheetId="70" r:id="rId92"/>
    <sheet name="B6L" sheetId="229" r:id="rId93"/>
    <sheet name="K7R" sheetId="228" r:id="rId94"/>
    <sheet name="61A-B" sheetId="73" r:id="rId95"/>
    <sheet name="62" sheetId="192" r:id="rId96"/>
    <sheet name="B7L" sheetId="231" r:id="rId97"/>
    <sheet name="K8R" sheetId="230" r:id="rId98"/>
    <sheet name="T63" sheetId="75" r:id="rId99"/>
    <sheet name="T64" sheetId="193" r:id="rId100"/>
    <sheet name="T65" sheetId="243" r:id="rId101"/>
    <sheet name="T66" sheetId="76" r:id="rId102"/>
    <sheet name="T67" sheetId="81" r:id="rId103"/>
    <sheet name="T68A" sheetId="79" r:id="rId104"/>
    <sheet name="T68B" sheetId="80" r:id="rId105"/>
    <sheet name="T69" sheetId="78" r:id="rId106"/>
    <sheet name="T70A" sheetId="77" r:id="rId107"/>
    <sheet name="T70B" sheetId="212" r:id="rId108"/>
  </sheets>
  <externalReferences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b">'[5]Ek Bilgi'!$A$3:$AR$18</definedName>
    <definedName name="Bilgi" localSheetId="95">'[4]Ek Bilgi'!$A$3:$AR$18</definedName>
    <definedName name="Bilgi" localSheetId="3">'[8]Ek Bilgi'!$A$3:$AR$18</definedName>
    <definedName name="Bilgi" localSheetId="19">'[8]Ek Bilgi'!$A$3:$AR$18</definedName>
    <definedName name="Bilgi" localSheetId="56">'[8]Ek Bilgi'!$A$3:$AR$18</definedName>
    <definedName name="Bilgi" localSheetId="82">'[8]Ek Bilgi'!$A$3:$AR$18</definedName>
    <definedName name="Bilgi" localSheetId="88">'[8]Ek Bilgi'!$A$3:$AR$18</definedName>
    <definedName name="Bilgi" localSheetId="92">'[8]Ek Bilgi'!$A$3:$AR$18</definedName>
    <definedName name="Bilgi" localSheetId="96">'[8]Ek Bilgi'!$A$3:$AR$18</definedName>
    <definedName name="Bilgi" localSheetId="1">'[8]Ek Bilgi'!$A$3:$AR$18</definedName>
    <definedName name="Bilgi" localSheetId="0">'[8]Ek Bilgi'!$A$3:$AR$18</definedName>
    <definedName name="Bilgi" localSheetId="2">'[8]Ek Bilgi'!$A$3:$AR$18</definedName>
    <definedName name="Bilgi" localSheetId="20">'[8]Ek Bilgi'!$A$3:$AR$18</definedName>
    <definedName name="Bilgi" localSheetId="57">'[8]Ek Bilgi'!$A$3:$AR$18</definedName>
    <definedName name="Bilgi" localSheetId="83">'[8]Ek Bilgi'!$A$3:$AR$18</definedName>
    <definedName name="Bilgi" localSheetId="89">'[8]Ek Bilgi'!$A$3:$AR$18</definedName>
    <definedName name="Bilgi" localSheetId="93">'[8]Ek Bilgi'!$A$3:$AR$18</definedName>
    <definedName name="Bilgi" localSheetId="97">'[8]Ek Bilgi'!$A$3:$AR$18</definedName>
    <definedName name="Bilgi" localSheetId="74">'[9]Ek Bilgi'!$A$3:$AR$18</definedName>
    <definedName name="Bilgi" localSheetId="99">'[4]Ek Bilgi'!$A$3:$AR$18</definedName>
    <definedName name="Bilgi">'[2]Ek Bilgi'!$A$3:$AR$18</definedName>
    <definedName name="ebru">[7]KM!$AD$3:$AK$16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_xlnm.Print_Area" localSheetId="5">'1A'!$A$3:$G$63</definedName>
    <definedName name="_xlnm.Print_Area" localSheetId="6">'1B'!$A$3:$G$62</definedName>
    <definedName name="_xlnm.Print_Area" localSheetId="47">'30'!$A$3:$M$62</definedName>
    <definedName name="_xlnm.Print_Area" localSheetId="52">'35'!$A$3:$AC$85</definedName>
    <definedName name="_xlnm.Print_Area" localSheetId="53">'36'!$A$3:$AF$94</definedName>
    <definedName name="_xlnm.Print_Area" localSheetId="54">'37'!$A$3:$AH$104</definedName>
    <definedName name="_xlnm.Print_Area" localSheetId="55">'38'!$A$3:$AJ$104</definedName>
    <definedName name="_xlnm.Print_Area" localSheetId="90">'59A-B'!$A$3:$F$46</definedName>
    <definedName name="_xlnm.Print_Area" localSheetId="91">'60'!$A$3:$N$50</definedName>
    <definedName name="_xlnm.Print_Area" localSheetId="94">'61A-B'!$A$3:$F$57</definedName>
    <definedName name="_xlnm.Print_Area" localSheetId="95">'62'!$A$3:$N$50</definedName>
    <definedName name="_xlnm.Print_Area" localSheetId="14">'6A'!$A$3:$G$74</definedName>
    <definedName name="_xlnm.Print_Area" localSheetId="15">'6B'!$A$3:$G$74</definedName>
    <definedName name="_xlnm.Print_Area" localSheetId="1">CONTENTS!$A$1:$B$179</definedName>
    <definedName name="_xlnm.Print_Area" localSheetId="0">İÇİNDEKİLER!$A$1:$B$179</definedName>
    <definedName name="_xlnm.Print_Area" localSheetId="23">'T10'!$A$3:$AK$91</definedName>
    <definedName name="_xlnm.Print_Area" localSheetId="24">'T11'!$A$3:$AH$92</definedName>
    <definedName name="_xlnm.Print_Area" localSheetId="25">T12A!$A$3:$W$88</definedName>
    <definedName name="_xlnm.Print_Area" localSheetId="26">T12B!$A$3:$AA$88</definedName>
    <definedName name="_xlnm.Print_Area" localSheetId="27">'T13'!$A$3:$AF$79</definedName>
    <definedName name="_xlnm.Print_Area" localSheetId="28">'T14'!$A$3:$AF$83</definedName>
    <definedName name="_xlnm.Print_Area" localSheetId="29">T14A!$A$3:$AF$83</definedName>
    <definedName name="_xlnm.Print_Area" localSheetId="30">'T15'!$A$3:$S$79</definedName>
    <definedName name="_xlnm.Print_Area" localSheetId="31">'T16'!$A$3:$T$79</definedName>
    <definedName name="_xlnm.Print_Area" localSheetId="32">'T17'!$A$3:$AH$79</definedName>
    <definedName name="_xlnm.Print_Area" localSheetId="33">'T18'!$A$3:$AF$79</definedName>
    <definedName name="_xlnm.Print_Area" localSheetId="34">'T19'!$A$3:$AG$79</definedName>
    <definedName name="_xlnm.Print_Area" localSheetId="35">'T20'!$A$3:$AF$79</definedName>
    <definedName name="_xlnm.Print_Area" localSheetId="36">T20A!$A$3:$AF$79</definedName>
    <definedName name="_xlnm.Print_Area" localSheetId="37">'T21'!$A$3:$AG$79</definedName>
    <definedName name="_xlnm.Print_Area" localSheetId="38">'T22'!$A$3:$Z$79</definedName>
    <definedName name="_xlnm.Print_Area" localSheetId="39">'T23'!$A$3:$Y$79</definedName>
    <definedName name="_xlnm.Print_Area" localSheetId="40">'T24'!$A$3:$S$79</definedName>
    <definedName name="_xlnm.Print_Area" localSheetId="41">'T25'!$A$3:$Y$79</definedName>
    <definedName name="_xlnm.Print_Area" localSheetId="42">'T26'!$A$3:$Y$101</definedName>
    <definedName name="_xlnm.Print_Area" localSheetId="43">'T27'!$A$3:$Y$88</definedName>
    <definedName name="_xlnm.Print_Area" localSheetId="44">'T28'!$A$3:$Y$88</definedName>
    <definedName name="_xlnm.Print_Area" localSheetId="45">T29A!$A$3:$H$88</definedName>
    <definedName name="_xlnm.Print_Area" localSheetId="46">T29B!$A$3:$I$88</definedName>
    <definedName name="_xlnm.Print_Area" localSheetId="7">T2A!$A$3:$AB$81</definedName>
    <definedName name="_xlnm.Print_Area" localSheetId="8">T2B!$A$3:$V$80</definedName>
    <definedName name="_xlnm.Print_Area" localSheetId="9">T2C!$A$3:$Z$80</definedName>
    <definedName name="_xlnm.Print_Area" localSheetId="48">'T31'!$A$3:$H$81</definedName>
    <definedName name="_xlnm.Print_Area" localSheetId="49">'T32'!$A$3:$AK$104</definedName>
    <definedName name="_xlnm.Print_Area" localSheetId="50">'T33'!$A$3:$AK$104</definedName>
    <definedName name="_xlnm.Print_Area" localSheetId="51">'T34'!$A$3:$Y$55</definedName>
    <definedName name="_xlnm.Print_Area" localSheetId="58">'T39'!$A$3:$AK$99</definedName>
    <definedName name="_xlnm.Print_Area" localSheetId="10">T3A!$A$3:$AA$81</definedName>
    <definedName name="_xlnm.Print_Area" localSheetId="11">T3B!$A$3:$AD$81</definedName>
    <definedName name="_xlnm.Print_Area" localSheetId="12">'T4'!$A$3:$R$78</definedName>
    <definedName name="_xlnm.Print_Area" localSheetId="59">'T40'!$A$3:$AK$129</definedName>
    <definedName name="_xlnm.Print_Area" localSheetId="60">'T41'!$A$3:$AC$75</definedName>
    <definedName name="_xlnm.Print_Area" localSheetId="61">'T42'!$A$3:$AG$74</definedName>
    <definedName name="_xlnm.Print_Area" localSheetId="62">'T43'!$A$3:$AK$70</definedName>
    <definedName name="_xlnm.Print_Area" localSheetId="63">'T44'!$A$3:$AH$66</definedName>
    <definedName name="_xlnm.Print_Area" localSheetId="64">'T45'!$A$3:$AF$79</definedName>
    <definedName name="_xlnm.Print_Area" localSheetId="65">'T46'!$A$3:$AF$53</definedName>
    <definedName name="_xlnm.Print_Area" localSheetId="66">'T47'!$A$3:$Y$82</definedName>
    <definedName name="_xlnm.Print_Area" localSheetId="67">T48A!$A$3:$Y$72</definedName>
    <definedName name="_xlnm.Print_Area" localSheetId="68">T48B!$A$3:$Y$72</definedName>
    <definedName name="_xlnm.Print_Area" localSheetId="69">T48C!$A$3:$Y$102</definedName>
    <definedName name="_xlnm.Print_Area" localSheetId="70">T48D!$A$3:$Y$101</definedName>
    <definedName name="_xlnm.Print_Area" localSheetId="71">T49A!$A$3:$Y$101</definedName>
    <definedName name="_xlnm.Print_Area" localSheetId="72">T49B!$A$3:$Y$101</definedName>
    <definedName name="_xlnm.Print_Area" localSheetId="13">'T5'!$A$3:$K$81</definedName>
    <definedName name="_xlnm.Print_Area" localSheetId="73">T50A!$A$3:$T$250</definedName>
    <definedName name="_xlnm.Print_Area" localSheetId="74">T50B!$A$3:$U$226</definedName>
    <definedName name="_xlnm.Print_Area" localSheetId="75">T51A!$A$3:$Y$127</definedName>
    <definedName name="_xlnm.Print_Area" localSheetId="76">T51B!$A$3:$Y$127</definedName>
    <definedName name="_xlnm.Print_Area" localSheetId="77">T51C!$A$3:$Y$129</definedName>
    <definedName name="_xlnm.Print_Area" localSheetId="78">T51D!$A$3:$Y$129</definedName>
    <definedName name="_xlnm.Print_Area" localSheetId="79">'T52'!$A$4:$O$177</definedName>
    <definedName name="_xlnm.Print_Area" localSheetId="80">'T53'!$A$3:$Y$100</definedName>
    <definedName name="_xlnm.Print_Area" localSheetId="81">'T54'!$A$3:$K$100</definedName>
    <definedName name="_xlnm.Print_Area" localSheetId="84">'T55'!$A$3:$P$81</definedName>
    <definedName name="_xlnm.Print_Area" localSheetId="85">'T56'!$A$3:$P$74</definedName>
    <definedName name="_xlnm.Print_Area" localSheetId="86">'T57'!$A$3:$N$169</definedName>
    <definedName name="_xlnm.Print_Area" localSheetId="87">'T58'!$A$3:$L$103</definedName>
    <definedName name="_xlnm.Print_Area" localSheetId="98">'T63'!$A$3:$C$141</definedName>
    <definedName name="_xlnm.Print_Area" localSheetId="99">'T64'!$A$3:$H$74</definedName>
    <definedName name="_xlnm.Print_Area" localSheetId="101">'T66'!$A$3:$E$165</definedName>
    <definedName name="_xlnm.Print_Area" localSheetId="102">'T67'!$A$3:$E$68</definedName>
    <definedName name="_xlnm.Print_Area" localSheetId="103">T68A!$A$3:$P$81</definedName>
    <definedName name="_xlnm.Print_Area" localSheetId="104">T68B!$A$3:$P$81</definedName>
    <definedName name="_xlnm.Print_Area" localSheetId="105">'T69'!$A$3:$C$159</definedName>
    <definedName name="_xlnm.Print_Area" localSheetId="106">T70A!$A$3:$I$72</definedName>
    <definedName name="_xlnm.Print_Area" localSheetId="107">T70B!$A$3:$H$96</definedName>
    <definedName name="_xlnm.Print_Area" localSheetId="16">T7A!$A$3:$AC$81</definedName>
    <definedName name="_xlnm.Print_Area" localSheetId="17">T7B!$A$3:$AA$81</definedName>
    <definedName name="_xlnm.Print_Area" localSheetId="18">T7C!$A$3:$R$81</definedName>
    <definedName name="_xlnm.Print_Area" localSheetId="21">'T8'!$A$3:$AO$79</definedName>
    <definedName name="_xlnm.Print_Area" localSheetId="22">'T9'!$A$3:$V$79</definedName>
    <definedName name="t">[6]KM!$AD$3:$AK$16</definedName>
    <definedName name="turker" localSheetId="95">[3]KM!$AD$3:$AK$16</definedName>
    <definedName name="turker" localSheetId="3">[7]KM!$AD$3:$AK$16</definedName>
    <definedName name="turker" localSheetId="19">[7]KM!$AD$3:$AK$16</definedName>
    <definedName name="turker" localSheetId="56">[7]KM!$AD$3:$AK$16</definedName>
    <definedName name="turker" localSheetId="82">[7]KM!$AD$3:$AK$16</definedName>
    <definedName name="turker" localSheetId="88">[7]KM!$AD$3:$AK$16</definedName>
    <definedName name="turker" localSheetId="92">[7]KM!$AD$3:$AK$16</definedName>
    <definedName name="turker" localSheetId="96">[7]KM!$AD$3:$AK$16</definedName>
    <definedName name="turker" localSheetId="1">[7]KM!$AD$3:$AK$16</definedName>
    <definedName name="turker" localSheetId="0">[7]KM!$AD$3:$AK$16</definedName>
    <definedName name="turker" localSheetId="2">[7]KM!$AD$3:$AK$16</definedName>
    <definedName name="turker" localSheetId="20">[7]KM!$AD$3:$AK$16</definedName>
    <definedName name="turker" localSheetId="57">[7]KM!$AD$3:$AK$16</definedName>
    <definedName name="turker" localSheetId="83">[7]KM!$AD$3:$AK$16</definedName>
    <definedName name="turker" localSheetId="89">[7]KM!$AD$3:$AK$16</definedName>
    <definedName name="turker" localSheetId="93">[7]KM!$AD$3:$AK$16</definedName>
    <definedName name="turker" localSheetId="97">[7]KM!$AD$3:$AK$16</definedName>
    <definedName name="turker" localSheetId="74">[10]KM!$AD$3:$AK$16</definedName>
    <definedName name="turker" localSheetId="99">[3]KM!$AD$3:$AK$16</definedName>
    <definedName name="turker">[1]KM!$AD$3:$AK$16</definedName>
    <definedName name="umut" localSheetId="95">[3]KM!$AD$3:$AK$16</definedName>
    <definedName name="umut" localSheetId="3">[7]KM!$AD$3:$AK$16</definedName>
    <definedName name="umut" localSheetId="19">[7]KM!$AD$3:$AK$16</definedName>
    <definedName name="umut" localSheetId="56">[7]KM!$AD$3:$AK$16</definedName>
    <definedName name="umut" localSheetId="82">[7]KM!$AD$3:$AK$16</definedName>
    <definedName name="umut" localSheetId="88">[7]KM!$AD$3:$AK$16</definedName>
    <definedName name="umut" localSheetId="92">[7]KM!$AD$3:$AK$16</definedName>
    <definedName name="umut" localSheetId="96">[7]KM!$AD$3:$AK$16</definedName>
    <definedName name="umut" localSheetId="1">[7]KM!$AD$3:$AK$16</definedName>
    <definedName name="umut" localSheetId="0">[7]KM!$AD$3:$AK$16</definedName>
    <definedName name="umut" localSheetId="2">[7]KM!$AD$3:$AK$16</definedName>
    <definedName name="umut" localSheetId="20">[7]KM!$AD$3:$AK$16</definedName>
    <definedName name="umut" localSheetId="57">[7]KM!$AD$3:$AK$16</definedName>
    <definedName name="umut" localSheetId="83">[7]KM!$AD$3:$AK$16</definedName>
    <definedName name="umut" localSheetId="89">[7]KM!$AD$3:$AK$16</definedName>
    <definedName name="umut" localSheetId="93">[7]KM!$AD$3:$AK$16</definedName>
    <definedName name="umut" localSheetId="97">[7]KM!$AD$3:$AK$16</definedName>
    <definedName name="umut" localSheetId="74">[10]KM!$AD$3:$AK$16</definedName>
    <definedName name="umut" localSheetId="99">[3]KM!$AD$3:$AK$16</definedName>
    <definedName name="umut">[1]KM!$AD$3:$AK$16</definedName>
  </definedNames>
  <calcPr calcId="145621"/>
</workbook>
</file>

<file path=xl/calcChain.xml><?xml version="1.0" encoding="utf-8"?>
<calcChain xmlns="http://schemas.openxmlformats.org/spreadsheetml/2006/main">
  <c r="C20" i="157" l="1"/>
  <c r="D20" i="157"/>
  <c r="E20" i="157"/>
  <c r="F20" i="157"/>
  <c r="G20" i="157"/>
  <c r="H20" i="157"/>
  <c r="I20" i="157"/>
  <c r="J20" i="157"/>
  <c r="K20" i="157"/>
  <c r="L20" i="157"/>
  <c r="M20" i="157"/>
  <c r="N20" i="157"/>
  <c r="O20" i="157"/>
  <c r="P20" i="157"/>
  <c r="Q20" i="157"/>
  <c r="R20" i="157"/>
  <c r="S20" i="157"/>
  <c r="T20" i="157"/>
  <c r="U20" i="157"/>
  <c r="V20" i="157"/>
  <c r="W20" i="157"/>
  <c r="X20" i="157"/>
  <c r="Y20" i="157"/>
  <c r="Z20" i="157"/>
  <c r="AA20" i="157"/>
  <c r="AB20" i="157"/>
  <c r="AC20" i="157"/>
  <c r="AD20" i="157"/>
  <c r="AE20" i="157"/>
  <c r="AF20" i="157"/>
  <c r="AG20" i="157"/>
  <c r="B20" i="157"/>
  <c r="AB10" i="157"/>
  <c r="AC10" i="157"/>
  <c r="AD10" i="157"/>
  <c r="AE10" i="157"/>
  <c r="AF10" i="157"/>
  <c r="AG10" i="157"/>
  <c r="C10" i="157"/>
  <c r="D10" i="157"/>
  <c r="E10" i="157"/>
  <c r="F10" i="157"/>
  <c r="G10" i="157"/>
  <c r="H10" i="157"/>
  <c r="I10" i="157"/>
  <c r="J10" i="157"/>
  <c r="K10" i="157"/>
  <c r="L10" i="157"/>
  <c r="M10" i="157"/>
  <c r="N10" i="157"/>
  <c r="O10" i="157"/>
  <c r="P10" i="157"/>
  <c r="Q10" i="157"/>
  <c r="R10" i="157"/>
  <c r="S10" i="157"/>
  <c r="T10" i="157"/>
  <c r="U10" i="157"/>
  <c r="V10" i="157"/>
  <c r="W10" i="157"/>
  <c r="X10" i="157"/>
  <c r="Y10" i="157"/>
  <c r="Z10" i="157"/>
  <c r="AA10" i="157"/>
  <c r="B10" i="157"/>
  <c r="D101" i="162"/>
  <c r="E101" i="162"/>
  <c r="F101" i="162"/>
  <c r="G101" i="162"/>
  <c r="H101" i="162"/>
  <c r="I101" i="162"/>
  <c r="J101" i="162"/>
  <c r="K101" i="162"/>
  <c r="L101" i="162"/>
  <c r="M101" i="162"/>
  <c r="N101" i="162"/>
  <c r="O101" i="162"/>
  <c r="P101" i="162"/>
  <c r="Q101" i="162"/>
  <c r="R101" i="162"/>
  <c r="S101" i="162"/>
  <c r="T101" i="162"/>
  <c r="U101" i="162"/>
  <c r="V101" i="162"/>
  <c r="W101" i="162"/>
  <c r="X101" i="162"/>
  <c r="Y101" i="162"/>
  <c r="Z101" i="162"/>
  <c r="AA101" i="162"/>
  <c r="AB101" i="162"/>
  <c r="AC101" i="162"/>
  <c r="AD101" i="162"/>
  <c r="AE101" i="162"/>
  <c r="AF101" i="162"/>
  <c r="AG101" i="162"/>
  <c r="AH101" i="162"/>
  <c r="AI101" i="162"/>
  <c r="AJ101" i="162"/>
  <c r="D102" i="162"/>
  <c r="E102" i="162"/>
  <c r="F102" i="162"/>
  <c r="G102" i="162"/>
  <c r="H102" i="162"/>
  <c r="I102" i="162"/>
  <c r="J102" i="162"/>
  <c r="K102" i="162"/>
  <c r="L102" i="162"/>
  <c r="M102" i="162"/>
  <c r="N102" i="162"/>
  <c r="O102" i="162"/>
  <c r="P102" i="162"/>
  <c r="Q102" i="162"/>
  <c r="R102" i="162"/>
  <c r="S102" i="162"/>
  <c r="T102" i="162"/>
  <c r="U102" i="162"/>
  <c r="V102" i="162"/>
  <c r="W102" i="162"/>
  <c r="X102" i="162"/>
  <c r="Y102" i="162"/>
  <c r="Z102" i="162"/>
  <c r="AA102" i="162"/>
  <c r="AB102" i="162"/>
  <c r="AC102" i="162"/>
  <c r="AD102" i="162"/>
  <c r="AE102" i="162"/>
  <c r="AF102" i="162"/>
  <c r="AG102" i="162"/>
  <c r="AH102" i="162"/>
  <c r="AI102" i="162"/>
  <c r="AJ102" i="162"/>
  <c r="D103" i="162"/>
  <c r="E103" i="162"/>
  <c r="F103" i="162"/>
  <c r="G103" i="162"/>
  <c r="H103" i="162"/>
  <c r="I103" i="162"/>
  <c r="J103" i="162"/>
  <c r="K103" i="162"/>
  <c r="L103" i="162"/>
  <c r="M103" i="162"/>
  <c r="N103" i="162"/>
  <c r="O103" i="162"/>
  <c r="P103" i="162"/>
  <c r="Q103" i="162"/>
  <c r="R103" i="162"/>
  <c r="S103" i="162"/>
  <c r="T103" i="162"/>
  <c r="U103" i="162"/>
  <c r="V103" i="162"/>
  <c r="W103" i="162"/>
  <c r="X103" i="162"/>
  <c r="Y103" i="162"/>
  <c r="Z103" i="162"/>
  <c r="AA103" i="162"/>
  <c r="AB103" i="162"/>
  <c r="AC103" i="162"/>
  <c r="AD103" i="162"/>
  <c r="AE103" i="162"/>
  <c r="AF103" i="162"/>
  <c r="AG103" i="162"/>
  <c r="AH103" i="162"/>
  <c r="AI103" i="162"/>
  <c r="AJ103" i="162"/>
  <c r="B103" i="162"/>
  <c r="B102" i="162"/>
  <c r="B101" i="162"/>
  <c r="AK101" i="162" s="1"/>
  <c r="C103" i="162"/>
  <c r="C102" i="162"/>
  <c r="AK102" i="162" s="1"/>
  <c r="C101" i="162"/>
  <c r="AK98" i="162"/>
  <c r="AK96" i="162"/>
  <c r="AK93" i="162"/>
  <c r="AK91" i="162"/>
  <c r="AK86" i="162"/>
  <c r="AK81" i="162"/>
  <c r="AK78" i="162"/>
  <c r="AK76" i="162"/>
  <c r="AK73" i="162"/>
  <c r="AK71" i="162"/>
  <c r="AK68" i="162"/>
  <c r="AK66" i="162"/>
  <c r="AK63" i="162"/>
  <c r="AK61" i="162"/>
  <c r="AK59" i="162"/>
  <c r="AK58" i="162"/>
  <c r="AK55" i="162"/>
  <c r="AK54" i="162"/>
  <c r="AK53" i="162"/>
  <c r="AK48" i="162"/>
  <c r="AK43" i="162"/>
  <c r="AK38" i="162"/>
  <c r="AK33" i="162"/>
  <c r="AK28" i="162"/>
  <c r="AK23" i="162"/>
  <c r="AK19" i="162"/>
  <c r="AK18" i="162"/>
  <c r="AK14" i="162"/>
  <c r="AK13" i="162"/>
  <c r="Y3" i="152"/>
  <c r="S3" i="151"/>
  <c r="AH3" i="143"/>
  <c r="D171" i="208"/>
  <c r="E171" i="208"/>
  <c r="F171" i="208"/>
  <c r="G171" i="208"/>
  <c r="H171" i="208"/>
  <c r="I171" i="208"/>
  <c r="J171" i="208"/>
  <c r="K171" i="208"/>
  <c r="L171" i="208"/>
  <c r="M171" i="208"/>
  <c r="N171" i="208"/>
  <c r="O171" i="208"/>
  <c r="D172" i="208"/>
  <c r="E172" i="208"/>
  <c r="F172" i="208"/>
  <c r="G172" i="208"/>
  <c r="H172" i="208"/>
  <c r="I172" i="208"/>
  <c r="J172" i="208"/>
  <c r="K172" i="208"/>
  <c r="L172" i="208"/>
  <c r="M172" i="208"/>
  <c r="N172" i="208"/>
  <c r="O172" i="208"/>
  <c r="D173" i="208"/>
  <c r="E173" i="208"/>
  <c r="F173" i="208"/>
  <c r="G173" i="208"/>
  <c r="H173" i="208"/>
  <c r="I173" i="208"/>
  <c r="J173" i="208"/>
  <c r="K173" i="208"/>
  <c r="L173" i="208"/>
  <c r="M173" i="208"/>
  <c r="N173" i="208"/>
  <c r="O173" i="208"/>
  <c r="D174" i="208"/>
  <c r="E174" i="208"/>
  <c r="F174" i="208"/>
  <c r="G174" i="208"/>
  <c r="H174" i="208"/>
  <c r="I174" i="208"/>
  <c r="J174" i="208"/>
  <c r="K174" i="208"/>
  <c r="L174" i="208"/>
  <c r="M174" i="208"/>
  <c r="N174" i="208"/>
  <c r="O174" i="208"/>
  <c r="D175" i="208"/>
  <c r="E175" i="208"/>
  <c r="F175" i="208"/>
  <c r="G175" i="208"/>
  <c r="H175" i="208"/>
  <c r="I175" i="208"/>
  <c r="J175" i="208"/>
  <c r="K175" i="208"/>
  <c r="L175" i="208"/>
  <c r="M175" i="208"/>
  <c r="N175" i="208"/>
  <c r="O175" i="208"/>
  <c r="D176" i="208"/>
  <c r="E176" i="208"/>
  <c r="F176" i="208"/>
  <c r="G176" i="208"/>
  <c r="H176" i="208"/>
  <c r="I176" i="208"/>
  <c r="J176" i="208"/>
  <c r="K176" i="208"/>
  <c r="L176" i="208"/>
  <c r="M176" i="208"/>
  <c r="N176" i="208"/>
  <c r="O176" i="208"/>
  <c r="D177" i="208"/>
  <c r="E177" i="208"/>
  <c r="F177" i="208"/>
  <c r="G177" i="208"/>
  <c r="H177" i="208"/>
  <c r="I177" i="208"/>
  <c r="J177" i="208"/>
  <c r="K177" i="208"/>
  <c r="L177" i="208"/>
  <c r="M177" i="208"/>
  <c r="N177" i="208"/>
  <c r="O177" i="208"/>
  <c r="C172" i="208"/>
  <c r="C173" i="208"/>
  <c r="C174" i="208"/>
  <c r="C175" i="208"/>
  <c r="C176" i="208"/>
  <c r="C177" i="208"/>
  <c r="C171" i="208"/>
  <c r="F73" i="243"/>
  <c r="E73" i="243"/>
  <c r="D73" i="243"/>
  <c r="C73" i="243"/>
  <c r="Y46" i="243"/>
  <c r="Z46" i="243"/>
  <c r="AA46" i="243"/>
  <c r="AB46" i="243"/>
  <c r="AC46" i="243"/>
  <c r="AD46" i="243"/>
  <c r="AE46" i="243"/>
  <c r="AF46" i="243"/>
  <c r="D46" i="243"/>
  <c r="E46" i="243"/>
  <c r="F46" i="243"/>
  <c r="G46" i="243"/>
  <c r="H46" i="243"/>
  <c r="I46" i="243"/>
  <c r="J46" i="243"/>
  <c r="K46" i="243"/>
  <c r="L46" i="243"/>
  <c r="M46" i="243"/>
  <c r="N46" i="243"/>
  <c r="O46" i="243"/>
  <c r="P46" i="243"/>
  <c r="Q46" i="243"/>
  <c r="R46" i="243"/>
  <c r="S46" i="243"/>
  <c r="T46" i="243"/>
  <c r="U46" i="243"/>
  <c r="V46" i="243"/>
  <c r="W46" i="243"/>
  <c r="X46" i="243"/>
  <c r="C46" i="243"/>
  <c r="Z73" i="243"/>
  <c r="AA73" i="243"/>
  <c r="AB73" i="243"/>
  <c r="AC73" i="243"/>
  <c r="AD73" i="243"/>
  <c r="AE73" i="243"/>
  <c r="AF73" i="243"/>
  <c r="Y73" i="243"/>
  <c r="AF57" i="243"/>
  <c r="H73" i="243"/>
  <c r="I73" i="243"/>
  <c r="J73" i="243"/>
  <c r="K73" i="243"/>
  <c r="L73" i="243"/>
  <c r="M73" i="243"/>
  <c r="N73" i="243"/>
  <c r="O73" i="243"/>
  <c r="P73" i="243"/>
  <c r="Q73" i="243"/>
  <c r="R73" i="243"/>
  <c r="S73" i="243"/>
  <c r="T73" i="243"/>
  <c r="U73" i="243"/>
  <c r="V73" i="243"/>
  <c r="W73" i="243"/>
  <c r="X73" i="243"/>
  <c r="G73" i="243"/>
  <c r="Z57" i="243"/>
  <c r="AA57" i="243"/>
  <c r="AB57" i="243"/>
  <c r="AC57" i="243"/>
  <c r="AD57" i="243"/>
  <c r="AE57" i="243"/>
  <c r="Y57" i="243"/>
  <c r="N57" i="243"/>
  <c r="O57" i="243"/>
  <c r="P57" i="243"/>
  <c r="Q57" i="243"/>
  <c r="R57" i="243"/>
  <c r="S57" i="243"/>
  <c r="T57" i="243"/>
  <c r="U57" i="243"/>
  <c r="V57" i="243"/>
  <c r="W57" i="243"/>
  <c r="X57" i="243"/>
  <c r="M57" i="243"/>
  <c r="D57" i="243"/>
  <c r="E57" i="243"/>
  <c r="F57" i="243"/>
  <c r="G57" i="243"/>
  <c r="H57" i="243"/>
  <c r="I57" i="243"/>
  <c r="J57" i="243"/>
  <c r="K57" i="243"/>
  <c r="L57" i="243"/>
  <c r="C57" i="243"/>
  <c r="E41" i="73"/>
  <c r="E33" i="73"/>
  <c r="E29" i="73"/>
  <c r="E27" i="73" s="1"/>
  <c r="E18" i="73"/>
  <c r="E14" i="73"/>
  <c r="E12" i="73" s="1"/>
  <c r="B53" i="73"/>
  <c r="B42" i="73"/>
  <c r="B31" i="73"/>
  <c r="B29" i="73" s="1"/>
  <c r="B19" i="73"/>
  <c r="B11" i="73"/>
  <c r="B9" i="73" s="1"/>
  <c r="F41" i="73"/>
  <c r="F33" i="73"/>
  <c r="F29" i="73"/>
  <c r="F27" i="73" s="1"/>
  <c r="F18" i="73"/>
  <c r="F14" i="73"/>
  <c r="F12" i="73" s="1"/>
  <c r="F47" i="73" s="1"/>
  <c r="F57" i="73" s="1"/>
  <c r="C53" i="73"/>
  <c r="C42" i="73"/>
  <c r="C29" i="73" s="1"/>
  <c r="C31" i="73"/>
  <c r="C19" i="73"/>
  <c r="C11" i="73"/>
  <c r="C9" i="73" s="1"/>
  <c r="E38" i="68"/>
  <c r="E32" i="68"/>
  <c r="E17" i="68"/>
  <c r="E10" i="68"/>
  <c r="E30" i="68" s="1"/>
  <c r="E46" i="68" s="1"/>
  <c r="F38" i="68"/>
  <c r="F32" i="68"/>
  <c r="F17" i="68"/>
  <c r="F10" i="68"/>
  <c r="F30" i="68"/>
  <c r="F46" i="68" s="1"/>
  <c r="B40" i="68"/>
  <c r="B38" i="68"/>
  <c r="B32" i="68"/>
  <c r="B29" i="68"/>
  <c r="B27" i="68"/>
  <c r="B21" i="68"/>
  <c r="B18" i="68"/>
  <c r="B15" i="68"/>
  <c r="B12" i="68"/>
  <c r="B9" i="68"/>
  <c r="B25" i="68" s="1"/>
  <c r="C40" i="68"/>
  <c r="C38" i="68"/>
  <c r="C32" i="68"/>
  <c r="C29" i="68"/>
  <c r="C27" i="68"/>
  <c r="C46" i="68" s="1"/>
  <c r="C21" i="68"/>
  <c r="C18" i="68"/>
  <c r="C15" i="68"/>
  <c r="C12" i="68"/>
  <c r="C9" i="68"/>
  <c r="C25" i="68" s="1"/>
  <c r="B46" i="68"/>
  <c r="X99" i="239"/>
  <c r="X94" i="239"/>
  <c r="X88" i="239"/>
  <c r="X75" i="239"/>
  <c r="W93" i="239"/>
  <c r="V101" i="239"/>
  <c r="V99" i="239"/>
  <c r="V87" i="239"/>
  <c r="V83" i="239"/>
  <c r="V76" i="239"/>
  <c r="U99" i="239"/>
  <c r="U89" i="239"/>
  <c r="U81" i="239"/>
  <c r="T89" i="239"/>
  <c r="T75" i="239"/>
  <c r="S97" i="239"/>
  <c r="S83" i="239"/>
  <c r="Q88" i="239"/>
  <c r="Q80" i="239"/>
  <c r="P95" i="239"/>
  <c r="P86" i="239"/>
  <c r="P81" i="239"/>
  <c r="P77" i="239"/>
  <c r="N101" i="239"/>
  <c r="N94" i="239"/>
  <c r="N88" i="239"/>
  <c r="N80" i="239"/>
  <c r="M95" i="239"/>
  <c r="M87" i="239"/>
  <c r="M82" i="239"/>
  <c r="M77" i="239"/>
  <c r="M73" i="239"/>
  <c r="L93" i="239"/>
  <c r="L83" i="239"/>
  <c r="L76" i="239"/>
  <c r="K99" i="239"/>
  <c r="K94" i="239"/>
  <c r="K77" i="239"/>
  <c r="J91" i="239"/>
  <c r="J90" i="239" s="1"/>
  <c r="J83" i="239"/>
  <c r="I87" i="239"/>
  <c r="H94" i="239"/>
  <c r="H89" i="239"/>
  <c r="G101" i="239"/>
  <c r="G89" i="239"/>
  <c r="G87" i="239"/>
  <c r="G83" i="239"/>
  <c r="F97" i="239"/>
  <c r="F94" i="239"/>
  <c r="F85" i="239"/>
  <c r="F82" i="239"/>
  <c r="E100" i="239"/>
  <c r="E91" i="239"/>
  <c r="E90" i="239" s="1"/>
  <c r="D100" i="239"/>
  <c r="D95" i="239"/>
  <c r="D93" i="239"/>
  <c r="D91" i="239"/>
  <c r="D90" i="239" s="1"/>
  <c r="D83" i="239"/>
  <c r="D81" i="239"/>
  <c r="C99" i="239"/>
  <c r="C94" i="239"/>
  <c r="C92" i="239"/>
  <c r="C89" i="239"/>
  <c r="C75" i="239"/>
  <c r="B99" i="239"/>
  <c r="B80" i="239"/>
  <c r="B77" i="239"/>
  <c r="AF39" i="161"/>
  <c r="AF49" i="161"/>
  <c r="AF47" i="161"/>
  <c r="AF45" i="161"/>
  <c r="AF43" i="161"/>
  <c r="AF41" i="161"/>
  <c r="AF35" i="161"/>
  <c r="AF26" i="161"/>
  <c r="AF18" i="161"/>
  <c r="AF24" i="161"/>
  <c r="AF22" i="161"/>
  <c r="AF20" i="161"/>
  <c r="AF25" i="161"/>
  <c r="AF15" i="161"/>
  <c r="AF13" i="161"/>
  <c r="AF48" i="161"/>
  <c r="AF46" i="161"/>
  <c r="AF42" i="161"/>
  <c r="AF40" i="161"/>
  <c r="AF36" i="161"/>
  <c r="AF34" i="161"/>
  <c r="AF23" i="161"/>
  <c r="AF21" i="161"/>
  <c r="AF19" i="161"/>
  <c r="AF16" i="161"/>
  <c r="AF14" i="161"/>
  <c r="G91" i="138"/>
  <c r="X98" i="239"/>
  <c r="X95" i="239"/>
  <c r="X73" i="239"/>
  <c r="W99" i="239"/>
  <c r="W88" i="239"/>
  <c r="W83" i="239"/>
  <c r="V89" i="239"/>
  <c r="V81" i="239"/>
  <c r="V75" i="239"/>
  <c r="S100" i="239"/>
  <c r="S95" i="239"/>
  <c r="S93" i="239"/>
  <c r="S91" i="239"/>
  <c r="S89" i="239"/>
  <c r="R88" i="239"/>
  <c r="R77" i="239"/>
  <c r="Q98" i="239"/>
  <c r="Q93" i="239"/>
  <c r="P99" i="239"/>
  <c r="P93" i="239"/>
  <c r="P89" i="239"/>
  <c r="P80" i="239"/>
  <c r="O87" i="239"/>
  <c r="N99" i="239"/>
  <c r="N89" i="239"/>
  <c r="N82" i="239"/>
  <c r="N76" i="239"/>
  <c r="M100" i="239"/>
  <c r="M94" i="239"/>
  <c r="M89" i="239"/>
  <c r="M83" i="239"/>
  <c r="M75" i="239"/>
  <c r="L80" i="239"/>
  <c r="L75" i="239"/>
  <c r="K89" i="239"/>
  <c r="K75" i="239"/>
  <c r="I82" i="239"/>
  <c r="H101" i="239"/>
  <c r="H99" i="239"/>
  <c r="G99" i="239"/>
  <c r="G93" i="239"/>
  <c r="F101" i="239"/>
  <c r="F95" i="239"/>
  <c r="F86" i="239"/>
  <c r="F75" i="239"/>
  <c r="E89" i="239"/>
  <c r="E87" i="239"/>
  <c r="E83" i="239"/>
  <c r="E76" i="239"/>
  <c r="D101" i="239"/>
  <c r="C88" i="239"/>
  <c r="B101" i="239"/>
  <c r="B82" i="239"/>
  <c r="B81" i="239"/>
  <c r="F9" i="70"/>
  <c r="N9" i="70"/>
  <c r="M9" i="70"/>
  <c r="G10" i="70"/>
  <c r="F10" i="70"/>
  <c r="N10" i="70"/>
  <c r="M10" i="70"/>
  <c r="F11" i="70"/>
  <c r="N11" i="70"/>
  <c r="M11" i="70"/>
  <c r="G12" i="70"/>
  <c r="F12" i="70"/>
  <c r="N12" i="70"/>
  <c r="M12" i="70"/>
  <c r="G13" i="70"/>
  <c r="F13" i="70"/>
  <c r="N13" i="70"/>
  <c r="M13" i="70"/>
  <c r="G14" i="70"/>
  <c r="F14" i="70"/>
  <c r="N14" i="70"/>
  <c r="M14" i="70"/>
  <c r="G15" i="70"/>
  <c r="F15" i="70"/>
  <c r="N15" i="70"/>
  <c r="M15" i="70"/>
  <c r="G16" i="70"/>
  <c r="F16" i="70"/>
  <c r="N16" i="70"/>
  <c r="M16" i="70"/>
  <c r="G17" i="70"/>
  <c r="F17" i="70"/>
  <c r="N17" i="70"/>
  <c r="M17" i="70"/>
  <c r="G18" i="70"/>
  <c r="F18" i="70"/>
  <c r="N18" i="70"/>
  <c r="M18" i="70"/>
  <c r="G19" i="70"/>
  <c r="F19" i="70"/>
  <c r="N19" i="70"/>
  <c r="M19" i="70"/>
  <c r="G20" i="70"/>
  <c r="F20" i="70"/>
  <c r="N20" i="70"/>
  <c r="M20" i="70"/>
  <c r="G21" i="70"/>
  <c r="F21" i="70"/>
  <c r="N21" i="70"/>
  <c r="M21" i="70"/>
  <c r="G22" i="70"/>
  <c r="F22" i="70"/>
  <c r="N22" i="70"/>
  <c r="M22" i="70"/>
  <c r="F23" i="70"/>
  <c r="N23" i="70"/>
  <c r="M23" i="70"/>
  <c r="G24" i="70"/>
  <c r="F24" i="70"/>
  <c r="N24" i="70"/>
  <c r="M24" i="70"/>
  <c r="G25" i="70"/>
  <c r="F25" i="70"/>
  <c r="N25" i="70"/>
  <c r="M25" i="70"/>
  <c r="G26" i="70"/>
  <c r="F26" i="70"/>
  <c r="N26" i="70"/>
  <c r="M26" i="70"/>
  <c r="G27" i="70"/>
  <c r="F27" i="70"/>
  <c r="N27" i="70"/>
  <c r="M27" i="70"/>
  <c r="G28" i="70"/>
  <c r="F28" i="70"/>
  <c r="N28" i="70"/>
  <c r="M28" i="70"/>
  <c r="G29" i="70"/>
  <c r="F29" i="70"/>
  <c r="N29" i="70"/>
  <c r="M29" i="70"/>
  <c r="G30" i="70"/>
  <c r="F30" i="70"/>
  <c r="N30" i="70"/>
  <c r="M30" i="70"/>
  <c r="G31" i="70"/>
  <c r="F31" i="70"/>
  <c r="N31" i="70"/>
  <c r="M31" i="70"/>
  <c r="G32" i="70"/>
  <c r="F32" i="70"/>
  <c r="N32" i="70"/>
  <c r="M32" i="70"/>
  <c r="G33" i="70"/>
  <c r="F33" i="70"/>
  <c r="N33" i="70"/>
  <c r="M33" i="70"/>
  <c r="G34" i="70"/>
  <c r="F34" i="70"/>
  <c r="N34" i="70"/>
  <c r="M34" i="70"/>
  <c r="G35" i="70"/>
  <c r="F35" i="70"/>
  <c r="N35" i="70"/>
  <c r="M35" i="70"/>
  <c r="G36" i="70"/>
  <c r="F36" i="70"/>
  <c r="N36" i="70"/>
  <c r="M36" i="70"/>
  <c r="G37" i="70"/>
  <c r="F37" i="70"/>
  <c r="N37" i="70"/>
  <c r="M37" i="70"/>
  <c r="G38" i="70"/>
  <c r="F38" i="70"/>
  <c r="N38" i="70"/>
  <c r="M38" i="70"/>
  <c r="G39" i="70"/>
  <c r="F39" i="70"/>
  <c r="N39" i="70"/>
  <c r="M39" i="70"/>
  <c r="G40" i="70"/>
  <c r="F40" i="70"/>
  <c r="N40" i="70"/>
  <c r="M40" i="70"/>
  <c r="G41" i="70"/>
  <c r="F41" i="70"/>
  <c r="N41" i="70"/>
  <c r="M41" i="70"/>
  <c r="G42" i="70"/>
  <c r="F42" i="70"/>
  <c r="N42" i="70"/>
  <c r="M42" i="70"/>
  <c r="G43" i="70"/>
  <c r="F43" i="70"/>
  <c r="N43" i="70"/>
  <c r="M43" i="70"/>
  <c r="G44" i="70"/>
  <c r="F44" i="70"/>
  <c r="N44" i="70"/>
  <c r="M44" i="70"/>
  <c r="G45" i="70"/>
  <c r="F45" i="70"/>
  <c r="N45" i="70"/>
  <c r="M45" i="70"/>
  <c r="G46" i="70"/>
  <c r="F46" i="70"/>
  <c r="N46" i="70"/>
  <c r="M46" i="70"/>
  <c r="G47" i="70"/>
  <c r="F47" i="70"/>
  <c r="N47" i="70"/>
  <c r="M47" i="70"/>
  <c r="G48" i="70"/>
  <c r="F48" i="70"/>
  <c r="N48" i="70"/>
  <c r="M48" i="70"/>
  <c r="G49" i="70"/>
  <c r="F49" i="70"/>
  <c r="J49" i="70"/>
  <c r="K49" i="70"/>
  <c r="L49" i="70"/>
  <c r="AH3" i="158"/>
  <c r="AG3" i="157"/>
  <c r="AC3" i="215"/>
  <c r="B9" i="214"/>
  <c r="C9" i="214"/>
  <c r="AH9" i="214" s="1"/>
  <c r="D9" i="214"/>
  <c r="E9" i="214"/>
  <c r="F9" i="214"/>
  <c r="G9" i="214"/>
  <c r="H9" i="214"/>
  <c r="I9" i="214"/>
  <c r="J9" i="214"/>
  <c r="K9" i="214"/>
  <c r="L9" i="214"/>
  <c r="M9" i="214"/>
  <c r="N9" i="214"/>
  <c r="O9" i="214"/>
  <c r="P9" i="214"/>
  <c r="Q9" i="214"/>
  <c r="R9" i="214"/>
  <c r="S9" i="214"/>
  <c r="T9" i="214"/>
  <c r="U9" i="214"/>
  <c r="V9" i="214"/>
  <c r="W9" i="214"/>
  <c r="X9" i="214"/>
  <c r="Y9" i="214"/>
  <c r="Z9" i="214"/>
  <c r="AA9" i="214"/>
  <c r="AB9" i="214"/>
  <c r="AC9" i="214"/>
  <c r="AD9" i="214"/>
  <c r="AE9" i="214"/>
  <c r="AF9" i="214"/>
  <c r="AG9" i="214"/>
  <c r="AH10" i="214"/>
  <c r="AH11" i="214"/>
  <c r="AH12" i="214"/>
  <c r="AH13" i="214"/>
  <c r="AH14" i="214"/>
  <c r="AH15" i="214"/>
  <c r="AH16" i="214"/>
  <c r="AH17" i="214"/>
  <c r="AH18" i="214"/>
  <c r="AH19" i="214"/>
  <c r="AH20" i="214"/>
  <c r="AH21" i="214"/>
  <c r="AH22" i="214"/>
  <c r="AH23" i="214"/>
  <c r="AH24" i="214"/>
  <c r="AH25" i="214"/>
  <c r="AH26" i="214"/>
  <c r="AH27" i="214"/>
  <c r="AH28" i="214"/>
  <c r="AH29" i="214"/>
  <c r="AH30" i="214"/>
  <c r="AH31" i="214"/>
  <c r="AH32" i="214"/>
  <c r="B33" i="214"/>
  <c r="C33" i="214"/>
  <c r="AH33" i="214" s="1"/>
  <c r="D33" i="214"/>
  <c r="E33" i="214"/>
  <c r="F33" i="214"/>
  <c r="G33" i="214"/>
  <c r="H33" i="214"/>
  <c r="I33" i="214"/>
  <c r="J33" i="214"/>
  <c r="K33" i="214"/>
  <c r="L33" i="214"/>
  <c r="M33" i="214"/>
  <c r="N33" i="214"/>
  <c r="O33" i="214"/>
  <c r="P33" i="214"/>
  <c r="Q33" i="214"/>
  <c r="R33" i="214"/>
  <c r="S33" i="214"/>
  <c r="T33" i="214"/>
  <c r="U33" i="214"/>
  <c r="V33" i="214"/>
  <c r="W33" i="214"/>
  <c r="X33" i="214"/>
  <c r="Y33" i="214"/>
  <c r="Z33" i="214"/>
  <c r="AA33" i="214"/>
  <c r="AB33" i="214"/>
  <c r="AC33" i="214"/>
  <c r="AD33" i="214"/>
  <c r="AE33" i="214"/>
  <c r="AF33" i="214"/>
  <c r="AG33" i="214"/>
  <c r="AH34" i="214"/>
  <c r="AH35" i="214"/>
  <c r="AH36" i="214"/>
  <c r="AH37" i="214"/>
  <c r="AH38" i="214"/>
  <c r="AH39" i="214"/>
  <c r="AH40" i="214"/>
  <c r="AH41" i="214"/>
  <c r="AH42" i="214"/>
  <c r="AH43" i="214"/>
  <c r="AH44" i="214"/>
  <c r="AH45" i="214"/>
  <c r="AH46" i="214"/>
  <c r="AH47" i="214"/>
  <c r="AH48" i="214"/>
  <c r="AH49" i="214"/>
  <c r="AH50" i="214"/>
  <c r="AH51" i="214"/>
  <c r="AH52" i="214"/>
  <c r="AH53" i="214"/>
  <c r="AH54" i="214"/>
  <c r="AH55" i="214"/>
  <c r="B56" i="214"/>
  <c r="AH56" i="214" s="1"/>
  <c r="C56" i="214"/>
  <c r="D56" i="214"/>
  <c r="E56" i="214"/>
  <c r="F56" i="214"/>
  <c r="G56" i="214"/>
  <c r="H56" i="214"/>
  <c r="I56" i="214"/>
  <c r="J56" i="214"/>
  <c r="K56" i="214"/>
  <c r="L56" i="214"/>
  <c r="M56" i="214"/>
  <c r="N56" i="214"/>
  <c r="O56" i="214"/>
  <c r="P56" i="214"/>
  <c r="Q56" i="214"/>
  <c r="R56" i="214"/>
  <c r="S56" i="214"/>
  <c r="T56" i="214"/>
  <c r="U56" i="214"/>
  <c r="V56" i="214"/>
  <c r="W56" i="214"/>
  <c r="X56" i="214"/>
  <c r="Y56" i="214"/>
  <c r="Z56" i="214"/>
  <c r="AA56" i="214"/>
  <c r="AB56" i="214"/>
  <c r="AC56" i="214"/>
  <c r="AD56" i="214"/>
  <c r="AE56" i="214"/>
  <c r="AF56" i="214"/>
  <c r="AG56" i="214"/>
  <c r="AH57" i="214"/>
  <c r="AH58" i="214"/>
  <c r="AH59" i="214"/>
  <c r="AH60" i="214"/>
  <c r="AH61" i="214"/>
  <c r="AH62" i="214"/>
  <c r="AH63" i="214"/>
  <c r="AH64" i="214"/>
  <c r="AH65" i="214"/>
  <c r="AH66" i="214"/>
  <c r="AH67" i="214"/>
  <c r="AH68" i="214"/>
  <c r="AH69" i="214"/>
  <c r="AH70" i="214"/>
  <c r="AH71" i="214"/>
  <c r="AH72" i="214"/>
  <c r="AH73" i="214"/>
  <c r="AH74" i="214"/>
  <c r="AH75" i="214"/>
  <c r="AH76" i="214"/>
  <c r="AH77" i="214"/>
  <c r="AH78" i="214"/>
  <c r="AH79" i="214"/>
  <c r="B80" i="214"/>
  <c r="AH80" i="214" s="1"/>
  <c r="C80" i="214"/>
  <c r="D80" i="214"/>
  <c r="E80" i="214"/>
  <c r="F80" i="214"/>
  <c r="G80" i="214"/>
  <c r="H80" i="214"/>
  <c r="I80" i="214"/>
  <c r="J80" i="214"/>
  <c r="K80" i="214"/>
  <c r="L80" i="214"/>
  <c r="M80" i="214"/>
  <c r="N80" i="214"/>
  <c r="O80" i="214"/>
  <c r="P80" i="214"/>
  <c r="Q80" i="214"/>
  <c r="R80" i="214"/>
  <c r="S80" i="214"/>
  <c r="T80" i="214"/>
  <c r="U80" i="214"/>
  <c r="V80" i="214"/>
  <c r="W80" i="214"/>
  <c r="X80" i="214"/>
  <c r="Y80" i="214"/>
  <c r="Z80" i="214"/>
  <c r="AA80" i="214"/>
  <c r="AB80" i="214"/>
  <c r="AC80" i="214"/>
  <c r="AD80" i="214"/>
  <c r="AE80" i="214"/>
  <c r="AF80" i="214"/>
  <c r="AG80" i="214"/>
  <c r="AH81" i="214"/>
  <c r="AH82" i="214"/>
  <c r="AH83" i="214"/>
  <c r="AH84" i="214"/>
  <c r="AH85" i="214"/>
  <c r="AH86" i="214"/>
  <c r="AH87" i="214"/>
  <c r="AH88" i="214"/>
  <c r="AH89" i="214"/>
  <c r="AH90" i="214"/>
  <c r="AH91" i="214"/>
  <c r="AH92" i="214"/>
  <c r="AH93" i="214"/>
  <c r="AH94" i="214"/>
  <c r="AH95" i="214"/>
  <c r="AH96" i="214"/>
  <c r="AH97" i="214"/>
  <c r="AH98" i="214"/>
  <c r="AH99" i="214"/>
  <c r="AH100" i="214"/>
  <c r="AH101" i="214"/>
  <c r="AH102" i="214"/>
  <c r="AH103" i="214"/>
  <c r="Y3" i="153"/>
  <c r="Z3" i="154"/>
  <c r="AG3" i="150"/>
  <c r="AF3" i="184"/>
  <c r="AF3" i="146"/>
  <c r="AG3" i="145"/>
  <c r="AF3" i="144"/>
  <c r="T3" i="148"/>
  <c r="S3" i="142"/>
  <c r="AF3" i="174"/>
  <c r="AF3" i="147"/>
  <c r="AF3" i="140"/>
  <c r="D56" i="187"/>
  <c r="Y9" i="187"/>
  <c r="N9" i="187"/>
  <c r="AD9" i="187"/>
  <c r="AC34" i="187"/>
  <c r="W34" i="187"/>
  <c r="AJ50" i="187"/>
  <c r="AJ47" i="187"/>
  <c r="AJ45" i="187"/>
  <c r="AJ43" i="187"/>
  <c r="U34" i="187"/>
  <c r="AJ39" i="187"/>
  <c r="AJ37" i="187"/>
  <c r="AJ35" i="187"/>
  <c r="AJ69" i="187"/>
  <c r="AJ64" i="187"/>
  <c r="AJ62" i="187"/>
  <c r="AJ60" i="187"/>
  <c r="AJ58" i="187"/>
  <c r="B80" i="187"/>
  <c r="C56" i="187"/>
  <c r="E80" i="187"/>
  <c r="AJ73" i="187"/>
  <c r="I56" i="187"/>
  <c r="E56" i="187"/>
  <c r="C80" i="187"/>
  <c r="D80" i="187"/>
  <c r="AJ80" i="187" s="1"/>
  <c r="AD80" i="187"/>
  <c r="V80" i="187"/>
  <c r="R80" i="187"/>
  <c r="AC80" i="187"/>
  <c r="I80" i="187"/>
  <c r="AJ70" i="187"/>
  <c r="AJ67" i="187"/>
  <c r="AJ63" i="187"/>
  <c r="AJ68" i="187"/>
  <c r="AJ78" i="187"/>
  <c r="B56" i="187"/>
  <c r="AJ56" i="187" s="1"/>
  <c r="AJ51" i="187"/>
  <c r="AJ55" i="187"/>
  <c r="AJ36" i="187"/>
  <c r="AJ40" i="187"/>
  <c r="AJ48" i="187"/>
  <c r="AJ41" i="187"/>
  <c r="AJ46" i="187"/>
  <c r="AJ38" i="187"/>
  <c r="AH34" i="187"/>
  <c r="AD34" i="187"/>
  <c r="Z34" i="187"/>
  <c r="V34" i="187"/>
  <c r="R34" i="187"/>
  <c r="N34" i="187"/>
  <c r="J34" i="187"/>
  <c r="F34" i="187"/>
  <c r="AF34" i="187"/>
  <c r="AB34" i="187"/>
  <c r="X34" i="187"/>
  <c r="T34" i="187"/>
  <c r="P34" i="187"/>
  <c r="H34" i="187"/>
  <c r="D34" i="187"/>
  <c r="AG34" i="187"/>
  <c r="Y34" i="187"/>
  <c r="Q34" i="187"/>
  <c r="I34" i="187"/>
  <c r="E34" i="187"/>
  <c r="AA34" i="187"/>
  <c r="S34" i="187"/>
  <c r="K34" i="187"/>
  <c r="C34" i="187"/>
  <c r="B34" i="187"/>
  <c r="AJ34" i="187" s="1"/>
  <c r="I9" i="187"/>
  <c r="E9" i="187"/>
  <c r="AG9" i="187"/>
  <c r="AC9" i="187"/>
  <c r="U9" i="187"/>
  <c r="Q9" i="187"/>
  <c r="M9" i="187"/>
  <c r="AH9" i="187"/>
  <c r="Z9" i="187"/>
  <c r="V9" i="187"/>
  <c r="R9" i="187"/>
  <c r="J9" i="187"/>
  <c r="F9" i="187"/>
  <c r="AI9" i="187"/>
  <c r="AE9" i="187"/>
  <c r="AA9" i="187"/>
  <c r="W9" i="187"/>
  <c r="S9" i="187"/>
  <c r="K9" i="187"/>
  <c r="G9" i="187"/>
  <c r="C9" i="187"/>
  <c r="AF9" i="187"/>
  <c r="AB9" i="187"/>
  <c r="X9" i="187"/>
  <c r="T9" i="187"/>
  <c r="P9" i="187"/>
  <c r="L9" i="187"/>
  <c r="H9" i="187"/>
  <c r="D9" i="187"/>
  <c r="AJ11" i="187"/>
  <c r="AJ15" i="187"/>
  <c r="AJ33" i="187"/>
  <c r="AJ29" i="187"/>
  <c r="AJ17" i="187"/>
  <c r="AJ13" i="187"/>
  <c r="AJ31" i="187"/>
  <c r="AJ27" i="187"/>
  <c r="AJ23" i="187"/>
  <c r="AJ14" i="187"/>
  <c r="AJ26" i="187"/>
  <c r="AJ30" i="187"/>
  <c r="AJ28" i="187"/>
  <c r="B9" i="187"/>
  <c r="AJ9" i="187" s="1"/>
  <c r="G34" i="187"/>
  <c r="AE34" i="187"/>
  <c r="AJ53" i="187"/>
  <c r="AJ72" i="187"/>
  <c r="L34" i="187"/>
  <c r="M34" i="187"/>
  <c r="AJ75" i="187"/>
  <c r="W56" i="187"/>
  <c r="G56" i="187"/>
  <c r="AI34" i="187"/>
  <c r="AJ79" i="187"/>
  <c r="X56" i="187"/>
  <c r="AJ65" i="187"/>
  <c r="K56" i="187"/>
  <c r="H56" i="187"/>
  <c r="L56" i="187"/>
  <c r="AH56" i="187"/>
  <c r="R56" i="187"/>
  <c r="AC56" i="187"/>
  <c r="M56" i="187"/>
  <c r="M80" i="187"/>
  <c r="Q80" i="187"/>
  <c r="T80" i="187"/>
  <c r="P56" i="187"/>
  <c r="AI56" i="187"/>
  <c r="S80" i="187"/>
  <c r="F56" i="187"/>
  <c r="AI80" i="187"/>
  <c r="AJ19" i="187"/>
  <c r="AH80" i="187"/>
  <c r="AJ44" i="187"/>
  <c r="AD56" i="187"/>
  <c r="N56" i="187"/>
  <c r="Y56" i="187"/>
  <c r="G80" i="187"/>
  <c r="J80" i="187"/>
  <c r="AG80" i="187"/>
  <c r="K80" i="187"/>
  <c r="AF80" i="187"/>
  <c r="P80" i="187"/>
  <c r="AF56" i="187"/>
  <c r="AJ66" i="187"/>
  <c r="AJ59" i="187"/>
  <c r="AJ61" i="187"/>
  <c r="AA56" i="187"/>
  <c r="N80" i="187"/>
  <c r="AJ77" i="187"/>
  <c r="AB56" i="187"/>
  <c r="AJ71" i="187"/>
  <c r="Z56" i="187"/>
  <c r="J56" i="187"/>
  <c r="U56" i="187"/>
  <c r="AE80" i="187"/>
  <c r="W80" i="187"/>
  <c r="Z80" i="187"/>
  <c r="AA80" i="187"/>
  <c r="F80" i="187"/>
  <c r="AB80" i="187"/>
  <c r="L80" i="187"/>
  <c r="O56" i="187"/>
  <c r="S56" i="187"/>
  <c r="T56" i="187"/>
  <c r="AJ54" i="187"/>
  <c r="AJ57" i="187"/>
  <c r="AJ74" i="187"/>
  <c r="AJ76" i="187"/>
  <c r="V56" i="187"/>
  <c r="AG56" i="187"/>
  <c r="Q56" i="187"/>
  <c r="U80" i="187"/>
  <c r="X80" i="187"/>
  <c r="H80" i="187"/>
  <c r="AE56" i="187"/>
  <c r="Y80" i="187"/>
  <c r="AJ32" i="187"/>
  <c r="AJ102" i="187"/>
  <c r="AJ22" i="187"/>
  <c r="AJ49" i="187"/>
  <c r="AJ52" i="187"/>
  <c r="AJ21" i="187"/>
  <c r="AJ104" i="187"/>
  <c r="AJ12" i="187"/>
  <c r="AJ101" i="187"/>
  <c r="AJ90" i="187"/>
  <c r="AJ18" i="187"/>
  <c r="O34" i="187"/>
  <c r="AJ42" i="187"/>
  <c r="AJ25" i="187"/>
  <c r="AJ24" i="187"/>
  <c r="AJ16" i="187"/>
  <c r="AJ94" i="187"/>
  <c r="AJ100" i="187"/>
  <c r="AJ88" i="187"/>
  <c r="AJ20" i="187"/>
  <c r="AJ97" i="187"/>
  <c r="O9" i="187"/>
  <c r="AJ10" i="187"/>
  <c r="AJ82" i="187"/>
  <c r="AJ84" i="187"/>
  <c r="AJ98" i="187"/>
  <c r="AJ103" i="187"/>
  <c r="AJ99" i="187"/>
  <c r="AJ85" i="187"/>
  <c r="AJ93" i="187"/>
  <c r="AJ86" i="187"/>
  <c r="AJ92" i="187"/>
  <c r="AJ91" i="187"/>
  <c r="AJ96" i="187"/>
  <c r="AJ95" i="187"/>
  <c r="AJ87" i="187"/>
  <c r="AJ89" i="187"/>
  <c r="AJ83" i="187"/>
  <c r="O80" i="187"/>
  <c r="AJ81" i="187"/>
  <c r="B93" i="239"/>
  <c r="Y93" i="239" s="1"/>
  <c r="B85" i="239"/>
  <c r="E81" i="239"/>
  <c r="E75" i="239"/>
  <c r="F92" i="239"/>
  <c r="F80" i="239"/>
  <c r="R91" i="239"/>
  <c r="X82" i="239"/>
  <c r="R95" i="239"/>
  <c r="K79" i="239"/>
  <c r="K78" i="239" s="1"/>
  <c r="K83" i="239"/>
  <c r="B100" i="239"/>
  <c r="C98" i="239"/>
  <c r="B86" i="239"/>
  <c r="B91" i="239"/>
  <c r="C77" i="239"/>
  <c r="C93" i="239"/>
  <c r="L87" i="239"/>
  <c r="B79" i="239"/>
  <c r="B78" i="239"/>
  <c r="B95" i="239"/>
  <c r="V91" i="239"/>
  <c r="V85" i="239"/>
  <c r="M81" i="239"/>
  <c r="D75" i="239"/>
  <c r="D98" i="239"/>
  <c r="D88" i="239"/>
  <c r="D73" i="239"/>
  <c r="D82" i="239"/>
  <c r="D86" i="239"/>
  <c r="D94" i="239"/>
  <c r="D80" i="239"/>
  <c r="D77" i="239"/>
  <c r="D87" i="239"/>
  <c r="D97" i="239"/>
  <c r="D96" i="239" s="1"/>
  <c r="D76" i="239"/>
  <c r="D92" i="239"/>
  <c r="D74" i="239"/>
  <c r="D85" i="239"/>
  <c r="D89" i="239"/>
  <c r="D99" i="239"/>
  <c r="Y99" i="239" s="1"/>
  <c r="I98" i="239"/>
  <c r="F93" i="239"/>
  <c r="F100" i="239"/>
  <c r="F87" i="239"/>
  <c r="V86" i="239"/>
  <c r="V84" i="239" s="1"/>
  <c r="S75" i="239"/>
  <c r="S98" i="239"/>
  <c r="S96" i="239"/>
  <c r="W73" i="239"/>
  <c r="W94" i="239"/>
  <c r="W74" i="239"/>
  <c r="W79" i="239"/>
  <c r="W100" i="239"/>
  <c r="M76" i="239"/>
  <c r="W95" i="239"/>
  <c r="C81" i="239"/>
  <c r="G9" i="70"/>
  <c r="G98" i="239"/>
  <c r="G77" i="239"/>
  <c r="G74" i="239"/>
  <c r="G76" i="239"/>
  <c r="P75" i="239"/>
  <c r="P83" i="239"/>
  <c r="U87" i="239"/>
  <c r="L94" i="239"/>
  <c r="M88" i="239"/>
  <c r="M98" i="239"/>
  <c r="M99" i="239"/>
  <c r="M86" i="239"/>
  <c r="M91" i="239"/>
  <c r="M80" i="239"/>
  <c r="J92" i="239"/>
  <c r="J74" i="239"/>
  <c r="J79" i="239"/>
  <c r="J87" i="239"/>
  <c r="J101" i="239"/>
  <c r="J97" i="239"/>
  <c r="H86" i="239"/>
  <c r="H100" i="239"/>
  <c r="H88" i="239"/>
  <c r="H74" i="239"/>
  <c r="H79" i="239"/>
  <c r="H78" i="239" s="1"/>
  <c r="H77" i="239"/>
  <c r="I79" i="239"/>
  <c r="G75" i="239"/>
  <c r="G85" i="239"/>
  <c r="G84" i="239" s="1"/>
  <c r="G91" i="239"/>
  <c r="G11" i="70"/>
  <c r="C87" i="239"/>
  <c r="H95" i="239"/>
  <c r="S87" i="239"/>
  <c r="H83" i="239"/>
  <c r="H93" i="239"/>
  <c r="M93" i="239"/>
  <c r="O74" i="239"/>
  <c r="U75" i="239"/>
  <c r="U94" i="239"/>
  <c r="U90" i="239" s="1"/>
  <c r="M101" i="239"/>
  <c r="U97" i="239"/>
  <c r="M49" i="70"/>
  <c r="G23" i="70"/>
  <c r="I49" i="70"/>
  <c r="N49" i="70"/>
  <c r="Q79" i="239"/>
  <c r="Q78" i="239" s="1"/>
  <c r="J91" i="138"/>
  <c r="M91" i="138"/>
  <c r="Z91" i="138"/>
  <c r="T91" i="138"/>
  <c r="V91" i="138"/>
  <c r="X91" i="138"/>
  <c r="AB91" i="138"/>
  <c r="H91" i="138"/>
  <c r="O91" i="138"/>
  <c r="AA91" i="138"/>
  <c r="D91" i="138"/>
  <c r="P91" i="138"/>
  <c r="S91" i="138"/>
  <c r="U91" i="138"/>
  <c r="AG91" i="138"/>
  <c r="L99" i="239"/>
  <c r="L88" i="239"/>
  <c r="F88" i="239"/>
  <c r="X77" i="239"/>
  <c r="E92" i="239"/>
  <c r="X76" i="239"/>
  <c r="X81" i="239"/>
  <c r="X91" i="239"/>
  <c r="X80" i="239"/>
  <c r="X85" i="239"/>
  <c r="X84" i="239" s="1"/>
  <c r="X89" i="239"/>
  <c r="X93" i="239"/>
  <c r="X92" i="239"/>
  <c r="X97" i="239"/>
  <c r="X96" i="239" s="1"/>
  <c r="X101" i="239"/>
  <c r="X79" i="239"/>
  <c r="X78" i="239" s="1"/>
  <c r="X83" i="239"/>
  <c r="X87" i="239"/>
  <c r="D96" i="66"/>
  <c r="R87" i="239"/>
  <c r="AE91" i="138"/>
  <c r="AF27" i="161"/>
  <c r="X100" i="239"/>
  <c r="X74" i="239"/>
  <c r="X72" i="239" s="1"/>
  <c r="I74" i="239"/>
  <c r="I75" i="239"/>
  <c r="I83" i="239"/>
  <c r="I88" i="239"/>
  <c r="I93" i="239"/>
  <c r="E80" i="239"/>
  <c r="E85" i="239"/>
  <c r="E98" i="239"/>
  <c r="E73" i="239"/>
  <c r="E72" i="239" s="1"/>
  <c r="E77" i="239"/>
  <c r="Q74" i="239"/>
  <c r="I77" i="239"/>
  <c r="I81" i="239"/>
  <c r="I76" i="239"/>
  <c r="I92" i="239"/>
  <c r="I100" i="239"/>
  <c r="I80" i="239"/>
  <c r="I78" i="239" s="1"/>
  <c r="I85" i="239"/>
  <c r="I84" i="239" s="1"/>
  <c r="I99" i="239"/>
  <c r="I86" i="239"/>
  <c r="I91" i="239"/>
  <c r="I94" i="239"/>
  <c r="I97" i="239"/>
  <c r="I95" i="239"/>
  <c r="E97" i="66"/>
  <c r="S86" i="239"/>
  <c r="S85" i="239"/>
  <c r="S84" i="239" s="1"/>
  <c r="S74" i="239"/>
  <c r="S73" i="239"/>
  <c r="S82" i="239"/>
  <c r="S78" i="239"/>
  <c r="K99" i="66"/>
  <c r="Q87" i="239"/>
  <c r="Q101" i="239"/>
  <c r="G99" i="66"/>
  <c r="G96" i="66"/>
  <c r="H99" i="66"/>
  <c r="K96" i="66"/>
  <c r="S77" i="239"/>
  <c r="Q97" i="239"/>
  <c r="S94" i="239"/>
  <c r="S99" i="239"/>
  <c r="S76" i="239"/>
  <c r="S72" i="239" s="1"/>
  <c r="S81" i="239"/>
  <c r="Q81" i="239"/>
  <c r="W91" i="138"/>
  <c r="B74" i="239"/>
  <c r="Y74" i="239" s="1"/>
  <c r="M85" i="239"/>
  <c r="B76" i="239"/>
  <c r="Y76" i="239" s="1"/>
  <c r="E94" i="239"/>
  <c r="F99" i="239"/>
  <c r="F73" i="239"/>
  <c r="F91" i="239"/>
  <c r="F90" i="239" s="1"/>
  <c r="G73" i="239"/>
  <c r="G72" i="239"/>
  <c r="G82" i="239"/>
  <c r="G94" i="239"/>
  <c r="H73" i="239"/>
  <c r="L92" i="239"/>
  <c r="L97" i="239"/>
  <c r="S80" i="239"/>
  <c r="E82" i="239"/>
  <c r="J85" i="239"/>
  <c r="J84" i="239" s="1"/>
  <c r="M92" i="239"/>
  <c r="M97" i="239"/>
  <c r="M96" i="239" s="1"/>
  <c r="C76" i="239"/>
  <c r="F79" i="239"/>
  <c r="F78" i="239"/>
  <c r="H75" i="239"/>
  <c r="Y75" i="239" s="1"/>
  <c r="H80" i="239"/>
  <c r="H82" i="239"/>
  <c r="H97" i="239"/>
  <c r="H96" i="239" s="1"/>
  <c r="H76" i="239"/>
  <c r="I89" i="239"/>
  <c r="J77" i="239"/>
  <c r="J82" i="239"/>
  <c r="J94" i="239"/>
  <c r="P98" i="239"/>
  <c r="F76" i="239"/>
  <c r="L86" i="239"/>
  <c r="L100" i="239"/>
  <c r="B94" i="239"/>
  <c r="M74" i="239"/>
  <c r="M79" i="239"/>
  <c r="M78" i="239" s="1"/>
  <c r="V80" i="239"/>
  <c r="V94" i="239"/>
  <c r="V90" i="239" s="1"/>
  <c r="B88" i="239"/>
  <c r="B84" i="239" s="1"/>
  <c r="F98" i="239"/>
  <c r="G81" i="239"/>
  <c r="G86" i="239"/>
  <c r="G95" i="239"/>
  <c r="G100" i="239"/>
  <c r="G80" i="239"/>
  <c r="J75" i="239"/>
  <c r="J98" i="239"/>
  <c r="L73" i="239"/>
  <c r="L72" i="239"/>
  <c r="L77" i="239"/>
  <c r="L82" i="239"/>
  <c r="N91" i="239"/>
  <c r="P74" i="239"/>
  <c r="P87" i="239"/>
  <c r="P92" i="239"/>
  <c r="P97" i="239"/>
  <c r="P96" i="239"/>
  <c r="P76" i="239"/>
  <c r="U92" i="239"/>
  <c r="U100" i="239"/>
  <c r="V88" i="239"/>
  <c r="V73" i="239"/>
  <c r="V82" i="239"/>
  <c r="W85" i="239"/>
  <c r="W84" i="239" s="1"/>
  <c r="W82" i="239"/>
  <c r="W97" i="239"/>
  <c r="B83" i="239"/>
  <c r="Y83" i="239" s="1"/>
  <c r="B98" i="239"/>
  <c r="C100" i="239"/>
  <c r="E99" i="239"/>
  <c r="E88" i="239"/>
  <c r="F81" i="239"/>
  <c r="L89" i="239"/>
  <c r="C74" i="239"/>
  <c r="C86" i="239"/>
  <c r="Y86" i="239" s="1"/>
  <c r="E74" i="239"/>
  <c r="E79" i="239"/>
  <c r="F77" i="239"/>
  <c r="Y77" i="239" s="1"/>
  <c r="I101" i="239"/>
  <c r="B73" i="239"/>
  <c r="B75" i="239"/>
  <c r="E93" i="239"/>
  <c r="E97" i="239"/>
  <c r="E96" i="239" s="1"/>
  <c r="E101" i="239"/>
  <c r="H91" i="239"/>
  <c r="H90" i="239" s="1"/>
  <c r="L101" i="239"/>
  <c r="L91" i="239"/>
  <c r="L90" i="239" s="1"/>
  <c r="L95" i="239"/>
  <c r="O94" i="239"/>
  <c r="Y94" i="239" s="1"/>
  <c r="O91" i="239"/>
  <c r="F96" i="66"/>
  <c r="C95" i="239"/>
  <c r="F74" i="239"/>
  <c r="F72" i="239" s="1"/>
  <c r="F83" i="239"/>
  <c r="G88" i="239"/>
  <c r="H87" i="239"/>
  <c r="H92" i="239"/>
  <c r="J93" i="239"/>
  <c r="J89" i="239"/>
  <c r="V77" i="239"/>
  <c r="W77" i="239"/>
  <c r="W87" i="239"/>
  <c r="Q82" i="239"/>
  <c r="R98" i="239"/>
  <c r="T83" i="239"/>
  <c r="L81" i="239"/>
  <c r="L85" i="239"/>
  <c r="L84" i="239" s="1"/>
  <c r="U76" i="239"/>
  <c r="U86" i="239"/>
  <c r="U95" i="239"/>
  <c r="W89" i="239"/>
  <c r="O88" i="239"/>
  <c r="O95" i="239"/>
  <c r="T80" i="239"/>
  <c r="T74" i="239"/>
  <c r="T79" i="239"/>
  <c r="T88" i="239"/>
  <c r="T97" i="239"/>
  <c r="T96" i="239" s="1"/>
  <c r="T92" i="239"/>
  <c r="K97" i="66"/>
  <c r="Q86" i="239"/>
  <c r="Q84" i="239"/>
  <c r="Q91" i="239"/>
  <c r="Q89" i="239"/>
  <c r="Q73" i="239"/>
  <c r="Q83" i="239"/>
  <c r="Q85" i="239"/>
  <c r="Q94" i="239"/>
  <c r="D100" i="66"/>
  <c r="H100" i="66"/>
  <c r="J97" i="66"/>
  <c r="E98" i="66"/>
  <c r="N73" i="239"/>
  <c r="N72" i="239" s="1"/>
  <c r="N85" i="239"/>
  <c r="N84" i="239" s="1"/>
  <c r="I99" i="66"/>
  <c r="N100" i="239"/>
  <c r="N79" i="239"/>
  <c r="N78" i="239" s="1"/>
  <c r="N93" i="239"/>
  <c r="K92" i="239"/>
  <c r="K90" i="239"/>
  <c r="K101" i="239"/>
  <c r="K76" i="239"/>
  <c r="K95" i="239"/>
  <c r="K82" i="239"/>
  <c r="K85" i="239"/>
  <c r="K87" i="239"/>
  <c r="K80" i="239"/>
  <c r="K93" i="239"/>
  <c r="K91" i="239"/>
  <c r="K74" i="239"/>
  <c r="K72" i="239" s="1"/>
  <c r="K88" i="239"/>
  <c r="C98" i="66"/>
  <c r="J96" i="66"/>
  <c r="J73" i="239"/>
  <c r="J72" i="239" s="1"/>
  <c r="J80" i="239"/>
  <c r="J86" i="239"/>
  <c r="J99" i="239"/>
  <c r="C73" i="239"/>
  <c r="C72" i="239" s="1"/>
  <c r="C91" i="239"/>
  <c r="C90" i="239" s="1"/>
  <c r="C85" i="239"/>
  <c r="C82" i="239"/>
  <c r="C101" i="239"/>
  <c r="Y101" i="239" s="1"/>
  <c r="C91" i="138"/>
  <c r="AF17" i="161"/>
  <c r="AF44" i="161"/>
  <c r="AF12" i="161"/>
  <c r="AF28" i="161"/>
  <c r="W75" i="239"/>
  <c r="W80" i="239"/>
  <c r="I98" i="66"/>
  <c r="D99" i="66"/>
  <c r="C100" i="66"/>
  <c r="W98" i="239"/>
  <c r="W96" i="239" s="1"/>
  <c r="W92" i="239"/>
  <c r="U74" i="239"/>
  <c r="U98" i="239"/>
  <c r="U96" i="239" s="1"/>
  <c r="U73" i="239"/>
  <c r="U79" i="239"/>
  <c r="U78" i="239" s="1"/>
  <c r="U93" i="239"/>
  <c r="U82" i="239"/>
  <c r="U80" i="239"/>
  <c r="U88" i="239"/>
  <c r="U83" i="239"/>
  <c r="U91" i="239"/>
  <c r="K100" i="66"/>
  <c r="U101" i="239"/>
  <c r="E96" i="66"/>
  <c r="L97" i="66"/>
  <c r="G98" i="66"/>
  <c r="F99" i="66"/>
  <c r="J99" i="66"/>
  <c r="E100" i="66"/>
  <c r="I100" i="66"/>
  <c r="K98" i="66"/>
  <c r="V92" i="239"/>
  <c r="V98" i="239"/>
  <c r="V96" i="239"/>
  <c r="V93" i="239"/>
  <c r="V100" i="239"/>
  <c r="V95" i="239"/>
  <c r="I96" i="66"/>
  <c r="D97" i="66"/>
  <c r="H97" i="66"/>
  <c r="O93" i="239"/>
  <c r="O100" i="239"/>
  <c r="Y100" i="239" s="1"/>
  <c r="O75" i="239"/>
  <c r="F98" i="66"/>
  <c r="O83" i="239"/>
  <c r="O79" i="239"/>
  <c r="O78" i="239" s="1"/>
  <c r="N83" i="239"/>
  <c r="N98" i="239"/>
  <c r="N87" i="239"/>
  <c r="AF11" i="161"/>
  <c r="AF38" i="161"/>
  <c r="I97" i="66"/>
  <c r="D98" i="66"/>
  <c r="C99" i="66"/>
  <c r="T91" i="239"/>
  <c r="F97" i="66"/>
  <c r="T101" i="239"/>
  <c r="T85" i="239"/>
  <c r="T84" i="239" s="1"/>
  <c r="T93" i="239"/>
  <c r="T98" i="239"/>
  <c r="T73" i="239"/>
  <c r="T72" i="239" s="1"/>
  <c r="T77" i="239"/>
  <c r="T82" i="239"/>
  <c r="T78" i="239"/>
  <c r="T81" i="239"/>
  <c r="C96" i="66"/>
  <c r="L96" i="66"/>
  <c r="T76" i="239"/>
  <c r="T86" i="239"/>
  <c r="T87" i="239"/>
  <c r="G100" i="66"/>
  <c r="T95" i="239"/>
  <c r="O73" i="239"/>
  <c r="O72" i="239" s="1"/>
  <c r="O77" i="239"/>
  <c r="O82" i="239"/>
  <c r="O92" i="239"/>
  <c r="O97" i="239"/>
  <c r="O101" i="239"/>
  <c r="O76" i="239"/>
  <c r="O80" i="239"/>
  <c r="H96" i="66"/>
  <c r="C97" i="66"/>
  <c r="G97" i="66"/>
  <c r="J98" i="66"/>
  <c r="E99" i="66"/>
  <c r="O86" i="239"/>
  <c r="O81" i="239"/>
  <c r="C83" i="239"/>
  <c r="K97" i="239"/>
  <c r="O85" i="239"/>
  <c r="O84" i="239" s="1"/>
  <c r="O89" i="239"/>
  <c r="O99" i="239"/>
  <c r="B87" i="239"/>
  <c r="Y87" i="239" s="1"/>
  <c r="C79" i="239"/>
  <c r="C80" i="239"/>
  <c r="J88" i="239"/>
  <c r="K98" i="239"/>
  <c r="T94" i="239"/>
  <c r="T90" i="239" s="1"/>
  <c r="T99" i="239"/>
  <c r="N81" i="239"/>
  <c r="N86" i="239"/>
  <c r="N95" i="239"/>
  <c r="Q75" i="239"/>
  <c r="Q99" i="239"/>
  <c r="T100" i="239"/>
  <c r="C97" i="239"/>
  <c r="C96" i="239" s="1"/>
  <c r="J76" i="239"/>
  <c r="J81" i="239"/>
  <c r="J95" i="239"/>
  <c r="J100" i="239"/>
  <c r="J96" i="239"/>
  <c r="K81" i="239"/>
  <c r="K100" i="239"/>
  <c r="N77" i="239"/>
  <c r="N97" i="239"/>
  <c r="N96" i="239"/>
  <c r="Q95" i="239"/>
  <c r="Q100" i="239"/>
  <c r="Q96" i="239"/>
  <c r="U77" i="239"/>
  <c r="W81" i="239"/>
  <c r="W86" i="239"/>
  <c r="W91" i="239"/>
  <c r="W90" i="239" s="1"/>
  <c r="N74" i="239"/>
  <c r="Q77" i="239"/>
  <c r="W101" i="239"/>
  <c r="R76" i="239"/>
  <c r="R80" i="239"/>
  <c r="R81" i="239"/>
  <c r="R86" i="239"/>
  <c r="R100" i="239"/>
  <c r="R99" i="239"/>
  <c r="R83" i="239"/>
  <c r="R73" i="239"/>
  <c r="R72" i="239" s="1"/>
  <c r="R82" i="239"/>
  <c r="R97" i="239"/>
  <c r="Y97" i="239" s="1"/>
  <c r="R75" i="239"/>
  <c r="R85" i="239"/>
  <c r="R84" i="239" s="1"/>
  <c r="R89" i="239"/>
  <c r="R94" i="239"/>
  <c r="R74" i="239"/>
  <c r="R79" i="239"/>
  <c r="R78" i="239"/>
  <c r="R93" i="239"/>
  <c r="R92" i="239"/>
  <c r="R90" i="239" s="1"/>
  <c r="R101" i="239"/>
  <c r="I12" i="54"/>
  <c r="L99" i="66"/>
  <c r="P85" i="239"/>
  <c r="P79" i="239"/>
  <c r="P88" i="239"/>
  <c r="P84" i="239" s="1"/>
  <c r="P82" i="239"/>
  <c r="P101" i="239"/>
  <c r="F101" i="66"/>
  <c r="H98" i="66"/>
  <c r="F100" i="66"/>
  <c r="J100" i="66"/>
  <c r="P91" i="239"/>
  <c r="P90" i="239" s="1"/>
  <c r="P94" i="239"/>
  <c r="P100" i="239"/>
  <c r="C101" i="66"/>
  <c r="C52" i="5"/>
  <c r="G29" i="4"/>
  <c r="G24" i="4"/>
  <c r="G25" i="4"/>
  <c r="E101" i="66"/>
  <c r="G30" i="4"/>
  <c r="G34" i="5"/>
  <c r="G37" i="4"/>
  <c r="G30" i="5"/>
  <c r="G17" i="4"/>
  <c r="G16" i="4"/>
  <c r="G33" i="4"/>
  <c r="D36" i="5"/>
  <c r="G35" i="4"/>
  <c r="G55" i="5"/>
  <c r="G31" i="5"/>
  <c r="G43" i="5"/>
  <c r="G50" i="4"/>
  <c r="G32" i="5"/>
  <c r="G20" i="5"/>
  <c r="G17" i="5"/>
  <c r="G60" i="4"/>
  <c r="G29" i="5"/>
  <c r="G58" i="5"/>
  <c r="G27" i="4"/>
  <c r="G23" i="4"/>
  <c r="G54" i="4"/>
  <c r="G48" i="5"/>
  <c r="G49" i="4"/>
  <c r="G22" i="5"/>
  <c r="G28" i="5"/>
  <c r="G61" i="4"/>
  <c r="G26" i="5"/>
  <c r="G41" i="5"/>
  <c r="G49" i="5"/>
  <c r="G27" i="5"/>
  <c r="G44" i="5"/>
  <c r="F13" i="5"/>
  <c r="G60" i="5"/>
  <c r="G42" i="5"/>
  <c r="G58" i="4"/>
  <c r="G21" i="5"/>
  <c r="F13" i="4"/>
  <c r="G57" i="5"/>
  <c r="D52" i="5"/>
  <c r="G19" i="5"/>
  <c r="C13" i="4"/>
  <c r="E13" i="4" s="1"/>
  <c r="G13" i="4" s="1"/>
  <c r="G22" i="4"/>
  <c r="G15" i="4"/>
  <c r="G39" i="4"/>
  <c r="G47" i="4"/>
  <c r="D13" i="5"/>
  <c r="D62" i="5" s="1"/>
  <c r="C36" i="5"/>
  <c r="G39" i="5"/>
  <c r="G40" i="5"/>
  <c r="G26" i="4"/>
  <c r="G48" i="4"/>
  <c r="G31" i="4"/>
  <c r="G56" i="5"/>
  <c r="B52" i="5"/>
  <c r="E52" i="5" s="1"/>
  <c r="G52" i="5" s="1"/>
  <c r="G54" i="5"/>
  <c r="G46" i="5"/>
  <c r="G57" i="4"/>
  <c r="G56" i="4"/>
  <c r="G34" i="4"/>
  <c r="G59" i="4"/>
  <c r="G15" i="5"/>
  <c r="G53" i="4"/>
  <c r="G46" i="4"/>
  <c r="F52" i="5"/>
  <c r="G51" i="4"/>
  <c r="G55" i="4"/>
  <c r="G40" i="4"/>
  <c r="G28" i="4"/>
  <c r="G59" i="5"/>
  <c r="C42" i="4"/>
  <c r="G18" i="4"/>
  <c r="G50" i="5"/>
  <c r="G36" i="4"/>
  <c r="B42" i="4"/>
  <c r="B63" i="4"/>
  <c r="F36" i="5"/>
  <c r="F62" i="5" s="1"/>
  <c r="G18" i="5"/>
  <c r="F42" i="4"/>
  <c r="F63" i="4" s="1"/>
  <c r="G23" i="5"/>
  <c r="G52" i="4"/>
  <c r="C13" i="5"/>
  <c r="C62" i="5"/>
  <c r="G25" i="5"/>
  <c r="G38" i="5"/>
  <c r="G38" i="4"/>
  <c r="D13" i="4"/>
  <c r="G32" i="4"/>
  <c r="G45" i="4"/>
  <c r="G20" i="4"/>
  <c r="G21" i="4"/>
  <c r="G24" i="5"/>
  <c r="G16" i="5"/>
  <c r="G33" i="5"/>
  <c r="G19" i="4"/>
  <c r="B13" i="4"/>
  <c r="G47" i="5"/>
  <c r="D42" i="4"/>
  <c r="D63" i="4" s="1"/>
  <c r="G44" i="4"/>
  <c r="B13" i="5"/>
  <c r="E13" i="5" s="1"/>
  <c r="G13" i="5" s="1"/>
  <c r="G45" i="5"/>
  <c r="B36" i="5"/>
  <c r="E36" i="5" s="1"/>
  <c r="G36" i="5" s="1"/>
  <c r="L98" i="66"/>
  <c r="F89" i="239"/>
  <c r="Q76" i="239"/>
  <c r="S88" i="239"/>
  <c r="AF37" i="161"/>
  <c r="I101" i="66"/>
  <c r="G101" i="66"/>
  <c r="F91" i="138"/>
  <c r="AH91" i="138" s="1"/>
  <c r="Q91" i="138"/>
  <c r="R91" i="138"/>
  <c r="E91" i="138"/>
  <c r="N91" i="138"/>
  <c r="J101" i="66"/>
  <c r="L100" i="66"/>
  <c r="H101" i="66"/>
  <c r="K101" i="66"/>
  <c r="D101" i="66"/>
  <c r="L101" i="66"/>
  <c r="H85" i="239"/>
  <c r="Y85" i="239" s="1"/>
  <c r="L79" i="239"/>
  <c r="L78" i="239" s="1"/>
  <c r="P73" i="239"/>
  <c r="P72" i="239"/>
  <c r="W76" i="239"/>
  <c r="K86" i="239"/>
  <c r="K84" i="239"/>
  <c r="L98" i="239"/>
  <c r="L96" i="239" s="1"/>
  <c r="S101" i="239"/>
  <c r="H98" i="239"/>
  <c r="I73" i="239"/>
  <c r="I72" i="239"/>
  <c r="N75" i="239"/>
  <c r="O98" i="239"/>
  <c r="O96" i="239" s="1"/>
  <c r="V74" i="239"/>
  <c r="V72" i="239"/>
  <c r="U85" i="239"/>
  <c r="U84" i="239" s="1"/>
  <c r="S92" i="239"/>
  <c r="L74" i="239"/>
  <c r="E86" i="239"/>
  <c r="E84" i="239" s="1"/>
  <c r="E95" i="239"/>
  <c r="Y95" i="239" s="1"/>
  <c r="G79" i="239"/>
  <c r="G78" i="239"/>
  <c r="G92" i="239"/>
  <c r="G90" i="239" s="1"/>
  <c r="G97" i="239"/>
  <c r="G96" i="239" s="1"/>
  <c r="H81" i="239"/>
  <c r="Y81" i="239" s="1"/>
  <c r="K73" i="239"/>
  <c r="S79" i="239"/>
  <c r="X86" i="239"/>
  <c r="V79" i="239"/>
  <c r="V97" i="239"/>
  <c r="B92" i="239"/>
  <c r="B97" i="239"/>
  <c r="B96" i="239" s="1"/>
  <c r="D79" i="239"/>
  <c r="D78" i="239" s="1"/>
  <c r="N92" i="239"/>
  <c r="N90" i="239"/>
  <c r="Q92" i="239"/>
  <c r="Y92" i="239" s="1"/>
  <c r="B89" i="239"/>
  <c r="Y89" i="239" s="1"/>
  <c r="AF30" i="161"/>
  <c r="AF9" i="161"/>
  <c r="AF33" i="161"/>
  <c r="AF32" i="161"/>
  <c r="Q72" i="239"/>
  <c r="E78" i="239"/>
  <c r="C78" i="239"/>
  <c r="Y78" i="239" s="1"/>
  <c r="U72" i="239"/>
  <c r="W78" i="239"/>
  <c r="Y98" i="239"/>
  <c r="X90" i="239"/>
  <c r="D84" i="239"/>
  <c r="V78" i="239"/>
  <c r="K96" i="239"/>
  <c r="H72" i="239"/>
  <c r="W72" i="239"/>
  <c r="Y82" i="239"/>
  <c r="O90" i="239"/>
  <c r="F84" i="239"/>
  <c r="S90" i="239"/>
  <c r="F96" i="239"/>
  <c r="M72" i="239"/>
  <c r="P78" i="239"/>
  <c r="I96" i="239"/>
  <c r="I90" i="239"/>
  <c r="J78" i="239"/>
  <c r="M90" i="239"/>
  <c r="M84" i="239"/>
  <c r="Y80" i="239"/>
  <c r="B72" i="239"/>
  <c r="AK15" i="162"/>
  <c r="AK16" i="162"/>
  <c r="AK50" i="162"/>
  <c r="AK51" i="162" s="1"/>
  <c r="AK10" i="162"/>
  <c r="AK62" i="162"/>
  <c r="AK64" i="162"/>
  <c r="AK67" i="162"/>
  <c r="AK69" i="162" s="1"/>
  <c r="AK92" i="162"/>
  <c r="AK94" i="162" s="1"/>
  <c r="AK20" i="162"/>
  <c r="AK21" i="162" s="1"/>
  <c r="AK25" i="162"/>
  <c r="AK30" i="162"/>
  <c r="AK35" i="162"/>
  <c r="AK36" i="162" s="1"/>
  <c r="AK40" i="162"/>
  <c r="AK45" i="162"/>
  <c r="AK72" i="162"/>
  <c r="AK74" i="162"/>
  <c r="AK88" i="162"/>
  <c r="AK89" i="162" s="1"/>
  <c r="AK11" i="162"/>
  <c r="AK24" i="162"/>
  <c r="AK26" i="162"/>
  <c r="AK29" i="162"/>
  <c r="AK34" i="162"/>
  <c r="AK39" i="162"/>
  <c r="AK41" i="162"/>
  <c r="AK44" i="162"/>
  <c r="AK46" i="162" s="1"/>
  <c r="AK49" i="162"/>
  <c r="AK82" i="162"/>
  <c r="AK84" i="162" s="1"/>
  <c r="AK87" i="162"/>
  <c r="AK57" i="162"/>
  <c r="AK77" i="162"/>
  <c r="AK79" i="162" s="1"/>
  <c r="AK83" i="162"/>
  <c r="AK97" i="162"/>
  <c r="AK99" i="162"/>
  <c r="AK103" i="162"/>
  <c r="AK31" i="162"/>
  <c r="Y79" i="239"/>
  <c r="E42" i="4"/>
  <c r="G42" i="4" s="1"/>
  <c r="B90" i="239"/>
  <c r="D72" i="239"/>
  <c r="Y90" i="239" l="1"/>
  <c r="Y84" i="239"/>
  <c r="E47" i="73"/>
  <c r="Y72" i="239"/>
  <c r="Y73" i="239"/>
  <c r="Y88" i="239"/>
  <c r="Q90" i="239"/>
  <c r="H84" i="239"/>
  <c r="C63" i="4"/>
  <c r="E63" i="4" s="1"/>
  <c r="G63" i="4" s="1"/>
  <c r="R96" i="239"/>
  <c r="Y96" i="239" s="1"/>
  <c r="C84" i="239"/>
  <c r="B62" i="5"/>
  <c r="E62" i="5" s="1"/>
  <c r="G62" i="5" s="1"/>
  <c r="Y91" i="239"/>
</calcChain>
</file>

<file path=xl/sharedStrings.xml><?xml version="1.0" encoding="utf-8"?>
<sst xmlns="http://schemas.openxmlformats.org/spreadsheetml/2006/main" count="15442" uniqueCount="4129">
  <si>
    <t>DIRECT PREMIUM INCOME AND PROPORTIONAL REINSURANCE SHARE PER BRANCHES OF LIFE / PENSION COMPANIES AS OF 2011</t>
  </si>
  <si>
    <t>BREAKDOWN OF NON LIFE DIRECT PREMIUM PRODUCTION AS OF 2011 BY DISTRIBUTION CHANNELS</t>
  </si>
  <si>
    <t>PREMIUM AND LOSS FIGURES OF NON LIFE INSURANCE COMPANIES AS OF 2011 (HEALTH BRANCH)</t>
  </si>
  <si>
    <t>PREMIUM AND LOSS FIGURES OF NON LIFE INSURANCE COMPANIES AS OF 2011 (GENERAL LIABILITY - CREDIT AND FINANCIAL LOSS BRANCHES)</t>
  </si>
  <si>
    <t>CIGNA HAYAT</t>
  </si>
  <si>
    <t>SS KORU</t>
  </si>
  <si>
    <r>
      <rPr>
        <b/>
        <sz val="10"/>
        <color indexed="56"/>
        <rFont val="Times New Roman"/>
        <family val="1"/>
        <charset val="162"/>
      </rPr>
      <t xml:space="preserve">Sözleşme Adedi Portföy Hareketleri </t>
    </r>
    <r>
      <rPr>
        <b/>
        <i/>
        <sz val="10"/>
        <color indexed="56"/>
        <rFont val="Times New Roman"/>
        <family val="1"/>
        <charset val="162"/>
      </rPr>
      <t>-</t>
    </r>
    <r>
      <rPr>
        <i/>
        <sz val="10"/>
        <color indexed="56"/>
        <rFont val="Times New Roman"/>
        <family val="1"/>
        <charset val="162"/>
      </rPr>
      <t xml:space="preserve"> Portfolio Movement for Contracts</t>
    </r>
  </si>
  <si>
    <r>
      <t xml:space="preserve">  Azalışlar - </t>
    </r>
    <r>
      <rPr>
        <b/>
        <i/>
        <sz val="9"/>
        <color indexed="56"/>
        <rFont val="Times New Roman"/>
        <family val="1"/>
        <charset val="162"/>
      </rPr>
      <t>Decrease</t>
    </r>
  </si>
  <si>
    <r>
      <t>Ferdi Sözleşmeler -</t>
    </r>
    <r>
      <rPr>
        <i/>
        <sz val="10"/>
        <color indexed="56"/>
        <rFont val="Times New Roman"/>
        <family val="1"/>
        <charset val="162"/>
      </rPr>
      <t xml:space="preserve"> Individual Contracts </t>
    </r>
  </si>
  <si>
    <r>
      <t xml:space="preserve">  Artışlar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Increase</t>
    </r>
  </si>
  <si>
    <r>
      <t xml:space="preserve">  Azalışlar - </t>
    </r>
    <r>
      <rPr>
        <i/>
        <sz val="9"/>
        <color indexed="56"/>
        <rFont val="Times New Roman"/>
        <family val="1"/>
        <charset val="162"/>
      </rPr>
      <t>Decrease</t>
    </r>
  </si>
  <si>
    <r>
      <t xml:space="preserve">Grup Sözleşmeleri - </t>
    </r>
    <r>
      <rPr>
        <i/>
        <sz val="10"/>
        <color indexed="56"/>
        <rFont val="Times New Roman"/>
        <family val="1"/>
        <charset val="162"/>
      </rPr>
      <t xml:space="preserve">Group Contracts </t>
    </r>
  </si>
  <si>
    <t>COVERS OF LIFE BRANCH IN 2011 SACCORDING TO GENDER AND AGE</t>
  </si>
  <si>
    <t>PAID LOSS OF LIFE BRANCH IN 2011</t>
  </si>
  <si>
    <t>GENERAL FIGURES OF PENSION CONTRACTS AS OF 2011</t>
  </si>
  <si>
    <t>PORTFOLIO MOVEMENT OF PENSION CONTRACTS IN 2011</t>
  </si>
  <si>
    <t>INFORMATION ABOUT FUNDS IN PRIVATE PENSION SYSTEM AS OF 12.31.2011</t>
  </si>
  <si>
    <t>BALANCE SHEET AND INCOME STATEMENT OF TURKISH CATASTROPHIC INSURANCE POOL AS OF 12.31.2011</t>
  </si>
  <si>
    <t>BALANCE SHEET AND INCOME STATEMENT OF AGRICULTURAL INSURANCE POOL AS OF 12.31.2011</t>
  </si>
  <si>
    <t>LICENCES OF INSURANCE AND PENSIONS COMPANIES ACTIVE AT 12.31.2011</t>
  </si>
  <si>
    <r>
      <t xml:space="preserve">G- Dönem Net Kar/Zararı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Net Profit / Loss for the Financial Year</t>
    </r>
  </si>
  <si>
    <r>
      <t xml:space="preserve">Genel 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</si>
  <si>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H-Dışı Şirk.Toplam - </t>
    </r>
    <r>
      <rPr>
        <i/>
        <sz val="10"/>
        <color indexed="56"/>
        <rFont val="Times New Roman"/>
        <family val="1"/>
        <charset val="162"/>
      </rPr>
      <t>Non-life Total</t>
    </r>
  </si>
  <si>
    <r>
      <t xml:space="preserve">5-Rücu ve Sovtaj Gel. - </t>
    </r>
    <r>
      <rPr>
        <i/>
        <sz val="10"/>
        <rFont val="Times New Roman"/>
        <family val="1"/>
        <charset val="162"/>
      </rPr>
      <t>Subrogation Income</t>
    </r>
  </si>
  <si>
    <r>
      <t xml:space="preserve">6-Rücu/Sovtaj Gelirleri - </t>
    </r>
    <r>
      <rPr>
        <i/>
        <sz val="10"/>
        <rFont val="Times New Roman"/>
        <family val="1"/>
        <charset val="162"/>
      </rPr>
      <t>Subrogation Income</t>
    </r>
  </si>
  <si>
    <r>
      <t>6-Rücu/Sovtaj Gelirleri -</t>
    </r>
    <r>
      <rPr>
        <i/>
        <sz val="10"/>
        <rFont val="Times New Roman"/>
        <family val="1"/>
        <charset val="162"/>
      </rPr>
      <t xml:space="preserve"> Subrogation Income</t>
    </r>
  </si>
  <si>
    <r>
      <t xml:space="preserve">     Ayrılan KPK Reas.Payı - </t>
    </r>
    <r>
      <rPr>
        <i/>
        <sz val="10"/>
        <rFont val="Times New Roman"/>
        <family val="1"/>
        <charset val="162"/>
      </rPr>
      <t>UPR (Reins.Share)</t>
    </r>
  </si>
  <si>
    <r>
      <t xml:space="preserve">     Devr.KPK RP - </t>
    </r>
    <r>
      <rPr>
        <i/>
        <sz val="9"/>
        <rFont val="Times New Roman"/>
        <family val="1"/>
        <charset val="162"/>
      </rPr>
      <t>Br. Forward UPR (Reins.Sh.) (-)</t>
    </r>
  </si>
  <si>
    <r>
      <t xml:space="preserve">5-Rücu ve Sovtaj Gel.- </t>
    </r>
    <r>
      <rPr>
        <i/>
        <sz val="10"/>
        <rFont val="Times New Roman"/>
        <family val="1"/>
        <charset val="162"/>
      </rPr>
      <t>Subrogation Income</t>
    </r>
  </si>
  <si>
    <r>
      <t xml:space="preserve">7-Rücu ve Sovtaj Gel.- </t>
    </r>
    <r>
      <rPr>
        <i/>
        <sz val="10"/>
        <rFont val="Times New Roman"/>
        <family val="1"/>
        <charset val="162"/>
      </rPr>
      <t>Subrogation Income</t>
    </r>
  </si>
  <si>
    <r>
      <t xml:space="preserve"> -Çekici -</t>
    </r>
    <r>
      <rPr>
        <i/>
        <sz val="9"/>
        <rFont val="Times New Roman"/>
        <family val="1"/>
        <charset val="162"/>
      </rPr>
      <t xml:space="preserve"> Tow Truck</t>
    </r>
  </si>
  <si>
    <r>
      <t xml:space="preserve">Şirket Portföy Payı
</t>
    </r>
    <r>
      <rPr>
        <i/>
        <sz val="8"/>
        <rFont val="Times New Roman"/>
        <family val="1"/>
        <charset val="162"/>
      </rPr>
      <t>Share in Portfolio</t>
    </r>
    <r>
      <rPr>
        <i/>
        <sz val="9"/>
        <rFont val="Times New Roman"/>
        <family val="1"/>
        <charset val="162"/>
      </rPr>
      <t xml:space="preserve">
(%)</t>
    </r>
  </si>
  <si>
    <r>
      <t xml:space="preserve">Sektör Pazar Payı
</t>
    </r>
    <r>
      <rPr>
        <sz val="8"/>
        <rFont val="Times New Roman"/>
        <family val="1"/>
        <charset val="162"/>
      </rPr>
      <t>M</t>
    </r>
    <r>
      <rPr>
        <i/>
        <sz val="8"/>
        <rFont val="Times New Roman"/>
        <family val="1"/>
        <charset val="162"/>
      </rPr>
      <t>arket Share (%)</t>
    </r>
  </si>
  <si>
    <t>TOPLAM</t>
  </si>
  <si>
    <r>
      <t>A- Hayat Dışı Teknik Gelir</t>
    </r>
    <r>
      <rPr>
        <b/>
        <i/>
        <sz val="10"/>
        <color indexed="56"/>
        <rFont val="Times New Roman"/>
        <family val="1"/>
        <charset val="162"/>
      </rPr>
      <t xml:space="preserve"> -</t>
    </r>
    <r>
      <rPr>
        <i/>
        <sz val="10"/>
        <color indexed="56"/>
        <rFont val="Times New Roman"/>
        <family val="1"/>
        <charset val="162"/>
      </rPr>
      <t xml:space="preserve"> Revenues for Non Life Business</t>
    </r>
  </si>
  <si>
    <r>
      <t xml:space="preserve">   2- Devam Eden Riskler Karşılığında Değişim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Provisions for Unexpired Risks</t>
    </r>
  </si>
  <si>
    <r>
      <t>B- Hayat Dışı Teknik Gider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- Technical Expenses for Non Life Business (-)</t>
    </r>
  </si>
  <si>
    <r>
      <t xml:space="preserve">       1.1.a- Ödenen Tazminat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Paid Losses (-)</t>
    </r>
  </si>
  <si>
    <r>
      <t xml:space="preserve">       1.2.a- Ayrılan Muallak Tazminat Karş.- </t>
    </r>
    <r>
      <rPr>
        <i/>
        <sz val="10"/>
        <rFont val="Times New Roman"/>
        <family val="1"/>
        <charset val="162"/>
      </rPr>
      <t>Gross Provisions for Outstanding Claims (-)</t>
    </r>
  </si>
  <si>
    <r>
      <t xml:space="preserve">       1.2.b- Ayrılan Muallak Tazminat Karş. Reas. Payı - </t>
    </r>
    <r>
      <rPr>
        <i/>
        <sz val="10"/>
        <rFont val="Times New Roman"/>
        <family val="1"/>
        <charset val="162"/>
      </rPr>
      <t>Prov. for Outs.Claims (Reinsurers' Share)</t>
    </r>
  </si>
  <si>
    <r>
      <t xml:space="preserve">       1.2.c- Devreden Muallak Tazminat Karş. - </t>
    </r>
    <r>
      <rPr>
        <i/>
        <sz val="10"/>
        <rFont val="Times New Roman"/>
        <family val="1"/>
        <charset val="162"/>
      </rPr>
      <t>Gross Prov. Brought Forward for Outstanding Claims</t>
    </r>
  </si>
  <si>
    <r>
      <t xml:space="preserve">       1.2.d- Devr. Mual. Tazminat Karş. RP -</t>
    </r>
    <r>
      <rPr>
        <i/>
        <sz val="10"/>
        <rFont val="Times New Roman"/>
        <family val="1"/>
        <charset val="162"/>
      </rPr>
      <t xml:space="preserve"> Prov.Brought Forward for Outst. Claims (Reins.Share)</t>
    </r>
  </si>
  <si>
    <r>
      <t xml:space="preserve">   2- İkramiye/İndirimler Karş. Değ.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Provision for Bonuses and Rebates</t>
    </r>
  </si>
  <si>
    <r>
      <t xml:space="preserve">Hayat Dışı Teknik Denge - </t>
    </r>
    <r>
      <rPr>
        <i/>
        <sz val="11"/>
        <color indexed="56"/>
        <rFont val="Times New Roman"/>
        <family val="1"/>
        <charset val="162"/>
      </rPr>
      <t>Technical Balance for Non Life Branches</t>
    </r>
  </si>
  <si>
    <r>
      <t>C- Hayat Teknik Gelir</t>
    </r>
    <r>
      <rPr>
        <b/>
        <i/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Revenues from Life Business</t>
    </r>
  </si>
  <si>
    <r>
      <t xml:space="preserve">    1.2.d- Devr.Kazanılmamış Pr. Karş.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Brought Forw.for UP (Reins.Share) (-)</t>
    </r>
  </si>
  <si>
    <r>
      <t xml:space="preserve">D- Hayat Teknik Gider </t>
    </r>
    <r>
      <rPr>
        <b/>
        <i/>
        <sz val="10"/>
        <color indexed="56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Expenses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for Life Business</t>
    </r>
  </si>
  <si>
    <r>
      <t xml:space="preserve">       1.2.c- Devreden Muallak Tazm.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Prov. Br.Forward for Oust. Claims</t>
    </r>
  </si>
  <si>
    <r>
      <t xml:space="preserve">Hayat Teknik Denge - </t>
    </r>
    <r>
      <rPr>
        <i/>
        <sz val="11"/>
        <color indexed="56"/>
        <rFont val="Times New Roman"/>
        <family val="1"/>
        <charset val="162"/>
      </rPr>
      <t>Technical Balance for Life Branch</t>
    </r>
  </si>
  <si>
    <t>İLE EMEKLİLİK ŞİRKETLERİNİN</t>
  </si>
  <si>
    <r>
      <t xml:space="preserve">Teknik Denge - </t>
    </r>
    <r>
      <rPr>
        <i/>
        <sz val="11"/>
        <color indexed="56"/>
        <rFont val="Times New Roman"/>
        <family val="1"/>
        <charset val="162"/>
      </rPr>
      <t>Technical Balance</t>
    </r>
  </si>
  <si>
    <r>
      <t>A- Teknik Gelirler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Technical Revenues</t>
    </r>
  </si>
  <si>
    <r>
      <t xml:space="preserve">Direkt Prim - </t>
    </r>
    <r>
      <rPr>
        <i/>
        <sz val="11"/>
        <color indexed="56"/>
        <rFont val="Times New Roman"/>
        <family val="1"/>
        <charset val="162"/>
      </rPr>
      <t xml:space="preserve">Direct Premium </t>
    </r>
  </si>
  <si>
    <r>
      <t>Tıbbı Kötü Uyg.İlişkin ZMSS -</t>
    </r>
    <r>
      <rPr>
        <i/>
        <sz val="10"/>
        <rFont val="Times New Roman"/>
        <family val="1"/>
        <charset val="162"/>
      </rPr>
      <t xml:space="preserve"> Comp. TPL for MD</t>
    </r>
  </si>
  <si>
    <r>
      <t>Kıyı Tesisleri ZMSS -</t>
    </r>
    <r>
      <rPr>
        <i/>
        <sz val="10"/>
        <rFont val="Times New Roman"/>
        <family val="1"/>
        <charset val="162"/>
      </rPr>
      <t xml:space="preserve"> Coastal Facilities TPL</t>
    </r>
  </si>
  <si>
    <r>
      <t>Direkt İşler Tazm.-</t>
    </r>
    <r>
      <rPr>
        <i/>
        <sz val="11"/>
        <color indexed="56"/>
        <rFont val="Times New Roman"/>
        <family val="1"/>
        <charset val="162"/>
      </rPr>
      <t xml:space="preserve"> Direct Loss Payments</t>
    </r>
  </si>
  <si>
    <r>
      <t xml:space="preserve">Değeri 
(000 TL)
</t>
    </r>
    <r>
      <rPr>
        <i/>
        <sz val="10"/>
        <color indexed="8"/>
        <rFont val="Times New Roman"/>
        <family val="1"/>
        <charset val="162"/>
      </rPr>
      <t>Amount</t>
    </r>
  </si>
  <si>
    <r>
      <t xml:space="preserve">      Bedeni (Ölüm) </t>
    </r>
    <r>
      <rPr>
        <i/>
        <sz val="9"/>
        <rFont val="Times New Roman"/>
        <family val="1"/>
        <charset val="162"/>
      </rPr>
      <t>- Physical (Death)</t>
    </r>
  </si>
  <si>
    <r>
      <t xml:space="preserve">      Bedeni (Yaralanma) </t>
    </r>
    <r>
      <rPr>
        <i/>
        <sz val="9"/>
        <rFont val="Times New Roman"/>
        <family val="1"/>
        <charset val="162"/>
      </rPr>
      <t>- Physical (Injured)</t>
    </r>
  </si>
  <si>
    <r>
      <t xml:space="preserve"> -Minibüs / Otobüs - </t>
    </r>
    <r>
      <rPr>
        <i/>
        <sz val="10"/>
        <rFont val="Times New Roman"/>
        <family val="1"/>
        <charset val="162"/>
      </rPr>
      <t xml:space="preserve">Bus </t>
    </r>
  </si>
  <si>
    <r>
      <t xml:space="preserve"> -Minibüs  / Otobüs - </t>
    </r>
    <r>
      <rPr>
        <i/>
        <sz val="10"/>
        <rFont val="Times New Roman"/>
        <family val="1"/>
        <charset val="162"/>
      </rPr>
      <t>Bus</t>
    </r>
  </si>
  <si>
    <r>
      <t xml:space="preserve">      Maddi </t>
    </r>
    <r>
      <rPr>
        <i/>
        <sz val="9"/>
        <rFont val="Times New Roman"/>
        <family val="1"/>
        <charset val="162"/>
      </rPr>
      <t>- Material</t>
    </r>
  </si>
  <si>
    <r>
      <t xml:space="preserve">      Bedeni (Ölüm)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Physical (Death)</t>
    </r>
  </si>
  <si>
    <r>
      <t xml:space="preserve">      Bedeni (Yaralanma) </t>
    </r>
    <r>
      <rPr>
        <b/>
        <i/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Physical (Injured)</t>
    </r>
  </si>
  <si>
    <r>
      <t xml:space="preserve"> -Toplam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Total</t>
    </r>
  </si>
  <si>
    <r>
      <t xml:space="preserve">KYTZKFK (*) - </t>
    </r>
    <r>
      <rPr>
        <i/>
        <sz val="10"/>
        <rFont val="Times New Roman"/>
        <family val="1"/>
        <charset val="162"/>
      </rPr>
      <t>Comp.Pass.Land.Transp.Pers.Acc.</t>
    </r>
  </si>
  <si>
    <t>(*) Karayolu Yolcu Taşımacılığı Zorunlu Koltuk Ferdi Kaza Sigortası</t>
  </si>
  <si>
    <r>
      <t xml:space="preserve">Cinsiyete ve Yaşa Göre Dağılım
</t>
    </r>
    <r>
      <rPr>
        <i/>
        <sz val="10"/>
        <color indexed="8"/>
        <rFont val="Times New Roman"/>
        <family val="1"/>
        <charset val="162"/>
      </rPr>
      <t>As of Gender and Age</t>
    </r>
  </si>
  <si>
    <r>
      <t xml:space="preserve">Diğer
</t>
    </r>
    <r>
      <rPr>
        <i/>
        <sz val="10"/>
        <color indexed="8"/>
        <rFont val="Times New Roman"/>
        <family val="1"/>
        <charset val="162"/>
      </rPr>
      <t>Other</t>
    </r>
  </si>
  <si>
    <r>
      <t xml:space="preserve">Toplam
</t>
    </r>
    <r>
      <rPr>
        <i/>
        <sz val="10"/>
        <color indexed="8"/>
        <rFont val="Times New Roman"/>
        <family val="1"/>
        <charset val="162"/>
      </rPr>
      <t>Total</t>
    </r>
  </si>
  <si>
    <r>
      <t xml:space="preserve">Yaşa Göre
</t>
    </r>
    <r>
      <rPr>
        <i/>
        <sz val="10"/>
        <color indexed="8"/>
        <rFont val="Times New Roman"/>
        <family val="1"/>
        <charset val="162"/>
      </rPr>
      <t>According to Age</t>
    </r>
  </si>
  <si>
    <r>
      <t xml:space="preserve">45-54 Arası - </t>
    </r>
    <r>
      <rPr>
        <i/>
        <sz val="10"/>
        <color indexed="8"/>
        <rFont val="Times New Roman"/>
        <family val="1"/>
        <charset val="162"/>
      </rPr>
      <t>Between 45-54</t>
    </r>
  </si>
  <si>
    <r>
      <t xml:space="preserve">55 Yaş Üstü - </t>
    </r>
    <r>
      <rPr>
        <i/>
        <sz val="10"/>
        <color indexed="8"/>
        <rFont val="Times New Roman"/>
        <family val="1"/>
        <charset val="162"/>
      </rPr>
      <t>Over Age 55</t>
    </r>
  </si>
  <si>
    <r>
      <t xml:space="preserve">İşsizlik
</t>
    </r>
    <r>
      <rPr>
        <i/>
        <sz val="10"/>
        <rFont val="Times New Roman"/>
        <family val="1"/>
        <charset val="162"/>
      </rPr>
      <t>Unemployment</t>
    </r>
  </si>
  <si>
    <r>
      <t>Tam veya Kısmi Daimi -</t>
    </r>
    <r>
      <rPr>
        <i/>
        <sz val="10"/>
        <rFont val="Times New Roman"/>
        <family val="1"/>
        <charset val="162"/>
      </rPr>
      <t xml:space="preserve"> Permanent Total/Partly</t>
    </r>
  </si>
  <si>
    <t>MATHEMATICAL RESERVES OF LIFE BRANCH</t>
  </si>
  <si>
    <r>
      <t xml:space="preserve">   3- Matematik Karşılıklar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 xml:space="preserve">Mathematical Reserves </t>
    </r>
  </si>
  <si>
    <r>
      <t xml:space="preserve"> </t>
    </r>
    <r>
      <rPr>
        <b/>
        <sz val="10"/>
        <rFont val="Times New Roman"/>
        <family val="1"/>
        <charset val="162"/>
      </rPr>
      <t xml:space="preserve">  1- Matematik Karşılıklar</t>
    </r>
    <r>
      <rPr>
        <b/>
        <i/>
        <sz val="10"/>
        <rFont val="Times New Roman"/>
        <family val="1"/>
        <charset val="162"/>
      </rPr>
      <t xml:space="preserve"> </t>
    </r>
    <r>
      <rPr>
        <b/>
        <sz val="10"/>
        <rFont val="Times New Roman"/>
        <family val="1"/>
        <charset val="162"/>
      </rPr>
      <t>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Mathematical Reserves</t>
    </r>
  </si>
  <si>
    <r>
      <t xml:space="preserve">Matematik Karşılıklar
</t>
    </r>
    <r>
      <rPr>
        <i/>
        <sz val="9"/>
        <rFont val="Times New Roman"/>
        <family val="1"/>
        <charset val="162"/>
      </rPr>
      <t>Mathematical Reserves</t>
    </r>
  </si>
  <si>
    <r>
      <t xml:space="preserve">Matematik Karşılıklar
</t>
    </r>
    <r>
      <rPr>
        <i/>
        <sz val="9"/>
        <rFont val="Times New Roman"/>
        <family val="1"/>
        <charset val="162"/>
      </rPr>
      <t>Mathematics Reserves</t>
    </r>
  </si>
  <si>
    <r>
      <t xml:space="preserve">Matematik Karş. Değişim
</t>
    </r>
    <r>
      <rPr>
        <i/>
        <sz val="9"/>
        <rFont val="Times New Roman"/>
        <family val="1"/>
        <charset val="162"/>
      </rPr>
      <t>Change in Math. Res.</t>
    </r>
  </si>
  <si>
    <r>
      <t xml:space="preserve">    Diğ. Şirketlerden Transfer - </t>
    </r>
    <r>
      <rPr>
        <i/>
        <sz val="9"/>
        <rFont val="Times New Roman"/>
        <family val="1"/>
        <charset val="162"/>
      </rPr>
      <t>Transferred from Other Companies</t>
    </r>
  </si>
  <si>
    <r>
      <t xml:space="preserve">    Diğ. Şirketlere Transfer - </t>
    </r>
    <r>
      <rPr>
        <i/>
        <sz val="9"/>
        <rFont val="Times New Roman"/>
        <family val="1"/>
        <charset val="162"/>
      </rPr>
      <t>Transferred to Other Companies</t>
    </r>
  </si>
  <si>
    <r>
      <t xml:space="preserve">b) Diğer Yıllık Vefat Sigortaları -  </t>
    </r>
    <r>
      <rPr>
        <i/>
        <sz val="10"/>
        <rFont val="Times New Roman"/>
        <family val="1"/>
        <charset val="162"/>
      </rPr>
      <t>Other Term Life Ins. (Yearly)</t>
    </r>
  </si>
  <si>
    <r>
      <t>b) Diğer Uzun Süreli Vefat Sig. -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Other Long Term Life Ins.</t>
    </r>
  </si>
  <si>
    <r>
      <t>3. Birikimli Sigortalar -</t>
    </r>
    <r>
      <rPr>
        <b/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W</t>
    </r>
    <r>
      <rPr>
        <i/>
        <sz val="10"/>
        <color indexed="56"/>
        <rFont val="Times New Roman"/>
        <family val="1"/>
        <charset val="162"/>
      </rPr>
      <t>hole Life Insurance</t>
    </r>
  </si>
  <si>
    <r>
      <t>a) Krediye Bağlı Vefat Sigortaları -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Related on Credit</t>
    </r>
  </si>
  <si>
    <r>
      <t xml:space="preserve">b) Diğer Vefat Sigortaları - </t>
    </r>
    <r>
      <rPr>
        <i/>
        <sz val="9"/>
        <rFont val="Times New Roman"/>
        <family val="1"/>
        <charset val="162"/>
      </rPr>
      <t>Other Life Insurance</t>
    </r>
  </si>
  <si>
    <r>
      <t>2. Uzun Süreli Vefat Sig. -</t>
    </r>
    <r>
      <rPr>
        <i/>
        <sz val="10"/>
        <color indexed="56"/>
        <rFont val="Times New Roman"/>
        <family val="1"/>
        <charset val="162"/>
      </rPr>
      <t xml:space="preserve"> Term Life Ins.(Long Term)</t>
    </r>
  </si>
  <si>
    <r>
      <t xml:space="preserve">a) Krediye Bağlı Vefat Sigortaları - </t>
    </r>
    <r>
      <rPr>
        <i/>
        <sz val="10"/>
        <rFont val="Times New Roman"/>
        <family val="1"/>
        <charset val="162"/>
      </rPr>
      <t>Related on Credit</t>
    </r>
  </si>
  <si>
    <r>
      <t>3. Birikimli Sigortalar -</t>
    </r>
    <r>
      <rPr>
        <i/>
        <sz val="10"/>
        <color indexed="56"/>
        <rFont val="Times New Roman"/>
        <family val="1"/>
        <charset val="162"/>
      </rPr>
      <t xml:space="preserve"> Whole Life Insurance</t>
    </r>
  </si>
  <si>
    <r>
      <t xml:space="preserve">4. Hayatta Kalma Şartına Bağlı Sig. - </t>
    </r>
    <r>
      <rPr>
        <i/>
        <sz val="10"/>
        <color indexed="56"/>
        <rFont val="Times New Roman"/>
        <family val="1"/>
        <charset val="162"/>
      </rPr>
      <t>Pure End. Life Ins.</t>
    </r>
  </si>
  <si>
    <r>
      <t xml:space="preserve">5. Karma Sigortalar - </t>
    </r>
    <r>
      <rPr>
        <i/>
        <sz val="10"/>
        <color indexed="56"/>
        <rFont val="Times New Roman"/>
        <family val="1"/>
        <charset val="162"/>
      </rPr>
      <t>Endownment Life Insurance</t>
    </r>
  </si>
  <si>
    <r>
      <t>6. Gelir Sigortaları -</t>
    </r>
    <r>
      <rPr>
        <i/>
        <sz val="10"/>
        <color indexed="56"/>
        <rFont val="Times New Roman"/>
        <family val="1"/>
        <charset val="162"/>
      </rPr>
      <t xml:space="preserve"> Annuity</t>
    </r>
  </si>
  <si>
    <r>
      <t xml:space="preserve">7. Diğer - </t>
    </r>
    <r>
      <rPr>
        <i/>
        <sz val="10"/>
        <color indexed="56"/>
        <rFont val="Times New Roman"/>
        <family val="1"/>
        <charset val="162"/>
      </rPr>
      <t>Other</t>
    </r>
  </si>
  <si>
    <r>
      <t xml:space="preserve">Toplam Üretim - </t>
    </r>
    <r>
      <rPr>
        <i/>
        <sz val="10"/>
        <color indexed="56"/>
        <rFont val="Times New Roman"/>
        <family val="1"/>
        <charset val="162"/>
      </rPr>
      <t>Total Production</t>
    </r>
  </si>
  <si>
    <r>
      <t xml:space="preserve">Krediye Bağlı YV - </t>
    </r>
    <r>
      <rPr>
        <i/>
        <sz val="10"/>
        <color indexed="8"/>
        <rFont val="Times New Roman"/>
        <family val="1"/>
        <charset val="162"/>
      </rPr>
      <t>Related on Credit</t>
    </r>
  </si>
  <si>
    <r>
      <t xml:space="preserve">Diğer Yıllık Vefat - </t>
    </r>
    <r>
      <rPr>
        <i/>
        <sz val="10"/>
        <color indexed="8"/>
        <rFont val="Times New Roman"/>
        <family val="1"/>
        <charset val="162"/>
      </rPr>
      <t>Other Term</t>
    </r>
    <r>
      <rPr>
        <i/>
        <sz val="10"/>
        <color indexed="8"/>
        <rFont val="Times New Roman"/>
        <family val="1"/>
        <charset val="162"/>
      </rPr>
      <t xml:space="preserve"> Life Ins. (Yearly)</t>
    </r>
  </si>
  <si>
    <r>
      <t>Krediye Bağlı USV -</t>
    </r>
    <r>
      <rPr>
        <i/>
        <sz val="10"/>
        <color indexed="8"/>
        <rFont val="Times New Roman"/>
        <family val="1"/>
        <charset val="162"/>
      </rPr>
      <t xml:space="preserve"> Related on Credit Long Term Life Ins.</t>
    </r>
  </si>
  <si>
    <r>
      <t xml:space="preserve">Diğer Uzun Süreli Vefat - </t>
    </r>
    <r>
      <rPr>
        <i/>
        <sz val="10"/>
        <color indexed="8"/>
        <rFont val="Times New Roman"/>
        <family val="1"/>
        <charset val="162"/>
      </rPr>
      <t>Other Term</t>
    </r>
    <r>
      <rPr>
        <i/>
        <sz val="10"/>
        <color indexed="8"/>
        <rFont val="Times New Roman"/>
        <family val="1"/>
        <charset val="162"/>
      </rPr>
      <t xml:space="preserve"> Life Ins. (Long Term)</t>
    </r>
  </si>
  <si>
    <r>
      <t xml:space="preserve">Birikimli Sigortalar - </t>
    </r>
    <r>
      <rPr>
        <i/>
        <sz val="10"/>
        <color indexed="8"/>
        <rFont val="Times New Roman"/>
        <family val="1"/>
        <charset val="162"/>
      </rPr>
      <t>Whole</t>
    </r>
    <r>
      <rPr>
        <i/>
        <sz val="10"/>
        <color indexed="8"/>
        <rFont val="Times New Roman"/>
        <family val="1"/>
        <charset val="162"/>
      </rPr>
      <t xml:space="preserve"> L</t>
    </r>
    <r>
      <rPr>
        <i/>
        <sz val="10"/>
        <color indexed="8"/>
        <rFont val="Times New Roman"/>
        <family val="1"/>
        <charset val="162"/>
      </rPr>
      <t>ife Insurance</t>
    </r>
  </si>
  <si>
    <r>
      <t xml:space="preserve">Hayatta Kalma Şartına Bağlı Sig. - </t>
    </r>
    <r>
      <rPr>
        <i/>
        <sz val="10"/>
        <color indexed="8"/>
        <rFont val="Times New Roman"/>
        <family val="1"/>
        <charset val="162"/>
      </rPr>
      <t xml:space="preserve">Pure Endownment </t>
    </r>
    <r>
      <rPr>
        <i/>
        <sz val="10"/>
        <color indexed="8"/>
        <rFont val="Times New Roman"/>
        <family val="1"/>
        <charset val="162"/>
      </rPr>
      <t>Life Ins.</t>
    </r>
  </si>
  <si>
    <r>
      <t xml:space="preserve">Karma Sigortalar - </t>
    </r>
    <r>
      <rPr>
        <i/>
        <sz val="10"/>
        <color indexed="8"/>
        <rFont val="Times New Roman"/>
        <family val="1"/>
        <charset val="162"/>
      </rPr>
      <t>Endownment Life Insurance</t>
    </r>
  </si>
  <si>
    <r>
      <t xml:space="preserve">Gelir Sigortaları - </t>
    </r>
    <r>
      <rPr>
        <i/>
        <sz val="10"/>
        <color indexed="8"/>
        <rFont val="Times New Roman"/>
        <family val="1"/>
        <charset val="162"/>
      </rPr>
      <t>Annuity</t>
    </r>
  </si>
  <si>
    <r>
      <t>Toplam -</t>
    </r>
    <r>
      <rPr>
        <i/>
        <sz val="10"/>
        <color indexed="8"/>
        <rFont val="Times New Roman"/>
        <family val="1"/>
        <charset val="162"/>
      </rPr>
      <t xml:space="preserve"> Total</t>
    </r>
  </si>
  <si>
    <r>
      <t xml:space="preserve">Tehlikeli Hastalıklar
</t>
    </r>
    <r>
      <rPr>
        <i/>
        <sz val="10"/>
        <rFont val="Times New Roman"/>
        <family val="1"/>
        <charset val="162"/>
      </rPr>
      <t>Critical Illness</t>
    </r>
  </si>
  <si>
    <r>
      <t xml:space="preserve">1. Krediye Bağlı Vefat Teminatları - </t>
    </r>
    <r>
      <rPr>
        <i/>
        <sz val="10"/>
        <color indexed="56"/>
        <rFont val="Times New Roman"/>
        <family val="1"/>
        <charset val="162"/>
      </rPr>
      <t>Related on Credit Death Benefits</t>
    </r>
  </si>
  <si>
    <r>
      <t>2. Diğer Vefat Teminatları -</t>
    </r>
    <r>
      <rPr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Other Death Benefits</t>
    </r>
  </si>
  <si>
    <r>
      <t xml:space="preserve">3. Maluliyet Teminatları - </t>
    </r>
    <r>
      <rPr>
        <i/>
        <sz val="10"/>
        <color indexed="56"/>
        <rFont val="Times New Roman"/>
        <family val="1"/>
        <charset val="162"/>
      </rPr>
      <t>Disability Coverage</t>
    </r>
  </si>
  <si>
    <r>
      <t xml:space="preserve">4. Tehlikeli Hastalıklar Teminatı - </t>
    </r>
    <r>
      <rPr>
        <i/>
        <sz val="10"/>
        <color indexed="56"/>
        <rFont val="Times New Roman"/>
        <family val="1"/>
        <charset val="162"/>
      </rPr>
      <t>Critical Illness Coverage</t>
    </r>
  </si>
  <si>
    <r>
      <t xml:space="preserve">5. İşsizlik Teminatı - </t>
    </r>
    <r>
      <rPr>
        <i/>
        <sz val="10"/>
        <color indexed="56"/>
        <rFont val="Times New Roman"/>
        <family val="1"/>
        <charset val="162"/>
      </rPr>
      <t>Unemployment Coverage</t>
    </r>
  </si>
  <si>
    <r>
      <t>6. Birikim Teminatı Hariç Diğ.Tem.Top.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Total Coverage Except Permanent Cover</t>
    </r>
  </si>
  <si>
    <r>
      <t xml:space="preserve">4. Tehlikeli Hastalıklar Teminatı - </t>
    </r>
    <r>
      <rPr>
        <i/>
        <sz val="10"/>
        <color indexed="56"/>
        <rFont val="Times New Roman"/>
        <family val="1"/>
        <charset val="162"/>
      </rPr>
      <t>Critical Illness</t>
    </r>
    <r>
      <rPr>
        <i/>
        <sz val="10"/>
        <color indexed="56"/>
        <rFont val="Times New Roman"/>
        <family val="1"/>
        <charset val="162"/>
      </rPr>
      <t xml:space="preserve"> Coverage</t>
    </r>
  </si>
  <si>
    <r>
      <t>6. Birikim Teminatı Hariç Diğ.Tem.Top.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Total Coverage Except Permanent Coverage</t>
    </r>
  </si>
  <si>
    <r>
      <t xml:space="preserve">Aktüeryal Mat. Karş.
</t>
    </r>
    <r>
      <rPr>
        <i/>
        <sz val="10"/>
        <color indexed="8"/>
        <rFont val="Times New Roman"/>
        <family val="1"/>
        <charset val="162"/>
      </rPr>
      <t>Actuarial Mathematical Reserves</t>
    </r>
  </si>
  <si>
    <r>
      <t xml:space="preserve">Kar Payı Karş. - </t>
    </r>
    <r>
      <rPr>
        <i/>
        <sz val="10"/>
        <color indexed="8"/>
        <rFont val="Times New Roman"/>
        <family val="1"/>
        <charset val="162"/>
      </rPr>
      <t>Bonus Reserves for Life Ins.</t>
    </r>
  </si>
  <si>
    <r>
      <t>Matematik Karşılıklar</t>
    </r>
    <r>
      <rPr>
        <i/>
        <sz val="10"/>
        <color indexed="8"/>
        <rFont val="Times New Roman"/>
        <family val="1"/>
        <charset val="162"/>
      </rPr>
      <t xml:space="preserve">
Mathematical Reserves</t>
    </r>
  </si>
  <si>
    <r>
      <t xml:space="preserve">3. Tehlikeli Hastalıklar - </t>
    </r>
    <r>
      <rPr>
        <i/>
        <sz val="10"/>
        <color indexed="56"/>
        <rFont val="Times New Roman"/>
        <family val="1"/>
        <charset val="162"/>
      </rPr>
      <t>Critical Illness</t>
    </r>
  </si>
  <si>
    <r>
      <t>1. Vefat Tazminatları -</t>
    </r>
    <r>
      <rPr>
        <i/>
        <sz val="10"/>
        <color indexed="56"/>
        <rFont val="Times New Roman"/>
        <family val="1"/>
        <charset val="162"/>
      </rPr>
      <t xml:space="preserve"> Losses Paid (Death Benefits)</t>
    </r>
  </si>
  <si>
    <r>
      <t xml:space="preserve">Verilen Teminat </t>
    </r>
    <r>
      <rPr>
        <i/>
        <sz val="9"/>
        <rFont val="Times New Roman"/>
        <family val="1"/>
        <charset val="162"/>
      </rPr>
      <t>-Ins.Coverage</t>
    </r>
  </si>
  <si>
    <r>
      <t xml:space="preserve">Prim/Teminat </t>
    </r>
    <r>
      <rPr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Pr./Coverage (‰)</t>
    </r>
  </si>
  <si>
    <r>
      <t>Verilen Teminat -</t>
    </r>
    <r>
      <rPr>
        <i/>
        <sz val="9"/>
        <rFont val="Times New Roman"/>
        <family val="1"/>
        <charset val="162"/>
      </rPr>
      <t>Ins.Coverage</t>
    </r>
  </si>
  <si>
    <t>No of POLICIES, PREMIUMS, AND COVERAGE DATA of CASUALTY and HEALTH BRANCHES
By The LIFE / PENSION COMPANIES</t>
  </si>
  <si>
    <r>
      <t xml:space="preserve">Ödenmiş Sermaye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Paid-in Capital</t>
    </r>
  </si>
  <si>
    <r>
      <t xml:space="preserve">1. Yıllık Vefat Sigortaları - </t>
    </r>
    <r>
      <rPr>
        <i/>
        <sz val="10"/>
        <color indexed="56"/>
        <rFont val="Times New Roman"/>
        <family val="1"/>
        <charset val="162"/>
      </rPr>
      <t>Term Life Insurance (Yearly)</t>
    </r>
  </si>
  <si>
    <r>
      <t>D.Diğer Faaliyetlerden Gider ve Zararlar (-) -</t>
    </r>
    <r>
      <rPr>
        <sz val="10"/>
        <color indexed="56"/>
        <rFont val="Century"/>
        <family val="1"/>
        <charset val="162"/>
      </rPr>
      <t xml:space="preserve"> </t>
    </r>
    <r>
      <rPr>
        <i/>
        <sz val="10"/>
        <color indexed="56"/>
        <rFont val="Century"/>
        <family val="1"/>
        <charset val="162"/>
      </rPr>
      <t>Other Expenditure</t>
    </r>
  </si>
  <si>
    <r>
      <t xml:space="preserve">C. Diğer Faaliyetlerden Gelir ve Karlar - </t>
    </r>
    <r>
      <rPr>
        <i/>
        <sz val="10"/>
        <color indexed="56"/>
        <rFont val="Century"/>
        <family val="1"/>
        <charset val="162"/>
      </rPr>
      <t>Other Income</t>
    </r>
  </si>
  <si>
    <r>
      <t xml:space="preserve">A. Faaliyet Gelirleri - </t>
    </r>
    <r>
      <rPr>
        <i/>
        <sz val="10"/>
        <color indexed="56"/>
        <rFont val="Century"/>
        <family val="1"/>
        <charset val="162"/>
      </rPr>
      <t>Operating Revenus</t>
    </r>
  </si>
  <si>
    <r>
      <t xml:space="preserve">B. Faaliyet Giderleri - </t>
    </r>
    <r>
      <rPr>
        <i/>
        <sz val="10"/>
        <color indexed="56"/>
        <rFont val="Century"/>
        <family val="1"/>
        <charset val="162"/>
      </rPr>
      <t>Operations Expenses (-)</t>
    </r>
  </si>
  <si>
    <r>
      <t>A. Hazır Değerler -</t>
    </r>
    <r>
      <rPr>
        <b/>
        <i/>
        <sz val="10"/>
        <color indexed="56"/>
        <rFont val="Century"/>
        <family val="1"/>
        <charset val="162"/>
      </rPr>
      <t xml:space="preserve"> </t>
    </r>
    <r>
      <rPr>
        <i/>
        <sz val="10"/>
        <color indexed="56"/>
        <rFont val="Century"/>
        <family val="1"/>
        <charset val="162"/>
      </rPr>
      <t>Cash and Banks</t>
    </r>
  </si>
  <si>
    <r>
      <t xml:space="preserve">B. Menkul Değerler - </t>
    </r>
    <r>
      <rPr>
        <i/>
        <sz val="10"/>
        <color indexed="56"/>
        <rFont val="Century"/>
        <family val="1"/>
        <charset val="162"/>
      </rPr>
      <t>Securities</t>
    </r>
  </si>
  <si>
    <r>
      <t xml:space="preserve">C. Alacaklar - </t>
    </r>
    <r>
      <rPr>
        <i/>
        <sz val="10"/>
        <color indexed="56"/>
        <rFont val="Century"/>
        <family val="1"/>
        <charset val="162"/>
      </rPr>
      <t>Receivables</t>
    </r>
  </si>
  <si>
    <r>
      <t>D. Diğer Borçlu Hesaplar -</t>
    </r>
    <r>
      <rPr>
        <sz val="10"/>
        <color indexed="56"/>
        <rFont val="Century"/>
        <family val="1"/>
        <charset val="162"/>
      </rPr>
      <t xml:space="preserve"> </t>
    </r>
    <r>
      <rPr>
        <i/>
        <sz val="10"/>
        <color indexed="56"/>
        <rFont val="Century"/>
        <family val="1"/>
        <charset val="162"/>
      </rPr>
      <t>Other Debtor Accounts</t>
    </r>
  </si>
  <si>
    <r>
      <t>E. Maddi Duran Varlıklar -</t>
    </r>
    <r>
      <rPr>
        <sz val="10"/>
        <color indexed="56"/>
        <rFont val="Century"/>
        <family val="1"/>
        <charset val="162"/>
      </rPr>
      <t xml:space="preserve"> </t>
    </r>
    <r>
      <rPr>
        <i/>
        <sz val="10"/>
        <color indexed="56"/>
        <rFont val="Century"/>
        <family val="1"/>
        <charset val="162"/>
      </rPr>
      <t>Tangible Fixed Assets</t>
    </r>
  </si>
  <si>
    <r>
      <t>A. Mali Borçlar -</t>
    </r>
    <r>
      <rPr>
        <i/>
        <sz val="10"/>
        <color indexed="56"/>
        <rFont val="Century"/>
        <family val="1"/>
        <charset val="162"/>
      </rPr>
      <t xml:space="preserve"> Financial Credits</t>
    </r>
  </si>
  <si>
    <r>
      <t xml:space="preserve">B. Teknik Karşılıklar - </t>
    </r>
    <r>
      <rPr>
        <i/>
        <sz val="10"/>
        <color indexed="56"/>
        <rFont val="Century"/>
        <family val="1"/>
        <charset val="162"/>
      </rPr>
      <t>Technical Provisions</t>
    </r>
  </si>
  <si>
    <r>
      <t>C. Diğer Borçlar -</t>
    </r>
    <r>
      <rPr>
        <sz val="10"/>
        <color indexed="56"/>
        <rFont val="Century"/>
        <family val="1"/>
        <charset val="162"/>
      </rPr>
      <t xml:space="preserve"> </t>
    </r>
    <r>
      <rPr>
        <i/>
        <sz val="10"/>
        <color indexed="56"/>
        <rFont val="Century"/>
        <family val="1"/>
        <charset val="162"/>
      </rPr>
      <t>Other Credits</t>
    </r>
  </si>
  <si>
    <r>
      <t xml:space="preserve">D. Ödenecek Vergi ve Diğ.Yük.- </t>
    </r>
    <r>
      <rPr>
        <i/>
        <sz val="10"/>
        <color indexed="56"/>
        <rFont val="Century"/>
        <family val="1"/>
        <charset val="162"/>
      </rPr>
      <t>Tax and Other Obligation</t>
    </r>
  </si>
  <si>
    <r>
      <t xml:space="preserve">E. Biriken Fon - </t>
    </r>
    <r>
      <rPr>
        <i/>
        <sz val="10"/>
        <color indexed="56"/>
        <rFont val="Century"/>
        <family val="1"/>
        <charset val="162"/>
      </rPr>
      <t>Accumulated Fund</t>
    </r>
  </si>
  <si>
    <r>
      <t xml:space="preserve">VARLIKLAR </t>
    </r>
    <r>
      <rPr>
        <b/>
        <i/>
        <sz val="10"/>
        <color indexed="56"/>
        <rFont val="Times New Roman"/>
        <family val="1"/>
        <charset val="162"/>
      </rPr>
      <t>- Assets</t>
    </r>
  </si>
  <si>
    <t>BNP PARIBAS CARDIF</t>
  </si>
  <si>
    <t>BNP PARIBAS CARDIF HAYAT</t>
  </si>
  <si>
    <t>BNP PARIBAS CARDIF EMEKLILIK</t>
  </si>
  <si>
    <t>Tenzilden Meriyete Dönen - Reactivated</t>
  </si>
  <si>
    <t>Tenzil Poliçeler - Policies Lowered</t>
  </si>
  <si>
    <r>
      <t xml:space="preserve">  Tenzilden Meriyete Dönen - </t>
    </r>
    <r>
      <rPr>
        <i/>
        <sz val="10"/>
        <rFont val="Times New Roman"/>
        <family val="1"/>
        <charset val="162"/>
      </rPr>
      <t>Reactivated</t>
    </r>
  </si>
  <si>
    <r>
      <t xml:space="preserve">  Tenzil - </t>
    </r>
    <r>
      <rPr>
        <i/>
        <sz val="10"/>
        <rFont val="Times New Roman"/>
        <family val="1"/>
        <charset val="162"/>
      </rPr>
      <t>Policies Lowered</t>
    </r>
  </si>
  <si>
    <r>
      <t xml:space="preserve">  İptal - </t>
    </r>
    <r>
      <rPr>
        <i/>
        <sz val="10"/>
        <rFont val="Times New Roman"/>
        <family val="1"/>
        <charset val="162"/>
      </rPr>
      <t>Cancelled</t>
    </r>
  </si>
  <si>
    <r>
      <t xml:space="preserve">  Diğer -</t>
    </r>
    <r>
      <rPr>
        <i/>
        <sz val="10"/>
        <rFont val="Times New Roman"/>
        <family val="1"/>
        <charset val="162"/>
      </rPr>
      <t xml:space="preserve"> Other</t>
    </r>
  </si>
  <si>
    <r>
      <t xml:space="preserve">Çalışılan Aktüerler
</t>
    </r>
    <r>
      <rPr>
        <i/>
        <sz val="10"/>
        <rFont val="Times New Roman"/>
        <family val="1"/>
        <charset val="162"/>
      </rPr>
      <t>Actuaries</t>
    </r>
  </si>
  <si>
    <r>
      <t>Hayat Sigorta Şirk.</t>
    </r>
    <r>
      <rPr>
        <i/>
        <sz val="10"/>
        <color indexed="56"/>
        <rFont val="Times New Roman"/>
        <family val="1"/>
        <charset val="162"/>
      </rPr>
      <t>-Life Ins.Co.</t>
    </r>
  </si>
  <si>
    <r>
      <t xml:space="preserve">Şirkette Çalışan Aracı Sayısı - </t>
    </r>
    <r>
      <rPr>
        <i/>
        <sz val="10"/>
        <rFont val="Times New Roman"/>
        <family val="1"/>
        <charset val="162"/>
      </rPr>
      <t>Working in The Company</t>
    </r>
  </si>
  <si>
    <r>
      <t xml:space="preserve">Brokerde Çalışan Aracı Sayısı - </t>
    </r>
    <r>
      <rPr>
        <i/>
        <sz val="10"/>
        <rFont val="Times New Roman"/>
        <family val="1"/>
        <charset val="162"/>
      </rPr>
      <t>Working in Brokers</t>
    </r>
  </si>
  <si>
    <r>
      <t>Acentede Çalışan Aracı Sayısı -</t>
    </r>
    <r>
      <rPr>
        <i/>
        <sz val="10"/>
        <rFont val="Times New Roman"/>
        <family val="1"/>
        <charset val="162"/>
      </rPr>
      <t xml:space="preserve"> Working in Private Agency</t>
    </r>
  </si>
  <si>
    <r>
      <t xml:space="preserve">Toplam - </t>
    </r>
    <r>
      <rPr>
        <b/>
        <i/>
        <sz val="10"/>
        <rFont val="Times New Roman"/>
        <family val="1"/>
        <charset val="162"/>
      </rPr>
      <t>Total</t>
    </r>
  </si>
  <si>
    <r>
      <t xml:space="preserve">   5- Diğer Teknik Giderler 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Expenses</t>
    </r>
  </si>
  <si>
    <r>
      <t xml:space="preserve">   - Direkt -</t>
    </r>
    <r>
      <rPr>
        <i/>
        <sz val="10"/>
        <rFont val="Times New Roman"/>
        <family val="1"/>
        <charset val="162"/>
      </rPr>
      <t xml:space="preserve"> Direct</t>
    </r>
  </si>
  <si>
    <r>
      <t xml:space="preserve">   - Endirekt -</t>
    </r>
    <r>
      <rPr>
        <i/>
        <sz val="10"/>
        <rFont val="Times New Roman"/>
        <family val="1"/>
        <charset val="162"/>
      </rPr>
      <t xml:space="preserve"> Endirect</t>
    </r>
  </si>
  <si>
    <r>
      <t>9-Diğer Teknik Gid.</t>
    </r>
    <r>
      <rPr>
        <i/>
        <sz val="10"/>
        <rFont val="Times New Roman"/>
        <family val="1"/>
        <charset val="162"/>
      </rPr>
      <t>-Other Technical Expenses</t>
    </r>
  </si>
  <si>
    <t>SİGORTA VE REASÜRANS İLE EMEKLİLİK ŞİRKETLERİNİN 31.12.2011 TARİHLİ KONSOLİDE BİLANÇOLARI</t>
  </si>
  <si>
    <t>CONSOLIDATED BALANCE SHEETS of INSURANCE, REINSURANCE, and PENSION COMPANIES as of 12.31.2011</t>
  </si>
  <si>
    <t xml:space="preserve"> BALANCE SHEETS of INSURANCE, REINSURANCE, and PENSION COMPANIES as of 12.31.2011 </t>
  </si>
  <si>
    <t xml:space="preserve">SİGORTA VE REASÜRANS İLE EMEKLİLİK ŞİRKETLERİNİN 31.12.2011 TARİHLİ BİLANÇOLARI </t>
  </si>
  <si>
    <t>BALANCE SHEETS of INSURANCE, REINSURANCE, and PENSION COMPANIES as of 12.31.2011</t>
  </si>
  <si>
    <t>SİGORTA VE REASÜRANS İLE EMEKLİLİK ŞİRKETLERİNİN 31.12.2011 TARİHLİ FİNANSAL VARLIKLARI</t>
  </si>
  <si>
    <t>SECURITIES PORTFOLIO of INSURANCE, REINSURANCE and PENSION COMPANIES as of 12.31.2011</t>
  </si>
  <si>
    <t>SECURITIES PORTFOLIO of INSURANCE, REINSURANCE, and PENSION COMPANIES as of 12.31.2011</t>
  </si>
  <si>
    <t>RECEIVABLES FROM OPERATIONS of INSURANCE, and PENSION COMPANIES as of 12.31.2011</t>
  </si>
  <si>
    <t>SİGORTA VE EMEKLİLİK ŞİRKETLERİNİN
31.12.2011 TARİHLİ SİGORTACILIK FAALİYETLERİNDEN ALACAKLARI</t>
  </si>
  <si>
    <t>SİGORTA VE REASÜRANS İLE EMEKLİLİK ŞİRKETLERİNİN 
31.12.2011 TARİHLİ MADDİ VARLIKLARI - NET (*)</t>
  </si>
  <si>
    <t xml:space="preserve">FIXED ASSETS of INSURANCE, REINSURANCE, and PENSION COMPANIES
as of 12.31.2011 - NET (*)          </t>
  </si>
  <si>
    <t>SİGORTA VE REASÜRANS İLE EMEKLİLİK ŞİRKETLERİNİN 01.01.2011 - 31.12.2011 DÖNEMİ KONSOLİDE GELİR TABLOLARI</t>
  </si>
  <si>
    <t>CONSOLIDATED INCOME STATEMENTS of INSURANCE, REINSURANCE and PENSION COMPANIES as of 01.01.2011 - 12.31.2011</t>
  </si>
  <si>
    <t>SİGORTA VE REASÜRANS İLE EMEKLİLİK ŞİRKETLERİNİN 01.01.2011 - 31.12.2011 DÖNEMİ GELİR TABLOLARI</t>
  </si>
  <si>
    <t>PROFIT and LOSS ACCOUNTS of INSURANCE, REINSURANCE, and PENSION COMPANIES as of 01.01.2011 - 12.31.2011</t>
  </si>
  <si>
    <r>
      <t xml:space="preserve">SİGORTA VE EMEKLİLİK ŞİRKETLERİNİN </t>
    </r>
    <r>
      <rPr>
        <b/>
        <sz val="14"/>
        <color indexed="56"/>
        <rFont val="Times New Roman"/>
        <family val="1"/>
        <charset val="162"/>
      </rPr>
      <t>01.01.2011 - 31.12.2011 DÖNEMİ</t>
    </r>
    <r>
      <rPr>
        <b/>
        <sz val="11"/>
        <color indexed="56"/>
        <rFont val="Times New Roman"/>
        <family val="1"/>
        <charset val="162"/>
      </rPr>
      <t xml:space="preserve"> BRANŞ BAZINDA PRİM ÜRETİMLERİ </t>
    </r>
  </si>
  <si>
    <r>
      <t>PREMIUM PRODUCTION of INSURANCE and PENSION COMPANIES PER BRANCH  as of 01.01.2011 - 12.31.2011</t>
    </r>
    <r>
      <rPr>
        <i/>
        <sz val="12"/>
        <color indexed="56"/>
        <rFont val="Times New Roman"/>
        <family val="1"/>
        <charset val="162"/>
      </rPr>
      <t xml:space="preserve"> </t>
    </r>
  </si>
  <si>
    <t>TECHNICAL BALANCE of INSURANCE and PENSION COMPANIES PER BRANCH  as of 01.01.2011 - 12.31.2011</t>
  </si>
  <si>
    <r>
      <t xml:space="preserve">HAYAT DIŞI ŞİRKETLER </t>
    </r>
    <r>
      <rPr>
        <b/>
        <sz val="14"/>
        <color indexed="56"/>
        <rFont val="Times New Roman"/>
        <family val="1"/>
        <charset val="162"/>
      </rPr>
      <t>01.01.2011 - 31.12.2011 DÖNEMİ</t>
    </r>
    <r>
      <rPr>
        <b/>
        <sz val="13"/>
        <color indexed="56"/>
        <rFont val="Times New Roman"/>
        <family val="1"/>
        <charset val="162"/>
      </rPr>
      <t xml:space="preserve"> KONSOLİDE TEKNİK KAR / ZARAR HESABI (*)</t>
    </r>
  </si>
  <si>
    <t>TECHNICAL RESULTS of PROFIT and LOSS ACCOUNTS  as of 01.01.2011 - 12.31.2011 for NON LIFE COMPANIES (*)</t>
  </si>
  <si>
    <r>
      <t xml:space="preserve">HAYAT DIŞI ŞİRKETLER </t>
    </r>
    <r>
      <rPr>
        <b/>
        <sz val="14"/>
        <color indexed="56"/>
        <rFont val="Times New Roman"/>
        <family val="1"/>
        <charset val="162"/>
      </rPr>
      <t>KAZA</t>
    </r>
    <r>
      <rPr>
        <b/>
        <sz val="12"/>
        <color indexed="56"/>
        <rFont val="Times New Roman"/>
        <family val="1"/>
        <charset val="162"/>
      </rPr>
      <t xml:space="preserve"> BRANŞI 01.01.2011 - 31.12.2011 DÖNEMİ TEKNİK KAR / ZARAR HESABI</t>
    </r>
  </si>
  <si>
    <t>TECHNICAL RESULTS of PROFIT and LOSS ACCOUNTS  as of 01.01.2011 - 12.31.2011 for CASUALTY BRANCH</t>
  </si>
  <si>
    <r>
      <t xml:space="preserve">HAYAT DIŞI ŞİRKETLER </t>
    </r>
    <r>
      <rPr>
        <b/>
        <sz val="14"/>
        <color indexed="56"/>
        <rFont val="Times New Roman"/>
        <family val="1"/>
        <charset val="162"/>
      </rPr>
      <t>HASTALIK / SAĞLIK</t>
    </r>
    <r>
      <rPr>
        <b/>
        <sz val="12"/>
        <color indexed="56"/>
        <rFont val="Times New Roman"/>
        <family val="1"/>
        <charset val="162"/>
      </rPr>
      <t xml:space="preserve"> SİGORTASI 01.01.2011 - 31.12.2011 DÖNEMİ TEKNİK KAR / ZARAR HESABI (*)</t>
    </r>
  </si>
  <si>
    <t xml:space="preserve">TECHNICAL RESULTS of PROFIT and LOSS ACCOUNTS  as of 01.01.2011 - 12.31.2011 for HEALTH INSURANCE (*) </t>
  </si>
  <si>
    <t>TECHNICAL RESULTS of PROFIT and LOSS ACCOUNTS  as of 01.01.2011 - 12.31.2011 for TRAVEL HEALTH INSURANCE</t>
  </si>
  <si>
    <r>
      <t xml:space="preserve">HAYAT DIŞI ŞİRKETLER </t>
    </r>
    <r>
      <rPr>
        <b/>
        <sz val="14"/>
        <color indexed="56"/>
        <rFont val="Times New Roman"/>
        <family val="1"/>
        <charset val="162"/>
      </rPr>
      <t>SEYAHAT SAĞLIK</t>
    </r>
    <r>
      <rPr>
        <b/>
        <sz val="12"/>
        <color indexed="56"/>
        <rFont val="Times New Roman"/>
        <family val="1"/>
        <charset val="162"/>
      </rPr>
      <t xml:space="preserve"> SİGORTASI 01.01.2011 - 31.12.2011 DÖNEMİ TEKNİK KAR / ZARAR HESABI</t>
    </r>
  </si>
  <si>
    <t xml:space="preserve">TECHNICAL RESULTS of PROFIT and LOSS ACCOUNTS  as of 01.01.2011 - 12.31.2011 for MOTOR OWN DAMAGE BRANCH </t>
  </si>
  <si>
    <t xml:space="preserve">KARA ARAÇLARI (KASKO) BRANŞI 01.01.2011 - 31.12.2011 DÖNEMİ KAR / ZARAR HESABI </t>
  </si>
  <si>
    <t xml:space="preserve">KARA ARAÇLARI SORUMLULUK BRANŞI 2011 YILI TEKNİK KAR ve ZARAR HESABI (*) </t>
  </si>
  <si>
    <t>TECHNICAL RESULTS of PROFIT and LOSS ACCOUNTS as of 2011 for LAND VEHICLES LIABILITY BRANCH (*)</t>
  </si>
  <si>
    <t xml:space="preserve">TECHNICAL RESULTS of PROFIT and LOSS ACCOUNTS as of 2011 for MOTOR TPL BRANCH </t>
  </si>
  <si>
    <t>HAVA ARAÇLARI BRANŞI 2011 YILI TEKNİK KAR ve ZARAR HESABI</t>
  </si>
  <si>
    <t>TECHNICAL RESULTS of PROFIT and LOSS ACCOUNTS as of 2011 for AIR VEHICLES BRANCH</t>
  </si>
  <si>
    <t>HAVA ARAÇLARI SORUMLULUK BRANŞI 
2011 YILI TEKNİK KAR ve ZARAR HESABI</t>
  </si>
  <si>
    <t>TECHNICAL RESULTS of PROFIT and LOSS ACCOUNTS as of 2011 
for AIR VEHICLES LIABILITY BRANCH</t>
  </si>
  <si>
    <t>EMNİYETİ SUİSTİMAL BRANŞI 2011 YILI TEKNİK KAR ve ZARAR HESABI</t>
  </si>
  <si>
    <t xml:space="preserve">TECHNICAL RESULTS of PROFIT and LOSS ACCOUNTS as of 2011 for FIDELITY GUARANTEE BRANCH </t>
  </si>
  <si>
    <t>FİNANSAL KAYIPLAR BRANŞI 2011 YILI TEKNİK KAR ve ZARAR HESABI</t>
  </si>
  <si>
    <t xml:space="preserve">TECHNICAL RESULTS of PROFIT and LOSS ACCOUNTS as of 2011 for FINANCIAL LOSS BRANCH </t>
  </si>
  <si>
    <t>HUKUKSAL KORUMA BRANŞI 2011 YILI TEKNİK KAR ve ZARAR HESABI</t>
  </si>
  <si>
    <t xml:space="preserve">TECHNICAL RESULTS of PROFIT and LOSS ACCOUNTS as of 2011 for LEGAL PROTECTION BRANCH </t>
  </si>
  <si>
    <t>GENEL SORUMLULUK BRANŞI 2011 YILI TEKNİK KAR ve ZARAR HESABI</t>
  </si>
  <si>
    <t xml:space="preserve">TECHNICAL RESULTS of PROFIT and LOSS ACCOUNTS as of 2011 for GENERAL LIABILITY BRANCH  </t>
  </si>
  <si>
    <t>MÜHENDİSLİK SİGORTALARI 2011 YILI TEKNİK KAR ve ZARAR HESABI</t>
  </si>
  <si>
    <t xml:space="preserve">TECHNICAL RESULTS of PROFIT and LOSS ACCOUNTS as of 2011 for ENGINEERING BRANCH </t>
  </si>
  <si>
    <t>GENEL ZARARLAR BRANŞI 2011 YILI TEKNİK KAR ve ZARAR HESABI(*)</t>
  </si>
  <si>
    <t>TECHNICAL RESULTS of PROFIT and LOSS ACCOUNTS as of 2011 for GENERAL DAMAGES BRANCH(*)</t>
  </si>
  <si>
    <t>YANGIN ve DOĞAL AFETLER BRANŞI 2011 YILI TEKNİK KAR ZARAR HESABI (*)</t>
  </si>
  <si>
    <t>NAKLİYAT BRANŞI 2011 YILI TEKNİK KAR ve ZARAR HESABI</t>
  </si>
  <si>
    <t xml:space="preserve">TECHNICAL RESULTS of PROFIT and LOSS ACCOUNTS as of 2011 for TRANSPORT BRANCH </t>
  </si>
  <si>
    <t xml:space="preserve">SU ARAÇLARI BRANŞI 2011 YILI TEKNİK KAR ve ZARAR HESABI </t>
  </si>
  <si>
    <t xml:space="preserve">TECHNICAL RESULTS of PROFIT and LOSS ACCOUNTS as of 2011 
for SEA VEHICLES BRANCH </t>
  </si>
  <si>
    <t>HAYAT / EMEKLİLİK ŞİRKETLERİ 2011 YILI KONSOLİDE TEKNİK KAR ve ZARAR HESABI</t>
  </si>
  <si>
    <t>CONSOLIDATED TECHNICAL RESULTS of PROFIT and LOSS ACCOUNTS as of 2011 for LIFE / PENSION COMPANIES</t>
  </si>
  <si>
    <t>2011 YILI HAYAT BRANŞI TEKNİK KAR ZARAR HESABI</t>
  </si>
  <si>
    <t>PROFIT and LOSS ACCOUNTS  for LIFE BRANCH as of 2011 of LIFE / PENSION COMPANIES</t>
  </si>
  <si>
    <t xml:space="preserve">HAYAT SİGORTA ŞİRKETLERİ SEYAHAT SAĞLIK SİGORTASI 2011 YILI TEKNİK KAR ve ZARAR HESABI </t>
  </si>
  <si>
    <t>PROFIT and LOSS ACCOUNTS for TRAVEL HEALTH INSURANCE as of 2011 of LIFE COMPANIES</t>
  </si>
  <si>
    <t>HAYAT SİGORTA ŞİRKETLERİ HASTALIK / SAĞLIK SİGORTASI 2011 YILI TEKNİK KAR ZARAR HESABI (*)</t>
  </si>
  <si>
    <t>PROFIT and LOSS ACCOUNTS for HEALTH INSURANCE as of 2011 of LIFE COMPANIES (*)</t>
  </si>
  <si>
    <t>HAYAT / EMEKLİLİK ŞİRKETLERİ KAZA BRANŞI 2011 YILI TEKNİK KAR ZARAR HESABI</t>
  </si>
  <si>
    <t>PROFIT and LOSS ACCOUNTS for CASUALTY BRANCH as of 2011 of LIFE / PENSION COMPANIES</t>
  </si>
  <si>
    <t xml:space="preserve">2011 YILINDA REASÜRÖRLERE DEVREDİLEN PRİMLERİN TRETE DAĞILIMI                                                                                                                                               </t>
  </si>
  <si>
    <t xml:space="preserve">DISTRIBUTION of PREMIUMS CEDED by TYPE of TREATY in 2011 </t>
  </si>
  <si>
    <t>2011 YILI HAYAT DIŞI BRANŞLAR PRİM ÜRETİMLERİ ve BÖLÜŞMELİ REASÜRANS PAYI</t>
  </si>
  <si>
    <t>PREMIUM PRODUCTION of 2011 and PROPORTIONAL REINSURANCE SHARE</t>
  </si>
  <si>
    <t>2011 YILI HAYAT DIŞI BRANŞ BAZINDA ÖDENEN TAZMİNAT ve BÖLÜŞMELİ REASÜRANS PAYI</t>
  </si>
  <si>
    <t xml:space="preserve">PAID LOSSES and PROPORTIONAL REINSURANCE SHARE as of  2011 at NON LIFE BRANCHES </t>
  </si>
  <si>
    <t>HAYAT / EMEKLİLİK ŞİRKETLERİNİN BRANŞ BAZINDA 2011 YILI PRİM VE TAZMİNAT BİLGİLERİ</t>
  </si>
  <si>
    <t xml:space="preserve"> PREMIUM INCOME AND PAID LOSS of LIFE / PENSION COMPANIES as of 2011</t>
  </si>
  <si>
    <t>HAYAT DIŞI SİGORTA ŞİRKETLERİNİN 2011 YILI DİREKT PRİM ÜRETİMİ ve HASAR VERİLERİ
(HASTALIK/SAĞLIK)</t>
  </si>
  <si>
    <t>DIRECT PREMIUM and LOSS FIGURES of NON LIFE INSURANCE COMPANIES as of 2011
(HEALTH BRANCH)</t>
  </si>
  <si>
    <t>HAYAT / EMEKLİLİK ŞİRKETLERİNİN 31/12/2011 TARİHİ İTİBARİYLE FONLARINA İLİŞKİN BIİLGİLER</t>
  </si>
  <si>
    <t>HAYAT / EMEKLİLİK ŞİRKETLERİNİN HAYAT BRANŞI 2011 YILI ÖDENEN TAZMİNATLARI</t>
  </si>
  <si>
    <t>PAID LOSS in LIFE BRANCH in 2011</t>
  </si>
  <si>
    <t>HAYAT / EMEKLİLİK ŞİRKETLERİNİN 31/12/2011 TARİHİ İTİBARİYLE 
MATEMATİK KARŞILIKLARI</t>
  </si>
  <si>
    <t>MATHEMATICAL RESERVES in LIFE BRANCH in 2011</t>
  </si>
  <si>
    <t>HAYAT / EMEKLİLİK ŞİRKETLERİNİN 31/12/2011 TARİHİ İTİBARİYLE
HAYAT BRANŞI TEMİNATLARININ CİNSİYETE VE YAŞA GÖRE DAĞILIMI</t>
  </si>
  <si>
    <t xml:space="preserve">COVERAGE OF LIFE BRANCH IN 2011 ACCORDING TO GENDER AND AGE </t>
  </si>
  <si>
    <t>HAYAT / EMEKLİLİK ŞİRKETLERİNİN 31/12/2011 TARİHİ İTİBARİYLE HAYAT BRANŞI TEMİNAT TUTARLARI</t>
  </si>
  <si>
    <t>COVERAGE OF LIFE BRANCH IN 2011</t>
  </si>
  <si>
    <t xml:space="preserve">2011 YILI MOTORLU KARA TAŞITLARI (KASKO) SİGORTASI 
DİREKT PRİM ve HASARLARININ VASITA TÜRLERİNE GÖRE DAĞILIMI </t>
  </si>
  <si>
    <t>BREAKDOWN of DIRECT PREMIUM and LOSS PAYMENTS of 
MOTOR OWN DAMAGE BRANCH as of 2011  to TYPE of VEHICLES</t>
  </si>
  <si>
    <t>2011 YILI TRAFİK SİGORTASI DİREKT PRİMLERİNİN ve HASARLARININ
VASITA TÜRLERİNE GÖRE DAĞILIMI (Yeşil Kart Hariç)</t>
  </si>
  <si>
    <t>BREAKDOWN of DIRECT PREMIUM and LOSS PAYMENTS of TPL BRANCH as of 2011 
to TYPE of VEHICLES (Green Card Excluded)</t>
  </si>
  <si>
    <t>HAYAT DIŞI SİGORTA ŞİRKETLERİNİN 2011 YILI DİREKT PRİM ve HASAR VERİLERİ 
(KAZA - KARA / SU ARAÇLARI - KARA ARAÇLARI SORUMLULUK BRANŞLARI)</t>
  </si>
  <si>
    <t>DIRECT PREMIUM and LOSS FIGURES of NON LIFE INSURANCE COMPANIES as of 2011
(CASUALTY - LAND / SEA VEHICLES AND LAND VEHICLES LIABILITY BRANCHES )</t>
  </si>
  <si>
    <t>HAYAT DIŞI SİGORTA ŞİRKETLERİNİN 2011 YILI DİREKT PRİM ve HASAR VERİLERİ 
(GENEL SORUMLULUK - KREDİ - FİNANSAL KAYIPLAR BRANŞLARI)</t>
  </si>
  <si>
    <t>DIRECT PREMIUM and LOSS FIGURES of NON LIFE INSURANCE COMPANIES as of 2011
(GENERAL LIABILITY - CREDIT AND FINANCIAL LOSS BRANCHES)</t>
  </si>
  <si>
    <t>BİREYSEL EMEKLİLİK SÖZLEŞMELERİNE İLİŞKİN 2011 YILI VERİLERİ (*)</t>
  </si>
  <si>
    <t>GENERAL FIGURES of PENSION CONTRACTS as of 2011 (*)</t>
  </si>
  <si>
    <t>BİREYSEL EMEKLİLİK SÖZLEŞMELERİ 2011 YILI PORTFÖY HAREKETLERİ</t>
  </si>
  <si>
    <t>PORTFOLIO MOVEMENT of PENSION CONTRACTS in 2011</t>
  </si>
  <si>
    <t>EMEKLİLİK ŞİRKETLERİNİN YATIRIM FONLARINA İLİŞKİN 2011 YIL SONU VERİLERİ</t>
  </si>
  <si>
    <t>INFORMATION ABOUT FUNDS of PENSION COMPANIES as of 12.31.2011</t>
  </si>
  <si>
    <t>DOĞAL AFET SİGORTALARI KURUMU 31.12.2011 TARİHLİ BİLANÇOSU</t>
  </si>
  <si>
    <r>
      <t xml:space="preserve">BALANCE SHEET OF TURKISH CATASTROPHIC INSURANCE POOL </t>
    </r>
    <r>
      <rPr>
        <i/>
        <sz val="10"/>
        <color indexed="56"/>
        <rFont val="Times New Roman"/>
        <family val="1"/>
        <charset val="162"/>
      </rPr>
      <t>as of 12.31.2011</t>
    </r>
  </si>
  <si>
    <t xml:space="preserve">DOĞAL AFET SİGORTALARI KURUMU 2011 YILI GELİR TABLOSU </t>
  </si>
  <si>
    <r>
      <t xml:space="preserve">INCOME STATEMENTS OF TURKISH CATASTROPHIC INSURANCE POOL of </t>
    </r>
    <r>
      <rPr>
        <i/>
        <sz val="10"/>
        <color indexed="56"/>
        <rFont val="Times New Roman"/>
        <family val="1"/>
        <charset val="162"/>
      </rPr>
      <t>2011</t>
    </r>
  </si>
  <si>
    <r>
      <t xml:space="preserve">Konut Sayısı
</t>
    </r>
    <r>
      <rPr>
        <i/>
        <sz val="9"/>
        <rFont val="Times New Roman"/>
        <family val="1"/>
        <charset val="162"/>
      </rPr>
      <t>Number of Dwellings
(2011)</t>
    </r>
  </si>
  <si>
    <r>
      <t xml:space="preserve">Sigortalı Konut Sayısı
</t>
    </r>
    <r>
      <rPr>
        <i/>
        <sz val="9"/>
        <rFont val="Times New Roman"/>
        <family val="1"/>
        <charset val="162"/>
      </rPr>
      <t>No.of Insured Dwellings
(31/12/2011)</t>
    </r>
  </si>
  <si>
    <r>
      <t xml:space="preserve">Teminat (TL)
</t>
    </r>
    <r>
      <rPr>
        <i/>
        <sz val="10"/>
        <rFont val="Times New Roman"/>
        <family val="1"/>
        <charset val="162"/>
      </rPr>
      <t xml:space="preserve">Total </t>
    </r>
    <r>
      <rPr>
        <i/>
        <sz val="9"/>
        <rFont val="Times New Roman"/>
        <family val="1"/>
        <charset val="162"/>
      </rPr>
      <t xml:space="preserve">Coverage
(31.12.2011) </t>
    </r>
  </si>
  <si>
    <r>
      <t xml:space="preserve">Sigortalı Konut Sayısı
</t>
    </r>
    <r>
      <rPr>
        <i/>
        <sz val="9"/>
        <rFont val="Times New Roman"/>
        <family val="1"/>
        <charset val="162"/>
      </rPr>
      <t>No.of Insured Dwellings
(31.12.2010)</t>
    </r>
  </si>
  <si>
    <t>TARIM SİGORTALARI HAVUZU 31.12.2011 TARİHLİ BİLANÇOSU</t>
  </si>
  <si>
    <t>TARIM SİGORTALARI HAVUZU 2011 YILI GELİR TABLOSU</t>
  </si>
  <si>
    <t>BALANCE SHEET OF AGRICULTURAL INSURANCE POOL as of 12.31.2011</t>
  </si>
  <si>
    <t xml:space="preserve"> INCOME STATEMENT of AGRICULTURAL INSURANCE POOL as of 2011</t>
  </si>
  <si>
    <t>31.12.2011 TARİHİ İTİBARİYLE FAAL SİGORTA VE EMEKLİLİK ŞİRKETLERİNİN RUHSAT TABLOSU</t>
  </si>
  <si>
    <t>LICENCES OF INSURANCE AND PENSIONS COMPANIES ACTIVE at 12.31.2011</t>
  </si>
  <si>
    <r>
      <t xml:space="preserve">31.12.2010
Acente Sayısı 
</t>
    </r>
    <r>
      <rPr>
        <i/>
        <sz val="9"/>
        <rFont val="Times New Roman"/>
        <family val="1"/>
        <charset val="162"/>
      </rPr>
      <t>Number of Agencies
 as at 12.31.2010</t>
    </r>
  </si>
  <si>
    <r>
      <t xml:space="preserve">2011 Yılı İçinde
Tayin Olunanlar 
</t>
    </r>
    <r>
      <rPr>
        <i/>
        <sz val="9"/>
        <rFont val="Times New Roman"/>
        <family val="1"/>
        <charset val="162"/>
      </rPr>
      <t>Established
in 2011</t>
    </r>
  </si>
  <si>
    <r>
      <t xml:space="preserve">2011 Yılı İçinde
Fesh Olunanlar 
</t>
    </r>
    <r>
      <rPr>
        <i/>
        <sz val="9"/>
        <rFont val="Times New Roman"/>
        <family val="1"/>
        <charset val="162"/>
      </rPr>
      <t>Cancelled
in 2011</t>
    </r>
  </si>
  <si>
    <r>
      <t xml:space="preserve">31.12.2011 
Acente Sayısı 
</t>
    </r>
    <r>
      <rPr>
        <i/>
        <sz val="9"/>
        <rFont val="Times New Roman"/>
        <family val="1"/>
        <charset val="162"/>
      </rPr>
      <t>Number of Agencies
 as at 12.31.2011</t>
    </r>
  </si>
  <si>
    <r>
      <t xml:space="preserve">31.12.2011
Broker Sayısı 
</t>
    </r>
    <r>
      <rPr>
        <i/>
        <sz val="9"/>
        <rFont val="Times New Roman"/>
        <family val="1"/>
        <charset val="162"/>
      </rPr>
      <t>Number of Brokers
as at 12.31.2011</t>
    </r>
  </si>
  <si>
    <r>
      <t xml:space="preserve">31.12.2010
Aracı Sayısı 
</t>
    </r>
    <r>
      <rPr>
        <i/>
        <sz val="9"/>
        <rFont val="Times New Roman"/>
        <family val="1"/>
        <charset val="162"/>
      </rPr>
      <t>Number of Agencies
 as at 12.31.2010</t>
    </r>
  </si>
  <si>
    <r>
      <t xml:space="preserve">2011 Yılı İçinde
Lisansı İptal Edilen
</t>
    </r>
    <r>
      <rPr>
        <i/>
        <sz val="9"/>
        <rFont val="Times New Roman"/>
        <family val="1"/>
        <charset val="162"/>
      </rPr>
      <t>Cancelled Lisance
in 2011</t>
    </r>
  </si>
  <si>
    <r>
      <t xml:space="preserve">2011 Yılı İçinde
Ayrılanlar 
</t>
    </r>
    <r>
      <rPr>
        <i/>
        <sz val="9"/>
        <rFont val="Times New Roman"/>
        <family val="1"/>
        <charset val="162"/>
      </rPr>
      <t>Outcoming
in 2011</t>
    </r>
  </si>
  <si>
    <r>
      <t xml:space="preserve">2011 Yılı İçinde
Tayin Olunanlar 
</t>
    </r>
    <r>
      <rPr>
        <i/>
        <sz val="10"/>
        <rFont val="Times New Roman"/>
        <family val="1"/>
        <charset val="162"/>
      </rPr>
      <t xml:space="preserve">Incoming </t>
    </r>
    <r>
      <rPr>
        <i/>
        <sz val="9"/>
        <rFont val="Times New Roman"/>
        <family val="1"/>
        <charset val="162"/>
      </rPr>
      <t>in 2011</t>
    </r>
  </si>
  <si>
    <r>
      <t xml:space="preserve">31.12.2011
Aracı Sayısı 
</t>
    </r>
    <r>
      <rPr>
        <i/>
        <sz val="9"/>
        <rFont val="Times New Roman"/>
        <family val="1"/>
        <charset val="162"/>
      </rPr>
      <t>Number of Agencies
 as at 12.31.2011</t>
    </r>
  </si>
  <si>
    <r>
      <t xml:space="preserve">2011 Yılı Getiri Oranı   </t>
    </r>
    <r>
      <rPr>
        <sz val="10"/>
        <rFont val="Times New Roman"/>
        <family val="1"/>
        <charset val="162"/>
      </rPr>
      <t xml:space="preserve">   R</t>
    </r>
    <r>
      <rPr>
        <i/>
        <sz val="9"/>
        <rFont val="Times New Roman"/>
        <family val="1"/>
        <charset val="162"/>
      </rPr>
      <t xml:space="preserve">ate of Return in Value
of the Fund </t>
    </r>
    <r>
      <rPr>
        <b/>
        <sz val="9"/>
        <rFont val="Times New Roman"/>
        <family val="1"/>
        <charset val="162"/>
      </rPr>
      <t>(%)</t>
    </r>
  </si>
  <si>
    <r>
      <t xml:space="preserve">31.12.2011
Tarihi İtibariyle 
Fon Toplamı
</t>
    </r>
    <r>
      <rPr>
        <i/>
        <sz val="9"/>
        <rFont val="Times New Roman"/>
        <family val="1"/>
        <charset val="162"/>
      </rPr>
      <t>Value
of Fund at
31.12.2011</t>
    </r>
  </si>
  <si>
    <r>
      <t xml:space="preserve">31.12.2011 İtibariyle
</t>
    </r>
    <r>
      <rPr>
        <i/>
        <sz val="10"/>
        <color indexed="8"/>
        <rFont val="Times New Roman"/>
        <family val="1"/>
        <charset val="162"/>
      </rPr>
      <t>As at 12.31.2011</t>
    </r>
  </si>
  <si>
    <t>SİGORTA VE EMEKLİLİK ŞİRKETLERİNİN 31.12.2011 TARİHLİ SİGORTACILIK FAALİYETLERİNDEN ALACAKLARI</t>
  </si>
  <si>
    <t>SİGORTA VE REASÜRANS İLE EMEKLİLİK ŞİRKETLERİNİN 31.12.2011 TARİHLİ MADDİ VARLIKLARI - NET</t>
  </si>
  <si>
    <t>SİGORTA VE REASÜRANS İLE EMEKLİLİK ŞİRKETLERİNİN 2011 YILI GELİR TABLOLARI</t>
  </si>
  <si>
    <t xml:space="preserve">SİGORTA VE EMEKLİLİK ŞİRKETLERİNİN 2011 YILI BRANŞ BAZINDA PRİM ÜRETİMLERİ </t>
  </si>
  <si>
    <t>SİGORTA VE EMEKLİLİK ŞİRKETLERİNİN BRANŞ BAZINDA 2011 YILI TEKNİK SONUÇLARI</t>
  </si>
  <si>
    <t>HAYAT DIŞI BRANŞLAR 2011 YILI KONSOLİDE KAR VE ZARAR HESABI (HAYAT DIŞI ŞİRKETLER)</t>
  </si>
  <si>
    <t>HAYAT DIŞI ŞİRKETLER KAZA BRANŞI 2011 YILI TEKNİK KAR VE ZARAR HESABI</t>
  </si>
  <si>
    <t>HAYAT DIŞI ŞİRKETLER HASTALIK/SAĞLIK SİGORTASI 2011 YILI TEKNİK KAR VE ZARAR HESABI (SEYAHAT SAĞLIK HARİÇ)</t>
  </si>
  <si>
    <t xml:space="preserve">HAYAT DIŞI ŞİRKETLER SEYAHAT SAĞLIK SİGORTASI 2011 YILI TEKNİK KAR VE ZARAR HESABI </t>
  </si>
  <si>
    <t>KARA ARAÇLARI (KASKO) BRANŞI 2011 YILI TEKNİK KAR VE ZARAR HESABI</t>
  </si>
  <si>
    <t>KARA ARAÇLARI SORUMLULUK BRANŞI 2011 YILI TEKNİK KAR VE ZARAR HESABI (KTK ZORUNLU MALİ SORUMLULUK DAHİL)</t>
  </si>
  <si>
    <t>KTK ZORUNLU MALİ SORUMLULUK (TRAFİK) BRANŞI 2011 YILI TEKNİK KAR VE ZARAR HESABI</t>
  </si>
  <si>
    <t>HAVA ARAÇLARI BRANŞI 2011 YILI TEKNİK KAR VE ZARAR HESABI</t>
  </si>
  <si>
    <t>HAVA ARAÇLARI SORUMLULUK BRANŞI 
2011 YILI TEKNİK KAR VE ZARAR HESABI</t>
  </si>
  <si>
    <t xml:space="preserve">SU ARAÇLARI BRANŞI 2011 YILI TEKNİK KAR VE ZARAR HESABI </t>
  </si>
  <si>
    <t>NAKLİYAT BRANŞI 2011 YILI TEKNİK KAR VE ZARAR HESABI</t>
  </si>
  <si>
    <t xml:space="preserve">YANGIN VE DOĞAL AFETLER BRANŞI 2011 YILI TEKNİK KAR ZARAR HESABI </t>
  </si>
  <si>
    <t>GENEL ZARARLAR BRANŞI 2011 YILI TEKNİK KAR VE ZARAR HESABI (MÜHENDİSLİK SİGORTALARI DAHİL)</t>
  </si>
  <si>
    <t>MÜHENDİSLİK SİGORTALARI 2011 YILI TEKNİK KAR VE ZARAR HESABI</t>
  </si>
  <si>
    <t>GENEL SORUMLULUK BRANŞI 2011 YILI TEKNİK KAR VE ZARAR HESABI</t>
  </si>
  <si>
    <t>HUKUKSAL KORUMA BRANŞI 2011 YILI TEKNİK KAR VE ZARAR HESABI</t>
  </si>
  <si>
    <t>FİNANSAL KAYIPLAR BRANŞI 2011 YILI TEKNİK KAR VE ZARAR HESABI</t>
  </si>
  <si>
    <t>KREDİ BRANŞI 2011 YILI TEKNİK KAR VE ZARAR HESABI</t>
  </si>
  <si>
    <t>EMNİYETİ SUİSTİMAL BRANŞI 2011 YILI TEKNİK KAR VE ZARAR HESABI</t>
  </si>
  <si>
    <t>HAYAT / EMEKLİLİK ŞİRKETLERİ 2011 YILI KONSOLİDE TEKNİK KAR ZARAR HESABI</t>
  </si>
  <si>
    <t>HAYAT / EMEKLİLİK ŞİRKETLERİ HAYAT BRANŞI 2011 YILI TEKNİK KAR ZARAR HESABI</t>
  </si>
  <si>
    <t>HAYAT SİGORTA ŞİRKETLERİ HASTALIK / SAĞLIK SİGORTASI 2011 YILI TEKNİK KAR ZARAR HESABI (SEYAHAT SAĞLIK DAHİL)</t>
  </si>
  <si>
    <t>HAYAT SİGORTA ŞİRKETLERİ SEYAHAT SAĞLIK SİGORTASI 2011 YILI TEKNİK KAR VE ZARAR HESABI</t>
  </si>
  <si>
    <t xml:space="preserve">REASÜRANS ŞİRKETLERİNİN BRANŞLAR İTİBARİYLE 2011 YILI TEKNİK KAR VE ZARAR HESABI  </t>
  </si>
  <si>
    <t>2011 YILI HAYAT DIŞI BRANŞLAR PRİM ÜRETİMLERİ VE BÖLÜŞMELİ REASÜRANS PAYI</t>
  </si>
  <si>
    <t>2011 YILI HAYAT DIŞI BRANŞ BAZINDA ÖDENEN TAZMİNAT VE BÖLÜŞMELİ REASÜRANS PAYI</t>
  </si>
  <si>
    <t xml:space="preserve">HAYAT SİGORTA ŞİRKETLERİNİN BRANŞ BAZINDA 2011 YILI DİREKT PRİM ÜRETİMLERİ VE BÖLÜŞMELİ REASÜRANS DEVİRLERİ </t>
  </si>
  <si>
    <t>2011 YILI HAYAT DIŞI BRANŞLAR DİREKT PRİM ÜRETİMLERİNİN DAĞITIM KANALI BAZINDA DAĞILIMI</t>
  </si>
  <si>
    <t>HAYAT DIŞI SİGORTA ŞİRKETLERİNİN 2011 YILI PRİM VE HASAR VERİLERİ (HASTALIK/SAĞLIK BRANŞI)</t>
  </si>
  <si>
    <t>HAYAT DIŞI SİGORTA ŞİRKETLERİNİN 2011 YILI PRİM VE HASAR VERİLERİ (GENEL SORUMLULUK - KREDİ - FİNANSAL KAYIPLAR BRANŞI)</t>
  </si>
  <si>
    <t>HAYAT DIŞI SİGORTA ŞİRKETLERİNİN 2011 YILI PRİM VE HASAR VERİLERİ
(KAZA - KARA / SU ARAÇLARI - KARA ARAÇLARI SORUMLULUK BRANŞLARI)</t>
  </si>
  <si>
    <t>2011 YILI TRAFİK SİGORTASI PRİMLERİNİN VE HASARLARININ VASITA TÜRLERİNE GÖRE DAĞILIMI (YEŞİL KART HARİÇ)</t>
  </si>
  <si>
    <t xml:space="preserve">2011 YILI MOTORLU KARA TAŞITLARI (KASKO) SİGORTASI PRİM VE HASARLARININ VASITA TÜRLERİNE GÖRE DAĞILIMI </t>
  </si>
  <si>
    <t>HAYAT / EMEKLİLİK ŞİRKETLERİNİN 31/12/2011 TARİHİ İTİBARİYLE HAYAT BRANŞI TEMİNATLARININ CİNSİYETE VE YAŞA GÖRE DAĞILIMI</t>
  </si>
  <si>
    <t>HAYAT / EMEKLİLİK ŞİRKETLERİNİN 31/12/2011 TARİHİ İTİBARİYLE MATEMATİK KARŞILIKLARI</t>
  </si>
  <si>
    <t>BİREYSEL EMEKLİLİK SÖZLEŞMELERİNE İLİŞKİN 2011 YILI VERİLERİ</t>
  </si>
  <si>
    <t>EMEKLİLİK ŞİRKETLERİNİN YATIRIM FONLARINA İLİŞKİN 31/12/2011 TARİHLİ VERİLER</t>
  </si>
  <si>
    <t>DOĞAL AFET SİGORTALARI KURUMU 31.12.2011 TARİHLİ BİLANÇOSU VE 2011 YILI GELİR TABLOSU</t>
  </si>
  <si>
    <t>TARIM SİGORTALARI HAVUZU 31.12.2011 TARİHLİ BİLANÇOSU VE 2011 YILI GELİR TABLOSU</t>
  </si>
  <si>
    <t>CONSOLIDATED BALANCE SHEETS OF INSURANCE, REINSURANCE, AND PENSION COMPANIES AS OF 12.31.2011</t>
  </si>
  <si>
    <t>BALANCE SHEETS OF INSURANCE, REINSURANCE, AND PENSION COMPANIES AS OF 12.31.2011</t>
  </si>
  <si>
    <t>SECURITIES PORTFOLIO OF INSURANCE, REINSURANCE AND PENSION COMPANIES AS OF 12.31.2011</t>
  </si>
  <si>
    <t>RECEIVABLES FROM OPERATIONS OF INSURANCE AND PENSION COMPANIES AS OF 12.31.2011</t>
  </si>
  <si>
    <t xml:space="preserve">FIXED ASSETS OF INSURANCE, REINSURANCE, AND PENSION COMPANIES AS OF 12.31.2011 - NET     </t>
  </si>
  <si>
    <t>CONSOLIDATED INCOME STATEMENTS OF INSURANCE, REINSURANCE AND PENSION COMPANIES AS OF 01.01.2011-12.31.2011</t>
  </si>
  <si>
    <t>PROFIT AND LOSS ACCOUNTS OF INSURANCE, REINSURANCE, AND PENSION COMPANIES AS OF 01.01.2011-12.31.2011</t>
  </si>
  <si>
    <t>PREMIUM PRODUCTION OF INSURANCE AND PENSION COMPANIES PER  BRANCH AT 2011</t>
  </si>
  <si>
    <t xml:space="preserve">TECHNICAL BALANCE OF INSURANCE AND PENSION COMPANIES PER BRANCH AT 2011 </t>
  </si>
  <si>
    <t>TECHNICAL RESULTS OF PROFIT AND LOSS ACCOUNTS AS OF 2011 FOR NON LIFE BRANCHES (NON LIFE COMPANIES)</t>
  </si>
  <si>
    <t xml:space="preserve">TECHNICAL RESULTS OF PROFIT AND LOSS ACCOUNTS AS OF 2011 FOR CASUALTY BRANCH </t>
  </si>
  <si>
    <t>TECHNICAL RESULTS OF PROFIT AND LOSS ACCOUNTS AS OF 2011 FOR HEALTH INSURANCE (EXCLUDED TRAVEL HEALTH)</t>
  </si>
  <si>
    <t>TECHNICAL RESULTS OF PROFIT AND LOSS ACCOUNTS AS OF 2011 FOR TRAVEL HEALTH INSURANCE</t>
  </si>
  <si>
    <t xml:space="preserve">TECHNICAL RESULTS OF PROFIT AND LOSS ACCOUNTS AS OF 2011 FOR MOTOR OWN DAMAGE BRANCH </t>
  </si>
  <si>
    <t>TECHNICAL RESULTS OF PROFIT AND LOSS ACCOUNTS AS OF 2011 FOR LAND VEHICLES LIABILITY BRANCH (INCLUDED MOTOR TPL)</t>
  </si>
  <si>
    <t xml:space="preserve">TECHNICAL RESULTS OF PROFIT AND LOSS ACCOUNTS AS OF 2011 FOR MOTOR TPL BRANCH </t>
  </si>
  <si>
    <t xml:space="preserve"> TECHNICAL RESULTS OF PROFIT AND LOSS ACCOUNTS AS OF 2011 FOR AIR VEHICLES BRANCH</t>
  </si>
  <si>
    <t>TECHNICAL RESULTS OF PROFIT AND LOSS ACCOUNTS AS OF 2011 FOR AIR VEHICLES LIABILITY BRANCH</t>
  </si>
  <si>
    <t xml:space="preserve">TECHNICAL RESULTS OF PROFIT AND LOSS ACCOUNTS AS OF 2011 FOR SEA VEHICLES BRANCH </t>
  </si>
  <si>
    <t xml:space="preserve">TECHNICAL RESULTS OF PROFIT AND LOSS ACCOUNTS AS OF 2011 FOR TRANSPORT BRANCH </t>
  </si>
  <si>
    <t>TECHNICAL RESULTS  OF PROFIT AND LOSS ACCOUNTS AS OF 2011 FOR FIRE BRANCH (INCLUDED COMPULSORY EARTHQUAKE)</t>
  </si>
  <si>
    <t>TECHNICAL RESULTS OF PROFIT AND LOSS ACCOUNTS AS OF 2011 FOR GENERAL DAMAGES BRANCH (INCLUDED ENGINERING INSURANCE)</t>
  </si>
  <si>
    <t xml:space="preserve">TECHNICAL RESULTS OF PROFIT AND LOSS ACCOUNTS AS OF 2011 FOR ENGINEERING BRANCH </t>
  </si>
  <si>
    <t xml:space="preserve">TECHNICAL RESULTS OF PROFIT AND LOSS ACCOUNTS AS OF 2011 FOR GENERAL LIABILITY BRANCH  </t>
  </si>
  <si>
    <t xml:space="preserve">TECHNICAL RESULTS OF PROFIT AND LOSS ACCOUNTS AS OF 2011 FOR LEGAL PROTECTION BRANCH </t>
  </si>
  <si>
    <t xml:space="preserve">TECHNICAL RESULTS OF PROFIT AND LOSS ACCOUNTS AS OF 2011 for FINANCIAL LOSS BRANCH </t>
  </si>
  <si>
    <t xml:space="preserve">TECHNICAL RESULTS OF PROFIT AND LOSS ACCOUNTS AS OF 2011 FOR CREDIT BRANCH  </t>
  </si>
  <si>
    <t xml:space="preserve">TECHNICAL RESULTS OF PROFIT AND LOSS ACCOUNTS AS OF 2011 FOR FIDELITY GUARANTEE BRANCH </t>
  </si>
  <si>
    <t>PROFIT AND LOSS ACCOUNTS  FOR LIFE BRANCH AS OF 2011 OF LIFE / PENSION COMPANIES</t>
  </si>
  <si>
    <t>PROFIT AND LOSS ACCOUNTS FOR CASUALTY BRANCH AS OF 2011 OF LIFE / PENSION COMPANIES</t>
  </si>
  <si>
    <t>PROFIT AND LOSS ACCOUNTS FOR HEALTH INSURANCE AS OF 2011 OF LIFE COMPANIES (EXCLUDED TRAVEL HEALTH)</t>
  </si>
  <si>
    <t>PROFIT AND LOSS ACCOUNTS FOR TRAVEL HEALTH INSURANCE os OF 2011 OF LIFE COMPANIES</t>
  </si>
  <si>
    <t>PROFIT AND LOSS ACCOUNTS OF REINSURANCE COMPANIES PER BRANCH AS OF 2011</t>
  </si>
  <si>
    <t xml:space="preserve">DISTRIBUTION OF PREMIUMS CEDED BY TYPE OF TREATY IN 2011 </t>
  </si>
  <si>
    <t>DIRECT PREMIUM PRODUCTION OF 2011 AND PROPORTIONAL REINSURANCE SHARE</t>
  </si>
  <si>
    <t xml:space="preserve">DIRECT PAID LOSSES AND PROPORTIONAL REINSURANCE SHARE AS OF  2011 AT NON LIFE BRANCHES </t>
  </si>
  <si>
    <r>
      <t xml:space="preserve">  3- Hayat Branşı Yatırım Geliri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Investment Income for Life Business</t>
    </r>
  </si>
  <si>
    <r>
      <t xml:space="preserve">  4- Diğer Teknik Gelirler (Net)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Other Technical Income</t>
    </r>
  </si>
  <si>
    <r>
      <t xml:space="preserve">2. DERK Değişim - </t>
    </r>
    <r>
      <rPr>
        <i/>
        <sz val="9"/>
        <rFont val="Times New Roman"/>
        <family val="1"/>
        <charset val="162"/>
      </rPr>
      <t>Change in Prov.for Unexpired Risks</t>
    </r>
  </si>
  <si>
    <r>
      <t xml:space="preserve">3.Teknik Olmayan Bölümden Aktarılan Yatırım Gelirleri
      </t>
    </r>
    <r>
      <rPr>
        <i/>
        <sz val="9"/>
        <rFont val="Times New Roman"/>
        <family val="1"/>
        <charset val="162"/>
      </rPr>
      <t>Investment Return Transferred from Non-Techincal Accounts</t>
    </r>
  </si>
  <si>
    <r>
      <t>5.Yatırımlardaki Gerçekleşmemiş Karlar-</t>
    </r>
    <r>
      <rPr>
        <i/>
        <sz val="9"/>
        <rFont val="Times New Roman"/>
        <family val="1"/>
        <charset val="162"/>
      </rPr>
      <t>Unrealised Gains on Inv.</t>
    </r>
  </si>
  <si>
    <r>
      <t xml:space="preserve">6.Diğer Teknik Gelirler - </t>
    </r>
    <r>
      <rPr>
        <i/>
        <sz val="9"/>
        <rFont val="Times New Roman"/>
        <family val="1"/>
        <charset val="162"/>
      </rPr>
      <t>Other Technical Income</t>
    </r>
  </si>
  <si>
    <r>
      <t>1.Gerçekleşen Tazminat (Net) -</t>
    </r>
    <r>
      <rPr>
        <i/>
        <sz val="10"/>
        <rFont val="Times New Roman"/>
        <family val="1"/>
        <charset val="162"/>
      </rPr>
      <t xml:space="preserve"> Net Claims Incurred</t>
    </r>
  </si>
  <si>
    <r>
      <t xml:space="preserve">   a.Ödenen Tazminat</t>
    </r>
    <r>
      <rPr>
        <i/>
        <sz val="10"/>
        <rFont val="Times New Roman"/>
        <family val="1"/>
        <charset val="162"/>
      </rPr>
      <t xml:space="preserve"> - Paid Losses (-)</t>
    </r>
  </si>
  <si>
    <r>
      <t xml:space="preserve">   b.Ödenen Tazminatta Reasürans Payı - </t>
    </r>
    <r>
      <rPr>
        <i/>
        <sz val="10"/>
        <rFont val="Times New Roman"/>
        <family val="1"/>
        <charset val="162"/>
      </rPr>
      <t>Paid Losses (RS)</t>
    </r>
  </si>
  <si>
    <t>PREMIUM AND LOSS FIGURES OF NON LIFE INSURANCE COMPANIES AS OF 2011 (CASUALTY - LAND / SEA VEHICLES AND LAND VEHICLES LIABILITY)</t>
  </si>
  <si>
    <t>BREAKDOWN OF PREMIUM AND LOSS PAYMENTS OF TPL BRANCH AS OF 2011 TO TYPE OF VEHICLES (Green Card Excluded)</t>
  </si>
  <si>
    <t>BREAKDOWN OF PREMIUM AND LOSS PAYMENTS OF MOTOR OWN DAMAGE BRANCH AS OF 2011  TO TYPE OF VEHICLES</t>
  </si>
  <si>
    <t>FIGURES OF POLICIES, PREMIUMS, AND COVERAGE FOR CASUALTY AND HEALTH BRANCHES OF LIFE / PENSION COMPANIES AS OF 2011</t>
  </si>
  <si>
    <t>COVERS OF LIFE BRANCH IN 2011</t>
  </si>
  <si>
    <r>
      <t xml:space="preserve">   1- Gerçekleşen Tazminat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Net </t>
    </r>
    <r>
      <rPr>
        <i/>
        <sz val="9"/>
        <rFont val="Times New Roman"/>
        <family val="1"/>
        <charset val="162"/>
      </rPr>
      <t xml:space="preserve">Claims Incurred </t>
    </r>
  </si>
  <si>
    <r>
      <t xml:space="preserve">       1.1.b- Ödenen Tazminatta Reasürör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Claims Paid (Reinsurers' Share) </t>
    </r>
  </si>
  <si>
    <r>
      <t>Kazanılmamış
Primler Karş.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Provisions
for Unearned
Premiums</t>
    </r>
  </si>
  <si>
    <r>
      <t xml:space="preserve">4.Hayat Branşı Yatırım Gelirleri- </t>
    </r>
    <r>
      <rPr>
        <i/>
        <sz val="9"/>
        <rFont val="Times New Roman"/>
        <family val="1"/>
        <charset val="162"/>
      </rPr>
      <t>Inv.Income for Life Branch</t>
    </r>
  </si>
  <si>
    <r>
      <t xml:space="preserve">Zorunlu Trafik </t>
    </r>
    <r>
      <rPr>
        <i/>
        <sz val="9"/>
        <rFont val="Times New Roman"/>
        <family val="1"/>
        <charset val="162"/>
      </rPr>
      <t>- Compulsory Motor TPL</t>
    </r>
  </si>
  <si>
    <r>
      <t xml:space="preserve">Yaş Grupları
</t>
    </r>
    <r>
      <rPr>
        <i/>
        <sz val="10"/>
        <rFont val="Times New Roman"/>
        <family val="1"/>
        <charset val="162"/>
      </rPr>
      <t xml:space="preserve">Age Groups
</t>
    </r>
    <r>
      <rPr>
        <b/>
        <sz val="10"/>
        <rFont val="Times New Roman"/>
        <family val="1"/>
        <charset val="162"/>
      </rPr>
      <t>(*)</t>
    </r>
  </si>
  <si>
    <r>
      <t xml:space="preserve">Cari Dönem
</t>
    </r>
    <r>
      <rPr>
        <i/>
        <sz val="10"/>
        <rFont val="Century"/>
        <family val="1"/>
        <charset val="162"/>
      </rPr>
      <t>Current Period</t>
    </r>
  </si>
  <si>
    <r>
      <t xml:space="preserve">Önceki Dönem
</t>
    </r>
    <r>
      <rPr>
        <i/>
        <sz val="10"/>
        <rFont val="Century"/>
        <family val="1"/>
        <charset val="162"/>
      </rPr>
      <t xml:space="preserve">Previous Period </t>
    </r>
  </si>
  <si>
    <r>
      <t xml:space="preserve">1.Kasa - </t>
    </r>
    <r>
      <rPr>
        <i/>
        <sz val="10"/>
        <rFont val="Century"/>
        <family val="1"/>
        <charset val="162"/>
      </rPr>
      <t>Cash</t>
    </r>
  </si>
  <si>
    <r>
      <t xml:space="preserve">2.Bankalar - </t>
    </r>
    <r>
      <rPr>
        <i/>
        <sz val="10"/>
        <rFont val="Century"/>
        <family val="1"/>
        <charset val="162"/>
      </rPr>
      <t>Banks</t>
    </r>
  </si>
  <si>
    <r>
      <t xml:space="preserve">1.Kamu Kesimi Tahvil, Senet ve Bono - </t>
    </r>
    <r>
      <rPr>
        <i/>
        <sz val="10"/>
        <rFont val="Century"/>
        <family val="1"/>
        <charset val="162"/>
      </rPr>
      <t>Treasury Bills / Gov.Bonds</t>
    </r>
  </si>
  <si>
    <r>
      <t>2.Diğer Menkul Değerler -</t>
    </r>
    <r>
      <rPr>
        <i/>
        <sz val="10"/>
        <rFont val="Century"/>
        <family val="1"/>
        <charset val="162"/>
      </rPr>
      <t xml:space="preserve"> Other Securities</t>
    </r>
  </si>
  <si>
    <r>
      <t xml:space="preserve">1.Sigorta Şirketleri - </t>
    </r>
    <r>
      <rPr>
        <i/>
        <sz val="10"/>
        <rFont val="Century"/>
        <family val="1"/>
        <charset val="162"/>
      </rPr>
      <t>Insurance Companies</t>
    </r>
  </si>
  <si>
    <r>
      <t xml:space="preserve">2.Reasürans Şirketleri - </t>
    </r>
    <r>
      <rPr>
        <i/>
        <sz val="10"/>
        <rFont val="Century"/>
        <family val="1"/>
        <charset val="162"/>
      </rPr>
      <t>Reinsurance Companies</t>
    </r>
  </si>
  <si>
    <r>
      <t xml:space="preserve">1.Diğer Borçlu Hesaplar - </t>
    </r>
    <r>
      <rPr>
        <i/>
        <sz val="10"/>
        <rFont val="Century"/>
        <family val="1"/>
        <charset val="162"/>
      </rPr>
      <t>Other Debtor Accounts</t>
    </r>
  </si>
  <si>
    <r>
      <t>2.Gelecek Yıllara Ait Giderler -</t>
    </r>
    <r>
      <rPr>
        <i/>
        <sz val="10"/>
        <rFont val="Century"/>
        <family val="1"/>
        <charset val="162"/>
      </rPr>
      <t xml:space="preserve"> Prepaid Expenses for Future Years</t>
    </r>
  </si>
  <si>
    <r>
      <t xml:space="preserve">1.Demirbaşlar - </t>
    </r>
    <r>
      <rPr>
        <i/>
        <sz val="10"/>
        <rFont val="Century"/>
        <family val="1"/>
        <charset val="162"/>
      </rPr>
      <t>Fixtures</t>
    </r>
  </si>
  <si>
    <r>
      <t xml:space="preserve">2.Demirbaş Amortismanları - </t>
    </r>
    <r>
      <rPr>
        <i/>
        <sz val="10"/>
        <rFont val="Century"/>
        <family val="1"/>
        <charset val="162"/>
      </rPr>
      <t>Fixture Depreciations</t>
    </r>
  </si>
  <si>
    <r>
      <t xml:space="preserve">1.Banka Kredileri - </t>
    </r>
    <r>
      <rPr>
        <i/>
        <sz val="10"/>
        <rFont val="Century"/>
        <family val="1"/>
        <charset val="162"/>
      </rPr>
      <t>Bank Credits</t>
    </r>
  </si>
  <si>
    <r>
      <t xml:space="preserve">1.Muallak Tazminat Karşılığı - </t>
    </r>
    <r>
      <rPr>
        <i/>
        <sz val="10"/>
        <rFont val="Century"/>
        <family val="1"/>
        <charset val="162"/>
      </rPr>
      <t>Provisions For Outstanding Claims</t>
    </r>
  </si>
  <si>
    <r>
      <t>2.Kazanılmamış Primler Karşılığı -</t>
    </r>
    <r>
      <rPr>
        <i/>
        <sz val="10"/>
        <rFont val="Century"/>
        <family val="1"/>
        <charset val="162"/>
      </rPr>
      <t xml:space="preserve"> Provisions for Unearnd Premium</t>
    </r>
  </si>
  <si>
    <r>
      <t>1.Sigorta Şirketleri -</t>
    </r>
    <r>
      <rPr>
        <i/>
        <sz val="10"/>
        <rFont val="Century"/>
        <family val="1"/>
        <charset val="162"/>
      </rPr>
      <t xml:space="preserve"> Insurance Companies</t>
    </r>
  </si>
  <si>
    <r>
      <t>3.Kurum Yöneticisi -</t>
    </r>
    <r>
      <rPr>
        <i/>
        <sz val="10"/>
        <rFont val="Century"/>
        <family val="1"/>
        <charset val="162"/>
      </rPr>
      <t xml:space="preserve"> TCIP Manager</t>
    </r>
  </si>
  <si>
    <r>
      <t xml:space="preserve">4.Alınan Depozito ve Teminatlar - </t>
    </r>
    <r>
      <rPr>
        <i/>
        <sz val="10"/>
        <rFont val="Century"/>
        <family val="1"/>
        <charset val="162"/>
      </rPr>
      <t>Received Deposits</t>
    </r>
  </si>
  <si>
    <r>
      <t xml:space="preserve">5.Diğer Borçlar - </t>
    </r>
    <r>
      <rPr>
        <i/>
        <sz val="10"/>
        <rFont val="Century"/>
        <family val="1"/>
        <charset val="162"/>
      </rPr>
      <t>Other Credits</t>
    </r>
  </si>
  <si>
    <r>
      <t xml:space="preserve">1.Ödenecek Vergi ve Fonlar - </t>
    </r>
    <r>
      <rPr>
        <i/>
        <sz val="10"/>
        <rFont val="Century"/>
        <family val="1"/>
        <charset val="162"/>
      </rPr>
      <t>Tax and Fund Liabilities</t>
    </r>
  </si>
  <si>
    <r>
      <t xml:space="preserve">1.Geçmiş Dönemlere Ait Biriken Fon - </t>
    </r>
    <r>
      <rPr>
        <i/>
        <sz val="10"/>
        <rFont val="Century"/>
        <family val="1"/>
        <charset val="162"/>
      </rPr>
      <t>Previous Terms Accum. Fund</t>
    </r>
  </si>
  <si>
    <r>
      <t xml:space="preserve">2.Dönem Biriken Fonu - </t>
    </r>
    <r>
      <rPr>
        <i/>
        <sz val="10"/>
        <rFont val="Century"/>
        <family val="1"/>
        <charset val="162"/>
      </rPr>
      <t>Current Period Accumulated Fund</t>
    </r>
  </si>
  <si>
    <r>
      <t xml:space="preserve">3.Yeniden Değerleme Fonu - </t>
    </r>
    <r>
      <rPr>
        <i/>
        <sz val="10"/>
        <rFont val="Century"/>
        <family val="1"/>
        <charset val="162"/>
      </rPr>
      <t>Revaluation Fund</t>
    </r>
  </si>
  <si>
    <r>
      <t xml:space="preserve">4.Finansal Varlıklar - </t>
    </r>
    <r>
      <rPr>
        <i/>
        <sz val="10"/>
        <rFont val="Century"/>
        <family val="1"/>
        <charset val="162"/>
      </rPr>
      <t>Financial Assets</t>
    </r>
  </si>
  <si>
    <r>
      <t xml:space="preserve"> 1- Alınan Primler - </t>
    </r>
    <r>
      <rPr>
        <i/>
        <sz val="10"/>
        <rFont val="Century"/>
        <family val="1"/>
        <charset val="162"/>
      </rPr>
      <t xml:space="preserve">Premiums Received </t>
    </r>
  </si>
  <si>
    <r>
      <t xml:space="preserve"> 2- Devreden KPK - Provisions for </t>
    </r>
    <r>
      <rPr>
        <i/>
        <sz val="10"/>
        <rFont val="Century"/>
        <family val="1"/>
        <charset val="162"/>
      </rPr>
      <t>Unearned Premium Brought Forward</t>
    </r>
  </si>
  <si>
    <r>
      <t xml:space="preserve"> 3- Ödenen Tazminatta Reasürör Payı - </t>
    </r>
    <r>
      <rPr>
        <i/>
        <sz val="10"/>
        <rFont val="Century"/>
        <family val="1"/>
        <charset val="162"/>
      </rPr>
      <t>Reinsurers' Share in Paid Claims</t>
    </r>
  </si>
  <si>
    <r>
      <t xml:space="preserve"> 4- Devreden MTK - Provisions for </t>
    </r>
    <r>
      <rPr>
        <i/>
        <sz val="10"/>
        <rFont val="Century"/>
        <family val="1"/>
        <charset val="162"/>
      </rPr>
      <t>Outstanding Losses Brought Forward</t>
    </r>
  </si>
  <si>
    <r>
      <t xml:space="preserve"> 5- MTK Reasürör Payı - </t>
    </r>
    <r>
      <rPr>
        <i/>
        <sz val="10"/>
        <rFont val="Century"/>
        <family val="1"/>
        <charset val="162"/>
      </rPr>
      <t>Reinsurers' Share in Provisions for Outstanding Losses</t>
    </r>
  </si>
  <si>
    <r>
      <t xml:space="preserve"> 1- Ödenen Tazminatlar - </t>
    </r>
    <r>
      <rPr>
        <i/>
        <sz val="10"/>
        <rFont val="Century"/>
        <family val="1"/>
        <charset val="162"/>
      </rPr>
      <t>Paid Losses</t>
    </r>
  </si>
  <si>
    <t xml:space="preserve"> 2- Ayrılan MTK - Provisions for Outstanding Losses </t>
  </si>
  <si>
    <t xml:space="preserve"> 3- Ayrılan KPK - Provisions for Unearned Premium</t>
  </si>
  <si>
    <r>
      <t xml:space="preserve"> 5- Hasar Tespit Ödemeleri - </t>
    </r>
    <r>
      <rPr>
        <i/>
        <sz val="10"/>
        <rFont val="Century"/>
        <family val="1"/>
        <charset val="162"/>
      </rPr>
      <t>Loss Adjustment Expenses</t>
    </r>
  </si>
  <si>
    <r>
      <t xml:space="preserve"> 6- Genel Yönetim Giderleri -</t>
    </r>
    <r>
      <rPr>
        <i/>
        <sz val="10"/>
        <rFont val="Century"/>
        <family val="1"/>
        <charset val="162"/>
      </rPr>
      <t xml:space="preserve"> General Administration Expenses</t>
    </r>
  </si>
  <si>
    <r>
      <t xml:space="preserve"> 8- Halkla İlişkiler ve Tanıtım Giderleri - </t>
    </r>
    <r>
      <rPr>
        <i/>
        <sz val="10"/>
        <rFont val="Century"/>
        <family val="1"/>
        <charset val="162"/>
      </rPr>
      <t>Advertisement Expenses</t>
    </r>
  </si>
  <si>
    <t>10- Diğer Faaliyet Giderleri - Other Operations Expenses</t>
  </si>
  <si>
    <t>11-Ödenen Vergi, Resim ve Fonlar - Tax and Other Liabilities Payment</t>
  </si>
  <si>
    <r>
      <t xml:space="preserve"> 1- Faiz Gelirleri - </t>
    </r>
    <r>
      <rPr>
        <i/>
        <sz val="10"/>
        <rFont val="Century"/>
        <family val="1"/>
        <charset val="162"/>
      </rPr>
      <t>Interest Revenue</t>
    </r>
  </si>
  <si>
    <r>
      <t xml:space="preserve"> 2- Menkul Değer Satış Karları - </t>
    </r>
    <r>
      <rPr>
        <i/>
        <sz val="10"/>
        <rFont val="Century"/>
        <family val="1"/>
        <charset val="162"/>
      </rPr>
      <t>Profits on Sale of Securities</t>
    </r>
  </si>
  <si>
    <r>
      <t xml:space="preserve"> 3- Kambiyo Karları - </t>
    </r>
    <r>
      <rPr>
        <i/>
        <sz val="10"/>
        <rFont val="Century"/>
        <family val="1"/>
        <charset val="162"/>
      </rPr>
      <t>Profit from Currency Translation</t>
    </r>
  </si>
  <si>
    <r>
      <t xml:space="preserve"> 4- Diğer - </t>
    </r>
    <r>
      <rPr>
        <i/>
        <sz val="10"/>
        <rFont val="Century"/>
        <family val="1"/>
        <charset val="162"/>
      </rPr>
      <t>Others</t>
    </r>
  </si>
  <si>
    <r>
      <t xml:space="preserve"> 1- Faiz Giderleri - </t>
    </r>
    <r>
      <rPr>
        <i/>
        <sz val="10"/>
        <rFont val="Century"/>
        <family val="1"/>
        <charset val="162"/>
      </rPr>
      <t>Interest Expenses</t>
    </r>
  </si>
  <si>
    <r>
      <t xml:space="preserve"> 2- Karşılık Giderleri - </t>
    </r>
    <r>
      <rPr>
        <i/>
        <sz val="10"/>
        <rFont val="Century"/>
        <family val="1"/>
        <charset val="162"/>
      </rPr>
      <t>Provision Expenses</t>
    </r>
  </si>
  <si>
    <r>
      <t xml:space="preserve"> 3- Menkul Değer Satış Zararları - </t>
    </r>
    <r>
      <rPr>
        <i/>
        <sz val="10"/>
        <rFont val="Century"/>
        <family val="1"/>
        <charset val="162"/>
      </rPr>
      <t>Losses on Sale of Securities</t>
    </r>
  </si>
  <si>
    <r>
      <t xml:space="preserve"> 4- Kambiyo Zararları - </t>
    </r>
    <r>
      <rPr>
        <i/>
        <sz val="10"/>
        <rFont val="Century"/>
        <family val="1"/>
        <charset val="162"/>
      </rPr>
      <t>Foreign Exchange Losses</t>
    </r>
  </si>
  <si>
    <r>
      <t xml:space="preserve"> 5- Amortisman  Giderleri - </t>
    </r>
    <r>
      <rPr>
        <i/>
        <sz val="10"/>
        <rFont val="Century"/>
        <family val="1"/>
        <charset val="162"/>
      </rPr>
      <t>Depreciation Expenses</t>
    </r>
  </si>
  <si>
    <r>
      <t xml:space="preserve"> 6- Diğer Gider ve Zararlar - </t>
    </r>
    <r>
      <rPr>
        <i/>
        <sz val="10"/>
        <rFont val="Century"/>
        <family val="1"/>
        <charset val="162"/>
      </rPr>
      <t>Others</t>
    </r>
  </si>
  <si>
    <t>AFYONKARAHİSAR</t>
  </si>
  <si>
    <t>KAHRAMANMARAŞ</t>
  </si>
  <si>
    <t xml:space="preserve"> 9- Bilimsel Araştırma ve Danışmanlık Faal.- Scientific Research and Consultancy Exp.</t>
  </si>
  <si>
    <r>
      <t xml:space="preserve"> 4- Reas. vb.Piyasalardan Alınan Koruma Gid. - Expenses for </t>
    </r>
    <r>
      <rPr>
        <i/>
        <sz val="10"/>
        <rFont val="Century"/>
        <family val="1"/>
        <charset val="162"/>
      </rPr>
      <t>Reins.Protection</t>
    </r>
  </si>
  <si>
    <r>
      <t xml:space="preserve"> 7- Kurum Yöneticisine ve Sig.Şirketine Ödenen Komisyon - </t>
    </r>
    <r>
      <rPr>
        <i/>
        <sz val="10"/>
        <rFont val="Century"/>
        <family val="1"/>
        <charset val="162"/>
      </rPr>
      <t>Paid Commission</t>
    </r>
  </si>
  <si>
    <r>
      <t xml:space="preserve">A- Nakit ve Nakit Benzeri Varlıklar </t>
    </r>
    <r>
      <rPr>
        <i/>
        <sz val="10"/>
        <rFont val="Times New Roman"/>
        <family val="1"/>
        <charset val="162"/>
      </rPr>
      <t>- Cash and Cash Equivalent</t>
    </r>
  </si>
  <si>
    <r>
      <t>G- Diğer Yükümlülükler ve Karşılıkları</t>
    </r>
    <r>
      <rPr>
        <i/>
        <sz val="10"/>
        <rFont val="Times New Roman"/>
        <family val="1"/>
        <charset val="162"/>
      </rPr>
      <t xml:space="preserve"> - Other Liabilities and Provisions</t>
    </r>
  </si>
  <si>
    <r>
      <t xml:space="preserve">B- Kar ve Sermaye Yedekleri  </t>
    </r>
    <r>
      <rPr>
        <i/>
        <sz val="10"/>
        <rFont val="Times New Roman"/>
        <family val="1"/>
        <charset val="162"/>
      </rPr>
      <t>- Earning and Capital Reserves</t>
    </r>
  </si>
  <si>
    <r>
      <t xml:space="preserve">C- Geçmiş Yıllar Kar ve Zararları </t>
    </r>
    <r>
      <rPr>
        <i/>
        <sz val="10"/>
        <rFont val="Times New Roman"/>
        <family val="1"/>
        <charset val="162"/>
      </rPr>
      <t>- Previous Years' Profits or Losses</t>
    </r>
  </si>
  <si>
    <r>
      <t xml:space="preserve">D- Dönem Net Karı veya Zararı </t>
    </r>
    <r>
      <rPr>
        <i/>
        <sz val="10"/>
        <rFont val="Times New Roman"/>
        <family val="1"/>
        <charset val="162"/>
      </rPr>
      <t>- Net Profit / Loss for The Financial Year</t>
    </r>
  </si>
  <si>
    <r>
      <rPr>
        <b/>
        <sz val="8"/>
        <rFont val="Times New Roman"/>
        <family val="1"/>
        <charset val="162"/>
      </rPr>
      <t>EMEKLİLİK</t>
    </r>
    <r>
      <rPr>
        <sz val="8"/>
        <rFont val="Times New Roman"/>
        <family val="1"/>
        <charset val="162"/>
      </rPr>
      <t xml:space="preserve">
PENSION</t>
    </r>
  </si>
  <si>
    <r>
      <t xml:space="preserve">Yönetim Gideri Kesintisi
</t>
    </r>
    <r>
      <rPr>
        <i/>
        <sz val="10"/>
        <rFont val="Times New Roman"/>
        <family val="1"/>
        <charset val="162"/>
      </rPr>
      <t xml:space="preserve">Company </t>
    </r>
    <r>
      <rPr>
        <i/>
        <sz val="9"/>
        <rFont val="Times New Roman"/>
        <family val="1"/>
        <charset val="162"/>
      </rPr>
      <t>Administration Expense Charges</t>
    </r>
  </si>
  <si>
    <t>SOMPO JAPAN INSURANCE INC.</t>
  </si>
  <si>
    <t>GROUPAMA SA</t>
  </si>
  <si>
    <t>JAPONYA</t>
  </si>
  <si>
    <t>AXA HOLDİNG AŞ</t>
  </si>
  <si>
    <t>ERGO GRUBU HOLDİNG AŞ</t>
  </si>
  <si>
    <t>GROUPAMA SİGORTA AŞ</t>
  </si>
  <si>
    <t>YUNANİSTAN</t>
  </si>
  <si>
    <t>TABLE: 27</t>
  </si>
  <si>
    <t>TABLO: 28</t>
  </si>
  <si>
    <t>TABLE:28</t>
  </si>
  <si>
    <t>TABLO: 29A</t>
  </si>
  <si>
    <t>TABLE: 29A</t>
  </si>
  <si>
    <t>TABLO: 29B</t>
  </si>
  <si>
    <t>TABLE: 29B</t>
  </si>
  <si>
    <t>TABLE: 39</t>
  </si>
  <si>
    <t>TABLE: 40</t>
  </si>
  <si>
    <t>TABLO: 45</t>
  </si>
  <si>
    <t>TABLO: 50A</t>
  </si>
  <si>
    <t>TABLE: 50A</t>
  </si>
  <si>
    <t>TABLO: 50B</t>
  </si>
  <si>
    <t>TABLE: 50B</t>
  </si>
  <si>
    <t>TABLO: 57</t>
  </si>
  <si>
    <t>TABLE: 57</t>
  </si>
  <si>
    <t>TABLO: 58</t>
  </si>
  <si>
    <t>TABLE: 58</t>
  </si>
  <si>
    <t>TABLO:60</t>
  </si>
  <si>
    <t>TABLE:60</t>
  </si>
  <si>
    <t>TABLE:63</t>
  </si>
  <si>
    <t>TABLO: 67</t>
  </si>
  <si>
    <t>TABLE: 67</t>
  </si>
  <si>
    <t>TABLO: 69</t>
  </si>
  <si>
    <t>TABLE: 69</t>
  </si>
  <si>
    <r>
      <t xml:space="preserve">Lisans
</t>
    </r>
    <r>
      <rPr>
        <i/>
        <sz val="10"/>
        <rFont val="Times New Roman"/>
        <family val="1"/>
        <charset val="162"/>
      </rPr>
      <t>Undergr.</t>
    </r>
  </si>
  <si>
    <t>AKSİGORTA AŞ (*)</t>
  </si>
  <si>
    <t>ALLIANZ SİGORTA AŞ (*)</t>
  </si>
  <si>
    <r>
      <t xml:space="preserve">Fin.Varlık/
Riski Sig. Ait Fin. Yat.(*)
</t>
    </r>
    <r>
      <rPr>
        <i/>
        <sz val="9"/>
        <rFont val="Times New Roman"/>
        <family val="1"/>
        <charset val="162"/>
      </rPr>
      <t>Fin.Assets and
Fin. Inv. at Insureds' Risk</t>
    </r>
  </si>
  <si>
    <r>
      <t xml:space="preserve">Toplam Esas Faaliyet. Borçlar
</t>
    </r>
    <r>
      <rPr>
        <i/>
        <sz val="9"/>
        <rFont val="Times New Roman"/>
        <family val="1"/>
        <charset val="162"/>
      </rPr>
      <t>Total Payables from Operations</t>
    </r>
  </si>
  <si>
    <r>
      <t xml:space="preserve">Öd.Vergi
ve Benzeri
Diğer Yükümlülük ile
Karşılığı
</t>
    </r>
    <r>
      <rPr>
        <i/>
        <sz val="9"/>
        <rFont val="Times New Roman"/>
        <family val="1"/>
        <charset val="162"/>
      </rPr>
      <t xml:space="preserve">Tax and Other
Fiscal Liabilities </t>
    </r>
  </si>
  <si>
    <r>
      <t xml:space="preserve">Finansal
Varlıkların
Değerleme
</t>
    </r>
    <r>
      <rPr>
        <sz val="10"/>
        <rFont val="Times New Roman"/>
        <family val="1"/>
        <charset val="162"/>
      </rPr>
      <t>V</t>
    </r>
    <r>
      <rPr>
        <i/>
        <sz val="9"/>
        <rFont val="Times New Roman"/>
        <family val="1"/>
        <charset val="162"/>
      </rPr>
      <t>aluation
of Financial
Assets</t>
    </r>
  </si>
  <si>
    <r>
      <t xml:space="preserve">Sermaye Düzeltme Net Farkı
</t>
    </r>
    <r>
      <rPr>
        <i/>
        <sz val="9"/>
        <rFont val="Times New Roman"/>
        <family val="1"/>
        <charset val="162"/>
      </rPr>
      <t>Capital Adjustment Account</t>
    </r>
  </si>
  <si>
    <r>
      <t xml:space="preserve">HS/Diğ. Değ
Getirili FV
</t>
    </r>
    <r>
      <rPr>
        <i/>
        <sz val="9"/>
        <rFont val="Times New Roman"/>
        <family val="1"/>
        <charset val="162"/>
      </rPr>
      <t>Shares and
Other
Equity Shares</t>
    </r>
  </si>
  <si>
    <r>
      <t xml:space="preserve">HB ve DT
</t>
    </r>
    <r>
      <rPr>
        <i/>
        <sz val="9"/>
        <rFont val="Times New Roman"/>
        <family val="1"/>
        <charset val="162"/>
      </rPr>
      <t>Treasury Bills /
Government
Bonds</t>
    </r>
  </si>
  <si>
    <r>
      <t xml:space="preserve">HB ve DT
</t>
    </r>
    <r>
      <rPr>
        <i/>
        <sz val="9"/>
        <rFont val="Times New Roman"/>
        <family val="1"/>
        <charset val="162"/>
      </rPr>
      <t>Treasury Bills/
Government
Bonds</t>
    </r>
  </si>
  <si>
    <r>
      <t xml:space="preserve"> Diğer 
</t>
    </r>
    <r>
      <rPr>
        <i/>
        <sz val="9"/>
        <rFont val="Times New Roman"/>
        <family val="1"/>
        <charset val="162"/>
      </rPr>
      <t>Oth.Fin. Ass. Held for Maturity</t>
    </r>
  </si>
  <si>
    <r>
      <t xml:space="preserve">Diğer 
</t>
    </r>
    <r>
      <rPr>
        <i/>
        <sz val="9"/>
        <rFont val="Times New Roman"/>
        <family val="1"/>
        <charset val="162"/>
      </rPr>
      <t>Other Fin.Ass.
Held for
Trading</t>
    </r>
  </si>
  <si>
    <r>
      <t xml:space="preserve">HB ve DT
</t>
    </r>
    <r>
      <rPr>
        <i/>
        <sz val="9"/>
        <rFont val="Times New Roman"/>
        <family val="1"/>
        <charset val="162"/>
      </rPr>
      <t>Treasury Bills/ 
Government
Bonds</t>
    </r>
  </si>
  <si>
    <r>
      <t xml:space="preserve">Değer Düşüş Karş.
</t>
    </r>
    <r>
      <rPr>
        <i/>
        <sz val="9"/>
        <rFont val="Times New Roman"/>
        <family val="1"/>
        <charset val="162"/>
      </rPr>
      <t>Prov. for Devision</t>
    </r>
  </si>
  <si>
    <r>
      <t xml:space="preserve">Diğer 
</t>
    </r>
    <r>
      <rPr>
        <i/>
        <sz val="9"/>
        <rFont val="Times New Roman"/>
        <family val="1"/>
        <charset val="162"/>
      </rPr>
      <t>Oth.Fin Ass.
Available for Sale</t>
    </r>
  </si>
  <si>
    <r>
      <t xml:space="preserve">Teknik Olm. Böl. Akt. Yatırım Gelirleri
</t>
    </r>
    <r>
      <rPr>
        <i/>
        <sz val="9"/>
        <rFont val="Times New Roman"/>
        <family val="1"/>
        <charset val="162"/>
      </rPr>
      <t>Inv. Return Transf. to Non Tech. Account</t>
    </r>
  </si>
  <si>
    <r>
      <t xml:space="preserve">Ara Vermede Yön. Gid. Kesintisi
</t>
    </r>
    <r>
      <rPr>
        <i/>
        <sz val="9"/>
        <rFont val="Times New Roman"/>
        <family val="1"/>
        <charset val="162"/>
      </rPr>
      <t>Adm. Expenses for Contr. Holidays</t>
    </r>
  </si>
  <si>
    <r>
      <t xml:space="preserve"> İşt. BO ve MYTO
Elde Ed. Gel.
</t>
    </r>
    <r>
      <rPr>
        <i/>
        <sz val="9"/>
        <rFont val="Times New Roman"/>
        <family val="1"/>
        <charset val="162"/>
      </rPr>
      <t xml:space="preserve"> Income from Aff. Subs. and Joint-Venture</t>
    </r>
  </si>
  <si>
    <r>
      <t xml:space="preserve"> Finansal Yat. Değ.
</t>
    </r>
    <r>
      <rPr>
        <i/>
        <sz val="9"/>
        <rFont val="Times New Roman"/>
        <family val="1"/>
        <charset val="162"/>
      </rPr>
      <t>Adjust. on Investments</t>
    </r>
  </si>
  <si>
    <r>
      <t>3.Tek.Olm.Böl.Akt.Yat.Gel.</t>
    </r>
    <r>
      <rPr>
        <i/>
        <sz val="9"/>
        <rFont val="Times New Roman"/>
        <family val="1"/>
        <charset val="162"/>
      </rPr>
      <t>-All.Inv.ReturnTransf.NTA</t>
    </r>
  </si>
  <si>
    <r>
      <t>8-Tek.Olm.Bölüme Akt.Yat.Gel.</t>
    </r>
    <r>
      <rPr>
        <i/>
        <sz val="10"/>
        <rFont val="Times New Roman"/>
        <family val="1"/>
        <charset val="162"/>
      </rPr>
      <t>-All.Inv.ReturnTransf.NTA</t>
    </r>
  </si>
  <si>
    <t>TABLOLAR</t>
  </si>
  <si>
    <t>TABLES</t>
  </si>
  <si>
    <t>gggg</t>
  </si>
  <si>
    <t>COMPANIES</t>
  </si>
  <si>
    <t>MALİ TABLOLARI</t>
  </si>
  <si>
    <t>CONSOLIDATED FINANCIAL STATEMENTS OF</t>
  </si>
  <si>
    <t>INSURANCE, REINSURANCE, AND PENSION</t>
  </si>
  <si>
    <t xml:space="preserve">SİGORTA VE REASÜRANS İLE </t>
  </si>
  <si>
    <t>EMEKLİLİK ŞİRKETLERİNİN</t>
  </si>
  <si>
    <t>TEKNİK KAR ZARAR VERİLERİ</t>
  </si>
  <si>
    <t>TECNICAL PROFIT AND LOSS ACCOUNTS OF</t>
  </si>
  <si>
    <t>SİGORTACILIĞA İLİŞKİN</t>
  </si>
  <si>
    <t>BİLANÇO DIŞI</t>
  </si>
  <si>
    <t>İSTATİSTİKİ VERİLER</t>
  </si>
  <si>
    <t>STATISTICAL DATA</t>
  </si>
  <si>
    <t>ABOUT</t>
  </si>
  <si>
    <t>OFF-BALANCE SHEET ITEMS</t>
  </si>
  <si>
    <t>BİREYSEL EMEKLİLİK</t>
  </si>
  <si>
    <t>SİSTEMİNE İLİŞKİN</t>
  </si>
  <si>
    <t>VERİLER</t>
  </si>
  <si>
    <t>INDIVIDUAL PENSION SYSTEM</t>
  </si>
  <si>
    <t>DOĞAL AFET</t>
  </si>
  <si>
    <t>SİGORTALARI KURUMU</t>
  </si>
  <si>
    <t>VERİLERİ</t>
  </si>
  <si>
    <t>TURKISH CATASTROPHE</t>
  </si>
  <si>
    <t>INSURANCE POOL'S DATA</t>
  </si>
  <si>
    <t>TARIM SİGORTALARI</t>
  </si>
  <si>
    <t>HAVUZU VERİLERİ</t>
  </si>
  <si>
    <t>AGRICULTURAL</t>
  </si>
  <si>
    <t>SİGORTA VE REASÜRANS İLE</t>
  </si>
  <si>
    <t>GENEL BİLGİLERİ</t>
  </si>
  <si>
    <t xml:space="preserve">INSURANCE, REINSURANCE, </t>
  </si>
  <si>
    <t>AND PENSION COMPANIES</t>
  </si>
  <si>
    <t>BÖLÜM II</t>
  </si>
  <si>
    <t>SİGORTA VE REASÜRANS İLE EMEKLİLİK ŞİRKETLERİNİN MALİ TABLOLARI</t>
  </si>
  <si>
    <t>TABLO 1A</t>
  </si>
  <si>
    <t>TABLO 1B</t>
  </si>
  <si>
    <t/>
  </si>
  <si>
    <t>TABLO 2A</t>
  </si>
  <si>
    <t>TABLO 2B</t>
  </si>
  <si>
    <t>TABLO 2C</t>
  </si>
  <si>
    <t>TABLO 3A</t>
  </si>
  <si>
    <t>TABLO 3B</t>
  </si>
  <si>
    <t>TABLO 4</t>
  </si>
  <si>
    <t>TABLO 5</t>
  </si>
  <si>
    <t>TABLO 6A</t>
  </si>
  <si>
    <t>TABLO 6B</t>
  </si>
  <si>
    <t>TABLO 7A</t>
  </si>
  <si>
    <t>TABLO 7B</t>
  </si>
  <si>
    <t>TABLO 7C</t>
  </si>
  <si>
    <t>SİGORTA VE REASÜRANS İLE EMEKLİLİK ŞİRKETLERİNİN TEKNİK KAR/ZARAR VERİLERİ</t>
  </si>
  <si>
    <t>TABLO 8</t>
  </si>
  <si>
    <t>TABLO 9</t>
  </si>
  <si>
    <t>TABLO 10</t>
  </si>
  <si>
    <t>TABLO 11</t>
  </si>
  <si>
    <t>TABLO 12A</t>
  </si>
  <si>
    <t>TABLO 12B</t>
  </si>
  <si>
    <t>TABLO 13</t>
  </si>
  <si>
    <t>TABLO 14</t>
  </si>
  <si>
    <t>TABLO 14A</t>
  </si>
  <si>
    <t>TABLO 15</t>
  </si>
  <si>
    <t>TABLO 16</t>
  </si>
  <si>
    <t>TABLO 17</t>
  </si>
  <si>
    <t>TABLO 18</t>
  </si>
  <si>
    <t>TABLO 19</t>
  </si>
  <si>
    <t>TABLO 20</t>
  </si>
  <si>
    <t>TABLO 20A</t>
  </si>
  <si>
    <t>TABLO 21</t>
  </si>
  <si>
    <t>TABLO 22</t>
  </si>
  <si>
    <t>TABLO 23</t>
  </si>
  <si>
    <t>TABLO 24</t>
  </si>
  <si>
    <t>TABLO 25</t>
  </si>
  <si>
    <t>TABLO 26</t>
  </si>
  <si>
    <t>TABLO 27</t>
  </si>
  <si>
    <t>TABLO 30</t>
  </si>
  <si>
    <t>TABLO 31</t>
  </si>
  <si>
    <t>TABLO 32</t>
  </si>
  <si>
    <t>TABLO 33</t>
  </si>
  <si>
    <t>TABLO 34</t>
  </si>
  <si>
    <t>TABLO 35</t>
  </si>
  <si>
    <t>TABLO 36</t>
  </si>
  <si>
    <t>SİGORTACILIĞA İLİŞKİN BİLANÇO DIŞI İSTATİSTİKİ VERİLER</t>
  </si>
  <si>
    <t>TABLO 37</t>
  </si>
  <si>
    <t>TABLO 38</t>
  </si>
  <si>
    <t>TABLO 39</t>
  </si>
  <si>
    <t>TABLO 40</t>
  </si>
  <si>
    <t>TABLO 41</t>
  </si>
  <si>
    <t>TABLO 42</t>
  </si>
  <si>
    <t>TABLO 43</t>
  </si>
  <si>
    <t>TABLO 44</t>
  </si>
  <si>
    <t>TABLO 45</t>
  </si>
  <si>
    <t>TABLO 46</t>
  </si>
  <si>
    <t>TABLO 47</t>
  </si>
  <si>
    <t>TABLO 50A</t>
  </si>
  <si>
    <t>TABLO 50B</t>
  </si>
  <si>
    <t>BİREYSEL EMEKLİLİK SİSTEMİNE İLİŞKİN VERİLER</t>
  </si>
  <si>
    <t>TABLO 55</t>
  </si>
  <si>
    <t>TABLO 56</t>
  </si>
  <si>
    <t>TABLO 57</t>
  </si>
  <si>
    <t>DOĞAL AFET SİGORTALARI KURUMU VERİLERİ</t>
  </si>
  <si>
    <t>TARIM SİGORTALARI HAVUZU VERİLERİ</t>
  </si>
  <si>
    <t>İL BAZINDA SİGORTALILIK DAĞILIMI</t>
  </si>
  <si>
    <t>SİGORTA VE REASÜRANS İLE EMEKLİLİK ŞİRKETLERİ GENEL VERİLERİ</t>
  </si>
  <si>
    <t>TABLO 63</t>
  </si>
  <si>
    <t>TABLO 65</t>
  </si>
  <si>
    <t>TABLO 66</t>
  </si>
  <si>
    <t>SİGORTA VE REASÜRANS ŞİRKETLERİNDE ÇALIŞAN AKTÜERLER</t>
  </si>
  <si>
    <t>SİGORTA VE REASÜRANS İLE EMEKLİLİK ŞİRKETLERİNDE ÇALIŞAN SAYISI</t>
  </si>
  <si>
    <t>SİGORTA VE EMEKLİLİK ŞİRKETLERİNİN ACENTELİĞİNİ YAPAN BANKALAR VE ŞUBE SAYISI</t>
  </si>
  <si>
    <t>TABLO 69</t>
  </si>
  <si>
    <t>ŞİRKET BAZINDA ÇALIŞILAN ACENTE VE BROKER SAYISI (Bankalar Hariç)</t>
  </si>
  <si>
    <t>PART II</t>
  </si>
  <si>
    <t>CONSOLIDATED FINANCIAL STATEMENTS OF INSURACE, REINSURANCE AND PENSION COMPANIES</t>
  </si>
  <si>
    <t>TABLE 1A</t>
  </si>
  <si>
    <t>TABLE 1B</t>
  </si>
  <si>
    <t>TECHNICAL PROFIT AND LOSS ACCOUNTS OF INSURACE, REINSURANCE AND PENSION COMPANIES</t>
  </si>
  <si>
    <t>STATISTICAL INDICATORS ABOUT OFF-BALANCE SHEET ITEMS</t>
  </si>
  <si>
    <t>INDICATORS ABOUT PRIVATE PENSION SYSTEM</t>
  </si>
  <si>
    <t>INDICATORS ABOUT TURKISH CATASTROPHIC INSURANCE POOL</t>
  </si>
  <si>
    <t>INSURED RATIO BY PROVINCE FOR CATASTROPHIC INSURANCE (COMPULSORY EARTHQUAKE)</t>
  </si>
  <si>
    <t>INDICATORS ABOUT AGRICULTURAL INSURANCE POOL</t>
  </si>
  <si>
    <t>GENERAL INDICATORS ABOUT INSURANCE, REINSURANCE AND PENSION COMPANIES</t>
  </si>
  <si>
    <t>CAPITAL STRUCTURE OF INSURANCE, REINSURANCE AND PENSION COMPANIES</t>
  </si>
  <si>
    <t>TOP MANAGERS OF INSURANCE, REINSURANCE AND PENSION COMPANIES</t>
  </si>
  <si>
    <t>ACTUARIES WORKING with/in INSURANCE, PENSION AND REINSURANCE COMPANIES</t>
  </si>
  <si>
    <t>NUMBER OF STAFF EMPLOYED BY INSURANCE, REINSURANCE AND PENSION COMPANIES</t>
  </si>
  <si>
    <t>NUMBER OF MARKETING STAFF EMPLOYED BY INSURANCE, REINSURANCE AND PENSION COMPANIES</t>
  </si>
  <si>
    <t>BANKS ACTING AS INSURANCE AGENTS AND THEIR BRANCHES' NUMBER</t>
  </si>
  <si>
    <t xml:space="preserve">NUMBER OF INSURANCE COMPANIES' AGENCY (EXLUDED BANKS) AND BROKERS </t>
  </si>
  <si>
    <t>İçindekiler</t>
  </si>
  <si>
    <t>Contents</t>
  </si>
  <si>
    <t>TABLO 28</t>
  </si>
  <si>
    <t>TABLO 29A</t>
  </si>
  <si>
    <t>TABLO 29B</t>
  </si>
  <si>
    <t xml:space="preserve">HAYAT / EMEKLİLİK ŞİRKETLERİNİN KAZA VE HASTALIK/SAĞLIK BRANŞLARINDA POLİÇE, PRİM ve TEMİNAT VERİLERİ </t>
  </si>
  <si>
    <t>TABLO: 55</t>
  </si>
  <si>
    <t>TABLE: 55</t>
  </si>
  <si>
    <t>TABLO 58</t>
  </si>
  <si>
    <t>TABLO 60</t>
  </si>
  <si>
    <t>BİREYSEL EMEKLİLİK SÖZLEŞMELERİNİN KATKI PAYI TUTARI VE ÖDEME PERİYODUNA GÖRE DAĞILIMI</t>
  </si>
  <si>
    <t>ZORUNLU DEPREM SİGORTASI İL BAZINDA SİGORTALILIK ORANLARI</t>
  </si>
  <si>
    <t>TABLO 67</t>
  </si>
  <si>
    <t>YABANCI SERMAYELİ ŞİRKETLER VE YABANCI SERMAYE PAYI</t>
  </si>
  <si>
    <t>SİGORTA VE REASÜRANS İLE EMEKLİLİK ŞİRKETLERİNİN ADRES VE ÜST DÜZEY YÖNETİCİLERİ</t>
  </si>
  <si>
    <t>ŞİRKET BAZINDA ÇALIŞILAN BİREYSEL EMEKLİLİK ARACI SAYISI</t>
  </si>
  <si>
    <r>
      <t xml:space="preserve">*Seyahat Sağlık Hariç - </t>
    </r>
    <r>
      <rPr>
        <i/>
        <sz val="9"/>
        <rFont val="Times New Roman"/>
        <family val="1"/>
        <charset val="162"/>
      </rPr>
      <t>Excluded Travel Health</t>
    </r>
  </si>
  <si>
    <t>INFORMATION ABOUT FUNDS OF LIFE BRANCH</t>
  </si>
  <si>
    <t>DISTRIBUTION OF PRIVATE PENSION CONTRACTS ACCORDING TO PAYMENT PERIODS AND CONTRIBUTION AMOUNTS</t>
  </si>
  <si>
    <t>SİGORTA VE REASÜRANS İLE EMEKLİLİK ŞİRKETLERİNDE ÇALIŞAN SAYISI (*)</t>
  </si>
  <si>
    <t>NUMBER of STAFF EMPLOYED by INSURANCE, REINSURANCE and PENSION COMPANIES (*)</t>
  </si>
  <si>
    <r>
      <t xml:space="preserve">(*) Pazarlama Elemanı Olarak Çalışanlar Hariç - </t>
    </r>
    <r>
      <rPr>
        <i/>
        <sz val="9"/>
        <rFont val="Times New Roman"/>
        <family val="1"/>
        <charset val="162"/>
      </rPr>
      <t>Excluded Marketing Staff</t>
    </r>
  </si>
  <si>
    <t>SİGORTA ve EMEKLİLİK ŞİRKETLERİNİN ACENTELİĞİNİ YAPAN BANKALAR ve ŞUBE SAYISI</t>
  </si>
  <si>
    <t>SİGORTA VE REASÜRANS</t>
  </si>
  <si>
    <r>
      <t>5-Diğer Teknik Gid.</t>
    </r>
    <r>
      <rPr>
        <i/>
        <sz val="10"/>
        <rFont val="Times New Roman"/>
        <family val="1"/>
        <charset val="162"/>
      </rPr>
      <t>-Other Technical Expenses</t>
    </r>
  </si>
  <si>
    <r>
      <t xml:space="preserve">   3- Hayat Matematik Karşılıkları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Mathematical Reserves (Net)</t>
    </r>
  </si>
  <si>
    <r>
      <t xml:space="preserve">Yeşil Kart - </t>
    </r>
    <r>
      <rPr>
        <i/>
        <sz val="10"/>
        <rFont val="Times New Roman"/>
        <family val="1"/>
        <charset val="162"/>
      </rPr>
      <t>Green Card</t>
    </r>
  </si>
  <si>
    <r>
      <t xml:space="preserve"> -Yenileme Garantisi Verilen - </t>
    </r>
    <r>
      <rPr>
        <i/>
        <sz val="10"/>
        <rFont val="Times New Roman"/>
        <family val="1"/>
        <charset val="162"/>
      </rPr>
      <t>Guaranteed Renewed</t>
    </r>
  </si>
  <si>
    <r>
      <t xml:space="preserve">Diğer Grup Poliçeleri - </t>
    </r>
    <r>
      <rPr>
        <i/>
        <sz val="10"/>
        <rFont val="Times New Roman"/>
        <family val="1"/>
        <charset val="162"/>
      </rPr>
      <t>Other Group Policies</t>
    </r>
  </si>
  <si>
    <r>
      <t>Bireysel Poliçeler -</t>
    </r>
    <r>
      <rPr>
        <i/>
        <sz val="10"/>
        <rFont val="Times New Roman"/>
        <family val="1"/>
        <charset val="162"/>
      </rPr>
      <t xml:space="preserve"> Individual Policies</t>
    </r>
  </si>
  <si>
    <r>
      <t xml:space="preserve">a) Krediye Bağlı Vefat - </t>
    </r>
    <r>
      <rPr>
        <b/>
        <i/>
        <sz val="9"/>
        <rFont val="Times New Roman"/>
        <family val="1"/>
        <charset val="162"/>
      </rPr>
      <t>Related on Credit</t>
    </r>
  </si>
  <si>
    <t>Yeni Tanzim Edilen - New</t>
  </si>
  <si>
    <r>
      <t xml:space="preserve">  Ferdi Poliçeler - </t>
    </r>
    <r>
      <rPr>
        <i/>
        <sz val="10"/>
        <rFont val="Times New Roman"/>
        <family val="1"/>
        <charset val="162"/>
      </rPr>
      <t>Individual Policies</t>
    </r>
  </si>
  <si>
    <r>
      <t xml:space="preserve">    Sertifika Sayısı - </t>
    </r>
    <r>
      <rPr>
        <i/>
        <sz val="10"/>
        <rFont val="Times New Roman"/>
        <family val="1"/>
        <charset val="162"/>
      </rPr>
      <t>No.of Certificate</t>
    </r>
  </si>
  <si>
    <r>
      <t xml:space="preserve">  Diğer Grup Poliçeleri - </t>
    </r>
    <r>
      <rPr>
        <i/>
        <sz val="10"/>
        <rFont val="Times New Roman"/>
        <family val="1"/>
        <charset val="162"/>
      </rPr>
      <t>Other Group Policies</t>
    </r>
  </si>
  <si>
    <t>Yenilenen - Renewed</t>
  </si>
  <si>
    <t>Hareket Gören - Changed</t>
  </si>
  <si>
    <t>a) Krediye Bağlı Vefat - Related on Credit</t>
  </si>
  <si>
    <r>
      <t xml:space="preserve">  Yeni Tanzim Edilen - </t>
    </r>
    <r>
      <rPr>
        <i/>
        <sz val="10"/>
        <rFont val="Times New Roman"/>
        <family val="1"/>
        <charset val="162"/>
      </rPr>
      <t>New</t>
    </r>
  </si>
  <si>
    <r>
      <t xml:space="preserve">  Yenilenen - </t>
    </r>
    <r>
      <rPr>
        <i/>
        <sz val="10"/>
        <rFont val="Times New Roman"/>
        <family val="1"/>
        <charset val="162"/>
      </rPr>
      <t>Renewed</t>
    </r>
  </si>
  <si>
    <r>
      <t xml:space="preserve">  Hareket Gören - </t>
    </r>
    <r>
      <rPr>
        <i/>
        <sz val="10"/>
        <rFont val="Times New Roman"/>
        <family val="1"/>
        <charset val="162"/>
      </rPr>
      <t>Changed</t>
    </r>
  </si>
  <si>
    <r>
      <t xml:space="preserve">Diğer
</t>
    </r>
    <r>
      <rPr>
        <i/>
        <sz val="10"/>
        <color indexed="8"/>
        <rFont val="Times New Roman"/>
        <family val="1"/>
        <charset val="162"/>
      </rPr>
      <t>Other</t>
    </r>
  </si>
  <si>
    <r>
      <t xml:space="preserve">Toplam
</t>
    </r>
    <r>
      <rPr>
        <i/>
        <sz val="10"/>
        <color indexed="8"/>
        <rFont val="Times New Roman"/>
        <family val="1"/>
        <charset val="162"/>
      </rPr>
      <t>Total</t>
    </r>
  </si>
  <si>
    <r>
      <t xml:space="preserve">Yeni Akdedilen - </t>
    </r>
    <r>
      <rPr>
        <i/>
        <sz val="10"/>
        <color indexed="8"/>
        <rFont val="Times New Roman"/>
        <family val="1"/>
        <charset val="162"/>
      </rPr>
      <t>New Policies</t>
    </r>
  </si>
  <si>
    <r>
      <t>Yenilenen -</t>
    </r>
    <r>
      <rPr>
        <i/>
        <sz val="10"/>
        <color indexed="8"/>
        <rFont val="Times New Roman"/>
        <family val="1"/>
        <charset val="162"/>
      </rPr>
      <t xml:space="preserve"> Renewed Policies</t>
    </r>
  </si>
  <si>
    <r>
      <t xml:space="preserve">Vefat Nedeniyle - </t>
    </r>
    <r>
      <rPr>
        <i/>
        <sz val="10"/>
        <color indexed="8"/>
        <rFont val="Times New Roman"/>
        <family val="1"/>
        <charset val="162"/>
      </rPr>
      <t>Death</t>
    </r>
  </si>
  <si>
    <r>
      <t>Vade Gelimi -</t>
    </r>
    <r>
      <rPr>
        <i/>
        <sz val="10"/>
        <color indexed="8"/>
        <rFont val="Times New Roman"/>
        <family val="1"/>
        <charset val="162"/>
      </rPr>
      <t xml:space="preserve"> Maturity</t>
    </r>
  </si>
  <si>
    <r>
      <t xml:space="preserve">İştiralar - </t>
    </r>
    <r>
      <rPr>
        <i/>
        <sz val="10"/>
        <color indexed="8"/>
        <rFont val="Times New Roman"/>
        <family val="1"/>
        <charset val="162"/>
      </rPr>
      <t>Surrenders</t>
    </r>
  </si>
  <si>
    <r>
      <t xml:space="preserve">Fesihler - </t>
    </r>
    <r>
      <rPr>
        <i/>
        <sz val="10"/>
        <color indexed="8"/>
        <rFont val="Times New Roman"/>
        <family val="1"/>
        <charset val="162"/>
      </rPr>
      <t>Cancelled</t>
    </r>
  </si>
  <si>
    <r>
      <t xml:space="preserve">Ürün Tipi
</t>
    </r>
    <r>
      <rPr>
        <i/>
        <sz val="10"/>
        <color indexed="8"/>
        <rFont val="Times New Roman"/>
        <family val="1"/>
        <charset val="162"/>
      </rPr>
      <t>Type of Insurance</t>
    </r>
  </si>
  <si>
    <r>
      <t xml:space="preserve">Ürün Tipi
</t>
    </r>
    <r>
      <rPr>
        <i/>
        <sz val="10"/>
        <color indexed="8"/>
        <rFont val="Times New Roman"/>
        <family val="1"/>
        <charset val="162"/>
      </rPr>
      <t>Type of Insurance</t>
    </r>
  </si>
  <si>
    <r>
      <t xml:space="preserve">Poliçe / Sertifika Sayısı
</t>
    </r>
    <r>
      <rPr>
        <i/>
        <sz val="10"/>
        <color indexed="8"/>
        <rFont val="Times New Roman"/>
        <family val="1"/>
        <charset val="162"/>
      </rPr>
      <t>No.of Policy / Certificate</t>
    </r>
  </si>
  <si>
    <r>
      <t xml:space="preserve">İptale Alınmış Sigortalar - </t>
    </r>
    <r>
      <rPr>
        <i/>
        <sz val="10"/>
        <color indexed="8"/>
        <rFont val="Times New Roman"/>
        <family val="1"/>
        <charset val="162"/>
      </rPr>
      <t>Cancelled Policies</t>
    </r>
  </si>
  <si>
    <r>
      <t xml:space="preserve">Banka Adı
</t>
    </r>
    <r>
      <rPr>
        <i/>
        <sz val="10"/>
        <rFont val="Times New Roman"/>
        <family val="1"/>
        <charset val="162"/>
      </rPr>
      <t>Bank Name</t>
    </r>
  </si>
  <si>
    <r>
      <t xml:space="preserve">Şube Sayısı
</t>
    </r>
    <r>
      <rPr>
        <i/>
        <sz val="10"/>
        <rFont val="Times New Roman"/>
        <family val="1"/>
        <charset val="162"/>
      </rPr>
      <t>No.of Branch</t>
    </r>
  </si>
  <si>
    <r>
      <t xml:space="preserve">Bireysel Emeklilik Aracı Sayıları
</t>
    </r>
    <r>
      <rPr>
        <i/>
        <sz val="10"/>
        <rFont val="Times New Roman"/>
        <family val="1"/>
        <charset val="162"/>
      </rPr>
      <t>No.of Private Pension Agencies</t>
    </r>
  </si>
  <si>
    <r>
      <t xml:space="preserve">    Fesih - </t>
    </r>
    <r>
      <rPr>
        <i/>
        <sz val="10"/>
        <rFont val="Times New Roman"/>
        <family val="1"/>
        <charset val="162"/>
      </rPr>
      <t>Cancelled</t>
    </r>
  </si>
  <si>
    <r>
      <t xml:space="preserve">Fon Adı
</t>
    </r>
    <r>
      <rPr>
        <i/>
        <sz val="10"/>
        <color indexed="8"/>
        <rFont val="Times New Roman"/>
        <family val="1"/>
        <charset val="162"/>
      </rPr>
      <t>Fund Name</t>
    </r>
  </si>
  <si>
    <r>
      <t xml:space="preserve">Fon Adedi
</t>
    </r>
    <r>
      <rPr>
        <i/>
        <sz val="10"/>
        <color indexed="8"/>
        <rFont val="Times New Roman"/>
        <family val="1"/>
        <charset val="162"/>
      </rPr>
      <t>No.of Fund</t>
    </r>
  </si>
  <si>
    <r>
      <t xml:space="preserve">Vadeli Mevduat
</t>
    </r>
    <r>
      <rPr>
        <i/>
        <sz val="10"/>
        <color indexed="8"/>
        <rFont val="Times New Roman"/>
        <family val="1"/>
        <charset val="162"/>
      </rPr>
      <t>Deferred Deposits</t>
    </r>
  </si>
  <si>
    <r>
      <t xml:space="preserve">HB / DT
</t>
    </r>
    <r>
      <rPr>
        <i/>
        <sz val="10"/>
        <color indexed="8"/>
        <rFont val="Times New Roman"/>
        <family val="1"/>
        <charset val="162"/>
      </rPr>
      <t>Bills / Goverment Bonds</t>
    </r>
  </si>
  <si>
    <r>
      <t xml:space="preserve">Hisse Senedi
</t>
    </r>
    <r>
      <rPr>
        <i/>
        <sz val="10"/>
        <color indexed="8"/>
        <rFont val="Times New Roman"/>
        <family val="1"/>
        <charset val="162"/>
      </rPr>
      <t>Stock</t>
    </r>
  </si>
  <si>
    <r>
      <t xml:space="preserve">Getiri Oranı (%)
(Net)
</t>
    </r>
    <r>
      <rPr>
        <i/>
        <sz val="10"/>
        <color indexed="8"/>
        <rFont val="Times New Roman"/>
        <family val="1"/>
        <charset val="162"/>
      </rPr>
      <t>Rate of Return</t>
    </r>
  </si>
  <si>
    <r>
      <t xml:space="preserve">     Reasürör Payı - </t>
    </r>
    <r>
      <rPr>
        <i/>
        <sz val="10"/>
        <color indexed="8"/>
        <rFont val="Times New Roman"/>
        <family val="1"/>
        <charset val="162"/>
      </rPr>
      <t>Reinsurance Share</t>
    </r>
  </si>
  <si>
    <r>
      <t xml:space="preserve">     Matematik Karşılıklar - </t>
    </r>
    <r>
      <rPr>
        <i/>
        <sz val="10"/>
        <color indexed="8"/>
        <rFont val="Times New Roman"/>
        <family val="1"/>
        <charset val="162"/>
      </rPr>
      <t>Mathematical Prov.</t>
    </r>
  </si>
  <si>
    <r>
      <t xml:space="preserve">     Ödenen Tazminat (Brüt) -</t>
    </r>
    <r>
      <rPr>
        <i/>
        <sz val="10"/>
        <color indexed="8"/>
        <rFont val="Times New Roman"/>
        <family val="1"/>
        <charset val="162"/>
      </rPr>
      <t xml:space="preserve"> Paid Loss</t>
    </r>
  </si>
  <si>
    <r>
      <t xml:space="preserve">     Dosya Adedi - </t>
    </r>
    <r>
      <rPr>
        <i/>
        <sz val="10"/>
        <color indexed="8"/>
        <rFont val="Times New Roman"/>
        <family val="1"/>
        <charset val="162"/>
      </rPr>
      <t>No.of Claims</t>
    </r>
  </si>
  <si>
    <r>
      <t xml:space="preserve"> b.Ödenen Tazm. RP- </t>
    </r>
    <r>
      <rPr>
        <i/>
        <sz val="10"/>
        <rFont val="Times New Roman"/>
        <family val="1"/>
        <charset val="162"/>
      </rPr>
      <t>Reinsurers' Share in Paid Losses</t>
    </r>
  </si>
  <si>
    <r>
      <t xml:space="preserve">(*) Hayat portföyü devam eden şirketlerin Hayat Branşı teknik kar zarar verileri dahil değildir. </t>
    </r>
    <r>
      <rPr>
        <i/>
        <sz val="9"/>
        <rFont val="Times New Roman"/>
        <family val="1"/>
        <charset val="162"/>
      </rPr>
      <t xml:space="preserve">Not included life income statement of non-life companies lasting life portfolio. </t>
    </r>
  </si>
  <si>
    <r>
      <t xml:space="preserve"> a.Ödenen Tazminat - </t>
    </r>
    <r>
      <rPr>
        <i/>
        <sz val="10"/>
        <rFont val="Times New Roman"/>
        <family val="1"/>
        <charset val="162"/>
      </rPr>
      <t>Paid Losses</t>
    </r>
    <r>
      <rPr>
        <sz val="10"/>
        <rFont val="Times New Roman"/>
        <family val="1"/>
        <charset val="162"/>
      </rPr>
      <t xml:space="preserve"> (-)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</si>
  <si>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Reinsurance</t>
    </r>
  </si>
  <si>
    <r>
      <t xml:space="preserve">1-Gerçekleşen Tazminat (Net) - Net </t>
    </r>
    <r>
      <rPr>
        <i/>
        <sz val="10"/>
        <rFont val="Times New Roman"/>
        <family val="1"/>
        <charset val="162"/>
      </rPr>
      <t>Claims Incurred</t>
    </r>
  </si>
  <si>
    <r>
      <t>İşveren Grup Poliçeleri -</t>
    </r>
    <r>
      <rPr>
        <i/>
        <sz val="10"/>
        <rFont val="Times New Roman"/>
        <family val="1"/>
        <charset val="162"/>
      </rPr>
      <t xml:space="preserve"> Employer Group Policies</t>
    </r>
  </si>
  <si>
    <r>
      <t xml:space="preserve"> -Yenileme Garantisi Verilen - </t>
    </r>
    <r>
      <rPr>
        <i/>
        <sz val="10"/>
        <rFont val="Times New Roman"/>
        <family val="1"/>
        <charset val="162"/>
      </rPr>
      <t>Guaranteed Renewing</t>
    </r>
  </si>
  <si>
    <r>
      <t xml:space="preserve">* Ödenen Tazminat Tutarlarından Rücu ve Sovtaj Gelirleri Düşülmemiştir. - </t>
    </r>
    <r>
      <rPr>
        <i/>
        <sz val="9"/>
        <rFont val="Times New Roman"/>
        <family val="1"/>
        <charset val="162"/>
      </rPr>
      <t>Not Deducted Subrogation and Salvage Income from Gross Paid Losses</t>
    </r>
  </si>
  <si>
    <r>
      <t xml:space="preserve">İptalden Yürürlüğe Konulanlar - </t>
    </r>
    <r>
      <rPr>
        <i/>
        <sz val="10"/>
        <color indexed="8"/>
        <rFont val="Times New Roman"/>
        <family val="1"/>
        <charset val="162"/>
      </rPr>
      <t>Re-activated Policies from Cancel</t>
    </r>
  </si>
  <si>
    <r>
      <t xml:space="preserve">Ücretsiz Sig.Yürürl.Konulanlar - </t>
    </r>
    <r>
      <rPr>
        <i/>
        <sz val="10"/>
        <color indexed="8"/>
        <rFont val="Times New Roman"/>
        <family val="1"/>
        <charset val="162"/>
      </rPr>
      <t>Re-activated Policies from Deduction</t>
    </r>
    <r>
      <rPr>
        <sz val="10"/>
        <color indexed="8"/>
        <rFont val="Times New Roman"/>
        <family val="1"/>
        <charset val="162"/>
      </rPr>
      <t xml:space="preserve"> </t>
    </r>
  </si>
  <si>
    <r>
      <t>Kapitali Arttırılan Sigortalar -</t>
    </r>
    <r>
      <rPr>
        <i/>
        <sz val="10"/>
        <color indexed="8"/>
        <rFont val="Times New Roman"/>
        <family val="1"/>
        <charset val="162"/>
      </rPr>
      <t xml:space="preserve"> Coverage Enhanced Policies</t>
    </r>
  </si>
  <si>
    <r>
      <t xml:space="preserve">Diğer Teminatlar Kaps. Riskler - </t>
    </r>
    <r>
      <rPr>
        <i/>
        <sz val="10"/>
        <color indexed="8"/>
        <rFont val="Times New Roman"/>
        <family val="1"/>
        <charset val="162"/>
      </rPr>
      <t>Risk Included Other Coverage</t>
    </r>
  </si>
  <si>
    <r>
      <t xml:space="preserve">Ücretsiz Sigortaya Çevrilenler - </t>
    </r>
    <r>
      <rPr>
        <i/>
        <sz val="10"/>
        <color indexed="8"/>
        <rFont val="Times New Roman"/>
        <family val="1"/>
        <charset val="162"/>
      </rPr>
      <t>Deducted Policies</t>
    </r>
  </si>
  <si>
    <r>
      <t xml:space="preserve">Kapitali İndirilen Sigortalar - </t>
    </r>
    <r>
      <rPr>
        <i/>
        <sz val="10"/>
        <color indexed="8"/>
        <rFont val="Times New Roman"/>
        <family val="1"/>
        <charset val="162"/>
      </rPr>
      <t>Policies Reduced Coverage</t>
    </r>
  </si>
  <si>
    <r>
      <t>Ücretsiz Sigortalar (Tenzil) -</t>
    </r>
    <r>
      <rPr>
        <sz val="10"/>
        <color indexed="8"/>
        <rFont val="Times New Roman"/>
        <family val="1"/>
        <charset val="162"/>
      </rPr>
      <t xml:space="preserve"> </t>
    </r>
    <r>
      <rPr>
        <i/>
        <sz val="10"/>
        <color indexed="8"/>
        <rFont val="Times New Roman"/>
        <family val="1"/>
        <charset val="162"/>
      </rPr>
      <t>Policies Deducted Coverage</t>
    </r>
  </si>
  <si>
    <r>
      <t xml:space="preserve">Ücretli Sigortalar - </t>
    </r>
    <r>
      <rPr>
        <i/>
        <sz val="10"/>
        <color indexed="8"/>
        <rFont val="Times New Roman"/>
        <family val="1"/>
        <charset val="162"/>
      </rPr>
      <t xml:space="preserve">Insurance Continued Premium Paying </t>
    </r>
    <r>
      <rPr>
        <b/>
        <i/>
        <sz val="10"/>
        <color indexed="8"/>
        <rFont val="Times New Roman"/>
        <family val="1"/>
        <charset val="162"/>
      </rPr>
      <t xml:space="preserve"> </t>
    </r>
  </si>
  <si>
    <r>
      <t xml:space="preserve">  Ecelen Vefat - </t>
    </r>
    <r>
      <rPr>
        <i/>
        <sz val="10"/>
        <color indexed="8"/>
        <rFont val="Times New Roman"/>
        <family val="1"/>
        <charset val="162"/>
      </rPr>
      <t>Natural Death</t>
    </r>
  </si>
  <si>
    <r>
      <t xml:space="preserve">  Kazaen Maluliyet -</t>
    </r>
    <r>
      <rPr>
        <i/>
        <sz val="10"/>
        <color indexed="8"/>
        <rFont val="Times New Roman"/>
        <family val="1"/>
        <charset val="162"/>
      </rPr>
      <t xml:space="preserve"> Accidental Disability</t>
    </r>
  </si>
  <si>
    <r>
      <t xml:space="preserve">  Kazaen Vefat - </t>
    </r>
    <r>
      <rPr>
        <i/>
        <sz val="10"/>
        <color indexed="8"/>
        <rFont val="Times New Roman"/>
        <family val="1"/>
        <charset val="162"/>
      </rPr>
      <t>Accidental Death</t>
    </r>
    <r>
      <rPr>
        <sz val="10"/>
        <color indexed="8"/>
        <rFont val="Times New Roman"/>
        <family val="1"/>
        <charset val="162"/>
      </rPr>
      <t xml:space="preserve"> </t>
    </r>
  </si>
  <si>
    <r>
      <t xml:space="preserve">     Brüt Risk Tazminatı - T</t>
    </r>
    <r>
      <rPr>
        <i/>
        <sz val="10"/>
        <color indexed="8"/>
        <rFont val="Times New Roman"/>
        <family val="1"/>
        <charset val="162"/>
      </rPr>
      <t>otal Paid Losses</t>
    </r>
  </si>
  <si>
    <r>
      <t xml:space="preserve">  Hastalık Sonucu - </t>
    </r>
    <r>
      <rPr>
        <i/>
        <sz val="10"/>
        <color indexed="8"/>
        <rFont val="Times New Roman"/>
        <family val="1"/>
        <charset val="162"/>
      </rPr>
      <t>Disability by Disease</t>
    </r>
  </si>
  <si>
    <r>
      <t xml:space="preserve">Ödenen Katkı Payı Tutarına Göre Sözleşmeler
</t>
    </r>
    <r>
      <rPr>
        <i/>
        <sz val="10"/>
        <rFont val="Times New Roman"/>
        <family val="1"/>
        <charset val="162"/>
      </rPr>
      <t>Contracts According to Contribution Amount</t>
    </r>
  </si>
  <si>
    <r>
      <t xml:space="preserve">Ödeme Periyoduna Göre Sözleşmeler
</t>
    </r>
    <r>
      <rPr>
        <i/>
        <sz val="10"/>
        <rFont val="Times New Roman"/>
        <family val="1"/>
        <charset val="162"/>
      </rPr>
      <t>Contracts According to Payment Periods</t>
    </r>
  </si>
  <si>
    <r>
      <t xml:space="preserve">Hazine Bonosu                      
</t>
    </r>
    <r>
      <rPr>
        <i/>
        <sz val="10"/>
        <rFont val="Times New Roman"/>
        <family val="1"/>
        <charset val="162"/>
      </rPr>
      <t xml:space="preserve">Treasury </t>
    </r>
    <r>
      <rPr>
        <i/>
        <sz val="9"/>
        <rFont val="Times New Roman"/>
        <family val="1"/>
        <charset val="162"/>
      </rPr>
      <t>Bills</t>
    </r>
  </si>
  <si>
    <r>
      <t xml:space="preserve">Özel Sektör Borçlanma Araçları </t>
    </r>
    <r>
      <rPr>
        <i/>
        <sz val="10"/>
        <rFont val="Times New Roman"/>
        <family val="1"/>
        <charset val="162"/>
      </rPr>
      <t>Private Sector Bonds</t>
    </r>
  </si>
  <si>
    <r>
      <t xml:space="preserve">Kamu Dış Borçlanma Araçları </t>
    </r>
    <r>
      <rPr>
        <i/>
        <sz val="10"/>
        <rFont val="Times New Roman"/>
        <family val="1"/>
        <charset val="162"/>
      </rPr>
      <t>Goverment International Bonds</t>
    </r>
  </si>
  <si>
    <r>
      <t xml:space="preserve">Yıllık Fon İşletim
Gideri 
</t>
    </r>
    <r>
      <rPr>
        <i/>
        <sz val="9"/>
        <rFont val="Times New Roman"/>
        <family val="1"/>
        <charset val="162"/>
      </rPr>
      <t>Fund Management Fee per Year</t>
    </r>
  </si>
  <si>
    <r>
      <t xml:space="preserve">Fonlardaki Enstrümanların Payları - </t>
    </r>
    <r>
      <rPr>
        <i/>
        <sz val="10"/>
        <rFont val="Times New Roman"/>
        <family val="1"/>
        <charset val="162"/>
      </rPr>
      <t xml:space="preserve">Invested Amount </t>
    </r>
    <r>
      <rPr>
        <i/>
        <sz val="9"/>
        <rFont val="Times New Roman"/>
        <family val="1"/>
        <charset val="162"/>
      </rPr>
      <t xml:space="preserve">of the Instruments in Fund </t>
    </r>
    <r>
      <rPr>
        <b/>
        <sz val="9"/>
        <rFont val="Times New Roman"/>
        <family val="1"/>
        <charset val="162"/>
      </rPr>
      <t>(TL)</t>
    </r>
  </si>
  <si>
    <r>
      <t xml:space="preserve">    Plan Değişikliği ile Gelen - </t>
    </r>
    <r>
      <rPr>
        <i/>
        <sz val="10"/>
        <rFont val="Times New Roman"/>
        <family val="1"/>
        <charset val="162"/>
      </rPr>
      <t>Incoming with Pension Plan Change</t>
    </r>
  </si>
  <si>
    <r>
      <t xml:space="preserve">    Plan Değişikliği ile Giden - </t>
    </r>
    <r>
      <rPr>
        <i/>
        <sz val="10"/>
        <rFont val="Times New Roman"/>
        <family val="1"/>
        <charset val="162"/>
      </rPr>
      <t>Outgoing with  Pension Plan Change</t>
    </r>
  </si>
  <si>
    <r>
      <t xml:space="preserve">    Emeklilikten Önce Ayrılanlar -</t>
    </r>
    <r>
      <rPr>
        <i/>
        <sz val="10"/>
        <rFont val="Times New Roman"/>
        <family val="1"/>
        <charset val="162"/>
      </rPr>
      <t xml:space="preserve"> Leaving Before Maturity</t>
    </r>
  </si>
  <si>
    <t xml:space="preserve"> Portföy Yapısına Göre - According to Portfolio Situation</t>
  </si>
  <si>
    <t xml:space="preserve"> Sözleşmelerin Türü ve Tanzim Dönemine Göre - Type and Date of Contracts</t>
  </si>
  <si>
    <r>
      <t xml:space="preserve">(*) Birikim Teminatı Hariç - </t>
    </r>
    <r>
      <rPr>
        <i/>
        <sz val="10"/>
        <color indexed="8"/>
        <rFont val="Times New Roman"/>
        <family val="1"/>
        <charset val="162"/>
      </rPr>
      <t xml:space="preserve">Not Inculed Accumulation </t>
    </r>
  </si>
  <si>
    <r>
      <t xml:space="preserve">(**) Teminat bazında portföy hareketi çalışılamadığından, dönem sonu portföy tutarı verilmiştir. </t>
    </r>
    <r>
      <rPr>
        <i/>
        <sz val="10"/>
        <color indexed="8"/>
        <rFont val="Times New Roman"/>
        <family val="1"/>
        <charset val="162"/>
      </rPr>
      <t xml:space="preserve">Since Portfolio Movement Could Not Get According to Coverage, Total Amount of Portfolio as Year-End Has Been Given. </t>
    </r>
  </si>
  <si>
    <r>
      <t xml:space="preserve">  İşveren Grup Poliçeleri -</t>
    </r>
    <r>
      <rPr>
        <i/>
        <sz val="10"/>
        <rFont val="Times New Roman"/>
        <family val="1"/>
        <charset val="162"/>
      </rPr>
      <t xml:space="preserve"> Employer Group Policies</t>
    </r>
  </si>
  <si>
    <r>
      <t xml:space="preserve">İşveren Grup - </t>
    </r>
    <r>
      <rPr>
        <i/>
        <sz val="10"/>
        <rFont val="Times New Roman"/>
        <family val="1"/>
        <charset val="162"/>
      </rPr>
      <t xml:space="preserve">Employer </t>
    </r>
    <r>
      <rPr>
        <i/>
        <sz val="9"/>
        <rFont val="Times New Roman"/>
        <family val="1"/>
        <charset val="162"/>
      </rPr>
      <t>Group</t>
    </r>
  </si>
  <si>
    <r>
      <t xml:space="preserve">Verilen Teminat </t>
    </r>
    <r>
      <rPr>
        <i/>
        <sz val="9"/>
        <rFont val="Times New Roman"/>
        <family val="1"/>
        <charset val="162"/>
      </rPr>
      <t>- Insurance Coverage</t>
    </r>
  </si>
  <si>
    <t>Prim / Teminat - Premium / Total Coverage (‰)</t>
  </si>
  <si>
    <r>
      <t xml:space="preserve">Sözleşme Adedi </t>
    </r>
    <r>
      <rPr>
        <i/>
        <sz val="9"/>
        <rFont val="Times New Roman"/>
        <family val="1"/>
        <charset val="162"/>
      </rPr>
      <t>- Number of Contracts</t>
    </r>
  </si>
  <si>
    <t>NUMBER of REAL PERSON PENSION AGENCIES</t>
  </si>
  <si>
    <r>
      <t xml:space="preserve">Ortalama Aracılık Süresi (Yıl)
 </t>
    </r>
    <r>
      <rPr>
        <i/>
        <sz val="10"/>
        <rFont val="Times New Roman"/>
        <family val="1"/>
        <charset val="162"/>
      </rPr>
      <t>Average Agency Term (Year)</t>
    </r>
  </si>
  <si>
    <r>
      <t>Vefat Teminatları -</t>
    </r>
    <r>
      <rPr>
        <i/>
        <sz val="10"/>
        <rFont val="Times New Roman"/>
        <family val="1"/>
        <charset val="162"/>
      </rPr>
      <t xml:space="preserve"> Death Coverage</t>
    </r>
  </si>
  <si>
    <r>
      <t xml:space="preserve">Kazaen
</t>
    </r>
    <r>
      <rPr>
        <i/>
        <sz val="10"/>
        <rFont val="Times New Roman"/>
        <family val="1"/>
        <charset val="162"/>
      </rPr>
      <t>By Accident</t>
    </r>
  </si>
  <si>
    <r>
      <t xml:space="preserve">Kaza Sonucu Tedavi Masrafları
</t>
    </r>
    <r>
      <rPr>
        <i/>
        <sz val="10"/>
        <rFont val="Times New Roman"/>
        <family val="1"/>
        <charset val="162"/>
      </rPr>
      <t>Treatment Expense for Accident</t>
    </r>
    <r>
      <rPr>
        <sz val="10"/>
        <rFont val="Times New Roman"/>
        <family val="1"/>
        <charset val="162"/>
      </rPr>
      <t xml:space="preserve"> </t>
    </r>
  </si>
  <si>
    <r>
      <t xml:space="preserve">Birikim (Kar Payı Dahil) 
</t>
    </r>
    <r>
      <rPr>
        <i/>
        <sz val="10"/>
        <rFont val="Times New Roman"/>
        <family val="1"/>
        <charset val="162"/>
      </rPr>
      <t>Accumulation Fund</t>
    </r>
  </si>
  <si>
    <r>
      <t xml:space="preserve">Hayatta Kalma
</t>
    </r>
    <r>
      <rPr>
        <i/>
        <sz val="10"/>
        <rFont val="Times New Roman"/>
        <family val="1"/>
        <charset val="162"/>
      </rPr>
      <t>Survival Condition</t>
    </r>
  </si>
  <si>
    <r>
      <t xml:space="preserve">Toplu Taşıtta Kazaen
</t>
    </r>
    <r>
      <rPr>
        <i/>
        <sz val="10"/>
        <rFont val="Times New Roman"/>
        <family val="1"/>
        <charset val="162"/>
      </rPr>
      <t>Accidental Death in Public Transportation</t>
    </r>
  </si>
  <si>
    <r>
      <t xml:space="preserve">Kazaen
</t>
    </r>
    <r>
      <rPr>
        <i/>
        <sz val="10"/>
        <rFont val="Times New Roman"/>
        <family val="1"/>
        <charset val="162"/>
      </rPr>
      <t>Accidental Death</t>
    </r>
  </si>
  <si>
    <r>
      <t xml:space="preserve">Ecelen
</t>
    </r>
    <r>
      <rPr>
        <i/>
        <sz val="10"/>
        <rFont val="Times New Roman"/>
        <family val="1"/>
        <charset val="162"/>
      </rPr>
      <t>Natural Death</t>
    </r>
  </si>
  <si>
    <r>
      <t xml:space="preserve">Hastalık Sonucu
 </t>
    </r>
    <r>
      <rPr>
        <i/>
        <sz val="10"/>
        <rFont val="Times New Roman"/>
        <family val="1"/>
        <charset val="162"/>
      </rPr>
      <t>Disability For Disease</t>
    </r>
  </si>
  <si>
    <r>
      <t xml:space="preserve">Hastalık Sonucu
</t>
    </r>
    <r>
      <rPr>
        <i/>
        <sz val="10"/>
        <rFont val="Times New Roman"/>
        <family val="1"/>
        <charset val="162"/>
      </rPr>
      <t>Disability For Disease</t>
    </r>
  </si>
  <si>
    <r>
      <t xml:space="preserve">Geçici İş Göremezlik
 </t>
    </r>
    <r>
      <rPr>
        <i/>
        <sz val="10"/>
        <rFont val="Times New Roman"/>
        <family val="1"/>
        <charset val="162"/>
      </rPr>
      <t>Temporary Disability</t>
    </r>
  </si>
  <si>
    <r>
      <t xml:space="preserve">Hastane Gündelik Tazminat
</t>
    </r>
    <r>
      <rPr>
        <i/>
        <sz val="10"/>
        <rFont val="Times New Roman"/>
        <family val="1"/>
        <charset val="162"/>
      </rPr>
      <t>Daily Benefit During Hospitalization</t>
    </r>
  </si>
  <si>
    <r>
      <t xml:space="preserve">Tam ve Daimi </t>
    </r>
    <r>
      <rPr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Permanent Total</t>
    </r>
  </si>
  <si>
    <r>
      <t xml:space="preserve">Maluliyet Teminatları - </t>
    </r>
    <r>
      <rPr>
        <i/>
        <sz val="10"/>
        <rFont val="Times New Roman"/>
        <family val="1"/>
        <charset val="162"/>
      </rPr>
      <t>Disability Coverage</t>
    </r>
  </si>
  <si>
    <r>
      <t xml:space="preserve"> -Otobüs (31 Koltuk ve Üstü) - </t>
    </r>
    <r>
      <rPr>
        <i/>
        <sz val="9"/>
        <rFont val="Times New Roman"/>
        <family val="1"/>
        <charset val="162"/>
      </rPr>
      <t>Bus (Sats &gt; 31)</t>
    </r>
  </si>
  <si>
    <r>
      <t xml:space="preserve"> -Tanker -</t>
    </r>
    <r>
      <rPr>
        <i/>
        <sz val="9"/>
        <rFont val="Times New Roman"/>
        <family val="1"/>
        <charset val="162"/>
      </rPr>
      <t xml:space="preserve"> Tanker</t>
    </r>
  </si>
  <si>
    <r>
      <t xml:space="preserve"> -İş Makinesi - </t>
    </r>
    <r>
      <rPr>
        <i/>
        <sz val="9"/>
        <rFont val="Times New Roman"/>
        <family val="1"/>
        <charset val="162"/>
      </rPr>
      <t>Construction Equipment</t>
    </r>
  </si>
  <si>
    <r>
      <t xml:space="preserve"> -Tanker </t>
    </r>
    <r>
      <rPr>
        <i/>
        <sz val="9"/>
        <rFont val="Times New Roman"/>
        <family val="1"/>
        <charset val="162"/>
      </rPr>
      <t>- Tanker</t>
    </r>
  </si>
  <si>
    <r>
      <t xml:space="preserve"> -İş Makinesi </t>
    </r>
    <r>
      <rPr>
        <i/>
        <sz val="9"/>
        <rFont val="Times New Roman"/>
        <family val="1"/>
        <charset val="162"/>
      </rPr>
      <t>- Construction Equipment</t>
    </r>
  </si>
  <si>
    <r>
      <t xml:space="preserve"> -İş Makinesi </t>
    </r>
    <r>
      <rPr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Construction Equipment</t>
    </r>
  </si>
  <si>
    <r>
      <t xml:space="preserve">Kaza Branşı </t>
    </r>
    <r>
      <rPr>
        <i/>
        <sz val="11"/>
        <color indexed="56"/>
        <rFont val="Times New Roman"/>
        <family val="1"/>
        <charset val="162"/>
      </rPr>
      <t>- Accident</t>
    </r>
  </si>
  <si>
    <r>
      <t>Direkt Prim -</t>
    </r>
    <r>
      <rPr>
        <i/>
        <sz val="9"/>
        <color indexed="56"/>
        <rFont val="Times New Roman"/>
        <family val="1"/>
        <charset val="162"/>
      </rPr>
      <t xml:space="preserve">Direct Premium </t>
    </r>
  </si>
  <si>
    <r>
      <t xml:space="preserve">Direkt İşler Tazm. </t>
    </r>
    <r>
      <rPr>
        <i/>
        <sz val="9"/>
        <color indexed="56"/>
        <rFont val="Times New Roman"/>
        <family val="1"/>
        <charset val="162"/>
      </rPr>
      <t>-Direct Loss Payments</t>
    </r>
  </si>
  <si>
    <r>
      <t xml:space="preserve">Kara Araçları Branşı - </t>
    </r>
    <r>
      <rPr>
        <i/>
        <sz val="11"/>
        <color indexed="56"/>
        <rFont val="Times New Roman"/>
        <family val="1"/>
        <charset val="162"/>
      </rPr>
      <t>Land Vehicles Own Damage</t>
    </r>
  </si>
  <si>
    <r>
      <t xml:space="preserve">Su Araçları Branşı </t>
    </r>
    <r>
      <rPr>
        <i/>
        <sz val="11"/>
        <color indexed="56"/>
        <rFont val="Times New Roman"/>
        <family val="1"/>
        <charset val="162"/>
      </rPr>
      <t>- Sea Vehicles</t>
    </r>
  </si>
  <si>
    <r>
      <t xml:space="preserve">Kara Araçları Sorumluluk Branşı - </t>
    </r>
    <r>
      <rPr>
        <i/>
        <sz val="11"/>
        <color indexed="56"/>
        <rFont val="Times New Roman"/>
        <family val="1"/>
        <charset val="162"/>
      </rPr>
      <t>Land Vehicle Liability</t>
    </r>
  </si>
  <si>
    <r>
      <t xml:space="preserve">Direkt İşler Tazm. </t>
    </r>
    <r>
      <rPr>
        <b/>
        <i/>
        <sz val="9"/>
        <color indexed="56"/>
        <rFont val="Times New Roman"/>
        <family val="1"/>
        <charset val="162"/>
      </rPr>
      <t>-</t>
    </r>
    <r>
      <rPr>
        <i/>
        <sz val="9"/>
        <color indexed="56"/>
        <rFont val="Times New Roman"/>
        <family val="1"/>
        <charset val="162"/>
      </rPr>
      <t>Direct Loss Payments</t>
    </r>
  </si>
  <si>
    <r>
      <t xml:space="preserve">Genel Sorumluluk Branşı </t>
    </r>
    <r>
      <rPr>
        <i/>
        <sz val="11"/>
        <color indexed="56"/>
        <rFont val="Times New Roman"/>
        <family val="1"/>
        <charset val="162"/>
      </rPr>
      <t>- Public Liability</t>
    </r>
  </si>
  <si>
    <r>
      <t xml:space="preserve">Kredi Branşı </t>
    </r>
    <r>
      <rPr>
        <i/>
        <sz val="11"/>
        <color indexed="56"/>
        <rFont val="Times New Roman"/>
        <family val="1"/>
        <charset val="162"/>
      </rPr>
      <t>- Credit</t>
    </r>
  </si>
  <si>
    <r>
      <t>Direkt Prim -</t>
    </r>
    <r>
      <rPr>
        <i/>
        <sz val="11"/>
        <color indexed="56"/>
        <rFont val="Times New Roman"/>
        <family val="1"/>
        <charset val="162"/>
      </rPr>
      <t xml:space="preserve">Direct Premium </t>
    </r>
  </si>
  <si>
    <r>
      <t>Direkt İşler Tazm.</t>
    </r>
    <r>
      <rPr>
        <i/>
        <sz val="11"/>
        <color indexed="56"/>
        <rFont val="Times New Roman"/>
        <family val="1"/>
        <charset val="162"/>
      </rPr>
      <t>-Direct Loss Payments</t>
    </r>
  </si>
  <si>
    <r>
      <t xml:space="preserve">Finansal Kayıplar Branşı </t>
    </r>
    <r>
      <rPr>
        <i/>
        <sz val="11"/>
        <color indexed="56"/>
        <rFont val="Times New Roman"/>
        <family val="1"/>
        <charset val="162"/>
      </rPr>
      <t>- Financial Loss</t>
    </r>
  </si>
  <si>
    <r>
      <t xml:space="preserve">Genel Zararlar Branşı - </t>
    </r>
    <r>
      <rPr>
        <i/>
        <sz val="11"/>
        <color indexed="56"/>
        <rFont val="Times New Roman"/>
        <family val="1"/>
        <charset val="162"/>
      </rPr>
      <t>General  Damages</t>
    </r>
  </si>
  <si>
    <r>
      <t>Ödenen Tazminat</t>
    </r>
    <r>
      <rPr>
        <i/>
        <sz val="11"/>
        <color indexed="56"/>
        <rFont val="Times New Roman"/>
        <family val="1"/>
        <charset val="162"/>
      </rPr>
      <t>-Paid Losses</t>
    </r>
  </si>
  <si>
    <r>
      <t xml:space="preserve">Nakliyat Branşı </t>
    </r>
    <r>
      <rPr>
        <i/>
        <sz val="11"/>
        <color indexed="56"/>
        <rFont val="Times New Roman"/>
        <family val="1"/>
        <charset val="162"/>
      </rPr>
      <t>-Transport</t>
    </r>
  </si>
  <si>
    <r>
      <t xml:space="preserve">Sağlık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Health</t>
    </r>
  </si>
  <si>
    <r>
      <t xml:space="preserve">Hastalık </t>
    </r>
    <r>
      <rPr>
        <b/>
        <i/>
        <sz val="9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Sickness</t>
    </r>
  </si>
  <si>
    <r>
      <t xml:space="preserve">Seyahat Sağlık </t>
    </r>
    <r>
      <rPr>
        <b/>
        <i/>
        <sz val="9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Travel Health</t>
    </r>
  </si>
  <si>
    <r>
      <t xml:space="preserve">Sigortalı Adedi - </t>
    </r>
    <r>
      <rPr>
        <i/>
        <sz val="11"/>
        <color indexed="56"/>
        <rFont val="Times New Roman"/>
        <family val="1"/>
        <charset val="162"/>
      </rPr>
      <t>Number of Insured</t>
    </r>
  </si>
  <si>
    <r>
      <t>Direkt Prim</t>
    </r>
    <r>
      <rPr>
        <i/>
        <sz val="11"/>
        <color indexed="56"/>
        <rFont val="Times New Roman"/>
        <family val="1"/>
        <charset val="162"/>
      </rPr>
      <t xml:space="preserve">-Direct Premium </t>
    </r>
  </si>
  <si>
    <r>
      <t xml:space="preserve">Direkt Prim </t>
    </r>
    <r>
      <rPr>
        <i/>
        <sz val="11"/>
        <color indexed="56"/>
        <rFont val="Times New Roman"/>
        <family val="1"/>
        <charset val="162"/>
      </rPr>
      <t>-Direct Premium</t>
    </r>
  </si>
  <si>
    <r>
      <t xml:space="preserve">Ödenen Tazminat </t>
    </r>
    <r>
      <rPr>
        <i/>
        <sz val="11"/>
        <color indexed="56"/>
        <rFont val="Times New Roman"/>
        <family val="1"/>
        <charset val="162"/>
      </rPr>
      <t>-Paid Losses</t>
    </r>
  </si>
  <si>
    <r>
      <t xml:space="preserve">Kaza - </t>
    </r>
    <r>
      <rPr>
        <i/>
        <sz val="11"/>
        <color indexed="56"/>
        <rFont val="Times New Roman"/>
        <family val="1"/>
        <charset val="162"/>
      </rPr>
      <t>Casualty</t>
    </r>
  </si>
  <si>
    <r>
      <t xml:space="preserve">Hastalık / Sağlık - </t>
    </r>
    <r>
      <rPr>
        <i/>
        <sz val="11"/>
        <color indexed="56"/>
        <rFont val="Times New Roman"/>
        <family val="1"/>
        <charset val="162"/>
      </rPr>
      <t>Health</t>
    </r>
  </si>
  <si>
    <r>
      <t xml:space="preserve">Kara Araçları </t>
    </r>
    <r>
      <rPr>
        <i/>
        <sz val="11"/>
        <color indexed="56"/>
        <rFont val="Times New Roman"/>
        <family val="1"/>
        <charset val="162"/>
      </rPr>
      <t xml:space="preserve">- Land Vehicles </t>
    </r>
  </si>
  <si>
    <r>
      <t xml:space="preserve">Raylı Araçlar - </t>
    </r>
    <r>
      <rPr>
        <i/>
        <sz val="11"/>
        <color indexed="56"/>
        <rFont val="Times New Roman"/>
        <family val="1"/>
        <charset val="162"/>
      </rPr>
      <t>Railway Vehicles</t>
    </r>
  </si>
  <si>
    <r>
      <t xml:space="preserve">Hava Araçları - </t>
    </r>
    <r>
      <rPr>
        <i/>
        <sz val="11"/>
        <color indexed="56"/>
        <rFont val="Times New Roman"/>
        <family val="1"/>
        <charset val="162"/>
      </rPr>
      <t>Air Vehicles</t>
    </r>
  </si>
  <si>
    <r>
      <t xml:space="preserve">Su Araçları - </t>
    </r>
    <r>
      <rPr>
        <i/>
        <sz val="11"/>
        <color indexed="56"/>
        <rFont val="Times New Roman"/>
        <family val="1"/>
        <charset val="162"/>
      </rPr>
      <t>Sea Vehicles</t>
    </r>
  </si>
  <si>
    <r>
      <t xml:space="preserve">Nakliyat </t>
    </r>
    <r>
      <rPr>
        <i/>
        <sz val="11"/>
        <color indexed="56"/>
        <rFont val="Times New Roman"/>
        <family val="1"/>
        <charset val="162"/>
      </rPr>
      <t xml:space="preserve">- Transport </t>
    </r>
  </si>
  <si>
    <r>
      <t xml:space="preserve">Genel Zararlar - </t>
    </r>
    <r>
      <rPr>
        <i/>
        <sz val="11"/>
        <color indexed="56"/>
        <rFont val="Times New Roman"/>
        <family val="1"/>
        <charset val="162"/>
      </rPr>
      <t>General Damages</t>
    </r>
  </si>
  <si>
    <r>
      <t>Kara Araçları Sor.</t>
    </r>
    <r>
      <rPr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>Land Vehicles Liab.</t>
    </r>
  </si>
  <si>
    <r>
      <t>Hava Araçları Sor.-</t>
    </r>
    <r>
      <rPr>
        <i/>
        <sz val="11"/>
        <color indexed="56"/>
        <rFont val="Times New Roman"/>
        <family val="1"/>
        <charset val="162"/>
      </rPr>
      <t>Air Vehicles Liability</t>
    </r>
  </si>
  <si>
    <r>
      <t>Su Araçları Sor.-</t>
    </r>
    <r>
      <rPr>
        <i/>
        <sz val="11"/>
        <color indexed="56"/>
        <rFont val="Times New Roman"/>
        <family val="1"/>
        <charset val="162"/>
      </rPr>
      <t>Sea Vehicles Liability</t>
    </r>
  </si>
  <si>
    <r>
      <t xml:space="preserve">Genel Sorumluluk - </t>
    </r>
    <r>
      <rPr>
        <i/>
        <sz val="11"/>
        <color indexed="56"/>
        <rFont val="Times New Roman"/>
        <family val="1"/>
        <charset val="162"/>
      </rPr>
      <t>Public Liability</t>
    </r>
  </si>
  <si>
    <r>
      <t>Kredi -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Credit</t>
    </r>
  </si>
  <si>
    <r>
      <t xml:space="preserve">Emn.Suistimal - </t>
    </r>
    <r>
      <rPr>
        <i/>
        <sz val="11"/>
        <color indexed="56"/>
        <rFont val="Times New Roman"/>
        <family val="1"/>
        <charset val="162"/>
      </rPr>
      <t>Fidelity Guarantee</t>
    </r>
  </si>
  <si>
    <r>
      <t xml:space="preserve">Finansal Kayıplar - </t>
    </r>
    <r>
      <rPr>
        <i/>
        <sz val="11"/>
        <color indexed="56"/>
        <rFont val="Times New Roman"/>
        <family val="1"/>
        <charset val="162"/>
      </rPr>
      <t>Financial Loss</t>
    </r>
  </si>
  <si>
    <r>
      <t xml:space="preserve">Hukuksal Koruma - </t>
    </r>
    <r>
      <rPr>
        <i/>
        <sz val="11"/>
        <color indexed="56"/>
        <rFont val="Times New Roman"/>
        <family val="1"/>
        <charset val="162"/>
      </rPr>
      <t>Legal Protection</t>
    </r>
  </si>
  <si>
    <r>
      <t xml:space="preserve">Destek - </t>
    </r>
    <r>
      <rPr>
        <i/>
        <sz val="11"/>
        <color indexed="56"/>
        <rFont val="Times New Roman"/>
        <family val="1"/>
        <charset val="162"/>
      </rPr>
      <t>Support</t>
    </r>
  </si>
  <si>
    <r>
      <t>Genel Toplam -</t>
    </r>
    <r>
      <rPr>
        <i/>
        <sz val="11"/>
        <color indexed="56"/>
        <rFont val="Times New Roman"/>
        <family val="1"/>
        <charset val="162"/>
      </rPr>
      <t xml:space="preserve"> Total</t>
    </r>
  </si>
  <si>
    <r>
      <t xml:space="preserve">Kara Araçları (Kasko) </t>
    </r>
    <r>
      <rPr>
        <sz val="11"/>
        <color indexed="56"/>
        <rFont val="Times New Roman"/>
        <family val="1"/>
        <charset val="162"/>
      </rPr>
      <t>- Land Vehicles (MOD)</t>
    </r>
  </si>
  <si>
    <r>
      <t>Kara Araçları Sorumluluk (Trafik)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Land Vehicles Liability (TPL)</t>
    </r>
  </si>
  <si>
    <r>
      <t>Kara Araçları Sorumluluk (Diğer)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Land Vehicles Liability (Other)</t>
    </r>
  </si>
  <si>
    <r>
      <t xml:space="preserve">Hava Araçları Sorumluluk - </t>
    </r>
    <r>
      <rPr>
        <i/>
        <sz val="11"/>
        <color indexed="56"/>
        <rFont val="Times New Roman"/>
        <family val="1"/>
        <charset val="162"/>
      </rPr>
      <t>Air Vehicles Liability</t>
    </r>
  </si>
  <si>
    <r>
      <t xml:space="preserve">Su Araçları Sorumluluk - </t>
    </r>
    <r>
      <rPr>
        <i/>
        <sz val="11"/>
        <color indexed="56"/>
        <rFont val="Times New Roman"/>
        <family val="1"/>
        <charset val="162"/>
      </rPr>
      <t>Sea Vehicles Liability</t>
    </r>
  </si>
  <si>
    <r>
      <t xml:space="preserve">Emniyeti Suistimal - </t>
    </r>
    <r>
      <rPr>
        <i/>
        <sz val="11"/>
        <color indexed="56"/>
        <rFont val="Times New Roman"/>
        <family val="1"/>
        <charset val="162"/>
      </rPr>
      <t>Fidelity Guarantee</t>
    </r>
  </si>
  <si>
    <r>
      <t xml:space="preserve">Genel Toplam </t>
    </r>
    <r>
      <rPr>
        <i/>
        <sz val="11"/>
        <color indexed="56"/>
        <rFont val="Times New Roman"/>
        <family val="1"/>
        <charset val="162"/>
      </rPr>
      <t>- Total</t>
    </r>
  </si>
  <si>
    <r>
      <t>Raylı Araçlar -</t>
    </r>
    <r>
      <rPr>
        <i/>
        <sz val="9"/>
        <rFont val="Times New Roman"/>
        <family val="1"/>
        <charset val="162"/>
      </rPr>
      <t xml:space="preserve"> Railway Vehicles</t>
    </r>
  </si>
  <si>
    <r>
      <t xml:space="preserve">Genel Zar.(Müh.) </t>
    </r>
    <r>
      <rPr>
        <i/>
        <sz val="9"/>
        <rFont val="Times New Roman"/>
        <family val="1"/>
        <charset val="162"/>
      </rPr>
      <t>- General Damages (Eng.)</t>
    </r>
  </si>
  <si>
    <r>
      <t>Prim Üretimi -</t>
    </r>
    <r>
      <rPr>
        <i/>
        <sz val="9"/>
        <color indexed="56"/>
        <rFont val="Times New Roman"/>
        <family val="1"/>
        <charset val="162"/>
      </rPr>
      <t xml:space="preserve"> Premium Production</t>
    </r>
  </si>
  <si>
    <r>
      <t>Ayrılan MTK -</t>
    </r>
    <r>
      <rPr>
        <i/>
        <sz val="9"/>
        <color indexed="56"/>
        <rFont val="Times New Roman"/>
        <family val="1"/>
        <charset val="162"/>
      </rPr>
      <t xml:space="preserve"> Prov.for Outstanding Claims</t>
    </r>
  </si>
  <si>
    <r>
      <t xml:space="preserve">Ödenen Tazminat - </t>
    </r>
    <r>
      <rPr>
        <i/>
        <sz val="9"/>
        <color indexed="56"/>
        <rFont val="Times New Roman"/>
        <family val="1"/>
        <charset val="162"/>
      </rPr>
      <t>Paid Losses</t>
    </r>
  </si>
  <si>
    <r>
      <t>Teknik K/Z -</t>
    </r>
    <r>
      <rPr>
        <i/>
        <sz val="9"/>
        <color indexed="56"/>
        <rFont val="Times New Roman"/>
        <family val="1"/>
        <charset val="162"/>
      </rPr>
      <t xml:space="preserve"> Technical Profit/Loss</t>
    </r>
  </si>
  <si>
    <r>
      <t xml:space="preserve">Yangın ve Doğ.Afetler - </t>
    </r>
    <r>
      <rPr>
        <i/>
        <sz val="9"/>
        <rFont val="Times New Roman"/>
        <family val="1"/>
        <charset val="162"/>
      </rPr>
      <t>Fire and Natural Dis.</t>
    </r>
  </si>
  <si>
    <r>
      <t xml:space="preserve">Ayrılan MTK </t>
    </r>
    <r>
      <rPr>
        <i/>
        <sz val="9"/>
        <color indexed="56"/>
        <rFont val="Times New Roman"/>
        <family val="1"/>
        <charset val="162"/>
      </rPr>
      <t>- Prov.for Outstanding Claims</t>
    </r>
  </si>
  <si>
    <r>
      <t xml:space="preserve">Teknik K/Z - </t>
    </r>
    <r>
      <rPr>
        <i/>
        <sz val="9"/>
        <color indexed="56"/>
        <rFont val="Times New Roman"/>
        <family val="1"/>
        <charset val="162"/>
      </rPr>
      <t>Technical Profit/Loss</t>
    </r>
  </si>
  <si>
    <r>
      <t>Ayrılan MTK</t>
    </r>
    <r>
      <rPr>
        <sz val="9"/>
        <color indexed="56"/>
        <rFont val="Times New Roman"/>
        <family val="1"/>
        <charset val="162"/>
      </rPr>
      <t xml:space="preserve"> - </t>
    </r>
    <r>
      <rPr>
        <i/>
        <sz val="9"/>
        <color indexed="56"/>
        <rFont val="Times New Roman"/>
        <family val="1"/>
        <charset val="162"/>
      </rPr>
      <t>Prov.for Outstanding Claims</t>
    </r>
  </si>
  <si>
    <r>
      <t xml:space="preserve">Prim Üretimi - </t>
    </r>
    <r>
      <rPr>
        <i/>
        <sz val="9"/>
        <color indexed="56"/>
        <rFont val="Times New Roman"/>
        <family val="1"/>
        <charset val="162"/>
      </rPr>
      <t>Premium Production</t>
    </r>
  </si>
  <si>
    <r>
      <t xml:space="preserve">Ayrılan MTK - </t>
    </r>
    <r>
      <rPr>
        <i/>
        <sz val="9"/>
        <color indexed="56"/>
        <rFont val="Times New Roman"/>
        <family val="1"/>
        <charset val="162"/>
      </rPr>
      <t>Prov.for Outstanding Claims</t>
    </r>
  </si>
  <si>
    <r>
      <t>Direkt Prim Üretimlerinin Üretim Kanalı Bazında Dağılımı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Breakdown of Direct Premium Production as Supply Channels</t>
    </r>
  </si>
  <si>
    <r>
      <t xml:space="preserve">Hayat </t>
    </r>
    <r>
      <rPr>
        <i/>
        <sz val="11"/>
        <color indexed="56"/>
        <rFont val="Times New Roman"/>
        <family val="1"/>
        <charset val="162"/>
      </rPr>
      <t>- Life</t>
    </r>
  </si>
  <si>
    <r>
      <t xml:space="preserve">Kaza  </t>
    </r>
    <r>
      <rPr>
        <i/>
        <sz val="11"/>
        <color indexed="56"/>
        <rFont val="Times New Roman"/>
        <family val="1"/>
        <charset val="162"/>
      </rPr>
      <t>- Casualty</t>
    </r>
  </si>
  <si>
    <r>
      <t>Hastalık/Sağlık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-Health</t>
    </r>
  </si>
  <si>
    <r>
      <t xml:space="preserve">Hayat </t>
    </r>
    <r>
      <rPr>
        <i/>
        <sz val="9"/>
        <color indexed="56"/>
        <rFont val="Times New Roman"/>
        <family val="1"/>
        <charset val="162"/>
      </rPr>
      <t>- Life</t>
    </r>
  </si>
  <si>
    <r>
      <t xml:space="preserve">Hastalık / Sağlık - </t>
    </r>
    <r>
      <rPr>
        <i/>
        <sz val="12"/>
        <color indexed="56"/>
        <rFont val="Times New Roman"/>
        <family val="1"/>
        <charset val="162"/>
      </rPr>
      <t>Health</t>
    </r>
  </si>
  <si>
    <r>
      <t>Kara Araçları -</t>
    </r>
    <r>
      <rPr>
        <i/>
        <sz val="11"/>
        <color indexed="56"/>
        <rFont val="Times New Roman"/>
        <family val="1"/>
        <charset val="162"/>
      </rPr>
      <t xml:space="preserve"> Land Vehicles </t>
    </r>
  </si>
  <si>
    <r>
      <t xml:space="preserve">Kara Araçları Sorumluluk </t>
    </r>
    <r>
      <rPr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Land Vehicles Liability</t>
    </r>
  </si>
  <si>
    <r>
      <t>Genel Toplam-</t>
    </r>
    <r>
      <rPr>
        <b/>
        <i/>
        <sz val="11"/>
        <color indexed="56"/>
        <rFont val="Times New Roman"/>
        <family val="1"/>
        <charset val="162"/>
      </rPr>
      <t>Total</t>
    </r>
  </si>
  <si>
    <r>
      <t>Kara Araçları -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 xml:space="preserve">Land Vehicles </t>
    </r>
  </si>
  <si>
    <r>
      <t>Kara Araçları Sorumluluk</t>
    </r>
    <r>
      <rPr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Land Vehicles Liability</t>
    </r>
  </si>
  <si>
    <r>
      <t xml:space="preserve">Prim - </t>
    </r>
    <r>
      <rPr>
        <i/>
        <sz val="10"/>
        <rFont val="Times New Roman"/>
        <family val="1"/>
        <charset val="162"/>
      </rPr>
      <t>Premium</t>
    </r>
  </si>
  <si>
    <r>
      <t xml:space="preserve">Reasürans Payı - </t>
    </r>
    <r>
      <rPr>
        <i/>
        <sz val="10"/>
        <rFont val="Times New Roman"/>
        <family val="1"/>
        <charset val="162"/>
      </rPr>
      <t>Reinsurance Share</t>
    </r>
  </si>
  <si>
    <r>
      <t>Genel Toplam-</t>
    </r>
    <r>
      <rPr>
        <i/>
        <sz val="11"/>
        <color indexed="56"/>
        <rFont val="Times New Roman"/>
        <family val="1"/>
        <charset val="162"/>
      </rPr>
      <t>Total</t>
    </r>
  </si>
  <si>
    <r>
      <t xml:space="preserve">Hayat Dışı Sigorta Şirketleri - </t>
    </r>
    <r>
      <rPr>
        <i/>
        <sz val="10"/>
        <color indexed="56"/>
        <rFont val="Times New Roman"/>
        <family val="1"/>
        <charset val="162"/>
      </rPr>
      <t>Non-life Companies</t>
    </r>
  </si>
  <si>
    <r>
      <t xml:space="preserve">Hayat Dışı Şirketler Toplam - </t>
    </r>
    <r>
      <rPr>
        <i/>
        <sz val="10"/>
        <color indexed="56"/>
        <rFont val="Times New Roman"/>
        <family val="1"/>
        <charset val="162"/>
      </rPr>
      <t>Non-life Total</t>
    </r>
  </si>
  <si>
    <r>
      <t xml:space="preserve">Hayat Şirketleri - </t>
    </r>
    <r>
      <rPr>
        <i/>
        <sz val="10"/>
        <color indexed="56"/>
        <rFont val="Times New Roman"/>
        <family val="1"/>
        <charset val="162"/>
      </rPr>
      <t>Life Companies</t>
    </r>
  </si>
  <si>
    <r>
      <t>Hayat Şirketleri Toplam -</t>
    </r>
    <r>
      <rPr>
        <i/>
        <sz val="10"/>
        <color indexed="56"/>
        <rFont val="Times New Roman"/>
        <family val="1"/>
        <charset val="162"/>
      </rPr>
      <t xml:space="preserve"> Life Companies Total</t>
    </r>
  </si>
  <si>
    <r>
      <t xml:space="preserve">Emeklilik Şirketleri - </t>
    </r>
    <r>
      <rPr>
        <i/>
        <sz val="10"/>
        <color indexed="56"/>
        <rFont val="Times New Roman"/>
        <family val="1"/>
        <charset val="162"/>
      </rPr>
      <t>Pension Company</t>
    </r>
  </si>
  <si>
    <r>
      <t xml:space="preserve">Reasürans Şirketleri Toplam - </t>
    </r>
    <r>
      <rPr>
        <i/>
        <sz val="10"/>
        <color indexed="56"/>
        <rFont val="Times New Roman"/>
        <family val="1"/>
        <charset val="162"/>
      </rPr>
      <t>Reins. Comp. Total</t>
    </r>
  </si>
  <si>
    <r>
      <t xml:space="preserve">GENEL TOPLAM </t>
    </r>
    <r>
      <rPr>
        <i/>
        <sz val="10"/>
        <color indexed="56"/>
        <rFont val="Times New Roman"/>
        <family val="1"/>
        <charset val="162"/>
      </rPr>
      <t>-Total</t>
    </r>
  </si>
  <si>
    <r>
      <t xml:space="preserve">Bölüşmeli 
</t>
    </r>
    <r>
      <rPr>
        <i/>
        <sz val="10"/>
        <rFont val="Times New Roman"/>
        <family val="1"/>
        <charset val="162"/>
      </rPr>
      <t>Proportional Reinsurance Treaties</t>
    </r>
  </si>
  <si>
    <r>
      <t xml:space="preserve">Bölüşmesiz 
</t>
    </r>
    <r>
      <rPr>
        <i/>
        <sz val="10"/>
        <rFont val="Times New Roman"/>
        <family val="1"/>
        <charset val="162"/>
      </rPr>
      <t>Nonproportional Reinsurance Treaties</t>
    </r>
  </si>
  <si>
    <r>
      <t>Toplam</t>
    </r>
    <r>
      <rPr>
        <b/>
        <i/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Total</t>
    </r>
  </si>
  <si>
    <r>
      <t xml:space="preserve">Kot - Par
</t>
    </r>
    <r>
      <rPr>
        <i/>
        <sz val="10"/>
        <rFont val="Times New Roman"/>
        <family val="1"/>
        <charset val="162"/>
      </rPr>
      <t>Quata Share</t>
    </r>
  </si>
  <si>
    <r>
      <t xml:space="preserve">Eksedan
</t>
    </r>
    <r>
      <rPr>
        <i/>
        <sz val="10"/>
        <rFont val="Times New Roman"/>
        <family val="1"/>
        <charset val="162"/>
      </rPr>
      <t>Surplus</t>
    </r>
    <r>
      <rPr>
        <b/>
        <sz val="10"/>
        <rFont val="Times New Roman"/>
        <family val="1"/>
        <charset val="162"/>
      </rPr>
      <t xml:space="preserve">         </t>
    </r>
  </si>
  <si>
    <r>
      <t xml:space="preserve">Diğer 
</t>
    </r>
    <r>
      <rPr>
        <i/>
        <sz val="10"/>
        <rFont val="Times New Roman"/>
        <family val="1"/>
        <charset val="162"/>
      </rPr>
      <t>Other</t>
    </r>
  </si>
  <si>
    <r>
      <t>Excess of Loss</t>
    </r>
    <r>
      <rPr>
        <i/>
        <sz val="10"/>
        <rFont val="Times New Roman"/>
        <family val="1"/>
        <charset val="162"/>
      </rPr>
      <t xml:space="preserve"> </t>
    </r>
  </si>
  <si>
    <r>
      <t>Stop Loss</t>
    </r>
    <r>
      <rPr>
        <i/>
        <sz val="10"/>
        <rFont val="Times New Roman"/>
        <family val="1"/>
        <charset val="162"/>
      </rPr>
      <t xml:space="preserve">   </t>
    </r>
    <r>
      <rPr>
        <sz val="10"/>
        <rFont val="Times New Roman"/>
        <family val="1"/>
        <charset val="162"/>
      </rPr>
      <t xml:space="preserve">   </t>
    </r>
    <r>
      <rPr>
        <b/>
        <sz val="10"/>
        <rFont val="Times New Roman"/>
        <family val="1"/>
        <charset val="162"/>
      </rPr>
      <t xml:space="preserve">            </t>
    </r>
  </si>
  <si>
    <r>
      <t>Gelir Toplamı -</t>
    </r>
    <r>
      <rPr>
        <i/>
        <sz val="11"/>
        <color indexed="56"/>
        <rFont val="Times New Roman"/>
        <family val="1"/>
        <charset val="162"/>
      </rPr>
      <t>Total Revenues</t>
    </r>
  </si>
  <si>
    <r>
      <t xml:space="preserve">Gider Toplamı - </t>
    </r>
    <r>
      <rPr>
        <i/>
        <sz val="11"/>
        <color indexed="56"/>
        <rFont val="Times New Roman"/>
        <family val="1"/>
        <charset val="162"/>
      </rPr>
      <t>Total Expenses</t>
    </r>
  </si>
  <si>
    <r>
      <t xml:space="preserve">Teknik Denge - </t>
    </r>
    <r>
      <rPr>
        <i/>
        <sz val="11"/>
        <color indexed="56"/>
        <rFont val="Times New Roman"/>
        <family val="1"/>
        <charset val="162"/>
      </rPr>
      <t>Technical Balance</t>
    </r>
  </si>
  <si>
    <r>
      <t xml:space="preserve">A- Teknik Gelirler - </t>
    </r>
    <r>
      <rPr>
        <i/>
        <sz val="11"/>
        <color indexed="56"/>
        <rFont val="Times New Roman"/>
        <family val="1"/>
        <charset val="162"/>
      </rPr>
      <t>Technical Revenues</t>
    </r>
  </si>
  <si>
    <r>
      <t xml:space="preserve">B- Teknik Giderler - </t>
    </r>
    <r>
      <rPr>
        <i/>
        <sz val="11"/>
        <color indexed="56"/>
        <rFont val="Times New Roman"/>
        <family val="1"/>
        <charset val="162"/>
      </rPr>
      <t>Technical Expenses</t>
    </r>
  </si>
  <si>
    <r>
      <t xml:space="preserve">Gider Toplamı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Total Expenses</t>
    </r>
  </si>
  <si>
    <r>
      <t>A- Hayat Teknik Gelir -</t>
    </r>
    <r>
      <rPr>
        <i/>
        <sz val="11"/>
        <color indexed="56"/>
        <rFont val="Times New Roman"/>
        <family val="1"/>
        <charset val="162"/>
      </rPr>
      <t>Technical Revenues for Life Business</t>
    </r>
  </si>
  <si>
    <r>
      <t xml:space="preserve">B- Hayat Teknik Gider - </t>
    </r>
    <r>
      <rPr>
        <i/>
        <sz val="11"/>
        <color indexed="56"/>
        <rFont val="Times New Roman"/>
        <family val="1"/>
        <charset val="162"/>
      </rPr>
      <t>Technical Expenses for Life Business</t>
    </r>
  </si>
  <si>
    <r>
      <t xml:space="preserve">B- Teknik Giderler </t>
    </r>
    <r>
      <rPr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Technical Expenses</t>
    </r>
  </si>
  <si>
    <r>
      <t>Gider Toplamı -</t>
    </r>
    <r>
      <rPr>
        <i/>
        <sz val="11"/>
        <color indexed="56"/>
        <rFont val="Times New Roman"/>
        <family val="1"/>
        <charset val="162"/>
      </rPr>
      <t>Total Expenses</t>
    </r>
  </si>
  <si>
    <r>
      <t>Teknik Denge-</t>
    </r>
    <r>
      <rPr>
        <i/>
        <sz val="11"/>
        <color indexed="56"/>
        <rFont val="Times New Roman"/>
        <family val="1"/>
        <charset val="162"/>
      </rPr>
      <t>Technical Balance</t>
    </r>
  </si>
  <si>
    <r>
      <t>Gelir Toplamı -</t>
    </r>
    <r>
      <rPr>
        <i/>
        <sz val="11"/>
        <color indexed="56"/>
        <rFont val="Times New Roman"/>
        <family val="1"/>
        <charset val="162"/>
      </rPr>
      <t>Total Income</t>
    </r>
  </si>
  <si>
    <r>
      <t xml:space="preserve">Gider Toplamı </t>
    </r>
    <r>
      <rPr>
        <b/>
        <i/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>Total Expenses</t>
    </r>
  </si>
  <si>
    <r>
      <t>Teknik Denge -</t>
    </r>
    <r>
      <rPr>
        <i/>
        <sz val="11"/>
        <color indexed="56"/>
        <rFont val="Times New Roman"/>
        <family val="1"/>
        <charset val="162"/>
      </rPr>
      <t>Technical Balance</t>
    </r>
  </si>
  <si>
    <r>
      <t xml:space="preserve">HD Sigorta Şirketleri - </t>
    </r>
    <r>
      <rPr>
        <i/>
        <sz val="8"/>
        <color indexed="56"/>
        <rFont val="Times New Roman"/>
        <family val="1"/>
        <charset val="162"/>
      </rPr>
      <t>Non-life Companies</t>
    </r>
  </si>
  <si>
    <r>
      <t xml:space="preserve">H-Dışı Şirk.T. - </t>
    </r>
    <r>
      <rPr>
        <i/>
        <sz val="8"/>
        <color indexed="56"/>
        <rFont val="Times New Roman"/>
        <family val="1"/>
        <charset val="162"/>
      </rPr>
      <t>Non-life Total</t>
    </r>
  </si>
  <si>
    <r>
      <t xml:space="preserve">Hayat Sigorta Şirketleri - </t>
    </r>
    <r>
      <rPr>
        <i/>
        <sz val="10"/>
        <color indexed="56"/>
        <rFont val="Times New Roman"/>
        <family val="1"/>
        <charset val="162"/>
      </rPr>
      <t>Life Companies</t>
    </r>
  </si>
  <si>
    <r>
      <t>Hayat Şirk.Toplam -</t>
    </r>
    <r>
      <rPr>
        <i/>
        <sz val="8"/>
        <color indexed="56"/>
        <rFont val="Times New Roman"/>
        <family val="1"/>
        <charset val="162"/>
      </rPr>
      <t xml:space="preserve"> Life Total</t>
    </r>
  </si>
  <si>
    <r>
      <t xml:space="preserve">GENEL TOPLAM </t>
    </r>
    <r>
      <rPr>
        <i/>
        <sz val="8"/>
        <color indexed="56"/>
        <rFont val="Times New Roman"/>
        <family val="1"/>
        <charset val="162"/>
      </rPr>
      <t>-Total</t>
    </r>
  </si>
  <si>
    <r>
      <t xml:space="preserve">H-Dışı Şirk.Toplam - </t>
    </r>
    <r>
      <rPr>
        <i/>
        <sz val="8"/>
        <color indexed="56"/>
        <rFont val="Times New Roman"/>
        <family val="1"/>
        <charset val="162"/>
      </rPr>
      <t>Non-life Total</t>
    </r>
  </si>
  <si>
    <r>
      <t>Hayat Şirk. Toplam -</t>
    </r>
    <r>
      <rPr>
        <i/>
        <sz val="9"/>
        <color indexed="56"/>
        <rFont val="Times New Roman"/>
        <family val="1"/>
        <charset val="162"/>
      </rPr>
      <t xml:space="preserve"> Life Total</t>
    </r>
  </si>
  <si>
    <r>
      <t xml:space="preserve">Reas.Şirk.Toplam - </t>
    </r>
    <r>
      <rPr>
        <i/>
        <sz val="8"/>
        <color indexed="56"/>
        <rFont val="Times New Roman"/>
        <family val="1"/>
        <charset val="162"/>
      </rPr>
      <t>Reinsurance Total</t>
    </r>
  </si>
  <si>
    <r>
      <t xml:space="preserve"> I- Teknik Bölüm </t>
    </r>
    <r>
      <rPr>
        <i/>
        <sz val="12"/>
        <color indexed="56"/>
        <rFont val="Times New Roman"/>
        <family val="1"/>
        <charset val="162"/>
      </rPr>
      <t>- Technical Account</t>
    </r>
  </si>
  <si>
    <r>
      <t>E- Emeklilik Teknik Gelir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Revenues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from Pension Account</t>
    </r>
  </si>
  <si>
    <r>
      <t xml:space="preserve">   1- Fon İşletim Gelirleri </t>
    </r>
    <r>
      <rPr>
        <b/>
        <i/>
        <sz val="10"/>
        <color indexed="56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Fund Administration Charges</t>
    </r>
  </si>
  <si>
    <r>
      <t>F- Emeklilik Teknik Gideri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Expenses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for Pension Account</t>
    </r>
  </si>
  <si>
    <r>
      <t xml:space="preserve">Emeklilik Teknik Denge - </t>
    </r>
    <r>
      <rPr>
        <i/>
        <sz val="12"/>
        <color indexed="56"/>
        <rFont val="Times New Roman"/>
        <family val="1"/>
        <charset val="162"/>
      </rPr>
      <t>Technical Balance for Pension Activities</t>
    </r>
  </si>
  <si>
    <r>
      <t xml:space="preserve">Genel Teknik Denge - </t>
    </r>
    <r>
      <rPr>
        <i/>
        <sz val="12"/>
        <color indexed="56"/>
        <rFont val="Times New Roman"/>
        <family val="1"/>
        <charset val="162"/>
      </rPr>
      <t>General Technical Balance</t>
    </r>
  </si>
  <si>
    <r>
      <t xml:space="preserve">II.Teknik Olmayan Bölüm </t>
    </r>
    <r>
      <rPr>
        <b/>
        <i/>
        <sz val="12"/>
        <color indexed="56"/>
        <rFont val="Times New Roman"/>
        <family val="1"/>
        <charset val="162"/>
      </rPr>
      <t xml:space="preserve">- </t>
    </r>
    <r>
      <rPr>
        <i/>
        <sz val="12"/>
        <color indexed="56"/>
        <rFont val="Times New Roman"/>
        <family val="1"/>
        <charset val="162"/>
      </rPr>
      <t>Non Technical Account</t>
    </r>
  </si>
  <si>
    <r>
      <t>G- Yatırım Gelirleri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- Investment Renevues</t>
    </r>
  </si>
  <si>
    <r>
      <t>3- Finansal Yatırımların Değerlemesi</t>
    </r>
    <r>
      <rPr>
        <b/>
        <i/>
        <sz val="10"/>
        <color indexed="56"/>
        <rFont val="Times New Roman"/>
        <family val="1"/>
        <charset val="162"/>
      </rPr>
      <t xml:space="preserve"> -</t>
    </r>
    <r>
      <rPr>
        <b/>
        <i/>
        <sz val="10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 xml:space="preserve">Gains from </t>
    </r>
    <r>
      <rPr>
        <i/>
        <sz val="9"/>
        <rFont val="Times New Roman"/>
        <family val="1"/>
        <charset val="162"/>
      </rPr>
      <t>Valuation of Financial Investments</t>
    </r>
  </si>
  <si>
    <r>
      <t xml:space="preserve">5- İştiraklerden Gelirler </t>
    </r>
    <r>
      <rPr>
        <b/>
        <i/>
        <sz val="10"/>
        <color indexed="56"/>
        <rFont val="Times New Roman"/>
        <family val="1"/>
        <charset val="162"/>
      </rPr>
      <t>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Affiliates</t>
    </r>
  </si>
  <si>
    <r>
      <t>H.Yatırım Giderleri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Investment Expenses (-)</t>
    </r>
  </si>
  <si>
    <r>
      <t xml:space="preserve">4- HD Tek. Böl. Akt.Yat. Gelirleri </t>
    </r>
    <r>
      <rPr>
        <b/>
        <i/>
        <sz val="10"/>
        <color indexed="56"/>
        <rFont val="Times New Roman"/>
        <family val="1"/>
        <charset val="162"/>
      </rPr>
      <t>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Inv. Income Transf. to Non Life Tech. Account</t>
    </r>
  </si>
  <si>
    <r>
      <t>I-Diğ. Olağand. Faal.Gelir/Gider.</t>
    </r>
    <r>
      <rPr>
        <b/>
        <i/>
        <sz val="11"/>
        <color indexed="56"/>
        <rFont val="Times New Roman"/>
        <family val="1"/>
        <charset val="162"/>
      </rPr>
      <t xml:space="preserve"> </t>
    </r>
    <r>
      <rPr>
        <b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Prof. and Loss. from Extraord. Act.</t>
    </r>
  </si>
  <si>
    <r>
      <t>I- Cari Varlıklar</t>
    </r>
    <r>
      <rPr>
        <i/>
        <sz val="11"/>
        <color indexed="56"/>
        <rFont val="Times New Roman"/>
        <family val="1"/>
        <charset val="162"/>
      </rPr>
      <t xml:space="preserve"> - Current Assets</t>
    </r>
  </si>
  <si>
    <r>
      <t>II- Cari Olmayan Varlıklar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 xml:space="preserve">- Long Term Assets </t>
    </r>
  </si>
  <si>
    <r>
      <t xml:space="preserve">Varlık Toplamı </t>
    </r>
    <r>
      <rPr>
        <i/>
        <sz val="11"/>
        <color indexed="56"/>
        <rFont val="Times New Roman"/>
        <family val="1"/>
        <charset val="162"/>
      </rPr>
      <t>- Total Assets</t>
    </r>
  </si>
  <si>
    <r>
      <t xml:space="preserve">III-Kısa Vadeli Yükümlülükler </t>
    </r>
    <r>
      <rPr>
        <i/>
        <sz val="11"/>
        <color indexed="56"/>
        <rFont val="Times New Roman"/>
        <family val="1"/>
        <charset val="162"/>
      </rPr>
      <t>- Short Term Liabilities</t>
    </r>
  </si>
  <si>
    <r>
      <t xml:space="preserve">IV- Uzun Vadeli Yükümlülükler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Long Term Liabilities</t>
    </r>
  </si>
  <si>
    <r>
      <t>V- Özsermaye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Shareholders' Equity</t>
    </r>
  </si>
  <si>
    <r>
      <t xml:space="preserve">Pasif Toplamı </t>
    </r>
    <r>
      <rPr>
        <i/>
        <sz val="11"/>
        <color indexed="56"/>
        <rFont val="Times New Roman"/>
        <family val="1"/>
        <charset val="162"/>
      </rPr>
      <t>- Total Liabilities</t>
    </r>
  </si>
  <si>
    <r>
      <rPr>
        <b/>
        <sz val="10"/>
        <color indexed="56"/>
        <rFont val="Times New Roman"/>
        <family val="1"/>
        <charset val="162"/>
      </rPr>
      <t>Azalışlar</t>
    </r>
    <r>
      <rPr>
        <b/>
        <i/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Decrease</t>
    </r>
  </si>
  <si>
    <r>
      <t>Azalışlar</t>
    </r>
    <r>
      <rPr>
        <b/>
        <i/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Decrease</t>
    </r>
  </si>
  <si>
    <r>
      <t xml:space="preserve">Artışlar - </t>
    </r>
    <r>
      <rPr>
        <i/>
        <sz val="9"/>
        <color indexed="56"/>
        <rFont val="Times New Roman"/>
        <family val="1"/>
        <charset val="162"/>
      </rPr>
      <t>Increase</t>
    </r>
  </si>
  <si>
    <r>
      <t xml:space="preserve">Tarife Sayısı
</t>
    </r>
    <r>
      <rPr>
        <i/>
        <sz val="10"/>
        <color indexed="8"/>
        <rFont val="Times New Roman"/>
        <family val="1"/>
        <charset val="162"/>
      </rPr>
      <t>Number of Tariffs</t>
    </r>
  </si>
  <si>
    <r>
      <t xml:space="preserve">2. Maluliyet Tazminatları - </t>
    </r>
    <r>
      <rPr>
        <i/>
        <sz val="10"/>
        <color indexed="56"/>
        <rFont val="Times New Roman"/>
        <family val="1"/>
        <charset val="162"/>
      </rPr>
      <t>Disability Losses</t>
    </r>
  </si>
  <si>
    <r>
      <t xml:space="preserve">4. İşsizlik - </t>
    </r>
    <r>
      <rPr>
        <i/>
        <sz val="10"/>
        <color indexed="56"/>
        <rFont val="Times New Roman"/>
        <family val="1"/>
        <charset val="162"/>
      </rPr>
      <t>Unemployment</t>
    </r>
  </si>
  <si>
    <r>
      <t xml:space="preserve">5. Geçici İş Göremezlik - </t>
    </r>
    <r>
      <rPr>
        <i/>
        <sz val="10"/>
        <color indexed="56"/>
        <rFont val="Times New Roman"/>
        <family val="1"/>
        <charset val="162"/>
      </rPr>
      <t>Temporary Disability</t>
    </r>
  </si>
  <si>
    <r>
      <t xml:space="preserve">6. Hastane Gündelik Tazminat - </t>
    </r>
    <r>
      <rPr>
        <i/>
        <sz val="10"/>
        <color indexed="56"/>
        <rFont val="Times New Roman"/>
        <family val="1"/>
        <charset val="162"/>
      </rPr>
      <t>Daily Benefits During Hospitalization</t>
    </r>
  </si>
  <si>
    <r>
      <t xml:space="preserve">7. Tedavi Masrafları Tazminatı - </t>
    </r>
    <r>
      <rPr>
        <i/>
        <sz val="10"/>
        <color indexed="56"/>
        <rFont val="Times New Roman"/>
        <family val="1"/>
        <charset val="162"/>
      </rPr>
      <t>Treatment Expense</t>
    </r>
  </si>
  <si>
    <r>
      <t xml:space="preserve">8. Vade Gelimi - </t>
    </r>
    <r>
      <rPr>
        <i/>
        <sz val="10"/>
        <color indexed="56"/>
        <rFont val="Times New Roman"/>
        <family val="1"/>
        <charset val="162"/>
      </rPr>
      <t>Maturity</t>
    </r>
  </si>
  <si>
    <r>
      <t xml:space="preserve">9. İrat - </t>
    </r>
    <r>
      <rPr>
        <i/>
        <sz val="10"/>
        <color indexed="56"/>
        <rFont val="Times New Roman"/>
        <family val="1"/>
        <charset val="162"/>
      </rPr>
      <t>Annuity</t>
    </r>
  </si>
  <si>
    <r>
      <t xml:space="preserve">10. İştira - </t>
    </r>
    <r>
      <rPr>
        <i/>
        <sz val="10"/>
        <color indexed="56"/>
        <rFont val="Times New Roman"/>
        <family val="1"/>
        <charset val="162"/>
      </rPr>
      <t>Surrenders</t>
    </r>
  </si>
  <si>
    <r>
      <t xml:space="preserve">11. Fesih - </t>
    </r>
    <r>
      <rPr>
        <i/>
        <sz val="10"/>
        <color indexed="56"/>
        <rFont val="Times New Roman"/>
        <family val="1"/>
        <charset val="162"/>
      </rPr>
      <t>Cancelation</t>
    </r>
  </si>
  <si>
    <r>
      <t xml:space="preserve">12. Diğer - </t>
    </r>
    <r>
      <rPr>
        <i/>
        <sz val="10"/>
        <color indexed="56"/>
        <rFont val="Times New Roman"/>
        <family val="1"/>
        <charset val="162"/>
      </rPr>
      <t>Others</t>
    </r>
  </si>
  <si>
    <r>
      <t xml:space="preserve">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</si>
  <si>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Yatırım Fonu
</t>
    </r>
    <r>
      <rPr>
        <i/>
        <sz val="10"/>
        <color indexed="8"/>
        <rFont val="Times New Roman"/>
        <family val="1"/>
        <charset val="162"/>
      </rPr>
      <t>Mutual Fund</t>
    </r>
  </si>
  <si>
    <r>
      <t xml:space="preserve">Genel Giderler </t>
    </r>
    <r>
      <rPr>
        <i/>
        <sz val="9"/>
        <rFont val="Times New Roman"/>
        <family val="1"/>
        <charset val="162"/>
      </rPr>
      <t>- General Expenses</t>
    </r>
  </si>
  <si>
    <r>
      <t xml:space="preserve">Diğer
Teknik
Karş.
</t>
    </r>
    <r>
      <rPr>
        <i/>
        <sz val="9"/>
        <rFont val="Times New Roman"/>
        <family val="1"/>
        <charset val="162"/>
      </rPr>
      <t>Other
Technical
Provisions</t>
    </r>
  </si>
  <si>
    <t>Eurobond</t>
  </si>
  <si>
    <t>BAYBURT</t>
  </si>
  <si>
    <r>
      <t xml:space="preserve">Yatırımlardaki Gerçekleşmemiş Zararlar
</t>
    </r>
    <r>
      <rPr>
        <i/>
        <sz val="9"/>
        <rFont val="Times New Roman"/>
        <family val="1"/>
        <charset val="162"/>
      </rPr>
      <t>Unrealised Loss on Investments</t>
    </r>
  </si>
  <si>
    <t>ALLIANZ SE</t>
  </si>
  <si>
    <r>
      <t xml:space="preserve">E- Sigortacılık Teknik Karşılıkları </t>
    </r>
    <r>
      <rPr>
        <i/>
        <sz val="10"/>
        <rFont val="Times New Roman"/>
        <family val="1"/>
        <charset val="162"/>
      </rPr>
      <t>- Technical Provisions (Net)</t>
    </r>
  </si>
  <si>
    <r>
      <t>F- Diğer Risklere İlişkin Karşılıklar</t>
    </r>
    <r>
      <rPr>
        <i/>
        <sz val="10"/>
        <rFont val="Times New Roman"/>
        <family val="1"/>
        <charset val="162"/>
      </rPr>
      <t xml:space="preserve"> - Provisions for Other Risks </t>
    </r>
  </si>
  <si>
    <r>
      <t xml:space="preserve">H- GelecekYıllara Ait Gelirler/Gid.Tah. </t>
    </r>
    <r>
      <rPr>
        <i/>
        <sz val="10"/>
        <rFont val="Times New Roman"/>
        <family val="1"/>
        <charset val="162"/>
      </rPr>
      <t>- Income/Expense Accruals for Future Years</t>
    </r>
  </si>
  <si>
    <r>
      <t xml:space="preserve">    Yeni Akdolunan Sözleş. - </t>
    </r>
    <r>
      <rPr>
        <i/>
        <sz val="9"/>
        <rFont val="Times New Roman"/>
        <family val="1"/>
        <charset val="162"/>
      </rPr>
      <t>New Policies</t>
    </r>
  </si>
  <si>
    <r>
      <t xml:space="preserve">İnşaat </t>
    </r>
    <r>
      <rPr>
        <i/>
        <sz val="9"/>
        <rFont val="Times New Roman"/>
        <family val="1"/>
        <charset val="162"/>
      </rPr>
      <t>- Construction</t>
    </r>
  </si>
  <si>
    <r>
      <t xml:space="preserve">Emtea </t>
    </r>
    <r>
      <rPr>
        <i/>
        <sz val="9"/>
        <rFont val="Times New Roman"/>
        <family val="1"/>
        <charset val="162"/>
      </rPr>
      <t>- Cargo</t>
    </r>
  </si>
  <si>
    <r>
      <t>(</t>
    </r>
    <r>
      <rPr>
        <b/>
        <sz val="10"/>
        <color indexed="56"/>
        <rFont val="Times New Roman"/>
        <family val="1"/>
        <charset val="162"/>
      </rPr>
      <t>Adet</t>
    </r>
    <r>
      <rPr>
        <sz val="10"/>
        <color indexed="56"/>
        <rFont val="Times New Roman"/>
        <family val="1"/>
        <charset val="162"/>
      </rPr>
      <t xml:space="preserve"> - </t>
    </r>
    <r>
      <rPr>
        <i/>
        <sz val="9"/>
        <color indexed="56"/>
        <rFont val="Times New Roman"/>
        <family val="1"/>
        <charset val="162"/>
      </rPr>
      <t>Number</t>
    </r>
    <r>
      <rPr>
        <sz val="10"/>
        <color indexed="56"/>
        <rFont val="Times New Roman"/>
        <family val="1"/>
        <charset val="162"/>
      </rPr>
      <t>)</t>
    </r>
  </si>
  <si>
    <r>
      <t xml:space="preserve">TOPLAM - </t>
    </r>
    <r>
      <rPr>
        <i/>
        <sz val="10"/>
        <color indexed="56"/>
        <rFont val="Times New Roman"/>
        <family val="1"/>
        <charset val="162"/>
      </rPr>
      <t>TOTAL</t>
    </r>
  </si>
  <si>
    <r>
      <t xml:space="preserve">I- Teknik Bölüm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Technical Account</t>
    </r>
  </si>
  <si>
    <r>
      <t xml:space="preserve">A- Teknik Gelir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Technical Revenue</t>
    </r>
  </si>
  <si>
    <r>
      <t xml:space="preserve">I- CARİ VARLIKLAR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Current Assets</t>
    </r>
  </si>
  <si>
    <r>
      <t xml:space="preserve">II- CARİ OLMAYAN VARLIKLAR 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 xml:space="preserve">Long Term Assets </t>
    </r>
  </si>
  <si>
    <r>
      <t xml:space="preserve">YÜKÜMLÜLÜK ve ÖZSERMAYE </t>
    </r>
    <r>
      <rPr>
        <b/>
        <i/>
        <sz val="10"/>
        <color indexed="56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Liabilities and Shareholders' Equity</t>
    </r>
  </si>
  <si>
    <r>
      <t xml:space="preserve">III-KISA VADELİ YÜKÜMLÜLÜKLER </t>
    </r>
    <r>
      <rPr>
        <b/>
        <i/>
        <sz val="11"/>
        <color indexed="56"/>
        <rFont val="Times New Roman"/>
        <family val="1"/>
        <charset val="162"/>
      </rPr>
      <t xml:space="preserve"> - </t>
    </r>
    <r>
      <rPr>
        <i/>
        <sz val="11"/>
        <color indexed="56"/>
        <rFont val="Times New Roman"/>
        <family val="1"/>
        <charset val="162"/>
      </rPr>
      <t>Short Term Liabilities</t>
    </r>
  </si>
  <si>
    <r>
      <t xml:space="preserve">IV- UZUN VADELİ YÜKÜMLÜLÜKLER </t>
    </r>
    <r>
      <rPr>
        <b/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>Long Term Liabilities</t>
    </r>
  </si>
  <si>
    <r>
      <t xml:space="preserve">V- ÖZSERMAYE </t>
    </r>
    <r>
      <rPr>
        <b/>
        <i/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 xml:space="preserve"> Shareholders' Equity</t>
    </r>
  </si>
  <si>
    <r>
      <t xml:space="preserve">B- Teknik Gider </t>
    </r>
    <r>
      <rPr>
        <b/>
        <i/>
        <sz val="11"/>
        <color indexed="56"/>
        <rFont val="Times New Roman"/>
        <family val="1"/>
      </rPr>
      <t xml:space="preserve">- </t>
    </r>
    <r>
      <rPr>
        <i/>
        <sz val="11"/>
        <color indexed="56"/>
        <rFont val="Times New Roman"/>
        <family val="1"/>
      </rPr>
      <t>Technical Expenses</t>
    </r>
  </si>
  <si>
    <r>
      <t xml:space="preserve">C- Teknik Denge - </t>
    </r>
    <r>
      <rPr>
        <i/>
        <sz val="11"/>
        <color indexed="56"/>
        <rFont val="Times New Roman"/>
        <family val="1"/>
        <charset val="162"/>
      </rPr>
      <t xml:space="preserve">Balance on The Technical Account </t>
    </r>
  </si>
  <si>
    <r>
      <t xml:space="preserve">II- Teknik Olmayan Bölüm - </t>
    </r>
    <r>
      <rPr>
        <i/>
        <sz val="11"/>
        <color indexed="56"/>
        <rFont val="Times New Roman"/>
        <family val="1"/>
      </rPr>
      <t>Non Technical Account</t>
    </r>
  </si>
  <si>
    <r>
      <t>E- Sigortacılık Teknik Karşılıkları (Net)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Technical Provisions (Net)</t>
    </r>
  </si>
  <si>
    <t>TABLE: 10</t>
  </si>
  <si>
    <t>TABLO: 11</t>
  </si>
  <si>
    <r>
      <t xml:space="preserve">Diğer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Receivables</t>
    </r>
  </si>
  <si>
    <r>
      <t>Genel Toplam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General Total</t>
    </r>
  </si>
  <si>
    <r>
      <t xml:space="preserve">Toplam
</t>
    </r>
    <r>
      <rPr>
        <i/>
        <sz val="9"/>
        <rFont val="Times New Roman"/>
        <family val="1"/>
        <charset val="162"/>
      </rPr>
      <t>Total</t>
    </r>
  </si>
  <si>
    <r>
      <t xml:space="preserve">Diğer 
Alac. ve
Cari  Varlıklar
</t>
    </r>
    <r>
      <rPr>
        <i/>
        <sz val="9"/>
        <rFont val="Times New Roman"/>
        <family val="1"/>
        <charset val="162"/>
      </rPr>
      <t>Other
Receivables 
and Assets</t>
    </r>
  </si>
  <si>
    <r>
      <t xml:space="preserve">Toplam Cari Varlıklar
</t>
    </r>
    <r>
      <rPr>
        <i/>
        <sz val="9"/>
        <rFont val="Times New Roman"/>
        <family val="1"/>
        <charset val="162"/>
      </rPr>
      <t>Total Current Assets</t>
    </r>
  </si>
  <si>
    <r>
      <t xml:space="preserve">Diğer
Alacaklar
</t>
    </r>
    <r>
      <rPr>
        <i/>
        <sz val="9"/>
        <rFont val="Times New Roman"/>
        <family val="1"/>
        <charset val="162"/>
      </rPr>
      <t>Other
Receivables</t>
    </r>
  </si>
  <si>
    <r>
      <t xml:space="preserve">Finansal
Varlıklar
</t>
    </r>
    <r>
      <rPr>
        <i/>
        <sz val="9"/>
        <rFont val="Times New Roman"/>
        <family val="1"/>
        <charset val="162"/>
      </rPr>
      <t xml:space="preserve">Financial
Assets </t>
    </r>
  </si>
  <si>
    <r>
      <t xml:space="preserve">Zrn. Sertifika MS </t>
    </r>
    <r>
      <rPr>
        <i/>
        <sz val="9"/>
        <rFont val="Times New Roman"/>
        <family val="1"/>
        <charset val="162"/>
      </rPr>
      <t>- Mandatory Certificate L.</t>
    </r>
  </si>
  <si>
    <r>
      <t xml:space="preserve">Mesleki Sor.Sig. </t>
    </r>
    <r>
      <rPr>
        <i/>
        <sz val="9"/>
        <rFont val="Times New Roman"/>
        <family val="1"/>
        <charset val="162"/>
      </rPr>
      <t>- TPL for Professionals</t>
    </r>
  </si>
  <si>
    <r>
      <t xml:space="preserve">Özel Güvenlik MS </t>
    </r>
    <r>
      <rPr>
        <i/>
        <sz val="9"/>
        <rFont val="Times New Roman"/>
        <family val="1"/>
        <charset val="162"/>
      </rPr>
      <t>- Personal Security Liability</t>
    </r>
  </si>
  <si>
    <r>
      <t xml:space="preserve">Diğer Teknik Karş. Değişim
</t>
    </r>
    <r>
      <rPr>
        <i/>
        <sz val="9"/>
        <rFont val="Times New Roman"/>
        <family val="1"/>
        <charset val="162"/>
      </rPr>
      <t>Change in Other Technical Prov.</t>
    </r>
  </si>
  <si>
    <r>
      <t xml:space="preserve">Taksitli Kredi </t>
    </r>
    <r>
      <rPr>
        <i/>
        <sz val="9"/>
        <rFont val="Times New Roman"/>
        <family val="1"/>
        <charset val="162"/>
      </rPr>
      <t>- Hire Purchase Credit</t>
    </r>
  </si>
  <si>
    <r>
      <t xml:space="preserve">Uzun Vadeli Konut Kredisi </t>
    </r>
    <r>
      <rPr>
        <i/>
        <sz val="9"/>
        <rFont val="Times New Roman"/>
        <family val="1"/>
        <charset val="162"/>
      </rPr>
      <t>- Mortgage</t>
    </r>
  </si>
  <si>
    <r>
      <t xml:space="preserve">Finansal Kayıplar - </t>
    </r>
    <r>
      <rPr>
        <i/>
        <sz val="9"/>
        <rFont val="Times New Roman"/>
        <family val="1"/>
        <charset val="162"/>
      </rPr>
      <t>Financial Loss</t>
    </r>
  </si>
  <si>
    <t>TABLE: 34</t>
  </si>
  <si>
    <t>TABLO: 37</t>
  </si>
  <si>
    <r>
      <t xml:space="preserve">Şirket Adı
</t>
    </r>
    <r>
      <rPr>
        <i/>
        <sz val="10"/>
        <rFont val="Times New Roman"/>
        <family val="1"/>
        <charset val="162"/>
      </rPr>
      <t>Company Name</t>
    </r>
  </si>
  <si>
    <r>
      <t xml:space="preserve">Alınan Prim </t>
    </r>
    <r>
      <rPr>
        <i/>
        <sz val="9"/>
        <rFont val="Times New Roman"/>
        <family val="1"/>
        <charset val="162"/>
      </rPr>
      <t>-Premiums Received</t>
    </r>
  </si>
  <si>
    <t>TABLO: 23</t>
  </si>
  <si>
    <r>
      <t xml:space="preserve">Devlet Tahvili                             
</t>
    </r>
    <r>
      <rPr>
        <i/>
        <sz val="9"/>
        <rFont val="Times New Roman"/>
        <family val="1"/>
        <charset val="162"/>
      </rPr>
      <t xml:space="preserve">Government Bonds </t>
    </r>
  </si>
  <si>
    <r>
      <t xml:space="preserve">Ters
Repo                       
</t>
    </r>
    <r>
      <rPr>
        <i/>
        <sz val="9"/>
        <rFont val="Times New Roman"/>
        <family val="1"/>
        <charset val="162"/>
      </rPr>
      <t>Reverse
Repo</t>
    </r>
  </si>
  <si>
    <r>
      <t xml:space="preserve">Hisse Senedi                         
</t>
    </r>
    <r>
      <rPr>
        <i/>
        <sz val="9"/>
        <rFont val="Times New Roman"/>
        <family val="1"/>
        <charset val="162"/>
      </rPr>
      <t>Stock</t>
    </r>
  </si>
  <si>
    <r>
      <t xml:space="preserve">Diğer      
</t>
    </r>
    <r>
      <rPr>
        <i/>
        <sz val="9"/>
        <rFont val="Times New Roman"/>
        <family val="1"/>
        <charset val="162"/>
      </rPr>
      <t>Others</t>
    </r>
  </si>
  <si>
    <t>TABLO: 35</t>
  </si>
  <si>
    <r>
      <t xml:space="preserve">Maddi Varlıklara İlişkin Verilen Avanslar
</t>
    </r>
    <r>
      <rPr>
        <i/>
        <sz val="9"/>
        <rFont val="Times New Roman"/>
        <family val="1"/>
        <charset val="162"/>
      </rPr>
      <t>Advances on Fixed Assets</t>
    </r>
  </si>
  <si>
    <r>
      <t xml:space="preserve">Emeklilik Şirketleri
</t>
    </r>
    <r>
      <rPr>
        <i/>
        <sz val="9"/>
        <rFont val="Times New Roman"/>
        <family val="1"/>
        <charset val="162"/>
      </rPr>
      <t>Pension Companies</t>
    </r>
  </si>
  <si>
    <t>TABLO: 3B</t>
  </si>
  <si>
    <t>TABLE: 3B</t>
  </si>
  <si>
    <t>SİGORTA ve REASÜRANS ŞİRKETLERİNDE ÇALIŞAN AKTÜERLER</t>
  </si>
  <si>
    <r>
      <t xml:space="preserve">Toplam Cari
Olmayan
Varlıklar
</t>
    </r>
    <r>
      <rPr>
        <i/>
        <sz val="9"/>
        <rFont val="Times New Roman"/>
        <family val="1"/>
        <charset val="162"/>
      </rPr>
      <t>Total Long
Term Assets</t>
    </r>
  </si>
  <si>
    <r>
      <t xml:space="preserve">İl - </t>
    </r>
    <r>
      <rPr>
        <i/>
        <sz val="9"/>
        <rFont val="Times New Roman"/>
        <family val="1"/>
        <charset val="162"/>
      </rPr>
      <t>Province</t>
    </r>
  </si>
  <si>
    <r>
      <t xml:space="preserve">Hastalık / Sağlık - </t>
    </r>
    <r>
      <rPr>
        <i/>
        <sz val="9"/>
        <rFont val="Times New Roman"/>
        <family val="1"/>
        <charset val="162"/>
      </rPr>
      <t>Health</t>
    </r>
  </si>
  <si>
    <t>(TL)</t>
  </si>
  <si>
    <r>
      <t xml:space="preserve">    4.a- Üretim Komisyon - </t>
    </r>
    <r>
      <rPr>
        <i/>
        <sz val="10"/>
        <rFont val="Times New Roman"/>
        <family val="1"/>
      </rPr>
      <t>Acquisition Commission</t>
    </r>
  </si>
  <si>
    <r>
      <t xml:space="preserve">    4.d- Diğer Giderler - </t>
    </r>
    <r>
      <rPr>
        <i/>
        <sz val="10"/>
        <rFont val="Times New Roman"/>
        <family val="1"/>
      </rPr>
      <t>Other Expenses</t>
    </r>
  </si>
  <si>
    <t>√</t>
  </si>
  <si>
    <r>
      <t>E- Sigortacılık Teknik Karşılıkları</t>
    </r>
    <r>
      <rPr>
        <i/>
        <sz val="10"/>
        <rFont val="Times New Roman"/>
        <family val="1"/>
        <charset val="162"/>
      </rPr>
      <t xml:space="preserve"> - Technical Provisions (Net)</t>
    </r>
  </si>
  <si>
    <r>
      <t xml:space="preserve">G- Diğer Risklere İlişkin Karşılıklar  </t>
    </r>
    <r>
      <rPr>
        <i/>
        <sz val="10"/>
        <rFont val="Times New Roman"/>
        <family val="1"/>
        <charset val="162"/>
      </rPr>
      <t>- Provisions for Other Risks</t>
    </r>
  </si>
  <si>
    <r>
      <t>I- Diğer Kısa Vadeli Yükümlülükler</t>
    </r>
    <r>
      <rPr>
        <i/>
        <sz val="10"/>
        <rFont val="Times New Roman"/>
        <family val="1"/>
        <charset val="162"/>
      </rPr>
      <t xml:space="preserve"> - Other Short Term Liabilities </t>
    </r>
  </si>
  <si>
    <r>
      <t xml:space="preserve">Diğer
Borçlar
</t>
    </r>
    <r>
      <rPr>
        <i/>
        <sz val="9"/>
        <rFont val="Times New Roman"/>
        <family val="1"/>
        <charset val="162"/>
      </rPr>
      <t>Other
Payables</t>
    </r>
  </si>
  <si>
    <r>
      <t xml:space="preserve">Hakim Ortak
</t>
    </r>
    <r>
      <rPr>
        <i/>
        <sz val="10"/>
        <rFont val="Times New Roman"/>
        <family val="1"/>
        <charset val="162"/>
      </rPr>
      <t>Controlling Shareholder</t>
    </r>
  </si>
  <si>
    <r>
      <t xml:space="preserve">Ülke 
</t>
    </r>
    <r>
      <rPr>
        <i/>
        <sz val="10"/>
        <rFont val="Times New Roman"/>
        <family val="1"/>
        <charset val="162"/>
      </rPr>
      <t>Country</t>
    </r>
  </si>
  <si>
    <r>
      <t xml:space="preserve">Hakim Ortağın Payı
</t>
    </r>
    <r>
      <rPr>
        <i/>
        <sz val="9"/>
        <rFont val="Times New Roman"/>
        <family val="1"/>
        <charset val="162"/>
      </rPr>
      <t>Dominant's Share (%)</t>
    </r>
  </si>
  <si>
    <r>
      <t xml:space="preserve">Sermayede Yabancı Payı
</t>
    </r>
    <r>
      <rPr>
        <i/>
        <sz val="9"/>
        <rFont val="Times New Roman"/>
        <family val="1"/>
        <charset val="162"/>
      </rPr>
      <t>Foreign Share (%)</t>
    </r>
  </si>
  <si>
    <r>
      <t xml:space="preserve">Prim Tutarı
</t>
    </r>
    <r>
      <rPr>
        <i/>
        <sz val="10"/>
        <rFont val="Times New Roman"/>
        <family val="1"/>
        <charset val="162"/>
      </rPr>
      <t>Premium (000 TL)</t>
    </r>
  </si>
  <si>
    <r>
      <t xml:space="preserve">Sektör Pazar Payı (*)
</t>
    </r>
    <r>
      <rPr>
        <i/>
        <sz val="10"/>
        <rFont val="Times New Roman"/>
        <family val="1"/>
        <charset val="162"/>
      </rPr>
      <t>Market Share (%)</t>
    </r>
  </si>
  <si>
    <r>
      <t xml:space="preserve">Hava Araçları Sorumluluk
</t>
    </r>
    <r>
      <rPr>
        <i/>
        <sz val="9"/>
        <rFont val="Times New Roman"/>
        <family val="1"/>
        <charset val="162"/>
      </rPr>
      <t>Air Vehicles Liability</t>
    </r>
  </si>
  <si>
    <r>
      <t xml:space="preserve">Su Araçları Sorumluluk
</t>
    </r>
    <r>
      <rPr>
        <i/>
        <sz val="9"/>
        <rFont val="Times New Roman"/>
        <family val="1"/>
        <charset val="162"/>
      </rPr>
      <t>Sea Vehicles Liability</t>
    </r>
  </si>
  <si>
    <t>TABLO: 36</t>
  </si>
  <si>
    <r>
      <t xml:space="preserve">KARA ARAÇLARI SOR.
</t>
    </r>
    <r>
      <rPr>
        <i/>
        <sz val="8"/>
        <rFont val="Times New Roman"/>
        <family val="1"/>
        <charset val="162"/>
      </rPr>
      <t>LAND VEHICLE LIABILITY</t>
    </r>
  </si>
  <si>
    <r>
      <t xml:space="preserve">Yangın ve Doğal Afetler
</t>
    </r>
    <r>
      <rPr>
        <i/>
        <sz val="9"/>
        <rFont val="Times New Roman"/>
        <family val="1"/>
        <charset val="162"/>
      </rPr>
      <t>Fire</t>
    </r>
  </si>
  <si>
    <t>TABLO:1B</t>
  </si>
  <si>
    <t>TABLE: 1B</t>
  </si>
  <si>
    <t>TABLO: 2A</t>
  </si>
  <si>
    <t>TABLE: 2A</t>
  </si>
  <si>
    <t>TABLO: 2B</t>
  </si>
  <si>
    <t>TABLE: 2B</t>
  </si>
  <si>
    <r>
      <t xml:space="preserve">B- Esas Faaliyetlerden Borçlar </t>
    </r>
    <r>
      <rPr>
        <i/>
        <sz val="10"/>
        <rFont val="Times New Roman"/>
        <family val="1"/>
        <charset val="162"/>
      </rPr>
      <t>- Payables on Operations</t>
    </r>
  </si>
  <si>
    <r>
      <t xml:space="preserve">C- İlişkili Taraflara Borçlar  </t>
    </r>
    <r>
      <rPr>
        <i/>
        <sz val="10"/>
        <rFont val="Times New Roman"/>
        <family val="1"/>
        <charset val="162"/>
      </rPr>
      <t xml:space="preserve">- Payables to Related Parties </t>
    </r>
  </si>
  <si>
    <r>
      <t xml:space="preserve">Yatırım Amaçlı Gayrimenkuller
</t>
    </r>
    <r>
      <rPr>
        <i/>
        <sz val="9"/>
        <rFont val="Times New Roman"/>
        <family val="1"/>
        <charset val="162"/>
      </rPr>
      <t>Fixed Assets Held for Investment</t>
    </r>
  </si>
  <si>
    <r>
      <t>Olağan ve Olağan Dışı Faaliyetler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Other Charges and Extrordinary Income and Charges</t>
    </r>
  </si>
  <si>
    <t>AMERICAN LIFE HAYAT SİGORTA AŞ</t>
  </si>
  <si>
    <r>
      <t xml:space="preserve">Diğer Cari
Olmayan
Varlıklar
</t>
    </r>
    <r>
      <rPr>
        <i/>
        <sz val="9"/>
        <rFont val="Times New Roman"/>
        <family val="1"/>
        <charset val="162"/>
      </rPr>
      <t>Other Long
Term Assets</t>
    </r>
  </si>
  <si>
    <t>TABLO: 34</t>
  </si>
  <si>
    <r>
      <t xml:space="preserve">Toplam             </t>
    </r>
    <r>
      <rPr>
        <sz val="10"/>
        <rFont val="Times New Roman"/>
        <family val="1"/>
        <charset val="162"/>
      </rPr>
      <t xml:space="preserve">  
</t>
    </r>
    <r>
      <rPr>
        <i/>
        <sz val="9"/>
        <rFont val="Times New Roman"/>
        <family val="1"/>
        <charset val="162"/>
      </rPr>
      <t>Total</t>
    </r>
  </si>
  <si>
    <r>
      <t xml:space="preserve">Aylık               
</t>
    </r>
    <r>
      <rPr>
        <i/>
        <sz val="9"/>
        <rFont val="Times New Roman"/>
        <family val="1"/>
        <charset val="162"/>
      </rPr>
      <t>Monthly</t>
    </r>
  </si>
  <si>
    <t>TABLO: 43</t>
  </si>
  <si>
    <t>TABLO: 47</t>
  </si>
  <si>
    <t>TABLE: 47</t>
  </si>
  <si>
    <t>TABLE: 35</t>
  </si>
  <si>
    <r>
      <t xml:space="preserve">Önceki Dönem
</t>
    </r>
    <r>
      <rPr>
        <i/>
        <sz val="9"/>
        <rFont val="Times New Roman"/>
        <family val="1"/>
        <charset val="162"/>
      </rPr>
      <t xml:space="preserve">Previous Period </t>
    </r>
  </si>
  <si>
    <t xml:space="preserve"> c.MTK Değ.- Ch.Outstanding Claims Res.(OCR) (-)</t>
  </si>
  <si>
    <t>DUBAI GROUP</t>
  </si>
  <si>
    <t>TABLE: 33</t>
  </si>
  <si>
    <r>
      <t>4. Yat.Gerçekleşmemiş Kar -</t>
    </r>
    <r>
      <rPr>
        <i/>
        <sz val="10"/>
        <rFont val="Times New Roman"/>
        <family val="1"/>
        <charset val="162"/>
      </rPr>
      <t>Unrealised Gains on Inv.</t>
    </r>
  </si>
  <si>
    <t>TABLO: 44</t>
  </si>
  <si>
    <t>TABLO: 13</t>
  </si>
  <si>
    <r>
      <t xml:space="preserve">        Eksedan - </t>
    </r>
    <r>
      <rPr>
        <i/>
        <sz val="10"/>
        <rFont val="Times New Roman"/>
        <family val="1"/>
        <charset val="162"/>
      </rPr>
      <t>Surplus</t>
    </r>
  </si>
  <si>
    <t>TABLO: 18</t>
  </si>
  <si>
    <t>TABLO: 22</t>
  </si>
  <si>
    <r>
      <t xml:space="preserve">Fon Adı                                                                                                                 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Name of the Fund</t>
    </r>
  </si>
  <si>
    <t>TABLO: 38</t>
  </si>
  <si>
    <t>TABLE: 38</t>
  </si>
  <si>
    <r>
      <t xml:space="preserve">  e.Pazarlama/Reklam-</t>
    </r>
    <r>
      <rPr>
        <i/>
        <sz val="10"/>
        <rFont val="Times New Roman"/>
        <family val="1"/>
        <charset val="162"/>
      </rPr>
      <t>Mark./Advert.</t>
    </r>
  </si>
  <si>
    <r>
      <t xml:space="preserve">  f.Ar-Ge -</t>
    </r>
    <r>
      <rPr>
        <i/>
        <sz val="10"/>
        <rFont val="Times New Roman"/>
        <family val="1"/>
        <charset val="162"/>
      </rPr>
      <t>Research/Advance</t>
    </r>
  </si>
  <si>
    <r>
      <t>Reasürans Şirketleri</t>
    </r>
    <r>
      <rPr>
        <b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Reinsurance Companies</t>
    </r>
  </si>
  <si>
    <r>
      <t xml:space="preserve">        Diğer - </t>
    </r>
    <r>
      <rPr>
        <i/>
        <sz val="10"/>
        <rFont val="Times New Roman"/>
        <family val="1"/>
        <charset val="162"/>
      </rPr>
      <t>Other</t>
    </r>
  </si>
  <si>
    <t xml:space="preserve">        Excess of Loss</t>
  </si>
  <si>
    <t xml:space="preserve">        Stop Loss</t>
  </si>
  <si>
    <r>
      <t xml:space="preserve">Genel Toplam
</t>
    </r>
    <r>
      <rPr>
        <i/>
        <sz val="9"/>
        <rFont val="Times New Roman"/>
        <family val="1"/>
        <charset val="162"/>
      </rPr>
      <t>Grand Total</t>
    </r>
  </si>
  <si>
    <r>
      <t xml:space="preserve">Hayat Dışı
</t>
    </r>
    <r>
      <rPr>
        <i/>
        <sz val="9"/>
        <rFont val="Times New Roman"/>
        <family val="1"/>
        <charset val="162"/>
      </rPr>
      <t>Non Life</t>
    </r>
  </si>
  <si>
    <r>
      <t xml:space="preserve">Sigortalılardan Alacaklar (SA)
</t>
    </r>
    <r>
      <rPr>
        <i/>
        <sz val="9"/>
        <rFont val="Times New Roman"/>
        <family val="1"/>
        <charset val="162"/>
      </rPr>
      <t>Receivables from Insureds</t>
    </r>
  </si>
  <si>
    <r>
      <t xml:space="preserve">1-Kazanılmış Prim - </t>
    </r>
    <r>
      <rPr>
        <i/>
        <sz val="10"/>
        <rFont val="Times New Roman"/>
        <family val="1"/>
        <charset val="162"/>
      </rPr>
      <t>Earned Premium</t>
    </r>
  </si>
  <si>
    <r>
      <t xml:space="preserve"> a.Alınan Prim -</t>
    </r>
    <r>
      <rPr>
        <i/>
        <sz val="10"/>
        <rFont val="Times New Roman"/>
        <family val="1"/>
        <charset val="162"/>
      </rPr>
      <t>Gross Written Premium</t>
    </r>
  </si>
  <si>
    <r>
      <t xml:space="preserve">Diğer Teknik Giderler
</t>
    </r>
    <r>
      <rPr>
        <i/>
        <sz val="9"/>
        <rFont val="Times New Roman"/>
        <family val="1"/>
        <charset val="162"/>
      </rPr>
      <t>Other Technical Expenses</t>
    </r>
  </si>
  <si>
    <t>ZURICH</t>
  </si>
  <si>
    <r>
      <t xml:space="preserve">4- Faaliyet Giderleri - </t>
    </r>
    <r>
      <rPr>
        <i/>
        <sz val="10"/>
        <rFont val="Times New Roman"/>
        <family val="1"/>
      </rPr>
      <t>Operating Expenses</t>
    </r>
  </si>
  <si>
    <t>FİNANSBANK AŞ</t>
  </si>
  <si>
    <r>
      <t xml:space="preserve">Kredi-Borcun Ödenmemesi </t>
    </r>
    <r>
      <rPr>
        <i/>
        <sz val="9"/>
        <rFont val="Times New Roman"/>
        <family val="1"/>
        <charset val="162"/>
      </rPr>
      <t>- Credit</t>
    </r>
  </si>
  <si>
    <r>
      <t>Esas Faaliyetlerden Borçlar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>Payables on Operations</t>
    </r>
  </si>
  <si>
    <r>
      <t xml:space="preserve">Diğer
Risklere
İlişkin
Karş.
</t>
    </r>
    <r>
      <rPr>
        <i/>
        <sz val="9"/>
        <rFont val="Times New Roman"/>
        <family val="1"/>
        <charset val="162"/>
      </rPr>
      <t>Provisions
for Other
Risks</t>
    </r>
  </si>
  <si>
    <t>GUNES</t>
  </si>
  <si>
    <t>YAPI KREDI</t>
  </si>
  <si>
    <t>GUVEN</t>
  </si>
  <si>
    <t>ISIK</t>
  </si>
  <si>
    <t>HUR</t>
  </si>
  <si>
    <t>ANADOLU</t>
  </si>
  <si>
    <r>
      <t xml:space="preserve">Genel Zararlar
</t>
    </r>
    <r>
      <rPr>
        <i/>
        <sz val="9"/>
        <rFont val="Times New Roman"/>
        <family val="1"/>
        <charset val="162"/>
      </rPr>
      <t>General Damages</t>
    </r>
  </si>
  <si>
    <r>
      <t xml:space="preserve">Kara Araçları Sorumluluk
</t>
    </r>
    <r>
      <rPr>
        <i/>
        <sz val="9"/>
        <rFont val="Times New Roman"/>
        <family val="1"/>
        <charset val="162"/>
      </rPr>
      <t>Land Vehicles Liability</t>
    </r>
  </si>
  <si>
    <r>
      <t xml:space="preserve">C- İlişkili Taraflara Borçlar </t>
    </r>
    <r>
      <rPr>
        <i/>
        <sz val="10"/>
        <rFont val="Times New Roman"/>
        <family val="1"/>
        <charset val="162"/>
      </rPr>
      <t>- Payables to Related Parties</t>
    </r>
  </si>
  <si>
    <r>
      <t xml:space="preserve">Sigorta/Emeklilik Şirketleri
</t>
    </r>
    <r>
      <rPr>
        <i/>
        <sz val="9"/>
        <rFont val="Times New Roman"/>
        <family val="1"/>
        <charset val="162"/>
      </rPr>
      <t>Insurance/Pension Companies</t>
    </r>
  </si>
  <si>
    <t>TABLO: 19</t>
  </si>
  <si>
    <t>TABLO: 21</t>
  </si>
  <si>
    <r>
      <t xml:space="preserve">1- Finansal Yatırımlardan Elde Edilen Gelirler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Investment Income</t>
    </r>
  </si>
  <si>
    <t>(000 TL)</t>
  </si>
  <si>
    <r>
      <t xml:space="preserve">DENETÇİLER </t>
    </r>
    <r>
      <rPr>
        <sz val="10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Auditors</t>
    </r>
  </si>
  <si>
    <r>
      <t xml:space="preserve">1- Yazılan Primler (Net) - </t>
    </r>
    <r>
      <rPr>
        <i/>
        <sz val="10"/>
        <rFont val="Times New Roman"/>
        <family val="1"/>
      </rPr>
      <t>Gross Written Premium</t>
    </r>
  </si>
  <si>
    <r>
      <t xml:space="preserve">    </t>
    </r>
    <r>
      <rPr>
        <sz val="10"/>
        <rFont val="Times New Roman"/>
        <family val="1"/>
      </rPr>
      <t>1.a- Yazılan Primler</t>
    </r>
    <r>
      <rPr>
        <i/>
        <sz val="10"/>
        <rFont val="Times New Roman"/>
        <family val="1"/>
      </rPr>
      <t xml:space="preserve"> </t>
    </r>
    <r>
      <rPr>
        <b/>
        <i/>
        <sz val="10"/>
        <rFont val="Times New Roman"/>
        <family val="1"/>
      </rPr>
      <t xml:space="preserve">- </t>
    </r>
    <r>
      <rPr>
        <i/>
        <sz val="10"/>
        <rFont val="Times New Roman"/>
        <family val="1"/>
      </rPr>
      <t>Gross Written Premiums</t>
    </r>
  </si>
  <si>
    <r>
      <t xml:space="preserve">Giriş Aidatı Gelirleri
</t>
    </r>
    <r>
      <rPr>
        <i/>
        <sz val="9"/>
        <rFont val="Times New Roman"/>
        <family val="1"/>
        <charset val="162"/>
      </rPr>
      <t>Entry Fees</t>
    </r>
  </si>
  <si>
    <r>
      <t xml:space="preserve">Özel Hizmet Gideri Kesintisi
</t>
    </r>
    <r>
      <rPr>
        <i/>
        <sz val="9"/>
        <rFont val="Times New Roman"/>
        <family val="1"/>
        <charset val="162"/>
      </rPr>
      <t>Special Service Charges</t>
    </r>
  </si>
  <si>
    <r>
      <t xml:space="preserve">Kaza
</t>
    </r>
    <r>
      <rPr>
        <i/>
        <sz val="9"/>
        <rFont val="Times New Roman"/>
        <family val="1"/>
        <charset val="162"/>
      </rPr>
      <t>Casualty</t>
    </r>
  </si>
  <si>
    <r>
      <t xml:space="preserve">Şirket Adı
</t>
    </r>
    <r>
      <rPr>
        <i/>
        <sz val="9"/>
        <rFont val="Times New Roman"/>
        <family val="1"/>
        <charset val="162"/>
      </rPr>
      <t>Company Name</t>
    </r>
  </si>
  <si>
    <r>
      <t xml:space="preserve">FONLARIN YÖNETİMİ İŞLEMİ
</t>
    </r>
    <r>
      <rPr>
        <i/>
        <sz val="8"/>
        <rFont val="Times New Roman"/>
        <family val="1"/>
        <charset val="162"/>
      </rPr>
      <t>MANAGEMENT OF FUNDS</t>
    </r>
  </si>
  <si>
    <r>
      <t xml:space="preserve">(*) Sigorta Tahkim Komisyonuna Üye - </t>
    </r>
    <r>
      <rPr>
        <i/>
        <sz val="9"/>
        <rFont val="Times New Roman"/>
        <family val="1"/>
        <charset val="162"/>
      </rPr>
      <t>Member of Insurance Arbitration Commission</t>
    </r>
  </si>
  <si>
    <t>TABLO: 15</t>
  </si>
  <si>
    <t>TABLO: 24</t>
  </si>
  <si>
    <t>TABLO: 25</t>
  </si>
  <si>
    <t>TABLO: 26</t>
  </si>
  <si>
    <t>TABLO: 27</t>
  </si>
  <si>
    <r>
      <t xml:space="preserve">Diğer - </t>
    </r>
    <r>
      <rPr>
        <i/>
        <sz val="9"/>
        <rFont val="Times New Roman"/>
        <family val="1"/>
        <charset val="162"/>
      </rPr>
      <t>Other</t>
    </r>
  </si>
  <si>
    <r>
      <t>Diğer -</t>
    </r>
    <r>
      <rPr>
        <i/>
        <sz val="9"/>
        <rFont val="Times New Roman"/>
        <family val="1"/>
        <charset val="162"/>
      </rPr>
      <t xml:space="preserve"> Other</t>
    </r>
  </si>
  <si>
    <r>
      <t xml:space="preserve">Toplam Alım Satım Amaçlı Finansal Varlıklar 
</t>
    </r>
    <r>
      <rPr>
        <i/>
        <sz val="9"/>
        <rFont val="Times New Roman"/>
        <family val="1"/>
        <charset val="162"/>
      </rPr>
      <t>Total Financial Assets Held for Trading</t>
    </r>
  </si>
  <si>
    <r>
      <t xml:space="preserve">Toplam </t>
    </r>
    <r>
      <rPr>
        <i/>
        <sz val="9"/>
        <rFont val="Times New Roman"/>
        <family val="1"/>
        <charset val="162"/>
      </rPr>
      <t>Total</t>
    </r>
  </si>
  <si>
    <r>
      <t xml:space="preserve">Toplam Vadeye Kadar Elde Tutulacak Varlıklar
</t>
    </r>
    <r>
      <rPr>
        <i/>
        <sz val="9"/>
        <rFont val="Times New Roman"/>
        <family val="1"/>
        <charset val="162"/>
      </rPr>
      <t>Total Financial Assets Held for Maturity</t>
    </r>
  </si>
  <si>
    <r>
      <t xml:space="preserve">Toplam Satılmaya Hazır Finansal Varlıklar 
</t>
    </r>
    <r>
      <rPr>
        <i/>
        <sz val="9"/>
        <rFont val="Times New Roman"/>
        <family val="1"/>
        <charset val="162"/>
      </rPr>
      <t>Total Financial Assets Available for Sale</t>
    </r>
  </si>
  <si>
    <r>
      <t xml:space="preserve">Nehir Araçları </t>
    </r>
    <r>
      <rPr>
        <i/>
        <sz val="9"/>
        <rFont val="Times New Roman"/>
        <family val="1"/>
        <charset val="162"/>
      </rPr>
      <t>- River Vehicles</t>
    </r>
  </si>
  <si>
    <r>
      <t xml:space="preserve">Göl Araçları </t>
    </r>
    <r>
      <rPr>
        <i/>
        <sz val="9"/>
        <rFont val="Times New Roman"/>
        <family val="1"/>
        <charset val="162"/>
      </rPr>
      <t>- Lake Vehicles</t>
    </r>
  </si>
  <si>
    <t>VAN</t>
  </si>
  <si>
    <t>HATAY</t>
  </si>
  <si>
    <t>YALOVA</t>
  </si>
  <si>
    <t>YOZGAT</t>
  </si>
  <si>
    <t>ZONGULDAK</t>
  </si>
  <si>
    <t>ISPARTA</t>
  </si>
  <si>
    <r>
      <t xml:space="preserve">Genel Toplam
</t>
    </r>
    <r>
      <rPr>
        <sz val="9"/>
        <rFont val="Times New Roman"/>
        <family val="1"/>
        <charset val="162"/>
      </rPr>
      <t>Total</t>
    </r>
  </si>
  <si>
    <r>
      <t xml:space="preserve">1.Kazanılmış Prim - </t>
    </r>
    <r>
      <rPr>
        <i/>
        <sz val="9"/>
        <rFont val="Times New Roman"/>
        <family val="1"/>
        <charset val="162"/>
      </rPr>
      <t>Earned Premium</t>
    </r>
  </si>
  <si>
    <t>ALLIANZ H/E</t>
  </si>
  <si>
    <t>SBN</t>
  </si>
  <si>
    <t>ALLIANZ</t>
  </si>
  <si>
    <r>
      <t xml:space="preserve">(*) Doğal Afet Sigortaları Kurumunun verisidir. - </t>
    </r>
    <r>
      <rPr>
        <i/>
        <sz val="9"/>
        <rFont val="Times New Roman"/>
        <family val="1"/>
        <charset val="162"/>
      </rPr>
      <t>Figures of Turkish Catastrophic Insurance Pool</t>
    </r>
  </si>
  <si>
    <t>EUREKO</t>
  </si>
  <si>
    <t>HDI</t>
  </si>
  <si>
    <r>
      <t xml:space="preserve">Hazine Bonosu ve
Devlet Tahvili
</t>
    </r>
    <r>
      <rPr>
        <i/>
        <sz val="9"/>
        <rFont val="Times New Roman"/>
        <family val="1"/>
        <charset val="162"/>
      </rPr>
      <t>Treasury Bills and
Government Bonds</t>
    </r>
  </si>
  <si>
    <r>
      <t xml:space="preserve">Yatırım Gelirleri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Income</t>
    </r>
  </si>
  <si>
    <t>TABLO: 5</t>
  </si>
  <si>
    <t>TABLE: 5</t>
  </si>
  <si>
    <r>
      <t xml:space="preserve">Sağlık </t>
    </r>
    <r>
      <rPr>
        <b/>
        <i/>
        <sz val="9"/>
        <rFont val="Times New Roman"/>
        <family val="1"/>
        <charset val="162"/>
      </rPr>
      <t>- Health</t>
    </r>
  </si>
  <si>
    <r>
      <t xml:space="preserve">Seyahat Sağlık </t>
    </r>
    <r>
      <rPr>
        <b/>
        <i/>
        <sz val="9"/>
        <rFont val="Times New Roman"/>
        <family val="1"/>
        <charset val="162"/>
      </rPr>
      <t>- Travel Health</t>
    </r>
  </si>
  <si>
    <r>
      <t xml:space="preserve">Satılmaya Hazır Finansal Varlıklar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Assets Available for Sale</t>
    </r>
  </si>
  <si>
    <r>
      <t xml:space="preserve">     2- Banka - </t>
    </r>
    <r>
      <rPr>
        <i/>
        <sz val="10"/>
        <rFont val="Times New Roman"/>
        <family val="1"/>
        <charset val="162"/>
      </rPr>
      <t>Bank</t>
    </r>
  </si>
  <si>
    <r>
      <t>ACENTE</t>
    </r>
    <r>
      <rPr>
        <i/>
        <sz val="10"/>
        <rFont val="Times New Roman"/>
        <family val="1"/>
        <charset val="162"/>
      </rPr>
      <t xml:space="preserve"> - Insurance Agency</t>
    </r>
  </si>
  <si>
    <r>
      <t xml:space="preserve">YATIRIM FONLU
</t>
    </r>
    <r>
      <rPr>
        <i/>
        <sz val="8"/>
        <rFont val="Times New Roman"/>
        <family val="1"/>
        <charset val="162"/>
      </rPr>
      <t>INVESTMENT FUND</t>
    </r>
  </si>
  <si>
    <r>
      <t>I- Diğer Uzun Vadeli Yükümlülükler</t>
    </r>
    <r>
      <rPr>
        <i/>
        <sz val="10"/>
        <rFont val="Times New Roman"/>
        <family val="1"/>
        <charset val="162"/>
      </rPr>
      <t xml:space="preserve"> - Other Long Term Liabilities</t>
    </r>
  </si>
  <si>
    <r>
      <t xml:space="preserve">A- Ödenmiş Sermaye </t>
    </r>
    <r>
      <rPr>
        <i/>
        <sz val="10"/>
        <rFont val="Times New Roman"/>
        <family val="1"/>
        <charset val="162"/>
      </rPr>
      <t xml:space="preserve"> - Paid - in Capital</t>
    </r>
  </si>
  <si>
    <t>AXA</t>
  </si>
  <si>
    <r>
      <t xml:space="preserve">Hayat 
</t>
    </r>
    <r>
      <rPr>
        <i/>
        <sz val="9"/>
        <rFont val="Times New Roman"/>
        <family val="1"/>
        <charset val="162"/>
      </rPr>
      <t>Lİfe</t>
    </r>
  </si>
  <si>
    <r>
      <t xml:space="preserve">Aracılardan Alacaklar
</t>
    </r>
    <r>
      <rPr>
        <i/>
        <sz val="9"/>
        <rFont val="Times New Roman"/>
        <family val="1"/>
        <charset val="162"/>
      </rPr>
      <t>Receivables from
Intermediaries</t>
    </r>
  </si>
  <si>
    <r>
      <t xml:space="preserve">Üç Aylık           
</t>
    </r>
    <r>
      <rPr>
        <i/>
        <sz val="9"/>
        <rFont val="Times New Roman"/>
        <family val="1"/>
        <charset val="162"/>
      </rPr>
      <t>Quarterly</t>
    </r>
  </si>
  <si>
    <r>
      <t xml:space="preserve">Altı Aylık               </t>
    </r>
    <r>
      <rPr>
        <sz val="10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Semi Annually</t>
    </r>
  </si>
  <si>
    <r>
      <t xml:space="preserve">Yıllık                
</t>
    </r>
    <r>
      <rPr>
        <i/>
        <sz val="9"/>
        <rFont val="Times New Roman"/>
        <family val="1"/>
        <charset val="162"/>
      </rPr>
      <t>Annually</t>
    </r>
  </si>
  <si>
    <r>
      <t xml:space="preserve">Aracılardan Alacaklar (AA)
</t>
    </r>
    <r>
      <rPr>
        <i/>
        <sz val="9"/>
        <rFont val="Times New Roman"/>
        <family val="1"/>
        <charset val="162"/>
      </rPr>
      <t>Receivables from Intermediaries</t>
    </r>
  </si>
  <si>
    <r>
      <t xml:space="preserve">Acenteler </t>
    </r>
    <r>
      <rPr>
        <i/>
        <sz val="9"/>
        <rFont val="Times New Roman"/>
        <family val="1"/>
        <charset val="162"/>
      </rPr>
      <t>-Agencies</t>
    </r>
  </si>
  <si>
    <r>
      <t xml:space="preserve">Bankalar </t>
    </r>
    <r>
      <rPr>
        <i/>
        <sz val="9"/>
        <rFont val="Times New Roman"/>
        <family val="1"/>
        <charset val="162"/>
      </rPr>
      <t>-Banks</t>
    </r>
  </si>
  <si>
    <r>
      <t>Diğer</t>
    </r>
    <r>
      <rPr>
        <i/>
        <sz val="9"/>
        <rFont val="Times New Roman"/>
        <family val="1"/>
        <charset val="162"/>
      </rPr>
      <t xml:space="preserve"> -Other</t>
    </r>
  </si>
  <si>
    <t>RAY</t>
  </si>
  <si>
    <t>LIBERTY</t>
  </si>
  <si>
    <t>EURO</t>
  </si>
  <si>
    <t>ANADOLU H/E</t>
  </si>
  <si>
    <t>CIV HAYAT</t>
  </si>
  <si>
    <r>
      <t xml:space="preserve">Esas Faaliyetlerden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Receivables from Operations</t>
    </r>
  </si>
  <si>
    <t>ING EMEKLİLİK AŞ</t>
  </si>
  <si>
    <r>
      <t xml:space="preserve">Sermaye Yedekleri 
</t>
    </r>
    <r>
      <rPr>
        <i/>
        <sz val="9"/>
        <rFont val="Times New Roman"/>
        <family val="1"/>
        <charset val="162"/>
      </rPr>
      <t>Capital Reserves</t>
    </r>
  </si>
  <si>
    <r>
      <t>*</t>
    </r>
    <r>
      <rPr>
        <sz val="9"/>
        <rFont val="Times New Roman"/>
        <family val="1"/>
        <charset val="162"/>
      </rPr>
      <t>Motorsiklet ve Üç Tekerlekli Araçlar</t>
    </r>
    <r>
      <rPr>
        <i/>
        <sz val="9"/>
        <rFont val="Times New Roman"/>
        <family val="1"/>
        <charset val="162"/>
      </rPr>
      <t xml:space="preserve"> -Motorcycles and Tricycles</t>
    </r>
  </si>
  <si>
    <r>
      <t xml:space="preserve">      Maddi </t>
    </r>
    <r>
      <rPr>
        <i/>
        <sz val="9"/>
        <rFont val="Times New Roman"/>
        <family val="1"/>
        <charset val="162"/>
      </rPr>
      <t>-Material</t>
    </r>
  </si>
  <si>
    <t>AVIVA SİGORTA AŞ</t>
  </si>
  <si>
    <r>
      <t xml:space="preserve">  2008 Teknik Denge-</t>
    </r>
    <r>
      <rPr>
        <i/>
        <sz val="10"/>
        <rFont val="Times New Roman"/>
        <family val="1"/>
        <charset val="162"/>
      </rPr>
      <t>Technical Balance</t>
    </r>
  </si>
  <si>
    <r>
      <t xml:space="preserve">  2007 Teknik Denge-</t>
    </r>
    <r>
      <rPr>
        <i/>
        <sz val="10"/>
        <rFont val="Times New Roman"/>
        <family val="1"/>
        <charset val="162"/>
      </rPr>
      <t>Technical Balance</t>
    </r>
  </si>
  <si>
    <r>
      <t xml:space="preserve">Cari Dönem
</t>
    </r>
    <r>
      <rPr>
        <i/>
        <sz val="9"/>
        <rFont val="Times New Roman"/>
        <family val="1"/>
        <charset val="162"/>
      </rPr>
      <t>Current Period</t>
    </r>
  </si>
  <si>
    <r>
      <t xml:space="preserve">Piy. Değer. Kayıp </t>
    </r>
    <r>
      <rPr>
        <i/>
        <sz val="9"/>
        <rFont val="Times New Roman"/>
        <family val="1"/>
        <charset val="162"/>
      </rPr>
      <t>- Loss of Market Value</t>
    </r>
  </si>
  <si>
    <r>
      <t xml:space="preserve">Kira ve Gelir Kaybı </t>
    </r>
    <r>
      <rPr>
        <i/>
        <sz val="9"/>
        <rFont val="Times New Roman"/>
        <family val="1"/>
        <charset val="162"/>
      </rPr>
      <t>- Loss of Rent&amp;Income</t>
    </r>
  </si>
  <si>
    <r>
      <t xml:space="preserve">Diğer Finansal Kayıplar </t>
    </r>
    <r>
      <rPr>
        <i/>
        <sz val="9"/>
        <rFont val="Times New Roman"/>
        <family val="1"/>
        <charset val="162"/>
      </rPr>
      <t>- Other Fin. Losses</t>
    </r>
  </si>
  <si>
    <r>
      <t xml:space="preserve">Hukuksal Koruma - </t>
    </r>
    <r>
      <rPr>
        <i/>
        <sz val="9"/>
        <rFont val="Times New Roman"/>
        <family val="1"/>
        <charset val="162"/>
      </rPr>
      <t>Legal Protection</t>
    </r>
  </si>
  <si>
    <r>
      <t xml:space="preserve">Beklenmeyen Tic.Gid. - </t>
    </r>
    <r>
      <rPr>
        <i/>
        <sz val="9"/>
        <rFont val="Times New Roman"/>
        <family val="1"/>
        <charset val="162"/>
      </rPr>
      <t>Unexp. Comm. Exp.</t>
    </r>
  </si>
  <si>
    <t>TABLO: 66</t>
  </si>
  <si>
    <t>TABLO: 3A</t>
  </si>
  <si>
    <r>
      <t xml:space="preserve">   </t>
    </r>
    <r>
      <rPr>
        <b/>
        <sz val="10"/>
        <rFont val="Times New Roman"/>
        <family val="1"/>
        <charset val="162"/>
      </rPr>
      <t xml:space="preserve">2- Diğer Teknik Karşılıklar - </t>
    </r>
    <r>
      <rPr>
        <i/>
        <sz val="9"/>
        <rFont val="Times New Roman"/>
        <family val="1"/>
        <charset val="162"/>
      </rPr>
      <t>Other Technical Provisions</t>
    </r>
  </si>
  <si>
    <t>TABLE: 36</t>
  </si>
  <si>
    <t>TABLO: 42</t>
  </si>
  <si>
    <t>TABLE: 37</t>
  </si>
  <si>
    <t xml:space="preserve">   </t>
  </si>
  <si>
    <t>TABLO: 14</t>
  </si>
  <si>
    <r>
      <t xml:space="preserve">Genel Toplam
</t>
    </r>
    <r>
      <rPr>
        <i/>
        <sz val="9"/>
        <rFont val="Times New Roman"/>
        <family val="1"/>
        <charset val="162"/>
      </rPr>
      <t>Total</t>
    </r>
  </si>
  <si>
    <r>
      <t xml:space="preserve">Hukuksal Koruma
</t>
    </r>
    <r>
      <rPr>
        <i/>
        <sz val="9"/>
        <rFont val="Times New Roman"/>
        <family val="1"/>
        <charset val="162"/>
      </rPr>
      <t>Legal Protectioan</t>
    </r>
  </si>
  <si>
    <t>DEMIR</t>
  </si>
  <si>
    <r>
      <t>A- Finansal Borçlar</t>
    </r>
    <r>
      <rPr>
        <i/>
        <sz val="10"/>
        <rFont val="Times New Roman"/>
        <family val="1"/>
        <charset val="162"/>
      </rPr>
      <t xml:space="preserve"> - Financial Payables </t>
    </r>
  </si>
  <si>
    <r>
      <t>B- Esas Faaliyetlerden Borçlar</t>
    </r>
    <r>
      <rPr>
        <i/>
        <sz val="10"/>
        <rFont val="Times New Roman"/>
        <family val="1"/>
        <charset val="162"/>
      </rPr>
      <t xml:space="preserve"> - Payables on Operations</t>
    </r>
  </si>
  <si>
    <r>
      <t xml:space="preserve">Diğer Grup - </t>
    </r>
    <r>
      <rPr>
        <i/>
        <sz val="10"/>
        <rFont val="Times New Roman"/>
        <family val="1"/>
        <charset val="162"/>
      </rPr>
      <t>Other Group</t>
    </r>
  </si>
  <si>
    <r>
      <t xml:space="preserve">Bireysel - </t>
    </r>
    <r>
      <rPr>
        <i/>
        <sz val="10"/>
        <rFont val="Times New Roman"/>
        <family val="1"/>
        <charset val="162"/>
      </rPr>
      <t>Indivudual</t>
    </r>
  </si>
  <si>
    <t>TABLO: 33</t>
  </si>
  <si>
    <r>
      <t>YANGIN/DOĞAL AFETLER</t>
    </r>
    <r>
      <rPr>
        <i/>
        <sz val="8"/>
        <rFont val="Times New Roman"/>
        <family val="1"/>
        <charset val="162"/>
      </rPr>
      <t xml:space="preserve">
FIRE / NATUREL CAT.</t>
    </r>
  </si>
  <si>
    <r>
      <t xml:space="preserve">NAKLİYAT
</t>
    </r>
    <r>
      <rPr>
        <i/>
        <sz val="8"/>
        <rFont val="Times New Roman"/>
        <family val="1"/>
        <charset val="162"/>
      </rPr>
      <t>TRANSPORTATION</t>
    </r>
  </si>
  <si>
    <r>
      <t xml:space="preserve">KAZA
</t>
    </r>
    <r>
      <rPr>
        <i/>
        <sz val="8"/>
        <rFont val="Times New Roman"/>
        <family val="1"/>
        <charset val="162"/>
      </rPr>
      <t>CASUALTY</t>
    </r>
  </si>
  <si>
    <r>
      <t xml:space="preserve">HASTALIK / SAĞLIK
</t>
    </r>
    <r>
      <rPr>
        <i/>
        <sz val="8"/>
        <rFont val="Times New Roman"/>
        <family val="1"/>
        <charset val="162"/>
      </rPr>
      <t>HEALTH</t>
    </r>
  </si>
  <si>
    <r>
      <t xml:space="preserve">GENEL ZARARLAR
</t>
    </r>
    <r>
      <rPr>
        <i/>
        <sz val="8"/>
        <rFont val="Times New Roman"/>
        <family val="1"/>
        <charset val="162"/>
      </rPr>
      <t>GENERAL DAMAGES</t>
    </r>
  </si>
  <si>
    <r>
      <t xml:space="preserve">GENEL ZARARLAR II
</t>
    </r>
    <r>
      <rPr>
        <i/>
        <sz val="8"/>
        <rFont val="Times New Roman"/>
        <family val="1"/>
        <charset val="162"/>
      </rPr>
      <t>GENERAL DAMAGES II</t>
    </r>
  </si>
  <si>
    <r>
      <t xml:space="preserve">GENEL SORUMLULUK
</t>
    </r>
    <r>
      <rPr>
        <i/>
        <sz val="8"/>
        <rFont val="Times New Roman"/>
        <family val="1"/>
        <charset val="162"/>
      </rPr>
      <t>GENERAL LIABILITY</t>
    </r>
  </si>
  <si>
    <r>
      <t xml:space="preserve">KREDİ
</t>
    </r>
    <r>
      <rPr>
        <i/>
        <sz val="8"/>
        <rFont val="Times New Roman"/>
        <family val="1"/>
        <charset val="162"/>
      </rPr>
      <t xml:space="preserve">CREDIT </t>
    </r>
  </si>
  <si>
    <r>
      <t xml:space="preserve">HUKUKSAL KORUMA
</t>
    </r>
    <r>
      <rPr>
        <i/>
        <sz val="8"/>
        <rFont val="Times New Roman"/>
        <family val="1"/>
        <charset val="162"/>
      </rPr>
      <t>LEGAL PROTECTION</t>
    </r>
  </si>
  <si>
    <r>
      <t xml:space="preserve">RAYLI ARAÇLAR
</t>
    </r>
    <r>
      <rPr>
        <i/>
        <sz val="8"/>
        <rFont val="Times New Roman"/>
        <family val="1"/>
        <charset val="162"/>
      </rPr>
      <t>RAILWAY VEHICLES</t>
    </r>
  </si>
  <si>
    <r>
      <t xml:space="preserve">SU ARAÇLARI
</t>
    </r>
    <r>
      <rPr>
        <i/>
        <sz val="8"/>
        <rFont val="Times New Roman"/>
        <family val="1"/>
        <charset val="162"/>
      </rPr>
      <t>SEA VEHICLES</t>
    </r>
  </si>
  <si>
    <r>
      <t xml:space="preserve">SU ARAÇLARI SOR.
</t>
    </r>
    <r>
      <rPr>
        <i/>
        <sz val="8"/>
        <rFont val="Times New Roman"/>
        <family val="1"/>
        <charset val="162"/>
      </rPr>
      <t>SEA VEHICLES LIABILITY</t>
    </r>
  </si>
  <si>
    <r>
      <t xml:space="preserve">HAVA ARAÇLARI
</t>
    </r>
    <r>
      <rPr>
        <i/>
        <sz val="8"/>
        <rFont val="Times New Roman"/>
        <family val="1"/>
        <charset val="162"/>
      </rPr>
      <t>AIR VEHICLES</t>
    </r>
  </si>
  <si>
    <r>
      <t xml:space="preserve">HAVA ARAÇLARI SORUMLULUK
</t>
    </r>
    <r>
      <rPr>
        <i/>
        <sz val="8"/>
        <rFont val="Times New Roman"/>
        <family val="1"/>
        <charset val="162"/>
      </rPr>
      <t>AIR VEHICLES LIABILITY</t>
    </r>
  </si>
  <si>
    <r>
      <t xml:space="preserve">FİNANSAL KAYIPLAR
</t>
    </r>
    <r>
      <rPr>
        <i/>
        <sz val="8"/>
        <rFont val="Times New Roman"/>
        <family val="1"/>
        <charset val="162"/>
      </rPr>
      <t>FINANCIAL LOSS</t>
    </r>
  </si>
  <si>
    <r>
      <t xml:space="preserve">FİNANSAL KAYIPLAR IV
</t>
    </r>
    <r>
      <rPr>
        <i/>
        <sz val="8"/>
        <rFont val="Times New Roman"/>
        <family val="1"/>
        <charset val="162"/>
      </rPr>
      <t>FINANCIAL LOSS IV</t>
    </r>
  </si>
  <si>
    <r>
      <t xml:space="preserve">FİNANSAL KAYIPLAR VII
</t>
    </r>
    <r>
      <rPr>
        <i/>
        <sz val="8"/>
        <rFont val="Times New Roman"/>
        <family val="1"/>
        <charset val="162"/>
      </rPr>
      <t>FINANCIAL LOSS VII</t>
    </r>
  </si>
  <si>
    <r>
      <t xml:space="preserve">FİNANSAL KAYIPLAR IX
</t>
    </r>
    <r>
      <rPr>
        <i/>
        <sz val="8"/>
        <rFont val="Times New Roman"/>
        <family val="1"/>
        <charset val="162"/>
      </rPr>
      <t>FINANCIAL LOSS IX</t>
    </r>
  </si>
  <si>
    <r>
      <t xml:space="preserve">EMNİYETİ SUİSTİMAL
</t>
    </r>
    <r>
      <rPr>
        <i/>
        <sz val="8"/>
        <rFont val="Times New Roman"/>
        <family val="1"/>
        <charset val="162"/>
      </rPr>
      <t>FIDELITY GUARANTEE</t>
    </r>
  </si>
  <si>
    <r>
      <t xml:space="preserve">DESTEK
</t>
    </r>
    <r>
      <rPr>
        <i/>
        <sz val="8"/>
        <rFont val="Times New Roman"/>
        <family val="1"/>
        <charset val="162"/>
      </rPr>
      <t>SUPPORT</t>
    </r>
  </si>
  <si>
    <r>
      <t xml:space="preserve">HAYAT
</t>
    </r>
    <r>
      <rPr>
        <i/>
        <sz val="8"/>
        <rFont val="Times New Roman"/>
        <family val="1"/>
        <charset val="162"/>
      </rPr>
      <t>LIFE</t>
    </r>
  </si>
  <si>
    <r>
      <t xml:space="preserve">HASTALIK/SAĞLIK
</t>
    </r>
    <r>
      <rPr>
        <i/>
        <sz val="8"/>
        <rFont val="Times New Roman"/>
        <family val="1"/>
        <charset val="162"/>
      </rPr>
      <t>HEALTH</t>
    </r>
  </si>
  <si>
    <r>
      <t xml:space="preserve">EVLİLİK/DOĞUM
</t>
    </r>
    <r>
      <rPr>
        <i/>
        <sz val="8"/>
        <rFont val="Times New Roman"/>
        <family val="1"/>
        <charset val="162"/>
      </rPr>
      <t>MARRIAGE / BIRTH</t>
    </r>
  </si>
  <si>
    <r>
      <t xml:space="preserve">SERMAYE İTFA
</t>
    </r>
    <r>
      <rPr>
        <i/>
        <sz val="8"/>
        <rFont val="Times New Roman"/>
        <family val="1"/>
        <charset val="162"/>
      </rPr>
      <t>CAPITAL REDEMPTION</t>
    </r>
  </si>
  <si>
    <r>
      <t xml:space="preserve">Değer Düşüş Karşılığı
</t>
    </r>
    <r>
      <rPr>
        <i/>
        <sz val="9"/>
        <rFont val="Times New Roman"/>
        <family val="1"/>
        <charset val="162"/>
      </rPr>
      <t>Provision for Devision</t>
    </r>
  </si>
  <si>
    <r>
      <t xml:space="preserve">Tutar
</t>
    </r>
    <r>
      <rPr>
        <i/>
        <sz val="9"/>
        <rFont val="Times New Roman"/>
        <family val="1"/>
        <charset val="162"/>
      </rPr>
      <t>Amount</t>
    </r>
  </si>
  <si>
    <t>TRABZON</t>
  </si>
  <si>
    <r>
      <t xml:space="preserve"> -Muhtelif </t>
    </r>
    <r>
      <rPr>
        <sz val="9"/>
        <rFont val="Times New Roman"/>
        <family val="1"/>
        <charset val="162"/>
      </rPr>
      <t>-Others</t>
    </r>
  </si>
  <si>
    <r>
      <t xml:space="preserve">Toplam Özsermaye
</t>
    </r>
    <r>
      <rPr>
        <i/>
        <sz val="9"/>
        <rFont val="Times New Roman"/>
        <family val="1"/>
        <charset val="162"/>
      </rPr>
      <t>Total Shareholders' Equity</t>
    </r>
  </si>
  <si>
    <t>TABLO: 31</t>
  </si>
  <si>
    <r>
      <t xml:space="preserve">200 TL Üstü               
</t>
    </r>
    <r>
      <rPr>
        <i/>
        <sz val="9"/>
        <rFont val="Times New Roman"/>
        <family val="1"/>
        <charset val="162"/>
      </rPr>
      <t>More Than 200 TL</t>
    </r>
  </si>
  <si>
    <r>
      <t xml:space="preserve"> İl - </t>
    </r>
    <r>
      <rPr>
        <i/>
        <sz val="9"/>
        <rFont val="Times New Roman"/>
        <family val="1"/>
        <charset val="162"/>
      </rPr>
      <t>Province</t>
    </r>
  </si>
  <si>
    <r>
      <t xml:space="preserve">Hastalık / Sağlık
</t>
    </r>
    <r>
      <rPr>
        <i/>
        <sz val="9"/>
        <rFont val="Times New Roman"/>
        <family val="1"/>
        <charset val="162"/>
      </rPr>
      <t>Health</t>
    </r>
  </si>
  <si>
    <r>
      <t xml:space="preserve">Kara Araçları
</t>
    </r>
    <r>
      <rPr>
        <i/>
        <sz val="9"/>
        <rFont val="Times New Roman"/>
        <family val="1"/>
        <charset val="162"/>
      </rPr>
      <t>Land</t>
    </r>
    <r>
      <rPr>
        <b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Vehicles</t>
    </r>
  </si>
  <si>
    <r>
      <t xml:space="preserve">Raylı Araçlar
</t>
    </r>
    <r>
      <rPr>
        <i/>
        <sz val="9"/>
        <rFont val="Times New Roman"/>
        <family val="1"/>
        <charset val="162"/>
      </rPr>
      <t>Railway Vehicles</t>
    </r>
  </si>
  <si>
    <r>
      <t xml:space="preserve">Hava Araçları
</t>
    </r>
    <r>
      <rPr>
        <i/>
        <sz val="9"/>
        <rFont val="Times New Roman"/>
        <family val="1"/>
        <charset val="162"/>
      </rPr>
      <t>Air Vehicles</t>
    </r>
  </si>
  <si>
    <r>
      <t xml:space="preserve">Su Araçları
</t>
    </r>
    <r>
      <rPr>
        <i/>
        <sz val="9"/>
        <rFont val="Times New Roman"/>
        <family val="1"/>
        <charset val="162"/>
      </rPr>
      <t>Sea Vehicles</t>
    </r>
  </si>
  <si>
    <r>
      <t xml:space="preserve">Kaza
</t>
    </r>
    <r>
      <rPr>
        <i/>
        <sz val="9"/>
        <rFont val="Times New Roman"/>
        <family val="1"/>
        <charset val="162"/>
      </rPr>
      <t>Accident</t>
    </r>
  </si>
  <si>
    <r>
      <t xml:space="preserve">Devam Eden Risk.Karş Değ.
</t>
    </r>
    <r>
      <rPr>
        <i/>
        <sz val="9"/>
        <rFont val="Times New Roman"/>
        <family val="1"/>
        <charset val="162"/>
      </rPr>
      <t>Change in Prov.for Unexpired Risks</t>
    </r>
  </si>
  <si>
    <r>
      <t>Merkez -</t>
    </r>
    <r>
      <rPr>
        <i/>
        <sz val="9"/>
        <rFont val="Times New Roman"/>
        <family val="1"/>
        <charset val="162"/>
      </rPr>
      <t>Direct</t>
    </r>
  </si>
  <si>
    <r>
      <t>Acente</t>
    </r>
    <r>
      <rPr>
        <i/>
        <sz val="9"/>
        <rFont val="Times New Roman"/>
        <family val="1"/>
        <charset val="162"/>
      </rPr>
      <t xml:space="preserve"> -Agencies</t>
    </r>
  </si>
  <si>
    <r>
      <t>Banka</t>
    </r>
    <r>
      <rPr>
        <i/>
        <sz val="9"/>
        <rFont val="Times New Roman"/>
        <family val="1"/>
        <charset val="162"/>
      </rPr>
      <t xml:space="preserve"> -Banks</t>
    </r>
  </si>
  <si>
    <r>
      <t>Broker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-Brokers</t>
    </r>
  </si>
  <si>
    <r>
      <t xml:space="preserve"> a.Alınan Prim - </t>
    </r>
    <r>
      <rPr>
        <i/>
        <sz val="10"/>
        <rFont val="Times New Roman"/>
        <family val="1"/>
        <charset val="162"/>
      </rPr>
      <t>Gross Written Premium</t>
    </r>
  </si>
  <si>
    <t>MERSİN</t>
  </si>
  <si>
    <t>NİĞDE</t>
  </si>
  <si>
    <t>İL BAZINDA SİGORTALILIK DAĞILIMI (*)</t>
  </si>
  <si>
    <t>INSURED DISTRIBUTION BY PROVINCE</t>
  </si>
  <si>
    <t>Ş.URFA</t>
  </si>
  <si>
    <r>
      <rPr>
        <b/>
        <sz val="10"/>
        <rFont val="Times New Roman"/>
        <family val="1"/>
        <charset val="162"/>
      </rPr>
      <t>Sigortalı Çiftçi Sayısı</t>
    </r>
    <r>
      <rPr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No. of Insured Farmer</t>
    </r>
  </si>
  <si>
    <r>
      <rPr>
        <b/>
        <sz val="10"/>
        <rFont val="Times New Roman"/>
        <family val="1"/>
        <charset val="162"/>
      </rPr>
      <t>Sigortalı Tarım Alanı(da.)</t>
    </r>
    <r>
      <rPr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Insured Agricultural Land</t>
    </r>
  </si>
  <si>
    <r>
      <rPr>
        <b/>
        <sz val="10"/>
        <rFont val="Times New Roman"/>
        <family val="1"/>
        <charset val="162"/>
      </rPr>
      <t>Sigortalı Hayvan Sayısı</t>
    </r>
    <r>
      <rPr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Insured No. of Animal</t>
    </r>
  </si>
  <si>
    <r>
      <t xml:space="preserve">(*) TARSİM verisidir - </t>
    </r>
    <r>
      <rPr>
        <i/>
        <sz val="9"/>
        <rFont val="Times New Roman"/>
        <family val="1"/>
        <charset val="162"/>
      </rPr>
      <t>Figures of Agricultural Information Pool</t>
    </r>
  </si>
  <si>
    <t>COMPANIES OWNED OR SHARED BY FOREIGNERS</t>
  </si>
  <si>
    <t>İNGİLTERE</t>
  </si>
  <si>
    <t>HOLLANDA</t>
  </si>
  <si>
    <t>FRANSA</t>
  </si>
  <si>
    <t>ABD</t>
  </si>
  <si>
    <t>ALMANYA</t>
  </si>
  <si>
    <t>İTALYA</t>
  </si>
  <si>
    <t>BAE</t>
  </si>
  <si>
    <t>İSVİÇRE</t>
  </si>
  <si>
    <t>DUBAI</t>
  </si>
  <si>
    <t>İSRAİL</t>
  </si>
  <si>
    <t>ALLIANZ SİGORTA AŞ</t>
  </si>
  <si>
    <t>İSPANYA</t>
  </si>
  <si>
    <t>AVUSTURYA</t>
  </si>
  <si>
    <t>TÜRKİYE/İNGİLTERE</t>
  </si>
  <si>
    <t>TÜRKİYE</t>
  </si>
  <si>
    <t>YAPI KREDİ SİGORTA AŞ</t>
  </si>
  <si>
    <t>AKSARAY</t>
  </si>
  <si>
    <t>KASTAMONU</t>
  </si>
  <si>
    <t>AMASYA</t>
  </si>
  <si>
    <t>ANTALYA</t>
  </si>
  <si>
    <t>KIRIKKALE</t>
  </si>
  <si>
    <t>ARDAHAN</t>
  </si>
  <si>
    <t>AYDIN</t>
  </si>
  <si>
    <t>KONYA</t>
  </si>
  <si>
    <t>BARTIN</t>
  </si>
  <si>
    <t>KÜTAHYA</t>
  </si>
  <si>
    <t>BATMAN</t>
  </si>
  <si>
    <t>MALATYA</t>
  </si>
  <si>
    <t>HAYAT DIŞI BRANŞLAR BAZINDA 2008 YILI PRİM, HASAR VE TEKNİK KAR/ZARAR VERİLERİ</t>
  </si>
  <si>
    <t>PREMIUM, PAID AND OUTSTANDING LOSSES AND TECHNICAL RESULTS 0F 2008 AT NON LIFE BRANCHES</t>
  </si>
  <si>
    <r>
      <t xml:space="preserve">Hastalık / Sağlık </t>
    </r>
    <r>
      <rPr>
        <i/>
        <sz val="9"/>
        <rFont val="Times New Roman"/>
        <family val="1"/>
        <charset val="162"/>
      </rPr>
      <t>- Health</t>
    </r>
  </si>
  <si>
    <r>
      <t xml:space="preserve">Seyahat Sağlık </t>
    </r>
    <r>
      <rPr>
        <i/>
        <sz val="9"/>
        <rFont val="Times New Roman"/>
        <family val="1"/>
        <charset val="162"/>
      </rPr>
      <t xml:space="preserve">- Travel Health </t>
    </r>
  </si>
  <si>
    <t>Kaza - Casualty</t>
  </si>
  <si>
    <r>
      <t xml:space="preserve">Kara Ar.(Kasko) </t>
    </r>
    <r>
      <rPr>
        <i/>
        <sz val="9"/>
        <rFont val="Times New Roman"/>
        <family val="1"/>
        <charset val="162"/>
      </rPr>
      <t>- Land Vehicles (Motor Own)</t>
    </r>
  </si>
  <si>
    <r>
      <t xml:space="preserve">Hava Araçları </t>
    </r>
    <r>
      <rPr>
        <i/>
        <sz val="9"/>
        <rFont val="Times New Roman"/>
        <family val="1"/>
        <charset val="162"/>
      </rPr>
      <t>- Air Vehicles</t>
    </r>
  </si>
  <si>
    <r>
      <t xml:space="preserve">Su Araçları </t>
    </r>
    <r>
      <rPr>
        <i/>
        <sz val="9"/>
        <rFont val="Times New Roman"/>
        <family val="1"/>
        <charset val="162"/>
      </rPr>
      <t>- Sea Vehicles</t>
    </r>
  </si>
  <si>
    <r>
      <t xml:space="preserve">Genel Zar.(Diğ.) </t>
    </r>
    <r>
      <rPr>
        <i/>
        <sz val="9"/>
        <rFont val="Times New Roman"/>
        <family val="1"/>
        <charset val="162"/>
      </rPr>
      <t>- General Damages (Oth.)</t>
    </r>
  </si>
  <si>
    <r>
      <t>Kara Araç.Sor. (Trafik)</t>
    </r>
    <r>
      <rPr>
        <i/>
        <sz val="9"/>
        <rFont val="Times New Roman"/>
        <family val="1"/>
        <charset val="162"/>
      </rPr>
      <t xml:space="preserve"> - Land Veh.Liab.(TPL)</t>
    </r>
  </si>
  <si>
    <r>
      <t xml:space="preserve">Kara Araç.Sor.(Diğer) - </t>
    </r>
    <r>
      <rPr>
        <i/>
        <sz val="9"/>
        <rFont val="Times New Roman"/>
        <family val="1"/>
        <charset val="162"/>
      </rPr>
      <t>Land Veh.Liab.(Other)</t>
    </r>
  </si>
  <si>
    <r>
      <t>2-İkr./İnd.Karş.Değ.-</t>
    </r>
    <r>
      <rPr>
        <i/>
        <sz val="10"/>
        <rFont val="Times New Roman"/>
        <family val="1"/>
        <charset val="162"/>
      </rPr>
      <t>Ch. in Prov.Bonus/Rebates</t>
    </r>
  </si>
  <si>
    <r>
      <t>3. Matematik Karş.Değ.-</t>
    </r>
    <r>
      <rPr>
        <i/>
        <sz val="10"/>
        <rFont val="Times New Roman"/>
        <family val="1"/>
        <charset val="162"/>
      </rPr>
      <t>Change Math.Reserves</t>
    </r>
  </si>
  <si>
    <r>
      <t xml:space="preserve">  b. Ayr.MK Reas.Payı - MR</t>
    </r>
    <r>
      <rPr>
        <i/>
        <sz val="10"/>
        <rFont val="Times New Roman"/>
        <family val="1"/>
        <charset val="162"/>
      </rPr>
      <t xml:space="preserve"> Reinsurance Share</t>
    </r>
  </si>
  <si>
    <r>
      <t xml:space="preserve">  c. Devr.Mat.Karş.- </t>
    </r>
    <r>
      <rPr>
        <i/>
        <sz val="10"/>
        <rFont val="Times New Roman"/>
        <family val="1"/>
        <charset val="162"/>
      </rPr>
      <t>Brought Forward MR</t>
    </r>
  </si>
  <si>
    <r>
      <t>5-Faaliyet Gid.-</t>
    </r>
    <r>
      <rPr>
        <i/>
        <sz val="10"/>
        <rFont val="Times New Roman"/>
        <family val="1"/>
        <charset val="162"/>
      </rPr>
      <t>Operating Expenses</t>
    </r>
  </si>
  <si>
    <r>
      <t xml:space="preserve">Hırsızlık </t>
    </r>
    <r>
      <rPr>
        <i/>
        <sz val="9"/>
        <rFont val="Times New Roman"/>
        <family val="1"/>
        <charset val="162"/>
      </rPr>
      <t>- Burglary</t>
    </r>
  </si>
  <si>
    <r>
      <t xml:space="preserve">Makine Kırılması </t>
    </r>
    <r>
      <rPr>
        <i/>
        <sz val="9"/>
        <rFont val="Times New Roman"/>
        <family val="1"/>
        <charset val="162"/>
      </rPr>
      <t>- Machine Brokedown</t>
    </r>
  </si>
  <si>
    <r>
      <t xml:space="preserve">İnşaat </t>
    </r>
    <r>
      <rPr>
        <i/>
        <sz val="9"/>
        <rFont val="Times New Roman"/>
        <family val="1"/>
        <charset val="162"/>
      </rPr>
      <t>- Construction All Risk</t>
    </r>
  </si>
  <si>
    <r>
      <t xml:space="preserve">  - Ayr.MTK - </t>
    </r>
    <r>
      <rPr>
        <i/>
        <sz val="10"/>
        <rFont val="Times New Roman"/>
        <family val="1"/>
        <charset val="162"/>
      </rPr>
      <t>Outstanding Claims Reserves (-)</t>
    </r>
  </si>
  <si>
    <r>
      <t xml:space="preserve">  - Ayr.MTK Reas.Payı - </t>
    </r>
    <r>
      <rPr>
        <i/>
        <sz val="10"/>
        <rFont val="Times New Roman"/>
        <family val="1"/>
        <charset val="162"/>
      </rPr>
      <t>OCR Reinsurance Share</t>
    </r>
  </si>
  <si>
    <r>
      <t xml:space="preserve">  - Devr.MTK - </t>
    </r>
    <r>
      <rPr>
        <i/>
        <sz val="10"/>
        <rFont val="Times New Roman"/>
        <family val="1"/>
        <charset val="162"/>
      </rPr>
      <t>Brought Forward OCR</t>
    </r>
  </si>
  <si>
    <r>
      <t xml:space="preserve">  - Devr.Reas.Payı - </t>
    </r>
    <r>
      <rPr>
        <i/>
        <sz val="10"/>
        <rFont val="Times New Roman"/>
        <family val="1"/>
        <charset val="162"/>
      </rPr>
      <t>Brought Forward Reins.Sh.(-)</t>
    </r>
  </si>
  <si>
    <r>
      <t xml:space="preserve">  d. Devr.MK Rea.P -</t>
    </r>
    <r>
      <rPr>
        <i/>
        <sz val="10"/>
        <rFont val="Times New Roman"/>
        <family val="1"/>
        <charset val="162"/>
      </rPr>
      <t>Brought Forward Reins.Sh.(-)</t>
    </r>
  </si>
  <si>
    <r>
      <t>4-Diğ.Tek.Krş.Dğ.-</t>
    </r>
    <r>
      <rPr>
        <i/>
        <sz val="10"/>
        <rFont val="Times New Roman"/>
        <family val="1"/>
        <charset val="162"/>
      </rPr>
      <t>Change in Other Tech.Prov</t>
    </r>
  </si>
  <si>
    <t>TABLO: 46</t>
  </si>
  <si>
    <t>TABLE: 46</t>
  </si>
  <si>
    <t>GROUPAMA EMEKLILIK</t>
  </si>
  <si>
    <t>TABLO: 2C</t>
  </si>
  <si>
    <t>TABLE: 2C</t>
  </si>
  <si>
    <t>TABLO: 4</t>
  </si>
  <si>
    <t>TABLE: 4</t>
  </si>
  <si>
    <t>TABLO: 6A</t>
  </si>
  <si>
    <t>TABLE: 6A</t>
  </si>
  <si>
    <t>TABLO: 6B</t>
  </si>
  <si>
    <t>TABLE: 6B</t>
  </si>
  <si>
    <t>TABLO: 8</t>
  </si>
  <si>
    <t>TABLE: 8</t>
  </si>
  <si>
    <t>TABLE: 30</t>
  </si>
  <si>
    <t>TABLO: 12A</t>
  </si>
  <si>
    <t>TABLE: 12A</t>
  </si>
  <si>
    <t>TABLO: 12B</t>
  </si>
  <si>
    <t>TABLE: 12B</t>
  </si>
  <si>
    <t>TABLO: 14A</t>
  </si>
  <si>
    <t>TABLO: 16</t>
  </si>
  <si>
    <t>TABLO:17</t>
  </si>
  <si>
    <t>TABLO: 20</t>
  </si>
  <si>
    <t>TABLO: 20A</t>
  </si>
  <si>
    <t>TABLE: 26</t>
  </si>
  <si>
    <t>TABLE: 31</t>
  </si>
  <si>
    <t>TABLE: 32</t>
  </si>
  <si>
    <t>TABLO: 40</t>
  </si>
  <si>
    <r>
      <t xml:space="preserve">(Adet - </t>
    </r>
    <r>
      <rPr>
        <b/>
        <i/>
        <sz val="9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 xml:space="preserve"> / 000 TL)</t>
    </r>
  </si>
  <si>
    <r>
      <t xml:space="preserve">Merkez </t>
    </r>
    <r>
      <rPr>
        <i/>
        <sz val="9"/>
        <rFont val="Times New Roman"/>
        <family val="1"/>
        <charset val="162"/>
      </rPr>
      <t>-Direct</t>
    </r>
  </si>
  <si>
    <r>
      <t xml:space="preserve">Brokerlar </t>
    </r>
    <r>
      <rPr>
        <i/>
        <sz val="9"/>
        <rFont val="Times New Roman"/>
        <family val="1"/>
        <charset val="162"/>
      </rPr>
      <t>-Brokers</t>
    </r>
  </si>
  <si>
    <r>
      <t>Brokerlar -</t>
    </r>
    <r>
      <rPr>
        <i/>
        <sz val="9"/>
        <rFont val="Times New Roman"/>
        <family val="1"/>
        <charset val="162"/>
      </rPr>
      <t>Brokers</t>
    </r>
  </si>
  <si>
    <t>TABLO: 56</t>
  </si>
  <si>
    <t>TABLE: 56</t>
  </si>
  <si>
    <t>İL BAZINDA SİGORTALILIK ORANLARI
(ZORUNLU DEPREM SİGORTASI)</t>
  </si>
  <si>
    <t>INSURED RATIO by PROVINCE for CATASTROPHIC INSURANCE 
(COMPULSORY EARTHQUAKE)</t>
  </si>
  <si>
    <r>
      <t xml:space="preserve">Makine ve Techizatlar
</t>
    </r>
    <r>
      <rPr>
        <i/>
        <sz val="9"/>
        <rFont val="Times New Roman"/>
        <family val="1"/>
        <charset val="162"/>
      </rPr>
      <t>Machinery and Equipment</t>
    </r>
  </si>
  <si>
    <r>
      <t xml:space="preserve">Karşılıklar Hesabı
</t>
    </r>
    <r>
      <rPr>
        <i/>
        <sz val="9"/>
        <rFont val="Times New Roman"/>
        <family val="1"/>
        <charset val="162"/>
      </rPr>
      <t>Provisions</t>
    </r>
  </si>
  <si>
    <r>
      <t xml:space="preserve">Reeskont Hesabı
</t>
    </r>
    <r>
      <rPr>
        <i/>
        <sz val="9"/>
        <rFont val="Times New Roman"/>
        <family val="1"/>
        <charset val="162"/>
      </rPr>
      <t>Rediscount</t>
    </r>
  </si>
  <si>
    <r>
      <t xml:space="preserve">Diğer Gelir ve Karlar
</t>
    </r>
    <r>
      <rPr>
        <i/>
        <sz val="9"/>
        <rFont val="Times New Roman"/>
        <family val="1"/>
        <charset val="162"/>
      </rPr>
      <t>Other Income and Profit</t>
    </r>
  </si>
  <si>
    <r>
      <t xml:space="preserve">     Ayr. KPK Reas.Payı - </t>
    </r>
    <r>
      <rPr>
        <i/>
        <sz val="10"/>
        <rFont val="Times New Roman"/>
        <family val="1"/>
        <charset val="162"/>
      </rPr>
      <t xml:space="preserve">Provisions </t>
    </r>
    <r>
      <rPr>
        <sz val="10"/>
        <rFont val="Times New Roman"/>
        <family val="1"/>
        <charset val="162"/>
      </rPr>
      <t>(</t>
    </r>
    <r>
      <rPr>
        <i/>
        <sz val="10"/>
        <rFont val="Times New Roman"/>
        <family val="1"/>
        <charset val="162"/>
      </rPr>
      <t>Reins.Share)</t>
    </r>
  </si>
  <si>
    <r>
      <t xml:space="preserve">     Ayrılan KPK - </t>
    </r>
    <r>
      <rPr>
        <i/>
        <sz val="10"/>
        <rFont val="Times New Roman"/>
        <family val="1"/>
        <charset val="162"/>
      </rPr>
      <t>Gross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Provisions for UPR (-)</t>
    </r>
  </si>
  <si>
    <r>
      <t xml:space="preserve">     Ayr. KPK Reas.Payı - </t>
    </r>
    <r>
      <rPr>
        <i/>
        <sz val="10"/>
        <rFont val="Times New Roman"/>
        <family val="1"/>
        <charset val="162"/>
      </rPr>
      <t>Provisions</t>
    </r>
    <r>
      <rPr>
        <sz val="10"/>
        <rFont val="Times New Roman"/>
        <family val="1"/>
        <charset val="162"/>
      </rPr>
      <t xml:space="preserve"> (</t>
    </r>
    <r>
      <rPr>
        <i/>
        <sz val="10"/>
        <rFont val="Times New Roman"/>
        <family val="1"/>
        <charset val="162"/>
      </rPr>
      <t>Reins.Share)</t>
    </r>
  </si>
  <si>
    <r>
      <t>5-Diğ.Tek.Gelirler (Net) -</t>
    </r>
    <r>
      <rPr>
        <i/>
        <sz val="10"/>
        <rFont val="Times New Roman"/>
        <family val="1"/>
        <charset val="162"/>
      </rPr>
      <t>Oth.Tech.Income(Net)</t>
    </r>
  </si>
  <si>
    <r>
      <t xml:space="preserve">  h.Diğer -</t>
    </r>
    <r>
      <rPr>
        <i/>
        <sz val="10"/>
        <rFont val="Times New Roman"/>
        <family val="1"/>
        <charset val="162"/>
      </rPr>
      <t>Other</t>
    </r>
  </si>
  <si>
    <r>
      <t xml:space="preserve">     Direkt - </t>
    </r>
    <r>
      <rPr>
        <i/>
        <sz val="10"/>
        <rFont val="Times New Roman"/>
        <family val="1"/>
        <charset val="162"/>
      </rPr>
      <t>Direct</t>
    </r>
  </si>
  <si>
    <r>
      <t xml:space="preserve">     Endirekt - </t>
    </r>
    <r>
      <rPr>
        <i/>
        <sz val="10"/>
        <rFont val="Times New Roman"/>
        <family val="1"/>
        <charset val="162"/>
      </rPr>
      <t>Endirect</t>
    </r>
  </si>
  <si>
    <r>
      <t xml:space="preserve"> b.Devredilen Prim - Ceded </t>
    </r>
    <r>
      <rPr>
        <i/>
        <sz val="10"/>
        <rFont val="Times New Roman"/>
        <family val="1"/>
        <charset val="162"/>
      </rPr>
      <t>Premium (-)</t>
    </r>
  </si>
  <si>
    <r>
      <t xml:space="preserve">     Bölüşmeli Reasürans -</t>
    </r>
    <r>
      <rPr>
        <i/>
        <sz val="10"/>
        <rFont val="Times New Roman"/>
        <family val="1"/>
        <charset val="162"/>
      </rPr>
      <t xml:space="preserve"> Proportional Reins.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</si>
  <si>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Non-Proport. Reins.</t>
    </r>
  </si>
  <si>
    <r>
      <t xml:space="preserve"> c.KPK Değişim - </t>
    </r>
    <r>
      <rPr>
        <i/>
        <sz val="10"/>
        <rFont val="Times New Roman"/>
        <family val="1"/>
        <charset val="162"/>
      </rPr>
      <t>Changes in Unearned Pr.(UPR)</t>
    </r>
  </si>
  <si>
    <r>
      <t xml:space="preserve">     Ayrılan KPK - </t>
    </r>
    <r>
      <rPr>
        <i/>
        <sz val="10"/>
        <rFont val="Times New Roman"/>
        <family val="1"/>
        <charset val="162"/>
      </rPr>
      <t>Gross Provisions for UPR (-)</t>
    </r>
  </si>
  <si>
    <r>
      <t xml:space="preserve">     Devr.KPK -</t>
    </r>
    <r>
      <rPr>
        <i/>
        <sz val="10"/>
        <rFont val="Times New Roman"/>
        <family val="1"/>
        <charset val="162"/>
      </rPr>
      <t xml:space="preserve"> Provisions for UPR Brought Forw.</t>
    </r>
  </si>
  <si>
    <r>
      <t xml:space="preserve">2. DERK Değişim - </t>
    </r>
    <r>
      <rPr>
        <i/>
        <sz val="9"/>
        <rFont val="Times New Roman"/>
        <family val="1"/>
        <charset val="162"/>
      </rPr>
      <t>Change in Unexpired Risk (URR)</t>
    </r>
  </si>
  <si>
    <r>
      <t xml:space="preserve"> a.Ayrılan DERK - </t>
    </r>
    <r>
      <rPr>
        <i/>
        <sz val="10"/>
        <rFont val="Times New Roman"/>
        <family val="1"/>
        <charset val="162"/>
      </rPr>
      <t>Prov. for Unexpired Risks (-)</t>
    </r>
  </si>
  <si>
    <r>
      <t xml:space="preserve"> b.Ayrılan DERK RP - </t>
    </r>
    <r>
      <rPr>
        <i/>
        <sz val="10"/>
        <rFont val="Times New Roman"/>
        <family val="1"/>
        <charset val="162"/>
      </rPr>
      <t>URR (Reinsurers' Share)</t>
    </r>
  </si>
  <si>
    <r>
      <t xml:space="preserve"> c.Devreden DERK - </t>
    </r>
    <r>
      <rPr>
        <i/>
        <sz val="10"/>
        <rFont val="Times New Roman"/>
        <family val="1"/>
        <charset val="162"/>
      </rPr>
      <t>Brought Forward URR</t>
    </r>
  </si>
  <si>
    <r>
      <t xml:space="preserve"> d.Devr.DERK RP - </t>
    </r>
    <r>
      <rPr>
        <i/>
        <sz val="10"/>
        <rFont val="Times New Roman"/>
        <family val="1"/>
        <charset val="162"/>
      </rPr>
      <t>Br. Forw. URR (Reins Sh.)(-)</t>
    </r>
  </si>
  <si>
    <r>
      <t xml:space="preserve">3.Tek.Olm.Böl. Akt.YG </t>
    </r>
    <r>
      <rPr>
        <i/>
        <sz val="9"/>
        <rFont val="Times New Roman"/>
        <family val="1"/>
        <charset val="162"/>
      </rPr>
      <t>- Inv.Returns Trans. from NTA</t>
    </r>
  </si>
  <si>
    <r>
      <t xml:space="preserve"> c.MTK Değ.- </t>
    </r>
    <r>
      <rPr>
        <i/>
        <sz val="9"/>
        <rFont val="Times New Roman"/>
        <family val="1"/>
        <charset val="162"/>
      </rPr>
      <t>Change in Outstanding Claims Res.(OCR) (-)</t>
    </r>
  </si>
  <si>
    <r>
      <t xml:space="preserve">  - Ayrılan MTK - </t>
    </r>
    <r>
      <rPr>
        <i/>
        <sz val="10"/>
        <rFont val="Times New Roman"/>
        <family val="1"/>
        <charset val="162"/>
      </rPr>
      <t>Outstanding Claims Reserves (-)</t>
    </r>
  </si>
  <si>
    <r>
      <t xml:space="preserve">  - Ayrılan MTK Reas.Payı - </t>
    </r>
    <r>
      <rPr>
        <i/>
        <sz val="9"/>
        <rFont val="Times New Roman"/>
        <family val="1"/>
        <charset val="162"/>
      </rPr>
      <t>OCR (Reinsurers' Share)</t>
    </r>
  </si>
  <si>
    <r>
      <t xml:space="preserve">  - Devreden MTK - </t>
    </r>
    <r>
      <rPr>
        <i/>
        <sz val="9"/>
        <rFont val="Times New Roman"/>
        <family val="1"/>
        <charset val="162"/>
      </rPr>
      <t>Brought Forward OCR</t>
    </r>
  </si>
  <si>
    <r>
      <t xml:space="preserve">  - Devr.MTK Reas.Payı - </t>
    </r>
    <r>
      <rPr>
        <i/>
        <sz val="9"/>
        <rFont val="Times New Roman"/>
        <family val="1"/>
        <charset val="162"/>
      </rPr>
      <t>Brought Forward OCR (RS) (-)</t>
    </r>
  </si>
  <si>
    <t>(*) Zorunlu Mali Mesuliyet Dahil - Included Compulsory Motor TPL</t>
  </si>
  <si>
    <r>
      <t xml:space="preserve">(*) Devlet Destekli Tarım ve Mühendislik Sigortaları Dahil - </t>
    </r>
    <r>
      <rPr>
        <i/>
        <sz val="9"/>
        <rFont val="Times New Roman"/>
        <family val="1"/>
        <charset val="162"/>
      </rPr>
      <t>Included Subsidized Agriculture and Engineering Insurance</t>
    </r>
  </si>
  <si>
    <r>
      <t xml:space="preserve">(*) Zorunlu Deprem Dahil - </t>
    </r>
    <r>
      <rPr>
        <i/>
        <sz val="9"/>
        <rFont val="Times New Roman"/>
        <family val="1"/>
        <charset val="162"/>
      </rPr>
      <t>Included Compulsory Earthquake</t>
    </r>
  </si>
  <si>
    <r>
      <t xml:space="preserve">4-Diğ.Tekn.Gelirler(Net) - </t>
    </r>
    <r>
      <rPr>
        <i/>
        <sz val="10"/>
        <rFont val="Times New Roman"/>
        <family val="1"/>
        <charset val="162"/>
      </rPr>
      <t>Other Technical Income(Net)</t>
    </r>
  </si>
  <si>
    <r>
      <t xml:space="preserve">3-Diğ.Tek. Karş. Değ.(Net) - </t>
    </r>
    <r>
      <rPr>
        <i/>
        <sz val="9"/>
        <rFont val="Times New Roman"/>
        <family val="1"/>
        <charset val="162"/>
      </rPr>
      <t>Change in Oth.Tech.Provisions (Net)</t>
    </r>
  </si>
  <si>
    <r>
      <t xml:space="preserve">5.Tek.Olm.Bl.Akt.Yat.Gelirleri </t>
    </r>
    <r>
      <rPr>
        <i/>
        <sz val="10"/>
        <rFont val="Times New Roman"/>
        <family val="1"/>
        <charset val="162"/>
      </rPr>
      <t>- Allocated Inv.Return Tfr.NTA</t>
    </r>
  </si>
  <si>
    <r>
      <t xml:space="preserve"> b.Devr.Prim - </t>
    </r>
    <r>
      <rPr>
        <i/>
        <sz val="10"/>
        <rFont val="Times New Roman"/>
        <family val="1"/>
        <charset val="162"/>
      </rPr>
      <t xml:space="preserve">Ceded Premium to Reinsurers </t>
    </r>
    <r>
      <rPr>
        <i/>
        <sz val="9"/>
        <rFont val="Times New Roman"/>
        <family val="1"/>
        <charset val="162"/>
      </rPr>
      <t>(-)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</si>
  <si>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Reinsurance</t>
    </r>
  </si>
  <si>
    <r>
      <t xml:space="preserve"> c.KPK Değişim - </t>
    </r>
    <r>
      <rPr>
        <i/>
        <sz val="10"/>
        <rFont val="Times New Roman"/>
        <family val="1"/>
        <charset val="162"/>
      </rPr>
      <t>Changes In Unearned Premium (UPR)</t>
    </r>
  </si>
  <si>
    <r>
      <t xml:space="preserve">2. DERK Değ.- </t>
    </r>
    <r>
      <rPr>
        <i/>
        <sz val="10"/>
        <rFont val="Times New Roman"/>
        <family val="1"/>
        <charset val="162"/>
      </rPr>
      <t>Changes in Prov. for Unexpired Risks (URR)</t>
    </r>
  </si>
  <si>
    <r>
      <t xml:space="preserve"> b.Ayrılan DERK RP - </t>
    </r>
    <r>
      <rPr>
        <i/>
        <sz val="10"/>
        <rFont val="Times New Roman"/>
        <family val="1"/>
        <charset val="162"/>
      </rPr>
      <t>Prov. for URR (Reins.Share)</t>
    </r>
  </si>
  <si>
    <r>
      <t xml:space="preserve"> c.Devreden DERK - </t>
    </r>
    <r>
      <rPr>
        <i/>
        <sz val="10"/>
        <rFont val="Times New Roman"/>
        <family val="1"/>
        <charset val="162"/>
      </rPr>
      <t>Prov. for URR Brought Forward</t>
    </r>
  </si>
  <si>
    <r>
      <t xml:space="preserve"> d.Devreden DERK RP - </t>
    </r>
    <r>
      <rPr>
        <i/>
        <sz val="10"/>
        <rFont val="Times New Roman"/>
        <family val="1"/>
        <charset val="162"/>
      </rPr>
      <t>Brought Forward (Reins Sh.) (-)</t>
    </r>
  </si>
  <si>
    <r>
      <t xml:space="preserve">3. Hayat Branşı Yat.Geliri - </t>
    </r>
    <r>
      <rPr>
        <i/>
        <sz val="10"/>
        <rFont val="Times New Roman"/>
        <family val="1"/>
        <charset val="162"/>
      </rPr>
      <t>Inv.Income from Life Business</t>
    </r>
  </si>
  <si>
    <r>
      <t xml:space="preserve"> c.MTK Değ.- </t>
    </r>
    <r>
      <rPr>
        <i/>
        <sz val="10"/>
        <rFont val="Times New Roman"/>
        <family val="1"/>
        <charset val="162"/>
      </rPr>
      <t>Change in Outstanding Claims Res.(OCR) (-)</t>
    </r>
  </si>
  <si>
    <r>
      <t xml:space="preserve">  - Ayrılan MTK Reas.Payı - </t>
    </r>
    <r>
      <rPr>
        <i/>
        <sz val="10"/>
        <rFont val="Times New Roman"/>
        <family val="1"/>
        <charset val="162"/>
      </rPr>
      <t>OCR (Reinsurers' Share)</t>
    </r>
  </si>
  <si>
    <r>
      <t xml:space="preserve">  - Devreden MTK - OCR </t>
    </r>
    <r>
      <rPr>
        <i/>
        <sz val="10"/>
        <rFont val="Times New Roman"/>
        <family val="1"/>
        <charset val="162"/>
      </rPr>
      <t>Brought Forward</t>
    </r>
  </si>
  <si>
    <r>
      <t xml:space="preserve">  - Devr.MTK Reas.Payı - OCR </t>
    </r>
    <r>
      <rPr>
        <i/>
        <sz val="10"/>
        <rFont val="Times New Roman"/>
        <family val="1"/>
        <charset val="162"/>
      </rPr>
      <t>Brought Forward (Reins.Sh.) (-)</t>
    </r>
  </si>
  <si>
    <r>
      <t xml:space="preserve">2-İkr. İnd.Karş.Değ. - </t>
    </r>
    <r>
      <rPr>
        <i/>
        <sz val="10"/>
        <rFont val="Times New Roman"/>
        <family val="1"/>
        <charset val="162"/>
      </rPr>
      <t>Change in Prov. for Bonuses/Rebates</t>
    </r>
  </si>
  <si>
    <r>
      <t xml:space="preserve">3. Matematik Karş. Değişim - </t>
    </r>
    <r>
      <rPr>
        <i/>
        <sz val="10"/>
        <rFont val="Times New Roman"/>
        <family val="1"/>
        <charset val="162"/>
      </rPr>
      <t>Change Mathematical Reserves</t>
    </r>
  </si>
  <si>
    <r>
      <t xml:space="preserve">  a. Ayrılan Matematik Karş. - </t>
    </r>
    <r>
      <rPr>
        <i/>
        <sz val="10"/>
        <rFont val="Times New Roman"/>
        <family val="1"/>
        <charset val="162"/>
      </rPr>
      <t>Mathematical Reserves (-)</t>
    </r>
  </si>
  <si>
    <r>
      <t xml:space="preserve">  b. Ayr. Mat.Karş. Reas.Payı - </t>
    </r>
    <r>
      <rPr>
        <i/>
        <sz val="10"/>
        <rFont val="Times New Roman"/>
        <family val="1"/>
        <charset val="162"/>
      </rPr>
      <t>Mat. Res. (Reinsurers' Share)</t>
    </r>
  </si>
  <si>
    <r>
      <t xml:space="preserve">  c. Devr. Mat. Karş.- </t>
    </r>
    <r>
      <rPr>
        <i/>
        <sz val="10"/>
        <rFont val="Times New Roman"/>
        <family val="1"/>
        <charset val="162"/>
      </rPr>
      <t>Math. Reserves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Brought Forward</t>
    </r>
  </si>
  <si>
    <r>
      <t xml:space="preserve">  d. Devr.MK Rea.P - </t>
    </r>
    <r>
      <rPr>
        <i/>
        <sz val="10"/>
        <rFont val="Times New Roman"/>
        <family val="1"/>
        <charset val="162"/>
      </rPr>
      <t>Mat. Res. Brought Forward (Reins.Sh.)(-)</t>
    </r>
  </si>
  <si>
    <r>
      <t xml:space="preserve">5. Diğer Teknik Karş.Değişim - </t>
    </r>
    <r>
      <rPr>
        <i/>
        <sz val="9"/>
        <rFont val="Times New Roman"/>
        <family val="1"/>
        <charset val="162"/>
      </rPr>
      <t>Change in Other Techn. Provisions</t>
    </r>
  </si>
  <si>
    <r>
      <t xml:space="preserve">7. Yatırım Giderleri - </t>
    </r>
    <r>
      <rPr>
        <i/>
        <sz val="9"/>
        <rFont val="Times New Roman"/>
        <family val="1"/>
        <charset val="162"/>
      </rPr>
      <t>Investment Charges (-)</t>
    </r>
  </si>
  <si>
    <r>
      <t xml:space="preserve">9. Tek.Olm.Böl.Akt.YG - </t>
    </r>
    <r>
      <rPr>
        <i/>
        <sz val="9"/>
        <rFont val="Times New Roman"/>
        <family val="1"/>
        <charset val="162"/>
      </rPr>
      <t>Inv.Return Trans.to Non Tech. Acc.(-)</t>
    </r>
  </si>
  <si>
    <r>
      <rPr>
        <b/>
        <i/>
        <sz val="10"/>
        <rFont val="Times New Roman"/>
        <family val="1"/>
        <charset val="162"/>
      </rP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sz val="9"/>
        <rFont val="Times New Roman"/>
        <family val="1"/>
        <charset val="162"/>
      </rPr>
      <t>TOTAL</t>
    </r>
  </si>
  <si>
    <r>
      <t>6. Diğer Teknik Gelirler (Net) -</t>
    </r>
    <r>
      <rPr>
        <i/>
        <sz val="10"/>
        <rFont val="Times New Roman"/>
        <family val="1"/>
        <charset val="162"/>
      </rPr>
      <t>Other Technical Income (Net)</t>
    </r>
  </si>
  <si>
    <r>
      <t>5. Diğer Teknik Gelirler (Net) -</t>
    </r>
    <r>
      <rPr>
        <i/>
        <sz val="10"/>
        <rFont val="Times New Roman"/>
        <family val="1"/>
        <charset val="162"/>
      </rPr>
      <t>Other Technical Income (Net)</t>
    </r>
  </si>
  <si>
    <t>6-Rücu Gelirleri</t>
  </si>
  <si>
    <r>
      <t xml:space="preserve">   Direkt - </t>
    </r>
    <r>
      <rPr>
        <i/>
        <sz val="10"/>
        <rFont val="Times New Roman"/>
        <family val="1"/>
        <charset val="162"/>
      </rPr>
      <t>Direct</t>
    </r>
  </si>
  <si>
    <r>
      <t xml:space="preserve">   Endirekt - </t>
    </r>
    <r>
      <rPr>
        <i/>
        <sz val="10"/>
        <rFont val="Times New Roman"/>
        <family val="1"/>
        <charset val="162"/>
      </rPr>
      <t>Endirect</t>
    </r>
  </si>
  <si>
    <r>
      <t xml:space="preserve"> b.Devredilen Prim - </t>
    </r>
    <r>
      <rPr>
        <i/>
        <sz val="10"/>
        <rFont val="Times New Roman"/>
        <family val="1"/>
        <charset val="162"/>
      </rPr>
      <t>Ceded Premium (-)</t>
    </r>
  </si>
  <si>
    <r>
      <t xml:space="preserve"> c.KPK Değişim - </t>
    </r>
    <r>
      <rPr>
        <i/>
        <sz val="10"/>
        <rFont val="Times New Roman"/>
        <family val="1"/>
        <charset val="162"/>
      </rPr>
      <t>Change in Unearned Premium (UPR)</t>
    </r>
  </si>
  <si>
    <r>
      <t xml:space="preserve">2. DERK Değ.- </t>
    </r>
    <r>
      <rPr>
        <i/>
        <sz val="10"/>
        <rFont val="Times New Roman"/>
        <family val="1"/>
        <charset val="162"/>
      </rPr>
      <t>Change in Prov. for Unexpired Risks (URR)</t>
    </r>
  </si>
  <si>
    <r>
      <t xml:space="preserve"> b.Ayrılan DERK RP - </t>
    </r>
    <r>
      <rPr>
        <i/>
        <sz val="10"/>
        <rFont val="Times New Roman"/>
        <family val="1"/>
        <charset val="162"/>
      </rPr>
      <t>Provisions for URR (Reins.Share)</t>
    </r>
  </si>
  <si>
    <r>
      <t xml:space="preserve"> c.Devreden DERK - </t>
    </r>
    <r>
      <rPr>
        <i/>
        <sz val="10"/>
        <rFont val="Times New Roman"/>
        <family val="1"/>
        <charset val="162"/>
      </rPr>
      <t>Prov. for URR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Brought Forward</t>
    </r>
  </si>
  <si>
    <r>
      <t xml:space="preserve"> d.Devr.DERK RP - </t>
    </r>
    <r>
      <rPr>
        <i/>
        <sz val="10"/>
        <rFont val="Times New Roman"/>
        <family val="1"/>
        <charset val="162"/>
      </rPr>
      <t>Prov. for URR Brought Forward (Reins Sh.) (-)</t>
    </r>
  </si>
  <si>
    <r>
      <t>3.Tek.Olm.Böl.Akt.Yat.Gel.</t>
    </r>
    <r>
      <rPr>
        <i/>
        <sz val="10"/>
        <rFont val="Times New Roman"/>
        <family val="1"/>
        <charset val="162"/>
      </rPr>
      <t>- Inv. Return Transferred from NTA</t>
    </r>
  </si>
  <si>
    <r>
      <t xml:space="preserve">4.Yat.Gerçekleşmemiş Karlar </t>
    </r>
    <r>
      <rPr>
        <i/>
        <sz val="10"/>
        <rFont val="Times New Roman"/>
        <family val="1"/>
        <charset val="162"/>
      </rPr>
      <t>- Unrealised Gains on Invenstment</t>
    </r>
  </si>
  <si>
    <r>
      <t xml:space="preserve">  - Devreden MTK - </t>
    </r>
    <r>
      <rPr>
        <i/>
        <sz val="10"/>
        <rFont val="Times New Roman"/>
        <family val="1"/>
        <charset val="162"/>
      </rPr>
      <t>OCR Brought Forward</t>
    </r>
  </si>
  <si>
    <r>
      <t xml:space="preserve">  - Devr.Reas.Payı - </t>
    </r>
    <r>
      <rPr>
        <i/>
        <sz val="10"/>
        <rFont val="Times New Roman"/>
        <family val="1"/>
        <charset val="162"/>
      </rPr>
      <t>OCR Brought Forward (Reins.Sh.) (-)</t>
    </r>
  </si>
  <si>
    <r>
      <t xml:space="preserve">2-İkr./İnd. Karş. Değ. - </t>
    </r>
    <r>
      <rPr>
        <i/>
        <sz val="10"/>
        <rFont val="Times New Roman"/>
        <family val="1"/>
        <charset val="162"/>
      </rPr>
      <t>Change in Prov. for Bonuses/Rebates</t>
    </r>
  </si>
  <si>
    <r>
      <t xml:space="preserve">3. Matematik Karş.Değ. - </t>
    </r>
    <r>
      <rPr>
        <i/>
        <sz val="10"/>
        <rFont val="Times New Roman"/>
        <family val="1"/>
        <charset val="162"/>
      </rPr>
      <t>Change in Mathematical Reserves (MR)</t>
    </r>
  </si>
  <si>
    <r>
      <t xml:space="preserve">  b. Ayrılan MK Reas.Payı - </t>
    </r>
    <r>
      <rPr>
        <i/>
        <sz val="10"/>
        <rFont val="Times New Roman"/>
        <family val="1"/>
        <charset val="162"/>
      </rPr>
      <t>Math. Res. (Reinsurers' Share)</t>
    </r>
  </si>
  <si>
    <r>
      <t xml:space="preserve">  c. Devreden Mat.Karş.- </t>
    </r>
    <r>
      <rPr>
        <i/>
        <sz val="10"/>
        <rFont val="Times New Roman"/>
        <family val="1"/>
        <charset val="162"/>
      </rPr>
      <t>MR Brought Forward</t>
    </r>
  </si>
  <si>
    <r>
      <t xml:space="preserve">  d. Devr.MK Rea.P - </t>
    </r>
    <r>
      <rPr>
        <i/>
        <sz val="10"/>
        <rFont val="Times New Roman"/>
        <family val="1"/>
        <charset val="162"/>
      </rPr>
      <t>Brought Forward Reins.Sh.(-)</t>
    </r>
  </si>
  <si>
    <r>
      <t xml:space="preserve">4-Diğer Teknik Karş. Değ. - </t>
    </r>
    <r>
      <rPr>
        <i/>
        <sz val="10"/>
        <rFont val="Times New Roman"/>
        <family val="1"/>
        <charset val="162"/>
      </rPr>
      <t>Change in Other Tech. Provisions</t>
    </r>
  </si>
  <si>
    <r>
      <t xml:space="preserve">(*) Seyahat Sağlık Hariç - </t>
    </r>
    <r>
      <rPr>
        <i/>
        <sz val="9"/>
        <rFont val="Times New Roman"/>
        <family val="1"/>
        <charset val="162"/>
      </rPr>
      <t>Excluded Travel Health Insurance</t>
    </r>
  </si>
  <si>
    <r>
      <t xml:space="preserve">6. Yatırım Giderleri - </t>
    </r>
    <r>
      <rPr>
        <i/>
        <sz val="9"/>
        <rFont val="Times New Roman"/>
        <family val="1"/>
        <charset val="162"/>
      </rPr>
      <t>Investment Charges (-)</t>
    </r>
  </si>
  <si>
    <r>
      <t xml:space="preserve">5-Diğer Teknik Gelirler (Net)- </t>
    </r>
    <r>
      <rPr>
        <i/>
        <sz val="10"/>
        <rFont val="Times New Roman"/>
        <family val="1"/>
        <charset val="162"/>
      </rPr>
      <t>Other Technical Income (Net)</t>
    </r>
  </si>
  <si>
    <r>
      <t xml:space="preserve">8. Tek.Olm.Böl.Akt.YG - </t>
    </r>
    <r>
      <rPr>
        <i/>
        <sz val="9"/>
        <rFont val="Times New Roman"/>
        <family val="1"/>
        <charset val="162"/>
      </rPr>
      <t>Inv.Return Trans.to Non Tech. Acc.(-)</t>
    </r>
  </si>
  <si>
    <r>
      <t xml:space="preserve">Yangın ve Doğal Afetler
</t>
    </r>
    <r>
      <rPr>
        <i/>
        <sz val="9"/>
        <rFont val="Times New Roman"/>
        <family val="1"/>
        <charset val="162"/>
      </rPr>
      <t>Fire and Natural Disasters</t>
    </r>
  </si>
  <si>
    <r>
      <t xml:space="preserve">Kara Araçları Sor.
</t>
    </r>
    <r>
      <rPr>
        <i/>
        <sz val="9"/>
        <rFont val="Times New Roman"/>
        <family val="1"/>
        <charset val="162"/>
      </rPr>
      <t>Motor Third Party Liability</t>
    </r>
  </si>
  <si>
    <r>
      <t xml:space="preserve">Teknik Gelir ve Giderler </t>
    </r>
    <r>
      <rPr>
        <i/>
        <sz val="10"/>
        <rFont val="Times New Roman"/>
        <family val="1"/>
        <charset val="162"/>
      </rPr>
      <t>- Technical Revenues and Expenses</t>
    </r>
  </si>
  <si>
    <r>
      <t xml:space="preserve">   a.Alınan Prim - </t>
    </r>
    <r>
      <rPr>
        <i/>
        <sz val="9"/>
        <rFont val="Times New Roman"/>
        <family val="1"/>
        <charset val="162"/>
      </rPr>
      <t>Gross Written Premium</t>
    </r>
  </si>
  <si>
    <r>
      <t xml:space="preserve">   b.Devredilen Prim - </t>
    </r>
    <r>
      <rPr>
        <i/>
        <sz val="9"/>
        <rFont val="Times New Roman"/>
        <family val="1"/>
        <charset val="162"/>
      </rPr>
      <t>Ceded Premium to Reinsurers (-)</t>
    </r>
  </si>
  <si>
    <r>
      <t xml:space="preserve">   c.Ayrılan KPK - </t>
    </r>
    <r>
      <rPr>
        <i/>
        <sz val="9"/>
        <rFont val="Times New Roman"/>
        <family val="1"/>
        <charset val="162"/>
      </rPr>
      <t>Provision for Unearned Premium (-)</t>
    </r>
  </si>
  <si>
    <r>
      <t xml:space="preserve">   d.Ayrılan KPK Reas. Payı - </t>
    </r>
    <r>
      <rPr>
        <i/>
        <sz val="9"/>
        <rFont val="Times New Roman"/>
        <family val="1"/>
        <charset val="162"/>
      </rPr>
      <t>Prov.for Unearned Pr.(RS)</t>
    </r>
  </si>
  <si>
    <r>
      <t xml:space="preserve">   e.Devreden KPK - </t>
    </r>
    <r>
      <rPr>
        <i/>
        <sz val="9"/>
        <rFont val="Times New Roman"/>
        <family val="1"/>
        <charset val="162"/>
      </rPr>
      <t>Prov.for Br.Forward Unearned Pr.</t>
    </r>
  </si>
  <si>
    <r>
      <t xml:space="preserve">   f.Devr.KPK RP - </t>
    </r>
    <r>
      <rPr>
        <i/>
        <sz val="9"/>
        <rFont val="Times New Roman"/>
        <family val="1"/>
        <charset val="162"/>
      </rPr>
      <t>Prov.Br.Forward Unearned Pr.(RS) (-)</t>
    </r>
  </si>
  <si>
    <r>
      <t xml:space="preserve">   c.Ayrılan MTK - </t>
    </r>
    <r>
      <rPr>
        <i/>
        <sz val="9"/>
        <rFont val="Times New Roman"/>
        <family val="1"/>
        <charset val="162"/>
      </rPr>
      <t>Provision For Outstanding Claims (-)</t>
    </r>
  </si>
  <si>
    <r>
      <t xml:space="preserve">   d.Ayrı.MTK RP - </t>
    </r>
    <r>
      <rPr>
        <i/>
        <sz val="9"/>
        <rFont val="Times New Roman"/>
        <family val="1"/>
        <charset val="162"/>
      </rPr>
      <t>Prov.for Outstanding Claims (RS)</t>
    </r>
  </si>
  <si>
    <r>
      <t xml:space="preserve">   e.Devr.MTK - </t>
    </r>
    <r>
      <rPr>
        <i/>
        <sz val="9"/>
        <rFont val="Times New Roman"/>
        <family val="1"/>
        <charset val="162"/>
      </rPr>
      <t>Prov.for Br. Forward Gross Outs.Claims</t>
    </r>
  </si>
  <si>
    <r>
      <t xml:space="preserve">   f.Devr.MTK RP - </t>
    </r>
    <r>
      <rPr>
        <i/>
        <sz val="9"/>
        <rFont val="Times New Roman"/>
        <family val="1"/>
        <charset val="162"/>
      </rPr>
      <t>Prov.for Br.Forward Outs.Claims (RS) (-)</t>
    </r>
  </si>
  <si>
    <r>
      <t xml:space="preserve">2.Matematik Karşılıklarda Değ.- </t>
    </r>
    <r>
      <rPr>
        <i/>
        <sz val="9"/>
        <rFont val="Times New Roman"/>
        <family val="1"/>
        <charset val="162"/>
      </rPr>
      <t>Change in Mathematical Prov.</t>
    </r>
  </si>
  <si>
    <r>
      <t xml:space="preserve">   a. Ayrılan Matematik Karş. 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Mathematical Prov.(-)</t>
    </r>
  </si>
  <si>
    <r>
      <t xml:space="preserve">   b. Ayrılan Matematik Karş. RP - </t>
    </r>
    <r>
      <rPr>
        <i/>
        <sz val="9"/>
        <rFont val="Times New Roman"/>
        <family val="1"/>
        <charset val="162"/>
      </rPr>
      <t>Mathematical Prov.(RS)</t>
    </r>
  </si>
  <si>
    <r>
      <t xml:space="preserve">   c. Devr.Matematik Karş.- </t>
    </r>
    <r>
      <rPr>
        <i/>
        <sz val="9"/>
        <rFont val="Times New Roman"/>
        <family val="1"/>
        <charset val="162"/>
      </rPr>
      <t>Gross Mathematical Prov.Br.Forward</t>
    </r>
  </si>
  <si>
    <r>
      <t xml:space="preserve">   d. Devr.Matematik Karş.RP - </t>
    </r>
    <r>
      <rPr>
        <i/>
        <sz val="9"/>
        <rFont val="Times New Roman"/>
        <family val="1"/>
        <charset val="162"/>
      </rPr>
      <t>Math.Prov. Br.Forward (RS) (-)</t>
    </r>
  </si>
  <si>
    <r>
      <t xml:space="preserve">   b.Reasürans Komisyon Gelirleri - </t>
    </r>
    <r>
      <rPr>
        <i/>
        <sz val="9"/>
        <rFont val="Times New Roman"/>
        <family val="1"/>
        <charset val="162"/>
      </rPr>
      <t>Reins.Commisssion Income</t>
    </r>
  </si>
  <si>
    <r>
      <t xml:space="preserve">   c.Personel - </t>
    </r>
    <r>
      <rPr>
        <i/>
        <sz val="9"/>
        <rFont val="Times New Roman"/>
        <family val="1"/>
        <charset val="162"/>
      </rPr>
      <t>Personnal Expenses</t>
    </r>
  </si>
  <si>
    <r>
      <t xml:space="preserve">   d.Yönetim - </t>
    </r>
    <r>
      <rPr>
        <i/>
        <sz val="9"/>
        <rFont val="Times New Roman"/>
        <family val="1"/>
        <charset val="162"/>
      </rPr>
      <t>General Management Expenses</t>
    </r>
  </si>
  <si>
    <r>
      <t xml:space="preserve">   e.Pazarlama / Reklam - </t>
    </r>
    <r>
      <rPr>
        <i/>
        <sz val="9"/>
        <rFont val="Times New Roman"/>
        <family val="1"/>
        <charset val="162"/>
      </rPr>
      <t>Marketing / Advertisement Expenses</t>
    </r>
  </si>
  <si>
    <r>
      <t xml:space="preserve">   f.Ar-Ge Giderleri- </t>
    </r>
    <r>
      <rPr>
        <i/>
        <sz val="9"/>
        <rFont val="Times New Roman"/>
        <family val="1"/>
        <charset val="162"/>
      </rPr>
      <t>Research / Advance Expenses</t>
    </r>
  </si>
  <si>
    <r>
      <t xml:space="preserve">Reasürans Payı - </t>
    </r>
    <r>
      <rPr>
        <i/>
        <sz val="9"/>
        <rFont val="Times New Roman"/>
        <family val="1"/>
        <charset val="162"/>
      </rPr>
      <t>Reinsurance Share</t>
    </r>
  </si>
  <si>
    <r>
      <t>Prim Kons.-</t>
    </r>
    <r>
      <rPr>
        <i/>
        <sz val="10"/>
        <rFont val="Times New Roman"/>
        <family val="1"/>
        <charset val="162"/>
      </rPr>
      <t xml:space="preserve"> Retention Ratio (%)</t>
    </r>
  </si>
  <si>
    <r>
      <t xml:space="preserve">(**) Reasürör Payı: Bölüşmeli Reasüransa Devredilen Tutarlar - </t>
    </r>
    <r>
      <rPr>
        <i/>
        <sz val="9"/>
        <rFont val="Times New Roman"/>
        <family val="1"/>
        <charset val="162"/>
      </rPr>
      <t>Only Proportional Reinsurance</t>
    </r>
  </si>
  <si>
    <r>
      <t xml:space="preserve">Ödenen Tazminat - </t>
    </r>
    <r>
      <rPr>
        <i/>
        <sz val="10"/>
        <rFont val="Times New Roman"/>
        <family val="1"/>
        <charset val="162"/>
      </rPr>
      <t>Paid Losses</t>
    </r>
  </si>
  <si>
    <r>
      <t xml:space="preserve">Tazminat Kons. Oranı - </t>
    </r>
    <r>
      <rPr>
        <i/>
        <sz val="10"/>
        <rFont val="Times New Roman"/>
        <family val="1"/>
        <charset val="162"/>
      </rPr>
      <t>Loss Retention (%)</t>
    </r>
  </si>
  <si>
    <r>
      <t>Seyahat Sağlık -</t>
    </r>
    <r>
      <rPr>
        <i/>
        <sz val="9"/>
        <rFont val="Times New Roman"/>
        <family val="1"/>
        <charset val="162"/>
      </rPr>
      <t xml:space="preserve"> Travel Health</t>
    </r>
    <r>
      <rPr>
        <sz val="9"/>
        <rFont val="Times New Roman"/>
        <family val="1"/>
        <charset val="162"/>
      </rPr>
      <t xml:space="preserve"> </t>
    </r>
  </si>
  <si>
    <r>
      <t>Kaza</t>
    </r>
    <r>
      <rPr>
        <i/>
        <sz val="9"/>
        <rFont val="Times New Roman"/>
        <family val="1"/>
        <charset val="162"/>
      </rPr>
      <t xml:space="preserve"> - Casualty</t>
    </r>
  </si>
  <si>
    <r>
      <t xml:space="preserve">Kara Ar.(Kasko) </t>
    </r>
    <r>
      <rPr>
        <i/>
        <sz val="9"/>
        <rFont val="Times New Roman"/>
        <family val="1"/>
        <charset val="162"/>
      </rPr>
      <t>- Land Vehicles (Motor Own)</t>
    </r>
    <r>
      <rPr>
        <sz val="9"/>
        <rFont val="Times New Roman"/>
        <family val="1"/>
        <charset val="162"/>
      </rPr>
      <t xml:space="preserve"> </t>
    </r>
  </si>
  <si>
    <r>
      <t xml:space="preserve">Yangın ve Doğal Afetler - </t>
    </r>
    <r>
      <rPr>
        <i/>
        <sz val="9"/>
        <rFont val="Times New Roman"/>
        <family val="1"/>
        <charset val="162"/>
      </rPr>
      <t>Fire and Natural Dis.</t>
    </r>
  </si>
  <si>
    <r>
      <t xml:space="preserve">Hava Araçları Sor.- </t>
    </r>
    <r>
      <rPr>
        <i/>
        <sz val="9"/>
        <rFont val="Times New Roman"/>
        <family val="1"/>
        <charset val="162"/>
      </rPr>
      <t>Air Vehicle Liability</t>
    </r>
  </si>
  <si>
    <r>
      <t>Finansal Kayıplar -</t>
    </r>
    <r>
      <rPr>
        <i/>
        <sz val="9"/>
        <rFont val="Times New Roman"/>
        <family val="1"/>
        <charset val="162"/>
      </rPr>
      <t xml:space="preserve"> Financial Loss</t>
    </r>
  </si>
  <si>
    <r>
      <t>Zorunlu Deprem</t>
    </r>
    <r>
      <rPr>
        <i/>
        <sz val="9"/>
        <rFont val="Times New Roman"/>
        <family val="1"/>
        <charset val="162"/>
      </rPr>
      <t xml:space="preserve"> - Compulsory Earthquake</t>
    </r>
  </si>
  <si>
    <r>
      <t xml:space="preserve">Yeşil Kart - </t>
    </r>
    <r>
      <rPr>
        <i/>
        <sz val="9"/>
        <rFont val="Times New Roman"/>
        <family val="1"/>
        <charset val="162"/>
      </rPr>
      <t>Green Card</t>
    </r>
  </si>
  <si>
    <r>
      <t>Kaza -</t>
    </r>
    <r>
      <rPr>
        <i/>
        <sz val="9"/>
        <rFont val="Times New Roman"/>
        <family val="1"/>
        <charset val="162"/>
      </rPr>
      <t xml:space="preserve"> Casualty</t>
    </r>
  </si>
  <si>
    <r>
      <t>Yangın ve Doğal Afetler -</t>
    </r>
    <r>
      <rPr>
        <i/>
        <sz val="9"/>
        <rFont val="Times New Roman"/>
        <family val="1"/>
        <charset val="162"/>
      </rPr>
      <t xml:space="preserve"> Fire and Natural Dis.</t>
    </r>
  </si>
  <si>
    <r>
      <t>Hava Araçları Sor.-</t>
    </r>
    <r>
      <rPr>
        <i/>
        <sz val="9"/>
        <rFont val="Times New Roman"/>
        <family val="1"/>
        <charset val="162"/>
      </rPr>
      <t xml:space="preserve"> Air Veh.Liab.</t>
    </r>
  </si>
  <si>
    <r>
      <t>Kredi -</t>
    </r>
    <r>
      <rPr>
        <i/>
        <sz val="9"/>
        <rFont val="Times New Roman"/>
        <family val="1"/>
        <charset val="162"/>
      </rPr>
      <t xml:space="preserve"> Credit</t>
    </r>
  </si>
  <si>
    <r>
      <t xml:space="preserve">Yangın ve Doğal Afetler </t>
    </r>
    <r>
      <rPr>
        <i/>
        <sz val="9"/>
        <rFont val="Times New Roman"/>
        <family val="1"/>
        <charset val="162"/>
      </rPr>
      <t>- Fire and Natural Dis.</t>
    </r>
  </si>
  <si>
    <t>HAYAT DIŞI BRANŞLAR BAZINDA 2007 YILI PRİM, HASAR VE TEKNİK KAR/ZARAR VERİLERİ</t>
  </si>
  <si>
    <t>PREMIUM, PAID AND OUTSTANDING LOSSES AND TECHNICAL RESULTS 0F 2007 AT NON LIFE BRANCHES</t>
  </si>
  <si>
    <r>
      <rPr>
        <sz val="9"/>
        <rFont val="Times New Roman"/>
        <family val="1"/>
        <charset val="162"/>
      </rPr>
      <t>Zorunlu Deprem</t>
    </r>
    <r>
      <rPr>
        <i/>
        <sz val="9"/>
        <rFont val="Times New Roman"/>
        <family val="1"/>
        <charset val="162"/>
      </rPr>
      <t xml:space="preserve"> - Compulsory Earthquake</t>
    </r>
  </si>
  <si>
    <r>
      <rPr>
        <sz val="9"/>
        <rFont val="Times New Roman"/>
        <family val="1"/>
        <charset val="162"/>
      </rPr>
      <t xml:space="preserve">DD Tarım </t>
    </r>
    <r>
      <rPr>
        <i/>
        <sz val="9"/>
        <rFont val="Times New Roman"/>
        <family val="1"/>
        <charset val="162"/>
      </rPr>
      <t>- Subsidized Agriculture</t>
    </r>
  </si>
  <si>
    <r>
      <t xml:space="preserve">(*) </t>
    </r>
    <r>
      <rPr>
        <sz val="9"/>
        <rFont val="Times New Roman"/>
        <family val="1"/>
        <charset val="162"/>
      </rPr>
      <t>Zorunlu Deprem, Devlet Destekli Tarım, Yeşil Kart Hariç</t>
    </r>
    <r>
      <rPr>
        <i/>
        <sz val="9"/>
        <rFont val="Times New Roman"/>
        <family val="1"/>
        <charset val="162"/>
      </rPr>
      <t xml:space="preserve"> - Compulsory Earthquake, Subsidized Agriculture, Green Card are excluded </t>
    </r>
  </si>
  <si>
    <r>
      <t xml:space="preserve">Makine Kırılması </t>
    </r>
    <r>
      <rPr>
        <i/>
        <sz val="9"/>
        <rFont val="Times New Roman"/>
        <family val="1"/>
        <charset val="162"/>
      </rPr>
      <t>- Machinery Brokedown</t>
    </r>
  </si>
  <si>
    <r>
      <t xml:space="preserve">Montaj - </t>
    </r>
    <r>
      <rPr>
        <i/>
        <sz val="9"/>
        <rFont val="Times New Roman"/>
        <family val="1"/>
        <charset val="162"/>
      </rPr>
      <t>Engineering All Risks</t>
    </r>
  </si>
  <si>
    <r>
      <t xml:space="preserve">Montaj - </t>
    </r>
    <r>
      <rPr>
        <i/>
        <sz val="9"/>
        <rFont val="Times New Roman"/>
        <family val="1"/>
        <charset val="162"/>
      </rPr>
      <t>Engineering All Risk</t>
    </r>
  </si>
  <si>
    <r>
      <t xml:space="preserve">TOPLAM
</t>
    </r>
    <r>
      <rPr>
        <i/>
        <sz val="9"/>
        <rFont val="Times New Roman"/>
        <family val="1"/>
        <charset val="162"/>
      </rPr>
      <t>TOTAL</t>
    </r>
  </si>
  <si>
    <r>
      <t xml:space="preserve">İşveren Mali Soruml. </t>
    </r>
    <r>
      <rPr>
        <i/>
        <sz val="9"/>
        <rFont val="Times New Roman"/>
        <family val="1"/>
        <charset val="162"/>
      </rPr>
      <t>- Employer's Liability</t>
    </r>
  </si>
  <si>
    <r>
      <t xml:space="preserve">Asansör Kaza 3.Kş. Kar. MS </t>
    </r>
    <r>
      <rPr>
        <i/>
        <sz val="9"/>
        <rFont val="Times New Roman"/>
        <family val="1"/>
        <charset val="162"/>
      </rPr>
      <t>- Elevator Liability</t>
    </r>
  </si>
  <si>
    <r>
      <t>Tüpgaz Zorun.Sor.</t>
    </r>
    <r>
      <rPr>
        <i/>
        <sz val="9"/>
        <rFont val="Times New Roman"/>
        <family val="1"/>
        <charset val="162"/>
      </rPr>
      <t xml:space="preserve"> - Comp. TPL for LPG's</t>
    </r>
  </si>
  <si>
    <r>
      <t xml:space="preserve">Teh. Mad. Zrn.Sor. </t>
    </r>
    <r>
      <rPr>
        <i/>
        <sz val="9"/>
        <rFont val="Times New Roman"/>
        <family val="1"/>
        <charset val="162"/>
      </rPr>
      <t>- Comp.TPL for Haz. Sub.</t>
    </r>
  </si>
  <si>
    <r>
      <t>Yapı Denetimi ZMSS</t>
    </r>
    <r>
      <rPr>
        <i/>
        <sz val="9"/>
        <rFont val="Times New Roman"/>
        <family val="1"/>
        <charset val="162"/>
      </rPr>
      <t xml:space="preserve"> - Construction Control TPL</t>
    </r>
  </si>
  <si>
    <r>
      <t xml:space="preserve">Teh. Mad. Zrn.Sor. </t>
    </r>
    <r>
      <rPr>
        <i/>
        <sz val="9"/>
        <rFont val="Times New Roman"/>
        <family val="1"/>
        <charset val="162"/>
      </rPr>
      <t>- Comp. TPL for Haz.Sub.</t>
    </r>
  </si>
  <si>
    <r>
      <t xml:space="preserve">Mot. Kara Taşıtları (KASKO) </t>
    </r>
    <r>
      <rPr>
        <i/>
        <sz val="9"/>
        <rFont val="Times New Roman"/>
        <family val="1"/>
        <charset val="162"/>
      </rPr>
      <t>- Motor Own Dam.</t>
    </r>
  </si>
  <si>
    <r>
      <t xml:space="preserve">Zrn.K.Yolu Taş. MS </t>
    </r>
    <r>
      <rPr>
        <i/>
        <sz val="9"/>
        <rFont val="Times New Roman"/>
        <family val="1"/>
        <charset val="162"/>
      </rPr>
      <t>- Comp.Land Trans. Liability</t>
    </r>
  </si>
  <si>
    <r>
      <t xml:space="preserve">Zrn.K.Yolu Taş. MS </t>
    </r>
    <r>
      <rPr>
        <i/>
        <sz val="9"/>
        <rFont val="Times New Roman"/>
        <family val="1"/>
        <charset val="162"/>
      </rPr>
      <t>- Man. Land Trans. Liability</t>
    </r>
  </si>
  <si>
    <r>
      <t>Su Araçları Sorumluluk -</t>
    </r>
    <r>
      <rPr>
        <i/>
        <sz val="9"/>
        <rFont val="Times New Roman"/>
        <family val="1"/>
        <charset val="162"/>
      </rPr>
      <t xml:space="preserve">Sea Vehicles Liability </t>
    </r>
  </si>
  <si>
    <r>
      <t xml:space="preserve"> -Motorsiklet (*)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 Motorcycles </t>
    </r>
  </si>
  <si>
    <r>
      <t xml:space="preserve"> -Hususi Otolar </t>
    </r>
    <r>
      <rPr>
        <i/>
        <sz val="9"/>
        <rFont val="Times New Roman"/>
        <family val="1"/>
        <charset val="162"/>
      </rPr>
      <t>- Private Cars</t>
    </r>
  </si>
  <si>
    <r>
      <t xml:space="preserve"> -Taksiler </t>
    </r>
    <r>
      <rPr>
        <i/>
        <sz val="9"/>
        <rFont val="Times New Roman"/>
        <family val="1"/>
        <charset val="162"/>
      </rPr>
      <t>- Taxies</t>
    </r>
  </si>
  <si>
    <r>
      <t xml:space="preserve"> -Muhtelif </t>
    </r>
    <r>
      <rPr>
        <sz val="9"/>
        <rFont val="Times New Roman"/>
        <family val="1"/>
        <charset val="162"/>
      </rPr>
      <t>- Others</t>
    </r>
  </si>
  <si>
    <r>
      <rPr>
        <b/>
        <sz val="9"/>
        <rFont val="Times New Roman"/>
        <family val="1"/>
        <charset val="162"/>
      </rP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</si>
  <si>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r>
      <t xml:space="preserve"> -Kamyonetler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 Vans</t>
    </r>
  </si>
  <si>
    <r>
      <t xml:space="preserve"> -Kamyonlar </t>
    </r>
    <r>
      <rPr>
        <i/>
        <sz val="9"/>
        <rFont val="Times New Roman"/>
        <family val="1"/>
        <charset val="162"/>
      </rPr>
      <t>- Trucks</t>
    </r>
  </si>
  <si>
    <r>
      <t xml:space="preserve"> -Traktörler </t>
    </r>
    <r>
      <rPr>
        <i/>
        <sz val="9"/>
        <rFont val="Times New Roman"/>
        <family val="1"/>
        <charset val="162"/>
      </rPr>
      <t>- Agricultural Tractors</t>
    </r>
  </si>
  <si>
    <r>
      <t xml:space="preserve"> -Motorsiklet*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 Motorcycles </t>
    </r>
  </si>
  <si>
    <t>ŞİRKET BAZINDA ÇALIŞILAN ACENTE ve BROKER SAYISI (Bankalar Hariç)</t>
  </si>
  <si>
    <t xml:space="preserve">NUMBER of INSURANCE COMPANIES' AGENCY (EXLUDED BANKS) and BROKERS </t>
  </si>
  <si>
    <t>BANKS ACTING as INSURANCE AGENTS and THEIR BRANCHES' NUMBER</t>
  </si>
  <si>
    <t>SİGORTA VE REASÜRANS İLE EMEKLİLİK ŞİRKETLERİNDE ÇALIŞAN PAZARLAMA ELEMANI SAYISI</t>
  </si>
  <si>
    <t>NUMBER of MARKETING STAFF EMPLOYED by INSURANCE, REINSURANCE and PENSION COMPANIES</t>
  </si>
  <si>
    <r>
      <t xml:space="preserve">Şirket Çalışanlarının Öğrenim Durumu </t>
    </r>
    <r>
      <rPr>
        <i/>
        <sz val="9"/>
        <rFont val="Times New Roman"/>
        <family val="1"/>
        <charset val="162"/>
      </rPr>
      <t>- Level of Education</t>
    </r>
  </si>
  <si>
    <r>
      <t xml:space="preserve">Lise 
</t>
    </r>
    <r>
      <rPr>
        <i/>
        <sz val="9"/>
        <rFont val="Times New Roman"/>
        <family val="1"/>
        <charset val="162"/>
      </rPr>
      <t>High 
School</t>
    </r>
  </si>
  <si>
    <r>
      <t xml:space="preserve">Yüksek Lisans 
</t>
    </r>
    <r>
      <rPr>
        <i/>
        <sz val="10"/>
        <rFont val="Times New Roman"/>
        <family val="1"/>
        <charset val="162"/>
      </rPr>
      <t>Graduate</t>
    </r>
  </si>
  <si>
    <r>
      <t xml:space="preserve">İlköğretim
</t>
    </r>
    <r>
      <rPr>
        <i/>
        <sz val="10"/>
        <rFont val="Times New Roman"/>
        <family val="1"/>
        <charset val="162"/>
      </rPr>
      <t>Pri</t>
    </r>
    <r>
      <rPr>
        <i/>
        <sz val="9"/>
        <rFont val="Times New Roman"/>
        <family val="1"/>
        <charset val="162"/>
      </rPr>
      <t>mary School</t>
    </r>
  </si>
  <si>
    <r>
      <t xml:space="preserve">Doktora
</t>
    </r>
    <r>
      <rPr>
        <i/>
        <sz val="9"/>
        <rFont val="Times New Roman"/>
        <family val="1"/>
        <charset val="162"/>
      </rPr>
      <t>Doctorate</t>
    </r>
  </si>
  <si>
    <t>ACTUARIES WORKING with/in INSURANCE, PENSION and REINSURANCE COMPANIES</t>
  </si>
  <si>
    <t>SİGORTA VE REASÜRANS İLE EMEKLİLİK ŞİRKETLERİNİN ÜST DÜZEY YÖNETİCİLERİ</t>
  </si>
  <si>
    <t>TOP MANAGERS of INSURANCE, REINSURANCE and PENSION COMPANIES</t>
  </si>
  <si>
    <r>
      <t xml:space="preserve">Şirket Adı, Adresi, Telefon-Faks No.
Internet Adresi
</t>
    </r>
    <r>
      <rPr>
        <i/>
        <sz val="9"/>
        <rFont val="Times New Roman"/>
        <family val="1"/>
        <charset val="162"/>
      </rPr>
      <t>Name of Company, Address, Phone, Fax No, Internet Address</t>
    </r>
  </si>
  <si>
    <r>
      <t xml:space="preserve">YÖNETİM KURULU ÜYELERİ
</t>
    </r>
    <r>
      <rPr>
        <i/>
        <sz val="10"/>
        <rFont val="Times New Roman"/>
        <family val="1"/>
        <charset val="162"/>
      </rPr>
      <t>Executive Comittee Members</t>
    </r>
  </si>
  <si>
    <t>SİGORTA VE REASÜRANS İLE EMEKLİLİK ŞİRKETLERİNİN ORTAKLIK YAPISI</t>
  </si>
  <si>
    <t>CAPITAL STRUCTURE of INSURANCE, REINSURANCE and PENSION COMPANIES</t>
  </si>
  <si>
    <r>
      <t xml:space="preserve">ŞİRKET ADI / PAY SAHİPLERİ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COMPANY AND S</t>
    </r>
    <r>
      <rPr>
        <i/>
        <sz val="10"/>
        <rFont val="Times New Roman"/>
        <family val="1"/>
        <charset val="162"/>
      </rPr>
      <t>HAREHOLDERS</t>
    </r>
  </si>
  <si>
    <r>
      <t xml:space="preserve">Sermaye Tutarı 
</t>
    </r>
    <r>
      <rPr>
        <i/>
        <sz val="9"/>
        <rFont val="Times New Roman"/>
        <family val="1"/>
        <charset val="162"/>
      </rPr>
      <t xml:space="preserve">Capital </t>
    </r>
    <r>
      <rPr>
        <sz val="9"/>
        <rFont val="Times New Roman"/>
        <family val="1"/>
        <charset val="162"/>
      </rPr>
      <t>Am</t>
    </r>
    <r>
      <rPr>
        <i/>
        <sz val="10"/>
        <rFont val="Times New Roman"/>
        <family val="1"/>
        <charset val="162"/>
      </rPr>
      <t>ount (TL)</t>
    </r>
  </si>
  <si>
    <r>
      <t xml:space="preserve">Sermaye Payı
</t>
    </r>
    <r>
      <rPr>
        <i/>
        <sz val="9"/>
        <rFont val="Times New Roman"/>
        <family val="1"/>
        <charset val="162"/>
      </rPr>
      <t>Capital Share (%)</t>
    </r>
  </si>
  <si>
    <r>
      <t xml:space="preserve">    1.b- Devredilen Primler </t>
    </r>
    <r>
      <rPr>
        <i/>
        <sz val="10"/>
        <rFont val="Times New Roman"/>
        <family val="1"/>
      </rPr>
      <t>- Ceded Premium to Reinsurers (-)</t>
    </r>
  </si>
  <si>
    <r>
      <t xml:space="preserve">2- Kazanılmamış Prim Karşılıklarda Değişim - </t>
    </r>
    <r>
      <rPr>
        <i/>
        <sz val="10"/>
        <rFont val="Times New Roman"/>
        <family val="1"/>
      </rPr>
      <t>Change in Prov. for Unearned Premiums</t>
    </r>
  </si>
  <si>
    <r>
      <t xml:space="preserve">    2.a- Ayr. Kazanılmamış Prim Karş. </t>
    </r>
    <r>
      <rPr>
        <i/>
        <sz val="10"/>
        <rFont val="Times New Roman"/>
        <family val="1"/>
      </rPr>
      <t>- Prov. for Unearned Prem. Gross Amount (-)</t>
    </r>
  </si>
  <si>
    <r>
      <t xml:space="preserve">    2.b- Ayr. Kazanılmamış Prim Karş. Reas. P.</t>
    </r>
    <r>
      <rPr>
        <i/>
        <sz val="10"/>
        <rFont val="Times New Roman"/>
        <family val="1"/>
      </rPr>
      <t>- Prov.for Unearned Prem. (Reins.Share)</t>
    </r>
  </si>
  <si>
    <r>
      <t xml:space="preserve">    2.c- Devr. Kazanılmamış Prim Karş. </t>
    </r>
    <r>
      <rPr>
        <i/>
        <sz val="10"/>
        <rFont val="Times New Roman"/>
        <family val="1"/>
      </rPr>
      <t>- Prov. Brought Forw for UP Gross Amount</t>
    </r>
  </si>
  <si>
    <r>
      <t xml:space="preserve">    2.d- Devreden KPK Reas. Payı </t>
    </r>
    <r>
      <rPr>
        <i/>
        <sz val="10"/>
        <rFont val="Times New Roman"/>
        <family val="1"/>
      </rPr>
      <t>- Prov. Brought Forw. for UP (Reins.Share) (-)</t>
    </r>
  </si>
  <si>
    <r>
      <t xml:space="preserve">    2.e- Devam Eden Riskler Karşılığı - </t>
    </r>
    <r>
      <rPr>
        <i/>
        <sz val="10"/>
        <rFont val="Times New Roman"/>
        <family val="1"/>
        <charset val="162"/>
      </rPr>
      <t>Provisions for Unexpired Risks</t>
    </r>
  </si>
  <si>
    <r>
      <t>3- Diğer Teknik Gelirler -</t>
    </r>
    <r>
      <rPr>
        <i/>
        <sz val="10"/>
        <rFont val="Times New Roman"/>
        <family val="1"/>
      </rPr>
      <t xml:space="preserve"> Net Other Technical Income</t>
    </r>
  </si>
  <si>
    <r>
      <t xml:space="preserve">    1.a- Ödenen Hasarlar </t>
    </r>
    <r>
      <rPr>
        <i/>
        <sz val="10"/>
        <rFont val="Times New Roman"/>
        <family val="1"/>
      </rPr>
      <t>- Paid Losses, Gross Amount (-)</t>
    </r>
  </si>
  <si>
    <r>
      <t xml:space="preserve">    1.b- Ödenen Hasarda Reasürör Payı </t>
    </r>
    <r>
      <rPr>
        <i/>
        <sz val="10"/>
        <rFont val="Times New Roman"/>
        <family val="1"/>
      </rPr>
      <t>- Paid Losses, (Reinsurers' Share)</t>
    </r>
  </si>
  <si>
    <r>
      <t xml:space="preserve">2- Muallak Hasar Karş. Değişim - </t>
    </r>
    <r>
      <rPr>
        <i/>
        <sz val="10"/>
        <rFont val="Times New Roman"/>
        <family val="1"/>
      </rPr>
      <t>Change in Prov. for Outstanding Claims</t>
    </r>
  </si>
  <si>
    <r>
      <t xml:space="preserve">    2.a- Ayrılan Muallak Hasar Karş. </t>
    </r>
    <r>
      <rPr>
        <i/>
        <sz val="10"/>
        <rFont val="Times New Roman"/>
        <family val="1"/>
      </rPr>
      <t>- Provisions for Outst. Claims, Gross Amount (-)</t>
    </r>
  </si>
  <si>
    <r>
      <t xml:space="preserve">    2.b- Ayr. Mual. Hasar Karş. Reas. P. </t>
    </r>
    <r>
      <rPr>
        <i/>
        <sz val="10"/>
        <rFont val="Times New Roman"/>
        <family val="1"/>
      </rPr>
      <t>- Prov. for Outst. Claims, (Reinsurers' Share)</t>
    </r>
  </si>
  <si>
    <r>
      <t xml:space="preserve">    2.c- Devr. Mual. Hasar Karş.</t>
    </r>
    <r>
      <rPr>
        <i/>
        <sz val="10"/>
        <rFont val="Times New Roman"/>
        <family val="1"/>
      </rPr>
      <t>- Prov. Brought Forw. for Outst. Claims, Gross Amount</t>
    </r>
  </si>
  <si>
    <r>
      <t xml:space="preserve">    2.d- Devr.Mual.Hasar Karş.R.P. -</t>
    </r>
    <r>
      <rPr>
        <i/>
        <sz val="10"/>
        <rFont val="Times New Roman"/>
        <family val="1"/>
      </rPr>
      <t xml:space="preserve"> Prov.Brought Forw.for Outst.Claims, (Re.Share) (-)</t>
    </r>
  </si>
  <si>
    <r>
      <t xml:space="preserve">(Adet - </t>
    </r>
    <r>
      <rPr>
        <b/>
        <i/>
        <sz val="9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 xml:space="preserve"> / 000 TL)</t>
    </r>
  </si>
  <si>
    <r>
      <t>Cari Varlıklar</t>
    </r>
    <r>
      <rPr>
        <b/>
        <i/>
        <sz val="11"/>
        <color indexed="18"/>
        <rFont val="Times New Roman"/>
        <family val="1"/>
        <charset val="162"/>
      </rPr>
      <t xml:space="preserve"> - </t>
    </r>
    <r>
      <rPr>
        <i/>
        <sz val="11"/>
        <color indexed="18"/>
        <rFont val="Times New Roman"/>
        <family val="1"/>
        <charset val="162"/>
      </rPr>
      <t>Current Assets</t>
    </r>
  </si>
  <si>
    <r>
      <t xml:space="preserve">Cari Olmayan Varlıklar </t>
    </r>
    <r>
      <rPr>
        <b/>
        <i/>
        <sz val="10"/>
        <color indexed="18"/>
        <rFont val="Times New Roman"/>
        <family val="1"/>
        <charset val="162"/>
      </rPr>
      <t xml:space="preserve">- </t>
    </r>
    <r>
      <rPr>
        <i/>
        <sz val="9"/>
        <color indexed="18"/>
        <rFont val="Times New Roman"/>
        <family val="1"/>
        <charset val="162"/>
      </rPr>
      <t>Non Current Assets</t>
    </r>
  </si>
  <si>
    <r>
      <t xml:space="preserve">Kısa Vadeli Yükümlülükler </t>
    </r>
    <r>
      <rPr>
        <b/>
        <i/>
        <sz val="11"/>
        <color indexed="18"/>
        <rFont val="Times New Roman"/>
        <family val="1"/>
        <charset val="162"/>
      </rPr>
      <t xml:space="preserve">- </t>
    </r>
    <r>
      <rPr>
        <i/>
        <sz val="11"/>
        <color indexed="18"/>
        <rFont val="Times New Roman"/>
        <family val="1"/>
        <charset val="162"/>
      </rPr>
      <t>Current Liabilities</t>
    </r>
  </si>
  <si>
    <r>
      <t xml:space="preserve">Uzun Vadeli Yükümlülükler </t>
    </r>
    <r>
      <rPr>
        <b/>
        <i/>
        <sz val="11"/>
        <color indexed="18"/>
        <rFont val="Times New Roman"/>
        <family val="1"/>
        <charset val="162"/>
      </rPr>
      <t xml:space="preserve">- </t>
    </r>
    <r>
      <rPr>
        <i/>
        <sz val="11"/>
        <color indexed="18"/>
        <rFont val="Times New Roman"/>
        <family val="1"/>
        <charset val="162"/>
      </rPr>
      <t>Long Term Liabilities</t>
    </r>
  </si>
  <si>
    <t xml:space="preserve">HAYAT / EMEKLİLİK ŞİRKETLERİNİN KAZA VE HASTALIK/SAĞLIK BRANŞLARINDA 
POLİÇE, PRİM ve TEMİNAT VERİLERİ </t>
  </si>
  <si>
    <t>HAYAT / EMEKLİLİK ŞİRKETLERİNİN HAYAT BRANŞINDA POLİÇE SAYILARI - I</t>
  </si>
  <si>
    <r>
      <t xml:space="preserve">(Adet - </t>
    </r>
    <r>
      <rPr>
        <b/>
        <i/>
        <sz val="9"/>
        <color indexed="18"/>
        <rFont val="Times New Roman"/>
        <family val="1"/>
        <charset val="162"/>
      </rPr>
      <t>Number</t>
    </r>
    <r>
      <rPr>
        <b/>
        <sz val="10"/>
        <color indexed="18"/>
        <rFont val="Times New Roman"/>
        <family val="1"/>
        <charset val="162"/>
      </rPr>
      <t>)</t>
    </r>
  </si>
  <si>
    <t>HAYAT / EMEKLİLİK ŞİRKETLERİNİN HAYAT BRANŞINDA POLİÇE SAYILARI - II</t>
  </si>
  <si>
    <r>
      <t xml:space="preserve">TOPLAM
</t>
    </r>
    <r>
      <rPr>
        <i/>
        <sz val="8"/>
        <rFont val="Times New Roman"/>
        <family val="1"/>
        <charset val="162"/>
      </rPr>
      <t>TOTAL</t>
    </r>
  </si>
  <si>
    <r>
      <t xml:space="preserve">    Devam Eden Portföydeki Fon Artışı </t>
    </r>
    <r>
      <rPr>
        <i/>
        <sz val="9"/>
        <rFont val="Times New Roman"/>
        <family val="1"/>
        <charset val="162"/>
      </rPr>
      <t>- Change in Current Portfolio</t>
    </r>
  </si>
  <si>
    <r>
      <t xml:space="preserve">    Devreden Portföydeki Fon Artışı </t>
    </r>
    <r>
      <rPr>
        <i/>
        <sz val="9"/>
        <rFont val="Times New Roman"/>
        <family val="1"/>
        <charset val="162"/>
      </rPr>
      <t>- Change in Current Portfolio</t>
    </r>
  </si>
  <si>
    <r>
      <t xml:space="preserve">100-200 TL              
</t>
    </r>
    <r>
      <rPr>
        <i/>
        <sz val="9"/>
        <rFont val="Times New Roman"/>
        <family val="1"/>
        <charset val="162"/>
      </rPr>
      <t>Between 100-200 TL</t>
    </r>
  </si>
  <si>
    <t>ÖDEME PERİYODUNA ve ÖDENEN KATKI PAYI TUTARINA GÖRE BİREYSEL EMEKLİLİK SÖZLEŞMELERİNİN DAĞILIMI</t>
  </si>
  <si>
    <t>DISTRIBUTION of PRIVATE PENSION CONTRACTS ACCORDING TO PAYMENT PERIODS and CONTRIBUTION AMOUNTS</t>
  </si>
  <si>
    <r>
      <t xml:space="preserve">Cinsiyete Göre
</t>
    </r>
    <r>
      <rPr>
        <i/>
        <sz val="10"/>
        <rFont val="Times New Roman"/>
        <family val="1"/>
        <charset val="162"/>
      </rPr>
      <t>According to Gender</t>
    </r>
  </si>
  <si>
    <r>
      <t xml:space="preserve">Kadın
</t>
    </r>
    <r>
      <rPr>
        <i/>
        <sz val="10"/>
        <rFont val="Times New Roman"/>
        <family val="1"/>
        <charset val="162"/>
      </rPr>
      <t>Female</t>
    </r>
  </si>
  <si>
    <r>
      <t xml:space="preserve">Erkek
</t>
    </r>
    <r>
      <rPr>
        <i/>
        <sz val="10"/>
        <rFont val="Times New Roman"/>
        <family val="1"/>
        <charset val="162"/>
      </rPr>
      <t>Male</t>
    </r>
  </si>
  <si>
    <t>ŞİRKET BAZINDA ÇALIŞILAN BİREYSEL EMEKLİLİK ARACILARI</t>
  </si>
  <si>
    <t>NUMBER of PENSION COMPANIES' AGENCY</t>
  </si>
  <si>
    <r>
      <t xml:space="preserve">Hastalık </t>
    </r>
    <r>
      <rPr>
        <b/>
        <i/>
        <sz val="9"/>
        <rFont val="Times New Roman"/>
        <family val="1"/>
        <charset val="162"/>
      </rPr>
      <t>- Sickness</t>
    </r>
  </si>
  <si>
    <t>HAYAT DIŞI BRANŞLAR BAZINDA 2009 YILI PRİM, HASAR VE TEKNİK KAR/ZARAR VERİLERİ</t>
  </si>
  <si>
    <t>PREMIUM, PAID AND OUTSTANDING LOSSES AND TECHNICAL RESULTS 0F 2009 AT NON LIFE BRANCHES</t>
  </si>
  <si>
    <r>
      <rPr>
        <b/>
        <sz val="10"/>
        <rFont val="Times New Roman"/>
        <family val="1"/>
        <charset val="162"/>
      </rPr>
      <t>TOPLAM</t>
    </r>
    <r>
      <rPr>
        <b/>
        <i/>
        <sz val="10"/>
        <rFont val="Times New Roman"/>
        <family val="1"/>
        <charset val="162"/>
      </rPr>
      <t xml:space="preserve">
</t>
    </r>
    <r>
      <rPr>
        <i/>
        <sz val="10"/>
        <rFont val="Times New Roman"/>
        <family val="1"/>
        <charset val="162"/>
      </rPr>
      <t>TOTAL</t>
    </r>
  </si>
  <si>
    <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</si>
  <si>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r>
      <rPr>
        <b/>
        <sz val="10"/>
        <rFont val="Times New Roman"/>
        <family val="1"/>
        <charset val="162"/>
      </rPr>
      <t>TOPLAM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TOTAL</t>
    </r>
  </si>
  <si>
    <t>SOMPO JAPAN</t>
  </si>
  <si>
    <t>Toplam - Total</t>
  </si>
  <si>
    <r>
      <t xml:space="preserve">TOPLAM
</t>
    </r>
    <r>
      <rPr>
        <b/>
        <i/>
        <sz val="8"/>
        <rFont val="Times New Roman"/>
        <family val="1"/>
        <charset val="162"/>
      </rPr>
      <t>TOTAL</t>
    </r>
  </si>
  <si>
    <r>
      <t xml:space="preserve">Şirket Adı
</t>
    </r>
    <r>
      <rPr>
        <i/>
        <sz val="10"/>
        <color indexed="8"/>
        <rFont val="Times New Roman"/>
        <family val="1"/>
        <charset val="162"/>
      </rPr>
      <t>Company Name</t>
    </r>
  </si>
  <si>
    <r>
      <t xml:space="preserve">Şirket Adı
</t>
    </r>
    <r>
      <rPr>
        <i/>
        <sz val="10"/>
        <color indexed="8"/>
        <rFont val="Times New Roman"/>
        <family val="1"/>
        <charset val="162"/>
      </rPr>
      <t>Company Name</t>
    </r>
  </si>
  <si>
    <r>
      <t xml:space="preserve">   3- Teknik Olm. Böl. Akt.Yat.Gel.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Invenstment Returns Transf. from Non Techical Account</t>
    </r>
  </si>
  <si>
    <r>
      <t xml:space="preserve">   4- DiğerTeknik Gelirler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Net Technical Income</t>
    </r>
  </si>
  <si>
    <r>
      <t xml:space="preserve">  1- Kazanılmış Primler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Earned Premiums (Net)</t>
    </r>
  </si>
  <si>
    <r>
      <t xml:space="preserve">  2-Devam Eden Riskler Karş. Değ.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Change in Prov. for Unexpired Risks  (+/-)</t>
    </r>
  </si>
  <si>
    <r>
      <t xml:space="preserve">Kıymet </t>
    </r>
    <r>
      <rPr>
        <i/>
        <sz val="9"/>
        <rFont val="Times New Roman"/>
        <family val="1"/>
        <charset val="162"/>
      </rPr>
      <t>- Specie</t>
    </r>
  </si>
  <si>
    <r>
      <t xml:space="preserve">İhracat Kredi </t>
    </r>
    <r>
      <rPr>
        <i/>
        <sz val="9"/>
        <rFont val="Times New Roman"/>
        <family val="1"/>
        <charset val="162"/>
      </rPr>
      <t>- Export Credit</t>
    </r>
  </si>
  <si>
    <r>
      <t>HAYAT GRUBU BRANŞLARI -</t>
    </r>
    <r>
      <rPr>
        <i/>
        <sz val="9"/>
        <rFont val="Times New Roman"/>
        <family val="1"/>
        <charset val="162"/>
      </rPr>
      <t xml:space="preserve"> LIFE BRANCHES</t>
    </r>
  </si>
  <si>
    <r>
      <t xml:space="preserve">HAYAT DIŞI BRANŞLAR - </t>
    </r>
    <r>
      <rPr>
        <i/>
        <sz val="9"/>
        <rFont val="Times New Roman"/>
        <family val="1"/>
        <charset val="162"/>
      </rPr>
      <t>NON - LIFE BRANCHES</t>
    </r>
  </si>
  <si>
    <r>
      <t xml:space="preserve">KARA ARAÇLARI 
</t>
    </r>
    <r>
      <rPr>
        <i/>
        <sz val="8"/>
        <rFont val="Times New Roman"/>
        <family val="1"/>
        <charset val="162"/>
      </rPr>
      <t>LAND VEHICLES</t>
    </r>
  </si>
  <si>
    <r>
      <t xml:space="preserve">Şirket Adı  </t>
    </r>
    <r>
      <rPr>
        <b/>
        <sz val="12"/>
        <rFont val="Times New Roman"/>
        <family val="1"/>
        <charset val="162"/>
      </rPr>
      <t xml:space="preserve">             
</t>
    </r>
    <r>
      <rPr>
        <i/>
        <sz val="9"/>
        <rFont val="Times New Roman"/>
        <family val="1"/>
        <charset val="162"/>
      </rPr>
      <t>Company Name</t>
    </r>
  </si>
  <si>
    <r>
      <t xml:space="preserve">Tekne Deniz Araçları </t>
    </r>
    <r>
      <rPr>
        <i/>
        <sz val="9"/>
        <rFont val="Times New Roman"/>
        <family val="1"/>
        <charset val="162"/>
      </rPr>
      <t>- Hull Sea Vehicles</t>
    </r>
  </si>
  <si>
    <r>
      <t xml:space="preserve">Genel Sorumluluk
</t>
    </r>
    <r>
      <rPr>
        <i/>
        <sz val="9"/>
        <rFont val="Times New Roman"/>
        <family val="1"/>
        <charset val="162"/>
      </rPr>
      <t>General Liability</t>
    </r>
  </si>
  <si>
    <r>
      <t xml:space="preserve">Kredi
</t>
    </r>
    <r>
      <rPr>
        <i/>
        <sz val="9"/>
        <rFont val="Times New Roman"/>
        <family val="1"/>
        <charset val="162"/>
      </rPr>
      <t>Credit</t>
    </r>
  </si>
  <si>
    <r>
      <t xml:space="preserve">Emniyeti Suistimal
</t>
    </r>
    <r>
      <rPr>
        <i/>
        <sz val="9"/>
        <rFont val="Times New Roman"/>
        <family val="1"/>
        <charset val="162"/>
      </rPr>
      <t>Fidelity Guarantee</t>
    </r>
  </si>
  <si>
    <r>
      <t xml:space="preserve">Finansal Kayıplar
</t>
    </r>
    <r>
      <rPr>
        <i/>
        <sz val="9"/>
        <rFont val="Times New Roman"/>
        <family val="1"/>
        <charset val="162"/>
      </rPr>
      <t>Financial Loss</t>
    </r>
  </si>
  <si>
    <r>
      <t xml:space="preserve">Hukuksal Koruma
</t>
    </r>
    <r>
      <rPr>
        <i/>
        <sz val="9"/>
        <rFont val="Times New Roman"/>
        <family val="1"/>
        <charset val="162"/>
      </rPr>
      <t>Legal Protection</t>
    </r>
  </si>
  <si>
    <r>
      <t xml:space="preserve">Destek
</t>
    </r>
    <r>
      <rPr>
        <i/>
        <sz val="9"/>
        <rFont val="Times New Roman"/>
        <family val="1"/>
        <charset val="162"/>
      </rPr>
      <t>Support</t>
    </r>
  </si>
  <si>
    <r>
      <t xml:space="preserve">Ödenen Tazminat </t>
    </r>
    <r>
      <rPr>
        <i/>
        <sz val="9"/>
        <rFont val="Times New Roman"/>
        <family val="1"/>
        <charset val="162"/>
      </rPr>
      <t>-Paid Losses</t>
    </r>
  </si>
  <si>
    <r>
      <t>Hasar Kons.Oranı</t>
    </r>
    <r>
      <rPr>
        <i/>
        <sz val="9"/>
        <rFont val="Times New Roman"/>
        <family val="1"/>
        <charset val="162"/>
      </rPr>
      <t xml:space="preserve"> -Loss Ret.(%)</t>
    </r>
  </si>
  <si>
    <r>
      <t xml:space="preserve">    Ölüm ve Maluliyet - </t>
    </r>
    <r>
      <rPr>
        <i/>
        <sz val="9"/>
        <rFont val="Times New Roman"/>
        <family val="1"/>
        <charset val="162"/>
      </rPr>
      <t>Death and Disability</t>
    </r>
  </si>
  <si>
    <r>
      <t xml:space="preserve">(*) Zorunlu Deprem Hariç - </t>
    </r>
    <r>
      <rPr>
        <i/>
        <sz val="9"/>
        <rFont val="Times New Roman"/>
        <family val="1"/>
        <charset val="162"/>
      </rPr>
      <t>Excluded Compulsory Earthquake</t>
    </r>
  </si>
  <si>
    <r>
      <t xml:space="preserve">Direkt Prim </t>
    </r>
    <r>
      <rPr>
        <i/>
        <sz val="9"/>
        <rFont val="Times New Roman"/>
        <family val="1"/>
        <charset val="162"/>
      </rPr>
      <t>- Direct Premium</t>
    </r>
  </si>
  <si>
    <r>
      <t xml:space="preserve">Sigortalılardan
Alacaklar
</t>
    </r>
    <r>
      <rPr>
        <i/>
        <sz val="9"/>
        <rFont val="Times New Roman"/>
        <family val="1"/>
        <charset val="162"/>
      </rPr>
      <t>Receivables
from Insureds</t>
    </r>
  </si>
  <si>
    <r>
      <t xml:space="preserve">Diğer Yüküm.
ve Karş.
</t>
    </r>
    <r>
      <rPr>
        <i/>
        <sz val="9"/>
        <rFont val="Times New Roman"/>
        <family val="1"/>
        <charset val="162"/>
      </rPr>
      <t xml:space="preserve">Other
Liabilities
and Provisions </t>
    </r>
  </si>
  <si>
    <r>
      <t xml:space="preserve">Hazine Bonosu
ve Devlet Tahvili
</t>
    </r>
    <r>
      <rPr>
        <i/>
        <sz val="9"/>
        <rFont val="Times New Roman"/>
        <family val="1"/>
        <charset val="162"/>
      </rPr>
      <t>Treasury Bills and
Government Bonds</t>
    </r>
  </si>
  <si>
    <r>
      <t xml:space="preserve">Yatırım Fonu
Katılma Belgeleri
</t>
    </r>
    <r>
      <rPr>
        <i/>
        <sz val="9"/>
        <rFont val="Times New Roman"/>
        <family val="1"/>
        <charset val="162"/>
      </rPr>
      <t>Mutual Funds</t>
    </r>
  </si>
  <si>
    <r>
      <t xml:space="preserve">İstihdam </t>
    </r>
    <r>
      <rPr>
        <i/>
        <sz val="9"/>
        <rFont val="Times New Roman"/>
        <family val="1"/>
        <charset val="162"/>
      </rPr>
      <t>- Employment</t>
    </r>
  </si>
  <si>
    <r>
      <t xml:space="preserve">Nakliyat </t>
    </r>
    <r>
      <rPr>
        <i/>
        <sz val="9"/>
        <rFont val="Times New Roman"/>
        <family val="1"/>
        <charset val="162"/>
      </rPr>
      <t xml:space="preserve">- Transport </t>
    </r>
  </si>
  <si>
    <r>
      <t>(Adet-</t>
    </r>
    <r>
      <rPr>
        <sz val="8"/>
        <color indexed="18"/>
        <rFont val="Times New Roman"/>
        <family val="1"/>
        <charset val="162"/>
      </rPr>
      <t>Number</t>
    </r>
    <r>
      <rPr>
        <b/>
        <sz val="9"/>
        <color indexed="18"/>
        <rFont val="Times New Roman"/>
        <family val="1"/>
        <charset val="162"/>
      </rPr>
      <t xml:space="preserve"> / 000 TL)</t>
    </r>
  </si>
  <si>
    <r>
      <t>(</t>
    </r>
    <r>
      <rPr>
        <b/>
        <sz val="10"/>
        <color indexed="18"/>
        <rFont val="Times New Roman"/>
        <family val="1"/>
        <charset val="162"/>
      </rPr>
      <t>Adet</t>
    </r>
    <r>
      <rPr>
        <sz val="10"/>
        <color indexed="18"/>
        <rFont val="Times New Roman"/>
        <family val="1"/>
        <charset val="162"/>
      </rPr>
      <t xml:space="preserve"> - </t>
    </r>
    <r>
      <rPr>
        <i/>
        <sz val="9"/>
        <color indexed="18"/>
        <rFont val="Times New Roman"/>
        <family val="1"/>
      </rPr>
      <t>Number</t>
    </r>
    <r>
      <rPr>
        <b/>
        <sz val="10"/>
        <color indexed="18"/>
        <rFont val="Times New Roman"/>
        <family val="1"/>
        <charset val="162"/>
      </rPr>
      <t xml:space="preserve"> / 000TL)</t>
    </r>
  </si>
  <si>
    <r>
      <t xml:space="preserve"> -Motorsiklet* 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-Motorcycles </t>
    </r>
  </si>
  <si>
    <r>
      <t xml:space="preserve"> -Hususi Otolar </t>
    </r>
    <r>
      <rPr>
        <i/>
        <sz val="9"/>
        <rFont val="Times New Roman"/>
        <family val="1"/>
        <charset val="162"/>
      </rPr>
      <t>-Private Cars</t>
    </r>
  </si>
  <si>
    <r>
      <t xml:space="preserve"> -Taksiler </t>
    </r>
    <r>
      <rPr>
        <i/>
        <sz val="9"/>
        <rFont val="Times New Roman"/>
        <family val="1"/>
        <charset val="162"/>
      </rPr>
      <t>-Taxies</t>
    </r>
  </si>
  <si>
    <r>
      <t xml:space="preserve"> -Kamyonetler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-Vans</t>
    </r>
  </si>
  <si>
    <r>
      <t xml:space="preserve"> -Kamyonlar </t>
    </r>
    <r>
      <rPr>
        <i/>
        <sz val="9"/>
        <rFont val="Times New Roman"/>
        <family val="1"/>
        <charset val="162"/>
      </rPr>
      <t>-Trucks</t>
    </r>
  </si>
  <si>
    <r>
      <t xml:space="preserve"> -Traktörler </t>
    </r>
    <r>
      <rPr>
        <i/>
        <sz val="9"/>
        <rFont val="Times New Roman"/>
        <family val="1"/>
        <charset val="162"/>
      </rPr>
      <t>-Agricultural Tractors</t>
    </r>
  </si>
  <si>
    <r>
      <t xml:space="preserve">Şirket Adı                
</t>
    </r>
    <r>
      <rPr>
        <i/>
        <sz val="10"/>
        <rFont val="Times New Roman"/>
        <family val="1"/>
        <charset val="162"/>
      </rPr>
      <t>Company Name</t>
    </r>
  </si>
  <si>
    <r>
      <t xml:space="preserve">Şirket Adı               
</t>
    </r>
    <r>
      <rPr>
        <i/>
        <sz val="10"/>
        <rFont val="Times New Roman"/>
        <family val="1"/>
        <charset val="162"/>
      </rPr>
      <t>Company Name</t>
    </r>
  </si>
  <si>
    <r>
      <t>*</t>
    </r>
    <r>
      <rPr>
        <sz val="9"/>
        <rFont val="Times New Roman"/>
        <family val="1"/>
      </rPr>
      <t>Motorsiklet ve Üç Tekerlekli Araçlar</t>
    </r>
    <r>
      <rPr>
        <i/>
        <sz val="10"/>
        <rFont val="Times New Roman"/>
        <family val="1"/>
        <charset val="162"/>
      </rPr>
      <t xml:space="preserve"> </t>
    </r>
    <r>
      <rPr>
        <i/>
        <sz val="8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</rPr>
      <t>Motorcycles and Tricycles</t>
    </r>
  </si>
  <si>
    <t>ADANA</t>
  </si>
  <si>
    <t>ADIYAMAN</t>
  </si>
  <si>
    <t>KARABÜK</t>
  </si>
  <si>
    <t>AFYON</t>
  </si>
  <si>
    <t>KARAMAN</t>
  </si>
  <si>
    <t>KARS</t>
  </si>
  <si>
    <t>AKSIGORTA</t>
  </si>
  <si>
    <r>
      <t>3- Dengeleme Karşılığı -</t>
    </r>
    <r>
      <rPr>
        <i/>
        <sz val="10"/>
        <rFont val="Times New Roman"/>
        <family val="1"/>
        <charset val="162"/>
      </rPr>
      <t xml:space="preserve"> Other Provisions</t>
    </r>
  </si>
  <si>
    <r>
      <t xml:space="preserve">    4.b-Reaüsrans Komisyon Gelirleri - </t>
    </r>
    <r>
      <rPr>
        <i/>
        <sz val="10"/>
        <rFont val="Times New Roman"/>
        <family val="1"/>
      </rPr>
      <t>Reinsurance Commisssion Income</t>
    </r>
  </si>
  <si>
    <r>
      <t xml:space="preserve">    4.c- Personel ve Genel Yönetim Giderleri - </t>
    </r>
    <r>
      <rPr>
        <i/>
        <sz val="10"/>
        <rFont val="Times New Roman"/>
        <family val="1"/>
      </rPr>
      <t>Personnal and General Management Exp.</t>
    </r>
  </si>
  <si>
    <r>
      <t xml:space="preserve">B- FV ile Riski Sig.Ait Finansal Yatırımlar </t>
    </r>
    <r>
      <rPr>
        <i/>
        <sz val="10"/>
        <rFont val="Times New Roman"/>
        <family val="1"/>
        <charset val="162"/>
      </rPr>
      <t>- Fin.Ass.and Fin.Investment at Insureds' Risk</t>
    </r>
  </si>
  <si>
    <r>
      <t xml:space="preserve">E- Gelecek Aylara Ait Gid. ve Gelir Tah. </t>
    </r>
    <r>
      <rPr>
        <i/>
        <sz val="10"/>
        <rFont val="Times New Roman"/>
        <family val="1"/>
        <charset val="162"/>
      </rPr>
      <t>- Prep. Exp. and Income Accruals for Future Months</t>
    </r>
  </si>
  <si>
    <r>
      <t xml:space="preserve">F- Ödenecek Vergi ve Benzeri Diğer Yüküm. ile Karşılıklar </t>
    </r>
    <r>
      <rPr>
        <i/>
        <sz val="10"/>
        <rFont val="Times New Roman"/>
        <family val="1"/>
        <charset val="162"/>
      </rPr>
      <t xml:space="preserve">- Tax Payable and Other Liabilities  </t>
    </r>
  </si>
  <si>
    <r>
      <t xml:space="preserve">H- Gelecek Aylara Ait Gelirler/Gider Tahak. </t>
    </r>
    <r>
      <rPr>
        <i/>
        <sz val="10"/>
        <rFont val="Times New Roman"/>
        <family val="1"/>
        <charset val="162"/>
      </rPr>
      <t xml:space="preserve"> - Income/Expense Accruals for Future Months</t>
    </r>
  </si>
  <si>
    <r>
      <t xml:space="preserve">   4- Diğer Teknik Giderler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Expenses</t>
    </r>
  </si>
  <si>
    <r>
      <t>1- Karşılıklar Hesabı -</t>
    </r>
    <r>
      <rPr>
        <i/>
        <sz val="9"/>
        <rFont val="Times New Roman"/>
        <family val="1"/>
        <charset val="162"/>
      </rPr>
      <t xml:space="preserve"> Provision Account (+/-)</t>
    </r>
  </si>
  <si>
    <r>
      <t xml:space="preserve">2- Reeskont Hesabı - </t>
    </r>
    <r>
      <rPr>
        <i/>
        <sz val="9"/>
        <rFont val="Times New Roman"/>
        <family val="1"/>
        <charset val="162"/>
      </rPr>
      <t>Rediscount Account (+/-)</t>
    </r>
  </si>
  <si>
    <r>
      <t xml:space="preserve">3- Özellikli Sigortalar Hesabı </t>
    </r>
    <r>
      <rPr>
        <b/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Speciality Insurance Account (+/-)</t>
    </r>
  </si>
  <si>
    <r>
      <t xml:space="preserve">4- Enflasyon Düzeltmesi Hesabı </t>
    </r>
    <r>
      <rPr>
        <i/>
        <sz val="9"/>
        <rFont val="Times New Roman"/>
        <family val="1"/>
        <charset val="162"/>
      </rPr>
      <t>- Inflation Adjustment Account (+/-)</t>
    </r>
  </si>
  <si>
    <r>
      <t xml:space="preserve">5- Ertelenmiş Vergi Varlığı Hesabı </t>
    </r>
    <r>
      <rPr>
        <i/>
        <sz val="9"/>
        <rFont val="Times New Roman"/>
        <family val="1"/>
        <charset val="162"/>
      </rPr>
      <t>- Deferred Tax Asset Account (+/-)</t>
    </r>
  </si>
  <si>
    <r>
      <t xml:space="preserve">6- Ertelenmiş Vergi Yükümlülüğü Gideri </t>
    </r>
    <r>
      <rPr>
        <b/>
        <sz val="9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Deferred Tax Liability (-)</t>
    </r>
  </si>
  <si>
    <r>
      <t>7- Diğer Gelir ve Karlar -</t>
    </r>
    <r>
      <rPr>
        <i/>
        <sz val="9"/>
        <rFont val="Times New Roman"/>
        <family val="1"/>
        <charset val="162"/>
      </rPr>
      <t xml:space="preserve"> Other Income and Profits </t>
    </r>
  </si>
  <si>
    <r>
      <t xml:space="preserve">8- Diğer Gider ve Zararlar - </t>
    </r>
    <r>
      <rPr>
        <i/>
        <sz val="9"/>
        <rFont val="Times New Roman"/>
        <family val="1"/>
        <charset val="162"/>
      </rPr>
      <t>Other Losses and Expenditures</t>
    </r>
  </si>
  <si>
    <r>
      <t>9- Önceki Yıl Gelir ve Karları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Prior Years' Income and Profits</t>
    </r>
  </si>
  <si>
    <r>
      <t>10- Önceki Yıl Gider ve Zararları -</t>
    </r>
    <r>
      <rPr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Prior Years' Losses and Expenses</t>
    </r>
  </si>
  <si>
    <r>
      <t>1- Vergi Öncesi Dönem Karı veya Zararı</t>
    </r>
    <r>
      <rPr>
        <sz val="10"/>
        <rFont val="Times New Roman"/>
        <family val="1"/>
        <charset val="162"/>
      </rPr>
      <t xml:space="preserve"> -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Profit Before Tax</t>
    </r>
  </si>
  <si>
    <r>
      <t xml:space="preserve">2- Vergi ve Diğer Yasal Yüküm. Karş. - </t>
    </r>
    <r>
      <rPr>
        <i/>
        <sz val="9"/>
        <rFont val="Times New Roman"/>
        <family val="1"/>
        <charset val="162"/>
      </rPr>
      <t>Provisions for Tax and Other Legal Liabilities</t>
    </r>
  </si>
  <si>
    <r>
      <t xml:space="preserve">Hayat Dışı Teknik Gelirler
</t>
    </r>
    <r>
      <rPr>
        <i/>
        <sz val="9"/>
        <rFont val="Times New Roman"/>
        <family val="1"/>
        <charset val="162"/>
      </rPr>
      <t>Technical Revenue for Non Life Business</t>
    </r>
  </si>
  <si>
    <r>
      <t xml:space="preserve">Hayat Dışı Teknik Giderler
</t>
    </r>
    <r>
      <rPr>
        <i/>
        <sz val="9"/>
        <rFont val="Times New Roman"/>
        <family val="1"/>
        <charset val="162"/>
      </rPr>
      <t>Technical Expenses for Non Life Business</t>
    </r>
  </si>
  <si>
    <r>
      <t xml:space="preserve">Hayat Dışı Teknik Denge
</t>
    </r>
    <r>
      <rPr>
        <i/>
        <sz val="10"/>
        <rFont val="Times New Roman"/>
        <family val="1"/>
        <charset val="162"/>
      </rPr>
      <t>B</t>
    </r>
    <r>
      <rPr>
        <i/>
        <sz val="9"/>
        <rFont val="Times New Roman"/>
        <family val="1"/>
        <charset val="162"/>
      </rPr>
      <t>alance on Technical Account for Non Life Business</t>
    </r>
  </si>
  <si>
    <r>
      <t xml:space="preserve">Hayat Teknik Gelir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Revenue for Life Business</t>
    </r>
  </si>
  <si>
    <r>
      <t xml:space="preserve">Hayat Teknik Gider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Expenses for Life Business</t>
    </r>
  </si>
  <si>
    <r>
      <t xml:space="preserve">Hayat Teknik Denge
</t>
    </r>
    <r>
      <rPr>
        <i/>
        <sz val="9"/>
        <rFont val="Times New Roman"/>
        <family val="1"/>
        <charset val="162"/>
      </rPr>
      <t>Balance on Technical Account for Life Business</t>
    </r>
  </si>
  <si>
    <r>
      <t xml:space="preserve">KPK Değişim
</t>
    </r>
    <r>
      <rPr>
        <i/>
        <sz val="9"/>
        <rFont val="Times New Roman"/>
        <family val="1"/>
        <charset val="162"/>
      </rPr>
      <t>Change in Prov. for Unearned Premium</t>
    </r>
  </si>
  <si>
    <r>
      <t xml:space="preserve">Teknik Olmayan Böl. Akt. Gelirler
</t>
    </r>
    <r>
      <rPr>
        <i/>
        <sz val="9"/>
        <rFont val="Times New Roman"/>
        <family val="1"/>
        <charset val="162"/>
      </rPr>
      <t>Invest. Return Transf. From Non Tech. Acc.</t>
    </r>
  </si>
  <si>
    <r>
      <t xml:space="preserve"> Ödenen Tazminat
</t>
    </r>
    <r>
      <rPr>
        <i/>
        <sz val="9"/>
        <rFont val="Times New Roman"/>
        <family val="1"/>
        <charset val="162"/>
      </rPr>
      <t>Paid Losses (Net)</t>
    </r>
  </si>
  <si>
    <r>
      <t xml:space="preserve">Muallak Tazminat Karş. Değişim
</t>
    </r>
    <r>
      <rPr>
        <sz val="9"/>
        <rFont val="Times New Roman"/>
        <family val="1"/>
        <charset val="162"/>
      </rPr>
      <t>C</t>
    </r>
    <r>
      <rPr>
        <i/>
        <sz val="9"/>
        <rFont val="Times New Roman"/>
        <family val="1"/>
        <charset val="162"/>
      </rPr>
      <t>hange in Prov. for Outstanding Claims</t>
    </r>
  </si>
  <si>
    <r>
      <t xml:space="preserve">Faaliyet Giderleri
</t>
    </r>
    <r>
      <rPr>
        <i/>
        <sz val="9"/>
        <rFont val="Times New Roman"/>
        <family val="1"/>
        <charset val="162"/>
      </rPr>
      <t>Operating Expenses</t>
    </r>
  </si>
  <si>
    <r>
      <t xml:space="preserve">Devam Eden Risk. Karş Değişim
</t>
    </r>
    <r>
      <rPr>
        <i/>
        <sz val="9"/>
        <rFont val="Times New Roman"/>
        <family val="1"/>
        <charset val="162"/>
      </rPr>
      <t>Change in Prov.for Unexpired Risks</t>
    </r>
  </si>
  <si>
    <r>
      <t xml:space="preserve">Hayat Branşı Yatırım Geliri
</t>
    </r>
    <r>
      <rPr>
        <i/>
        <sz val="9"/>
        <rFont val="Times New Roman"/>
        <family val="1"/>
        <charset val="162"/>
      </rPr>
      <t>Investment Revenue from Life Business</t>
    </r>
  </si>
  <si>
    <r>
      <t xml:space="preserve">Yatırımlardaki Gerçekleşmemiş Karlar
</t>
    </r>
    <r>
      <rPr>
        <i/>
        <sz val="9"/>
        <rFont val="Times New Roman"/>
        <family val="1"/>
        <charset val="162"/>
      </rPr>
      <t>Unrealized Gains on Investment</t>
    </r>
  </si>
  <si>
    <r>
      <t xml:space="preserve">Diğer Teknik Gelirler (Net)
</t>
    </r>
    <r>
      <rPr>
        <i/>
        <sz val="9"/>
        <rFont val="Times New Roman"/>
        <family val="1"/>
        <charset val="162"/>
      </rPr>
      <t>Other Technical Income</t>
    </r>
  </si>
  <si>
    <r>
      <t xml:space="preserve"> Ödenen Tazminat
(Net)
</t>
    </r>
    <r>
      <rPr>
        <i/>
        <sz val="9"/>
        <rFont val="Times New Roman"/>
        <family val="1"/>
        <charset val="162"/>
      </rPr>
      <t>Paid Losses</t>
    </r>
  </si>
  <si>
    <r>
      <t xml:space="preserve">Muallak Tazminat Karş. Değişim
</t>
    </r>
    <r>
      <rPr>
        <i/>
        <sz val="9"/>
        <rFont val="Times New Roman"/>
        <family val="1"/>
        <charset val="162"/>
      </rPr>
      <t>Change in Provisions for Outstanding Claims</t>
    </r>
  </si>
  <si>
    <r>
      <t xml:space="preserve">Yazılan Primler
</t>
    </r>
    <r>
      <rPr>
        <i/>
        <sz val="9"/>
        <rFont val="Times New Roman"/>
        <family val="1"/>
        <charset val="162"/>
      </rPr>
      <t>Written Premium (Net)</t>
    </r>
  </si>
  <si>
    <r>
      <t xml:space="preserve">       1.1.a- Yazılan Primler</t>
    </r>
    <r>
      <rPr>
        <b/>
        <i/>
        <sz val="9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Gross Written Premiums</t>
    </r>
  </si>
  <si>
    <r>
      <t xml:space="preserve">Emeklilik Teknik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Technical Revenues for Pension</t>
    </r>
  </si>
  <si>
    <r>
      <t xml:space="preserve">Emeklilik Teknik Gider 
</t>
    </r>
    <r>
      <rPr>
        <i/>
        <sz val="9"/>
        <rFont val="Times New Roman"/>
        <family val="1"/>
        <charset val="162"/>
      </rPr>
      <t>Pension Technical Expenses</t>
    </r>
  </si>
  <si>
    <r>
      <t xml:space="preserve">Emeklilik Teknik Denge
</t>
    </r>
    <r>
      <rPr>
        <i/>
        <sz val="9"/>
        <rFont val="Times New Roman"/>
        <family val="1"/>
        <charset val="162"/>
      </rPr>
      <t xml:space="preserve">Balance on Technical Account for Pension </t>
    </r>
  </si>
  <si>
    <r>
      <t xml:space="preserve">Fon İşletim Gelirleri
</t>
    </r>
    <r>
      <rPr>
        <i/>
        <sz val="9"/>
        <rFont val="Times New Roman"/>
        <family val="1"/>
        <charset val="162"/>
      </rPr>
      <t>Fund Administration Charges</t>
    </r>
  </si>
  <si>
    <r>
      <t xml:space="preserve">Yönetim Gideri Kesintisi
Company </t>
    </r>
    <r>
      <rPr>
        <i/>
        <sz val="9"/>
        <rFont val="Times New Roman"/>
        <family val="1"/>
        <charset val="162"/>
      </rPr>
      <t>Administration Expense Charges</t>
    </r>
  </si>
  <si>
    <r>
      <t xml:space="preserve">Ser.Tah. Av. Değ. Artış Gel.
</t>
    </r>
    <r>
      <rPr>
        <i/>
        <sz val="9"/>
        <rFont val="Times New Roman"/>
        <family val="1"/>
        <charset val="162"/>
      </rPr>
      <t>Invest. Income on Fund Advances</t>
    </r>
  </si>
  <si>
    <r>
      <t xml:space="preserve">Finansal Yat. Elde Edilen Gelir ve Karlar
</t>
    </r>
    <r>
      <rPr>
        <i/>
        <sz val="9"/>
        <rFont val="Times New Roman"/>
        <family val="1"/>
        <charset val="162"/>
      </rPr>
      <t>Income from Financial Investment</t>
    </r>
  </si>
  <si>
    <r>
      <t xml:space="preserve">Finansal Yatırımların Değerlemesi
</t>
    </r>
    <r>
      <rPr>
        <i/>
        <sz val="10"/>
        <rFont val="Times New Roman"/>
        <family val="1"/>
        <charset val="162"/>
      </rPr>
      <t>A</t>
    </r>
    <r>
      <rPr>
        <i/>
        <sz val="9"/>
        <rFont val="Times New Roman"/>
        <family val="1"/>
        <charset val="162"/>
      </rPr>
      <t>djustment on Investments</t>
    </r>
  </si>
  <si>
    <r>
      <t xml:space="preserve">Kambiyo Karları
</t>
    </r>
    <r>
      <rPr>
        <i/>
        <sz val="9"/>
        <rFont val="Times New Roman"/>
        <family val="1"/>
        <charset val="162"/>
      </rPr>
      <t>Currency Translation</t>
    </r>
    <r>
      <rPr>
        <sz val="9"/>
        <rFont val="Times New Roman"/>
        <family val="1"/>
        <charset val="162"/>
      </rPr>
      <t xml:space="preserve"> Gains</t>
    </r>
  </si>
  <si>
    <r>
      <t xml:space="preserve">İştirakler, BO ve MYTO Elde Edilen Gelirler
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Affiliates, Subsidiaries and Joint-Venture</t>
    </r>
  </si>
  <si>
    <r>
      <t xml:space="preserve">Hayat Teknik Bölümden Aktarılan Yatırım Gelirleri </t>
    </r>
    <r>
      <rPr>
        <i/>
        <sz val="9"/>
        <rFont val="Times New Roman"/>
        <family val="1"/>
        <charset val="162"/>
      </rPr>
      <t>- Investment Return Transferred from Life Technical Account</t>
    </r>
  </si>
  <si>
    <r>
      <t xml:space="preserve"> Kambiyo Karları
</t>
    </r>
    <r>
      <rPr>
        <i/>
        <sz val="9"/>
        <rFont val="Times New Roman"/>
        <family val="1"/>
        <charset val="162"/>
      </rPr>
      <t>Currency Translation Gains</t>
    </r>
  </si>
  <si>
    <r>
      <t>Yatırım Giderleri</t>
    </r>
    <r>
      <rPr>
        <i/>
        <sz val="9"/>
        <rFont val="Times New Roman"/>
        <family val="1"/>
        <charset val="162"/>
      </rPr>
      <t xml:space="preserve"> - Investments Expenses</t>
    </r>
  </si>
  <si>
    <r>
      <t xml:space="preserve">Yatırım Yönetim Gideri ve Nakde Çevirim Zararları
</t>
    </r>
    <r>
      <rPr>
        <i/>
        <sz val="9"/>
        <rFont val="Times New Roman"/>
        <family val="1"/>
        <charset val="162"/>
      </rPr>
      <t>Inv. Management Expenses and Losses on Realization of Investment</t>
    </r>
  </si>
  <si>
    <r>
      <t xml:space="preserve">HD Teknik Bölüme Akt. Yat.Gelirleri
</t>
    </r>
    <r>
      <rPr>
        <i/>
        <sz val="9"/>
        <rFont val="Times New Roman"/>
        <family val="1"/>
        <charset val="162"/>
      </rPr>
      <t>Invensment Return Transf. to Non Life Tech. Account</t>
    </r>
  </si>
  <si>
    <r>
      <t xml:space="preserve">Kambiyo Zararları
</t>
    </r>
    <r>
      <rPr>
        <i/>
        <sz val="9"/>
        <rFont val="Times New Roman"/>
        <family val="1"/>
        <charset val="162"/>
      </rPr>
      <t>Currency Translation</t>
    </r>
    <r>
      <rPr>
        <b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 xml:space="preserve">Losses </t>
    </r>
  </si>
  <si>
    <r>
      <t xml:space="preserve">Yatırım Giderleri Toplamı
</t>
    </r>
    <r>
      <rPr>
        <i/>
        <sz val="9"/>
        <rFont val="Times New Roman"/>
        <family val="1"/>
        <charset val="162"/>
      </rPr>
      <t>Total Investments Expenses</t>
    </r>
  </si>
  <si>
    <r>
      <t>Özellikli Sigortalar Hesabı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Speality Insurance Account</t>
    </r>
  </si>
  <si>
    <r>
      <t xml:space="preserve">Diğer Gider ve Zararlar
</t>
    </r>
    <r>
      <rPr>
        <i/>
        <sz val="9"/>
        <rFont val="Times New Roman"/>
        <family val="1"/>
        <charset val="162"/>
      </rPr>
      <t>Other Expenses and Losses</t>
    </r>
  </si>
  <si>
    <r>
      <t xml:space="preserve">Önceki Yıl Gelir /Gider veya K/Z
</t>
    </r>
    <r>
      <rPr>
        <i/>
        <sz val="9"/>
        <rFont val="Times New Roman"/>
        <family val="1"/>
        <charset val="162"/>
      </rPr>
      <t>Income/Expenses or Profit/Loss for the Previous Year</t>
    </r>
  </si>
  <si>
    <r>
      <t xml:space="preserve">Olağan ve Olağandışı Faaliyetler Toplamı - </t>
    </r>
    <r>
      <rPr>
        <i/>
        <sz val="9"/>
        <rFont val="Times New Roman"/>
        <family val="1"/>
        <charset val="162"/>
      </rPr>
      <t>Total Extraordinary Income and Expenses</t>
    </r>
  </si>
  <si>
    <r>
      <t xml:space="preserve">Dönem K/Z
</t>
    </r>
    <r>
      <rPr>
        <i/>
        <sz val="9"/>
        <rFont val="Times New Roman"/>
        <family val="1"/>
        <charset val="162"/>
      </rPr>
      <t>Profit or Loss for the Financial Year</t>
    </r>
  </si>
  <si>
    <r>
      <t xml:space="preserve">Dönem Net K/Z
</t>
    </r>
    <r>
      <rPr>
        <i/>
        <sz val="9"/>
        <rFont val="Times New Roman"/>
        <family val="1"/>
        <charset val="162"/>
      </rPr>
      <t>Net Profit or Loss for the Financial Year</t>
    </r>
  </si>
  <si>
    <r>
      <t xml:space="preserve">Genel Toplam
</t>
    </r>
    <r>
      <rPr>
        <i/>
        <sz val="9"/>
        <rFont val="Times New Roman"/>
        <family val="1"/>
        <charset val="162"/>
      </rPr>
      <t>Gross Total</t>
    </r>
  </si>
  <si>
    <r>
      <t xml:space="preserve">4.Yat.Gerçekleşmemiş Kar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Unrealised Gains on Inv.</t>
    </r>
  </si>
  <si>
    <r>
      <t xml:space="preserve">       Direkt - </t>
    </r>
    <r>
      <rPr>
        <i/>
        <sz val="10"/>
        <rFont val="Times New Roman"/>
        <family val="1"/>
        <charset val="162"/>
      </rPr>
      <t>Direct</t>
    </r>
  </si>
  <si>
    <r>
      <t xml:space="preserve">       Endirekt - </t>
    </r>
    <r>
      <rPr>
        <i/>
        <sz val="10"/>
        <rFont val="Times New Roman"/>
        <family val="1"/>
        <charset val="162"/>
      </rPr>
      <t>Endirect</t>
    </r>
  </si>
  <si>
    <r>
      <t xml:space="preserve"> b.Devredilen Prim -</t>
    </r>
    <r>
      <rPr>
        <i/>
        <sz val="10"/>
        <rFont val="Times New Roman"/>
        <family val="1"/>
        <charset val="162"/>
      </rPr>
      <t xml:space="preserve"> Ceded Premium (-)</t>
    </r>
  </si>
  <si>
    <r>
      <t xml:space="preserve">     Bölüşmeli Reasürans -</t>
    </r>
    <r>
      <rPr>
        <i/>
        <sz val="10"/>
        <rFont val="Times New Roman"/>
        <family val="1"/>
        <charset val="162"/>
      </rPr>
      <t xml:space="preserve"> Proportional Reinsurance</t>
    </r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</si>
  <si>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Reins.</t>
    </r>
  </si>
  <si>
    <r>
      <t xml:space="preserve"> c.KPK Değişim - </t>
    </r>
    <r>
      <rPr>
        <i/>
        <sz val="10"/>
        <rFont val="Times New Roman"/>
        <family val="1"/>
        <charset val="162"/>
      </rPr>
      <t>Changes in Prov. of Unearn. Premium</t>
    </r>
  </si>
  <si>
    <r>
      <t xml:space="preserve">     Ayrılan KPK - Gross </t>
    </r>
    <r>
      <rPr>
        <i/>
        <sz val="10"/>
        <rFont val="Times New Roman"/>
        <family val="1"/>
        <charset val="162"/>
      </rPr>
      <t>Provisions for UPR (-)</t>
    </r>
  </si>
  <si>
    <r>
      <t xml:space="preserve">     Devr.KPK - </t>
    </r>
    <r>
      <rPr>
        <i/>
        <sz val="10"/>
        <rFont val="Times New Roman"/>
        <family val="1"/>
        <charset val="162"/>
      </rPr>
      <t>Provisions for Brought Forward</t>
    </r>
  </si>
  <si>
    <r>
      <t xml:space="preserve">     Devr. KPK RP -</t>
    </r>
    <r>
      <rPr>
        <i/>
        <sz val="10"/>
        <rFont val="Times New Roman"/>
        <family val="1"/>
        <charset val="162"/>
      </rPr>
      <t xml:space="preserve"> Prov. Brought Forw. (Reins.Sh.) (-)</t>
    </r>
  </si>
  <si>
    <r>
      <t xml:space="preserve">2. DERK Değ.- </t>
    </r>
    <r>
      <rPr>
        <i/>
        <sz val="10"/>
        <rFont val="Times New Roman"/>
        <family val="1"/>
        <charset val="162"/>
      </rPr>
      <t>Change in Unexpired Risks (URR)</t>
    </r>
  </si>
  <si>
    <r>
      <t xml:space="preserve"> a.Ayrılan DERK - </t>
    </r>
    <r>
      <rPr>
        <i/>
        <sz val="10"/>
        <rFont val="Times New Roman"/>
        <family val="1"/>
        <charset val="162"/>
      </rPr>
      <t>Provisions for Unexpired Risks (-)</t>
    </r>
  </si>
  <si>
    <r>
      <t xml:space="preserve"> b.Ayr. DERK RP - </t>
    </r>
    <r>
      <rPr>
        <i/>
        <sz val="10"/>
        <rFont val="Times New Roman"/>
        <family val="1"/>
        <charset val="162"/>
      </rPr>
      <t>Prov. for URR (Reins.Share)</t>
    </r>
  </si>
  <si>
    <r>
      <t xml:space="preserve"> c.Devr. DERK - </t>
    </r>
    <r>
      <rPr>
        <i/>
        <sz val="10"/>
        <rFont val="Times New Roman"/>
        <family val="1"/>
        <charset val="162"/>
      </rPr>
      <t>Prov. for URR Brought Forward</t>
    </r>
  </si>
  <si>
    <r>
      <t xml:space="preserve"> d.Devr. DERK RP -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Prov. for URR Br.Forw. (Reins Sh.)(-)</t>
    </r>
  </si>
  <si>
    <r>
      <t xml:space="preserve">Hayat
</t>
    </r>
    <r>
      <rPr>
        <i/>
        <sz val="9"/>
        <rFont val="Times New Roman"/>
        <family val="1"/>
        <charset val="162"/>
      </rPr>
      <t>Life</t>
    </r>
  </si>
  <si>
    <r>
      <t>1-Kazanılmış Prim -</t>
    </r>
    <r>
      <rPr>
        <i/>
        <sz val="9"/>
        <rFont val="Times New Roman"/>
        <family val="1"/>
        <charset val="162"/>
      </rPr>
      <t>Earned Premium</t>
    </r>
  </si>
  <si>
    <r>
      <t xml:space="preserve"> -Dolmuş/Hatlı Minibüs - Otobüs </t>
    </r>
    <r>
      <rPr>
        <i/>
        <sz val="10"/>
        <rFont val="Times New Roman"/>
        <family val="1"/>
        <charset val="162"/>
      </rPr>
      <t>- Commercial Buses</t>
    </r>
  </si>
  <si>
    <r>
      <t xml:space="preserve">   9-16 Oturaklı </t>
    </r>
    <r>
      <rPr>
        <i/>
        <sz val="9"/>
        <rFont val="Times New Roman"/>
        <family val="1"/>
        <charset val="162"/>
      </rPr>
      <t>-Seats 9-16</t>
    </r>
  </si>
  <si>
    <r>
      <t xml:space="preserve">31.12.2010
Broker Sayısı 
</t>
    </r>
    <r>
      <rPr>
        <i/>
        <sz val="9"/>
        <rFont val="Times New Roman"/>
        <family val="1"/>
        <charset val="162"/>
      </rPr>
      <t>Number of Brokers
as at 12.31.2010</t>
    </r>
  </si>
  <si>
    <r>
      <t xml:space="preserve">Varlıklar </t>
    </r>
    <r>
      <rPr>
        <i/>
        <sz val="11"/>
        <rFont val="Times New Roman"/>
        <family val="1"/>
        <charset val="162"/>
      </rPr>
      <t>- Assets</t>
    </r>
  </si>
  <si>
    <r>
      <t xml:space="preserve">A- Nakit ve Nakit Benzeri Varlıklar </t>
    </r>
    <r>
      <rPr>
        <i/>
        <sz val="10"/>
        <rFont val="Times New Roman"/>
        <family val="1"/>
        <charset val="162"/>
      </rPr>
      <t>- Cash and Cash Equivalents</t>
    </r>
  </si>
  <si>
    <r>
      <t xml:space="preserve">     1- Kasa -</t>
    </r>
    <r>
      <rPr>
        <i/>
        <sz val="10"/>
        <rFont val="Times New Roman"/>
        <family val="1"/>
        <charset val="162"/>
      </rPr>
      <t xml:space="preserve"> Cash</t>
    </r>
  </si>
  <si>
    <r>
      <t xml:space="preserve">     3- Diğer -</t>
    </r>
    <r>
      <rPr>
        <i/>
        <sz val="10"/>
        <rFont val="Times New Roman"/>
        <family val="1"/>
        <charset val="162"/>
      </rPr>
      <t xml:space="preserve"> Other</t>
    </r>
  </si>
  <si>
    <r>
      <t xml:space="preserve">B- Fin.Varl. ve Riski Sig. Ait Fin. Yat. </t>
    </r>
    <r>
      <rPr>
        <i/>
        <sz val="10"/>
        <rFont val="Times New Roman"/>
        <family val="1"/>
        <charset val="162"/>
      </rPr>
      <t>- Fin. Assets and Fin.Invest. at Insureds' Risk</t>
    </r>
  </si>
  <si>
    <r>
      <t>C- Esas Faaliyetlerden Alacaklar</t>
    </r>
    <r>
      <rPr>
        <i/>
        <sz val="10"/>
        <rFont val="Times New Roman"/>
        <family val="1"/>
        <charset val="162"/>
      </rPr>
      <t xml:space="preserve"> - Receivables from Technical Operations</t>
    </r>
  </si>
  <si>
    <r>
      <t xml:space="preserve">  </t>
    </r>
    <r>
      <rPr>
        <b/>
        <sz val="10"/>
        <rFont val="Times New Roman"/>
        <family val="1"/>
        <charset val="162"/>
      </rPr>
      <t xml:space="preserve">  1- Sigortacılık Faaliyetl.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Insurance Operations</t>
    </r>
  </si>
  <si>
    <r>
      <t xml:space="preserve">        a) Sigortalılardan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Insureds (Net)</t>
    </r>
  </si>
  <si>
    <r>
      <t xml:space="preserve">              Sigortalılardan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Gross Receivables from Insureds</t>
    </r>
  </si>
  <si>
    <r>
      <t xml:space="preserve">              Sig. Alacaklar Alacak Sen. Rees.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Discounts of Receivable from Insureds (-)</t>
    </r>
  </si>
  <si>
    <r>
      <t xml:space="preserve">              Sigortalılardan Alacaklar Karşılıklar</t>
    </r>
    <r>
      <rPr>
        <i/>
        <sz val="10"/>
        <rFont val="Times New Roman"/>
        <family val="1"/>
        <charset val="162"/>
      </rPr>
      <t xml:space="preserve"> - Prov. for Receivables from Insureds (-)</t>
    </r>
  </si>
  <si>
    <r>
      <t xml:space="preserve">      </t>
    </r>
    <r>
      <rPr>
        <b/>
        <sz val="10"/>
        <rFont val="Times New Roman"/>
        <family val="1"/>
        <charset val="162"/>
      </rPr>
      <t xml:space="preserve"> b) Aracılardan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Intermediaries</t>
    </r>
  </si>
  <si>
    <r>
      <t xml:space="preserve">       </t>
    </r>
    <r>
      <rPr>
        <b/>
        <sz val="10"/>
        <rFont val="Times New Roman"/>
        <family val="1"/>
        <charset val="162"/>
      </rPr>
      <t xml:space="preserve">      Acentelerden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Insurance Agents</t>
    </r>
  </si>
  <si>
    <r>
      <t xml:space="preserve">              Diğer Aracılardan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Other Intermediaries</t>
    </r>
  </si>
  <si>
    <r>
      <t xml:space="preserve">              Aracılardan Alac. Alacak Sen. Rees.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Disc. of Receiv. from Intermediaries (-)</t>
    </r>
  </si>
  <si>
    <r>
      <t xml:space="preserve">              Aracılardan Alacaklar Karş.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Provisions for Receivables from Intermediaries (-)</t>
    </r>
  </si>
  <si>
    <r>
      <t xml:space="preserve">    </t>
    </r>
    <r>
      <rPr>
        <b/>
        <sz val="10"/>
        <rFont val="Times New Roman"/>
        <family val="1"/>
        <charset val="162"/>
      </rPr>
      <t xml:space="preserve">   c) Diğer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Other Receivables (Net)</t>
    </r>
  </si>
  <si>
    <r>
      <t xml:space="preserve">    </t>
    </r>
    <r>
      <rPr>
        <b/>
        <sz val="10"/>
        <rFont val="Times New Roman"/>
        <family val="1"/>
        <charset val="162"/>
      </rPr>
      <t>2- Reasürans Faaliyetlerinden 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Reinsurance Operations</t>
    </r>
  </si>
  <si>
    <r>
      <t xml:space="preserve">     3- Sigorta ve Reas. Şirk. Nezd. Depolar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Deposits on Ins.and Reinsurance Comp.</t>
    </r>
  </si>
  <si>
    <r>
      <t xml:space="preserve">     4- Sigortalılara Krediler (İkrazlar)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Loans to Insureds</t>
    </r>
  </si>
  <si>
    <r>
      <t xml:space="preserve">    </t>
    </r>
    <r>
      <rPr>
        <b/>
        <sz val="10"/>
        <rFont val="Times New Roman"/>
        <family val="1"/>
        <charset val="162"/>
      </rPr>
      <t>5- Bireysel Emeklilik Faal.Alacaklar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Receivables from Pension Operations</t>
    </r>
  </si>
  <si>
    <r>
      <t xml:space="preserve">     6- Esas Faal. Kaynaklanan Şüpheli Alac. </t>
    </r>
    <r>
      <rPr>
        <i/>
        <sz val="10"/>
        <rFont val="Times New Roman"/>
        <family val="1"/>
        <charset val="162"/>
      </rPr>
      <t>- Doubtful Receivables from Operations</t>
    </r>
  </si>
  <si>
    <r>
      <t xml:space="preserve">D- İlişkili Taraflardan Alacaklar </t>
    </r>
    <r>
      <rPr>
        <i/>
        <sz val="10"/>
        <rFont val="Times New Roman"/>
        <family val="1"/>
        <charset val="162"/>
      </rPr>
      <t>- Receivables from Related Parties</t>
    </r>
  </si>
  <si>
    <r>
      <t xml:space="preserve">E- Diğer Alacaklar </t>
    </r>
    <r>
      <rPr>
        <i/>
        <sz val="10"/>
        <rFont val="Times New Roman"/>
        <family val="1"/>
        <charset val="162"/>
      </rPr>
      <t>- Other Receivables</t>
    </r>
  </si>
  <si>
    <r>
      <t xml:space="preserve">F- Gelecek Aylara Ait Gid/Gelir Tah. </t>
    </r>
    <r>
      <rPr>
        <i/>
        <sz val="10"/>
        <rFont val="Times New Roman"/>
        <family val="1"/>
        <charset val="162"/>
      </rPr>
      <t>- Prepaid Expenses and Income Accruals</t>
    </r>
  </si>
  <si>
    <r>
      <t xml:space="preserve">G- Diğer Cari Varlıklar </t>
    </r>
    <r>
      <rPr>
        <i/>
        <sz val="10"/>
        <rFont val="Times New Roman"/>
        <family val="1"/>
        <charset val="162"/>
      </rPr>
      <t>- Other Current Assets</t>
    </r>
  </si>
  <si>
    <r>
      <t xml:space="preserve">A- Esas Faaliyetlerden Alacaklar </t>
    </r>
    <r>
      <rPr>
        <i/>
        <sz val="10"/>
        <rFont val="Times New Roman"/>
        <family val="1"/>
        <charset val="162"/>
      </rPr>
      <t>- Receivables from Technical Operations</t>
    </r>
  </si>
  <si>
    <r>
      <t xml:space="preserve">    </t>
    </r>
    <r>
      <rPr>
        <b/>
        <sz val="10"/>
        <rFont val="Times New Roman"/>
        <family val="1"/>
        <charset val="162"/>
      </rPr>
      <t>1- Sig. ve Reas. Faaliyetlerinden Alacaklar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Receiv. from Ins. / Reins.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</si>
  <si>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 2- Sigortalılara Krediler (İkrazlar)</t>
    </r>
    <r>
      <rPr>
        <i/>
        <sz val="10"/>
        <rFont val="Times New Roman"/>
        <family val="1"/>
        <charset val="162"/>
      </rPr>
      <t xml:space="preserve"> - Loans to Insureds</t>
    </r>
  </si>
  <si>
    <r>
      <t xml:space="preserve">    </t>
    </r>
    <r>
      <rPr>
        <b/>
        <sz val="10"/>
        <rFont val="Times New Roman"/>
        <family val="1"/>
        <charset val="162"/>
      </rPr>
      <t xml:space="preserve">3- Bireysel Emeklilik Faal. Alacaklar </t>
    </r>
    <r>
      <rPr>
        <i/>
        <sz val="10"/>
        <rFont val="Times New Roman"/>
        <family val="1"/>
        <charset val="162"/>
      </rPr>
      <t>- Receivables from Pension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</si>
  <si>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 4- Esas Faal. Kaynaklanan Şüpheli Alac</t>
    </r>
    <r>
      <rPr>
        <b/>
        <i/>
        <sz val="10"/>
        <rFont val="Times New Roman"/>
        <family val="1"/>
        <charset val="162"/>
      </rPr>
      <t>.</t>
    </r>
    <r>
      <rPr>
        <i/>
        <sz val="10"/>
        <rFont val="Times New Roman"/>
        <family val="1"/>
        <charset val="162"/>
      </rPr>
      <t>- Doubtful Receivables from Operations</t>
    </r>
  </si>
  <si>
    <r>
      <t xml:space="preserve">B- İlişkili Taraflardan Alacaklar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Receivables from Related Parties</t>
    </r>
  </si>
  <si>
    <r>
      <t xml:space="preserve">C- Diğer Alacaklar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Receivables</t>
    </r>
  </si>
  <si>
    <r>
      <t>D- Finansal Varlıklar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Finansial Assets</t>
    </r>
  </si>
  <si>
    <r>
      <t xml:space="preserve">E- Maddi Varlıklar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Fixed Assets (Net)</t>
    </r>
  </si>
  <si>
    <r>
      <t xml:space="preserve">     1- Yatırım Amaçlı Gayrimenkuller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Land and Buildings Held for Investment</t>
    </r>
  </si>
  <si>
    <r>
      <t xml:space="preserve">     2- Kullanım Amaçlı Gayrimenkuller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Land and Buildings Held for Utilisation</t>
    </r>
  </si>
  <si>
    <r>
      <t xml:space="preserve">     3- Makine ve Teçhizatlar </t>
    </r>
    <r>
      <rPr>
        <i/>
        <sz val="10"/>
        <rFont val="Times New Roman"/>
        <family val="1"/>
        <charset val="162"/>
      </rPr>
      <t>- Machinery and Equipment</t>
    </r>
  </si>
  <si>
    <r>
      <t xml:space="preserve">   </t>
    </r>
    <r>
      <rPr>
        <b/>
        <sz val="10"/>
        <rFont val="Times New Roman"/>
        <family val="1"/>
        <charset val="162"/>
      </rPr>
      <t xml:space="preserve"> 4- Demirbaş ve Tesisatlar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Fixtures and Furniture</t>
    </r>
  </si>
  <si>
    <r>
      <t xml:space="preserve">    </t>
    </r>
    <r>
      <rPr>
        <b/>
        <sz val="10"/>
        <rFont val="Times New Roman"/>
        <family val="1"/>
        <charset val="162"/>
      </rPr>
      <t>5- Motorlu Taşıtlar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Motor Vehicles</t>
    </r>
  </si>
  <si>
    <r>
      <t xml:space="preserve">   </t>
    </r>
    <r>
      <rPr>
        <b/>
        <sz val="10"/>
        <rFont val="Times New Roman"/>
        <family val="1"/>
        <charset val="162"/>
      </rPr>
      <t xml:space="preserve"> 6- Diğer Maddi Varlıklar (ÖMB Dahil)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Other Fixed Assets (Inc. Leasehold Impr.)</t>
    </r>
  </si>
  <si>
    <r>
      <t>F- Maddi Olmayan Varlıklar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10"/>
        <rFont val="Times New Roman"/>
        <family val="1"/>
        <charset val="162"/>
      </rPr>
      <t xml:space="preserve"> Intangible Assets</t>
    </r>
  </si>
  <si>
    <r>
      <t xml:space="preserve">G- Gelecek Yıllara Ait Gid/Gelir Tah. </t>
    </r>
    <r>
      <rPr>
        <i/>
        <sz val="10"/>
        <rFont val="Times New Roman"/>
        <family val="1"/>
        <charset val="162"/>
      </rPr>
      <t>- Prepaid Expenses and Income Accruals</t>
    </r>
  </si>
  <si>
    <r>
      <t>H- Diğer Cari Olmayan Varlıklar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Other Long Term Assets</t>
    </r>
  </si>
  <si>
    <r>
      <t xml:space="preserve">Yükümlülük ve Özsermaye </t>
    </r>
    <r>
      <rPr>
        <i/>
        <sz val="11"/>
        <rFont val="Times New Roman"/>
        <family val="1"/>
        <charset val="162"/>
      </rPr>
      <t>-Liabilities and Shareholders' Equity</t>
    </r>
  </si>
  <si>
    <r>
      <t xml:space="preserve">A- Finansal Borçlar </t>
    </r>
    <r>
      <rPr>
        <i/>
        <sz val="10"/>
        <rFont val="Times New Roman"/>
        <family val="1"/>
        <charset val="162"/>
      </rPr>
      <t>- Financial Liabilities</t>
    </r>
  </si>
  <si>
    <r>
      <t>B- Esas Faaliyetlerden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Payables from Operations</t>
    </r>
  </si>
  <si>
    <r>
      <t xml:space="preserve">    1- Sigortacılık Faaliyetlerinden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Payables from Ins. Operations</t>
    </r>
  </si>
  <si>
    <r>
      <t xml:space="preserve">    2- Reasürans Faaliyetlerinden Borçlar</t>
    </r>
    <r>
      <rPr>
        <i/>
        <sz val="10"/>
        <rFont val="Times New Roman"/>
        <family val="1"/>
        <charset val="162"/>
      </rPr>
      <t xml:space="preserve"> - Payables from Reins.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</si>
  <si>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3- Sig./Reas.Şirk.Alınan Depolar </t>
    </r>
    <r>
      <rPr>
        <i/>
        <sz val="10"/>
        <rFont val="Times New Roman"/>
        <family val="1"/>
        <charset val="162"/>
      </rPr>
      <t>- Deposits of Ins.and Reins.Companies</t>
    </r>
  </si>
  <si>
    <r>
      <t xml:space="preserve"> </t>
    </r>
    <r>
      <rPr>
        <b/>
        <sz val="10"/>
        <rFont val="Times New Roman"/>
        <family val="1"/>
        <charset val="162"/>
      </rPr>
      <t xml:space="preserve">  4- Emeklilik Faaliyetlerinden Borçlar </t>
    </r>
    <r>
      <rPr>
        <i/>
        <sz val="10"/>
        <rFont val="Times New Roman"/>
        <family val="1"/>
        <charset val="162"/>
      </rPr>
      <t>- Payables from Pension Operations</t>
    </r>
  </si>
  <si>
    <r>
      <t xml:space="preserve">    5- Diğer Esas Faaliyetlerden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Other Payables from Operations</t>
    </r>
  </si>
  <si>
    <r>
      <t>C- İlişkili Taraflara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Due to Related Parties</t>
    </r>
  </si>
  <si>
    <r>
      <t xml:space="preserve">D- Diğer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Payables</t>
    </r>
  </si>
  <si>
    <r>
      <t>E- Sigortacılık Teknik Karşılıkları (Net)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Technical Provisions (Net)</t>
    </r>
  </si>
  <si>
    <r>
      <t xml:space="preserve">   1- Kazanılmamış Primler Karşılığı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Provisions for Unearned Premiums</t>
    </r>
  </si>
  <si>
    <r>
      <t xml:space="preserve">   2- Devam Eden Riskler Karşılığı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Provisions for Unexpired Risks</t>
    </r>
  </si>
  <si>
    <r>
      <t xml:space="preserve">   4- Muallak Tazminat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Provisions for Outstanding Claims </t>
    </r>
  </si>
  <si>
    <r>
      <t xml:space="preserve">   5- İkramiye ve İndirimler Karşılığı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Provisions for Bonuses and Rebates</t>
    </r>
  </si>
  <si>
    <r>
      <t>F- Öden. Vergi ve Benzeri Diğer Yük.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Tax and Other Fiscal Liabilities</t>
    </r>
  </si>
  <si>
    <r>
      <t>G- Diğer Risklere İlişkin Karşılıklar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10"/>
        <rFont val="Times New Roman"/>
        <family val="1"/>
        <charset val="162"/>
      </rPr>
      <t xml:space="preserve"> Provisions for Other Risks</t>
    </r>
  </si>
  <si>
    <r>
      <t xml:space="preserve">H- Gelecek Aylar Gelir/Gid.Tah. </t>
    </r>
    <r>
      <rPr>
        <b/>
        <i/>
        <sz val="10"/>
        <rFont val="Times New Roman"/>
        <family val="1"/>
        <charset val="162"/>
      </rPr>
      <t>-</t>
    </r>
    <r>
      <rPr>
        <i/>
        <sz val="10"/>
        <rFont val="Times New Roman"/>
        <family val="1"/>
        <charset val="162"/>
      </rPr>
      <t xml:space="preserve"> Income/Expense Accruals for Future Months</t>
    </r>
  </si>
  <si>
    <r>
      <t xml:space="preserve">I-  Diğ.Kısa Vadeli Yükümlülükler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Short Term Liabilities</t>
    </r>
  </si>
  <si>
    <r>
      <t xml:space="preserve">A- Finansal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Financial Liabilities</t>
    </r>
  </si>
  <si>
    <r>
      <t xml:space="preserve">B- Esas Faaliyetlerden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Payables from Operations</t>
    </r>
  </si>
  <si>
    <r>
      <t xml:space="preserve">   </t>
    </r>
    <r>
      <rPr>
        <b/>
        <sz val="10"/>
        <rFont val="Times New Roman"/>
        <family val="1"/>
        <charset val="162"/>
      </rPr>
      <t xml:space="preserve"> 1- Sig. ve Reas. Faaliyetl. Borçlar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Payables from Ins / Reins. Operations</t>
    </r>
  </si>
  <si>
    <r>
      <t xml:space="preserve"> </t>
    </r>
    <r>
      <rPr>
        <b/>
        <sz val="10"/>
        <rFont val="Times New Roman"/>
        <family val="1"/>
        <charset val="162"/>
      </rPr>
      <t xml:space="preserve">   2- Emeklilik Faaliyetlerinden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Payables from Pension Operations</t>
    </r>
  </si>
  <si>
    <r>
      <t xml:space="preserve">    </t>
    </r>
    <r>
      <rPr>
        <b/>
        <sz val="10"/>
        <rFont val="Times New Roman"/>
        <family val="1"/>
        <charset val="162"/>
      </rPr>
      <t>3- Diğer Borçlar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Other Payables from Operations</t>
    </r>
  </si>
  <si>
    <r>
      <t>A- Ödenmiş Sermaye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Paid in Capital</t>
    </r>
  </si>
  <si>
    <r>
      <t>B- Sermaye Yedekleri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10"/>
        <rFont val="Times New Roman"/>
        <family val="1"/>
        <charset val="162"/>
      </rPr>
      <t>Capital Reserves</t>
    </r>
  </si>
  <si>
    <r>
      <t xml:space="preserve">C- Kar Yedekleri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Profit Reserves</t>
    </r>
  </si>
  <si>
    <r>
      <t>D- Geçmiş Yıllar Karları</t>
    </r>
    <r>
      <rPr>
        <sz val="10"/>
        <rFont val="Times New Roman"/>
        <family val="1"/>
        <charset val="162"/>
      </rPr>
      <t xml:space="preserve"> </t>
    </r>
    <r>
      <rPr>
        <i/>
        <sz val="10"/>
        <rFont val="Times New Roman"/>
        <family val="1"/>
        <charset val="162"/>
      </rPr>
      <t>- Retained Earnings</t>
    </r>
  </si>
  <si>
    <r>
      <t xml:space="preserve">E- Geçmiş Yıllar Zararları </t>
    </r>
    <r>
      <rPr>
        <i/>
        <sz val="10"/>
        <rFont val="Times New Roman"/>
        <family val="1"/>
        <charset val="162"/>
      </rPr>
      <t>- Accumulated Losses (-)</t>
    </r>
  </si>
  <si>
    <r>
      <t xml:space="preserve">F- Dönem Net Kar/Zararı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Net Profit / Loss for the Financial Year</t>
    </r>
  </si>
  <si>
    <r>
      <t xml:space="preserve">G- Dağıtıma Konu Olmayan Kar </t>
    </r>
    <r>
      <rPr>
        <i/>
        <sz val="10"/>
        <rFont val="Times New Roman"/>
        <family val="1"/>
        <charset val="162"/>
      </rPr>
      <t>- Non Distributable Profits</t>
    </r>
  </si>
  <si>
    <r>
      <t>F- Diğer Risklere İlişkin Yük. ve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 xml:space="preserve">Provisions and Liabilities for Other Risks </t>
    </r>
  </si>
  <si>
    <r>
      <t xml:space="preserve">G- Gelecek Yıllar Gelir/Gid.Tah.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Income/Expense Accruals for Future Years</t>
    </r>
  </si>
  <si>
    <r>
      <t>H-  Diğ.Uzun Vadeli Yükümlülükler</t>
    </r>
    <r>
      <rPr>
        <b/>
        <i/>
        <sz val="10"/>
        <rFont val="Times New Roman"/>
        <family val="1"/>
        <charset val="162"/>
      </rPr>
      <t xml:space="preserve"> - </t>
    </r>
    <r>
      <rPr>
        <i/>
        <sz val="9"/>
        <rFont val="Times New Roman"/>
        <family val="1"/>
        <charset val="162"/>
      </rPr>
      <t>Other Long Term Liabilities</t>
    </r>
  </si>
  <si>
    <r>
      <t xml:space="preserve">Nakit ve Nakit Benzeri Varlıklar
</t>
    </r>
    <r>
      <rPr>
        <i/>
        <sz val="10"/>
        <rFont val="Times New Roman"/>
        <family val="1"/>
        <charset val="162"/>
      </rPr>
      <t>Cash and Cash Equivalents</t>
    </r>
  </si>
  <si>
    <r>
      <t xml:space="preserve">İlişkili
Taraf.
Alacak.
</t>
    </r>
    <r>
      <rPr>
        <i/>
        <sz val="9"/>
        <rFont val="Times New Roman"/>
        <family val="1"/>
        <charset val="162"/>
      </rPr>
      <t>Rec.from 
Related
Parties</t>
    </r>
  </si>
  <si>
    <r>
      <t xml:space="preserve">Gelecek Aylara Ait Gider ve Gelir Tahak.
</t>
    </r>
    <r>
      <rPr>
        <i/>
        <sz val="9"/>
        <rFont val="Times New Roman"/>
        <family val="1"/>
        <charset val="162"/>
      </rPr>
      <t>Income Accruals and Prepaid Expenses</t>
    </r>
  </si>
  <si>
    <r>
      <t xml:space="preserve">Sigorta. Krediler (İkrazlar)
</t>
    </r>
    <r>
      <rPr>
        <i/>
        <sz val="9"/>
        <rFont val="Times New Roman"/>
        <family val="1"/>
        <charset val="162"/>
      </rPr>
      <t>Loans to Insureds</t>
    </r>
  </si>
  <si>
    <r>
      <t xml:space="preserve">Bireysel Emeklilik Faaliyet. Alacaklar
</t>
    </r>
    <r>
      <rPr>
        <i/>
        <sz val="9"/>
        <rFont val="Times New Roman"/>
        <family val="1"/>
        <charset val="162"/>
      </rPr>
      <t>Receivables from Pension Activities</t>
    </r>
  </si>
  <si>
    <r>
      <t xml:space="preserve">İlişkili
Taraf.
Alacaklar
</t>
    </r>
    <r>
      <rPr>
        <i/>
        <sz val="9"/>
        <rFont val="Times New Roman"/>
        <family val="1"/>
        <charset val="162"/>
      </rPr>
      <t>Receivables
from Related
Parties</t>
    </r>
  </si>
  <si>
    <r>
      <t>Maddi
Varlıklar</t>
    </r>
    <r>
      <rPr>
        <sz val="9"/>
        <rFont val="Times New Roman"/>
        <family val="1"/>
        <charset val="162"/>
      </rPr>
      <t xml:space="preserve"> 
</t>
    </r>
    <r>
      <rPr>
        <i/>
        <sz val="9"/>
        <rFont val="Times New Roman"/>
        <family val="1"/>
        <charset val="162"/>
      </rPr>
      <t>Fixed
Assets</t>
    </r>
  </si>
  <si>
    <r>
      <t xml:space="preserve">Gelecek
Yıllara Ait
Gid./Gelir
Tah.
</t>
    </r>
    <r>
      <rPr>
        <i/>
        <sz val="9"/>
        <rFont val="Times New Roman"/>
        <family val="1"/>
        <charset val="162"/>
      </rPr>
      <t>Prepaid Expenses and Income Accruals</t>
    </r>
  </si>
  <si>
    <r>
      <t xml:space="preserve">Varlık Toplamı
</t>
    </r>
    <r>
      <rPr>
        <i/>
        <sz val="9"/>
        <rFont val="Times New Roman"/>
        <family val="1"/>
        <charset val="162"/>
      </rPr>
      <t>Total Assets</t>
    </r>
  </si>
  <si>
    <r>
      <t xml:space="preserve">Sig./Reas.
Faal.
Alacaklar 
</t>
    </r>
    <r>
      <rPr>
        <i/>
        <sz val="9"/>
        <rFont val="Times New Roman"/>
        <family val="1"/>
        <charset val="162"/>
      </rPr>
      <t>Receivables
from Ins./Reins.
Operational Activities</t>
    </r>
  </si>
  <si>
    <r>
      <t xml:space="preserve">Sig./Reas.
Şirk. Nezd.
Depolar
</t>
    </r>
    <r>
      <rPr>
        <i/>
        <sz val="9"/>
        <rFont val="Times New Roman"/>
        <family val="1"/>
        <charset val="162"/>
      </rPr>
      <t>Deposits on
Ins./Reins.
Companies</t>
    </r>
  </si>
  <si>
    <r>
      <t xml:space="preserve">Esas
Faal.Kayn.
Şüpheli Alac.
</t>
    </r>
    <r>
      <rPr>
        <i/>
        <sz val="9"/>
        <rFont val="Times New Roman"/>
        <family val="1"/>
        <charset val="162"/>
      </rPr>
      <t>Doubtful</t>
    </r>
    <r>
      <rPr>
        <b/>
        <i/>
        <sz val="9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Receivables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from
Operations</t>
    </r>
  </si>
  <si>
    <r>
      <t xml:space="preserve">Finansal Borçlar
</t>
    </r>
    <r>
      <rPr>
        <i/>
        <sz val="9"/>
        <rFont val="Times New Roman"/>
        <family val="1"/>
        <charset val="162"/>
      </rPr>
      <t>Financial Debts</t>
    </r>
  </si>
  <si>
    <r>
      <t xml:space="preserve">İlişkili
Taraflara
Borçlar
</t>
    </r>
    <r>
      <rPr>
        <i/>
        <sz val="9"/>
        <rFont val="Times New Roman"/>
        <family val="1"/>
        <charset val="162"/>
      </rPr>
      <t>Due to Related
Parties</t>
    </r>
  </si>
  <si>
    <r>
      <t xml:space="preserve">Sigortacılık Teknik Karşılıkları - </t>
    </r>
    <r>
      <rPr>
        <i/>
        <sz val="10"/>
        <rFont val="Times New Roman"/>
        <family val="1"/>
        <charset val="162"/>
      </rPr>
      <t>Technical Provisions (Net)</t>
    </r>
  </si>
  <si>
    <r>
      <t xml:space="preserve">Gelecek
Aylara
Ait Gelirler
ve Gider Tah.
</t>
    </r>
    <r>
      <rPr>
        <i/>
        <sz val="9"/>
        <rFont val="Times New Roman"/>
        <family val="1"/>
        <charset val="162"/>
      </rPr>
      <t>Income Accruals and Prepaid Expenses</t>
    </r>
  </si>
  <si>
    <r>
      <t xml:space="preserve">Diğer
Kısa
Vadeli
Yüküml.
</t>
    </r>
    <r>
      <rPr>
        <i/>
        <sz val="9"/>
        <rFont val="Times New Roman"/>
        <family val="1"/>
        <charset val="162"/>
      </rPr>
      <t>Other
Short
Term
Liabilities</t>
    </r>
  </si>
  <si>
    <r>
      <t xml:space="preserve">Toplam
Kısa
Vadeli
Yüküml.
</t>
    </r>
    <r>
      <rPr>
        <i/>
        <sz val="9"/>
        <rFont val="Times New Roman"/>
        <family val="1"/>
        <charset val="162"/>
      </rPr>
      <t>Total
Short
Term
Liabilities</t>
    </r>
  </si>
  <si>
    <r>
      <t xml:space="preserve">Sigortacılık Faaliyetler. Borçlar
</t>
    </r>
    <r>
      <rPr>
        <i/>
        <sz val="9"/>
        <rFont val="Times New Roman"/>
        <family val="1"/>
        <charset val="162"/>
      </rPr>
      <t>Payables from Insurance Operations</t>
    </r>
  </si>
  <si>
    <r>
      <t xml:space="preserve">Reasürans
Faaliyet.
Borçlar
</t>
    </r>
    <r>
      <rPr>
        <i/>
        <sz val="9"/>
        <rFont val="Times New Roman"/>
        <family val="1"/>
        <charset val="162"/>
      </rPr>
      <t>Payables
from
Reinsurance
Operations</t>
    </r>
  </si>
  <si>
    <r>
      <t xml:space="preserve">Emeklilik
Faal.
Borçlar
</t>
    </r>
    <r>
      <rPr>
        <i/>
        <sz val="9"/>
        <rFont val="Times New Roman"/>
        <family val="1"/>
        <charset val="162"/>
      </rPr>
      <t>Payables
from Pension
Operations</t>
    </r>
  </si>
  <si>
    <r>
      <t xml:space="preserve">Diğer
Esas Faal.
Borçlar
</t>
    </r>
    <r>
      <rPr>
        <i/>
        <sz val="9"/>
        <rFont val="Times New Roman"/>
        <family val="1"/>
        <charset val="162"/>
      </rPr>
      <t>Other
Payables
from
Operations</t>
    </r>
  </si>
  <si>
    <r>
      <t xml:space="preserve">Devam Eden Riskler Karşılığı 
</t>
    </r>
    <r>
      <rPr>
        <i/>
        <sz val="9"/>
        <rFont val="Times New Roman"/>
        <family val="1"/>
        <charset val="162"/>
      </rPr>
      <t>Provisions for Unexpired Risks</t>
    </r>
  </si>
  <si>
    <r>
      <t xml:space="preserve">Muallak Tazminat Karşılığı
</t>
    </r>
    <r>
      <rPr>
        <i/>
        <sz val="9"/>
        <rFont val="Times New Roman"/>
        <family val="1"/>
        <charset val="162"/>
      </rPr>
      <t>Provisions for Outstanding Claims</t>
    </r>
  </si>
  <si>
    <r>
      <t xml:space="preserve">İkramiye ve İndirimler Karşılığı
</t>
    </r>
    <r>
      <rPr>
        <i/>
        <sz val="9"/>
        <rFont val="Times New Roman"/>
        <family val="1"/>
        <charset val="162"/>
      </rPr>
      <t>Provisions for Bonuses and Rebates</t>
    </r>
  </si>
  <si>
    <r>
      <t xml:space="preserve">Diğer
Teknik
Karşılıklar -
</t>
    </r>
    <r>
      <rPr>
        <i/>
        <sz val="9"/>
        <rFont val="Times New Roman"/>
        <family val="1"/>
        <charset val="162"/>
      </rPr>
      <t>Other
Technical
Provisions</t>
    </r>
  </si>
  <si>
    <r>
      <t xml:space="preserve">Toplam Sigortacılık Teknik Karşılıkları 
</t>
    </r>
    <r>
      <rPr>
        <i/>
        <sz val="10"/>
        <rFont val="Times New Roman"/>
        <family val="1"/>
        <charset val="162"/>
      </rPr>
      <t>Total Technical Provisions</t>
    </r>
  </si>
  <si>
    <r>
      <t>Özsermaye</t>
    </r>
    <r>
      <rPr>
        <b/>
        <i/>
        <sz val="11"/>
        <color indexed="18"/>
        <rFont val="Times New Roman"/>
        <family val="1"/>
        <charset val="162"/>
      </rPr>
      <t xml:space="preserve"> - </t>
    </r>
    <r>
      <rPr>
        <i/>
        <sz val="11"/>
        <color indexed="18"/>
        <rFont val="Times New Roman"/>
        <family val="1"/>
        <charset val="162"/>
      </rPr>
      <t>Shareholders' Equity</t>
    </r>
  </si>
  <si>
    <r>
      <t xml:space="preserve">Finansal Borçlar
</t>
    </r>
    <r>
      <rPr>
        <i/>
        <sz val="9"/>
        <rFont val="Times New Roman"/>
        <family val="1"/>
        <charset val="162"/>
      </rPr>
      <t>Financial Payables</t>
    </r>
  </si>
  <si>
    <r>
      <t xml:space="preserve">Esas Faal. Borçlar
</t>
    </r>
    <r>
      <rPr>
        <i/>
        <sz val="9"/>
        <rFont val="Times New Roman"/>
        <family val="1"/>
        <charset val="162"/>
      </rPr>
      <t>Payables from Operations</t>
    </r>
  </si>
  <si>
    <r>
      <t xml:space="preserve">Gelecek
Yıllara Ait
Gelir /Gider
Tah.
</t>
    </r>
    <r>
      <rPr>
        <i/>
        <sz val="9"/>
        <rFont val="Times New Roman"/>
        <family val="1"/>
        <charset val="162"/>
      </rPr>
      <t xml:space="preserve">Income Acruals and Prepaid Expenses </t>
    </r>
  </si>
  <si>
    <r>
      <t xml:space="preserve">Diğer Uzun Vadeli Yüküml.
</t>
    </r>
    <r>
      <rPr>
        <i/>
        <sz val="9"/>
        <rFont val="Times New Roman"/>
        <family val="1"/>
        <charset val="162"/>
      </rPr>
      <t>Other Long Term Liabilities</t>
    </r>
  </si>
  <si>
    <r>
      <t xml:space="preserve">Toplam Uzun Vadeli Yüküml.
</t>
    </r>
    <r>
      <rPr>
        <i/>
        <sz val="9"/>
        <rFont val="Times New Roman"/>
        <family val="1"/>
        <charset val="162"/>
      </rPr>
      <t>Total Long Term Liabilities</t>
    </r>
  </si>
  <si>
    <r>
      <t xml:space="preserve">Geçmiş Yıllar
K / Z 
</t>
    </r>
    <r>
      <rPr>
        <i/>
        <sz val="9"/>
        <rFont val="Times New Roman"/>
        <family val="1"/>
        <charset val="162"/>
      </rPr>
      <t>Retained Earnings / Accumulated Losses</t>
    </r>
  </si>
  <si>
    <r>
      <t xml:space="preserve">Dönem Net
K / Z 
</t>
    </r>
    <r>
      <rPr>
        <i/>
        <sz val="9"/>
        <rFont val="Times New Roman"/>
        <family val="1"/>
        <charset val="162"/>
      </rPr>
      <t>Net
Profit / Loss
for
Financial Year</t>
    </r>
  </si>
  <si>
    <r>
      <t xml:space="preserve">Nominal Sermaye
</t>
    </r>
    <r>
      <rPr>
        <i/>
        <sz val="9"/>
        <rFont val="Times New Roman"/>
        <family val="1"/>
        <charset val="162"/>
      </rPr>
      <t>Nominal Capital</t>
    </r>
  </si>
  <si>
    <r>
      <t xml:space="preserve">Ödenmemiş Sermaye
</t>
    </r>
    <r>
      <rPr>
        <i/>
        <sz val="9"/>
        <rFont val="Times New Roman"/>
        <family val="1"/>
        <charset val="162"/>
      </rPr>
      <t>Unpaid Capital (-)</t>
    </r>
  </si>
  <si>
    <r>
      <t xml:space="preserve">Toplam Ödenmiş Sermaye
</t>
    </r>
    <r>
      <rPr>
        <i/>
        <sz val="9"/>
        <rFont val="Times New Roman"/>
        <family val="1"/>
        <charset val="162"/>
      </rPr>
      <t>Total Paid in Capital</t>
    </r>
  </si>
  <si>
    <r>
      <t xml:space="preserve">Yasal Yedekler
</t>
    </r>
    <r>
      <rPr>
        <i/>
        <sz val="9"/>
        <rFont val="Times New Roman"/>
        <family val="1"/>
        <charset val="162"/>
      </rPr>
      <t>Legal Reserves</t>
    </r>
  </si>
  <si>
    <r>
      <t xml:space="preserve">Statü ve
Olağanüstü
Yedekler 
</t>
    </r>
    <r>
      <rPr>
        <i/>
        <sz val="9"/>
        <rFont val="Times New Roman"/>
        <family val="1"/>
        <charset val="162"/>
      </rPr>
      <t>Statutory and
Extraordinary
Reserves</t>
    </r>
  </si>
  <si>
    <r>
      <t xml:space="preserve">Diğer Kar Yedekleri
</t>
    </r>
    <r>
      <rPr>
        <i/>
        <sz val="9"/>
        <rFont val="Times New Roman"/>
        <family val="1"/>
        <charset val="162"/>
      </rPr>
      <t>Other Earning Reserves</t>
    </r>
  </si>
  <si>
    <r>
      <t xml:space="preserve">Toplam Kar Yedekleri
</t>
    </r>
    <r>
      <rPr>
        <i/>
        <sz val="9"/>
        <rFont val="Times New Roman"/>
        <family val="1"/>
        <charset val="162"/>
      </rPr>
      <t>Total Profit Reserves</t>
    </r>
  </si>
  <si>
    <r>
      <t xml:space="preserve">Sigorta ve Reas. Şirk. Alınan Depolar
</t>
    </r>
    <r>
      <rPr>
        <i/>
        <sz val="9"/>
        <rFont val="Times New Roman"/>
        <family val="1"/>
        <charset val="162"/>
      </rPr>
      <t xml:space="preserve">Deposits of Ins./Reins. Companies </t>
    </r>
  </si>
  <si>
    <r>
      <t xml:space="preserve">Alım Satım Amaçlı Finansal Varlıklar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Financial Assets Held for Trading</t>
    </r>
  </si>
  <si>
    <r>
      <t xml:space="preserve">Hisse Senetleri Diğer Değişken Getirili FV
</t>
    </r>
    <r>
      <rPr>
        <i/>
        <sz val="9"/>
        <rFont val="Times New Roman"/>
        <family val="1"/>
        <charset val="162"/>
      </rPr>
      <t>Shares and Other Equity Shares</t>
    </r>
  </si>
  <si>
    <r>
      <t xml:space="preserve">Bloke
</t>
    </r>
    <r>
      <rPr>
        <i/>
        <sz val="9"/>
        <rFont val="Times New Roman"/>
        <family val="1"/>
        <charset val="162"/>
      </rPr>
      <t>Blocked</t>
    </r>
  </si>
  <si>
    <r>
      <t xml:space="preserve">Diğer Alım Satım Amaçlı FV
</t>
    </r>
    <r>
      <rPr>
        <i/>
        <sz val="9"/>
        <rFont val="Times New Roman"/>
        <family val="1"/>
        <charset val="162"/>
      </rPr>
      <t>Other Fin. Assets Held for Trading</t>
    </r>
  </si>
  <si>
    <r>
      <t>Hisse Senetleri / Diğer Değişken Getirili FV</t>
    </r>
    <r>
      <rPr>
        <i/>
        <sz val="9"/>
        <rFont val="Times New Roman"/>
        <family val="1"/>
        <charset val="162"/>
      </rPr>
      <t xml:space="preserve">
Shares and Other Equity Shares</t>
    </r>
  </si>
  <si>
    <r>
      <t xml:space="preserve">Hisse Senetleri / Diğer Değişken Getirili FV
</t>
    </r>
    <r>
      <rPr>
        <i/>
        <sz val="9"/>
        <rFont val="Times New Roman"/>
        <family val="1"/>
        <charset val="162"/>
      </rPr>
      <t>Shares and Other Equity Shares</t>
    </r>
  </si>
  <si>
    <r>
      <t xml:space="preserve">Riski Hayat Poliçesi Sahiplerine Ait Finansal Yatırımlar - </t>
    </r>
    <r>
      <rPr>
        <i/>
        <sz val="10"/>
        <rFont val="Times New Roman"/>
        <family val="1"/>
        <charset val="162"/>
      </rPr>
      <t>Financial Investments at Insureds' Risk</t>
    </r>
  </si>
  <si>
    <r>
      <t xml:space="preserve">Alım Satım Amaçlı Finansal Varlıklar
</t>
    </r>
    <r>
      <rPr>
        <i/>
        <sz val="9"/>
        <rFont val="Times New Roman"/>
        <family val="1"/>
        <charset val="162"/>
      </rPr>
      <t>Financial Assets Held for Trading</t>
    </r>
  </si>
  <si>
    <r>
      <t xml:space="preserve">Vadeye Kadar Elde Tutulacak FV
</t>
    </r>
    <r>
      <rPr>
        <i/>
        <sz val="9"/>
        <rFont val="Times New Roman"/>
        <family val="1"/>
        <charset val="162"/>
      </rPr>
      <t>Financial Assets Held for Maturity</t>
    </r>
  </si>
  <si>
    <r>
      <t xml:space="preserve">Satılmaya Hazır FV
</t>
    </r>
    <r>
      <rPr>
        <i/>
        <sz val="9"/>
        <rFont val="Times New Roman"/>
        <family val="1"/>
        <charset val="162"/>
      </rPr>
      <t>Financial Assets Available for Sale</t>
    </r>
  </si>
  <si>
    <t>HALK</t>
  </si>
  <si>
    <t>HALK H/E</t>
  </si>
  <si>
    <t>AEGON E/H</t>
  </si>
  <si>
    <t>ERGO E/H</t>
  </si>
  <si>
    <t>ZIRAAT H/E</t>
  </si>
  <si>
    <t>EULER HERMES</t>
  </si>
  <si>
    <r>
      <t xml:space="preserve">Sigorta ve Reasürans Şirketlerinden Alacaklar (SRŞA)
</t>
    </r>
    <r>
      <rPr>
        <i/>
        <sz val="9"/>
        <rFont val="Times New Roman"/>
        <family val="1"/>
        <charset val="162"/>
      </rPr>
      <t>Receivables from Insurance and Reinsurance Companies</t>
    </r>
  </si>
  <si>
    <r>
      <t xml:space="preserve">SA Alacak
Senedi Reeskontu
</t>
    </r>
    <r>
      <rPr>
        <i/>
        <sz val="9"/>
        <rFont val="Times New Roman"/>
        <family val="1"/>
        <charset val="162"/>
      </rPr>
      <t>Discounts
of Receivable from Insureds (-)</t>
    </r>
  </si>
  <si>
    <r>
      <t xml:space="preserve">Sigortalılardan
Alacaklar Karşılığı
</t>
    </r>
    <r>
      <rPr>
        <i/>
        <sz val="9"/>
        <rFont val="Times New Roman"/>
        <family val="1"/>
        <charset val="162"/>
      </rPr>
      <t>Prov.for Receivables
from Insureds (-)</t>
    </r>
  </si>
  <si>
    <r>
      <t xml:space="preserve">AA Alacak
Senedi Reeskontu 
</t>
    </r>
    <r>
      <rPr>
        <i/>
        <sz val="9"/>
        <rFont val="Times New Roman"/>
        <family val="1"/>
        <charset val="162"/>
      </rPr>
      <t>Discounts of 
Receivable from 
Interm. (-)</t>
    </r>
  </si>
  <si>
    <r>
      <t xml:space="preserve">Aracılardan
Alacak Karşılığı
</t>
    </r>
    <r>
      <rPr>
        <i/>
        <sz val="9"/>
        <rFont val="Times New Roman"/>
        <family val="1"/>
        <charset val="162"/>
      </rPr>
      <t>Prov. for Receiv.
from Interm. (-)</t>
    </r>
  </si>
  <si>
    <r>
      <t xml:space="preserve">Sigorta ve
Reas. Şirketlerinden
Alacaklar
</t>
    </r>
    <r>
      <rPr>
        <i/>
        <sz val="9"/>
        <rFont val="Times New Roman"/>
        <family val="1"/>
        <charset val="162"/>
      </rPr>
      <t>Receivables
from Ins. / Reins.
Companies</t>
    </r>
  </si>
  <si>
    <r>
      <t xml:space="preserve">SRŞA
Alacak Senedi
Reeskontu
</t>
    </r>
    <r>
      <rPr>
        <i/>
        <sz val="9"/>
        <rFont val="Times New Roman"/>
        <family val="1"/>
        <charset val="162"/>
      </rPr>
      <t>Discounts of 
Rec. Bonds from
Ins./Reins.Comp. (-)</t>
    </r>
  </si>
  <si>
    <r>
      <t xml:space="preserve">Sigorta ve Reas. Şirk. Alacak Karşılığı
</t>
    </r>
    <r>
      <rPr>
        <i/>
        <sz val="9"/>
        <rFont val="Times New Roman"/>
        <family val="1"/>
        <charset val="162"/>
      </rPr>
      <t>Prov. For 
Receivables from
Ins./Reins. Comp. (-)</t>
    </r>
  </si>
  <si>
    <r>
      <t>Diğer
Alacaklar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Other
Receivables</t>
    </r>
  </si>
  <si>
    <r>
      <t xml:space="preserve">Diğer Alacaklar Alacak
Senedi Rees.
</t>
    </r>
    <r>
      <rPr>
        <i/>
        <sz val="9"/>
        <rFont val="Times New Roman"/>
        <family val="1"/>
        <charset val="162"/>
      </rPr>
      <t>Discounts
of Other Receivable (-)</t>
    </r>
  </si>
  <si>
    <r>
      <t xml:space="preserve">Diğer Alacaklar
Karşılığı
</t>
    </r>
    <r>
      <rPr>
        <i/>
        <sz val="9"/>
        <rFont val="Times New Roman"/>
        <family val="1"/>
        <charset val="162"/>
      </rPr>
      <t>Provisions for
Other Receivables (-)</t>
    </r>
  </si>
  <si>
    <r>
      <t xml:space="preserve">Kullanım Amaçlı
Gayrimenkuller
</t>
    </r>
    <r>
      <rPr>
        <i/>
        <sz val="10"/>
        <rFont val="Times New Roman"/>
        <family val="1"/>
        <charset val="162"/>
      </rPr>
      <t xml:space="preserve">Land and Buildings </t>
    </r>
    <r>
      <rPr>
        <i/>
        <sz val="9"/>
        <rFont val="Times New Roman"/>
        <family val="1"/>
        <charset val="162"/>
      </rPr>
      <t>Held for Utilisation</t>
    </r>
  </si>
  <si>
    <r>
      <t xml:space="preserve">Kiralama Yoluyla Edinilmiş Maddi Varlıklar
</t>
    </r>
    <r>
      <rPr>
        <i/>
        <sz val="9"/>
        <rFont val="Times New Roman"/>
        <family val="1"/>
        <charset val="162"/>
      </rPr>
      <t>Fixed Assets Acquired by Leasing</t>
    </r>
  </si>
  <si>
    <r>
      <t xml:space="preserve">YAGM Değer
Düşüş Karşılığı
</t>
    </r>
    <r>
      <rPr>
        <i/>
        <sz val="9"/>
        <rFont val="Times New Roman"/>
        <family val="1"/>
        <charset val="162"/>
      </rPr>
      <t>Prov.for Devaluation of Fixed Assets Held for Inv.</t>
    </r>
  </si>
  <si>
    <r>
      <t>(*) Amortismanlar düşülmüş tutar -</t>
    </r>
    <r>
      <rPr>
        <i/>
        <sz val="9"/>
        <rFont val="Times New Roman"/>
        <family val="1"/>
        <charset val="162"/>
      </rPr>
      <t xml:space="preserve"> Included Accumulated Depreciation</t>
    </r>
  </si>
  <si>
    <r>
      <t xml:space="preserve">Yatırım Amaçlı Gayrimenkuller (YAGM)
</t>
    </r>
    <r>
      <rPr>
        <i/>
        <sz val="10"/>
        <rFont val="Times New Roman"/>
        <family val="1"/>
        <charset val="162"/>
      </rPr>
      <t>Fixed Assets Held for Investment</t>
    </r>
  </si>
  <si>
    <r>
      <t xml:space="preserve">Hayat
</t>
    </r>
    <r>
      <rPr>
        <i/>
        <sz val="10"/>
        <rFont val="Times New Roman"/>
        <family val="1"/>
        <charset val="162"/>
      </rPr>
      <t>L</t>
    </r>
    <r>
      <rPr>
        <i/>
        <sz val="9"/>
        <rFont val="Times New Roman"/>
        <family val="1"/>
        <charset val="162"/>
      </rPr>
      <t>ife</t>
    </r>
  </si>
  <si>
    <r>
      <t xml:space="preserve">   1- Kazanılmış Primler (Net)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Earned Premiums (Net)</t>
    </r>
  </si>
  <si>
    <r>
      <t xml:space="preserve">       1.2.a- Ayrılan Kazanılmamış Prim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Prov.for Unearned Premiums (-)</t>
    </r>
  </si>
  <si>
    <r>
      <t xml:space="preserve">       1.2.b- Ayrılan KPK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for Unearned Pr. (Reins.Share)</t>
    </r>
  </si>
  <si>
    <r>
      <t xml:space="preserve">   3- Diğer Teknik Karşılıklarda Değişim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>Change in Other Technical Provisions (Net)</t>
    </r>
  </si>
  <si>
    <r>
      <t xml:space="preserve">   4- Faaliyet Giderleri 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</si>
  <si>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r>
      <t xml:space="preserve">    1.1.a- Yazılan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Written Premiums (*)</t>
    </r>
  </si>
  <si>
    <r>
      <t xml:space="preserve">    1.1.b- Devredilen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Ceded Premiums to Reinsurers (-)</t>
    </r>
  </si>
  <si>
    <r>
      <t xml:space="preserve">    1.2.a- Ayrılan Kazanılmamış Prim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Prov. for Unearned Premiums (-)</t>
    </r>
  </si>
  <si>
    <r>
      <t xml:space="preserve">    1.2.b- Ayr. Kazanılm. Prim Karş. Reas. P.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for Unearned Premiums (Reins.Share)</t>
    </r>
  </si>
  <si>
    <r>
      <t xml:space="preserve">    1.2.c- Devreden Kazanılmamış Pr.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Prov. Brought Forward for Unearned Pr.</t>
    </r>
  </si>
  <si>
    <r>
      <t xml:space="preserve">   1- Gerçekleşen Tazminatlar (Net)</t>
    </r>
    <r>
      <rPr>
        <i/>
        <sz val="9"/>
        <rFont val="Times New Roman"/>
        <family val="1"/>
        <charset val="162"/>
      </rPr>
      <t xml:space="preserve"> - Net Claims Incurred</t>
    </r>
  </si>
  <si>
    <r>
      <t xml:space="preserve">       1.1.a- Ödenen Tazminatlar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Paid Losses (-)</t>
    </r>
  </si>
  <si>
    <r>
      <t xml:space="preserve">       1.1.b- Ödenen Tazm.Reasürör Payı </t>
    </r>
    <r>
      <rPr>
        <b/>
        <i/>
        <sz val="10"/>
        <rFont val="Times New Roman"/>
        <family val="1"/>
        <charset val="162"/>
      </rPr>
      <t>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Paid Losses (Reinsurers' Share)</t>
    </r>
  </si>
  <si>
    <r>
      <t xml:space="preserve">       1.2.a- Ayrılan Muallak Tazminat Karş.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 xml:space="preserve">Gross </t>
    </r>
    <r>
      <rPr>
        <i/>
        <sz val="9"/>
        <rFont val="Times New Roman"/>
        <family val="1"/>
        <charset val="162"/>
      </rPr>
      <t>Provisions For Outst.Claims (-)</t>
    </r>
  </si>
  <si>
    <r>
      <t xml:space="preserve">       1.2.b- Ayrılan Muallak Tazm. Karş.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for Outs.Claims (Reinsurers' Share)</t>
    </r>
  </si>
  <si>
    <r>
      <t xml:space="preserve">       1.2.d- Devr. Mual.Tazm.Karş. RP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Brought Forward for Outs.Claims (Reins.Share) (-)</t>
    </r>
  </si>
  <si>
    <r>
      <t xml:space="preserve">   2- İkramiye/İndirimler Karşılığında Değ.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Ch.in Provision for Bonuses and Rebates</t>
    </r>
  </si>
  <si>
    <r>
      <t xml:space="preserve">        3.a- Ayrılan Hayat Matematik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Provision of Mathematical Reserves (-)</t>
    </r>
  </si>
  <si>
    <r>
      <t xml:space="preserve">        3.b- Ayrılan Hayat Mat. Karş. Reas.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Provision of Mathematical Reserves (Reins. Share)</t>
    </r>
  </si>
  <si>
    <r>
      <t xml:space="preserve">        3.c- Devreden Hayat Matematik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Mathematical Reserves Brought Forward</t>
    </r>
  </si>
  <si>
    <r>
      <t xml:space="preserve">        3.d- Devr. Hayat Mat. Karş. RP - </t>
    </r>
    <r>
      <rPr>
        <i/>
        <sz val="9"/>
        <rFont val="Times New Roman"/>
        <family val="1"/>
        <charset val="162"/>
      </rPr>
      <t>Mathematical Reserves Brought Forward (Reins. Share) (-)</t>
    </r>
  </si>
  <si>
    <r>
      <t xml:space="preserve">   2- Yönetim Gideri Kesintisi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Company Administration Charges</t>
    </r>
  </si>
  <si>
    <r>
      <t xml:space="preserve">   3- Giriş Aidatı Gelirleri</t>
    </r>
    <r>
      <rPr>
        <b/>
        <i/>
        <sz val="10"/>
        <rFont val="Times New Roman"/>
        <family val="1"/>
        <charset val="162"/>
      </rPr>
      <t xml:space="preserve">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Entrance Fees</t>
    </r>
  </si>
  <si>
    <r>
      <t xml:space="preserve">   4- Ara Verme Halinde Yön.Gid.Kesintisi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Admin. Expense for Premium Holidays</t>
    </r>
  </si>
  <si>
    <r>
      <t xml:space="preserve">   5- Özel Hizmet Gideri Kesintisi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Revenues for Special Services</t>
    </r>
  </si>
  <si>
    <r>
      <t xml:space="preserve">   6- Sermaye Tahsis Avansı Değ. Artış Gel.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Investment Income on Fund Advances</t>
    </r>
  </si>
  <si>
    <r>
      <t xml:space="preserve">   7- Diğer Teknik Gelirler -</t>
    </r>
    <r>
      <rPr>
        <i/>
        <sz val="9"/>
        <rFont val="Times New Roman"/>
        <family val="1"/>
        <charset val="162"/>
      </rPr>
      <t xml:space="preserve"> Other Technical Income</t>
    </r>
  </si>
  <si>
    <r>
      <t xml:space="preserve">   1- Fon İşletim Giderleri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Fund Management Expenses</t>
    </r>
  </si>
  <si>
    <r>
      <t xml:space="preserve">   2- Sermaye Tahsis Avans. Değ. Azalış Gideri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Losses on Fund Advances</t>
    </r>
  </si>
  <si>
    <r>
      <t xml:space="preserve">   3- Faaliyet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</si>
  <si>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r>
      <t xml:space="preserve">2- Fin. Yatırımların Nakde Çevr. Elde Edilen Karlar - </t>
    </r>
    <r>
      <rPr>
        <i/>
        <sz val="9"/>
        <rFont val="Times New Roman"/>
        <family val="1"/>
        <charset val="162"/>
      </rPr>
      <t xml:space="preserve">Gains from Realiz. of Invest. </t>
    </r>
  </si>
  <si>
    <r>
      <t xml:space="preserve">4- Kambiyo Karları </t>
    </r>
    <r>
      <rPr>
        <b/>
        <i/>
        <sz val="10"/>
        <rFont val="Times New Roman"/>
        <family val="1"/>
        <charset val="162"/>
      </rPr>
      <t xml:space="preserve">- Currency Translation </t>
    </r>
    <r>
      <rPr>
        <i/>
        <sz val="9"/>
        <rFont val="Times New Roman"/>
        <family val="1"/>
        <charset val="162"/>
      </rPr>
      <t>Gains</t>
    </r>
  </si>
  <si>
    <r>
      <t xml:space="preserve">6- Bağlı Ort./Müşt. Yön. Tabi Teş. Gel.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Subsidiaries and Joint-Ventures</t>
    </r>
  </si>
  <si>
    <r>
      <t xml:space="preserve">7- Arazi, Arsa ile Binalardan Elde Edilen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Land and Buildings</t>
    </r>
  </si>
  <si>
    <r>
      <t>8- Türev Ürünlerden Gelirle</t>
    </r>
    <r>
      <rPr>
        <b/>
        <sz val="9"/>
        <rFont val="Times New Roman"/>
        <family val="1"/>
        <charset val="162"/>
      </rPr>
      <t xml:space="preserve">r </t>
    </r>
    <r>
      <rPr>
        <b/>
        <i/>
        <sz val="10"/>
        <rFont val="Times New Roman"/>
        <family val="1"/>
        <charset val="162"/>
      </rPr>
      <t>-</t>
    </r>
    <r>
      <rPr>
        <b/>
        <i/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Income from Derivatives</t>
    </r>
  </si>
  <si>
    <r>
      <t xml:space="preserve">9- Diğer Yatırımlardan Elde Edilen Gelirler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Income from Other Investment</t>
    </r>
  </si>
  <si>
    <r>
      <t xml:space="preserve">10-Hayat Tekn. Böl. Akt. Yatırım Gel. - </t>
    </r>
    <r>
      <rPr>
        <i/>
        <sz val="9"/>
        <rFont val="Times New Roman"/>
        <family val="1"/>
        <charset val="162"/>
      </rPr>
      <t>Inv. Income Transf. from Life Tech. Account</t>
    </r>
  </si>
  <si>
    <r>
      <t xml:space="preserve">1- Yatırım Yönetim Giderleri- Faiz Dahil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Inv. Management Expenses - Inc.Interest</t>
    </r>
  </si>
  <si>
    <r>
      <t xml:space="preserve">2- Yatırımlardaki Değer Azalışları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Decrease in Value of Investments</t>
    </r>
  </si>
  <si>
    <r>
      <t>3- Yatırımların Nakte Çevr. Zararları</t>
    </r>
    <r>
      <rPr>
        <b/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Losses from Realisation of Investments</t>
    </r>
  </si>
  <si>
    <r>
      <t xml:space="preserve">5- Türev Ürünler Sonucu Oluşan Zararlar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Losses from Derivatives</t>
    </r>
  </si>
  <si>
    <r>
      <t xml:space="preserve">6- Kambiyo Zararları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Currency Translation Losses</t>
    </r>
  </si>
  <si>
    <r>
      <t xml:space="preserve">7- Amortisman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Depreciation Expense</t>
    </r>
  </si>
  <si>
    <r>
      <t xml:space="preserve">8- Diğer Yatırım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Investment Expenses</t>
    </r>
  </si>
  <si>
    <r>
      <t xml:space="preserve">Vadeli Mevduat                                 
</t>
    </r>
    <r>
      <rPr>
        <i/>
        <sz val="9"/>
        <rFont val="Times New Roman"/>
        <family val="1"/>
        <charset val="162"/>
      </rPr>
      <t>Deferred Deposits</t>
    </r>
  </si>
  <si>
    <t>AĞRI</t>
  </si>
  <si>
    <t>ARTVİN</t>
  </si>
  <si>
    <t>BALIKESİR</t>
  </si>
  <si>
    <t>BİLECİK</t>
  </si>
  <si>
    <t>BİNGÖL</t>
  </si>
  <si>
    <t>BİTLİS</t>
  </si>
  <si>
    <t>DENİZLİ</t>
  </si>
  <si>
    <t>DİYARBAKIR</t>
  </si>
  <si>
    <t>EDİRNE</t>
  </si>
  <si>
    <t>ELAZIĞ</t>
  </si>
  <si>
    <t>ERZİNCAN</t>
  </si>
  <si>
    <t>ESKİŞEHİR</t>
  </si>
  <si>
    <t>GAZİANTEP</t>
  </si>
  <si>
    <t>GİRESUN</t>
  </si>
  <si>
    <t>GÜMÜŞHANE</t>
  </si>
  <si>
    <t>HAKKARİ</t>
  </si>
  <si>
    <t>IĞDIR</t>
  </si>
  <si>
    <t>İSTANBUL</t>
  </si>
  <si>
    <t>İZMİR</t>
  </si>
  <si>
    <t>K.MARAŞ</t>
  </si>
  <si>
    <t>KAYSERİ</t>
  </si>
  <si>
    <t>KIRKLARELİ</t>
  </si>
  <si>
    <t>KIRŞEHİR</t>
  </si>
  <si>
    <t>KİLİS</t>
  </si>
  <si>
    <t>KOCAELİ</t>
  </si>
  <si>
    <t>MANİSA</t>
  </si>
  <si>
    <t>MARDİN</t>
  </si>
  <si>
    <t>MUĞLA</t>
  </si>
  <si>
    <t>MUŞ</t>
  </si>
  <si>
    <t>NEVŞEHİR</t>
  </si>
  <si>
    <t>OSMANİYE</t>
  </si>
  <si>
    <t>RİZE</t>
  </si>
  <si>
    <t>SİİRT</t>
  </si>
  <si>
    <t>SİNOP</t>
  </si>
  <si>
    <t>SİVAS</t>
  </si>
  <si>
    <r>
      <t xml:space="preserve">Direkt Prim - </t>
    </r>
    <r>
      <rPr>
        <i/>
        <sz val="10"/>
        <rFont val="Times New Roman"/>
        <family val="1"/>
        <charset val="162"/>
      </rPr>
      <t xml:space="preserve">Direct </t>
    </r>
    <r>
      <rPr>
        <i/>
        <sz val="9"/>
        <rFont val="Times New Roman"/>
        <family val="1"/>
        <charset val="162"/>
      </rPr>
      <t xml:space="preserve">Premium </t>
    </r>
  </si>
  <si>
    <r>
      <t xml:space="preserve">Kümes Hayvan Hayat </t>
    </r>
    <r>
      <rPr>
        <i/>
        <sz val="9"/>
        <rFont val="Times New Roman"/>
        <family val="1"/>
        <charset val="162"/>
      </rPr>
      <t>- Poultry</t>
    </r>
  </si>
  <si>
    <r>
      <t xml:space="preserve">DD Kümes Hay. Hayat </t>
    </r>
    <r>
      <rPr>
        <i/>
        <sz val="9"/>
        <rFont val="Times New Roman"/>
        <family val="1"/>
        <charset val="162"/>
      </rPr>
      <t>- Subs. Poultry</t>
    </r>
  </si>
  <si>
    <r>
      <t xml:space="preserve">Gelir Yetersizliği </t>
    </r>
    <r>
      <rPr>
        <i/>
        <sz val="9"/>
        <rFont val="Times New Roman"/>
        <family val="1"/>
        <charset val="162"/>
      </rPr>
      <t>- Income Protection</t>
    </r>
  </si>
  <si>
    <r>
      <t xml:space="preserve">Hava Şartları </t>
    </r>
    <r>
      <rPr>
        <i/>
        <sz val="9"/>
        <rFont val="Times New Roman"/>
        <family val="1"/>
        <charset val="162"/>
      </rPr>
      <t>- Weather</t>
    </r>
  </si>
  <si>
    <r>
      <t xml:space="preserve">  2009 Teknik Denge-</t>
    </r>
    <r>
      <rPr>
        <i/>
        <sz val="10"/>
        <rFont val="Times New Roman"/>
        <family val="1"/>
        <charset val="162"/>
      </rPr>
      <t>Technical Balance</t>
    </r>
  </si>
  <si>
    <t>BOLU</t>
  </si>
  <si>
    <t>BURDUR</t>
  </si>
  <si>
    <t>BURSA</t>
  </si>
  <si>
    <t>ORDU</t>
  </si>
  <si>
    <t>ÇANAKKALE</t>
  </si>
  <si>
    <t>ÇANKIRI</t>
  </si>
  <si>
    <t>ÇORUM</t>
  </si>
  <si>
    <t>SAKARYA</t>
  </si>
  <si>
    <t>SAMSUN</t>
  </si>
  <si>
    <t>DÜZCE</t>
  </si>
  <si>
    <t>ERZURUM</t>
  </si>
  <si>
    <t>TOKAT</t>
  </si>
  <si>
    <t>AEGON EMEKLİLİK AŞ</t>
  </si>
  <si>
    <r>
      <t>C- İlişkili Taraflara Borçlar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Payables to Related Parties</t>
    </r>
    <r>
      <rPr>
        <sz val="9"/>
        <rFont val="Times New Roman"/>
        <family val="1"/>
        <charset val="162"/>
      </rPr>
      <t xml:space="preserve"> </t>
    </r>
  </si>
  <si>
    <t>ACE</t>
  </si>
  <si>
    <t>NEOVA</t>
  </si>
  <si>
    <t>ZIRAAT</t>
  </si>
  <si>
    <t>ACIBADEM</t>
  </si>
  <si>
    <t>AMERICAN LIFE</t>
  </si>
  <si>
    <t>GROUPAMA</t>
  </si>
  <si>
    <t>DEMIR HAYAT</t>
  </si>
  <si>
    <t>GARANTI E/H</t>
  </si>
  <si>
    <t>ING EMEKLILIK</t>
  </si>
  <si>
    <t>MAPFRE GENEL YASAM</t>
  </si>
  <si>
    <t>TURK NIPPON</t>
  </si>
  <si>
    <t>VAKIF EMEKLILIK</t>
  </si>
  <si>
    <t>YAPI KREDI EMEKLILIK</t>
  </si>
  <si>
    <r>
      <t xml:space="preserve">Fin.Yatırım Gelir/Karlar
</t>
    </r>
    <r>
      <rPr>
        <i/>
        <sz val="9"/>
        <rFont val="Times New Roman"/>
        <family val="1"/>
        <charset val="162"/>
      </rPr>
      <t>Income and Profit from Financial Inv.</t>
    </r>
  </si>
  <si>
    <r>
      <t xml:space="preserve">Şirket Çalışanlarının Öğrenim Durumu </t>
    </r>
    <r>
      <rPr>
        <i/>
        <sz val="9"/>
        <rFont val="Times New Roman"/>
        <family val="1"/>
        <charset val="162"/>
      </rPr>
      <t>- Level Of Education</t>
    </r>
  </si>
  <si>
    <r>
      <t xml:space="preserve">Genel Toplam
</t>
    </r>
    <r>
      <rPr>
        <i/>
        <sz val="10"/>
        <rFont val="Times New Roman"/>
        <family val="1"/>
        <charset val="162"/>
      </rPr>
      <t xml:space="preserve">Total </t>
    </r>
  </si>
  <si>
    <r>
      <t xml:space="preserve">    Emeklilik - </t>
    </r>
    <r>
      <rPr>
        <i/>
        <sz val="9"/>
        <rFont val="Times New Roman"/>
        <family val="1"/>
        <charset val="162"/>
      </rPr>
      <t>Retired</t>
    </r>
  </si>
  <si>
    <t>AVIVASA E/H</t>
  </si>
  <si>
    <r>
      <t xml:space="preserve">Sigortalılara
Krediler
(İkrazlar)
</t>
    </r>
    <r>
      <rPr>
        <i/>
        <sz val="9"/>
        <rFont val="Times New Roman"/>
        <family val="1"/>
        <charset val="162"/>
      </rPr>
      <t>Loans</t>
    </r>
  </si>
  <si>
    <r>
      <t xml:space="preserve">Bireysel
Emeklilik
Faal.
Alacaklar
</t>
    </r>
    <r>
      <rPr>
        <i/>
        <sz val="9"/>
        <rFont val="Times New Roman"/>
        <family val="1"/>
        <charset val="162"/>
      </rPr>
      <t>Receivables
from Pension
Operations</t>
    </r>
  </si>
  <si>
    <r>
      <t xml:space="preserve">Kasa
</t>
    </r>
    <r>
      <rPr>
        <i/>
        <sz val="9"/>
        <rFont val="Times New Roman"/>
        <family val="1"/>
        <charset val="162"/>
      </rPr>
      <t>Cash</t>
    </r>
  </si>
  <si>
    <r>
      <t xml:space="preserve">Banka
</t>
    </r>
    <r>
      <rPr>
        <i/>
        <sz val="9"/>
        <rFont val="Times New Roman"/>
        <family val="1"/>
        <charset val="162"/>
      </rPr>
      <t>Banks</t>
    </r>
  </si>
  <si>
    <r>
      <t xml:space="preserve">Diğer
</t>
    </r>
    <r>
      <rPr>
        <i/>
        <sz val="9"/>
        <rFont val="Times New Roman"/>
        <family val="1"/>
        <charset val="162"/>
      </rPr>
      <t>Other</t>
    </r>
  </si>
  <si>
    <t>ANKARA</t>
  </si>
  <si>
    <t>AVIVA</t>
  </si>
  <si>
    <t>ATRADIUS</t>
  </si>
  <si>
    <t>COFACE</t>
  </si>
  <si>
    <r>
      <t xml:space="preserve">Kar Kaybı </t>
    </r>
    <r>
      <rPr>
        <i/>
        <sz val="9"/>
        <rFont val="Times New Roman"/>
        <family val="1"/>
        <charset val="162"/>
      </rPr>
      <t>- Loss of Profit</t>
    </r>
  </si>
  <si>
    <t>TABLO: 7B</t>
  </si>
  <si>
    <t>TABLE: 7B</t>
  </si>
  <si>
    <t>TABLO: 7C</t>
  </si>
  <si>
    <t>TABLE: 7C</t>
  </si>
  <si>
    <t>ERGO</t>
  </si>
  <si>
    <r>
      <t xml:space="preserve">Seyahat Sağlık - </t>
    </r>
    <r>
      <rPr>
        <i/>
        <sz val="9"/>
        <rFont val="Times New Roman"/>
        <family val="1"/>
        <charset val="162"/>
      </rPr>
      <t xml:space="preserve">Travel Health </t>
    </r>
  </si>
  <si>
    <r>
      <t xml:space="preserve">Vadeye Kadar Elde Tutulacak Finansal Varlıklar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Financial Assets Held for Maturity</t>
    </r>
  </si>
  <si>
    <t>TABLE: 7A</t>
  </si>
  <si>
    <t>TABLE: 3A</t>
  </si>
  <si>
    <r>
      <t xml:space="preserve">Sigorta / Emeklilik Şirketleri
</t>
    </r>
    <r>
      <rPr>
        <i/>
        <sz val="9"/>
        <rFont val="Times New Roman"/>
        <family val="1"/>
        <charset val="162"/>
      </rPr>
      <t>Insurance / Pension Companies</t>
    </r>
  </si>
  <si>
    <r>
      <t xml:space="preserve">Hayvan Hayat </t>
    </r>
    <r>
      <rPr>
        <i/>
        <sz val="9"/>
        <rFont val="Times New Roman"/>
        <family val="1"/>
        <charset val="162"/>
      </rPr>
      <t>- Animal Life</t>
    </r>
  </si>
  <si>
    <r>
      <t xml:space="preserve">Kredi - </t>
    </r>
    <r>
      <rPr>
        <i/>
        <sz val="9"/>
        <rFont val="Times New Roman"/>
        <family val="1"/>
        <charset val="162"/>
      </rPr>
      <t>Credit</t>
    </r>
  </si>
  <si>
    <t>Zorunlu Deprem - Compulsory Earthquake</t>
  </si>
  <si>
    <r>
      <t xml:space="preserve">DD Tarım - </t>
    </r>
    <r>
      <rPr>
        <i/>
        <sz val="9"/>
        <rFont val="Times New Roman"/>
        <family val="1"/>
        <charset val="162"/>
      </rPr>
      <t>Subsidized Agriculture</t>
    </r>
  </si>
  <si>
    <t>AXA H/E</t>
  </si>
  <si>
    <t>FINANS E/H</t>
  </si>
  <si>
    <r>
      <t xml:space="preserve">
Emeklilik
Şirketleri
</t>
    </r>
    <r>
      <rPr>
        <i/>
        <sz val="9"/>
        <rFont val="Times New Roman"/>
        <family val="1"/>
        <charset val="162"/>
      </rPr>
      <t>Pension Companies</t>
    </r>
  </si>
  <si>
    <t>TABLO: 39</t>
  </si>
  <si>
    <r>
      <t xml:space="preserve">        Kot-Par - </t>
    </r>
    <r>
      <rPr>
        <i/>
        <sz val="10"/>
        <rFont val="Times New Roman"/>
        <family val="1"/>
        <charset val="162"/>
      </rPr>
      <t>Quato Share</t>
    </r>
  </si>
  <si>
    <r>
      <t xml:space="preserve">Dolu Sera </t>
    </r>
    <r>
      <rPr>
        <i/>
        <sz val="9"/>
        <rFont val="Times New Roman"/>
        <family val="1"/>
        <charset val="162"/>
      </rPr>
      <t>- Hail&amp;Green House</t>
    </r>
  </si>
  <si>
    <r>
      <t xml:space="preserve">Tarım Kredisi </t>
    </r>
    <r>
      <rPr>
        <i/>
        <sz val="9"/>
        <rFont val="Times New Roman"/>
        <family val="1"/>
        <charset val="162"/>
      </rPr>
      <t>- Agricultural Credit</t>
    </r>
  </si>
  <si>
    <r>
      <t xml:space="preserve">Hava Araçları - </t>
    </r>
    <r>
      <rPr>
        <i/>
        <sz val="9"/>
        <rFont val="Times New Roman"/>
        <family val="1"/>
        <charset val="162"/>
      </rPr>
      <t>Air Vehicles</t>
    </r>
  </si>
  <si>
    <r>
      <t>İşveren Ms</t>
    </r>
    <r>
      <rPr>
        <i/>
        <sz val="9"/>
        <rFont val="Times New Roman"/>
        <family val="1"/>
        <charset val="162"/>
      </rPr>
      <t>- Employer's Liability</t>
    </r>
  </si>
  <si>
    <r>
      <t xml:space="preserve">3.Şahıslara Karşı MS </t>
    </r>
    <r>
      <rPr>
        <i/>
        <sz val="9"/>
        <rFont val="Times New Roman"/>
        <family val="1"/>
        <charset val="162"/>
      </rPr>
      <t>- Third Party Liability</t>
    </r>
  </si>
  <si>
    <r>
      <t xml:space="preserve">Asansör Kaza 3.Kş. Kar. MS </t>
    </r>
    <r>
      <rPr>
        <i/>
        <sz val="9"/>
        <rFont val="Times New Roman"/>
        <family val="1"/>
        <charset val="162"/>
      </rPr>
      <t>- Elev. Liability</t>
    </r>
  </si>
  <si>
    <r>
      <t>Tüpgaz Zrn.Sor.</t>
    </r>
    <r>
      <rPr>
        <i/>
        <sz val="9"/>
        <rFont val="Times New Roman"/>
        <family val="1"/>
        <charset val="162"/>
      </rPr>
      <t xml:space="preserve"> - Comp. TPL for LPG's</t>
    </r>
  </si>
  <si>
    <r>
      <t xml:space="preserve">Özel Güvenlik MS </t>
    </r>
    <r>
      <rPr>
        <i/>
        <sz val="9"/>
        <rFont val="Times New Roman"/>
        <family val="1"/>
        <charset val="162"/>
      </rPr>
      <t>- Per. Security Liability</t>
    </r>
  </si>
  <si>
    <r>
      <t xml:space="preserve">Faaliyet Giderleri
 </t>
    </r>
    <r>
      <rPr>
        <i/>
        <sz val="9"/>
        <rFont val="Times New Roman"/>
        <family val="1"/>
        <charset val="162"/>
      </rPr>
      <t>Operating Expenses</t>
    </r>
  </si>
  <si>
    <r>
      <t xml:space="preserve">Yatırım Giderler
</t>
    </r>
    <r>
      <rPr>
        <i/>
        <sz val="9"/>
        <rFont val="Times New Roman"/>
        <family val="1"/>
        <charset val="162"/>
      </rPr>
      <t>Investment Charges</t>
    </r>
  </si>
  <si>
    <t>-</t>
  </si>
  <si>
    <t>MAPFRE GENEL</t>
  </si>
  <si>
    <t>TABLO: 32</t>
  </si>
  <si>
    <t>TABLO: 7A</t>
  </si>
  <si>
    <r>
      <t xml:space="preserve">Genel Toplam
</t>
    </r>
    <r>
      <rPr>
        <i/>
        <sz val="9"/>
        <rFont val="Times New Roman"/>
        <family val="1"/>
        <charset val="162"/>
      </rPr>
      <t>General Total</t>
    </r>
  </si>
  <si>
    <r>
      <t xml:space="preserve">Amortisman Giderleri
</t>
    </r>
    <r>
      <rPr>
        <i/>
        <sz val="9"/>
        <rFont val="Times New Roman"/>
        <family val="1"/>
        <charset val="162"/>
      </rPr>
      <t>Depriciation Expense</t>
    </r>
  </si>
  <si>
    <r>
      <t xml:space="preserve">Diğer Yatırım Giderleri
</t>
    </r>
    <r>
      <rPr>
        <i/>
        <sz val="9"/>
        <rFont val="Times New Roman"/>
        <family val="1"/>
        <charset val="162"/>
      </rPr>
      <t>Other Investment Charges</t>
    </r>
  </si>
  <si>
    <r>
      <t xml:space="preserve">Demirbaş ve Tesisatlar
</t>
    </r>
    <r>
      <rPr>
        <i/>
        <sz val="9"/>
        <rFont val="Times New Roman"/>
        <family val="1"/>
        <charset val="162"/>
      </rPr>
      <t>Fixtures and Furniture</t>
    </r>
  </si>
  <si>
    <r>
      <t xml:space="preserve">Motorlu Taşıtlar
</t>
    </r>
    <r>
      <rPr>
        <i/>
        <sz val="9"/>
        <rFont val="Times New Roman"/>
        <family val="1"/>
        <charset val="162"/>
      </rPr>
      <t>Motor Vehicles</t>
    </r>
  </si>
  <si>
    <r>
      <t xml:space="preserve">Diğer Maddi Varlıklar
</t>
    </r>
    <r>
      <rPr>
        <i/>
        <sz val="9"/>
        <rFont val="Times New Roman"/>
        <family val="1"/>
        <charset val="162"/>
      </rPr>
      <t>Other Fixed Assets</t>
    </r>
  </si>
  <si>
    <r>
      <t xml:space="preserve">Diğer Yatırım Gelirler
</t>
    </r>
    <r>
      <rPr>
        <i/>
        <sz val="9"/>
        <rFont val="Times New Roman"/>
        <family val="1"/>
        <charset val="162"/>
      </rPr>
      <t>Income from Other Investments</t>
    </r>
  </si>
  <si>
    <r>
      <t xml:space="preserve">Yatırım Gelirleri Toplamı
</t>
    </r>
    <r>
      <rPr>
        <i/>
        <sz val="9"/>
        <rFont val="Times New Roman"/>
        <family val="1"/>
        <charset val="162"/>
      </rPr>
      <t>Investment Income Total</t>
    </r>
  </si>
  <si>
    <r>
      <t xml:space="preserve">  a. Ayrılan MK - </t>
    </r>
    <r>
      <rPr>
        <i/>
        <sz val="10"/>
        <rFont val="Times New Roman"/>
        <family val="1"/>
        <charset val="162"/>
      </rPr>
      <t>Mathematical Reserves (-)</t>
    </r>
  </si>
  <si>
    <r>
      <t xml:space="preserve">  b.Reaüsrans Komisyonu - </t>
    </r>
    <r>
      <rPr>
        <i/>
        <sz val="10"/>
        <rFont val="Times New Roman"/>
        <family val="1"/>
        <charset val="162"/>
      </rPr>
      <t>Reinsurance Commission</t>
    </r>
  </si>
  <si>
    <r>
      <t xml:space="preserve">D- İlişkili Taraflardan Alacaklar  </t>
    </r>
    <r>
      <rPr>
        <i/>
        <sz val="10"/>
        <rFont val="Times New Roman"/>
        <family val="1"/>
        <charset val="162"/>
      </rPr>
      <t>- Receivables from Related Parties</t>
    </r>
  </si>
  <si>
    <r>
      <t xml:space="preserve">F- Diğer Alacaklar ve Cari  Varlıklar </t>
    </r>
    <r>
      <rPr>
        <i/>
        <sz val="10"/>
        <rFont val="Times New Roman"/>
        <family val="1"/>
        <charset val="162"/>
      </rPr>
      <t xml:space="preserve"> - Other Receivables and Current Assets</t>
    </r>
  </si>
  <si>
    <r>
      <t xml:space="preserve">Diğer Kara Taşıtları </t>
    </r>
    <r>
      <rPr>
        <i/>
        <sz val="9"/>
        <rFont val="Times New Roman"/>
        <family val="1"/>
        <charset val="162"/>
      </rPr>
      <t>- Other Land Vehicles</t>
    </r>
  </si>
  <si>
    <r>
      <t xml:space="preserve">Esas Faal.
Kayn.
Şüpheli
Alacaklar
</t>
    </r>
    <r>
      <rPr>
        <i/>
        <sz val="9"/>
        <rFont val="Times New Roman"/>
        <family val="1"/>
        <charset val="162"/>
      </rPr>
      <t>Doubtful
Receivables
from Operations</t>
    </r>
  </si>
  <si>
    <r>
      <t xml:space="preserve">Elektronik Cihaz - </t>
    </r>
    <r>
      <rPr>
        <i/>
        <sz val="9"/>
        <rFont val="Times New Roman"/>
        <family val="1"/>
        <charset val="162"/>
      </rPr>
      <t>Electronic Equipment</t>
    </r>
  </si>
  <si>
    <t>TABLO: 30</t>
  </si>
  <si>
    <r>
      <t xml:space="preserve">Kara Araçları
</t>
    </r>
    <r>
      <rPr>
        <i/>
        <sz val="9"/>
        <rFont val="Times New Roman"/>
        <family val="1"/>
        <charset val="162"/>
      </rPr>
      <t>Land Vehicles</t>
    </r>
  </si>
  <si>
    <r>
      <t xml:space="preserve">Raylı Araçlar
</t>
    </r>
    <r>
      <rPr>
        <i/>
        <sz val="10"/>
        <rFont val="Times New Roman"/>
        <family val="1"/>
        <charset val="162"/>
      </rPr>
      <t>Railway Vehicles</t>
    </r>
  </si>
  <si>
    <r>
      <t xml:space="preserve">Nakliyat
</t>
    </r>
    <r>
      <rPr>
        <i/>
        <sz val="9"/>
        <rFont val="Times New Roman"/>
        <family val="1"/>
        <charset val="162"/>
      </rPr>
      <t>Transport</t>
    </r>
  </si>
  <si>
    <r>
      <t xml:space="preserve">Sig. / Reas.
Faal. Alacaklar
</t>
    </r>
    <r>
      <rPr>
        <i/>
        <sz val="9"/>
        <rFont val="Times New Roman"/>
        <family val="1"/>
        <charset val="162"/>
      </rPr>
      <t>Receivables
from Ins./Reins.
Operations</t>
    </r>
  </si>
  <si>
    <r>
      <t xml:space="preserve">BROKER </t>
    </r>
    <r>
      <rPr>
        <i/>
        <sz val="10"/>
        <rFont val="Times New Roman"/>
        <family val="1"/>
        <charset val="162"/>
      </rPr>
      <t>- Broker</t>
    </r>
  </si>
  <si>
    <r>
      <t xml:space="preserve">Dönem Karı - </t>
    </r>
    <r>
      <rPr>
        <i/>
        <sz val="9"/>
        <rFont val="Times New Roman"/>
        <family val="1"/>
        <charset val="162"/>
      </rPr>
      <t>Profit of The Financial Year</t>
    </r>
  </si>
  <si>
    <r>
      <t xml:space="preserve">D- Diğer Borçlar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Payables</t>
    </r>
  </si>
  <si>
    <r>
      <t xml:space="preserve">Uçak Yolcu Kaza </t>
    </r>
    <r>
      <rPr>
        <i/>
        <sz val="9"/>
        <rFont val="Times New Roman"/>
        <family val="1"/>
        <charset val="162"/>
      </rPr>
      <t>- Pass. Bodily Injured Liability</t>
    </r>
  </si>
  <si>
    <r>
      <t xml:space="preserve">Ferdi Kaza </t>
    </r>
    <r>
      <rPr>
        <i/>
        <sz val="9"/>
        <rFont val="Times New Roman"/>
        <family val="1"/>
        <charset val="162"/>
      </rPr>
      <t>- Personal Accident</t>
    </r>
  </si>
  <si>
    <r>
      <t xml:space="preserve">Emeklilik
</t>
    </r>
    <r>
      <rPr>
        <i/>
        <sz val="9"/>
        <rFont val="Times New Roman"/>
        <family val="1"/>
        <charset val="162"/>
      </rPr>
      <t>Pension</t>
    </r>
  </si>
  <si>
    <r>
      <t xml:space="preserve">C- Esas Faaliyetlerden Alacaklar  </t>
    </r>
    <r>
      <rPr>
        <i/>
        <sz val="10"/>
        <rFont val="Times New Roman"/>
        <family val="1"/>
        <charset val="162"/>
      </rPr>
      <t>- Receivables from Operations</t>
    </r>
  </si>
  <si>
    <r>
      <t xml:space="preserve">E- Maddi Varlıklar  </t>
    </r>
    <r>
      <rPr>
        <i/>
        <sz val="10"/>
        <rFont val="Times New Roman"/>
        <family val="1"/>
        <charset val="162"/>
      </rPr>
      <t>- Fixed Assets</t>
    </r>
  </si>
  <si>
    <r>
      <t xml:space="preserve">Maddi
Olmayan
Varlıklar
</t>
    </r>
    <r>
      <rPr>
        <i/>
        <sz val="9"/>
        <rFont val="Times New Roman"/>
        <family val="1"/>
        <charset val="162"/>
      </rPr>
      <t>Intangible
 Assets</t>
    </r>
  </si>
  <si>
    <r>
      <t xml:space="preserve">Mot. Kara Taş. İht.MS </t>
    </r>
    <r>
      <rPr>
        <i/>
        <sz val="9"/>
        <rFont val="Times New Roman"/>
        <family val="1"/>
        <charset val="162"/>
      </rPr>
      <t>- Facultative Motor TPL</t>
    </r>
  </si>
  <si>
    <r>
      <t xml:space="preserve">100 TL Altı                   
</t>
    </r>
    <r>
      <rPr>
        <i/>
        <sz val="9"/>
        <rFont val="Times New Roman"/>
        <family val="1"/>
        <charset val="162"/>
      </rPr>
      <t>Less Than 100 TL</t>
    </r>
  </si>
  <si>
    <r>
      <t>Cam Kırılması -</t>
    </r>
    <r>
      <rPr>
        <sz val="9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Plate Glass</t>
    </r>
  </si>
  <si>
    <r>
      <t xml:space="preserve">Diğer Vadeye Kadar
Elde Tutulacak FV
</t>
    </r>
    <r>
      <rPr>
        <i/>
        <sz val="9"/>
        <rFont val="Times New Roman"/>
        <family val="1"/>
        <charset val="162"/>
      </rPr>
      <t>Other Fin. Ass.
Held for Maturity</t>
    </r>
  </si>
  <si>
    <r>
      <t xml:space="preserve">Serbest
</t>
    </r>
    <r>
      <rPr>
        <i/>
        <sz val="9"/>
        <rFont val="Times New Roman"/>
        <family val="1"/>
        <charset val="162"/>
      </rPr>
      <t>Free</t>
    </r>
  </si>
  <si>
    <t>TABLO:1A</t>
  </si>
  <si>
    <r>
      <t xml:space="preserve">DD Sera </t>
    </r>
    <r>
      <rPr>
        <i/>
        <sz val="9"/>
        <rFont val="Times New Roman"/>
        <family val="1"/>
        <charset val="162"/>
      </rPr>
      <t>- Subsidized Agriculture</t>
    </r>
  </si>
  <si>
    <r>
      <t xml:space="preserve">DD Bitkisel Ürün </t>
    </r>
    <r>
      <rPr>
        <i/>
        <sz val="9"/>
        <rFont val="Times New Roman"/>
        <family val="1"/>
        <charset val="162"/>
      </rPr>
      <t>- Subsidized Crop</t>
    </r>
  </si>
  <si>
    <r>
      <t xml:space="preserve">DD Su Ürünleri </t>
    </r>
    <r>
      <rPr>
        <i/>
        <sz val="9"/>
        <rFont val="Times New Roman"/>
        <family val="1"/>
        <charset val="162"/>
      </rPr>
      <t>- Subs. Fishery Products</t>
    </r>
  </si>
  <si>
    <r>
      <t xml:space="preserve">DD Hayvan Hayat </t>
    </r>
    <r>
      <rPr>
        <i/>
        <sz val="9"/>
        <rFont val="Times New Roman"/>
        <family val="1"/>
        <charset val="162"/>
      </rPr>
      <t>- Subsidized Livestock</t>
    </r>
  </si>
  <si>
    <t>CHARTIS</t>
  </si>
  <si>
    <r>
      <t xml:space="preserve"> -Otobüs (16-30 Koltuk) - </t>
    </r>
    <r>
      <rPr>
        <i/>
        <sz val="10"/>
        <rFont val="Times New Roman"/>
        <family val="1"/>
        <charset val="162"/>
      </rPr>
      <t>Bus (16-30 Seats)</t>
    </r>
  </si>
  <si>
    <r>
      <t xml:space="preserve"> -Minibüs (9-15 Koltuk) - </t>
    </r>
    <r>
      <rPr>
        <i/>
        <sz val="10"/>
        <rFont val="Times New Roman"/>
        <family val="1"/>
        <charset val="162"/>
      </rPr>
      <t>Bus (9-15 Seats)</t>
    </r>
  </si>
  <si>
    <r>
      <t xml:space="preserve"> -Hatlı Dolmuş </t>
    </r>
    <r>
      <rPr>
        <i/>
        <sz val="10"/>
        <rFont val="Times New Roman"/>
        <family val="1"/>
        <charset val="162"/>
      </rPr>
      <t>- Commercial Buses</t>
    </r>
  </si>
  <si>
    <r>
      <t xml:space="preserve">   5-8 Oturaklı </t>
    </r>
    <r>
      <rPr>
        <i/>
        <sz val="9"/>
        <rFont val="Times New Roman"/>
        <family val="1"/>
        <charset val="162"/>
      </rPr>
      <t>-Seats 5-8</t>
    </r>
  </si>
  <si>
    <r>
      <t xml:space="preserve">   16-30 Oturaklı </t>
    </r>
    <r>
      <rPr>
        <i/>
        <sz val="9"/>
        <rFont val="Times New Roman"/>
        <family val="1"/>
        <charset val="162"/>
      </rPr>
      <t>-Seats 16-30</t>
    </r>
  </si>
  <si>
    <r>
      <t xml:space="preserve">   31'den Fazla Oturaklı </t>
    </r>
    <r>
      <rPr>
        <i/>
        <sz val="9"/>
        <rFont val="Times New Roman"/>
        <family val="1"/>
        <charset val="162"/>
      </rPr>
      <t>-Seats &gt; 31</t>
    </r>
  </si>
  <si>
    <r>
      <t xml:space="preserve">SIRA NO - </t>
    </r>
    <r>
      <rPr>
        <i/>
        <sz val="8"/>
        <rFont val="Times New Roman"/>
        <family val="1"/>
        <charset val="162"/>
      </rPr>
      <t>NUMBER</t>
    </r>
  </si>
  <si>
    <r>
      <t xml:space="preserve">F- Maddi Olmayan Varlıklar </t>
    </r>
    <r>
      <rPr>
        <i/>
        <sz val="10"/>
        <rFont val="Times New Roman"/>
        <family val="1"/>
        <charset val="162"/>
      </rPr>
      <t xml:space="preserve"> - Intangible Assets</t>
    </r>
  </si>
  <si>
    <r>
      <t xml:space="preserve">H- Diğer Cari Olmayan Varlıklar </t>
    </r>
    <r>
      <rPr>
        <i/>
        <sz val="10"/>
        <rFont val="Times New Roman"/>
        <family val="1"/>
        <charset val="162"/>
      </rPr>
      <t>- Other Long Term Assets</t>
    </r>
  </si>
  <si>
    <t>TABLO: 9</t>
  </si>
  <si>
    <t>TABLE: 9</t>
  </si>
  <si>
    <t>TABLO: 10</t>
  </si>
  <si>
    <r>
      <t xml:space="preserve">Devredilen Prim </t>
    </r>
    <r>
      <rPr>
        <i/>
        <sz val="9"/>
        <rFont val="Times New Roman"/>
        <family val="1"/>
        <charset val="162"/>
      </rPr>
      <t>-Premiums Ceded</t>
    </r>
  </si>
  <si>
    <r>
      <t xml:space="preserve">Prim Kons.Oranı </t>
    </r>
    <r>
      <rPr>
        <i/>
        <sz val="9"/>
        <rFont val="Times New Roman"/>
        <family val="1"/>
        <charset val="162"/>
      </rPr>
      <t>-Premium Ret.(%)</t>
    </r>
  </si>
  <si>
    <r>
      <t xml:space="preserve">Reasürör Payı </t>
    </r>
    <r>
      <rPr>
        <i/>
        <sz val="9"/>
        <rFont val="Times New Roman"/>
        <family val="1"/>
        <charset val="162"/>
      </rPr>
      <t>-Reinsurers' Share</t>
    </r>
  </si>
  <si>
    <r>
      <t>1- Ödenen Tazminat -</t>
    </r>
    <r>
      <rPr>
        <i/>
        <sz val="10"/>
        <rFont val="Times New Roman"/>
        <family val="1"/>
      </rPr>
      <t xml:space="preserve"> Net Paid Claims</t>
    </r>
  </si>
  <si>
    <r>
      <t xml:space="preserve">B- İlişkili Taraflardan Alacaklar </t>
    </r>
    <r>
      <rPr>
        <i/>
        <sz val="10"/>
        <rFont val="Times New Roman"/>
        <family val="1"/>
        <charset val="162"/>
      </rPr>
      <t>- Receivables from Related Parties</t>
    </r>
  </si>
  <si>
    <r>
      <t>D- Finansal Varlıklar</t>
    </r>
    <r>
      <rPr>
        <i/>
        <sz val="10"/>
        <rFont val="Times New Roman"/>
        <family val="1"/>
        <charset val="162"/>
      </rPr>
      <t xml:space="preserve"> - Finansial Assets</t>
    </r>
  </si>
  <si>
    <r>
      <t xml:space="preserve">D- Diğer Borçlar </t>
    </r>
    <r>
      <rPr>
        <i/>
        <sz val="10"/>
        <rFont val="Times New Roman"/>
        <family val="1"/>
        <charset val="162"/>
      </rPr>
      <t>- Other Payables</t>
    </r>
  </si>
  <si>
    <r>
      <t xml:space="preserve">Diğer Teknik Gelirler
</t>
    </r>
    <r>
      <rPr>
        <i/>
        <sz val="9"/>
        <rFont val="Times New Roman"/>
        <family val="1"/>
        <charset val="162"/>
      </rPr>
      <t>Other Technical Income</t>
    </r>
  </si>
  <si>
    <t>GENERALI</t>
  </si>
  <si>
    <r>
      <t xml:space="preserve">A- Esas Faaliyetlerden Alacaklar  </t>
    </r>
    <r>
      <rPr>
        <i/>
        <sz val="10"/>
        <rFont val="Times New Roman"/>
        <family val="1"/>
        <charset val="162"/>
      </rPr>
      <t>- Receivables from Operations</t>
    </r>
  </si>
  <si>
    <r>
      <t>Hava Araçları Sor.</t>
    </r>
    <r>
      <rPr>
        <i/>
        <sz val="9"/>
        <rFont val="Times New Roman"/>
        <family val="1"/>
        <charset val="162"/>
      </rPr>
      <t>- Air Vehicle Liability</t>
    </r>
  </si>
  <si>
    <r>
      <t>Su Araçları Sorumluluk -</t>
    </r>
    <r>
      <rPr>
        <i/>
        <sz val="9"/>
        <rFont val="Times New Roman"/>
        <family val="1"/>
        <charset val="162"/>
      </rPr>
      <t xml:space="preserve"> Sea Vehicle Liability</t>
    </r>
  </si>
  <si>
    <r>
      <t xml:space="preserve">Genel Sorumluluk </t>
    </r>
    <r>
      <rPr>
        <i/>
        <sz val="9"/>
        <rFont val="Times New Roman"/>
        <family val="1"/>
        <charset val="162"/>
      </rPr>
      <t>- Public Liability</t>
    </r>
  </si>
  <si>
    <r>
      <t xml:space="preserve">Kredi </t>
    </r>
    <r>
      <rPr>
        <i/>
        <sz val="9"/>
        <rFont val="Times New Roman"/>
        <family val="1"/>
        <charset val="162"/>
      </rPr>
      <t>- Credit</t>
    </r>
  </si>
  <si>
    <r>
      <t>Finansal Kayıplar</t>
    </r>
    <r>
      <rPr>
        <i/>
        <sz val="9"/>
        <rFont val="Times New Roman"/>
        <family val="1"/>
        <charset val="162"/>
      </rPr>
      <t xml:space="preserve"> - Financial Loss</t>
    </r>
  </si>
  <si>
    <r>
      <t xml:space="preserve">Hukuksal Koruma </t>
    </r>
    <r>
      <rPr>
        <i/>
        <sz val="9"/>
        <rFont val="Times New Roman"/>
        <family val="1"/>
        <charset val="162"/>
      </rPr>
      <t>- Legal Protection</t>
    </r>
  </si>
  <si>
    <r>
      <t xml:space="preserve">DD Tarım </t>
    </r>
    <r>
      <rPr>
        <i/>
        <sz val="9"/>
        <rFont val="Times New Roman"/>
        <family val="1"/>
        <charset val="162"/>
      </rPr>
      <t>- Subsidized Agriculture</t>
    </r>
  </si>
  <si>
    <r>
      <t xml:space="preserve">Yeşil Kart </t>
    </r>
    <r>
      <rPr>
        <i/>
        <sz val="9"/>
        <rFont val="Times New Roman"/>
        <family val="1"/>
        <charset val="162"/>
      </rPr>
      <t>- Green Card</t>
    </r>
  </si>
  <si>
    <r>
      <t>Seyahat Sağlık</t>
    </r>
    <r>
      <rPr>
        <i/>
        <sz val="9"/>
        <rFont val="Times New Roman"/>
        <family val="1"/>
        <charset val="162"/>
      </rPr>
      <t xml:space="preserve"> - Travel Health </t>
    </r>
  </si>
  <si>
    <r>
      <t xml:space="preserve">Kaza </t>
    </r>
    <r>
      <rPr>
        <i/>
        <sz val="9"/>
        <rFont val="Times New Roman"/>
        <family val="1"/>
        <charset val="162"/>
      </rPr>
      <t>- Casualty</t>
    </r>
  </si>
  <si>
    <r>
      <t xml:space="preserve">Hava Araçları - </t>
    </r>
    <r>
      <rPr>
        <i/>
        <sz val="10"/>
        <rFont val="Times New Roman"/>
        <family val="1"/>
        <charset val="162"/>
      </rPr>
      <t>Air Vehicles</t>
    </r>
  </si>
  <si>
    <r>
      <t xml:space="preserve">Nakliyat - </t>
    </r>
    <r>
      <rPr>
        <i/>
        <sz val="9"/>
        <rFont val="Times New Roman"/>
        <family val="1"/>
        <charset val="162"/>
      </rPr>
      <t xml:space="preserve">Transport </t>
    </r>
  </si>
  <si>
    <r>
      <t>Hava Araçları Sor.</t>
    </r>
    <r>
      <rPr>
        <i/>
        <sz val="9"/>
        <rFont val="Times New Roman"/>
        <family val="1"/>
        <charset val="162"/>
      </rPr>
      <t>- Air Veh.Liab.</t>
    </r>
  </si>
  <si>
    <r>
      <t>Genel Sorumluluk -</t>
    </r>
    <r>
      <rPr>
        <i/>
        <sz val="9"/>
        <rFont val="Times New Roman"/>
        <family val="1"/>
        <charset val="162"/>
      </rPr>
      <t xml:space="preserve"> Public Liability</t>
    </r>
  </si>
  <si>
    <t>Kredi - Credit</t>
  </si>
  <si>
    <r>
      <t xml:space="preserve">Finansal Kayıplar </t>
    </r>
    <r>
      <rPr>
        <i/>
        <sz val="9"/>
        <rFont val="Times New Roman"/>
        <family val="1"/>
        <charset val="162"/>
      </rPr>
      <t>- Financial Losses</t>
    </r>
  </si>
  <si>
    <r>
      <t>Hukuksal Koruma -</t>
    </r>
    <r>
      <rPr>
        <i/>
        <sz val="9"/>
        <rFont val="Times New Roman"/>
        <family val="1"/>
        <charset val="162"/>
      </rPr>
      <t xml:space="preserve"> Legal Protection</t>
    </r>
  </si>
  <si>
    <r>
      <t xml:space="preserve">Seyahat Sağlık </t>
    </r>
    <r>
      <rPr>
        <i/>
        <sz val="9"/>
        <rFont val="Times New Roman"/>
        <family val="1"/>
        <charset val="162"/>
      </rPr>
      <t>- Travel Health</t>
    </r>
    <r>
      <rPr>
        <sz val="9"/>
        <rFont val="Times New Roman"/>
        <family val="1"/>
        <charset val="162"/>
      </rPr>
      <t xml:space="preserve"> </t>
    </r>
  </si>
  <si>
    <r>
      <t>Su Araçları -</t>
    </r>
    <r>
      <rPr>
        <i/>
        <sz val="9"/>
        <rFont val="Times New Roman"/>
        <family val="1"/>
        <charset val="162"/>
      </rPr>
      <t xml:space="preserve"> Sea Vehicles</t>
    </r>
  </si>
  <si>
    <r>
      <t xml:space="preserve">Hava Araçları Sor.- </t>
    </r>
    <r>
      <rPr>
        <i/>
        <sz val="9"/>
        <rFont val="Times New Roman"/>
        <family val="1"/>
        <charset val="162"/>
      </rPr>
      <t>Air Veh. Liability</t>
    </r>
  </si>
  <si>
    <r>
      <t>Hukuksal Koruma</t>
    </r>
    <r>
      <rPr>
        <i/>
        <sz val="9"/>
        <rFont val="Times New Roman"/>
        <family val="1"/>
        <charset val="162"/>
      </rPr>
      <t xml:space="preserve"> - Legal Protection</t>
    </r>
  </si>
  <si>
    <r>
      <t>Yeşil Kart</t>
    </r>
    <r>
      <rPr>
        <i/>
        <sz val="9"/>
        <rFont val="Times New Roman"/>
        <family val="1"/>
        <charset val="162"/>
      </rPr>
      <t xml:space="preserve"> - Green Card</t>
    </r>
  </si>
  <si>
    <t>ŞANLIURFA</t>
  </si>
  <si>
    <t>ŞIRNAK</t>
  </si>
  <si>
    <t>TEKİRDAĞ</t>
  </si>
  <si>
    <t>TUNCELİ</t>
  </si>
  <si>
    <t>UŞAK</t>
  </si>
  <si>
    <r>
      <t xml:space="preserve">Su Araçları - </t>
    </r>
    <r>
      <rPr>
        <i/>
        <sz val="9"/>
        <rFont val="Times New Roman"/>
        <family val="1"/>
        <charset val="162"/>
      </rPr>
      <t>Sea Vehicles</t>
    </r>
  </si>
  <si>
    <r>
      <t xml:space="preserve">Genel Sorumluluk - </t>
    </r>
    <r>
      <rPr>
        <i/>
        <sz val="9"/>
        <rFont val="Times New Roman"/>
        <family val="1"/>
        <charset val="162"/>
      </rPr>
      <t>Public Liability</t>
    </r>
  </si>
  <si>
    <t>TABLE: 1A</t>
  </si>
  <si>
    <t>TABLE: 11</t>
  </si>
  <si>
    <r>
      <t xml:space="preserve">Diğer Teknik Giderler
</t>
    </r>
    <r>
      <rPr>
        <i/>
        <sz val="10"/>
        <rFont val="Times New Roman"/>
        <family val="1"/>
        <charset val="162"/>
      </rPr>
      <t>Other Tech. Expenses</t>
    </r>
  </si>
  <si>
    <r>
      <t xml:space="preserve"> c.SGK'ya Aktarılan Prim -</t>
    </r>
    <r>
      <rPr>
        <i/>
        <sz val="10"/>
        <rFont val="Times New Roman"/>
        <family val="1"/>
        <charset val="162"/>
      </rPr>
      <t xml:space="preserve"> Ceded Premium to SGK (-)</t>
    </r>
  </si>
  <si>
    <r>
      <t xml:space="preserve">d.KPK Değişim - </t>
    </r>
    <r>
      <rPr>
        <i/>
        <sz val="10"/>
        <rFont val="Times New Roman"/>
        <family val="1"/>
        <charset val="162"/>
      </rPr>
      <t>Changes in Prov. of Unearn. Premium</t>
    </r>
  </si>
  <si>
    <r>
      <t xml:space="preserve">     Ayr. KPK SGK Payı - </t>
    </r>
    <r>
      <rPr>
        <i/>
        <sz val="10"/>
        <rFont val="Times New Roman"/>
        <family val="1"/>
        <charset val="162"/>
      </rPr>
      <t xml:space="preserve">Provisions </t>
    </r>
    <r>
      <rPr>
        <sz val="10"/>
        <rFont val="Times New Roman"/>
        <family val="1"/>
        <charset val="162"/>
      </rPr>
      <t>(</t>
    </r>
    <r>
      <rPr>
        <i/>
        <sz val="10"/>
        <rFont val="Times New Roman"/>
        <family val="1"/>
        <charset val="162"/>
      </rPr>
      <t>SGK Share)</t>
    </r>
  </si>
  <si>
    <r>
      <t xml:space="preserve">     Devr. KPK SGK Payı -</t>
    </r>
    <r>
      <rPr>
        <i/>
        <sz val="10"/>
        <rFont val="Times New Roman"/>
        <family val="1"/>
        <charset val="162"/>
      </rPr>
      <t xml:space="preserve"> Prov. Brought Forw. (SGK Sh.) (-)</t>
    </r>
  </si>
  <si>
    <r>
      <t xml:space="preserve">     Diğer Üretim Gid. - </t>
    </r>
    <r>
      <rPr>
        <i/>
        <sz val="10"/>
        <rFont val="Times New Roman"/>
        <family val="1"/>
        <charset val="162"/>
      </rPr>
      <t>Other Acquisition Expenses</t>
    </r>
  </si>
  <si>
    <r>
      <t xml:space="preserve">  a.Üretim Giderleri - </t>
    </r>
    <r>
      <rPr>
        <i/>
        <sz val="10"/>
        <rFont val="Times New Roman"/>
        <family val="1"/>
        <charset val="162"/>
      </rPr>
      <t>Acquisition Expenses</t>
    </r>
  </si>
  <si>
    <r>
      <t xml:space="preserve">Kadın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Female Staff</t>
    </r>
  </si>
  <si>
    <r>
      <t xml:space="preserve">Erkek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Male Staff</t>
    </r>
  </si>
  <si>
    <t>TABLO: 51A</t>
  </si>
  <si>
    <t>TABLE: 51A</t>
  </si>
  <si>
    <t>TABLO: 51B</t>
  </si>
  <si>
    <t>TABLE: 51B</t>
  </si>
  <si>
    <t>HAYAT / EMEKLİLİK ŞİRKETLERİNİN HAYAT BRANŞINDA ÜRÜN TİPİ BAZINDA PRİM ÜRETİMLERİ (GRUP SİGORTALARI)</t>
  </si>
  <si>
    <t>HAYAT / EMEKLİLİK ŞİRKETLERİNİN HAYAT BRANŞINDA ÜRÜN TİPİ BAZINDA PRİM ÜRETİMLERİ (FERDİ SİGORTALAR)</t>
  </si>
  <si>
    <t>TABLO 51A</t>
  </si>
  <si>
    <t>TABLO 51B</t>
  </si>
  <si>
    <t>HAYAT / EMEKLİLİK ŞİRKETLERİNİN HAYAT BRANŞINDA POLİÇE SAYILARI</t>
  </si>
  <si>
    <t>NUMBER OF POLICIES FOR LIFE BRANCH OF LIFE / PENSION COMPANIES AS OF 2011</t>
  </si>
  <si>
    <t>PREMIUM PRODUCTION OF LIFE BRANCH IN 2011 (INDIVIDUAL POLICIES)</t>
  </si>
  <si>
    <t>PREMIUM PRODUCTION OF LIFE BRANCH IN 2011 (GROUP POLICIES)</t>
  </si>
  <si>
    <t>TABLO 54</t>
  </si>
  <si>
    <t>TABLE: 54</t>
  </si>
  <si>
    <t>TABLE 2A</t>
  </si>
  <si>
    <t>TABLE 2B</t>
  </si>
  <si>
    <t>TABLE 2C</t>
  </si>
  <si>
    <t>TABLE 3A</t>
  </si>
  <si>
    <t>TABLE 3B</t>
  </si>
  <si>
    <t>TABLE 4</t>
  </si>
  <si>
    <t>TABLE 5</t>
  </si>
  <si>
    <t>TABLE 6A</t>
  </si>
  <si>
    <t>TABLE 6B</t>
  </si>
  <si>
    <t>TABLE 7A</t>
  </si>
  <si>
    <t>TABLE 7B</t>
  </si>
  <si>
    <t>TABLE 7C</t>
  </si>
  <si>
    <t>TABLE 8</t>
  </si>
  <si>
    <t>TABLE 9</t>
  </si>
  <si>
    <t>TABLE 10</t>
  </si>
  <si>
    <t>TABLE 11</t>
  </si>
  <si>
    <t>TABLE 12A</t>
  </si>
  <si>
    <t>TABLE 12B</t>
  </si>
  <si>
    <t>TABLE 13</t>
  </si>
  <si>
    <t>TABLE 14</t>
  </si>
  <si>
    <t>TABLE 14A</t>
  </si>
  <si>
    <t>TABLE 15</t>
  </si>
  <si>
    <t>TABLE 16</t>
  </si>
  <si>
    <t>TABLE 17</t>
  </si>
  <si>
    <t>TABLE 18</t>
  </si>
  <si>
    <t>TABLE 19</t>
  </si>
  <si>
    <t>TABLE 20</t>
  </si>
  <si>
    <t>TABLE 20A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</si>
  <si>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</si>
  <si>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</si>
  <si>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</si>
  <si>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</si>
  <si>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</si>
  <si>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</si>
  <si>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</si>
  <si>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</si>
  <si>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29A</t>
  </si>
  <si>
    <t>TABLE 29B</t>
  </si>
  <si>
    <t>TABLE 30</t>
  </si>
  <si>
    <t>TABLE 31</t>
  </si>
  <si>
    <t>TABLE 32</t>
  </si>
  <si>
    <t>TABLE 33</t>
  </si>
  <si>
    <t>TABLE 34</t>
  </si>
  <si>
    <t>TABLE 35</t>
  </si>
  <si>
    <t>TABLE 36</t>
  </si>
  <si>
    <t>TABLE 37</t>
  </si>
  <si>
    <t>TABLE 38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</si>
  <si>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</si>
  <si>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</si>
  <si>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</si>
  <si>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</si>
  <si>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</si>
  <si>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</si>
  <si>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</si>
  <si>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</si>
  <si>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</si>
  <si>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50A</t>
  </si>
  <si>
    <t>TABLE 50B</t>
  </si>
  <si>
    <t>TABLE 51A</t>
  </si>
  <si>
    <t>TABLE 51B</t>
  </si>
  <si>
    <t>TABLE 55</t>
  </si>
  <si>
    <t>TABLE 56</t>
  </si>
  <si>
    <t>TABLE 57</t>
  </si>
  <si>
    <t>TABLE 58</t>
  </si>
  <si>
    <t>TABLE 60</t>
  </si>
  <si>
    <t>TABLE 63</t>
  </si>
  <si>
    <t>TABLE 65</t>
  </si>
  <si>
    <t>TABLE 66</t>
  </si>
  <si>
    <t>TABLE 67</t>
  </si>
  <si>
    <t>TABLE 69</t>
  </si>
  <si>
    <t>TABLE 54</t>
  </si>
  <si>
    <t>HAYAT / EMEKLİLİK ŞİRKETLERİNİN HAYAT BRANŞI 2011 YILI TEMİNAT HAREKETLERİ (Ferdi Poliçeler / Adet)</t>
  </si>
  <si>
    <t>HAYAT / EMEKLİLİK ŞİRKETLERİNİN HAYAT BRANŞI 2011 YILI TEMİNAT HAREKETLERİ (Grup Poliçeleri / Adet)</t>
  </si>
  <si>
    <t>HAYAT / EMEKLİLİK ŞİRKETLERİNİN HAYAT BRANŞI 2011 YILI TEMİNAT HAREKETLERİ (Ferdi Poliçeler / Tutar)</t>
  </si>
  <si>
    <t>HAYAT / EMEKLİLİK ŞİRKETLERİNİN HAYAT BRANŞI 2011 YILI TEMİNAT HAREKETLERİ (Grup Poliçeleri / Tutar)</t>
  </si>
  <si>
    <t>COVERS PORTFOLIO MOVEMENTS IN LIFE BRANCH IN 2011 (Individual Policies / Number)</t>
  </si>
  <si>
    <t>COVERS PORTFOLIO MOVEMENTS IN LIFE BRANCH IN 2011 (Group Policies / Number)</t>
  </si>
  <si>
    <t>COVERS PORTFOLIO MOVEMENTS IN LIFE BRANCH IN 2011 (Individual Policies / Amount)</t>
  </si>
  <si>
    <t>COVERS PORTFOLIO MOVEMENTS IN LIFE BRANCH IN 2011 (Group Policies / Amount)</t>
  </si>
  <si>
    <t>TABLO: 51C</t>
  </si>
  <si>
    <t>TABLE: 51C</t>
  </si>
  <si>
    <t>TABLO 51C</t>
  </si>
  <si>
    <t>TABLE 51C</t>
  </si>
  <si>
    <t>HAYAT DIŞI BRANŞLAR BAZINDA 2010 YILI PRİM, HASAR VE TEKNİK KAR/ZARAR VERİLERİ</t>
  </si>
  <si>
    <t>PREMIUM, PAID AND OUTSTANDING LOSSES AND TECHNICAL RESULTS 0F 2010 AT NON LIFE BRANCHES</t>
  </si>
  <si>
    <r>
      <t>Raylı Araçlar -</t>
    </r>
    <r>
      <rPr>
        <i/>
        <sz val="9"/>
        <rFont val="Times New Roman"/>
        <family val="1"/>
        <charset val="162"/>
      </rPr>
      <t xml:space="preserve"> Railway Vehicle</t>
    </r>
  </si>
  <si>
    <r>
      <t xml:space="preserve">Su Araçları Sor.- </t>
    </r>
    <r>
      <rPr>
        <i/>
        <sz val="9"/>
        <rFont val="Times New Roman"/>
        <family val="1"/>
        <charset val="162"/>
      </rPr>
      <t>Sea Vehicle Liability</t>
    </r>
  </si>
  <si>
    <r>
      <t xml:space="preserve">Destek - </t>
    </r>
    <r>
      <rPr>
        <i/>
        <sz val="9"/>
        <rFont val="Times New Roman"/>
        <family val="1"/>
        <charset val="162"/>
      </rPr>
      <t>Support</t>
    </r>
  </si>
  <si>
    <r>
      <t xml:space="preserve">  2010 Teknik Denge-</t>
    </r>
    <r>
      <rPr>
        <i/>
        <sz val="10"/>
        <rFont val="Times New Roman"/>
        <family val="1"/>
        <charset val="162"/>
      </rPr>
      <t>Technical Balance</t>
    </r>
  </si>
  <si>
    <r>
      <t xml:space="preserve">Emniyeti Suistimal </t>
    </r>
    <r>
      <rPr>
        <i/>
        <sz val="9"/>
        <rFont val="Times New Roman"/>
        <family val="1"/>
        <charset val="162"/>
      </rPr>
      <t>- Fidelity Guarantee</t>
    </r>
  </si>
  <si>
    <r>
      <t xml:space="preserve">   a.Üretim Giderleri - </t>
    </r>
    <r>
      <rPr>
        <i/>
        <sz val="9"/>
        <rFont val="Times New Roman"/>
        <family val="1"/>
        <charset val="162"/>
      </rPr>
      <t>Acquisition Commission</t>
    </r>
  </si>
  <si>
    <r>
      <t xml:space="preserve">ÜST DÜZEY YÖNETİCİLER
</t>
    </r>
    <r>
      <rPr>
        <i/>
        <sz val="10"/>
        <rFont val="Times New Roman"/>
        <family val="1"/>
        <charset val="162"/>
      </rPr>
      <t>Top Managers</t>
    </r>
  </si>
  <si>
    <t>MILLI RE</t>
  </si>
  <si>
    <r>
      <t xml:space="preserve">Sigortacılık Teknik Karş. 
</t>
    </r>
    <r>
      <rPr>
        <i/>
        <sz val="9"/>
        <rFont val="Times New Roman"/>
        <family val="1"/>
        <charset val="162"/>
      </rPr>
      <t>Technical Prov. (Net)</t>
    </r>
  </si>
  <si>
    <r>
      <t xml:space="preserve">   6- Diğer Teknik Karşılıklar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10"/>
        <rFont val="Times New Roman"/>
        <family val="1"/>
        <charset val="162"/>
      </rPr>
      <t>Other Technical Provisions</t>
    </r>
  </si>
  <si>
    <r>
      <t xml:space="preserve">   4- Diğer Teknik Karşılıklarda Değişim - </t>
    </r>
    <r>
      <rPr>
        <i/>
        <sz val="9"/>
        <rFont val="Times New Roman"/>
        <family val="1"/>
        <charset val="162"/>
      </rPr>
      <t>Change in Net Other Technical Provisions</t>
    </r>
  </si>
  <si>
    <r>
      <t xml:space="preserve">   5- Faaliyet Giderleri </t>
    </r>
    <r>
      <rPr>
        <b/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Operating Expenses</t>
    </r>
  </si>
  <si>
    <r>
      <t xml:space="preserve">   6- Yatırım Giderleri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Expenses</t>
    </r>
  </si>
  <si>
    <r>
      <t xml:space="preserve">   7- Yatırımlardaki Gerçekleşmemiş Zararlar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Unrealised Losses on Investments</t>
    </r>
  </si>
  <si>
    <r>
      <t xml:space="preserve">   8- Teknik Olm. Böl. Akt. Yat. Gelirleri </t>
    </r>
    <r>
      <rPr>
        <b/>
        <i/>
        <sz val="9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Inv.Return Transferred to Non Tech. Account</t>
    </r>
  </si>
  <si>
    <r>
      <t xml:space="preserve">       1.1.b- Reasürörlere Devredilen Primler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Ceded Premiums to Reinsurers (-)</t>
    </r>
  </si>
  <si>
    <r>
      <t xml:space="preserve">10. Diğer Teknik Giderler - </t>
    </r>
    <r>
      <rPr>
        <i/>
        <sz val="9"/>
        <rFont val="Times New Roman"/>
        <family val="1"/>
        <charset val="162"/>
      </rPr>
      <t>Other Technical Expenses</t>
    </r>
  </si>
  <si>
    <t>HAYAT DIŞI SİGORTA ŞİRKETLERİNİN 2011 YILI DİREKT PRİM ve HASAR VERİLERİ
(YANGIN VE DOĞAL AFETLER - GENEL ZARARLAR - NAKLİYAT)</t>
  </si>
  <si>
    <r>
      <t>Yangın ve Doğal Afetler Branşı</t>
    </r>
    <r>
      <rPr>
        <i/>
        <sz val="11"/>
        <color indexed="56"/>
        <rFont val="Times New Roman"/>
        <family val="1"/>
        <charset val="162"/>
      </rPr>
      <t xml:space="preserve"> - Fire And Natural Disasters (*)</t>
    </r>
  </si>
  <si>
    <t xml:space="preserve">REASÜRANS ŞİRKETLERİNİN BRANŞLAR İTİBARİYLE 01.01.2011 - 31.12.2011 DÖNEMİ TEKNİK KAR VE ZARAR HESABI (*)  </t>
  </si>
  <si>
    <t>PROFIT and LOSS ACCOUNTS of REINSURANCE COMPANIES PER BRANCH as of 01.01.2011 - 12.31.2011 (*)</t>
  </si>
  <si>
    <r>
      <t xml:space="preserve">3.İkramiye/İnd.Karş.Değ.- </t>
    </r>
    <r>
      <rPr>
        <i/>
        <sz val="9"/>
        <rFont val="Times New Roman"/>
        <family val="1"/>
        <charset val="162"/>
      </rPr>
      <t>Change in Prov.for Bonuses/Rebates</t>
    </r>
  </si>
  <si>
    <r>
      <t xml:space="preserve">4.Diğer Teknik Karş.Değ.- </t>
    </r>
    <r>
      <rPr>
        <i/>
        <sz val="9"/>
        <rFont val="Times New Roman"/>
        <family val="1"/>
        <charset val="162"/>
      </rPr>
      <t>Change in Other Tech.Prov.</t>
    </r>
  </si>
  <si>
    <r>
      <t xml:space="preserve">5.Yat. Gerçekleşmemiş Zararlar - </t>
    </r>
    <r>
      <rPr>
        <i/>
        <sz val="9"/>
        <rFont val="Times New Roman"/>
        <family val="1"/>
        <charset val="162"/>
      </rPr>
      <t>Unrealised Loss on Inv.</t>
    </r>
  </si>
  <si>
    <r>
      <t xml:space="preserve">6.Faaliyet Giderleri - </t>
    </r>
    <r>
      <rPr>
        <i/>
        <sz val="9"/>
        <rFont val="Times New Roman"/>
        <family val="1"/>
        <charset val="162"/>
      </rPr>
      <t>Operating Expenditures</t>
    </r>
  </si>
  <si>
    <t xml:space="preserve">   g.Dış.Sağ.Fayda/Hizm. -</t>
  </si>
  <si>
    <r>
      <t xml:space="preserve">   h.Diğer Faaliyet Giderleri - </t>
    </r>
    <r>
      <rPr>
        <i/>
        <sz val="9"/>
        <rFont val="Times New Roman"/>
        <family val="1"/>
        <charset val="162"/>
      </rPr>
      <t>Other Operating Expenses</t>
    </r>
  </si>
  <si>
    <r>
      <t xml:space="preserve">7.Yatırım Giderleri - </t>
    </r>
    <r>
      <rPr>
        <i/>
        <sz val="9"/>
        <rFont val="Times New Roman"/>
        <family val="1"/>
        <charset val="162"/>
      </rPr>
      <t>Investment Charges</t>
    </r>
  </si>
  <si>
    <r>
      <t>8.Tek.Olm.Böl.Akt.YG -</t>
    </r>
    <r>
      <rPr>
        <i/>
        <sz val="10"/>
        <rFont val="Times New Roman"/>
        <family val="1"/>
        <charset val="162"/>
      </rPr>
      <t xml:space="preserve"> Inv.Return Trans.to Non Tech. Acc.(-)</t>
    </r>
  </si>
  <si>
    <r>
      <t xml:space="preserve">9. Diğer Teknik Giderler - </t>
    </r>
    <r>
      <rPr>
        <i/>
        <sz val="10"/>
        <rFont val="Times New Roman"/>
        <family val="1"/>
        <charset val="162"/>
      </rPr>
      <t>Other Technical Expenses</t>
    </r>
  </si>
  <si>
    <r>
      <t xml:space="preserve">Toplam - </t>
    </r>
    <r>
      <rPr>
        <i/>
        <sz val="10"/>
        <color indexed="8"/>
        <rFont val="Times New Roman"/>
        <family val="1"/>
        <charset val="162"/>
      </rPr>
      <t>Total</t>
    </r>
  </si>
  <si>
    <r>
      <t xml:space="preserve">Önlisans
</t>
    </r>
    <r>
      <rPr>
        <i/>
        <sz val="10"/>
        <rFont val="Times New Roman"/>
        <family val="1"/>
        <charset val="162"/>
      </rPr>
      <t>Pre Undergr.</t>
    </r>
  </si>
  <si>
    <r>
      <t>Bankada Çalışan Aracı Sayısı -</t>
    </r>
    <r>
      <rPr>
        <i/>
        <sz val="10"/>
        <rFont val="Times New Roman"/>
        <family val="1"/>
        <charset val="162"/>
      </rPr>
      <t xml:space="preserve"> Working in Bank Agency</t>
    </r>
  </si>
  <si>
    <r>
      <t xml:space="preserve">Diğer - </t>
    </r>
    <r>
      <rPr>
        <i/>
        <sz val="10"/>
        <rFont val="Times New Roman"/>
        <family val="1"/>
        <charset val="162"/>
      </rPr>
      <t>Other</t>
    </r>
  </si>
  <si>
    <t>ACE EUROPEAN GROUP LİMİTED</t>
  </si>
  <si>
    <t xml:space="preserve">TALANX INTERNATİONAL AG </t>
  </si>
  <si>
    <t>TALANX INTERNATİONAL  AG</t>
  </si>
  <si>
    <t>EULER HERMS SFAC</t>
  </si>
  <si>
    <t>GENERALI TURKEY HOLDING B.V.</t>
  </si>
  <si>
    <t>MAPFRE INTERNATIONAL S.A.</t>
  </si>
  <si>
    <t>T.VAKIFLAR BANKASI T.A.O</t>
  </si>
  <si>
    <t>T.GARANTİ BANKASI AŞ.</t>
  </si>
  <si>
    <t>TBIH FINANCIAL SERVICES GROUP N.V.</t>
  </si>
  <si>
    <t>BNP PARIBAS ASSURANCE</t>
  </si>
  <si>
    <t>T.VAKIFLAR BANKASI T.A.O.</t>
  </si>
  <si>
    <t>DİĞER GERÇEK VE TÜZEL KİŞİLER</t>
  </si>
  <si>
    <t>T.C EMNİYET GEN.MÜD.POLİS BKM.YAR.SAN</t>
  </si>
  <si>
    <t>EURO YATIRIM MENKUL DEĞERLER A.Ş</t>
  </si>
  <si>
    <t>SEDAT SİMAVİ</t>
  </si>
  <si>
    <t>KOOPERATİF ORTAKLARI</t>
  </si>
  <si>
    <t>AGEAS INSURANCE INTERNATIONAL NV</t>
  </si>
  <si>
    <r>
      <t xml:space="preserve">Birikim Teminatı
(Kar Payı Dahil) 
</t>
    </r>
    <r>
      <rPr>
        <i/>
        <sz val="10"/>
        <rFont val="Times New Roman"/>
        <family val="1"/>
        <charset val="162"/>
      </rPr>
      <t>Accumulation Fund</t>
    </r>
  </si>
  <si>
    <r>
      <t>Diğer Sigortalar - O</t>
    </r>
    <r>
      <rPr>
        <i/>
        <sz val="10"/>
        <color indexed="8"/>
        <rFont val="Times New Roman"/>
        <family val="1"/>
        <charset val="162"/>
      </rPr>
      <t xml:space="preserve">ther </t>
    </r>
  </si>
  <si>
    <r>
      <t>31.12.2010 Tarihi İtibariyle -</t>
    </r>
    <r>
      <rPr>
        <b/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As at 31.12.2010</t>
    </r>
  </si>
  <si>
    <r>
      <t xml:space="preserve">31.12.2011 Tarihi İtibariyle - </t>
    </r>
    <r>
      <rPr>
        <i/>
        <sz val="9"/>
        <color indexed="56"/>
        <rFont val="Times New Roman"/>
        <family val="1"/>
        <charset val="162"/>
      </rPr>
      <t>As at 12.31.2011</t>
    </r>
  </si>
  <si>
    <r>
      <t>31.12.2010 Tarihi İtibariyle -</t>
    </r>
    <r>
      <rPr>
        <b/>
        <i/>
        <sz val="9"/>
        <color indexed="56"/>
        <rFont val="Times New Roman"/>
        <family val="1"/>
        <charset val="162"/>
      </rPr>
      <t xml:space="preserve"> As at 31.12.2010</t>
    </r>
  </si>
  <si>
    <r>
      <t xml:space="preserve">  31.12.2010 Tarihi İtibariyle -</t>
    </r>
    <r>
      <rPr>
        <b/>
        <i/>
        <sz val="9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As at 31.12.2010</t>
    </r>
  </si>
  <si>
    <r>
      <t xml:space="preserve">  31.12.2011 Tarihi İtibariyle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As at 12.31.2011</t>
    </r>
  </si>
  <si>
    <t>CHARTIS MEMSA</t>
  </si>
  <si>
    <t>ACHMEA HOLDING NV</t>
  </si>
  <si>
    <t xml:space="preserve">ZURICH INSURANCE COMPANY </t>
  </si>
  <si>
    <t>AEGON TURKEY HOLDING B.V.</t>
  </si>
  <si>
    <t>ING CONTINENTAL EUROPE HOLDINGS B.V.</t>
  </si>
  <si>
    <t>DUBAI INSURANCE GROUP  L.L.C.</t>
  </si>
  <si>
    <t>MAPFRE GENEL SİGORTA AŞ</t>
  </si>
  <si>
    <t>YAPI VE KREDİ BANKASI AŞ</t>
  </si>
  <si>
    <t>T.HALK BANKASI AŞ</t>
  </si>
  <si>
    <t>MİLLİ REASÜRANS T.AŞ</t>
  </si>
  <si>
    <t>DEMİR FİNANSAL GRUP  HOLDİNG AŞ</t>
  </si>
  <si>
    <t>T.HALKBANKASI AŞ</t>
  </si>
  <si>
    <t>ASYA KATILIM BANKASI AŞ</t>
  </si>
  <si>
    <t>ŞEKERBANK T.AŞPERSONELİ MUNZ.SOSY.GVN.YARD.SAN.VAKFI</t>
  </si>
  <si>
    <t xml:space="preserve">T.C. ZİRAAT BANKASI AŞ </t>
  </si>
  <si>
    <t>DEMİR FİNANSAL GRUP HOLDİNG AŞ</t>
  </si>
  <si>
    <t>TÜRKİYE İŞ BANKASI AŞ</t>
  </si>
  <si>
    <t>T.C. ZİRAAT BANKASI AŞ</t>
  </si>
  <si>
    <t>CIGNA HOLDİNGS OVERSEAS, INC.</t>
  </si>
  <si>
    <t>AMERICAN LIFE INSURANCE COMPANY</t>
  </si>
  <si>
    <t>ATRADIUS CREDIT INSURANCE NV HOLLANDA</t>
  </si>
  <si>
    <t>HAREL INSURANCE INVESTMENTS AND FINANCIAL SERVICES LTD</t>
  </si>
  <si>
    <t>ALLIANZ EUROPE B.V.</t>
  </si>
  <si>
    <t>AVIVA INTERNATIONAL HOLDINGS LIMITED</t>
  </si>
  <si>
    <t>LIBERTY SEGUROS COMPANİA DE SEGUROS Y REASEGUROS S.A.</t>
  </si>
  <si>
    <t>TURKAPITAL HOLDING B.S.C.C.</t>
  </si>
  <si>
    <t>WALNUT HOLDING COOPERAITE U.A.</t>
  </si>
  <si>
    <t>HAYAT DIŞI ŞİRKETLER 2011 YILI PRİM VE TEMİNAT BİLGİLERİ (*)</t>
  </si>
  <si>
    <t>FIGURES OF COVERAGE AND PREMIUMS for NON - LIFE COMPANIES as of 2011 (*)</t>
  </si>
  <si>
    <t>TABLO: 41</t>
  </si>
  <si>
    <t>HAYAT DIŞI BRANŞLAR 2011 YILI PRİM VE TEMİNAT BİLGİLERİ</t>
  </si>
  <si>
    <t>FIGURES OF COVERAGE AND PREMIUMS FOR NON - LIFE BRANCHES AS OF 2011</t>
  </si>
  <si>
    <t>HAYAT DIŞI SİGORTA ŞİRKETLERİNİN 2011 YILI PRİM VE HASAR VERİLERİ (YANGIN VE DOĞAL AFETLER - GENEL ZARARLAR - NAKLİYAT BRANŞLARI)</t>
  </si>
  <si>
    <t>PREMIUM AND LOSS FIGURES OF NON LIFE INSURANCE COMPANIES AS OF 2011 (FIRE AND NATURAL DISASTERS, GENERAL DAMAGES, AND TRANSPORT BRANCHES)</t>
  </si>
  <si>
    <t>DIRECT PREMIUM and LOSS FIGURES of NON LIFE INSURANCE COMPANIES as of 2011
(FIRE AND NATURAL DISASTERS - GENERAL DAMAGES - TRANSPORT)</t>
  </si>
  <si>
    <r>
      <t xml:space="preserve">G- Gelecek Yıllara Ait Gid./Gel.Tahakkukları 
</t>
    </r>
    <r>
      <rPr>
        <i/>
        <sz val="10"/>
        <rFont val="Times New Roman"/>
        <family val="1"/>
        <charset val="162"/>
      </rPr>
      <t>Prep. Exp.and Income Accruals for Future Years</t>
    </r>
  </si>
  <si>
    <r>
      <t xml:space="preserve">Sözleşme Adedi - </t>
    </r>
    <r>
      <rPr>
        <i/>
        <sz val="9"/>
        <rFont val="Times New Roman"/>
        <family val="1"/>
        <charset val="162"/>
      </rPr>
      <t>No of Contracts</t>
    </r>
  </si>
  <si>
    <r>
      <t>Sözleşme Adedi -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Number of Contracts</t>
    </r>
  </si>
  <si>
    <t>METLIFE E/H</t>
  </si>
  <si>
    <r>
      <t xml:space="preserve">(*) 3A ve 3B no'lu tablolarda detaylı olarak (300 bin TL tutarındaki Krediler Hesabı hariç) verilmiştir. </t>
    </r>
    <r>
      <rPr>
        <i/>
        <sz val="9"/>
        <rFont val="Times New Roman"/>
        <family val="1"/>
        <charset val="162"/>
      </rPr>
      <t>- Detailed in Tables-3A &amp; 3B excluding Credits Account (Causing 300 K TL difference in total amount)</t>
    </r>
  </si>
  <si>
    <t>TABLE: 43</t>
  </si>
  <si>
    <t>TABLE: 45</t>
  </si>
  <si>
    <t>TABLO: 48A</t>
  </si>
  <si>
    <t>TABLE: 48A</t>
  </si>
  <si>
    <t>TABLO: 48B</t>
  </si>
  <si>
    <t>TABLE: 48B</t>
  </si>
  <si>
    <t>TABLO: 48C</t>
  </si>
  <si>
    <t>TABLE: 48C</t>
  </si>
  <si>
    <t>TABLO: 48D</t>
  </si>
  <si>
    <t>TABLE: 48D</t>
  </si>
  <si>
    <t>TABLO: 49A</t>
  </si>
  <si>
    <t>TABLE: 49A</t>
  </si>
  <si>
    <t>TABLO: 49B</t>
  </si>
  <si>
    <t>TABLE: 49B</t>
  </si>
  <si>
    <t>TABLO: 51D</t>
  </si>
  <si>
    <t>TABLE: 51D</t>
  </si>
  <si>
    <t>TABLO:52</t>
  </si>
  <si>
    <t>TABLE: 52</t>
  </si>
  <si>
    <t>TABLO: 53</t>
  </si>
  <si>
    <t>TABLE: 53</t>
  </si>
  <si>
    <t>TABLO: 54</t>
  </si>
  <si>
    <t>TABLO:59A</t>
  </si>
  <si>
    <t>TABLE:59B</t>
  </si>
  <si>
    <t>TABLO:61A</t>
  </si>
  <si>
    <t>TABLE:61B</t>
  </si>
  <si>
    <t>TABLO:62</t>
  </si>
  <si>
    <t>TABLE:62</t>
  </si>
  <si>
    <t>TABLO: 63</t>
  </si>
  <si>
    <t>TABLO: 64</t>
  </si>
  <si>
    <t>TABLE: 64</t>
  </si>
  <si>
    <t>TABLO: 65</t>
  </si>
  <si>
    <t>TABLE: 65</t>
  </si>
  <si>
    <t>TABLE: 66</t>
  </si>
  <si>
    <t>TABLO: 68A</t>
  </si>
  <si>
    <t>TABLE: 68A</t>
  </si>
  <si>
    <t>TABLO: 68B</t>
  </si>
  <si>
    <t>TABLE: 68B</t>
  </si>
  <si>
    <t>TABLO: 70A</t>
  </si>
  <si>
    <t>TABLE: 70A</t>
  </si>
  <si>
    <t>TABLO: 70B</t>
  </si>
  <si>
    <t>TABLE: 70B</t>
  </si>
  <si>
    <t>TABLO 48A</t>
  </si>
  <si>
    <t>TABLO 48B</t>
  </si>
  <si>
    <t>TABLO 48C</t>
  </si>
  <si>
    <t>TABLO 48D</t>
  </si>
  <si>
    <t>TABLO 49A</t>
  </si>
  <si>
    <t>TABLO 49B</t>
  </si>
  <si>
    <t>TABLO 51D</t>
  </si>
  <si>
    <t>TABLO 52</t>
  </si>
  <si>
    <t>TABLO 53</t>
  </si>
  <si>
    <t>TABLO 59A-B</t>
  </si>
  <si>
    <t>TABLO 61A-B</t>
  </si>
  <si>
    <t>TABLO 62</t>
  </si>
  <si>
    <t>TABLO 64</t>
  </si>
  <si>
    <t>TABLO 68A</t>
  </si>
  <si>
    <t>TABLO 68B</t>
  </si>
  <si>
    <t>TABLO 70A</t>
  </si>
  <si>
    <t>TABLO 70B</t>
  </si>
  <si>
    <t>TABLE 48A</t>
  </si>
  <si>
    <t>TABLE 48B</t>
  </si>
  <si>
    <t>TABLE 48C</t>
  </si>
  <si>
    <t>TABLE 48D</t>
  </si>
  <si>
    <t>TABLE 49A</t>
  </si>
  <si>
    <t>TABLE 49B</t>
  </si>
  <si>
    <t>TABLE 51D</t>
  </si>
  <si>
    <t>TABLE 52</t>
  </si>
  <si>
    <t>TABLE 53</t>
  </si>
  <si>
    <t>TABLE 59A-B</t>
  </si>
  <si>
    <t>TABLE 61A-B</t>
  </si>
  <si>
    <t>TABLE 62</t>
  </si>
  <si>
    <t>TABLE 64</t>
  </si>
  <si>
    <t>TABLE 68A</t>
  </si>
  <si>
    <t>TABLE 68B</t>
  </si>
  <si>
    <t>TABLE 70A</t>
  </si>
  <si>
    <t>TABLE 70B</t>
  </si>
  <si>
    <r>
      <t xml:space="preserve">SİGORTA VE EMEKLİLİK ŞİRKETLERİ
</t>
    </r>
    <r>
      <rPr>
        <i/>
        <sz val="8"/>
        <rFont val="Times New Roman"/>
        <family val="1"/>
        <charset val="162"/>
      </rPr>
      <t>COMPANY NAME</t>
    </r>
  </si>
  <si>
    <t>EULER HERMES SİGORTA AŞ</t>
  </si>
  <si>
    <t>S.S KORU SİGORTA KOOPERATİFİ</t>
  </si>
  <si>
    <t>CIGNA HAYAT SİGORTA AŞ</t>
  </si>
  <si>
    <t>METLIFE EMEKLİLİK VE HAYAT AŞ (*)</t>
  </si>
  <si>
    <t>BNP PARIBAS CARDIF EMEKLİLİK AŞ (*)</t>
  </si>
  <si>
    <t>BNP PARIBAS CARDIF HAYAT SİGORTA AŞ (*)</t>
  </si>
  <si>
    <t>HALK HAYAT VE EMEKLİLİK AŞ (*)</t>
  </si>
  <si>
    <t>CIV HAYAT SİGORTA AŞ (*)</t>
  </si>
  <si>
    <t>DEMİR HAYAT SİGORTA AŞ (*)</t>
  </si>
  <si>
    <t>MAPFRE GENEL YAŞAM SİGORTA AŞ (*)</t>
  </si>
  <si>
    <t>ATRADIUS CREDIT INSURANCE NV Türkiye Şubesi</t>
  </si>
  <si>
    <t>SOMPO JAPAN SİGORTA AŞ (*)</t>
  </si>
  <si>
    <t>GARANTİ EMEKLİLİK VE HAYAT AŞ (*)</t>
  </si>
  <si>
    <t>BNP PARIBAS CARDIF SİGORTA AŞ (*)</t>
  </si>
  <si>
    <t>ACE EUROPEAN GROUP LIMITED Türkiye Şubesi (*)</t>
  </si>
  <si>
    <r>
      <t xml:space="preserve">Hayat Dışı Sigorta Şirketleri - </t>
    </r>
    <r>
      <rPr>
        <i/>
        <sz val="12"/>
        <color indexed="56"/>
        <rFont val="Times New Roman"/>
        <family val="1"/>
        <charset val="162"/>
      </rPr>
      <t>Non-life Companies</t>
    </r>
  </si>
  <si>
    <r>
      <t xml:space="preserve">H-Dışı Şirk. Toplamı - </t>
    </r>
    <r>
      <rPr>
        <i/>
        <sz val="12"/>
        <color indexed="56"/>
        <rFont val="Times New Roman"/>
        <family val="1"/>
        <charset val="162"/>
      </rPr>
      <t>Non-Life Total</t>
    </r>
  </si>
  <si>
    <r>
      <t xml:space="preserve">Hayat Sigorta Şirketleri - </t>
    </r>
    <r>
      <rPr>
        <i/>
        <sz val="12"/>
        <color indexed="56"/>
        <rFont val="Times New Roman"/>
        <family val="1"/>
        <charset val="162"/>
      </rPr>
      <t>Life Companies</t>
    </r>
  </si>
  <si>
    <r>
      <t>Hayat Şirk. Toplam -</t>
    </r>
    <r>
      <rPr>
        <i/>
        <sz val="12"/>
        <color indexed="56"/>
        <rFont val="Times New Roman"/>
        <family val="1"/>
        <charset val="162"/>
      </rPr>
      <t xml:space="preserve"> Life Total</t>
    </r>
  </si>
  <si>
    <r>
      <t xml:space="preserve">Yangın - </t>
    </r>
    <r>
      <rPr>
        <i/>
        <sz val="10"/>
        <rFont val="Times New Roman"/>
        <family val="1"/>
        <charset val="162"/>
      </rPr>
      <t>Fire</t>
    </r>
  </si>
  <si>
    <r>
      <t>Zorunlu Deprem -</t>
    </r>
    <r>
      <rPr>
        <i/>
        <sz val="10"/>
        <rFont val="Times New Roman"/>
        <family val="1"/>
        <charset val="162"/>
      </rPr>
      <t xml:space="preserve"> Compulsory Earthquake</t>
    </r>
  </si>
  <si>
    <r>
      <t xml:space="preserve">İhtiyari Deprem - </t>
    </r>
    <r>
      <rPr>
        <i/>
        <sz val="10"/>
        <rFont val="Times New Roman"/>
        <family val="1"/>
        <charset val="162"/>
      </rPr>
      <t>Facultative Earthquake</t>
    </r>
  </si>
  <si>
    <r>
      <t xml:space="preserve">Sel - </t>
    </r>
    <r>
      <rPr>
        <i/>
        <sz val="10"/>
        <rFont val="Times New Roman"/>
        <family val="1"/>
        <charset val="162"/>
      </rPr>
      <t>Flood</t>
    </r>
  </si>
  <si>
    <r>
      <t xml:space="preserve">Deprem ve Sel Hariç Doğ.Afetler - </t>
    </r>
    <r>
      <rPr>
        <i/>
        <sz val="10"/>
        <rFont val="Times New Roman"/>
        <family val="1"/>
        <charset val="162"/>
      </rPr>
      <t>Others Natural Disasters</t>
    </r>
  </si>
  <si>
    <r>
      <t xml:space="preserve">Nükleer Enerji - </t>
    </r>
    <r>
      <rPr>
        <i/>
        <sz val="10"/>
        <rFont val="Times New Roman"/>
        <family val="1"/>
        <charset val="162"/>
      </rPr>
      <t>Nuclear Energy</t>
    </r>
  </si>
  <si>
    <r>
      <t xml:space="preserve">Patlama - </t>
    </r>
    <r>
      <rPr>
        <i/>
        <sz val="10"/>
        <rFont val="Times New Roman"/>
        <family val="1"/>
        <charset val="162"/>
      </rPr>
      <t>Explosion</t>
    </r>
  </si>
  <si>
    <r>
      <t xml:space="preserve">Toprak Kayması - </t>
    </r>
    <r>
      <rPr>
        <i/>
        <sz val="10"/>
        <rFont val="Times New Roman"/>
        <family val="1"/>
        <charset val="162"/>
      </rPr>
      <t>Land Slip</t>
    </r>
  </si>
  <si>
    <r>
      <t>Vergi ve Diğer Yasal Yük. Karş.</t>
    </r>
    <r>
      <rPr>
        <i/>
        <sz val="9"/>
        <rFont val="Times New Roman"/>
        <family val="1"/>
        <charset val="162"/>
      </rPr>
      <t xml:space="preserve"> 
Provision for Tax and Other Legal Liabilities</t>
    </r>
  </si>
  <si>
    <r>
      <t xml:space="preserve">  g.Dış.Sağ.Fayda/Hizm. - </t>
    </r>
    <r>
      <rPr>
        <i/>
        <sz val="10"/>
        <rFont val="Times New Roman"/>
        <family val="1"/>
        <charset val="162"/>
      </rPr>
      <t>Outsoursing Services</t>
    </r>
  </si>
  <si>
    <r>
      <t xml:space="preserve">B- Hayat / Hayat Dışı Branşlar Teknik Gider - </t>
    </r>
    <r>
      <rPr>
        <i/>
        <sz val="11"/>
        <color indexed="56"/>
        <rFont val="Times New Roman"/>
        <family val="1"/>
        <charset val="162"/>
      </rPr>
      <t xml:space="preserve">Technical Expenses for Life and Non-Life Business </t>
    </r>
  </si>
  <si>
    <r>
      <t>A- Hayat/Hayat Dışı Branşlar Teknik Gelir -</t>
    </r>
    <r>
      <rPr>
        <i/>
        <sz val="11"/>
        <color indexed="56"/>
        <rFont val="Times New Roman"/>
        <family val="1"/>
        <charset val="162"/>
      </rPr>
      <t xml:space="preserve">Technical Revenues for Life and Non-Life Business </t>
    </r>
  </si>
  <si>
    <r>
      <t xml:space="preserve">C- Emeklilik Teknik Gelir - </t>
    </r>
    <r>
      <rPr>
        <i/>
        <sz val="11"/>
        <color indexed="56"/>
        <rFont val="Times New Roman"/>
        <family val="1"/>
        <charset val="162"/>
      </rPr>
      <t>Technical Revenues for Pension</t>
    </r>
  </si>
  <si>
    <r>
      <t xml:space="preserve">D- Emeklilik Teknik Gider - </t>
    </r>
    <r>
      <rPr>
        <i/>
        <sz val="11"/>
        <color indexed="56"/>
        <rFont val="Times New Roman"/>
        <family val="1"/>
        <charset val="162"/>
      </rPr>
      <t>Technical Expenses for Pension</t>
    </r>
  </si>
  <si>
    <r>
      <t xml:space="preserve">Hayat / Hayat Dışı Gider Toplamı - </t>
    </r>
    <r>
      <rPr>
        <i/>
        <sz val="11"/>
        <color indexed="56"/>
        <rFont val="Times New Roman"/>
        <family val="1"/>
        <charset val="162"/>
      </rPr>
      <t>Total Expenses for Life and Non-Life</t>
    </r>
  </si>
  <si>
    <r>
      <t>Hayat / Hayat Dışı Gelir Toplamı -</t>
    </r>
    <r>
      <rPr>
        <i/>
        <sz val="11"/>
        <color indexed="56"/>
        <rFont val="Times New Roman"/>
        <family val="1"/>
        <charset val="162"/>
      </rPr>
      <t>Total Revenues for Life and Non-Life</t>
    </r>
  </si>
  <si>
    <r>
      <t>Emeklilik Gelir Toplamı -</t>
    </r>
    <r>
      <rPr>
        <i/>
        <sz val="11"/>
        <color indexed="56"/>
        <rFont val="Times New Roman"/>
        <family val="1"/>
        <charset val="162"/>
      </rPr>
      <t>Total Revenues for Pension</t>
    </r>
  </si>
  <si>
    <r>
      <t xml:space="preserve">Emeklilik Gider Toplamı - </t>
    </r>
    <r>
      <rPr>
        <i/>
        <sz val="11"/>
        <color indexed="56"/>
        <rFont val="Times New Roman"/>
        <family val="1"/>
        <charset val="162"/>
      </rPr>
      <t>Total Expenses for Pension</t>
    </r>
  </si>
  <si>
    <r>
      <t xml:space="preserve">(*) Prim: Zorunlu Deprem, DD Tarım, SGK Payı ve Yeşil Kart Hariç Direkt Prim - </t>
    </r>
    <r>
      <rPr>
        <i/>
        <sz val="9"/>
        <rFont val="Times New Roman"/>
        <family val="1"/>
        <charset val="162"/>
      </rPr>
      <t>Direct Premium Excluded Compulsory Earthquake, Subsidized Agriculture, SGK Share, Green Card</t>
    </r>
  </si>
  <si>
    <r>
      <t>(*) Ödenen Tazminat: Ödenen Direkt Tazminat -</t>
    </r>
    <r>
      <rPr>
        <i/>
        <sz val="9"/>
        <rFont val="Times New Roman"/>
        <family val="1"/>
        <charset val="162"/>
      </rPr>
      <t xml:space="preserve"> Paid Losses: Direct Paid Losses</t>
    </r>
  </si>
  <si>
    <r>
      <t xml:space="preserve">(**) Reasürör Payı: Ödenen Tazminat Bölüşmeli Reasürans Payı - Only </t>
    </r>
    <r>
      <rPr>
        <i/>
        <sz val="9"/>
        <rFont val="Times New Roman"/>
        <family val="1"/>
        <charset val="162"/>
      </rPr>
      <t>Proportional Reinsurance</t>
    </r>
  </si>
  <si>
    <r>
      <t xml:space="preserve">Ödenen Tazminat ve Bölüşmeli Reasürör Payı </t>
    </r>
    <r>
      <rPr>
        <i/>
        <sz val="11"/>
        <color indexed="56"/>
        <rFont val="Times New Roman"/>
        <family val="1"/>
        <charset val="162"/>
      </rPr>
      <t xml:space="preserve">- Paid Losses and Proportional Reinsurance Share </t>
    </r>
  </si>
  <si>
    <t>2011 YILI HAYAT DIŞI BRANŞLAR DİREKT PRİM ÜRETİMLERİNİN ÜRETİM KANALI BAZINDA DAĞILIMI (*)</t>
  </si>
  <si>
    <t>BREAKDOWN of NON LIFE DIRECT PREMIUM PRODUCTION as of 2011 as SUPPLY CHANNELS (*)</t>
  </si>
  <si>
    <t>TABLE:59A</t>
  </si>
  <si>
    <t>TABLO: 59B</t>
  </si>
  <si>
    <t>TABLE:61A</t>
  </si>
  <si>
    <t>TABLO:61B</t>
  </si>
  <si>
    <r>
      <t>Pasif Toplamı -</t>
    </r>
    <r>
      <rPr>
        <sz val="10"/>
        <color indexed="18"/>
        <rFont val="Century"/>
        <family val="1"/>
        <charset val="162"/>
      </rPr>
      <t xml:space="preserve"> </t>
    </r>
    <r>
      <rPr>
        <i/>
        <sz val="10"/>
        <color indexed="18"/>
        <rFont val="Century"/>
        <family val="1"/>
        <charset val="162"/>
      </rPr>
      <t>Total Liabilities</t>
    </r>
  </si>
  <si>
    <r>
      <t>Net Dönem Biriken Fonu -</t>
    </r>
    <r>
      <rPr>
        <b/>
        <i/>
        <sz val="10"/>
        <color indexed="18"/>
        <rFont val="Century"/>
        <family val="1"/>
        <charset val="162"/>
      </rPr>
      <t xml:space="preserve"> </t>
    </r>
    <r>
      <rPr>
        <i/>
        <sz val="10"/>
        <color indexed="18"/>
        <rFont val="Century"/>
        <family val="1"/>
        <charset val="162"/>
      </rPr>
      <t>Net Accumulated Fund</t>
    </r>
  </si>
  <si>
    <r>
      <t xml:space="preserve">Aktif Toplamı - </t>
    </r>
    <r>
      <rPr>
        <i/>
        <sz val="10"/>
        <color indexed="18"/>
        <rFont val="Century"/>
        <family val="1"/>
        <charset val="162"/>
      </rPr>
      <t>Total Assets</t>
    </r>
  </si>
  <si>
    <r>
      <t xml:space="preserve">Faaliyet Hasılatı - </t>
    </r>
    <r>
      <rPr>
        <i/>
        <sz val="10"/>
        <color indexed="18"/>
        <rFont val="Century"/>
        <family val="1"/>
        <charset val="162"/>
      </rPr>
      <t>Operating Results</t>
    </r>
  </si>
  <si>
    <r>
      <t xml:space="preserve">D- Yatırım Gelirleri </t>
    </r>
    <r>
      <rPr>
        <b/>
        <i/>
        <sz val="10"/>
        <color indexed="18"/>
        <rFont val="Times New Roman"/>
        <family val="1"/>
      </rPr>
      <t xml:space="preserve">- </t>
    </r>
    <r>
      <rPr>
        <i/>
        <sz val="10"/>
        <color indexed="18"/>
        <rFont val="Times New Roman"/>
        <family val="1"/>
      </rPr>
      <t>Investment Income</t>
    </r>
  </si>
  <si>
    <r>
      <t xml:space="preserve">E- Yatırım Giderleri </t>
    </r>
    <r>
      <rPr>
        <b/>
        <i/>
        <sz val="10"/>
        <color indexed="18"/>
        <rFont val="Times New Roman"/>
        <family val="1"/>
      </rPr>
      <t xml:space="preserve">- </t>
    </r>
    <r>
      <rPr>
        <i/>
        <sz val="10"/>
        <color indexed="18"/>
        <rFont val="Times New Roman"/>
        <family val="1"/>
      </rPr>
      <t>Investment Expenses</t>
    </r>
  </si>
  <si>
    <r>
      <t xml:space="preserve">F- Vergi ve Diğer Yasal Yük. Karş. </t>
    </r>
    <r>
      <rPr>
        <b/>
        <i/>
        <sz val="10"/>
        <color indexed="18"/>
        <rFont val="Times New Roman"/>
        <family val="1"/>
      </rPr>
      <t xml:space="preserve">- </t>
    </r>
    <r>
      <rPr>
        <i/>
        <sz val="10"/>
        <color indexed="18"/>
        <rFont val="Times New Roman"/>
        <family val="1"/>
      </rPr>
      <t xml:space="preserve"> Provisions for Tax and Other Legal Liabilities</t>
    </r>
  </si>
  <si>
    <r>
      <t xml:space="preserve">Sermaye Tutarı
</t>
    </r>
    <r>
      <rPr>
        <i/>
        <sz val="10"/>
        <rFont val="Times New Roman"/>
        <family val="1"/>
        <charset val="162"/>
      </rPr>
      <t>Capital
(1000 TL)</t>
    </r>
  </si>
  <si>
    <r>
      <t xml:space="preserve">HD Şirk. Yabancı Sermaye Toplamı - </t>
    </r>
    <r>
      <rPr>
        <i/>
        <sz val="10"/>
        <rFont val="Times New Roman"/>
        <family val="1"/>
        <charset val="162"/>
      </rPr>
      <t>Total Capital for Foreign Partners Non Life Ins.Comp.(*)</t>
    </r>
  </si>
  <si>
    <r>
      <t xml:space="preserve">H/E Şirk. Yabancı Sermaye Toplamı - </t>
    </r>
    <r>
      <rPr>
        <i/>
        <sz val="10"/>
        <rFont val="Times New Roman"/>
        <family val="1"/>
        <charset val="162"/>
      </rPr>
      <t>Total Capital for Foreign Partners Life/Pension Comp.(*)</t>
    </r>
  </si>
  <si>
    <r>
      <t xml:space="preserve">Yabancı Sermaye Toplamı - </t>
    </r>
    <r>
      <rPr>
        <i/>
        <sz val="10"/>
        <rFont val="Times New Roman"/>
        <family val="1"/>
        <charset val="162"/>
      </rPr>
      <t>Total Foreign Capital (*)</t>
    </r>
  </si>
  <si>
    <r>
      <t xml:space="preserve">HD Şirk. Yerli Sermaye Toplamı - </t>
    </r>
    <r>
      <rPr>
        <i/>
        <sz val="10"/>
        <rFont val="Times New Roman"/>
        <family val="1"/>
        <charset val="162"/>
      </rPr>
      <t>Total Domestic Capital for Non Life Ins.Comp.(*)</t>
    </r>
  </si>
  <si>
    <r>
      <t xml:space="preserve">H/E Şirk. Yerli Sermaye Toplamı - </t>
    </r>
    <r>
      <rPr>
        <i/>
        <sz val="10"/>
        <rFont val="Times New Roman"/>
        <family val="1"/>
        <charset val="162"/>
      </rPr>
      <t>Total Domestic Capital for Life/Pension Comp.(*)</t>
    </r>
  </si>
  <si>
    <r>
      <t xml:space="preserve">Yerli Sermaye Toplamı - </t>
    </r>
    <r>
      <rPr>
        <i/>
        <sz val="10"/>
        <rFont val="Times New Roman"/>
        <family val="1"/>
        <charset val="162"/>
      </rPr>
      <t>Total Domestic Capital (*)</t>
    </r>
  </si>
  <si>
    <t>(*) Yabancı sermayeli şirketlerin toplam sermaye ve prim üretimi içindeki payları yabancı ortak payı ile ağırlıklandırılmıştır.</t>
  </si>
  <si>
    <t xml:space="preserve">     Shares in capital and premium production of foreign capitalized companies are foreign share - weighted.</t>
  </si>
  <si>
    <t>BH1</t>
  </si>
  <si>
    <t>BH2</t>
  </si>
  <si>
    <t>BH3</t>
  </si>
  <si>
    <t>BH4</t>
  </si>
  <si>
    <t>Fon 1</t>
  </si>
  <si>
    <t>Fon 2</t>
  </si>
  <si>
    <t>TL</t>
  </si>
  <si>
    <t>EUR</t>
  </si>
  <si>
    <t>USD</t>
  </si>
  <si>
    <t>BİRLİK YAŞAM</t>
  </si>
  <si>
    <t>SİGORTALI TL PORTFÖY</t>
  </si>
  <si>
    <t>SİGORTALI USD PORTFÖY</t>
  </si>
  <si>
    <t>SİGORTALI EURO PORTFÖY</t>
  </si>
  <si>
    <t>ROL PORTFÖYÜ</t>
  </si>
  <si>
    <t>EĞİTİM SİG. PORTFÖYÜ</t>
  </si>
  <si>
    <t>TL Hayat Sigorta Fonu</t>
  </si>
  <si>
    <t>USD Hayat Sigorta Fonu</t>
  </si>
  <si>
    <t>EUR Hayat Sigorta Fonu</t>
  </si>
  <si>
    <t>Yeni TL Hayat Sigorta Fonu</t>
  </si>
  <si>
    <t>Yeni USD Hayat Sigorta Fonu</t>
  </si>
  <si>
    <t>Yeni EUR Hayat Sigorta Fonu</t>
  </si>
  <si>
    <t>TL HAYAT TEMİNAT PORT.</t>
  </si>
  <si>
    <t>USD'YE END.TEMİNAT PORT.</t>
  </si>
  <si>
    <t>SABANCI ÜNİV. USD END. TEM.PORT.</t>
  </si>
  <si>
    <t>EURO'YA END.TEMİNAT PORT.</t>
  </si>
  <si>
    <t>GBP'YE END.TEMİNAT PORT.</t>
  </si>
  <si>
    <t>AvivaSA Hayat Birim Fiyatlı Fonu_TL</t>
  </si>
  <si>
    <t>AvivaSA Hayat Birim Fiyatlı Fonu_USD</t>
  </si>
  <si>
    <t>AvivaSA Hayat Karpaylı Fonu_TL</t>
  </si>
  <si>
    <t>AvivaSA Hayat Karpaylı Fonu_USD</t>
  </si>
  <si>
    <t>AvivaSA Hayat Karpaylı Fonu_EURO</t>
  </si>
  <si>
    <t>DHDEM</t>
  </si>
  <si>
    <t>DHTRL</t>
  </si>
  <si>
    <t>DHUSD</t>
  </si>
  <si>
    <t>IBHEUR</t>
  </si>
  <si>
    <t>IBHUSD</t>
  </si>
  <si>
    <t>IBHYTL</t>
  </si>
  <si>
    <t>RFDEM</t>
  </si>
  <si>
    <t>RFTRL</t>
  </si>
  <si>
    <t>RFUSD</t>
  </si>
  <si>
    <t>TL 90</t>
  </si>
  <si>
    <t>TL 93</t>
  </si>
  <si>
    <t>TL 95</t>
  </si>
  <si>
    <t>USD 90</t>
  </si>
  <si>
    <t>USD 93</t>
  </si>
  <si>
    <t>USD 95</t>
  </si>
  <si>
    <t>EUR 90</t>
  </si>
  <si>
    <t>EUR 93</t>
  </si>
  <si>
    <t>TL %5</t>
  </si>
  <si>
    <t>TL %6</t>
  </si>
  <si>
    <t>TL %8</t>
  </si>
  <si>
    <t>TL %9</t>
  </si>
  <si>
    <t>USD %2</t>
  </si>
  <si>
    <t>USD %3</t>
  </si>
  <si>
    <t>USD %3,5</t>
  </si>
  <si>
    <t>EUR %2</t>
  </si>
  <si>
    <t>EUR %3</t>
  </si>
  <si>
    <t>EUR %3,5</t>
  </si>
  <si>
    <t>CHF %3,5</t>
  </si>
  <si>
    <t>FN1</t>
  </si>
  <si>
    <t>FN2</t>
  </si>
  <si>
    <t>FN4</t>
  </si>
  <si>
    <t>FN5</t>
  </si>
  <si>
    <t>FN6</t>
  </si>
  <si>
    <t>FN8</t>
  </si>
  <si>
    <t>F10</t>
  </si>
  <si>
    <t>F11</t>
  </si>
  <si>
    <t>F12</t>
  </si>
  <si>
    <t>F13</t>
  </si>
  <si>
    <t>F14</t>
  </si>
  <si>
    <t>F15</t>
  </si>
  <si>
    <t>F16</t>
  </si>
  <si>
    <t>F17</t>
  </si>
  <si>
    <t>TL2</t>
  </si>
  <si>
    <t>TL3</t>
  </si>
  <si>
    <t>DENGELİ EYF</t>
  </si>
  <si>
    <t>GELİR AMAÇLI KAMU BORÇLANMA ARAÇLARI EYF</t>
  </si>
  <si>
    <t>PARA PİYASASI LİKİT KAMU EYF</t>
  </si>
  <si>
    <t>GELİR AMAÇLI HİSSE SENEDİ EYF</t>
  </si>
  <si>
    <t>GELİR AMAÇLI ULUSLARARASI BORÇLANMA ARAÇLARI EYF</t>
  </si>
  <si>
    <t>ESNEK EYF</t>
  </si>
  <si>
    <t>PARA PİYASASI EMANET LİKİT KAMU EYF</t>
  </si>
  <si>
    <t>BÜYÜME AMAÇLI ESNEK EYF</t>
  </si>
  <si>
    <t>BÜYÜME AMAÇLI HİSSE SENEDİ EYF</t>
  </si>
  <si>
    <t>GELİR AMAÇLI KAMU DIŞ BORÇLANMA ARAÇLARI(EURO) EYF</t>
  </si>
  <si>
    <t>GELİR AMAÇLI KAMU DIŞ BORÇLANMA ARAÇLARI EYF</t>
  </si>
  <si>
    <t>GELİR AMAÇLI ULUSLARARASI ESNEK EYF</t>
  </si>
  <si>
    <t>GRUPLARA YÖNELİK GELİR AMAÇLI KAMU BORÇLANMA ARAÇLARI EYF</t>
  </si>
  <si>
    <t>GRUPLARA YÖNELİK GELİR AMAÇLI DÖVİZ CİNSİNDEN KARMA BORÇLANMA ARAÇLARI EYF</t>
  </si>
  <si>
    <t>GRUPLARA YÖNELİK BÜYÜME AMAÇLI ESNEK EYF</t>
  </si>
  <si>
    <t>ANADOLU HAYAT EMEKLİLİK A.Ş. GELİR AMAÇLI KAMU BORÇLANMA ARAÇLARI EMEKLİLİK YATIRIM FONU</t>
  </si>
  <si>
    <t>ANADOLU HAYAT EMEKLİLİK A.Ş. PARA PİYASASI LİKİT EMEKLİLİK YATIRIM FONU (KARMA)</t>
  </si>
  <si>
    <t>ANADOLU HAYAT EMEKLİLİK A.Ş. GELİR AMAÇLI KARMA BORÇLANMA ARAÇLARI EMEKLİLİK YATIRIM FONU-DOLAR</t>
  </si>
  <si>
    <t>ANADOLU HAYAT EMEKLİLİK A.Ş. GELİR AMAÇLI KARMA BORÇLANMA ARAÇLARI EMEKLİLİK YATIRIM FONU-EURO</t>
  </si>
  <si>
    <t>ANADOLU HAYAT EMEKLİLİK A.Ş. BÜYÜME AMAÇLI HİSSE SENEDİ EMEKLİLİK YATIRIM FONU</t>
  </si>
  <si>
    <t>ANADOLU HAYAT EMEKLİLİK A.Ş. BÜYÜME AMAÇLI ULUSLARARASI KARMA EMEKLİLİK YATIRIM FONU</t>
  </si>
  <si>
    <t>ANADOLU HAYAT EMEKLİLİK A.Ş. GELİR AMAÇLI ESNEK EMEKLİLİK YATIRIM FONU</t>
  </si>
  <si>
    <t>ANADOLU HAYAT EMEKLİLİK A.Ş. ESNEK EMEKLİLİK YATIRIM FONU</t>
  </si>
  <si>
    <t>ANADOLU HAYAT EMEKLİLİK A.Ş. BÜYÜME AMAÇLI ESNEK EMEKLİLİK YATIRIM FONU</t>
  </si>
  <si>
    <t>ANADOLU HAYAT EMEKLİLİK A.Ş. GELİR AMAÇLI ALTERNATİF ESNEK EMEKLİLİK YATIRIM FONU</t>
  </si>
  <si>
    <t>ANADOLU HAYAT EMEKLİLİK A.Ş. BÜYÜME AMAÇLI YÜKSELEN ÜLKELER ESNEK EMEKLİLİK YATIRIM FONU</t>
  </si>
  <si>
    <t>ANADOLU HAYAT EMEKLİLİK A.Ş. GRUPLARA YÖNELİK GELİR AMAÇLI KAMU BORÇLANMA ARAÇLARI EMEKLİLİK YATIRIM FONU</t>
  </si>
  <si>
    <t>ANADOLU HAYAT EMEKLİLİK A.Ş. GRUPLARA YÖNELİK GELİR AMAÇLI KARMA BORÇLANMA ARAÇLARI EMEKLİLİK YATIRIM FONU</t>
  </si>
  <si>
    <t>ANADOLU HAYAT EMEKLİLİK A.Ş. GRUPLARA YÖNELİK BÜYÜME AMAÇLI HİSSE SENEDİ EMEKLİLİK YATIRIM FONU</t>
  </si>
  <si>
    <t>ANADOLU HAYAT EMEKLİLİK A.Ş. GRUPLARA YÖNELİK GELİR AMAÇLI ESNEK EMEKLİLİK YATIRIM FONU</t>
  </si>
  <si>
    <t>ANADOLU HAYAT EMEKLİLİK A.Ş. GELİR AMAÇLI KAMU BORÇLANMA ARAÇLARI BEYAZ EMEKLİLİK YATIRIM FONU</t>
  </si>
  <si>
    <t>ANADOLU HAYAT EMEKLİLİK A.Ş. BÜYÜME AMAÇLI HİSSE SENEDİ BEYAZ EMEKLİLİK YATIRIM FONU</t>
  </si>
  <si>
    <t>ANADOLU HAYAT EMEKLİLİK A.Ş. GELİR AMAÇLI KAMU BORÇLANMA ARAÇLARI TURUNCU EMEKLİLİK YATIRIM FONU</t>
  </si>
  <si>
    <t>ANADOLU HAYAT EMEKLİLİK A.Ş. BÜYÜME AMAÇLI ESNEK TURUNCU EMEKLİLİK YATIRIM FONU</t>
  </si>
  <si>
    <t>ANADOLU HAYAT EMEKLİLİK A.Ş. GELİR AMAÇLI KARMA BORÇLANMA ARAÇLARI EMEKLİLİK YATIRIM FONU</t>
  </si>
  <si>
    <t>ANADOLU HAYAT EMEKLİLİK A.Ş. DİNAMİK ESNEK  EMEKLİLİK YATIRIM FONU</t>
  </si>
  <si>
    <t>AVİVASA EMEKLİLİK VE HAYAT PARA PİYASASI LİKİT-KAMU EMEKLİLİK YATIRIM FONU</t>
  </si>
  <si>
    <t>AVİVASA EMEKLİLİK VE HAYAT GELİR AMAÇLI KAMU BORÇLANMA ARAÇLARI EMEKLİLİK YATIRIM FONU</t>
  </si>
  <si>
    <t>AVİVASA EMEKLİLİK VE HAYAT BÜYÜME AMAÇLI ESNEK EMEKLİLİK YATIRIM FONU</t>
  </si>
  <si>
    <t>AVİVASA EMEKLİLİK VE HAYAT GELİR AMAÇLI ULUSLARARASI KARMA EMEKLİLİK YATIRIM FONU</t>
  </si>
  <si>
    <t>AVİVASA EMEKLİLİK VE HAYAT BÜYÜME AMAÇLI HİSSE SENEDİ GRUP EMEKLİLİK YATIRIM FONU</t>
  </si>
  <si>
    <t>AVİVASA EMEKLİLİK VE HAYAT GELİR AMAÇLI ESNEK EMEKLİLİK YATIRIM FONU</t>
  </si>
  <si>
    <t>AVİVASA EMEKLİLİK VE HAYAT HİSSE SENEDİ EMEKLİLİK YATIRIM FONU</t>
  </si>
  <si>
    <t>AVİVASA EMEKLİLİK VE HAYAT KAMU BORÇLANMA ARAÇLARI EMEKLİLİK YATIRIM FONU-GRUP</t>
  </si>
  <si>
    <t>AVİVASA EMEKLİLİK VE HAYAT GELİR AMAÇLI KAMU DIŞ BORÇLANMA ARAÇLARI GRUP EMEKLİLİK YATIRIM FONU</t>
  </si>
  <si>
    <t>AVİVASA EMEKLİLİK VE HAYAT DENGELİ EMEKLİLİK YATIRIM FONU</t>
  </si>
  <si>
    <t>AVİVASA EMEKLİLİK VE HAYAT ESNEK EMEKLİLİK YATIRIM FONU</t>
  </si>
  <si>
    <t>AVİVASA EMEKLİLİK VE HAYAT GELİR AMAÇLI KAMU DIŞ BORÇLANMA ARAÇLARI EMEKLİLİK YATIRIM FONU</t>
  </si>
  <si>
    <t>AVİVASA EMEKLİLİK VE HAYAT BÜYÜME AMAÇLI HİSSE SENEDİ EMEKLİLİK YATIRIM FONU</t>
  </si>
  <si>
    <t>AVİVASA EMEKLİLİK VE HAYAT KAMU BORÇLANMA ARAÇLARI EMEKLİLİK YATIRIM FONU</t>
  </si>
  <si>
    <t>AVİVASA EMEKLİLİK VE HAYAT KAMU LİKİT EMEKLİLİK YATIRIM FONU</t>
  </si>
  <si>
    <t>AVİVASA EMEKLİLİK VE HAYAT GELİR AMAÇLI ULUSLARARASI BORÇLANMA ARAÇLARI EMEKLİLİK YATIRIM FONU</t>
  </si>
  <si>
    <t>AVİVASA EMEKLİLİK VE HAYAT BÜYÜME AMAÇLI ESNEK GRUP EMEKLİLİK YATIRIM FONU</t>
  </si>
  <si>
    <t>BNP PARİBAS CARDİF EMEKLİLİK A.Ş. GELİR AMAÇLI KAMU BORÇLANMA ARAÇLARI EYF</t>
  </si>
  <si>
    <t>BNP PARİBAS CARDİF EMEKLİLİK A.Ş. PARA PİYASASI LİKİT KAMU EYF</t>
  </si>
  <si>
    <t>BNP PARİBAS CARDİF EMEKLİLİK A.Ş. GELİR AMAÇLI KARMA BORÇLANMA ARAÇLARI DÖVİZ EYF</t>
  </si>
  <si>
    <t>BNP PARİBAS CARDİF EMEKLİLİK A.Ş. BÜYÜME AMAÇLI HİSSE SENEDİ EYF</t>
  </si>
  <si>
    <t>BNP PARİBAS CARDİF EMEKLİLİK A.Ş. ESNEK EYF</t>
  </si>
  <si>
    <t>BNP PARİBAS CARDİF EMEKLİLİK A.Ş. GELİR AMAÇLI KARMA BORÇLANMA ARAÇLARI USD EYF</t>
  </si>
  <si>
    <t>BNP PARİBAS CARDİF EMEKLİLİK A.Ş. PARA PİYASASI EMANET LİKİT-KARMA EYF</t>
  </si>
  <si>
    <t>BNP PARİBAS CARDİF EMEKLİLİK A.Ş. GRUPLARA YÖNELİK GELİR AMAÇLI KAMU BORÇLANMA ARAÇLARI EYF</t>
  </si>
  <si>
    <t>DENİZ EMEKLİLİK VE HAYAT A.Ş. LİKİT EYF</t>
  </si>
  <si>
    <t>DENİZ EMEKLİLİK VE HAYAT A.Ş. G.A. KAMU BORÇLANMA ARAÇLARI EYF</t>
  </si>
  <si>
    <t>DENİZ EMEKLİLİK VE HAYAT A.Ş. G.A. KAMU DIŞ BORÇLANMA ARAÇLARI EYF</t>
  </si>
  <si>
    <t>DENİZ EMEKLİLİK VE HAYAT A.Ş. ESNEK EYF</t>
  </si>
  <si>
    <t>DENİZ EMEKLİLİK VE HAYAT A.Ş. B.A. HİSSE SENEDİ EYF</t>
  </si>
  <si>
    <t>DENİZ EMEKLİLİK VE HAYAT A.Ş. GRUPLARA YÖNELİK G.A. KAMU BORÇLANMA ARAÇLARI EYF</t>
  </si>
  <si>
    <t>DENİZ EMEKLİLİK VE HAYAT A.Ş. GRUPLARA YÖNELİK ESNEK EYF</t>
  </si>
  <si>
    <t>PARA PİYASASI LİKİT KAMU</t>
  </si>
  <si>
    <t>GELİR AMAÇLI KAMU BORÇLANMA ARAÇLARI TL</t>
  </si>
  <si>
    <t>BÜYÜME AMAÇLI HİSSE SENEDİ</t>
  </si>
  <si>
    <t>GELİR AMAÇLI KAMU BORÇLANMA ARAÇLARI USD</t>
  </si>
  <si>
    <t>GELİR AMAÇLI KAMU BORÇLANMA ARAÇLARI EURO</t>
  </si>
  <si>
    <t>BÜYÜME AMAÇLI ESNEK</t>
  </si>
  <si>
    <t>GRUPLARA YÖNELİK ESNEK</t>
  </si>
  <si>
    <t>GELİR AMAÇLI ESNEK</t>
  </si>
  <si>
    <t>FEHAS ESNEK EMEKLİLİK YATIRIM FONU</t>
  </si>
  <si>
    <t>FEHAS BÜYÜME AMAÇLI HİSSE SENEDİ EYF</t>
  </si>
  <si>
    <t>FEHAS GELİR AMAÇLI KAMU BORÇLANMA ARAÇLARI EYF</t>
  </si>
  <si>
    <t>FEHAS PARA PİYASASI LİKİT KAMU EYF</t>
  </si>
  <si>
    <t>FEHAS BÜYÜME AMAÇLI ULUSLARARASI KARMA EYF</t>
  </si>
  <si>
    <t>FEHAS GRUPLARA YÖNELİK ESNEK EYF</t>
  </si>
  <si>
    <t>FEHAS GRUPLARA YÖNELİK GELİR AMAÇLI KAMU BORÇLANMA ARAÇLARI  EYF</t>
  </si>
  <si>
    <t>GARANTİ EMEKLİLİK VE HAYAT GELİR AMAÇLI KAMU BORÇLANMA ARAÇLARI EMEKLİLİK YATIRIM FONU</t>
  </si>
  <si>
    <t>GARANTİ EMEKLİLİK VE HAYAT GELİR AMAÇLI KAMU DIŞ BORÇLANMA ARAÇLARI (EUROBOND) EMEKLİLİK YATIRIM FONU</t>
  </si>
  <si>
    <t>GARANTİ EMEKLİLİK VE HAYAT BÜYÜME AMAÇLI HİSSE SENEDİ EMEKLİLİK YATIRIM FONU</t>
  </si>
  <si>
    <t>GARANTİ EMEKLİLİK VE HAYAT GELİR AMAÇLI ULUSLARARASI BORÇLANMA ARAÇLARI EMEKLİLİK YATIRIM FONU</t>
  </si>
  <si>
    <t>GARANTİ EMEKLİLİK VE HAYAT ESNEK EMEKLİLİK YATIRIM FONU</t>
  </si>
  <si>
    <t>GARANTİ EMEKLİLİK VE HAYAT GELİR AMAÇLI ESNEK EMEKLİLİK YATIRIM FONU</t>
  </si>
  <si>
    <t>GARANTİ EMEKLİLİK VE HAYAT GRUPLARA YÖNELİK GELİR AMAÇLI KAMU BORÇLANMA ARAÇLARI EMEKLİLİK YATIRIM FONU</t>
  </si>
  <si>
    <t>GARANTİ EMEKLİLİK VE HAYAT GRUPLARA YÖNELİK GELİR AMAÇLI KAMU DIŞ BORÇLANMA ARAÇLARI (EUROBOND) EMEKLİLİK YATIRIM FONU</t>
  </si>
  <si>
    <t>GARANTİ EMEKLİLİK VE HAYAT GRUPLARA YÖNELİK ESNEK EMEKLİLİK YATIRIM FONU</t>
  </si>
  <si>
    <t>GARANTİ EMEKLİLİK VE HAYAT KAMU BORÇLANMA ARAÇLARI EMEKLİLİK YATIRIM FONU</t>
  </si>
  <si>
    <t>GARANTİ EMEKLİLİK VE HAYAT ESNEK ALTERNATİF EMEKLİLİK YATIRIM FONU</t>
  </si>
  <si>
    <t>GARANTİ EMEKLİLİK VE HAYAT GELİR AMAÇLI DEVLET İÇ BORÇLANMA ARAÇLARI EMEKLİLİK YATIRIM FONU</t>
  </si>
  <si>
    <t>GARANTİ EMEKLİLİK VE HAYAT ESNEK (TL) EMEKLİLİK YATIRIM FONU</t>
  </si>
  <si>
    <t>GARANTİ EMEKLİLİK VE HAYAT HİSSE SENEDİ EMEKLİLİK YATIRIM FONU</t>
  </si>
  <si>
    <t>GARANTİ EMEKLİLİK VE HAYAT LİKİT KAMU EMEKLİLİK YATIRIM FONU</t>
  </si>
  <si>
    <t>GARANTİ EMEKLİLİK VE HAYAT GRUPLARA YÖNELİK HİSSE SENEDİ EMEKLİLİK YATIRIM FONU</t>
  </si>
  <si>
    <t>GROUPAMA EMEKLİLİK A.Ş. GELİR AMAÇLI KAMU DIŞ BORÇLANMA ARAÇLARI  EMEKLİLİK YATIRIM FONU</t>
  </si>
  <si>
    <t>GROUPAMA EMEKLİLİK A.Ş. ESNEK EMEKLİLİK YATIRIM FONU</t>
  </si>
  <si>
    <t>GROUPAMA EMEKLİLİK A.Ş. BÜYÜME AMAÇLI HİSSE SENEDİ EMEKLİLİK YATIRIM FONU</t>
  </si>
  <si>
    <t>GROUPAMA EMEKLİLİK A.Ş. GELİR AMAÇLI KAMU BORÇLANMA ARAÇLARI  EMEKLİLİK YATIRIM FONU</t>
  </si>
  <si>
    <t>GROUPAMA EMEKLİLİK A.Ş. LİKİT - KAMU EMEKLİLİK YATIRIM FONU</t>
  </si>
  <si>
    <t>GROUPAMA EMEKLİLİK A.Ş. GRUPLARA YÖNELİK GELİR AMAÇLI KAMU DIŞ BORÇLANMA ARAÇLARI  EMEKLİLİK YATIRIM FONU</t>
  </si>
  <si>
    <t>GROUPAMA EMEKLİLİK A.Ş. GRUPLARA YÖNELİK ESNEK EMEKLİLİK YATIRIM FONU</t>
  </si>
  <si>
    <t>GROUPAMA EMEKLİLİK A.Ş. GRUPLARA YÖNELİK BÜYÜME AMAÇLI HİSSE SENEDİ EMEKLİLİK YATIRIM FONU</t>
  </si>
  <si>
    <t>GROUPAMA EMEKLİLİK A.Ş. GRUPLARA YÖNELİK GELİR AMAÇLI KAMU BORÇLANMA ARAÇLARI  EMEKLİLİK YATIRIM FONU</t>
  </si>
  <si>
    <t>ING EMEKLİLİK A.Ş. GELİR AMAÇLI KAMU BORÇLANMA ARAÇLARI FONU</t>
  </si>
  <si>
    <t>ING EMEKLİLİK A.Ş. GELİR AMAÇLI ESNEK FON</t>
  </si>
  <si>
    <t>ING EMEKLİLİK A.Ş. BÜYÜME AMAÇLI KARMA FON</t>
  </si>
  <si>
    <t>ING EMEKLİLİK A.Ş. BÜYÜME AMAÇLI HİSSE FON</t>
  </si>
  <si>
    <t>ING EMEKLİLİK A.Ş. LİKİT FON</t>
  </si>
  <si>
    <t>ING EMEKLİLİK A.Ş. ESNEK FON</t>
  </si>
  <si>
    <t>ING EMEKLİLİK A.Ş. KAMU BORÇLANMA ARAÇLARI FONU</t>
  </si>
  <si>
    <t>ING EMEKLİLİK A.Ş. BÜYÜME AMAÇLI ESNEK FON</t>
  </si>
  <si>
    <t>ESNEK EMEKLİLİK YATIRIM FONU</t>
  </si>
  <si>
    <t>BÜYÜME AMAÇ.HİSSE SEN.E.Y.F.</t>
  </si>
  <si>
    <t>PARA PİYASASI LİKİT KAMU E.Y.F.</t>
  </si>
  <si>
    <t>GELİR AMAÇLI KAMU BORÇ.AR.E.Y.F.</t>
  </si>
  <si>
    <t>GELİR AM. ULUSLARARASI BOR. ARAÇ.E.Y.F.</t>
  </si>
  <si>
    <t>GELİR AM. ULUSLARARASI KARMA.E.Y.F.</t>
  </si>
  <si>
    <t>GELİR AMAÇLI TÜRK EUROBOND E.Y.F.</t>
  </si>
  <si>
    <t>GELİR AMAÇLI GRUP DEVLET İÇ BORÇ.SEN.E.Y.F.</t>
  </si>
  <si>
    <t>GELİR AMAÇLI GRUP ESNEK E.Y.F.</t>
  </si>
  <si>
    <t>GRUP LİKİT E.Y.F.</t>
  </si>
  <si>
    <t>GELİR AMAÇLI GELİRE ENDEKSLİ SEN.E.Y.F.</t>
  </si>
  <si>
    <t>BÜYÜME AMAÇLI KATILIM ESNEK E.Y.F.</t>
  </si>
  <si>
    <t>BÜYÜME AMAÇLI GRUP KATILIM ESNEK E.Y.F.</t>
  </si>
  <si>
    <t>GELİR AMAÇLI GRUP ESNEK ALTERNATİF E.Y.F.</t>
  </si>
  <si>
    <t>GELİR AMAÇLI GRUP KAMU BORÇLANMA AARAÇLARI MAVİ E.Y.F.</t>
  </si>
  <si>
    <t>GRUP ESNEK BEYAZ E.Y.F.</t>
  </si>
  <si>
    <t xml:space="preserve">ESNEK EMEKLİLİK YATIRIM FONU                                                                        </t>
  </si>
  <si>
    <t xml:space="preserve">GELİR AMAÇLI DÖVİZ CİNSİNDEN KAMU BORÇLANMA ARAÇLARI EMEKLİLİK YATIRIM FONU                         </t>
  </si>
  <si>
    <t xml:space="preserve">BÜYÜME AMAÇLI HİSSE SENEDİ EMEKLİLİK YATIRIM FONU                                                   </t>
  </si>
  <si>
    <t xml:space="preserve">GELİR AMAÇLI KAMU BORÇLANMA ARAÇLARI EMEKLİLİK YATIRIM FONU                                         </t>
  </si>
  <si>
    <t xml:space="preserve">PARA PİYASASI EMANET LİKİT KARMA EMEKLİLİK YATIRIM FONU                                             </t>
  </si>
  <si>
    <t xml:space="preserve">PARA PİYASASI LİKİT - KAMU EMEKLİLİK YATIRIM FONU                                                   </t>
  </si>
  <si>
    <t xml:space="preserve">GELİR AMAÇLI ULUSLARARASI KARMA EMEKLİLİK YATIRIM FONU                                              </t>
  </si>
  <si>
    <t xml:space="preserve">ESNEK (DÖVİZ) GRUP EMEKLİLİK YATIRIM FONU                                                           </t>
  </si>
  <si>
    <t xml:space="preserve">ESNEK (TL) GRUP EMEKLİLİK YATIRIM FONU                                                              </t>
  </si>
  <si>
    <t xml:space="preserve">GELİR AMAÇLI KAMU DIŞ BORÇLANMA ARAÇLARI EMEKLİLİK YATIRIM FONU (EURO)                              </t>
  </si>
  <si>
    <t xml:space="preserve">GELİR AMAÇLI KAMU BORÇLANMA ARAÇLARI GRUP EMEKLİLİK YATIRIM FONU                                    </t>
  </si>
  <si>
    <t>BÜYÜME AMAÇLI ESNEK EMEKLİLİK YATIRIM FONU</t>
  </si>
  <si>
    <t>PERA A ESNEK GRUP EMEKLİLİK YATIRIM FONU</t>
  </si>
  <si>
    <t>PERA H ESNEK GRUP EMEKLİLİK YATIRIM FONU</t>
  </si>
  <si>
    <t>PERA Y ESNEK GRUP EMEKLİLİK YATIRIM FONU</t>
  </si>
  <si>
    <t>KOÇ İŞTİRAK ENDEKSİ EMEKLİLİK YATIRIM FONU</t>
  </si>
  <si>
    <t>IMKB TEMETTU ENDEKSİ EMEKLİLİK YATIRIM FONU</t>
  </si>
  <si>
    <t>ALTERNATİF ESNEK EMEKLİLİK YATIRIM FONU</t>
  </si>
  <si>
    <t>ZİRAAT HAYAT VE EMEKLİLİK A.Ş LİKİT- KAMU E.Y.F.</t>
  </si>
  <si>
    <t>ZİRAAT HAYAT VE EMEKLİLİK A.Ş. GELİR AMAÇLI KARMA BORÇLANAMA  ARAÇLARI DÖVİZ E.Y.F.</t>
  </si>
  <si>
    <t>ZİRAAT HAYAT VE EMEKLİLİK A.Ş. GELİR AMAÇLI KAMU BORÇLANMA ARAÇLARI E.Y.F.</t>
  </si>
  <si>
    <t>ZİRAAT HAYAT VE EMEKLİLİK A.Ş. ESNEK E.Y.F.</t>
  </si>
  <si>
    <t>ZİRAAT HAYAT VE EMEKLİLİK A.Ş. BÜYÜME AMAÇLI HİSSE SENEDİ E.Y.F.</t>
  </si>
  <si>
    <t>ZİRAAT HAYAT VE EMEKLİLİK A.Ş. ALTERNATİF ESNEK E.Y.F.</t>
  </si>
  <si>
    <t>(*) Cinsiyete Göre Sözleşme / Sertifika Sayısı sözleşmenin düzenlendiği sıradaki yaşı, diğer bölümlerdeki Sözleşme / Sertifika Sayısı ise 31/12/2011 tarihi itibariyle güncel yaşı ifade etmektedir.</t>
  </si>
  <si>
    <t xml:space="preserve">(*) The number of contracts according to gender means participats' ages when the contracts drew and other contracts' numbers mean participats' ages as of 12/31/2011.  </t>
  </si>
  <si>
    <t>ACE EUROPEAN GROUP LTD. Türkiye Şubesi</t>
  </si>
  <si>
    <t>HALKA ARZ</t>
  </si>
  <si>
    <t>TOPLAM:</t>
  </si>
  <si>
    <t>AKSİGORTA AŞ</t>
  </si>
  <si>
    <t>TOKIO MARINE AND NICHIDO FIRE INSURANCE CO.LTD.</t>
  </si>
  <si>
    <t>MİLLİ REASÜRANS T.A.Ş.</t>
  </si>
  <si>
    <t>DİĞER ( 13 KİŞİ + 1 ŞİRKET )</t>
  </si>
  <si>
    <t>ÖMER TEKTAŞ</t>
  </si>
  <si>
    <t>SUZANNE AMRAM</t>
  </si>
  <si>
    <t>AYDIN SİLİVRİLİ</t>
  </si>
  <si>
    <t>RENGİN AVUNDUK</t>
  </si>
  <si>
    <t>GÖNÜL BAKAY</t>
  </si>
  <si>
    <t>ANADOLU ANONİM TÜRK SİGORTA ŞİRKETİ</t>
  </si>
  <si>
    <t>DİĞER</t>
  </si>
  <si>
    <t>ANKARA ANONİM TÜRK SİGORTA ŞİRKETİ</t>
  </si>
  <si>
    <t>T.C ÇALIŞMA VE SOS.GÜV.BAK.SOS.SİG.KURUMU</t>
  </si>
  <si>
    <t>SERVET GÜRKAN</t>
  </si>
  <si>
    <t>OGUZ KARAKUŞ</t>
  </si>
  <si>
    <t>METİN BÜYÜKÇETİN</t>
  </si>
  <si>
    <t>ATRADIUS CREDIT INSURANCE N.V. Türkiye İstanbul Şubesi</t>
  </si>
  <si>
    <t>AVİVA INTERNATIONAL HOLDINGS LIMITED</t>
  </si>
  <si>
    <t>AXA SİGORTA AŞ</t>
  </si>
  <si>
    <t>AXA HOLDİNG A.Ş.</t>
  </si>
  <si>
    <t>T.C.ZİRAAT BANKASI A.Ş.</t>
  </si>
  <si>
    <t>T.P.A.O.PERS.VAKFI</t>
  </si>
  <si>
    <t>GROUPAMA SİGORTA A.Ş.</t>
  </si>
  <si>
    <t>BNP PARIBAS CARDIF SİGORTA AŞ</t>
  </si>
  <si>
    <t>JEAN-BERTRAND MARİE LAROCHE</t>
  </si>
  <si>
    <t>CHARTIS SİGORTA AŞ</t>
  </si>
  <si>
    <t>GÖKTUĞ GÜR</t>
  </si>
  <si>
    <t>MUHARREM GÜVEN</t>
  </si>
  <si>
    <t>MİCHAEL JOHN WHİTWELL</t>
  </si>
  <si>
    <t>ASİF IQBAL</t>
  </si>
  <si>
    <t>SEMA BULUTLU(TÜFEKÇİLER)</t>
  </si>
  <si>
    <t>EMİNE OYA ÇETİNKAYA(ÖZARSLAN)</t>
  </si>
  <si>
    <t>WAYNE ALAN ABRAHAM</t>
  </si>
  <si>
    <t>CHRİSTOS ADAMANTİADİS</t>
  </si>
  <si>
    <t>COFACE SİGORTA AŞ</t>
  </si>
  <si>
    <t>COFINPAR</t>
  </si>
  <si>
    <t>RICCARDO CARRODORI</t>
  </si>
  <si>
    <t>DANİEL AİME MARCEL FRANCIS MORIN</t>
  </si>
  <si>
    <t>SERGIO NAPOLI</t>
  </si>
  <si>
    <t>ERNESTO DE MARTINIS</t>
  </si>
  <si>
    <t>DEMİR SİGORTA AŞ</t>
  </si>
  <si>
    <t>DEMİR FİNANSAL GRUP  HOLDİNG A.Ş.</t>
  </si>
  <si>
    <t>SEMA CINGILLIOĞLU</t>
  </si>
  <si>
    <t>ALİ ERSOY</t>
  </si>
  <si>
    <t xml:space="preserve">YUSUF ALİ VAHDET TULUN </t>
  </si>
  <si>
    <t>BEGÜM ERENGÜL</t>
  </si>
  <si>
    <t>DUBAİ GROUP SİGORTA AŞ</t>
  </si>
  <si>
    <t>FAREED LUTFİ ALİ HUSSAİN HARMOUZİ</t>
  </si>
  <si>
    <t>MEHMET AYDOĞDU</t>
  </si>
  <si>
    <t>ERGO SİGORTA AŞ</t>
  </si>
  <si>
    <t>ANDREAS MATHIAS KLEINER</t>
  </si>
  <si>
    <t>THOMAS HERBERT SCHOLKOPF</t>
  </si>
  <si>
    <t xml:space="preserve">MEHMET AKIN KOZANOĞLU </t>
  </si>
  <si>
    <t>MİCHELE PİGNOTTİ</t>
  </si>
  <si>
    <t>LOEİZ PİERRE MARİE FRANÇOİS LİMON DUPARCMEUR</t>
  </si>
  <si>
    <t>PAOLO CİONİ</t>
  </si>
  <si>
    <t>PASCAL FREDERİC PERSONNE</t>
  </si>
  <si>
    <t>EUREKO SİGORTA AŞ</t>
  </si>
  <si>
    <t>ACHMEA SERVICES NV</t>
  </si>
  <si>
    <t>ACHMEA ZORGVERZEKERINGEN NV</t>
  </si>
  <si>
    <t>ACHMEA SCHADEVERZEKERINGEN NV</t>
  </si>
  <si>
    <t>ACHMEA INTENE DIENSTEN NV</t>
  </si>
  <si>
    <t>EURO SİGORTA AŞ</t>
  </si>
  <si>
    <t>GENERALİ SİGORTA AŞ</t>
  </si>
  <si>
    <t>MITSUI SUMITOMO INSURANCE CO.LTD.</t>
  </si>
  <si>
    <t>MEHMET KADRİ ÜLKER</t>
  </si>
  <si>
    <t>ALTAN İKİZ</t>
  </si>
  <si>
    <t>HAŞİM EKENER</t>
  </si>
  <si>
    <t>SİMBA SİGORTACILIK MÜMESSİLLİK</t>
  </si>
  <si>
    <t>MARMARA ZEYTİN TARIM SATIŞ KOOP.BİRL.BURSA</t>
  </si>
  <si>
    <t>MİLLİ REASÜRANS TAŞ</t>
  </si>
  <si>
    <t>PİERRE PAUL JOSEPH LEON MARİE GHİSLAİN LEFEVRE</t>
  </si>
  <si>
    <t>GÜNEŞ SİGORTA AŞ</t>
  </si>
  <si>
    <t>GROUPAMA INTERNATIONAL</t>
  </si>
  <si>
    <t>VAKIFBANK PERS.ÖZEL SOS.GÜV.HİZM.VAKFI</t>
  </si>
  <si>
    <t>T.V.B MEMUR EMEKLİ VE YARD.SANDIĞI VAKFI</t>
  </si>
  <si>
    <t>HALK SİGORTA AŞ</t>
  </si>
  <si>
    <t>ŞAHISLAR</t>
  </si>
  <si>
    <t>DİĞER TÜZEL KİŞİLER</t>
  </si>
  <si>
    <t>HDI SİGORTA AŞ</t>
  </si>
  <si>
    <t>TORSTEN STEPHAN GÜNTER LEUE</t>
  </si>
  <si>
    <t>MATTHİAS MAAK</t>
  </si>
  <si>
    <t>OLİVER WİLLİ SCHMİD</t>
  </si>
  <si>
    <t>ORHAN ARIKÇI</t>
  </si>
  <si>
    <t>HÜR SİGORTA AŞ</t>
  </si>
  <si>
    <t>YAŞAR  EROĞLU</t>
  </si>
  <si>
    <t>DİĞER(5 KİŞİ)</t>
  </si>
  <si>
    <t>ERHAN SİMAVİ</t>
  </si>
  <si>
    <t>IŞIK SİGORTA AŞ</t>
  </si>
  <si>
    <t>ASYA KATILIM BANKASI A.Ş.</t>
  </si>
  <si>
    <t>M.İHSAN KALKAVAN</t>
  </si>
  <si>
    <t>DİĞER (57 KİŞİ)</t>
  </si>
  <si>
    <t>İRFAN HACIOSMANOĞLU</t>
  </si>
  <si>
    <t>REFİK YAVUZ KALKAVAN</t>
  </si>
  <si>
    <t>GÜLSÜM BETÜL KARAGÖZ</t>
  </si>
  <si>
    <t>SALİH SARIGÜL</t>
  </si>
  <si>
    <t>ÖMER FARUK BERKSAN</t>
  </si>
  <si>
    <t>LIBERTY SİGORTA AŞ</t>
  </si>
  <si>
    <t>DİĞERLERİ</t>
  </si>
  <si>
    <t>PANKOBİRLİK VE PANCAR KOOP. TOPLAMI</t>
  </si>
  <si>
    <t>NEOVA SİGORTA AŞ</t>
  </si>
  <si>
    <t>TURKAPİTAL HOLDING B.S.C.C.</t>
  </si>
  <si>
    <t>FIRST TAKAFUL INS.CO.K.S.C</t>
  </si>
  <si>
    <t>AL MUTHANNA INVESTMENT CO.K.S.C.C.</t>
  </si>
  <si>
    <t>RAY SİGORTA AŞ</t>
  </si>
  <si>
    <t>VİENNA INSURANCE GROUP (V.I.G)</t>
  </si>
  <si>
    <t>SBN SİGORTA AŞ</t>
  </si>
  <si>
    <t>ŞEKERBANK T.A.Ş.PERSONELİ MUNZ.SOSY.GVN.YARD.SAN.VAKFI</t>
  </si>
  <si>
    <t xml:space="preserve">TC.SOSYAL GÜVENLİK KURUMU </t>
  </si>
  <si>
    <t>AS REKLAM YAYIN TİCARET LTD.ŞTİ.</t>
  </si>
  <si>
    <t>YUSUF YEŞİLIRMAK</t>
  </si>
  <si>
    <t>AHMET KUTLU</t>
  </si>
  <si>
    <t>SOMPO JAPAN SİGORTA AŞ</t>
  </si>
  <si>
    <t>EUROPEAN BANK FOR RECONSTRUCTION AND DEVELOPMENT</t>
  </si>
  <si>
    <t>SOMPO JAPAN ASIA HOLDINGS PTE. LTD.</t>
  </si>
  <si>
    <t>SOMPO JAPAN INSURANCE (SINGAPORE) PTE. LTD.</t>
  </si>
  <si>
    <t>SOMPO JAPAN INSURANCE COMPANY OF AMERICA</t>
  </si>
  <si>
    <t>SOMPO JAPAN INSURANCE COMPANY OF EUROPE LIMITED</t>
  </si>
  <si>
    <t>TÜRK NIPPON SİGORTA AŞ</t>
  </si>
  <si>
    <t>HAREL INSURANCE INVESTMENTS AND FİNANCİAL SERVİCES LTD</t>
  </si>
  <si>
    <t>HÜSEYİN DERNEK</t>
  </si>
  <si>
    <t>STANDART INSURANCE</t>
  </si>
  <si>
    <t>ZİRAAT SİGORTA AŞ</t>
  </si>
  <si>
    <t>ZURICH SİGORTA AŞ</t>
  </si>
  <si>
    <t>ZURICH RÜCKVERSİCHERUNGS-GESELLSCHAFT AG</t>
  </si>
  <si>
    <t>ZURICH INVEST LTD</t>
  </si>
  <si>
    <t>ZURICH LIFE INSURANCE COMPANY LTD.</t>
  </si>
  <si>
    <t>ZURICH FINANZ-GESELLSCHAFT AG</t>
  </si>
  <si>
    <t>ACIBADEM SAĞLIK VE HAYAT SİGORTA AŞ</t>
  </si>
  <si>
    <t>WALNUT HOLDİNG COOPERAİTE U.A.</t>
  </si>
  <si>
    <t>MEHMET ALİ AYDINLAR</t>
  </si>
  <si>
    <t>ZEYNEP AYDINLAR</t>
  </si>
  <si>
    <t>HATİCE SEHER AYDINLAR</t>
  </si>
  <si>
    <t>MİCHEL KHALAF</t>
  </si>
  <si>
    <t>RAMİ MOHAMMED HASAN NAHHAS</t>
  </si>
  <si>
    <t>PAUL F. STEPHEN</t>
  </si>
  <si>
    <t>YAŞAR EROĞLU</t>
  </si>
  <si>
    <t>AXA HAYAT VE EMEKLİLİK AŞ</t>
  </si>
  <si>
    <t>BNP PARIBAS CARDIF HAYAT SİGORTA AŞ</t>
  </si>
  <si>
    <t>CIV HAYAT SİGORTA AŞ</t>
  </si>
  <si>
    <t>DEMİR HAYAT SİGORTA AŞ</t>
  </si>
  <si>
    <t>HALK HAYAT VE EMEKLİLİK AŞ</t>
  </si>
  <si>
    <t xml:space="preserve">HALK BANKA A.D., SKOPJE  </t>
  </si>
  <si>
    <t>MAPFRE GENEL YAŞAM SİGORTA AŞ</t>
  </si>
  <si>
    <t>ÇUKUROVA HOLDİNĞ</t>
  </si>
  <si>
    <t>AEGON EMEKLİLİK VE HAYAT AŞ</t>
  </si>
  <si>
    <t>AEGON TSJECHIE HOLDING B.V.</t>
  </si>
  <si>
    <t>AEGON INTERNATIONAL B.V.</t>
  </si>
  <si>
    <t>AEGON WONINGEN NOVA B.V.</t>
  </si>
  <si>
    <t>USFH - NEZAM B.V.</t>
  </si>
  <si>
    <t>ALLIANZ HAYAT VE EMEKLİLİK AŞ</t>
  </si>
  <si>
    <t>TOKIO MARINE AND NICHIDO FIRE INSURANCE CO. LTD.</t>
  </si>
  <si>
    <t>RB VITA S.P.A.</t>
  </si>
  <si>
    <t>ALLIANZ EUROPE LIMITED</t>
  </si>
  <si>
    <t>ANADOLU HAYAT EMEKLİLİK AŞ</t>
  </si>
  <si>
    <t>AVIVASA EMEKLİLİK VE HAYAT AŞ</t>
  </si>
  <si>
    <t>BNP PARIBAS CARDIF EMEKLİLİK AŞ</t>
  </si>
  <si>
    <t>CARDIF ASSURANCES RISQUES DIVERS</t>
  </si>
  <si>
    <t>CARDIF ASSURANCE VIE</t>
  </si>
  <si>
    <t>JEAN -BERTRAND MARIE LAROCHE</t>
  </si>
  <si>
    <t>GÉRARD CHRISTIAN BINET</t>
  </si>
  <si>
    <t>METLIFE EMEKLİLİK VE HAYAT AŞ</t>
  </si>
  <si>
    <t>ERGO EMEKLİLİK VE HAYAT AŞ</t>
  </si>
  <si>
    <t>THOMAS HERBERT SCHÖLLKOPF</t>
  </si>
  <si>
    <t>DR JOCHEN KARL FRIEDRICH MESSEMER</t>
  </si>
  <si>
    <t>FİNANS EMEKLİLİK VE HAYAT AŞ</t>
  </si>
  <si>
    <t>IBTECH</t>
  </si>
  <si>
    <t>GARANTİ EMEKLİLİK VE HAYAT AŞ</t>
  </si>
  <si>
    <t>ACHMEA</t>
  </si>
  <si>
    <t>GARANTİ ÖDEME SİSTEMLERİ</t>
  </si>
  <si>
    <t>GROUPAMA EMEKLİLİK AŞ</t>
  </si>
  <si>
    <t>T.C. ZİRAAT BANKASI PERSONELİ VAKFI</t>
  </si>
  <si>
    <t>M.EMİN ATASAGUN</t>
  </si>
  <si>
    <t>ING VERZEKERINGEN INTERTRUST II BV</t>
  </si>
  <si>
    <t>ING VERZEKERINGEN INTERTRUST III BV</t>
  </si>
  <si>
    <t>ING VERZEKERINGEN INTERTRUST IV BV</t>
  </si>
  <si>
    <t>ING VERZEKERINGEN INTERTRUST V BV</t>
  </si>
  <si>
    <t>VAKIF EMEKLİLİK AŞ</t>
  </si>
  <si>
    <t>VAKIFBANK PERS.ÖZEL SOS.GÜV.HİZ.V.</t>
  </si>
  <si>
    <t>YAPI KREDİ EMEKLİLİK AŞ</t>
  </si>
  <si>
    <t>MEHMET TURGUT AĞLEN</t>
  </si>
  <si>
    <t>ZİRAAT HAYAT VE EMEKLİLİK AŞ</t>
  </si>
  <si>
    <t>TC BAŞBAKANLIK HAZİNE MÜSTEŞARLIĞI</t>
  </si>
  <si>
    <t>TC ZİRAAT BANKASI</t>
  </si>
  <si>
    <t>90 212 306 39 00</t>
  </si>
  <si>
    <t>90 212 306 39 03</t>
  </si>
  <si>
    <t>90 212 306 39 01</t>
  </si>
  <si>
    <t>www.aceeurope.com.tr</t>
  </si>
  <si>
    <t>HALUK DİNÇER</t>
  </si>
  <si>
    <t>ŞERAFETTİN KARAKIŞ</t>
  </si>
  <si>
    <t>ÇETİN KOLUKISA</t>
  </si>
  <si>
    <t xml:space="preserve">MECLİS-İ MEBUSAN CAD. NO:67 </t>
  </si>
  <si>
    <t>BART KAREL A DE SMET</t>
  </si>
  <si>
    <t>İLKER YILDIRIM</t>
  </si>
  <si>
    <t>ALİ DOĞDU</t>
  </si>
  <si>
    <t>34427 FINDIKLI/İSTANBUL</t>
  </si>
  <si>
    <t>SEYFETTİN ATA KÖSEOĞLU</t>
  </si>
  <si>
    <t>ERKAN ŞAHİNLER</t>
  </si>
  <si>
    <t>0212 393 43 00</t>
  </si>
  <si>
    <t>HAYRİ ÇULHACI</t>
  </si>
  <si>
    <t>FAHRİ ALTINGÖZ</t>
  </si>
  <si>
    <t>BÜLENT BOZDOĞAN</t>
  </si>
  <si>
    <t>ŞENOL TEMEL</t>
  </si>
  <si>
    <t>0212 245 16 67</t>
  </si>
  <si>
    <t>STEFAN GEORGES LEON BRAEKEVELDT</t>
  </si>
  <si>
    <t>AYHAN DAYOĞLU</t>
  </si>
  <si>
    <t>ANTONIO CANO</t>
  </si>
  <si>
    <t>ÖMER KARA</t>
  </si>
  <si>
    <t>UĞUR GÜLEN</t>
  </si>
  <si>
    <t>RÜŞDÜ SARAÇOĞLU</t>
  </si>
  <si>
    <t>İZZET TÜMAY</t>
  </si>
  <si>
    <t>ARZU GÜLER</t>
  </si>
  <si>
    <t>HÜSEYİN ÇAKIR</t>
  </si>
  <si>
    <t>AYŞEGÜL OKTAY</t>
  </si>
  <si>
    <t>M. KEMAL OLGAÇ</t>
  </si>
  <si>
    <t>MELDA ŞUAYİPOĞLU</t>
  </si>
  <si>
    <t>AHMET TURUL</t>
  </si>
  <si>
    <t>TOLGA GÜRKAN</t>
  </si>
  <si>
    <t>CANDEMİR ÖNHON</t>
  </si>
  <si>
    <t>SOLMAZ ALTIN</t>
  </si>
  <si>
    <t>KLAUS DUEHRKOP</t>
  </si>
  <si>
    <t>www.allianz.com.tr</t>
  </si>
  <si>
    <t>LARS HEIBUTZKI</t>
  </si>
  <si>
    <t>TADAHARU UEHARA</t>
  </si>
  <si>
    <t>ALEXANDER IOANNIS ANKEL</t>
  </si>
  <si>
    <t>ARİF AYTEKİN</t>
  </si>
  <si>
    <t>212 350 03 50</t>
  </si>
  <si>
    <t>212 350 03 55</t>
  </si>
  <si>
    <t>www.anadolusigorta.com.tr</t>
  </si>
  <si>
    <t>ABDULLAH KARA</t>
  </si>
  <si>
    <t>34381 ŞİŞLİ / İSTANBUL</t>
  </si>
  <si>
    <t>0212 373 86 00</t>
  </si>
  <si>
    <t>0212 310 46 46</t>
  </si>
  <si>
    <t>www.ankarasigorta.com.tr</t>
  </si>
  <si>
    <t>ŞENOL ÇUDIN</t>
  </si>
  <si>
    <t>ONUR ONGAN</t>
  </si>
  <si>
    <t>DR. THOMAS LANGEN</t>
  </si>
  <si>
    <t>0212 3862800</t>
  </si>
  <si>
    <t>MICHAEL KARRENBERG</t>
  </si>
  <si>
    <t>THOMAS DIETZ</t>
  </si>
  <si>
    <t>0212 2722694</t>
  </si>
  <si>
    <t>www.atradius.com.tr</t>
  </si>
  <si>
    <t>SELDA EKE</t>
  </si>
  <si>
    <t>M. FIRAT KURUCA</t>
  </si>
  <si>
    <t>SELMİN ÇAĞATAY</t>
  </si>
  <si>
    <t>ŞAFAK ÖZEN</t>
  </si>
  <si>
    <t>ALİ AKŞENER</t>
  </si>
  <si>
    <t>TEVFİK SOMER</t>
  </si>
  <si>
    <t xml:space="preserve">0216 547 75 75 </t>
  </si>
  <si>
    <t>0216 326 94 52</t>
  </si>
  <si>
    <t>ERTAN FIRAT</t>
  </si>
  <si>
    <t>FAHRETTİN DOĞAN</t>
  </si>
  <si>
    <t>H.CEMAL ERERDİ</t>
  </si>
  <si>
    <t>AYŞE IŞIL AKYOL</t>
  </si>
  <si>
    <t>YAVUZ ÖLKEN</t>
  </si>
  <si>
    <t>0212 334 24 24</t>
  </si>
  <si>
    <t>CELALETTİN ALİ ERLAT</t>
  </si>
  <si>
    <t>AYŞEGÜL DENLİ</t>
  </si>
  <si>
    <t>0212 251 15 15</t>
  </si>
  <si>
    <t>İBRAHİM OLGUN KÜNTAY</t>
  </si>
  <si>
    <t>axasigorta.com.tr</t>
  </si>
  <si>
    <t>ŞAHİN NEJAT KAÇEL</t>
  </si>
  <si>
    <t>CEVDET ALTUĞ</t>
  </si>
  <si>
    <t>GERARD CHRISTIAN BINET</t>
  </si>
  <si>
    <t>CUMA YILMAZ</t>
  </si>
  <si>
    <t>EMİNE SEBİLÇİOĞLU</t>
  </si>
  <si>
    <t>PHILIPPE MARCEL ANTOINE ALLEMAND</t>
  </si>
  <si>
    <t>MEHMET BORU</t>
  </si>
  <si>
    <t>0 212 393 30 00</t>
  </si>
  <si>
    <t xml:space="preserve">UĞUR ÇAĞLAR </t>
  </si>
  <si>
    <t>PASCAL RAYMOND PERRIER</t>
  </si>
  <si>
    <t>0 212 252 42 38</t>
  </si>
  <si>
    <t>www.cardif.com</t>
  </si>
  <si>
    <t>İZZET CEMAL KİŞMİR</t>
  </si>
  <si>
    <t>0212 2364949</t>
  </si>
  <si>
    <t>0212 3104949</t>
  </si>
  <si>
    <t>0212 2364950</t>
  </si>
  <si>
    <t>www.chartisinsurance.com</t>
  </si>
  <si>
    <t>RICARDO CARRADORI</t>
  </si>
  <si>
    <t>HÜSEYİN ERGİN</t>
  </si>
  <si>
    <t>EMRE ÖZER</t>
  </si>
  <si>
    <t>CAFER COŞKUN AĞIRGÖL</t>
  </si>
  <si>
    <t>BELGİN TAVİL</t>
  </si>
  <si>
    <t>34330, LEVENT / İSTANBUL</t>
  </si>
  <si>
    <t>(212) 385 99 00</t>
  </si>
  <si>
    <t>(212) 269 33 95</t>
  </si>
  <si>
    <t>www.coface.com.tr</t>
  </si>
  <si>
    <t>BELKIS ALPERGUN</t>
  </si>
  <si>
    <t>NALAN ATAÇ</t>
  </si>
  <si>
    <t>SERDAR SONÜSTÜN</t>
  </si>
  <si>
    <t>ÖZER TUNCAY</t>
  </si>
  <si>
    <t xml:space="preserve">ALİ ERSOY </t>
  </si>
  <si>
    <t>0212 288 68 44</t>
  </si>
  <si>
    <t>0212 296 16 96</t>
  </si>
  <si>
    <t>0212 217 23 00</t>
  </si>
  <si>
    <t>ABDULKADİR ŞİMŞEK</t>
  </si>
  <si>
    <t>MEHMET NİHAT TAVŞANLI</t>
  </si>
  <si>
    <t>CENGİZ ERTEN</t>
  </si>
  <si>
    <t>FARUK ÖMRÜUZAK</t>
  </si>
  <si>
    <t>NAZMİ SEDAT ÖZATALAY</t>
  </si>
  <si>
    <t>K.HAKAN ÇİNE</t>
  </si>
  <si>
    <t>216 559 19 00</t>
  </si>
  <si>
    <t>216 559 19 90</t>
  </si>
  <si>
    <t>www.dubaigroup.com.tr</t>
  </si>
  <si>
    <t>MEHMET AKIN KOZANOĞLU</t>
  </si>
  <si>
    <t>DİDEM BALABAN</t>
  </si>
  <si>
    <t>ÖZLEM GÜRSOY</t>
  </si>
  <si>
    <t>STEFAN PASTERNAK</t>
  </si>
  <si>
    <t>HAŞİM KILIÇ</t>
  </si>
  <si>
    <t>BİNNUR GEZMİŞOĞLU</t>
  </si>
  <si>
    <t>34768 ÜMRANİYE/İSTANBUL</t>
  </si>
  <si>
    <t>SEDEF FATOŞ KORKMAZ</t>
  </si>
  <si>
    <t>CENGİZ KARATAŞ</t>
  </si>
  <si>
    <t>0216 666 71 00</t>
  </si>
  <si>
    <t>TURGAY ÖZBEK</t>
  </si>
  <si>
    <t>CEM KÖYLÜOĞLU</t>
  </si>
  <si>
    <t>ŞÜKRÜ MERT EKİTMEN</t>
  </si>
  <si>
    <t>SANEM ÇINGAY OĞUZ</t>
  </si>
  <si>
    <t>0216 666 77 77</t>
  </si>
  <si>
    <t>SONER ŞAHİN</t>
  </si>
  <si>
    <t>www.ergoturkiye.com</t>
  </si>
  <si>
    <t>ZEYNEP BERNA TÖREN</t>
  </si>
  <si>
    <t>212 290 76 10</t>
  </si>
  <si>
    <t>212 290 76 11</t>
  </si>
  <si>
    <t>www.eulerhermes.com.tr</t>
  </si>
  <si>
    <t>GERARD VAN OLPHEN</t>
  </si>
  <si>
    <t>EGEMEN KARADUMAN</t>
  </si>
  <si>
    <t>MEHMET EMİN ALKAN</t>
  </si>
  <si>
    <t>GÖKHAN ERÜN</t>
  </si>
  <si>
    <t>SERKAN YİĞİT</t>
  </si>
  <si>
    <t>İSMET GÜNGÖR</t>
  </si>
  <si>
    <t>WIEGER WAGENAAR</t>
  </si>
  <si>
    <t>0216 400 10 00</t>
  </si>
  <si>
    <t>JACOBUS MARIA BUCKENS</t>
  </si>
  <si>
    <t>ÖZLEM ODAR</t>
  </si>
  <si>
    <t>THOMAS VAN RİJCKEVORSEL</t>
  </si>
  <si>
    <t>JACQUES FRANÇOİJS</t>
  </si>
  <si>
    <t>0216 474 22 90</t>
  </si>
  <si>
    <t>DAVID PETER SANDERSE</t>
  </si>
  <si>
    <t>MURAT İMAN</t>
  </si>
  <si>
    <t>HASAN OKAN UTKUERİ</t>
  </si>
  <si>
    <t>MUSTAFA ŞAHİN</t>
  </si>
  <si>
    <t>İSMAİL ÜZER</t>
  </si>
  <si>
    <t>EMRAH YAŞAR</t>
  </si>
  <si>
    <t>YUSUF ALİ ALAN</t>
  </si>
  <si>
    <t>İSMAİL GÜNER</t>
  </si>
  <si>
    <t>ELVAN SOYDAŞ</t>
  </si>
  <si>
    <t>0212 347 41 00</t>
  </si>
  <si>
    <t>GÜRKAN ATEŞ</t>
  </si>
  <si>
    <t>0212 274 10 10</t>
  </si>
  <si>
    <t>MUSA GÜNAYDIN</t>
  </si>
  <si>
    <t>0212 347 41 09</t>
  </si>
  <si>
    <t>www.eurosigorta.com.tr</t>
  </si>
  <si>
    <t>0212 705 45 45</t>
  </si>
  <si>
    <t>0212 252 18 38</t>
  </si>
  <si>
    <t>www.generali.com.tr</t>
  </si>
  <si>
    <t xml:space="preserve">212 367 67 67 </t>
  </si>
  <si>
    <t>212 367 68 68</t>
  </si>
  <si>
    <t>www.groupama.com.tr</t>
  </si>
  <si>
    <t>SÜLEYMAN KALKAN</t>
  </si>
  <si>
    <t>KEMAL ŞAHİN</t>
  </si>
  <si>
    <t>ÖMER FARUK ERGİN</t>
  </si>
  <si>
    <t xml:space="preserve">BÜYÜKDERE CAD.GÜNEŞ PLAZA </t>
  </si>
  <si>
    <t>AHMET CANDAN</t>
  </si>
  <si>
    <t>YÜKSEL AKDOĞAN</t>
  </si>
  <si>
    <t>HASAN ALTANER</t>
  </si>
  <si>
    <t>NO:110  34894 ESENTEPE/İSTANBUL</t>
  </si>
  <si>
    <t>İSMAİL ALPTEKİN</t>
  </si>
  <si>
    <t>MURAT TANER SENSEVEN</t>
  </si>
  <si>
    <t>444 19 57</t>
  </si>
  <si>
    <t>ABDÜLKERİM EMEK</t>
  </si>
  <si>
    <t>MURAT LEVENT ÖZER</t>
  </si>
  <si>
    <t>FEYZİ ÖZCAN</t>
  </si>
  <si>
    <t>0212 355 64 64</t>
  </si>
  <si>
    <t>METİN RECEP ZAFER</t>
  </si>
  <si>
    <t>www.gunessigorta.com.tr</t>
  </si>
  <si>
    <t>HALUK TARAKÇIOĞLU</t>
  </si>
  <si>
    <t>SERHAT SÜREYYA ÇETİN</t>
  </si>
  <si>
    <t>SÜLEYMAN ASLAN</t>
  </si>
  <si>
    <t>ALİ ULVİ SARGON</t>
  </si>
  <si>
    <t>BÜLENT KARAN</t>
  </si>
  <si>
    <t>EROL GÖNCÜ</t>
  </si>
  <si>
    <t>MUSTAFA DOĞAN</t>
  </si>
  <si>
    <t>AHMET EROĞLU</t>
  </si>
  <si>
    <t>ŞİŞLİ/İSTANBUL</t>
  </si>
  <si>
    <t>YUSUF DURAN OCAK</t>
  </si>
  <si>
    <t>AHMET ŞADAN YEŞİLKAYA</t>
  </si>
  <si>
    <t>YAKUP DEMİRCİ</t>
  </si>
  <si>
    <t>MEHMET TÜFEKÇİ</t>
  </si>
  <si>
    <t>NURHAN KÜÇÜKKAYALAR</t>
  </si>
  <si>
    <t>www.halksigorta.org</t>
  </si>
  <si>
    <t>BÜLENT SOMUNCU</t>
  </si>
  <si>
    <t>ÖZBERK UĞURER</t>
  </si>
  <si>
    <t>TATLISU MAH.ARİF AY SOK. NO.6</t>
  </si>
  <si>
    <t>EMİN ENSARİ</t>
  </si>
  <si>
    <t>34773 ÜMRANİYE/İSTANBUL</t>
  </si>
  <si>
    <t xml:space="preserve">0216-600 60 00 </t>
  </si>
  <si>
    <t>0216 - 600 6010</t>
  </si>
  <si>
    <t>www.hdisigorta.com.tr</t>
  </si>
  <si>
    <t xml:space="preserve">YAŞAR EROĞLU </t>
  </si>
  <si>
    <t>HÜLYA BÜYÜKOĞLU</t>
  </si>
  <si>
    <t>OYA YILDIZ</t>
  </si>
  <si>
    <t>SEVGÜL ARSLAN</t>
  </si>
  <si>
    <t>AYŞE SERBÜLENT ELVEREN</t>
  </si>
  <si>
    <t>212 232 20 10</t>
  </si>
  <si>
    <t>REŞAT EMRAH TANYEL</t>
  </si>
  <si>
    <t>212 246 36 73</t>
  </si>
  <si>
    <t>EMEL ÇABUKOĞLU</t>
  </si>
  <si>
    <t>TUNCAY GÖKÇE</t>
  </si>
  <si>
    <t>www.hursigorta.com.tr</t>
  </si>
  <si>
    <t>KEMAL GÜL</t>
  </si>
  <si>
    <t>BEHÇET AKYAR</t>
  </si>
  <si>
    <t>ERCÜMENT GÜLER</t>
  </si>
  <si>
    <t>MUHSİN ŞEN</t>
  </si>
  <si>
    <t>AHMET BEYAZ</t>
  </si>
  <si>
    <t>ABDULLAH ÇELİK</t>
  </si>
  <si>
    <t>0216 - 633 71 00</t>
  </si>
  <si>
    <t>0216 - 631 84 48</t>
  </si>
  <si>
    <t>www.isiksigorta.com.</t>
  </si>
  <si>
    <t>RECEP KOÇAK</t>
  </si>
  <si>
    <t xml:space="preserve">SARAY MAH.DR.ADNAN BÜYÜKDENİZ CD. NO:13 KAT:3 </t>
  </si>
  <si>
    <t>34768 ÜMRANİYE İSTANBUL</t>
  </si>
  <si>
    <t>0 216 636 57 57</t>
  </si>
  <si>
    <t>0 216 586  60 16</t>
  </si>
  <si>
    <t>www.libertysigorta.com.tr</t>
  </si>
  <si>
    <t>PEDRO LOPEZ SOLANES</t>
  </si>
  <si>
    <t>İBRAHİM CEMAL FENERCİOĞLU</t>
  </si>
  <si>
    <t>SERDAR GÜL</t>
  </si>
  <si>
    <t>AHMET ÇINAR</t>
  </si>
  <si>
    <t>MEHMET SAİT KUZEYLİ</t>
  </si>
  <si>
    <t>(0 212) 334 90 00</t>
  </si>
  <si>
    <t>ALFREDO ARAN IGLESIA</t>
  </si>
  <si>
    <t>ALİ GÜVEN AYKAÇ</t>
  </si>
  <si>
    <t>(0 212) 334 90 19</t>
  </si>
  <si>
    <t>www.mapfregenelsigorta.com</t>
  </si>
  <si>
    <t>FAWAZ KH. E.ALSALEH</t>
  </si>
  <si>
    <t>ALİ AKAY</t>
  </si>
  <si>
    <t>LEVENT ORUÇ</t>
  </si>
  <si>
    <t>KHALİL I.M.ALSHAMİ</t>
  </si>
  <si>
    <t>TUFAN KARAMUK</t>
  </si>
  <si>
    <t>OĞUZ KARAHANÇER</t>
  </si>
  <si>
    <t>HUSSAIN A.M.I.N.ALATTAL</t>
  </si>
  <si>
    <t>İSMAİL HAKKI YEŞİLYURT</t>
  </si>
  <si>
    <t>0212 665 55 55</t>
  </si>
  <si>
    <t>KAMİL YALÇINKAYA</t>
  </si>
  <si>
    <t>CENGİZ ÇOLAK</t>
  </si>
  <si>
    <t>0212 665 55 99</t>
  </si>
  <si>
    <t>MUSTAFA DERECİ</t>
  </si>
  <si>
    <t>www.neova.com.tr</t>
  </si>
  <si>
    <t>ÖZGÜR BÜLENT KOÇ</t>
  </si>
  <si>
    <t>KARL FINK</t>
  </si>
  <si>
    <t>SUAT KAYAHAN</t>
  </si>
  <si>
    <t>METİN AKGÜN</t>
  </si>
  <si>
    <t>HAYDAR ALİYEV CAD.</t>
  </si>
  <si>
    <t>DR. MARTİN SİMHANDL</t>
  </si>
  <si>
    <t>MEHMET EFENDİ</t>
  </si>
  <si>
    <t>FERİDUN ART</t>
  </si>
  <si>
    <t>NO:28 SARIYER-İSTANBUL</t>
  </si>
  <si>
    <t>VLADIMIR MRAZ</t>
  </si>
  <si>
    <t>E.KEMAL DALDAL</t>
  </si>
  <si>
    <t>0212 363 2500</t>
  </si>
  <si>
    <t>MEHMET LEVENT ŞİŞMANOĞLU</t>
  </si>
  <si>
    <t>KORAY ERDOĞAN</t>
  </si>
  <si>
    <t>HÜSNİYE ÇİĞDEM ÇADIRCI COPİKOĞLU</t>
  </si>
  <si>
    <t>ANIL RASİH GÜLCEN</t>
  </si>
  <si>
    <t>0212 299 4854</t>
  </si>
  <si>
    <t>www.raysigorta.com.tr</t>
  </si>
  <si>
    <t>LÜTFİYE ACAR</t>
  </si>
  <si>
    <t>RECEP DURAY</t>
  </si>
  <si>
    <t>TEŞVİKİYE CAD.NO:37</t>
  </si>
  <si>
    <t>CEMAL OKUMUŞ</t>
  </si>
  <si>
    <t>34367,NİŞANTAŞI/ŞİŞLİ/İSTANBUL</t>
  </si>
  <si>
    <t>CAHİT DEMİR</t>
  </si>
  <si>
    <t>0212 373 83 00</t>
  </si>
  <si>
    <t>SERPİL YILDIRIM SEFEROĞLU</t>
  </si>
  <si>
    <t>0212 373 83 10</t>
  </si>
  <si>
    <t>0212 373 83 83</t>
  </si>
  <si>
    <t>MASAMI TAKAHASHİ</t>
  </si>
  <si>
    <t>MESUT YETİŞKUL</t>
  </si>
  <si>
    <t>MUHSİN VAROL</t>
  </si>
  <si>
    <t>CUMHURİYET CD.RÜZGARLIBAHÇE MAH.ACARLAR İŞ MERKEZİ C BLOK NO:12</t>
  </si>
  <si>
    <t>YOSHIHIRO UOTANI</t>
  </si>
  <si>
    <t>ŞENOL ORTAÇ</t>
  </si>
  <si>
    <t>SHINOBU ARİMOTO</t>
  </si>
  <si>
    <t>BESİM ERGÜN</t>
  </si>
  <si>
    <t>0216-538 60 00</t>
  </si>
  <si>
    <t>RECAİ DALAŞ</t>
  </si>
  <si>
    <t>KEMAL BECEREN</t>
  </si>
  <si>
    <t>0216-538 62 99</t>
  </si>
  <si>
    <t>JOON YOUNG PARK</t>
  </si>
  <si>
    <t>www.sompojapan.com.tr</t>
  </si>
  <si>
    <t>SEDAT GÜRKAN</t>
  </si>
  <si>
    <t>SABAHATTİN BEYAZ</t>
  </si>
  <si>
    <t>ALİ ÖNDER</t>
  </si>
  <si>
    <t>SAFA GÜRKAN</t>
  </si>
  <si>
    <t>FİGEN SARIER SÖKELİ</t>
  </si>
  <si>
    <t>M.HAŞİM ALTINÖZLÜ</t>
  </si>
  <si>
    <t>34814 BEYKOZ İSTANBUL</t>
  </si>
  <si>
    <t>SATVAT MAHMUTOĞLU</t>
  </si>
  <si>
    <t>AYŞE MERMER</t>
  </si>
  <si>
    <t>0 216 465 73 53</t>
  </si>
  <si>
    <t>YALÇIN ÖZBOZDOĞANLI</t>
  </si>
  <si>
    <t xml:space="preserve"> 0 216 465 73 56  </t>
  </si>
  <si>
    <t>ŞAHİKA ÖZBOZDOĞANLI</t>
  </si>
  <si>
    <t>0 216 465 73 55</t>
  </si>
  <si>
    <t>0216 554 11 00</t>
  </si>
  <si>
    <t>0216 554 11 11</t>
  </si>
  <si>
    <t>www.turknippon.com</t>
  </si>
  <si>
    <t>HÜSEYİN FAİK AÇIKALIN</t>
  </si>
  <si>
    <t xml:space="preserve">ABDULLAH GEÇER </t>
  </si>
  <si>
    <t>BANU DARCAN</t>
  </si>
  <si>
    <t>CARLO VIVALDI</t>
  </si>
  <si>
    <t>ADİL GİRAY ÖZTOPRAK</t>
  </si>
  <si>
    <t>YILDIRIM TÜRE</t>
  </si>
  <si>
    <t>AHMET FADIL ASHABOĞLU</t>
  </si>
  <si>
    <t>İLKAY ÖZEL</t>
  </si>
  <si>
    <t>0212 336 06 06</t>
  </si>
  <si>
    <t>MARCO CRAVARIO</t>
  </si>
  <si>
    <t>VOLKAN TERZİOĞLU</t>
  </si>
  <si>
    <t>COŞKUN GÖLPINAR</t>
  </si>
  <si>
    <t>0212 336 08 08</t>
  </si>
  <si>
    <t>EMİN SELİM FENERCİOĞLU</t>
  </si>
  <si>
    <t>MELİKE DEMİREL</t>
  </si>
  <si>
    <t>SEZAİ GİRAY VELİOĞLU</t>
  </si>
  <si>
    <t>ERHAN BOZKURT</t>
  </si>
  <si>
    <t xml:space="preserve">TURGUT ÖZAL MİLLET CAD. NO:7 </t>
  </si>
  <si>
    <t>GÜLAY ÖZÇARIKÇI</t>
  </si>
  <si>
    <t>34096 AKSARAY/FATİH/İSTANBUL</t>
  </si>
  <si>
    <t>KEREM KÜÇÜKKORUCU</t>
  </si>
  <si>
    <t>SERDAR  İSHAKOĞLU</t>
  </si>
  <si>
    <t>İRFAN YÖRÜK</t>
  </si>
  <si>
    <t>www.ziraatsigorta.com.tr</t>
  </si>
  <si>
    <t>SAAD MERED</t>
  </si>
  <si>
    <t>ERDAL ÇALIKOĞLU</t>
  </si>
  <si>
    <t>ÖZKAN OKUMUŞ</t>
  </si>
  <si>
    <t xml:space="preserve">MECLİS-İ MEBUSAN CAD. NO:47/6 FINDIKLI </t>
  </si>
  <si>
    <t>LUTZ CHRISTIAN BAUER</t>
  </si>
  <si>
    <t>ABDÜLKADİR KAHRAMAN</t>
  </si>
  <si>
    <t>RAUF ORKUN GÜCÜK</t>
  </si>
  <si>
    <t>BEYOĞLU / İSTANBUL</t>
  </si>
  <si>
    <t>DANNY RAY BARDIN</t>
  </si>
  <si>
    <t>ERAY KANGAL</t>
  </si>
  <si>
    <t>212 393 16 00</t>
  </si>
  <si>
    <t>KRİSTOF FRANS ROSA TERRY</t>
  </si>
  <si>
    <t>TOLGA OKAN TEZBAŞARAN</t>
  </si>
  <si>
    <t xml:space="preserve">IAIN HOWIE </t>
  </si>
  <si>
    <t>CEYDA KINAY</t>
  </si>
  <si>
    <t>212 292 87 61</t>
  </si>
  <si>
    <t>www.zurichsigorta.com.tr</t>
  </si>
  <si>
    <t>OZAN YAZICI</t>
  </si>
  <si>
    <t>ESRA IŞIL İLTER</t>
  </si>
  <si>
    <t>AYDINEVLER MAH. EFENDİOĞLU SOK. NO:7</t>
  </si>
  <si>
    <t>SELÇUK YORGANCIOĞLU</t>
  </si>
  <si>
    <t>ERDOĞAN ÖCAL</t>
  </si>
  <si>
    <t>EMEL VAROL</t>
  </si>
  <si>
    <t>34854, KÜÇÜKYALI / MALTEPE / İSTANBUL</t>
  </si>
  <si>
    <t>MATTEO STEFANEL</t>
  </si>
  <si>
    <t>ERCÜMENT KEPKEP</t>
  </si>
  <si>
    <t>(0216) 571 55 55</t>
  </si>
  <si>
    <t>ASHİSH BHRUGU DAVE</t>
  </si>
  <si>
    <t>ABDULLAH YÜKSEL</t>
  </si>
  <si>
    <t>ÖMER ZÜHTÜ TOPBAŞ</t>
  </si>
  <si>
    <t>ELÇİN YILMAZ</t>
  </si>
  <si>
    <t>(0216) 571 55 56</t>
  </si>
  <si>
    <t>AYŞENUR KAYMAK</t>
  </si>
  <si>
    <t>www.acibademsigorta.com.tr</t>
  </si>
  <si>
    <t>HALİL ALAEDDİNOĞLU</t>
  </si>
  <si>
    <t>GÖKHAN GÜRCAN</t>
  </si>
  <si>
    <t>HALİT ŞEHİRLİOĞLU</t>
  </si>
  <si>
    <t>SHAJI HASSAN</t>
  </si>
  <si>
    <t xml:space="preserve">ESKİBÜYÜKDERE CAD PARK PLAZA </t>
  </si>
  <si>
    <t>BÖKE KAAN SİPAHİ</t>
  </si>
  <si>
    <t>NO:14 KAT 2 / MASLAK/İSTANBUL</t>
  </si>
  <si>
    <t>KAAN GÜRSOY</t>
  </si>
  <si>
    <t>0212 335 81 00</t>
  </si>
  <si>
    <t>SEMA GÖKDEMİR</t>
  </si>
  <si>
    <t xml:space="preserve">0212 345 02 20    </t>
  </si>
  <si>
    <t>ESRA GÜLBAY</t>
  </si>
  <si>
    <t>0212 345 02 12 -   0212 345 02 32</t>
  </si>
  <si>
    <t>ÖZAY YARKIN</t>
  </si>
  <si>
    <t>RENGİN UTKU</t>
  </si>
  <si>
    <t>MECLİSİ MEBUSAN CD. NO:15 SALIPAZARI/ISTANBUL</t>
  </si>
  <si>
    <t>0212 252 15 15</t>
  </si>
  <si>
    <t xml:space="preserve">MECLİS-İ MEBUDAN CAD. NO :57 </t>
  </si>
  <si>
    <t>FINDIKLI /BEYOĞLU/İSTANBUL</t>
  </si>
  <si>
    <t>0212 393 30 00</t>
  </si>
  <si>
    <t>0212 292 73 53</t>
  </si>
  <si>
    <t>www.cigna.com.tr</t>
  </si>
  <si>
    <t>SARAY MAH. Ö. FAİK ATAKAN CAD.YILMAZ PLAZA NO:3</t>
  </si>
  <si>
    <t>ÜMRANİYE / İSTANBUL  34768</t>
  </si>
  <si>
    <t>0216 633 17 00</t>
  </si>
  <si>
    <t>0216 633 17 09</t>
  </si>
  <si>
    <t>www.civhayat.com.tr</t>
  </si>
  <si>
    <t>0212 288 68 51 (pbx)</t>
  </si>
  <si>
    <t>0212 216 63 53</t>
  </si>
  <si>
    <t>0212 274 65 85 - 0212 211 47 93</t>
  </si>
  <si>
    <t>www.demirhayat.com.tr</t>
  </si>
  <si>
    <t>FATİH KÜÇÜKCAN</t>
  </si>
  <si>
    <t>NURULLAH OKUR</t>
  </si>
  <si>
    <t>www.halkemeklilik.com.tr</t>
  </si>
  <si>
    <t>PEDRO LOPEZ SOLANEZ</t>
  </si>
  <si>
    <t>ERDİNÇ YURTSEVEN</t>
  </si>
  <si>
    <t>CEMAL FENERCİOĞLU</t>
  </si>
  <si>
    <t>MEHMET EMİN ENGİN CANIDAR</t>
  </si>
  <si>
    <t>İBRAHİM ALPAY DEMİRTAŞ</t>
  </si>
  <si>
    <t>OSMAN TOLGA DAĞLIER</t>
  </si>
  <si>
    <t>212 334 62 00</t>
  </si>
  <si>
    <t>212 334 62 60</t>
  </si>
  <si>
    <t>ZEKA BİRMAN</t>
  </si>
  <si>
    <t xml:space="preserve">ABİDE-İ HÜRRİYET CAD. BOLKAN CENTER NO:211 K:2/3 </t>
  </si>
  <si>
    <t>İBRAHİM TANKUT EREN</t>
  </si>
  <si>
    <t>İBRAHİM CENK GÜRER</t>
  </si>
  <si>
    <t>0212 368 17 00</t>
  </si>
  <si>
    <t>ÖZGE BÜYÜKUĞURLU</t>
  </si>
  <si>
    <t>0212 291 06 22</t>
  </si>
  <si>
    <t>www.aegon.com.tr</t>
  </si>
  <si>
    <t xml:space="preserve">(0216) 556 66 66 </t>
  </si>
  <si>
    <t xml:space="preserve">(0216) 556 67 77 </t>
  </si>
  <si>
    <t>ÖMÜR ŞENGÜN</t>
  </si>
  <si>
    <t>MAHMUT MAGEMİZOĞLU</t>
  </si>
  <si>
    <t>FULYA ETİ</t>
  </si>
  <si>
    <t>M.UĞUR ERKAN</t>
  </si>
  <si>
    <t>İŞ KULELERİ KULE 2 KAT 16,18,19,20</t>
  </si>
  <si>
    <t xml:space="preserve">SALİH KURTULUŞ </t>
  </si>
  <si>
    <t>ZEKİ DAVUT</t>
  </si>
  <si>
    <t>E.MURAT YÜKSEL</t>
  </si>
  <si>
    <t>34330 LEVENT/İSTANBUL</t>
  </si>
  <si>
    <t xml:space="preserve">DR.A.YAVUZ EGE </t>
  </si>
  <si>
    <t>O.HALUK SOLAK</t>
  </si>
  <si>
    <t>(0212) 317 70 70</t>
  </si>
  <si>
    <t>EMRE DURANLI</t>
  </si>
  <si>
    <t>ORHAN BOZKURT</t>
  </si>
  <si>
    <t>ÖMER KARAKUŞ</t>
  </si>
  <si>
    <t>AYHAN SİNCEK</t>
  </si>
  <si>
    <t>(0212) 317 70 77</t>
  </si>
  <si>
    <t>N.BURAK SEYREK</t>
  </si>
  <si>
    <t>HALDUN AYDOĞDU</t>
  </si>
  <si>
    <t>www.anadoluhayat.com.tr</t>
  </si>
  <si>
    <t>TUNCAY ERCENK</t>
  </si>
  <si>
    <t>MURAT ATALAY</t>
  </si>
  <si>
    <t>METE UĞURLU</t>
  </si>
  <si>
    <t>+90 (216) 633 33 33</t>
  </si>
  <si>
    <t>+90 (216) 634 38 88</t>
  </si>
  <si>
    <t>www.avivasa.com.tr</t>
  </si>
  <si>
    <t>MERAL EREDENK</t>
  </si>
  <si>
    <t>GÜLER ENÖNDE</t>
  </si>
  <si>
    <t>EBRU TAŞÇI FİRUZBAY</t>
  </si>
  <si>
    <t>HÜSEYİN ALPER ERDİNÇ</t>
  </si>
  <si>
    <t>EMİNE SEBİLCİOĞLU</t>
  </si>
  <si>
    <t>212 319 32 00</t>
  </si>
  <si>
    <t>UĞUR ÇAĞLAR</t>
  </si>
  <si>
    <t xml:space="preserve">212 252 47 22 </t>
  </si>
  <si>
    <t>www.cardif.com.tr</t>
  </si>
  <si>
    <t>FATİH ÇELİK</t>
  </si>
  <si>
    <t>212 370 15 00</t>
  </si>
  <si>
    <t>212 336 33 76</t>
  </si>
  <si>
    <t>www.denizemeklilik.com.tr</t>
  </si>
  <si>
    <t>SAADET GÜRÇAY(KÖKSAL)</t>
  </si>
  <si>
    <t>İ.SABRİ ERDEM</t>
  </si>
  <si>
    <t>İSMAİL KILINÇ</t>
  </si>
  <si>
    <t>SEDEF KORKMAZ</t>
  </si>
  <si>
    <t>BAŞAK BİLAN ÜLKER</t>
  </si>
  <si>
    <t>0 216 666 77 00</t>
  </si>
  <si>
    <t>RECEP AKKAYA</t>
  </si>
  <si>
    <t>0 216 666 77 77</t>
  </si>
  <si>
    <t>0216 468 03 00</t>
  </si>
  <si>
    <t>0216 411 28 48</t>
  </si>
  <si>
    <t>www.finansemeklilik.com.tr</t>
  </si>
  <si>
    <t>212 334 70 00</t>
  </si>
  <si>
    <t xml:space="preserve">212 334 63 00 / 212 292 37 00 </t>
  </si>
  <si>
    <t>www.garantiemeklilik.com.tr</t>
  </si>
  <si>
    <t>212 367 67 67</t>
  </si>
  <si>
    <t>MEHMET MÜDERRİSOĞLU</t>
  </si>
  <si>
    <t>İHSAN ÇEVİK</t>
  </si>
  <si>
    <t>SARPER VOLKAN ÖZTEN</t>
  </si>
  <si>
    <t>SÜLEYMAN SARPER EVREN</t>
  </si>
  <si>
    <t>212 334 05 00</t>
  </si>
  <si>
    <t>212 346 38 31</t>
  </si>
  <si>
    <t>www.ingemeklilik.com.tr</t>
  </si>
  <si>
    <t>JETSE FREDERIK DE VRIES</t>
  </si>
  <si>
    <t>0212 310 37 00</t>
  </si>
  <si>
    <t>0212 310 39 99</t>
  </si>
  <si>
    <t>www.vakifemeklilik.com.tr</t>
  </si>
  <si>
    <t>H. FAİK AÇIKALIN</t>
  </si>
  <si>
    <t>ABDULLAH GEÇER</t>
  </si>
  <si>
    <t>UMUR ÇULLU</t>
  </si>
  <si>
    <t>YAPI KREDİ PLAZA A BLOK BÜYÜKDERE CD. 34330 LEVENT-İSTANBUL</t>
  </si>
  <si>
    <t>CARLO VİVALDİ(BAŞKAN VEKİLİ)</t>
  </si>
  <si>
    <t>ADİL G. ÖZTOPRAK</t>
  </si>
  <si>
    <t>S. BÜLENT ERİŞ</t>
  </si>
  <si>
    <t>34330 LEVENT-İSTANBUL</t>
  </si>
  <si>
    <t>S. GİRAY VELİOĞLU (MURAHHAS AZA)</t>
  </si>
  <si>
    <t>0212 336 76 00</t>
  </si>
  <si>
    <t>ALİ CAN</t>
  </si>
  <si>
    <t>HANDE OSMA</t>
  </si>
  <si>
    <t>0212 336 79 79</t>
  </si>
  <si>
    <t>www.ykemeklilik.com</t>
  </si>
  <si>
    <t>TAYLAN TÜRKÖLMEZ</t>
  </si>
  <si>
    <t xml:space="preserve">0212 459 85 85 </t>
  </si>
  <si>
    <t>0212 587 67 00</t>
  </si>
  <si>
    <t>www.ziraatemeklilik.com.tr</t>
  </si>
  <si>
    <t>ERDAL AKGÜL</t>
  </si>
  <si>
    <t>BARBAROS YALÇIN</t>
  </si>
  <si>
    <t xml:space="preserve">MAÇKA CAD.NO:35 </t>
  </si>
  <si>
    <t>MEHMET CAHİT NAMİ NOMER</t>
  </si>
  <si>
    <t>HÜSEYİN YUNAK</t>
  </si>
  <si>
    <t>34367 TEŞVİKİYE ŞİŞLİ İSTANBUL</t>
  </si>
  <si>
    <t>KEMAL ÇUHACI</t>
  </si>
  <si>
    <t>0 212 231 47 30</t>
  </si>
  <si>
    <t>AV. NAİL GÜRMAN</t>
  </si>
  <si>
    <t xml:space="preserve">ÖZLEM CİVAN </t>
  </si>
  <si>
    <t>HÜLYA ALTAY</t>
  </si>
  <si>
    <t>ŞULE SOYLU</t>
  </si>
  <si>
    <t>0 212 230 86 08</t>
  </si>
  <si>
    <t>İSMET ATALAY</t>
  </si>
  <si>
    <t>www.millire.com.tr</t>
  </si>
  <si>
    <t>HASAN HULKİ YALÇIN</t>
  </si>
  <si>
    <t>HALİL KOLBAŞI</t>
  </si>
  <si>
    <t>ÜMİT NALAN ÖNEY</t>
  </si>
  <si>
    <t>ORHUN EMRE ÇELİK</t>
  </si>
  <si>
    <t>AHMET KORHAN AKÇÖL</t>
  </si>
  <si>
    <t>MEHMET HAZIM TÜMTÜRK</t>
  </si>
  <si>
    <t>ÖZGÜN GÜVENER</t>
  </si>
  <si>
    <t>ERTAN TAN</t>
  </si>
  <si>
    <t>BELKIS SEMA ERSEN</t>
  </si>
  <si>
    <t>MEHMET PIRILDAK</t>
  </si>
  <si>
    <t>SENAY ŞAHİN</t>
  </si>
  <si>
    <t>ALPER ÜNLENEN</t>
  </si>
  <si>
    <t>M.HAZIM TÜMTÜRK</t>
  </si>
  <si>
    <t>A.KORHAN AKÇÖL</t>
  </si>
  <si>
    <t>BELKIS SEMA ERŞEN</t>
  </si>
  <si>
    <t>BANU GÖNENÇ</t>
  </si>
  <si>
    <t>KORHAN AKÇÖL</t>
  </si>
  <si>
    <t>KEREM ÖZDAĞ</t>
  </si>
  <si>
    <t>DURMUŞ GÖDE</t>
  </si>
  <si>
    <t>AYŞE TÜRKÖLMEZ</t>
  </si>
  <si>
    <t>SELEN MUTLU</t>
  </si>
  <si>
    <t>MARION BERYL JAMES</t>
  </si>
  <si>
    <t>DEVRİM ALÇIN</t>
  </si>
  <si>
    <t>ASLIHAN DUYMAZ</t>
  </si>
  <si>
    <t>ERSİN PAK</t>
  </si>
  <si>
    <t>İSMAİL AYDEMİR</t>
  </si>
  <si>
    <t>S.BELKIS ERŞEN</t>
  </si>
  <si>
    <t>BURAK SAYIN</t>
  </si>
  <si>
    <t>UTKU BİRDAL</t>
  </si>
  <si>
    <t>ŞİRZAT ÇETİNKAYA</t>
  </si>
  <si>
    <t>TAYLAN MATKAP</t>
  </si>
  <si>
    <t>GÜLÇİN DİNÇER</t>
  </si>
  <si>
    <t>İNANÇ DUYAR</t>
  </si>
  <si>
    <t>VOLKAN DURSUNOĞLU</t>
  </si>
  <si>
    <t>EDA ÖZKAN</t>
  </si>
  <si>
    <t>YASEMİN SOYSAL</t>
  </si>
  <si>
    <t>AYŞE SEDA EKİZOĞLU</t>
  </si>
  <si>
    <t>F.FERAL ÖZGÜÇ</t>
  </si>
  <si>
    <t xml:space="preserve">HARUN REŞİT ALPÖZGEN </t>
  </si>
  <si>
    <t xml:space="preserve">FATMA DEMET IŞIKSAÇAN </t>
  </si>
  <si>
    <t xml:space="preserve">AYHAN SİNCEK </t>
  </si>
  <si>
    <t>BİRSEN ÖZTÜRK</t>
  </si>
  <si>
    <t>SİBEL YALMAÇ</t>
  </si>
  <si>
    <t>EROL ÖZTÜRKOĞLU</t>
  </si>
  <si>
    <t xml:space="preserve">DİDEM SAYIM </t>
  </si>
  <si>
    <t>ANDAÇ KOCAALİLER</t>
  </si>
  <si>
    <t>NEŞE VARNA UĞURKAN</t>
  </si>
  <si>
    <t>AKTİF YATIRIM BANKASI A.Ş.</t>
  </si>
  <si>
    <t>ALBARAKA TÜRK KATILIM BANKASI A.Ş.</t>
  </si>
  <si>
    <t>VİYABANK LTD.</t>
  </si>
  <si>
    <t>AKTİF YATIRIM BANKASI AŞ.</t>
  </si>
  <si>
    <t>HSBC</t>
  </si>
  <si>
    <t>BANK POZİTİF</t>
  </si>
  <si>
    <t>ALBARAKATÜRK</t>
  </si>
  <si>
    <t xml:space="preserve">AKTİF YATIRIM </t>
  </si>
  <si>
    <t>AKTİF YATIRIM</t>
  </si>
  <si>
    <t>ALTERNATİF BANK</t>
  </si>
  <si>
    <t>EUROBANK TEKFEN</t>
  </si>
  <si>
    <t>FİBA BANKA</t>
  </si>
  <si>
    <t>FİNANSBANK</t>
  </si>
  <si>
    <t>HSBC BANK</t>
  </si>
  <si>
    <t>ING BANK</t>
  </si>
  <si>
    <t>TURKLAND BANK</t>
  </si>
  <si>
    <t>TEB</t>
  </si>
  <si>
    <t>AKTİF YATIRIM BANKASI</t>
  </si>
  <si>
    <t>EUROBANK</t>
  </si>
  <si>
    <t>TURKISH BANK</t>
  </si>
  <si>
    <t>TFKB</t>
  </si>
  <si>
    <t>BİRLEŞİK FON BANKASI</t>
  </si>
  <si>
    <t>ANADOLUBANK A.Ş.</t>
  </si>
  <si>
    <t>TASFİYE HALİNDEKİ EMLAKBANK</t>
  </si>
  <si>
    <t>İLLER BANKASI</t>
  </si>
  <si>
    <t>TÜRKİYE VAKIFLAR BANKASI T.A.O.</t>
  </si>
  <si>
    <t>T.C. POSTA VE TELG. TEŞ. GNL. MDL.</t>
  </si>
  <si>
    <t>TÜRKİYE FİNANS KATILIM BANKASI A.Ş.</t>
  </si>
  <si>
    <t>TURKİSHBANK</t>
  </si>
  <si>
    <t>T.C.POSTA VE TELGRAF GENEL MÜDÜRLÜĞÜ</t>
  </si>
  <si>
    <t>T-BANK / TURKLAND BANK AŞ</t>
  </si>
  <si>
    <t>SOCIETE GENERALE</t>
  </si>
  <si>
    <t>FİBABANKA ( MILLENNIUMBANK)</t>
  </si>
  <si>
    <r>
      <t xml:space="preserve">Rücu ve Sovtaj Gelirleri
</t>
    </r>
    <r>
      <rPr>
        <i/>
        <sz val="10"/>
        <rFont val="Times New Roman"/>
        <family val="1"/>
        <charset val="162"/>
      </rPr>
      <t>Subrogation and Salvage Income</t>
    </r>
  </si>
  <si>
    <r>
      <t xml:space="preserve">Başkan - </t>
    </r>
    <r>
      <rPr>
        <i/>
        <sz val="10"/>
        <rFont val="Times New Roman"/>
        <family val="1"/>
        <charset val="162"/>
      </rPr>
      <t>President</t>
    </r>
  </si>
  <si>
    <t>ATİLLA ZAİMOĞLU</t>
  </si>
  <si>
    <r>
      <t xml:space="preserve">Başkan Yrd. - </t>
    </r>
    <r>
      <rPr>
        <i/>
        <sz val="10"/>
        <rFont val="Times New Roman"/>
        <family val="1"/>
        <charset val="162"/>
      </rPr>
      <t>Vice President</t>
    </r>
  </si>
  <si>
    <t>CEMAL ÖZTÜRK</t>
  </si>
  <si>
    <r>
      <t xml:space="preserve">Üye - </t>
    </r>
    <r>
      <rPr>
        <i/>
        <sz val="10"/>
        <rFont val="Times New Roman"/>
        <family val="1"/>
        <charset val="162"/>
      </rPr>
      <t>Member</t>
    </r>
  </si>
  <si>
    <r>
      <t xml:space="preserve">Üye (GM) - </t>
    </r>
    <r>
      <rPr>
        <i/>
        <sz val="10"/>
        <rFont val="Times New Roman"/>
        <family val="1"/>
        <charset val="162"/>
      </rPr>
      <t>Member (GM)</t>
    </r>
  </si>
  <si>
    <t>CANER ÇİMENBİÇER</t>
  </si>
  <si>
    <t>ETHEM ELİAÇIK</t>
  </si>
  <si>
    <t>MUSA ÜLKEN</t>
  </si>
  <si>
    <t>AHMET DOĞAN ARIKAN</t>
  </si>
  <si>
    <t>KUBİLAY AYKOL</t>
  </si>
  <si>
    <t>M.METİN OĞUZ</t>
  </si>
  <si>
    <t>MUSTAFA NAİL YAĞCI</t>
  </si>
  <si>
    <t>EFE GÜNDEŞ</t>
  </si>
  <si>
    <t>FAHRİ KAYHAN SÖYLER</t>
  </si>
  <si>
    <t>TAHSİN ERDOĞAN</t>
  </si>
  <si>
    <t>HAKAN ARAN</t>
  </si>
  <si>
    <t>FİLİZ TİRYAKİOĞLU</t>
  </si>
  <si>
    <t>RECEP ORAM</t>
  </si>
  <si>
    <t xml:space="preserve">M.LEVENT SÖNMEZ </t>
  </si>
  <si>
    <t>ERDİNÇ GÖKALP</t>
  </si>
  <si>
    <t>FATİH GÖREN</t>
  </si>
  <si>
    <t>MUSTAFA SU</t>
  </si>
  <si>
    <t>AHMET PEK</t>
  </si>
  <si>
    <t>OĞUZ KARAKUŞ</t>
  </si>
  <si>
    <t>MUSTAFA ÇANKAL</t>
  </si>
  <si>
    <t>FERİDUN TAŞCI</t>
  </si>
  <si>
    <t xml:space="preserve">DR.MUAMMER BUÇAK </t>
  </si>
  <si>
    <t>HÜSEYİN PUTUR</t>
  </si>
  <si>
    <t xml:space="preserve">HÜSEYİN BAŞAK </t>
  </si>
  <si>
    <t xml:space="preserve">SELAT AK </t>
  </si>
  <si>
    <t>YAVUZ ÖZDEMİR</t>
  </si>
  <si>
    <t>NİYAZİ KOÇAK</t>
  </si>
  <si>
    <t>BADAHAN CANATAN</t>
  </si>
  <si>
    <t>ÖZGÜR DURGUN</t>
  </si>
  <si>
    <t>GÜLAY ESENTÜRK</t>
  </si>
  <si>
    <t>AYLA KOPUZ</t>
  </si>
  <si>
    <t>ADAM JACEK USZPOLEWİCZ</t>
  </si>
  <si>
    <t>DAVİD ANGULO RUBİO</t>
  </si>
  <si>
    <t>LÜTFİYE YEŞİM UÇTUM</t>
  </si>
  <si>
    <t>ALTUĞ ACAR</t>
  </si>
  <si>
    <t>CEMİL YALÇINKAYA</t>
  </si>
  <si>
    <t>ELİE HARARİ</t>
  </si>
  <si>
    <t>ALİ HÜSREV BOZER</t>
  </si>
  <si>
    <t>MARC BERNARDIN</t>
  </si>
  <si>
    <t>RONALD GRUNBERG</t>
  </si>
  <si>
    <t xml:space="preserve">PEKİN BARAN </t>
  </si>
  <si>
    <t>PIERRE JEAN MARIE DE PORTIER DE VILLENEUVE</t>
  </si>
  <si>
    <t>MUSTAFA BİLGUTAY YAŞAR</t>
  </si>
  <si>
    <t>SEMA BULUTLU</t>
  </si>
  <si>
    <t>EMİNE OYA ÇETİNKAYA</t>
  </si>
  <si>
    <t>YEŞİM BAŞARAN</t>
  </si>
  <si>
    <t>CELAL PEKDEMİR</t>
  </si>
  <si>
    <t>İNANÇ KIRGIZ</t>
  </si>
  <si>
    <t xml:space="preserve">ABDULLAH ABDULRAHMAN ABDULLAH SHARAFİ </t>
  </si>
  <si>
    <t>KORHAN GÜRAKAN</t>
  </si>
  <si>
    <t>MURAT ECE</t>
  </si>
  <si>
    <t>YASEMİN YÜCEL</t>
  </si>
  <si>
    <t xml:space="preserve">HÜSEYİN DİKİNCİ </t>
  </si>
  <si>
    <t>AHMET ALİ BUGAY</t>
  </si>
  <si>
    <t>DEMET ÇAPAR</t>
  </si>
  <si>
    <t>MEHMET UMUT FIRAT</t>
  </si>
  <si>
    <t>ÖZLEM ÖZÜNER</t>
  </si>
  <si>
    <t>MUSTAFA ERSOYLU</t>
  </si>
  <si>
    <t>ÖZLEM GÜNEL</t>
  </si>
  <si>
    <t>MEHMET MÜNİR ÖZCENGİZ</t>
  </si>
  <si>
    <t>BURAK KAPKIN</t>
  </si>
  <si>
    <t>UĞUR ÖZER</t>
  </si>
  <si>
    <t>MİNE AYHAN</t>
  </si>
  <si>
    <t>BÜLENT ÖZDİREKCAN</t>
  </si>
  <si>
    <t>ELISABETH TERRA GEHRINGER</t>
  </si>
  <si>
    <t>ANIL TANSU TILHASLI</t>
  </si>
  <si>
    <t>BEŞİR ALPER KARAYAZGAN</t>
  </si>
  <si>
    <t>GéRARD JEAN HENRİ MİCHEL JOALLAND</t>
  </si>
  <si>
    <t>RAMAZAN ÜLGER</t>
  </si>
  <si>
    <t>JEAN-LOUİS HENRİ JULES LAFFRAT</t>
  </si>
  <si>
    <t>ATİLLA BENLİ</t>
  </si>
  <si>
    <t>CHRİSTİAN LOUİS COCHENNEC</t>
  </si>
  <si>
    <t>CEM SARIBAYRAKTAR</t>
  </si>
  <si>
    <t>CHRISTOPHE ARMAND HENRI BUISSET</t>
  </si>
  <si>
    <t>ESRA BOZKURT</t>
  </si>
  <si>
    <t>ŞEBNEM ULUSOY</t>
  </si>
  <si>
    <t>ALİ YILMAZ YILDIZ</t>
  </si>
  <si>
    <t>AHMET YAŞAR</t>
  </si>
  <si>
    <t>AHMET CEYHAN HANCIOĞLU</t>
  </si>
  <si>
    <t>ENİS TALAŞMAN</t>
  </si>
  <si>
    <t>GÖKHAN CENGİZ BOZKURT</t>
  </si>
  <si>
    <t>TANER MİRZA</t>
  </si>
  <si>
    <t>LUİS BONELL GOYTİSOLO</t>
  </si>
  <si>
    <t>SAADETTİN ÖZBEZEYEN</t>
  </si>
  <si>
    <t>SAİME DEFNE TÜRKEŞ</t>
  </si>
  <si>
    <t>JOE HENRY HAMİLTON</t>
  </si>
  <si>
    <t>MUSTAFA OKTAY KARAARSLAN</t>
  </si>
  <si>
    <t>AYŞE ARIŞAN</t>
  </si>
  <si>
    <t>RALPH TORTORELLA III</t>
  </si>
  <si>
    <t>ERKAN AYDOĞAN</t>
  </si>
  <si>
    <t>JAMES FRANCİS KELLEHER</t>
  </si>
  <si>
    <t>İBRAHİM GÖKHAN SÜDERBAY</t>
  </si>
  <si>
    <t>JONATHAN ANDREW WİSMER</t>
  </si>
  <si>
    <t>ZAFER ŞENLER</t>
  </si>
  <si>
    <t>ROBERTO LUİS SALAS ROMERO</t>
  </si>
  <si>
    <t>HANZADE AYTAÇLI</t>
  </si>
  <si>
    <t>SELEN EGELİ SEMİZ</t>
  </si>
  <si>
    <t>İSMAİL RAGIP YERGİN</t>
  </si>
  <si>
    <t>VOLKAN NEVZAT BABÜR</t>
  </si>
  <si>
    <t>SHMUEL BASSAT</t>
  </si>
  <si>
    <t>ETHEM BATURALP PAMUKÇU</t>
  </si>
  <si>
    <t>YONA YAİR HAMBURGER</t>
  </si>
  <si>
    <t>BAHRİ BİROL BAYRAK</t>
  </si>
  <si>
    <t>CEM EKİZ</t>
  </si>
  <si>
    <t>ANAT EİLON GANOR</t>
  </si>
  <si>
    <t>RONEN AGASSI</t>
  </si>
  <si>
    <t>YUSUF CEMİL SATOĞLU</t>
  </si>
  <si>
    <t>HÜSEYİN AYDIN</t>
  </si>
  <si>
    <t>ALİ KILIÇ</t>
  </si>
  <si>
    <t>HALİL ÇELİK</t>
  </si>
  <si>
    <t>BERRİN KAYHAN</t>
  </si>
  <si>
    <t>MUSTAFA ÇETİN</t>
  </si>
  <si>
    <t>MUSTAFA AKIN</t>
  </si>
  <si>
    <t>FERHAT PİŞMAF</t>
  </si>
  <si>
    <t>MEHMET AKİF EROĞLU</t>
  </si>
  <si>
    <t>ABDÜLNAİM TEMUR</t>
  </si>
  <si>
    <t>MİCHAEL KHALAF</t>
  </si>
  <si>
    <t>ERİC SACHA STEPHANE CLURFAİN</t>
  </si>
  <si>
    <t>H. CEMAL ERERDİ</t>
  </si>
  <si>
    <t>EFTAL ÜSTEL</t>
  </si>
  <si>
    <t>JASON DOMİNİC SADLER</t>
  </si>
  <si>
    <t>MEHMET ERDOĞAN ÖCAL</t>
  </si>
  <si>
    <t>DAVİD ANTHONY TOBİN</t>
  </si>
  <si>
    <t>JEFFREY TEMPLE RİGG</t>
  </si>
  <si>
    <t>MEHMET SAHAN</t>
  </si>
  <si>
    <t>TERRENCE JAMES DİLLON</t>
  </si>
  <si>
    <t>DAVİD SAWYER SCHEİBE</t>
  </si>
  <si>
    <t>TORSTEN STEPHEN GÜNTER LEUE</t>
  </si>
  <si>
    <t>ALİ MURAT ŞANCI</t>
  </si>
  <si>
    <t xml:space="preserve">CEYDA PAŞALAR </t>
  </si>
  <si>
    <t xml:space="preserve"> NORBERT PETER KOX</t>
  </si>
  <si>
    <t>FERİHA BURCU ÇAKICI</t>
  </si>
  <si>
    <t>BARBARA MARİA RIEBELING</t>
  </si>
  <si>
    <t>HARALD ANTON SCHUMACHER</t>
  </si>
  <si>
    <t>VİKTOR HODARA</t>
  </si>
  <si>
    <t>DR.SEMA CINGILLIOĞLU</t>
  </si>
  <si>
    <t>DR.HAKAN ÖZCAN</t>
  </si>
  <si>
    <t>HAKAN TAN</t>
  </si>
  <si>
    <t>DR.BÜLENT NADİR EREN</t>
  </si>
  <si>
    <t>ÖZBEK GÜRGÜN</t>
  </si>
  <si>
    <t xml:space="preserve">İSMAİL ERGUN SOYTÜRK </t>
  </si>
  <si>
    <t>DENİZ TEKÇİ</t>
  </si>
  <si>
    <t>MUSTAFA SAVAŞ</t>
  </si>
  <si>
    <t>YALÇIN KAYA</t>
  </si>
  <si>
    <t>SELAHATTİN SÜLEYMANOĞLU</t>
  </si>
  <si>
    <t>ERDAL ÇELİK</t>
  </si>
  <si>
    <t>LEVENT BALKAN</t>
  </si>
  <si>
    <t>ERGİN KAYA</t>
  </si>
  <si>
    <t>DR.GABOR TİBOR KEPECS</t>
  </si>
  <si>
    <t>SİNAN ŞAHİN</t>
  </si>
  <si>
    <t>MİCHAL KAZİMİERZ  BIEDZKI</t>
  </si>
  <si>
    <t>PERVİN TANSEL</t>
  </si>
  <si>
    <t>PETER ZOLTAN MAHIG</t>
  </si>
  <si>
    <t>GABOR ANDRAS HAVAS</t>
  </si>
  <si>
    <t>JUDİT KOVACS</t>
  </si>
  <si>
    <t>UĞUR TOZŞEKERLİ</t>
  </si>
  <si>
    <t>EMRE GÜNERMAN</t>
  </si>
  <si>
    <t>BERKANT DİŞÇİGİL</t>
  </si>
  <si>
    <t>MUSTAFA FIRAT KURUCA</t>
  </si>
  <si>
    <t>ALİ  ÖNDER LÜLÜ</t>
  </si>
  <si>
    <t>SELİM  AVŞAR</t>
  </si>
  <si>
    <t>JEAN-BERTRAND  MARİE LAROCHE</t>
  </si>
  <si>
    <t>GéRARD CRİSTİAN BİNET</t>
  </si>
  <si>
    <t>PASCAL RAYMOND PERİER</t>
  </si>
  <si>
    <t>PHİLİPPE MARCEL ANTOİNE ALLEMAND</t>
  </si>
  <si>
    <t>PİERRE JEAN MARİE DE PORTİER DE VİLLENEUVE</t>
  </si>
  <si>
    <t>MEHMET ÖMER ARİF ARAS</t>
  </si>
  <si>
    <t>GÖKHAN YÜCEL</t>
  </si>
  <si>
    <t>AŞKIN DÜŞÜNDERE</t>
  </si>
  <si>
    <t>IOANNİS KATSOURİDİS</t>
  </si>
  <si>
    <t>ÜMİT SÖNMEZ</t>
  </si>
  <si>
    <t>TÜLAY AKOVA</t>
  </si>
  <si>
    <t>ADNAN MENDERES YAYLA</t>
  </si>
  <si>
    <t>AYFER SALTAN</t>
  </si>
  <si>
    <t>ERKİN AYDIN</t>
  </si>
  <si>
    <t>SİNAN ŞAHİNBAŞ</t>
  </si>
  <si>
    <t>SOTİRİOS SOFOPOULOS</t>
  </si>
  <si>
    <t xml:space="preserve">AJLAN SÖZÜTEK </t>
  </si>
  <si>
    <t>SAİT ERGUN ÖZEN</t>
  </si>
  <si>
    <t>EMRE ÖZBEK</t>
  </si>
  <si>
    <t>ESRA YASEMEN KÖNE</t>
  </si>
  <si>
    <t>OSMAN BAHRİ TURGUT</t>
  </si>
  <si>
    <t>ÖMER MERT</t>
  </si>
  <si>
    <t>JOHANNES ANTONİUS NİJSSEN</t>
  </si>
  <si>
    <t>CEMŞİT TÜRKER</t>
  </si>
  <si>
    <t>ALİ FUAT ERBİL</t>
  </si>
  <si>
    <t>AHMET KARAMAN</t>
  </si>
  <si>
    <t>MEHMET SEZGİN</t>
  </si>
  <si>
    <t>FARUK NAFİZ KARADERE</t>
  </si>
  <si>
    <t>MUAMMER CÜNEYT SEZGİN</t>
  </si>
  <si>
    <t>HAYRULLAH MURAT AKA</t>
  </si>
  <si>
    <t>ERHAN ADALI</t>
  </si>
  <si>
    <t>ANIL TANSU TİLHASLI</t>
  </si>
  <si>
    <t>ELİSABETH GEHRINGER</t>
  </si>
  <si>
    <t>CHRİSTOPHE ARMAND HENRİ BUISSET</t>
  </si>
  <si>
    <t>BEDRETTİN YILDIRIM</t>
  </si>
  <si>
    <t>AHMET TAHSİN GÜRDOĞAN</t>
  </si>
  <si>
    <t xml:space="preserve">ATİLLA BENLİ </t>
  </si>
  <si>
    <t>DAVİD ENGEL KNİBBE</t>
  </si>
  <si>
    <t xml:space="preserve">JOHN THOMAS MCCARTHY                                      </t>
  </si>
  <si>
    <t>BRAM BOON</t>
  </si>
  <si>
    <t xml:space="preserve">TANKUT TANER ÇELİK                                                </t>
  </si>
  <si>
    <t>ZEYNEP DEVRİM İLERİYE ARITKAN</t>
  </si>
  <si>
    <t>MERAL ÖZEL ÖZKAPLAN</t>
  </si>
  <si>
    <t>ERİC SACHA STEPHANE  CLURFAİN</t>
  </si>
  <si>
    <t>HAKAN ATEŞ</t>
  </si>
  <si>
    <t>RAİF DENİZ YURTSEVEN</t>
  </si>
  <si>
    <t>DR.ADNAN ERTEM</t>
  </si>
  <si>
    <t>CELAL KÜSMEN</t>
  </si>
  <si>
    <t>FAHRETTİN BAYRAKTAR</t>
  </si>
  <si>
    <t>HALİM KANATÇI</t>
  </si>
  <si>
    <t>ŞUAYYİP İLBİLGİ</t>
  </si>
  <si>
    <t>TÜRKER GÜRSOY</t>
  </si>
  <si>
    <t>MEHMET CANTEKİN</t>
  </si>
  <si>
    <t>MUHAMMET LÜTFÜ ÇELEBİ</t>
  </si>
  <si>
    <t>ARİF DÜLGER</t>
  </si>
  <si>
    <t>MEHMET İLKER AYCI</t>
  </si>
  <si>
    <t>MEHMET BOSTAN</t>
  </si>
  <si>
    <t>ALİ ARAZ</t>
  </si>
  <si>
    <t>ENDER ŞENOL</t>
  </si>
  <si>
    <t>OĞUZ KAYHAN</t>
  </si>
  <si>
    <t>HAMDULLAH GÜRSOY</t>
  </si>
  <si>
    <t>CENK KURT</t>
  </si>
  <si>
    <t>ALİ TOKER</t>
  </si>
  <si>
    <t>HİKMET AYDIN SİMİT</t>
  </si>
  <si>
    <t xml:space="preserve">MAYA AKAR CENTER B BLOK KAT:5 </t>
  </si>
  <si>
    <t xml:space="preserve">BÜYÜKDERE CADDESİ NO:100-102 </t>
  </si>
  <si>
    <t>ESENTEPE 34394 ISTANBUL</t>
  </si>
  <si>
    <t>ANDREW KENDRICK</t>
  </si>
  <si>
    <t>DAVİD FURBY</t>
  </si>
  <si>
    <t>SERGE OSOUF</t>
  </si>
  <si>
    <t>ANDREAS WANIA</t>
  </si>
  <si>
    <t>EBRU GÜRTAN</t>
  </si>
  <si>
    <t>BAĞLARBAŞI KISIKLI CAD. NO:13</t>
  </si>
  <si>
    <t xml:space="preserve"> ALTUNİZADE 34662 İSTANBUL </t>
  </si>
  <si>
    <t xml:space="preserve">BÜYÜKDERE CAD. İŞ KULELERİ </t>
  </si>
  <si>
    <t>KULE:2 KAT:17/22-26 4.LEVENT/İST</t>
  </si>
  <si>
    <t xml:space="preserve">MERKEZ MAH ABİDE-İ HÜRRİYET CAD </t>
  </si>
  <si>
    <t>BOLKAN CENTER NO:211 211 A BLOK KAT 3-4-6</t>
  </si>
  <si>
    <t xml:space="preserve">METROCİTY, BÜYÜKDERE CAD. NO. 171 A BLOK KAT 15 </t>
  </si>
  <si>
    <t>34330 LEVENT / ISTANBUL</t>
  </si>
  <si>
    <t>34662 KÜÇÜKÇAMLICA</t>
  </si>
  <si>
    <t>ÜSKÜDAR / İSTANBUL</t>
  </si>
  <si>
    <t xml:space="preserve">MECLİSİ MEBUSAN CAD.NO:15 </t>
  </si>
  <si>
    <t>SALIPAZARI / İSTANBUL</t>
  </si>
  <si>
    <t>JEAN-LAURENT R. MARİE GRANIER</t>
  </si>
  <si>
    <t xml:space="preserve">MECLİS-İ MEBUSAN CADDESİ NO:57 </t>
  </si>
  <si>
    <t>FINDIKLI - BEYOĞLU / İSTANBUL</t>
  </si>
  <si>
    <t xml:space="preserve">EMİRHAN CADDESİ, NO:109 ATAKULE KAT:1-7-8-13 ; </t>
  </si>
  <si>
    <t>34349, DİKİLİTAŞ/BEŞİKTAŞ/İSTANBUL</t>
  </si>
  <si>
    <t>BÜYÜKDERE CAD. YAPI KREDİ PLAZA B-BLOK KAT:6</t>
  </si>
  <si>
    <t xml:space="preserve">BÜYÜKDERE CAD.ÖZSEZEN İŞ MERKEZİ NO.122 </t>
  </si>
  <si>
    <t>B BLOK KAT 11 ESENTEPE / ŞİŞLİ / İSTANBUL</t>
  </si>
  <si>
    <t>MAHİR İZ CAD. NO:23</t>
  </si>
  <si>
    <t>34662 ALTUNİZADE/ÜSKÜDAR/İSTANBUL</t>
  </si>
  <si>
    <t xml:space="preserve">SARAY MAH. DR.ADNAN BÜYÜKDENİZ CAD.NO:4 </t>
  </si>
  <si>
    <t xml:space="preserve">AKKOM OFİS PARK 2.BLOK KAT:10-14 </t>
  </si>
  <si>
    <t xml:space="preserve">İZ PLAZA GİZ, AYAZOĞLU YOLU NO:9 KAT:14 </t>
  </si>
  <si>
    <t>34398 MASLAK / İSTANBUL</t>
  </si>
  <si>
    <t>ALTUNİZADE MAH. FAHRETTİN KERİM GÖKAY CAD. NO:20</t>
  </si>
  <si>
    <t>34662 ÜSKÜDAR / İSTANBUL</t>
  </si>
  <si>
    <t xml:space="preserve">YILDIZPOSTA CD. CERRAHOĞULLARI İŞ MERKEZİ </t>
  </si>
  <si>
    <t>NO:17/2 ESENTEPE / İSTANBUL</t>
  </si>
  <si>
    <t xml:space="preserve">EMİRHAN CAD. BARBAROS PLAZA NO :113 K:12-13-14 </t>
  </si>
  <si>
    <t>DİKİLİTAŞ/ BEŞİKTAŞ/ İSTANBUL</t>
  </si>
  <si>
    <t xml:space="preserve">GROUPAMA PLAZA ESKİ BÜYÜKDERE CADDESİ NO: 2 </t>
  </si>
  <si>
    <t>HALİDE EDİP ADIVAR MAH.DARÜLACEZE CAD.NO:23</t>
  </si>
  <si>
    <t>ŞİŞLİ / İSTANBUL</t>
  </si>
  <si>
    <t xml:space="preserve">BÜYÜKDERE CD. NO:15/A HÜR HAN </t>
  </si>
  <si>
    <t>SARAY MH. DR.ADNAN BÜYÜKDENİZ CD. NO:10</t>
  </si>
  <si>
    <t>34768, ÜMRANİYE / İSTANBUL</t>
  </si>
  <si>
    <t>MECLİSİ MEBUSAN CAD. NO:25</t>
  </si>
  <si>
    <t>34433  SALIPAZARI / İSTANBUL</t>
  </si>
  <si>
    <t xml:space="preserve">SANAYİ ERMUTLU SOK. E-5 YAN YOL ŞAŞMAZ PLAZA </t>
  </si>
  <si>
    <t>NO:6 KAT:3 KOZYATAĞI KADİKÖY İST</t>
  </si>
  <si>
    <t>34805, KAVACIK/BEYKOZ/İSTANBUL</t>
  </si>
  <si>
    <t xml:space="preserve">ANADOLUHİSARI GÖKSU EVLERİ ŞAKAYIK CAD.B 71/B </t>
  </si>
  <si>
    <t xml:space="preserve">MAHİR İZ CADDESİ NO:24 </t>
  </si>
  <si>
    <t>ALTUNİZADE ÜSKÜDAR İSTANBUL</t>
  </si>
  <si>
    <t>YAPI KREDİ PLAZA A BLOK BÜYÜKDERE CADDESİ</t>
  </si>
  <si>
    <t>34330 / LEVENT / İSTANBUL</t>
  </si>
  <si>
    <t xml:space="preserve">JEAN-LAURENT R. MARİE GRANIER </t>
  </si>
  <si>
    <t>ÜYE (GM) - MEMBER (GM)</t>
  </si>
  <si>
    <t>BÜYÜKDERE CAD.MAYA AKAR CENTER NO:100-102  KAT:9</t>
  </si>
  <si>
    <t xml:space="preserve"> 34394 ESENTEPE / İSTANBUL</t>
  </si>
  <si>
    <t>BÜYÜKDERE CAD.ÖZSEZEN İŞ MERKEZİ 122/B</t>
  </si>
  <si>
    <t>34394 ESENTEPE/ŞİŞLİ/İSTANBUL</t>
  </si>
  <si>
    <t>HALİDE EDİP ADIVAR MAH.DARÜLACEZE CAD.</t>
  </si>
  <si>
    <t>NO:20 KAT:2-3 ŞİŞLİ / İSTANBUL</t>
  </si>
  <si>
    <t xml:space="preserve">MECLİS-İ MEBUSAN CADDESİ DURSUN HAN NO: 23/4 </t>
  </si>
  <si>
    <t>34433 SALIPAZARI / FINDIKLI / İSTANBUL</t>
  </si>
  <si>
    <t xml:space="preserve"> 34662 ALTUNİZADE / İSTANBUL</t>
  </si>
  <si>
    <t>SARAY MAH. DR. ADNAN BÜYÜKDENİZ CAD. NO:12</t>
  </si>
  <si>
    <t>34768 ÜMRANİYE / İSTANBUL</t>
  </si>
  <si>
    <t xml:space="preserve">MECLİSİ MEBUSAN CD. N.57 </t>
  </si>
  <si>
    <t>FINDIKLI BEYOĞLU/İSTANBUL</t>
  </si>
  <si>
    <t xml:space="preserve">SARAY MH.DR.ADNAN BÜYÜKDENİZ CD. NO:10-14 </t>
  </si>
  <si>
    <t>SAHRAYICEDİT MAH. HALK SOK. NO:48,</t>
  </si>
  <si>
    <t>34734  KOZYATAĞI, İSTANBUL</t>
  </si>
  <si>
    <t>METE CADDESİ NO:30 TAKSİM</t>
  </si>
  <si>
    <t>34437, TAKSİM/İSTANBUL</t>
  </si>
  <si>
    <t>ESKİ BÜYÜKDERE CAD. NO. 2 GRUPAMA PLAZA</t>
  </si>
  <si>
    <t>MASLAK / İSTANBUL</t>
  </si>
  <si>
    <t>34398 ŞİŞLİ / İSTANBUL</t>
  </si>
  <si>
    <t xml:space="preserve">MASLAK MAH. AHİ EVRAN CAD. NO:11 </t>
  </si>
  <si>
    <t>P.PAUL JOSEPH LEON M.GHİSLAİN LEFEVRE</t>
  </si>
  <si>
    <t>34394, ESENTEPE / ŞİŞLİ / İSTANBUL</t>
  </si>
  <si>
    <t xml:space="preserve">MUALLİM NACİ CD.NO:22 </t>
  </si>
  <si>
    <t>34347 ORTAKÖY BEŞİKTAŞ İSTANBUL</t>
  </si>
  <si>
    <t xml:space="preserve">TURGUT ÖZAL MİLLET CAD.NO:7 </t>
  </si>
  <si>
    <t>34096 AKSARAY/İSTANBUL</t>
  </si>
  <si>
    <t>AYLİN YALÇIN</t>
  </si>
  <si>
    <t>NEVİN MERMER</t>
  </si>
  <si>
    <r>
      <t xml:space="preserve">İkramiye / İndirim Karş.
Değ.
</t>
    </r>
    <r>
      <rPr>
        <i/>
        <sz val="9"/>
        <rFont val="Times New Roman"/>
        <family val="1"/>
        <charset val="162"/>
      </rPr>
      <t>Change in Prov. for Bonuses / Rebates</t>
    </r>
  </si>
  <si>
    <r>
      <t xml:space="preserve">Serm. Tah. Av. Değ. Azalış Gid.
</t>
    </r>
    <r>
      <rPr>
        <i/>
        <sz val="9"/>
        <rFont val="Times New Roman"/>
        <family val="1"/>
        <charset val="162"/>
      </rPr>
      <t>Inv. Losses on Fund Advances</t>
    </r>
  </si>
  <si>
    <r>
      <t xml:space="preserve">Kaza
</t>
    </r>
    <r>
      <rPr>
        <i/>
        <sz val="9"/>
        <rFont val="Times New Roman"/>
        <family val="1"/>
        <charset val="162"/>
      </rPr>
      <t>Accident (*)</t>
    </r>
  </si>
  <si>
    <r>
      <t xml:space="preserve">Kara Araçları Sorumluluk
</t>
    </r>
    <r>
      <rPr>
        <i/>
        <sz val="9"/>
        <rFont val="Times New Roman"/>
        <family val="1"/>
        <charset val="162"/>
      </rPr>
      <t>Land Vehicles Liability (*)</t>
    </r>
  </si>
  <si>
    <r>
      <t xml:space="preserve">Hayat Branşı Toplam
</t>
    </r>
    <r>
      <rPr>
        <i/>
        <sz val="9"/>
        <rFont val="Times New Roman"/>
        <family val="1"/>
        <charset val="162"/>
      </rPr>
      <t>Life Group Total</t>
    </r>
  </si>
  <si>
    <r>
      <t xml:space="preserve">SİGORTA VE EMEKLİLİK ŞİRKETLERİNİN </t>
    </r>
    <r>
      <rPr>
        <b/>
        <sz val="14"/>
        <color indexed="56"/>
        <rFont val="Times New Roman"/>
        <family val="1"/>
        <charset val="162"/>
      </rPr>
      <t>01.01.2011 - 31.12.2011 DÖNEMİ</t>
    </r>
    <r>
      <rPr>
        <b/>
        <sz val="11"/>
        <color indexed="56"/>
        <rFont val="Times New Roman"/>
        <family val="1"/>
        <charset val="162"/>
      </rPr>
      <t xml:space="preserve"> TEKNİK SONUÇLARI</t>
    </r>
  </si>
  <si>
    <t>KTK ZORUNLU MALİ SORUMLULUK (TRAFİK) SİGORTASI 2011 YILI TEKNİK KAR ve ZARAR HESABI</t>
  </si>
  <si>
    <r>
      <t xml:space="preserve">(*) Yeşil Kart Sigortası Teknik Sonuçları Hariç - </t>
    </r>
    <r>
      <rPr>
        <i/>
        <sz val="9"/>
        <rFont val="Times New Roman"/>
        <family val="1"/>
        <charset val="162"/>
      </rPr>
      <t>Excluded Green Card</t>
    </r>
  </si>
  <si>
    <t xml:space="preserve">SEA VEHICLES LIABILITY BRANCH </t>
  </si>
  <si>
    <t>SU ARAÇLARI SORUMLULUK</t>
  </si>
  <si>
    <r>
      <t xml:space="preserve">KREDİ BRANŞI 2011 YILI TEKNİK KAR ve ZARAR HESABI
</t>
    </r>
    <r>
      <rPr>
        <i/>
        <sz val="11"/>
        <color indexed="56"/>
        <rFont val="Times New Roman"/>
        <family val="1"/>
        <charset val="162"/>
      </rPr>
      <t>TECHNICAL RESULTS of PROFIT and LOSS ACCOUNTS as of 2011 for CREDIT BRANCH</t>
    </r>
  </si>
  <si>
    <r>
      <rPr>
        <b/>
        <sz val="10"/>
        <color indexed="56"/>
        <rFont val="Times New Roman"/>
        <family val="1"/>
        <charset val="162"/>
      </rPr>
      <t>RAYLI ARAÇLAR</t>
    </r>
    <r>
      <rPr>
        <i/>
        <sz val="10"/>
        <color indexed="56"/>
        <rFont val="Times New Roman"/>
        <family val="1"/>
        <charset val="162"/>
      </rPr>
      <t xml:space="preserve">
RAILWAY VEHICLES</t>
    </r>
  </si>
  <si>
    <t>SUPPORT</t>
  </si>
  <si>
    <t>DESTEK</t>
  </si>
  <si>
    <r>
      <t xml:space="preserve">Diğer Hayat Dışı Branşlar (**)
</t>
    </r>
    <r>
      <rPr>
        <i/>
        <sz val="10"/>
        <rFont val="Times New Roman"/>
        <family val="1"/>
        <charset val="162"/>
      </rPr>
      <t>Other Non Life Branches</t>
    </r>
  </si>
  <si>
    <r>
      <t xml:space="preserve">(**) Hava Araçları, Su Araçları Sorumluluk, Kredi, Emniyeti Suistimal, Finansal Kayıplar, Hukuksal Koruma
    </t>
    </r>
    <r>
      <rPr>
        <i/>
        <sz val="9"/>
        <rFont val="Times New Roman"/>
        <family val="1"/>
        <charset val="162"/>
      </rPr>
      <t xml:space="preserve"> Air Vehicles, Air Vehicles Liability, Sea Vehicles Liability, Credit, Fiedility Guarantee, Financial Loss, Legal Protection</t>
    </r>
  </si>
  <si>
    <r>
      <t xml:space="preserve">Nakliyat
</t>
    </r>
    <r>
      <rPr>
        <i/>
        <sz val="9"/>
        <rFont val="Times New Roman"/>
        <family val="1"/>
        <charset val="162"/>
      </rPr>
      <t>Transp.</t>
    </r>
  </si>
  <si>
    <r>
      <t xml:space="preserve">Genel Sor.
</t>
    </r>
    <r>
      <rPr>
        <i/>
        <sz val="9"/>
        <rFont val="Times New Roman"/>
        <family val="1"/>
        <charset val="162"/>
      </rPr>
      <t>General Liability</t>
    </r>
  </si>
  <si>
    <t>HAYAT / EMEKLİLİK ŞİRKETLERİNİN HAYAT BRANŞINDA ÜRÜN TİPİ BAZINDA PRİM ÜRETİMLERİ
(FERDİ SİGORTALAR)</t>
  </si>
  <si>
    <t>HAYAT / EMEKLİLİK ŞİRKETLERİNİN HAYAT BRANŞINDA ÜRÜN TİPİ BAZINDA PRİM ÜRETİMLERİ
(GRUP SİGORTALARI)</t>
  </si>
  <si>
    <t>HAYAT / EMEKLİLİK ŞİRKETLERİNİN HAYAT BRANŞI 2011 YILI TEMİNAT HAREKETLERİ
(Ferdi Sigortalar / Adet)</t>
  </si>
  <si>
    <t>PORTFOLIO MOVEMENTS in LIFE BRANCH in 2011 
(Individual Policies / Number)</t>
  </si>
  <si>
    <t>HAYAT / EMEKLİLİK ŞİRKETLERİNİN HAYAT BRANŞI 2011 YILI TEMİNAT HAREKETLERİ
(Grup Sigortaları / Adet)</t>
  </si>
  <si>
    <t>PORTFOLIO MOVEMENTS in LIFE BRANCH in 2011
(Group Policies / Number)</t>
  </si>
  <si>
    <t>HAYAT / EMEKLİLİK ŞİRKETLERİNİN HAYAT BRANŞI 2011 YILI TEMİNAT HAREKETLERİ 
(Ferdi Sigortalar / Tutar) (*)</t>
  </si>
  <si>
    <t>PORTFOLIO MOVEMENTS in LIFE BRANCH in 2011
(Individual Policies / Amount)</t>
  </si>
  <si>
    <t>HAYAT / EMEKLİLİK ŞİRKETLERİNİN HAYAT BRANŞI 2011 YILI TEMİNAT HAREKETLERİ
(Grup Sigortaları / Tutar) (*)</t>
  </si>
  <si>
    <t>PORTFOLIO MOVEMENTS in LIFE BRANCH in 2011
(Group Policies / Amount)</t>
  </si>
  <si>
    <t>BNP PARIBAS
 CARDIF EMEKLILIK</t>
  </si>
  <si>
    <t>BNP PARIBAS 
CARDIF EMEKLILIK</t>
  </si>
  <si>
    <t>BNP PARIBAS</t>
  </si>
  <si>
    <t>CARDIF EMEKLILIK</t>
  </si>
  <si>
    <r>
      <t xml:space="preserve">    Bölüşmesiz Reasürans - </t>
    </r>
    <r>
      <rPr>
        <i/>
        <sz val="10"/>
        <rFont val="Times New Roman"/>
        <family val="1"/>
        <charset val="162"/>
      </rPr>
      <t>Non-proportional Reins.</t>
    </r>
  </si>
  <si>
    <r>
      <t xml:space="preserve">3-Diğ.Tek. Karş. Değ.(Net) - </t>
    </r>
    <r>
      <rPr>
        <i/>
        <sz val="9"/>
        <rFont val="Times New Roman"/>
        <family val="1"/>
        <charset val="162"/>
      </rPr>
      <t>Change in Oth.Tech.Prov.(Net)</t>
    </r>
  </si>
  <si>
    <r>
      <t xml:space="preserve">4-Diğ.Tekn.Gelirler(Net) - </t>
    </r>
    <r>
      <rPr>
        <i/>
        <sz val="10"/>
        <rFont val="Times New Roman"/>
        <family val="1"/>
        <charset val="162"/>
      </rPr>
      <t>Other Tech.Income(Net)</t>
    </r>
  </si>
  <si>
    <r>
      <t xml:space="preserve"> c.MTK Değ.- </t>
    </r>
    <r>
      <rPr>
        <i/>
        <sz val="9"/>
        <rFont val="Times New Roman"/>
        <family val="1"/>
        <charset val="162"/>
      </rPr>
      <t>Ch.in Outstanding Claims Res.(OCR) (-)</t>
    </r>
  </si>
  <si>
    <r>
      <t xml:space="preserve">  - Devr.MTK Reas.P.- </t>
    </r>
    <r>
      <rPr>
        <i/>
        <sz val="9"/>
        <rFont val="Times New Roman"/>
        <family val="1"/>
        <charset val="162"/>
      </rPr>
      <t>Brought Forward OCR (RS) (-)</t>
    </r>
  </si>
  <si>
    <r>
      <t xml:space="preserve">3-Diğ.Tek. Karş. Değ.- </t>
    </r>
    <r>
      <rPr>
        <i/>
        <sz val="9"/>
        <rFont val="Times New Roman"/>
        <family val="1"/>
        <charset val="162"/>
      </rPr>
      <t>Change in Oth.Tech.Prov.(Net)</t>
    </r>
  </si>
  <si>
    <r>
      <t xml:space="preserve">(*) Milli Reasürans TAŞ verilerini İçermektedir. - </t>
    </r>
    <r>
      <rPr>
        <i/>
        <sz val="9"/>
        <rFont val="Times New Roman"/>
        <family val="1"/>
        <charset val="162"/>
      </rPr>
      <t xml:space="preserve">Only Included Profit and Loss Accounts of Milli Re TAŞ </t>
    </r>
  </si>
  <si>
    <r>
      <t xml:space="preserve">DD Küçükbaş Hayvan Hayat </t>
    </r>
    <r>
      <rPr>
        <i/>
        <sz val="10"/>
        <rFont val="Times New Roman"/>
        <family val="1"/>
        <charset val="162"/>
      </rPr>
      <t>- Subs. Small Animal Life</t>
    </r>
  </si>
  <si>
    <r>
      <t xml:space="preserve">Deniz Yolu Yolcu Taş.ZMS - </t>
    </r>
    <r>
      <rPr>
        <i/>
        <sz val="10"/>
        <rFont val="Times New Roman"/>
        <family val="1"/>
        <charset val="162"/>
      </rPr>
      <t>Comp.Marine Transp. Liability</t>
    </r>
  </si>
  <si>
    <r>
      <t xml:space="preserve">Su Araçları Sorumluluk Branşı </t>
    </r>
    <r>
      <rPr>
        <i/>
        <sz val="9"/>
        <color indexed="56"/>
        <rFont val="Times New Roman"/>
        <family val="1"/>
        <charset val="162"/>
      </rPr>
      <t>- Sea Vehicles Liability</t>
    </r>
  </si>
  <si>
    <r>
      <t xml:space="preserve">Tam ve Daimi
</t>
    </r>
    <r>
      <rPr>
        <i/>
        <sz val="10"/>
        <rFont val="Times New Roman"/>
        <family val="1"/>
        <charset val="162"/>
      </rPr>
      <t>Permanent Total</t>
    </r>
  </si>
  <si>
    <r>
      <t xml:space="preserve">Tam veya Kısmi Daimi </t>
    </r>
    <r>
      <rPr>
        <i/>
        <sz val="10"/>
        <rFont val="Times New Roman"/>
        <family val="1"/>
        <charset val="162"/>
      </rPr>
      <t xml:space="preserve"> Permanent Total/Partly</t>
    </r>
  </si>
  <si>
    <r>
      <t xml:space="preserve">Cinsiyete Göre
</t>
    </r>
    <r>
      <rPr>
        <i/>
        <sz val="10"/>
        <color indexed="8"/>
        <rFont val="Times New Roman"/>
        <family val="1"/>
        <charset val="162"/>
      </rPr>
      <t>According to Gender</t>
    </r>
  </si>
  <si>
    <t>EURO YATIRIM MENKUL DEĞERLER AŞ</t>
  </si>
  <si>
    <t>GROUPAMA INVESTMENT BOSPHORUS HOLDING  AŞ</t>
  </si>
  <si>
    <t>TAREKS AŞ-ANKARA</t>
  </si>
  <si>
    <t>TARNET AŞ-ANKARA</t>
  </si>
  <si>
    <t>HİT YAYIN YÖNETİM  DANIŞMANLIK AŞ</t>
  </si>
  <si>
    <t>SİMPA TİCARET SANAYİ PAZARLAMA İMALAT AŞ</t>
  </si>
  <si>
    <t>MAKS MAKSİMUM SERVİS AŞ</t>
  </si>
  <si>
    <t>SEKOYA ENERJİ ELEKTRİK ÜRETİM AŞ</t>
  </si>
  <si>
    <t>KAYSERİ ŞEKER FABRİKASI AŞ</t>
  </si>
  <si>
    <t>T.GEN.SİG.AŞ MEMUR VE HİZM.EMEKLİLİK VE YARDIM SAN.VAKFI</t>
  </si>
  <si>
    <t>KUVEYT TÜRK KATILIM BANKASI AŞ</t>
  </si>
  <si>
    <t>AUTOLAND OTOMOTİV SAN.TİC. AŞ</t>
  </si>
  <si>
    <t>GENTAŞ GENEL METAL AŞ</t>
  </si>
  <si>
    <t>YENİSAN YENİLEME SANAYİ AŞ</t>
  </si>
  <si>
    <t>YAPI VE KREDİ FAKTORİNG AŞ</t>
  </si>
  <si>
    <t>YAPI KREDİ YATIRIM MENKUL DEĞERLER AŞ</t>
  </si>
  <si>
    <t>ZİRAAT FİNANSAL KİRALAMA AŞ</t>
  </si>
  <si>
    <t>ZİRAAT YATIRIM MENKUL DEĞERLER AŞ</t>
  </si>
  <si>
    <t>BİLEŞİM ALTERNATİF DAĞITIM KANALLARI VE ÖDEME SİSTEMLERİ AŞ</t>
  </si>
  <si>
    <t>FİNTEK FİNANSAL TEKNOLOJİ HİZMETLERİ AŞ</t>
  </si>
  <si>
    <t>ACIBADEM HOLDİNG AŞ</t>
  </si>
  <si>
    <t>HALK YATIRIM AŞ</t>
  </si>
  <si>
    <t>HALK FİNANSAL KİRALAMA AŞ</t>
  </si>
  <si>
    <t>DEMİR TOPRAK AŞ</t>
  </si>
  <si>
    <t>ENDÜSTRİ HOLDİNG</t>
  </si>
  <si>
    <t>SINAİ VE MALİ YATIRIMLAR HOLDİNG AŞ</t>
  </si>
  <si>
    <t>ALLİANZ SİGORTA AŞ</t>
  </si>
  <si>
    <t>AVIVA EUROPE SE</t>
  </si>
  <si>
    <t>FİNANS YATIRIM MENKUL DEĞERLER AŞ</t>
  </si>
  <si>
    <t>FİNANS FİNANSAL KİRALAMA AŞ</t>
  </si>
  <si>
    <t>FİNANS PORTFÖY YÖNETİMİ AŞ</t>
  </si>
  <si>
    <t>T.GARANTİ BANKASI AŞ</t>
  </si>
  <si>
    <t>GARANTİ HİZMET YÖNETİMİ AŞ</t>
  </si>
  <si>
    <t>GARANTİ KÜLTÜR AŞ</t>
  </si>
  <si>
    <t>GROUPAMA INVESTMENT BOSPHORUS HOLDING AŞ</t>
  </si>
  <si>
    <t>TAREKS-TARIM ÜRÜNLERİ ARAÇ GEREÇ İTH.VE İHR.AŞ</t>
  </si>
  <si>
    <t>ING CONTINENTAL EUROPE HOLDINGS BV</t>
  </si>
  <si>
    <t>VAKIF YATIRIM MENKUL DEĞERLER AŞ</t>
  </si>
  <si>
    <t>GÜNEŞ TUR.OTOMOTİV END.VE TİC.AŞ</t>
  </si>
  <si>
    <t>YAPI KREDİ FAKTORİNG AŞ</t>
  </si>
  <si>
    <t>YAPI KREDİ YATIRIM AŞ</t>
  </si>
  <si>
    <t>YAPI KREDİ BANKASI AŞ</t>
  </si>
  <si>
    <t>BİLEŞİM ALTERNATİF DAĞ.KANALLARI VE ÖDEME SİSTEMLERİ AŞ</t>
  </si>
  <si>
    <t>MİLLİ REASÜRANS T.A.Ş. MENSUPLARI YARD.SANDIĞI VAKFI</t>
  </si>
  <si>
    <t>TİBAŞ MENSUPLARI MUNZAM SOS.GÜV.VE YARD. SAND.VAKFI</t>
  </si>
  <si>
    <t>HACI ÖMER SABANCI HOLDİNG AŞ</t>
  </si>
  <si>
    <r>
      <t xml:space="preserve">(Adet - </t>
    </r>
    <r>
      <rPr>
        <i/>
        <sz val="9"/>
        <color indexed="18"/>
        <rFont val="Times New Roman"/>
        <family val="1"/>
        <charset val="162"/>
      </rPr>
      <t>Number</t>
    </r>
    <r>
      <rPr>
        <b/>
        <sz val="9"/>
        <color indexed="18"/>
        <rFont val="Times New Roman"/>
        <family val="1"/>
        <charset val="162"/>
      </rPr>
      <t xml:space="preserve"> / 000 TL)</t>
    </r>
  </si>
  <si>
    <r>
      <t xml:space="preserve">(**) Yalnızca Devlet Destekli Tarım Sigortası - </t>
    </r>
    <r>
      <rPr>
        <i/>
        <sz val="9"/>
        <rFont val="Times New Roman"/>
        <family val="1"/>
        <charset val="162"/>
      </rPr>
      <t>Only Subsidized Agriculture</t>
    </r>
  </si>
  <si>
    <r>
      <t>(*) SGK Prim payı dolayısıyla Kaza branşı ve Kara Araçları branşı primleri arasında 4 milyon TL geçişme söz konusudur.-</t>
    </r>
    <r>
      <rPr>
        <i/>
        <sz val="8"/>
        <rFont val="Times New Roman"/>
        <family val="1"/>
        <charset val="162"/>
      </rPr>
      <t xml:space="preserve">There was a TL 4 million transition from Casualty branch to Land Vehicles Liabilities branch because of premium transferred to SSA. </t>
    </r>
  </si>
  <si>
    <r>
      <t xml:space="preserve">       1.1.c- SGK Prim Payı - </t>
    </r>
    <r>
      <rPr>
        <i/>
        <sz val="9"/>
        <rFont val="Times New Roman"/>
        <family val="1"/>
        <charset val="162"/>
      </rPr>
      <t>Ceded Premiums to SSA (-)</t>
    </r>
  </si>
  <si>
    <r>
      <t xml:space="preserve">       1.2.c- Ayrılan KPK SGK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for Unearned Pr. (SSA Share)</t>
    </r>
  </si>
  <si>
    <r>
      <t xml:space="preserve">       1.2.d- Devreden Kazanılmamış Prim Karş.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Gross Prov. Brought Forward for Unearned Pr.</t>
    </r>
  </si>
  <si>
    <r>
      <t xml:space="preserve">       1.2.e- Devreden Kazanılmamış Prim Karş.RP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Brought Forw. for UPR (Reins. Share) (-)</t>
    </r>
  </si>
  <si>
    <r>
      <t xml:space="preserve">       1.2.f- Devreden Kazanılmamış Prim Karş.SGK Payı </t>
    </r>
    <r>
      <rPr>
        <b/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Prov. Brought Forw. for UPR (SSA Share) (-)</t>
    </r>
  </si>
  <si>
    <r>
      <t>Dönem Net Kar / Zararı -</t>
    </r>
    <r>
      <rPr>
        <i/>
        <sz val="12"/>
        <color indexed="56"/>
        <rFont val="Times New Roman"/>
        <family val="1"/>
        <charset val="162"/>
      </rPr>
      <t xml:space="preserve"> Profit or Loss for the Financial Year </t>
    </r>
  </si>
  <si>
    <r>
      <t xml:space="preserve">3- Dönem Net Karı veya Zararı - </t>
    </r>
    <r>
      <rPr>
        <i/>
        <sz val="9"/>
        <color indexed="56"/>
        <rFont val="Times New Roman"/>
        <family val="1"/>
        <charset val="162"/>
      </rPr>
      <t>Net Profit or Loss for the Period</t>
    </r>
  </si>
  <si>
    <r>
      <t>Genel Paylar (%)</t>
    </r>
    <r>
      <rPr>
        <sz val="11"/>
        <color indexed="56"/>
        <rFont val="Times New Roman"/>
        <family val="1"/>
        <charset val="162"/>
      </rPr>
      <t xml:space="preserve"> </t>
    </r>
    <r>
      <rPr>
        <i/>
        <sz val="11"/>
        <color indexed="56"/>
        <rFont val="Times New Roman"/>
        <family val="1"/>
        <charset val="162"/>
      </rPr>
      <t>- Total</t>
    </r>
  </si>
  <si>
    <r>
      <t xml:space="preserve">(*) SGK prim payı hariç - </t>
    </r>
    <r>
      <rPr>
        <i/>
        <sz val="10"/>
        <rFont val="Times New Roman"/>
        <family val="1"/>
        <charset val="162"/>
      </rPr>
      <t>Excluded Premium of Social Security Administration's Share</t>
    </r>
  </si>
  <si>
    <r>
      <t xml:space="preserve">Emeklilik Şirketleri </t>
    </r>
    <r>
      <rPr>
        <i/>
        <sz val="10"/>
        <color indexed="56"/>
        <rFont val="Times New Roman"/>
        <family val="1"/>
        <charset val="162"/>
      </rPr>
      <t>- Pension Companies</t>
    </r>
  </si>
  <si>
    <r>
      <t xml:space="preserve">Emeklilik Şirk.Toplamı - </t>
    </r>
    <r>
      <rPr>
        <i/>
        <sz val="9"/>
        <color indexed="56"/>
        <rFont val="Times New Roman"/>
        <family val="1"/>
        <charset val="162"/>
      </rPr>
      <t>Pension Co. Total</t>
    </r>
  </si>
  <si>
    <r>
      <t xml:space="preserve">H-Dışı Şirketler Toplamı - </t>
    </r>
    <r>
      <rPr>
        <i/>
        <sz val="9"/>
        <color indexed="56"/>
        <rFont val="Times New Roman"/>
        <family val="1"/>
        <charset val="162"/>
      </rPr>
      <t>Non-Life Total</t>
    </r>
  </si>
  <si>
    <r>
      <t>Hayat Şirketleri Toplam -</t>
    </r>
    <r>
      <rPr>
        <i/>
        <sz val="9"/>
        <color indexed="56"/>
        <rFont val="Times New Roman"/>
        <family val="1"/>
        <charset val="162"/>
      </rPr>
      <t xml:space="preserve"> Life Total</t>
    </r>
  </si>
  <si>
    <r>
      <t xml:space="preserve">Reas.Şirk.Toplam - </t>
    </r>
    <r>
      <rPr>
        <i/>
        <sz val="9"/>
        <color indexed="56"/>
        <rFont val="Times New Roman"/>
        <family val="1"/>
        <charset val="162"/>
      </rPr>
      <t>Reinsurance Total</t>
    </r>
  </si>
  <si>
    <r>
      <t>Reasürans Şirk.-</t>
    </r>
    <r>
      <rPr>
        <i/>
        <sz val="10"/>
        <color indexed="18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Reinsurance Co.</t>
    </r>
  </si>
  <si>
    <r>
      <t xml:space="preserve">H-Dışı Şirk.Toplam - </t>
    </r>
    <r>
      <rPr>
        <i/>
        <sz val="9"/>
        <color indexed="56"/>
        <rFont val="Times New Roman"/>
        <family val="1"/>
        <charset val="162"/>
      </rPr>
      <t>Non-life Total</t>
    </r>
  </si>
  <si>
    <r>
      <t xml:space="preserve">Emeklilik Şirk.Toplamı - </t>
    </r>
    <r>
      <rPr>
        <i/>
        <sz val="9"/>
        <color indexed="56"/>
        <rFont val="Times New Roman"/>
        <family val="1"/>
        <charset val="162"/>
      </rPr>
      <t>Pension Co.</t>
    </r>
  </si>
  <si>
    <r>
      <t>H-Dışı Şirk.T.-</t>
    </r>
    <r>
      <rPr>
        <i/>
        <sz val="9"/>
        <color indexed="56"/>
        <rFont val="Times New Roman"/>
        <family val="1"/>
        <charset val="162"/>
      </rPr>
      <t>Non-life Total</t>
    </r>
  </si>
  <si>
    <r>
      <t xml:space="preserve">Reas.Şirk.Toplam - </t>
    </r>
    <r>
      <rPr>
        <i/>
        <sz val="9"/>
        <color indexed="56"/>
        <rFont val="Times New Roman"/>
        <family val="1"/>
        <charset val="162"/>
      </rPr>
      <t>Reins. Total</t>
    </r>
  </si>
  <si>
    <r>
      <t xml:space="preserve">H-Dışı Şirk.T. - </t>
    </r>
    <r>
      <rPr>
        <i/>
        <sz val="9"/>
        <color indexed="56"/>
        <rFont val="Times New Roman"/>
        <family val="1"/>
        <charset val="162"/>
      </rPr>
      <t>Non-life Total</t>
    </r>
  </si>
  <si>
    <r>
      <t xml:space="preserve">Hayat Sigorta Şirketleri - </t>
    </r>
    <r>
      <rPr>
        <i/>
        <sz val="9"/>
        <color indexed="56"/>
        <rFont val="Times New Roman"/>
        <family val="1"/>
        <charset val="162"/>
      </rPr>
      <t>Life Companies</t>
    </r>
  </si>
  <si>
    <r>
      <t xml:space="preserve">Emeklilik Şirketleri </t>
    </r>
    <r>
      <rPr>
        <i/>
        <sz val="9"/>
        <color indexed="56"/>
        <rFont val="Times New Roman"/>
        <family val="1"/>
        <charset val="162"/>
      </rPr>
      <t>- Pension Companies</t>
    </r>
  </si>
  <si>
    <r>
      <t xml:space="preserve">Emeklilik Şirk.Toplamı - </t>
    </r>
    <r>
      <rPr>
        <i/>
        <sz val="8"/>
        <color indexed="56"/>
        <rFont val="Times New Roman"/>
        <family val="1"/>
        <charset val="162"/>
      </rPr>
      <t>Pension Co.</t>
    </r>
  </si>
  <si>
    <r>
      <t xml:space="preserve">HD Sigorta Şirketleri - </t>
    </r>
    <r>
      <rPr>
        <i/>
        <sz val="9"/>
        <color indexed="56"/>
        <rFont val="Times New Roman"/>
        <family val="1"/>
        <charset val="162"/>
      </rPr>
      <t>Non-life Companies</t>
    </r>
  </si>
  <si>
    <r>
      <t xml:space="preserve">(*) Hayat branşı teknik zararının 199 bin TL'lik kısmı Sermaye İtfa Sigortasına ilişkindir.- TL </t>
    </r>
    <r>
      <rPr>
        <i/>
        <sz val="9"/>
        <rFont val="Times New Roman"/>
        <family val="1"/>
        <charset val="162"/>
      </rPr>
      <t xml:space="preserve">199 Thousand of technical loss of life branch belongs to Capital Redemption  </t>
    </r>
  </si>
  <si>
    <r>
      <t xml:space="preserve">Emeklilik Şirketleri Toplamı - </t>
    </r>
    <r>
      <rPr>
        <i/>
        <sz val="10"/>
        <color indexed="56"/>
        <rFont val="Times New Roman"/>
        <family val="1"/>
        <charset val="162"/>
      </rPr>
      <t>Pension Co.Total</t>
    </r>
  </si>
  <si>
    <r>
      <t xml:space="preserve">Emeklilik Şirketleri </t>
    </r>
    <r>
      <rPr>
        <i/>
        <sz val="12"/>
        <color indexed="56"/>
        <rFont val="Times New Roman"/>
        <family val="1"/>
        <charset val="162"/>
      </rPr>
      <t>- Pension Companies</t>
    </r>
  </si>
  <si>
    <r>
      <t xml:space="preserve">Emeklilik Şirk.Toplamı - </t>
    </r>
    <r>
      <rPr>
        <i/>
        <sz val="12"/>
        <color indexed="56"/>
        <rFont val="Times New Roman"/>
        <family val="1"/>
        <charset val="162"/>
      </rPr>
      <t>Pension Co.Total</t>
    </r>
  </si>
  <si>
    <r>
      <t xml:space="preserve">HD Sigorta Şirk. - </t>
    </r>
    <r>
      <rPr>
        <i/>
        <sz val="10"/>
        <color indexed="56"/>
        <rFont val="Times New Roman"/>
        <family val="1"/>
        <charset val="162"/>
      </rPr>
      <t>Non-life Ins.Co.</t>
    </r>
  </si>
  <si>
    <r>
      <t>Hayat Şirk.Toplam -</t>
    </r>
    <r>
      <rPr>
        <i/>
        <sz val="10"/>
        <color indexed="56"/>
        <rFont val="Times New Roman"/>
        <family val="1"/>
        <charset val="162"/>
      </rPr>
      <t xml:space="preserve"> Life Ins.Total</t>
    </r>
  </si>
  <si>
    <r>
      <t xml:space="preserve">Emeklilik Şirketleri </t>
    </r>
    <r>
      <rPr>
        <i/>
        <sz val="10"/>
        <color indexed="56"/>
        <rFont val="Times New Roman"/>
        <family val="1"/>
        <charset val="162"/>
      </rPr>
      <t>- Pension Co.</t>
    </r>
  </si>
  <si>
    <r>
      <t>Emeklilik Şirk.Toplamı -</t>
    </r>
    <r>
      <rPr>
        <i/>
        <sz val="10"/>
        <color indexed="56"/>
        <rFont val="Times New Roman"/>
        <family val="1"/>
        <charset val="162"/>
      </rPr>
      <t>Pension Co.</t>
    </r>
  </si>
  <si>
    <r>
      <t xml:space="preserve">Reasürans Şirk. </t>
    </r>
    <r>
      <rPr>
        <i/>
        <sz val="10"/>
        <color indexed="56"/>
        <rFont val="Times New Roman"/>
        <family val="1"/>
        <charset val="162"/>
      </rPr>
      <t>- Reins. Comp.</t>
    </r>
  </si>
  <si>
    <r>
      <t xml:space="preserve">Reas. Şirk. Toplam- </t>
    </r>
    <r>
      <rPr>
        <i/>
        <sz val="10"/>
        <color indexed="56"/>
        <rFont val="Times New Roman"/>
        <family val="1"/>
        <charset val="162"/>
      </rPr>
      <t>Reins. Comp.</t>
    </r>
  </si>
  <si>
    <r>
      <t xml:space="preserve">HD Sigorta Şirketleri - </t>
    </r>
    <r>
      <rPr>
        <i/>
        <sz val="10"/>
        <color indexed="56"/>
        <rFont val="Times New Roman"/>
        <family val="1"/>
        <charset val="162"/>
      </rPr>
      <t>Non-life Companies</t>
    </r>
  </si>
  <si>
    <r>
      <t>Hayat Sigorta Şirketleri -</t>
    </r>
    <r>
      <rPr>
        <i/>
        <sz val="10"/>
        <color indexed="56"/>
        <rFont val="Times New Roman"/>
        <family val="1"/>
        <charset val="162"/>
      </rPr>
      <t>Life Co.</t>
    </r>
  </si>
  <si>
    <r>
      <t>Emeklilik Şirketleri -</t>
    </r>
    <r>
      <rPr>
        <i/>
        <sz val="10"/>
        <color indexed="56"/>
        <rFont val="Times New Roman"/>
        <family val="1"/>
        <charset val="162"/>
      </rPr>
      <t>Pension Co.</t>
    </r>
  </si>
  <si>
    <r>
      <t>Fon Tutarı Portföy Hareketleri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Portfolio Movement for Total Accumulation</t>
    </r>
  </si>
  <si>
    <r>
      <t xml:space="preserve">       SGK'ya Aktarılmak Üzere Alınan Pr.-</t>
    </r>
    <r>
      <rPr>
        <i/>
        <sz val="10"/>
        <rFont val="Times New Roman"/>
        <family val="1"/>
        <charset val="162"/>
      </rPr>
      <t>Share of SGK Premium</t>
    </r>
  </si>
  <si>
    <r>
      <t xml:space="preserve">     SGK'ya Aktarılmak Üzere Alınan Pr.- </t>
    </r>
    <r>
      <rPr>
        <i/>
        <sz val="10"/>
        <rFont val="Times New Roman"/>
        <family val="1"/>
        <charset val="162"/>
      </rPr>
      <t>Share of SSA Premium</t>
    </r>
  </si>
  <si>
    <r>
      <t xml:space="preserve"> c.SGK'ya Aktarılan Prim -</t>
    </r>
    <r>
      <rPr>
        <i/>
        <sz val="10"/>
        <rFont val="Times New Roman"/>
        <family val="1"/>
        <charset val="162"/>
      </rPr>
      <t xml:space="preserve"> Ceded Premium to SSA (-)</t>
    </r>
  </si>
  <si>
    <r>
      <t xml:space="preserve">     Ayr. KPK SGK Payı - </t>
    </r>
    <r>
      <rPr>
        <i/>
        <sz val="10"/>
        <rFont val="Times New Roman"/>
        <family val="1"/>
        <charset val="162"/>
      </rPr>
      <t xml:space="preserve">Provisions </t>
    </r>
    <r>
      <rPr>
        <sz val="10"/>
        <rFont val="Times New Roman"/>
        <family val="1"/>
        <charset val="162"/>
      </rPr>
      <t>(</t>
    </r>
    <r>
      <rPr>
        <i/>
        <sz val="10"/>
        <rFont val="Times New Roman"/>
        <family val="1"/>
        <charset val="162"/>
      </rPr>
      <t>SSA Share)</t>
    </r>
  </si>
  <si>
    <r>
      <t xml:space="preserve">     Devr. KPK SGK Payı -</t>
    </r>
    <r>
      <rPr>
        <i/>
        <sz val="10"/>
        <rFont val="Times New Roman"/>
        <family val="1"/>
        <charset val="162"/>
      </rPr>
      <t xml:space="preserve"> Prov. Brought Forw. (SSA Sh.) (-)</t>
    </r>
  </si>
  <si>
    <r>
      <t xml:space="preserve">     SGK'ya Aktarılmak Üzere Alınan Pr.-</t>
    </r>
    <r>
      <rPr>
        <i/>
        <sz val="10"/>
        <rFont val="Times New Roman"/>
        <family val="1"/>
        <charset val="162"/>
      </rPr>
      <t>Share of SSA Pr.</t>
    </r>
  </si>
  <si>
    <r>
      <t>Yangın ve Doğal Afetler</t>
    </r>
    <r>
      <rPr>
        <sz val="11"/>
        <color indexed="56"/>
        <rFont val="Times New Roman"/>
        <family val="1"/>
        <charset val="162"/>
      </rPr>
      <t xml:space="preserve"> -</t>
    </r>
    <r>
      <rPr>
        <i/>
        <sz val="11"/>
        <color indexed="56"/>
        <rFont val="Times New Roman"/>
        <family val="1"/>
        <charset val="162"/>
      </rPr>
      <t xml:space="preserve"> Fire and Natural Disasters</t>
    </r>
  </si>
  <si>
    <r>
      <t xml:space="preserve">Prim Üretimi ve Bölüşmeli Reasürör Payı </t>
    </r>
    <r>
      <rPr>
        <i/>
        <sz val="11"/>
        <color indexed="56"/>
        <rFont val="Times New Roman"/>
        <family val="1"/>
        <charset val="162"/>
      </rPr>
      <t xml:space="preserve">- </t>
    </r>
    <r>
      <rPr>
        <i/>
        <sz val="11"/>
        <color indexed="56"/>
        <rFont val="Times New Roman"/>
        <family val="1"/>
        <charset val="162"/>
      </rPr>
      <t xml:space="preserve">Premium Production and Proportional Reinsurance Share </t>
    </r>
  </si>
  <si>
    <r>
      <t>Ödenen Tazminat</t>
    </r>
    <r>
      <rPr>
        <sz val="9"/>
        <color indexed="56"/>
        <rFont val="Times New Roman"/>
        <family val="1"/>
        <charset val="162"/>
      </rPr>
      <t xml:space="preserve"> - </t>
    </r>
    <r>
      <rPr>
        <i/>
        <sz val="9"/>
        <color indexed="56"/>
        <rFont val="Times New Roman"/>
        <family val="1"/>
        <charset val="162"/>
      </rPr>
      <t>Paid Losses</t>
    </r>
  </si>
  <si>
    <r>
      <t>Dönem İçi Yazılan Sözleşme Adedi -</t>
    </r>
    <r>
      <rPr>
        <b/>
        <i/>
        <sz val="10"/>
        <color indexed="18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No of Contracts</t>
    </r>
  </si>
  <si>
    <r>
      <t xml:space="preserve">Dönem İçi İptal Sözleşme Adedi - </t>
    </r>
    <r>
      <rPr>
        <i/>
        <sz val="10"/>
        <color indexed="56"/>
        <rFont val="Times New Roman"/>
        <family val="1"/>
        <charset val="162"/>
      </rPr>
      <t>No of Contracts</t>
    </r>
  </si>
  <si>
    <r>
      <rPr>
        <b/>
        <sz val="10"/>
        <color indexed="56"/>
        <rFont val="Times New Roman"/>
        <family val="1"/>
        <charset val="162"/>
      </rPr>
      <t xml:space="preserve">Dönem İçi İptal Sözleşme Adedi </t>
    </r>
    <r>
      <rPr>
        <b/>
        <sz val="10"/>
        <color indexed="18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No of Contracts</t>
    </r>
  </si>
  <si>
    <r>
      <t>Ödenen Tazminat</t>
    </r>
    <r>
      <rPr>
        <b/>
        <i/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>Paid Losses</t>
    </r>
  </si>
  <si>
    <r>
      <t>Direkt Prim</t>
    </r>
    <r>
      <rPr>
        <b/>
        <i/>
        <sz val="11"/>
        <color indexed="56"/>
        <rFont val="Times New Roman"/>
        <family val="1"/>
        <charset val="162"/>
      </rPr>
      <t xml:space="preserve"> -</t>
    </r>
    <r>
      <rPr>
        <i/>
        <sz val="11"/>
        <color indexed="56"/>
        <rFont val="Times New Roman"/>
        <family val="1"/>
        <charset val="162"/>
      </rPr>
      <t xml:space="preserve">Direct Premium </t>
    </r>
  </si>
  <si>
    <r>
      <t>Ödenen Tazminat</t>
    </r>
    <r>
      <rPr>
        <b/>
        <i/>
        <sz val="11"/>
        <color indexed="56"/>
        <rFont val="Times New Roman"/>
        <family val="1"/>
        <charset val="162"/>
      </rPr>
      <t>-</t>
    </r>
    <r>
      <rPr>
        <i/>
        <sz val="11"/>
        <color indexed="56"/>
        <rFont val="Times New Roman"/>
        <family val="1"/>
        <charset val="162"/>
      </rPr>
      <t>Paid Losses</t>
    </r>
  </si>
  <si>
    <r>
      <t xml:space="preserve">SÖZLEŞME ADEDİ - </t>
    </r>
    <r>
      <rPr>
        <i/>
        <sz val="9"/>
        <color indexed="18"/>
        <rFont val="Times New Roman"/>
        <family val="1"/>
        <charset val="162"/>
      </rPr>
      <t>NUMBER of CONTRACTS</t>
    </r>
  </si>
  <si>
    <r>
      <t xml:space="preserve">HASTALIK / SAĞLIK  </t>
    </r>
    <r>
      <rPr>
        <b/>
        <i/>
        <sz val="10"/>
        <color indexed="18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HEALTH</t>
    </r>
  </si>
  <si>
    <r>
      <t xml:space="preserve">KAZA </t>
    </r>
    <r>
      <rPr>
        <b/>
        <i/>
        <sz val="9"/>
        <color indexed="18"/>
        <rFont val="Times New Roman"/>
        <family val="1"/>
        <charset val="162"/>
      </rPr>
      <t xml:space="preserve">- </t>
    </r>
    <r>
      <rPr>
        <i/>
        <sz val="9"/>
        <color indexed="56"/>
        <rFont val="Times New Roman"/>
        <family val="1"/>
        <charset val="162"/>
      </rPr>
      <t>CASUALTY</t>
    </r>
  </si>
  <si>
    <r>
      <t xml:space="preserve">SİGORTALI ADEDİ - </t>
    </r>
    <r>
      <rPr>
        <i/>
        <sz val="9"/>
        <color indexed="56"/>
        <rFont val="Times New Roman"/>
        <family val="1"/>
        <charset val="162"/>
      </rPr>
      <t>NUMBER of INSURED</t>
    </r>
  </si>
  <si>
    <r>
      <t xml:space="preserve">DİREKT PRİM - </t>
    </r>
    <r>
      <rPr>
        <i/>
        <sz val="9"/>
        <color indexed="18"/>
        <rFont val="Times New Roman"/>
        <family val="1"/>
        <charset val="162"/>
      </rPr>
      <t>DIRECT PREMIUM</t>
    </r>
  </si>
  <si>
    <r>
      <t xml:space="preserve">ÖDENEN TAZMİNAT - </t>
    </r>
    <r>
      <rPr>
        <i/>
        <sz val="9"/>
        <color indexed="56"/>
        <rFont val="Times New Roman"/>
        <family val="1"/>
        <charset val="162"/>
      </rPr>
      <t>PAID LOSS</t>
    </r>
  </si>
  <si>
    <r>
      <t>Uzun Süreli Ferdi Kaza -</t>
    </r>
    <r>
      <rPr>
        <i/>
        <sz val="10"/>
        <rFont val="Times New Roman"/>
        <family val="1"/>
        <charset val="162"/>
      </rPr>
      <t xml:space="preserve"> Long Term Personal Acc.</t>
    </r>
  </si>
  <si>
    <r>
      <t xml:space="preserve">Direkt Primler (Yeşil Kart Hariç) 
</t>
    </r>
    <r>
      <rPr>
        <i/>
        <sz val="10"/>
        <color indexed="56"/>
        <rFont val="Times New Roman"/>
        <family val="1"/>
        <charset val="162"/>
      </rPr>
      <t>Direct Premiums (The Green Card Excluded)</t>
    </r>
  </si>
  <si>
    <r>
      <t xml:space="preserve">Direkt İşler Tazminatı </t>
    </r>
    <r>
      <rPr>
        <i/>
        <sz val="10"/>
        <color indexed="18"/>
        <rFont val="Times New Roman"/>
        <family val="1"/>
        <charset val="162"/>
      </rPr>
      <t>-</t>
    </r>
    <r>
      <rPr>
        <i/>
        <sz val="10"/>
        <color indexed="56"/>
        <rFont val="Times New Roman"/>
        <family val="1"/>
        <charset val="162"/>
      </rPr>
      <t>Direct Paid Losses**</t>
    </r>
  </si>
  <si>
    <r>
      <t>Direkt İşler Tazm.</t>
    </r>
    <r>
      <rPr>
        <i/>
        <sz val="10"/>
        <color indexed="18"/>
        <rFont val="Times New Roman"/>
        <family val="1"/>
        <charset val="162"/>
      </rPr>
      <t>-</t>
    </r>
    <r>
      <rPr>
        <i/>
        <sz val="10"/>
        <color indexed="56"/>
        <rFont val="Times New Roman"/>
        <family val="1"/>
        <charset val="162"/>
      </rPr>
      <t>Direct Loss Payments**</t>
    </r>
  </si>
  <si>
    <r>
      <t xml:space="preserve">Direkt Primler </t>
    </r>
    <r>
      <rPr>
        <i/>
        <sz val="10"/>
        <color indexed="18"/>
        <rFont val="Times New Roman"/>
        <family val="1"/>
        <charset val="162"/>
      </rPr>
      <t>-</t>
    </r>
    <r>
      <rPr>
        <i/>
        <sz val="10"/>
        <color indexed="56"/>
        <rFont val="Times New Roman"/>
        <family val="1"/>
        <charset val="162"/>
      </rPr>
      <t>Direct Premium Production</t>
    </r>
  </si>
  <si>
    <r>
      <t xml:space="preserve"> -Dolmuş/Hatlı Minibüs-</t>
    </r>
    <r>
      <rPr>
        <i/>
        <sz val="10"/>
        <rFont val="Times New Roman"/>
        <family val="1"/>
        <charset val="162"/>
      </rPr>
      <t>Commercial Buses</t>
    </r>
  </si>
  <si>
    <r>
      <t>1. Yıllık Vefat Sigortaları -</t>
    </r>
    <r>
      <rPr>
        <b/>
        <i/>
        <sz val="9"/>
        <color indexed="18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Term Life Insurance (Yearly)</t>
    </r>
  </si>
  <si>
    <r>
      <t xml:space="preserve">2. Uzun Süreli Vefat Sig. - </t>
    </r>
    <r>
      <rPr>
        <i/>
        <sz val="10"/>
        <color indexed="56"/>
        <rFont val="Times New Roman"/>
        <family val="1"/>
        <charset val="162"/>
      </rPr>
      <t>Term Life Insurance (Long Term)</t>
    </r>
  </si>
  <si>
    <r>
      <t>4. Sadece Yaşam Teminatı -</t>
    </r>
    <r>
      <rPr>
        <i/>
        <sz val="10"/>
        <color indexed="18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Pure Endownment Life Ins.</t>
    </r>
  </si>
  <si>
    <r>
      <rPr>
        <b/>
        <sz val="9"/>
        <color indexed="56"/>
        <rFont val="Times New Roman"/>
        <family val="1"/>
        <charset val="162"/>
      </rPr>
      <t>5. Karma Sigortalar</t>
    </r>
    <r>
      <rPr>
        <b/>
        <i/>
        <sz val="9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Endownment Life Insurance</t>
    </r>
  </si>
  <si>
    <r>
      <t>6. Gelir Sigortaları -</t>
    </r>
    <r>
      <rPr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Annuity</t>
    </r>
  </si>
  <si>
    <r>
      <t xml:space="preserve">7. Diğer </t>
    </r>
    <r>
      <rPr>
        <sz val="10"/>
        <color indexed="56"/>
        <rFont val="Times New Roman"/>
        <family val="1"/>
        <charset val="162"/>
      </rPr>
      <t xml:space="preserve">- </t>
    </r>
    <r>
      <rPr>
        <i/>
        <sz val="10"/>
        <color indexed="56"/>
        <rFont val="Times New Roman"/>
        <family val="1"/>
        <charset val="162"/>
      </rPr>
      <t>Other</t>
    </r>
  </si>
  <si>
    <r>
      <t>Toplam Poliçe Sayıları</t>
    </r>
    <r>
      <rPr>
        <sz val="10"/>
        <color indexed="56"/>
        <rFont val="Times New Roman"/>
        <family val="1"/>
        <charset val="162"/>
      </rPr>
      <t xml:space="preserve"> - </t>
    </r>
    <r>
      <rPr>
        <i/>
        <sz val="10"/>
        <color indexed="56"/>
        <rFont val="Times New Roman"/>
        <family val="1"/>
        <charset val="162"/>
      </rPr>
      <t>Total Number of Policies</t>
    </r>
  </si>
  <si>
    <r>
      <t>31.12.2011 Tarihi İtibariyle -</t>
    </r>
    <r>
      <rPr>
        <b/>
        <i/>
        <sz val="10"/>
        <color indexed="56"/>
        <rFont val="Times New Roman"/>
        <family val="1"/>
        <charset val="162"/>
      </rPr>
      <t xml:space="preserve"> </t>
    </r>
    <r>
      <rPr>
        <i/>
        <sz val="10"/>
        <color indexed="56"/>
        <rFont val="Times New Roman"/>
        <family val="1"/>
        <charset val="162"/>
      </rPr>
      <t>As at 12.31.2011</t>
    </r>
  </si>
  <si>
    <r>
      <t>31.12.2010 Tarihi İtibariyle -</t>
    </r>
    <r>
      <rPr>
        <i/>
        <sz val="9"/>
        <color indexed="56"/>
        <rFont val="Times New Roman"/>
        <family val="1"/>
        <charset val="162"/>
      </rPr>
      <t xml:space="preserve"> As at 31.12.2010</t>
    </r>
  </si>
  <si>
    <r>
      <t xml:space="preserve">2. Diğer Vefat Teminatları - </t>
    </r>
    <r>
      <rPr>
        <i/>
        <sz val="10"/>
        <color indexed="56"/>
        <rFont val="Times New Roman"/>
        <family val="1"/>
        <charset val="162"/>
      </rPr>
      <t>Other Death Benefits</t>
    </r>
  </si>
  <si>
    <r>
      <t xml:space="preserve">3. Maluliyet Teminatları - </t>
    </r>
    <r>
      <rPr>
        <i/>
        <sz val="10"/>
        <color indexed="56"/>
        <rFont val="Times New Roman"/>
        <family val="1"/>
        <charset val="162"/>
      </rPr>
      <t>Disability Coverage</t>
    </r>
  </si>
  <si>
    <r>
      <t xml:space="preserve">4. Tehlikeli Hastalıklar Teminatı - </t>
    </r>
    <r>
      <rPr>
        <i/>
        <sz val="10"/>
        <color indexed="56"/>
        <rFont val="Times New Roman"/>
        <family val="1"/>
        <charset val="162"/>
      </rPr>
      <t>Critical Illness Coverage</t>
    </r>
  </si>
  <si>
    <r>
      <t>31.12.2011 Tarihi İtibariyle -</t>
    </r>
    <r>
      <rPr>
        <i/>
        <sz val="10"/>
        <color indexed="56"/>
        <rFont val="Times New Roman"/>
        <family val="1"/>
        <charset val="162"/>
      </rPr>
      <t xml:space="preserve"> As at 12.31.2011</t>
    </r>
  </si>
  <si>
    <r>
      <t xml:space="preserve">31.12.2011 Tarihi İtibariyle - </t>
    </r>
    <r>
      <rPr>
        <i/>
        <sz val="10"/>
        <color indexed="56"/>
        <rFont val="Times New Roman"/>
        <family val="1"/>
        <charset val="162"/>
      </rPr>
      <t>As at 12.31.2011</t>
    </r>
  </si>
  <si>
    <r>
      <t xml:space="preserve">  31.12.2011 Tarihi İtibariyle - </t>
    </r>
    <r>
      <rPr>
        <i/>
        <sz val="9"/>
        <color indexed="56"/>
        <rFont val="Times New Roman"/>
        <family val="1"/>
        <charset val="162"/>
      </rPr>
      <t>As at 12.31.2011</t>
    </r>
  </si>
  <si>
    <r>
      <t xml:space="preserve">    Şirket İçi Hesap Birleştirme-</t>
    </r>
    <r>
      <rPr>
        <i/>
        <sz val="10"/>
        <rFont val="Times New Roman"/>
        <family val="1"/>
        <charset val="162"/>
      </rPr>
      <t>Merging to Another Plan within Co.</t>
    </r>
  </si>
  <si>
    <r>
      <t xml:space="preserve">    Şirket İçi Hesap Birleştirme - </t>
    </r>
    <r>
      <rPr>
        <i/>
        <sz val="10"/>
        <rFont val="Times New Roman"/>
        <family val="1"/>
        <charset val="162"/>
      </rPr>
      <t>Merging to Another Plan within Co.</t>
    </r>
  </si>
  <si>
    <t>www.aksigorta.com.tr</t>
  </si>
  <si>
    <t>www.avivasigorta.com.tr</t>
  </si>
  <si>
    <t>www.axasigorta.com.tr</t>
  </si>
  <si>
    <t>www.demirsigorta.com.tr</t>
  </si>
  <si>
    <t>www.eurekosigorta.com.tr</t>
  </si>
  <si>
    <t>www.sbnsigorta.com.tr</t>
  </si>
  <si>
    <t>www.korusigorta.com.tr</t>
  </si>
  <si>
    <t>www.yksigorta.com</t>
  </si>
  <si>
    <t>www.metlifealico.com.tr</t>
  </si>
  <si>
    <t>www.mapfregenelyasam.com</t>
  </si>
  <si>
    <t>SEDAT GÜRKAN V.</t>
  </si>
  <si>
    <t xml:space="preserve"> ALESSANDRO CORSİ</t>
  </si>
  <si>
    <t xml:space="preserve"> MİCHAELA SCOTELLARO</t>
  </si>
  <si>
    <t xml:space="preserve"> LUİSA COLONI</t>
  </si>
  <si>
    <t xml:space="preserve"> LUCİANO CAGNATO</t>
  </si>
  <si>
    <r>
      <t xml:space="preserve">     Devr. KPK SGK Payı -</t>
    </r>
    <r>
      <rPr>
        <i/>
        <sz val="10"/>
        <rFont val="Times New Roman"/>
        <family val="1"/>
        <charset val="162"/>
      </rPr>
      <t xml:space="preserve"> Prov. Brought Forw.(SSA Sh.)(-)</t>
    </r>
  </si>
  <si>
    <t>ACE EUROPEAN GROUP LTD</t>
  </si>
  <si>
    <t>C.ASSURANCE RISGUES DIVERS</t>
  </si>
  <si>
    <t>JEAN-BERTRAND MARIE LAROCHE</t>
  </si>
  <si>
    <t>MICHAEL JOHN WHITWELL</t>
  </si>
  <si>
    <t>ASIF IQBAL</t>
  </si>
  <si>
    <t>CHRISTOS ADAMANTIADIS</t>
  </si>
  <si>
    <t>DANIEL AIME MARCEL FRANCIS MORIN</t>
  </si>
  <si>
    <t>MICHELE PIGNOTTI</t>
  </si>
  <si>
    <t>LOEIZ PIERRE MARIE FRANÇOIS LIMON DUPARCMEUR</t>
  </si>
  <si>
    <t>PAOLO CIONI</t>
  </si>
  <si>
    <t>PASCAL FREDERIC PERSONNE</t>
  </si>
  <si>
    <t>DUBAI GROUP SIGORTA AŞ</t>
  </si>
  <si>
    <t>ABDULRAZAK MOHAMMED ABDULLA ALI ALJASSIM</t>
  </si>
  <si>
    <t>FAREED LUTFI ALI HUSSAIN HARMOUZI</t>
  </si>
  <si>
    <t>DUBAI GROUP L.L.C.</t>
  </si>
  <si>
    <t>DR. JOCHEN FRIEDRICH KARL MESSEMMER</t>
  </si>
  <si>
    <t>PIERRE PAUL JOSEPH LEON MARIE GHISLAIN LEFEVRE</t>
  </si>
  <si>
    <t>TALANX INTERNATIONAL  AG</t>
  </si>
  <si>
    <t>MATTHIAS MAAK</t>
  </si>
  <si>
    <t>OLIVER WILLI SCHMID</t>
  </si>
  <si>
    <t>LIBERTY SEGUROS COMPANIA DE SEGUROS Y REASEGUROS S.A.</t>
  </si>
  <si>
    <t>MICHEL KHALAF</t>
  </si>
  <si>
    <t>RAMI MOHAMMED HASAN NAHHAS</t>
  </si>
  <si>
    <t>CIGNA HOLDINGS OVERSEAS, INC.</t>
  </si>
  <si>
    <t>CIGNA GLOBAL HOLDINGS, INC.</t>
  </si>
  <si>
    <t>CIGNA INTEGRATED CARE, INC.</t>
  </si>
  <si>
    <t>CIGNA INTERNATIONAL CORPORATION</t>
  </si>
  <si>
    <t>CIGNA INTERNATIONAL SERVICES INC.</t>
  </si>
  <si>
    <t xml:space="preserve">TALANX INTERNATIONAL AG </t>
  </si>
  <si>
    <t>GERLING BETEILIGUNGS-GMBH</t>
  </si>
  <si>
    <t>TALANX BETEILIGUNGS-GMBH &amp; CO. KG</t>
  </si>
  <si>
    <t>DR.MARTIN SCHWIERZI</t>
  </si>
  <si>
    <t>DR. HANS MARTIN ADOLF WIENKE</t>
  </si>
  <si>
    <t>AMERİCAN LIFE HAYAT SİGORTA AŞ</t>
  </si>
  <si>
    <t>ANDREAS MATTHIAS KLEINER</t>
  </si>
  <si>
    <t>RAINER MARCUS HUBER</t>
  </si>
  <si>
    <r>
      <t>√</t>
    </r>
    <r>
      <rPr>
        <sz val="14"/>
        <rFont val="Times New Roman"/>
        <family val="1"/>
        <charset val="162"/>
      </rPr>
      <t xml:space="preserve"> (**)</t>
    </r>
  </si>
  <si>
    <r>
      <t>(**) Hayat branşı priminin 177 bin TL'lik kısmı Sermaye İtfa Sigortasına ilişkindir.-</t>
    </r>
    <r>
      <rPr>
        <i/>
        <sz val="8"/>
        <rFont val="Times New Roman"/>
        <family val="1"/>
        <charset val="162"/>
      </rPr>
      <t>TL 177 million of the premium belongs to capital redemption insurance</t>
    </r>
  </si>
  <si>
    <r>
      <t>Kar Yedekleri -</t>
    </r>
    <r>
      <rPr>
        <b/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Earning Reserves</t>
    </r>
  </si>
  <si>
    <r>
      <t xml:space="preserve">Dengeleme Karşılığı
</t>
    </r>
    <r>
      <rPr>
        <i/>
        <sz val="10"/>
        <rFont val="Times New Roman"/>
        <family val="1"/>
        <charset val="162"/>
      </rPr>
      <t>Provisions for Compensation</t>
    </r>
  </si>
  <si>
    <r>
      <t>Reasürans Şirk.-</t>
    </r>
    <r>
      <rPr>
        <i/>
        <sz val="9"/>
        <color indexed="18"/>
        <rFont val="Times New Roman"/>
        <family val="1"/>
        <charset val="162"/>
      </rPr>
      <t xml:space="preserve"> </t>
    </r>
    <r>
      <rPr>
        <i/>
        <sz val="9"/>
        <color indexed="56"/>
        <rFont val="Times New Roman"/>
        <family val="1"/>
        <charset val="162"/>
      </rPr>
      <t>Reinsurance Co.</t>
    </r>
  </si>
  <si>
    <r>
      <t>Kazanılmamış Primler Karş.</t>
    </r>
    <r>
      <rPr>
        <b/>
        <sz val="14"/>
        <rFont val="Times New Roman"/>
        <family val="1"/>
        <charset val="162"/>
      </rPr>
      <t xml:space="preserve">
</t>
    </r>
    <r>
      <rPr>
        <i/>
        <sz val="9"/>
        <rFont val="Times New Roman"/>
        <family val="1"/>
        <charset val="162"/>
      </rPr>
      <t>Provisions
for Unearned
Premiums</t>
    </r>
  </si>
  <si>
    <r>
      <t xml:space="preserve">Diğer Teknik Gelirler 
</t>
    </r>
    <r>
      <rPr>
        <i/>
        <sz val="10"/>
        <rFont val="Times New Roman"/>
        <family val="1"/>
        <charset val="162"/>
      </rPr>
      <t>Other Technical Income (Net)</t>
    </r>
  </si>
  <si>
    <r>
      <t xml:space="preserve">     Üretim Komisyonu - </t>
    </r>
    <r>
      <rPr>
        <i/>
        <sz val="10"/>
        <rFont val="Times New Roman"/>
        <family val="1"/>
        <charset val="162"/>
      </rPr>
      <t>Acquisition Commission</t>
    </r>
  </si>
  <si>
    <r>
      <t xml:space="preserve">  c.Personel - </t>
    </r>
    <r>
      <rPr>
        <i/>
        <sz val="10"/>
        <rFont val="Times New Roman"/>
        <family val="1"/>
        <charset val="162"/>
      </rPr>
      <t>Personnal</t>
    </r>
  </si>
  <si>
    <r>
      <t xml:space="preserve">  d.Yönetim - </t>
    </r>
    <r>
      <rPr>
        <i/>
        <sz val="10"/>
        <rFont val="Times New Roman"/>
        <family val="1"/>
        <charset val="162"/>
      </rPr>
      <t>General Management</t>
    </r>
  </si>
  <si>
    <r>
      <t xml:space="preserve">  e.Pazarlama/Reklam - </t>
    </r>
    <r>
      <rPr>
        <i/>
        <sz val="10"/>
        <rFont val="Times New Roman"/>
        <family val="1"/>
        <charset val="162"/>
      </rPr>
      <t>Marketing/Advertisement</t>
    </r>
  </si>
  <si>
    <r>
      <t xml:space="preserve">  f.Ar-Ge - </t>
    </r>
    <r>
      <rPr>
        <i/>
        <sz val="10"/>
        <rFont val="Times New Roman"/>
        <family val="1"/>
        <charset val="162"/>
      </rPr>
      <t>Research/Advance</t>
    </r>
  </si>
  <si>
    <r>
      <t>6-Faaliyet Gid.-</t>
    </r>
    <r>
      <rPr>
        <i/>
        <sz val="10"/>
        <rFont val="Times New Roman"/>
        <family val="1"/>
        <charset val="162"/>
      </rPr>
      <t>Operating Expenses</t>
    </r>
  </si>
  <si>
    <r>
      <t xml:space="preserve">7. Yat. Gerçekleşmemiş Zararlar - </t>
    </r>
    <r>
      <rPr>
        <i/>
        <sz val="9"/>
        <rFont val="Times New Roman"/>
        <family val="1"/>
        <charset val="162"/>
      </rPr>
      <t>Unrealised Losses on Investment (-)</t>
    </r>
  </si>
  <si>
    <r>
      <t xml:space="preserve">8. Yat. Gerçekleşmemiş Zararlar - </t>
    </r>
    <r>
      <rPr>
        <i/>
        <sz val="9"/>
        <rFont val="Times New Roman"/>
        <family val="1"/>
        <charset val="162"/>
      </rPr>
      <t>Unrealised Losses on Investment (-)</t>
    </r>
  </si>
  <si>
    <r>
      <t xml:space="preserve">1- Fon İşletim Gelirleri </t>
    </r>
    <r>
      <rPr>
        <i/>
        <sz val="10"/>
        <color indexed="56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Fund Administration Charges</t>
    </r>
  </si>
  <si>
    <r>
      <t xml:space="preserve">2- Yönetim Gideri Kesintisi </t>
    </r>
    <r>
      <rPr>
        <i/>
        <sz val="10"/>
        <rFont val="Times New Roman"/>
        <family val="1"/>
        <charset val="162"/>
      </rPr>
      <t>-</t>
    </r>
    <r>
      <rPr>
        <i/>
        <sz val="9"/>
        <rFont val="Times New Roman"/>
        <family val="1"/>
        <charset val="162"/>
      </rPr>
      <t xml:space="preserve"> Company Administration Charges</t>
    </r>
  </si>
  <si>
    <r>
      <t>3- Giriş Aidatı Gelirleri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- Entrance Fees</t>
    </r>
  </si>
  <si>
    <r>
      <t xml:space="preserve">4- Ara Verme Halinde Yön.Gid.Kesintisi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Admin. Expense for Premium Holidays</t>
    </r>
  </si>
  <si>
    <r>
      <t xml:space="preserve">5- Özel Hizmet Gideri Kesintisi </t>
    </r>
    <r>
      <rPr>
        <i/>
        <sz val="9"/>
        <rFont val="Times New Roman"/>
        <family val="1"/>
        <charset val="162"/>
      </rPr>
      <t>- Revenues for Special Services</t>
    </r>
  </si>
  <si>
    <r>
      <t>6- Sermaye Tahsis Avansı Değ. Artış Gel. -</t>
    </r>
    <r>
      <rPr>
        <i/>
        <sz val="10"/>
        <rFont val="Times New Roman"/>
        <family val="1"/>
        <charset val="162"/>
      </rPr>
      <t xml:space="preserve"> </t>
    </r>
    <r>
      <rPr>
        <i/>
        <sz val="9"/>
        <rFont val="Times New Roman"/>
        <family val="1"/>
        <charset val="162"/>
      </rPr>
      <t>Investment Income on Fund Advances</t>
    </r>
  </si>
  <si>
    <r>
      <t>7- Diğer Teknik Gelirler -</t>
    </r>
    <r>
      <rPr>
        <i/>
        <sz val="9"/>
        <rFont val="Times New Roman"/>
        <family val="1"/>
        <charset val="162"/>
      </rPr>
      <t xml:space="preserve"> Other Technical Income</t>
    </r>
  </si>
  <si>
    <r>
      <t>1- Fon İşletim Giderleri</t>
    </r>
    <r>
      <rPr>
        <i/>
        <sz val="10"/>
        <rFont val="Times New Roman"/>
        <family val="1"/>
        <charset val="162"/>
      </rPr>
      <t xml:space="preserve"> -</t>
    </r>
    <r>
      <rPr>
        <i/>
        <sz val="9"/>
        <rFont val="Times New Roman"/>
        <family val="1"/>
        <charset val="162"/>
      </rPr>
      <t xml:space="preserve"> Fund Management Expenses</t>
    </r>
  </si>
  <si>
    <r>
      <t xml:space="preserve">2- Sermaye Tahsis Avans. Değ. Azalış Gideri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Investment Losses on Fund Advances</t>
    </r>
  </si>
  <si>
    <r>
      <t xml:space="preserve">3- Faaliyet Giderleri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Operating Expenses</t>
    </r>
  </si>
  <si>
    <r>
      <t xml:space="preserve">4- Diğer Teknik Giderler </t>
    </r>
    <r>
      <rPr>
        <i/>
        <sz val="10"/>
        <rFont val="Times New Roman"/>
        <family val="1"/>
        <charset val="162"/>
      </rPr>
      <t xml:space="preserve">- </t>
    </r>
    <r>
      <rPr>
        <i/>
        <sz val="9"/>
        <rFont val="Times New Roman"/>
        <family val="1"/>
        <charset val="162"/>
      </rPr>
      <t>Other Technical Expenses</t>
    </r>
  </si>
  <si>
    <t>TECHNICAL RESULTS  of PROFIT and LOSS ACCOUNTS as of 2011 for FIRE and NATURAL DISASTERS BRANCH (*)</t>
  </si>
  <si>
    <t>No.of LIFE POLICIES of LIFE / PENSION COMPANIES - I</t>
  </si>
  <si>
    <t>No.of LIFE POLICIES of LIFE / PENSION COMPANIES - II</t>
  </si>
  <si>
    <t>PREMIUM PRODUCTION for LIFE / PENSION COMPANIES (INDIVIDUAL POLICIES)</t>
  </si>
  <si>
    <t>PREMIUM PRODUCTION for LIFE / PENSION COMPANIES (GROUP POLICIES)</t>
  </si>
  <si>
    <r>
      <t xml:space="preserve">Kadın - </t>
    </r>
    <r>
      <rPr>
        <i/>
        <sz val="10"/>
        <color indexed="8"/>
        <rFont val="Times New Roman"/>
        <family val="1"/>
        <charset val="162"/>
      </rPr>
      <t>Female</t>
    </r>
  </si>
  <si>
    <r>
      <t xml:space="preserve">Erkek - </t>
    </r>
    <r>
      <rPr>
        <i/>
        <sz val="10"/>
        <color indexed="8"/>
        <rFont val="Times New Roman"/>
        <family val="1"/>
        <charset val="162"/>
      </rPr>
      <t>Male</t>
    </r>
  </si>
  <si>
    <r>
      <t>25 Yaş Altı -</t>
    </r>
    <r>
      <rPr>
        <i/>
        <sz val="10"/>
        <color indexed="8"/>
        <rFont val="Times New Roman"/>
        <family val="1"/>
        <charset val="162"/>
      </rPr>
      <t xml:space="preserve"> Under Age 25</t>
    </r>
  </si>
  <si>
    <r>
      <t>25-34 Arası -</t>
    </r>
    <r>
      <rPr>
        <i/>
        <sz val="10"/>
        <color indexed="8"/>
        <rFont val="Times New Roman"/>
        <family val="1"/>
        <charset val="162"/>
      </rPr>
      <t xml:space="preserve"> Between 25-34 </t>
    </r>
  </si>
  <si>
    <r>
      <t xml:space="preserve">35-44 Arası - </t>
    </r>
    <r>
      <rPr>
        <i/>
        <sz val="10"/>
        <color indexed="8"/>
        <rFont val="Times New Roman"/>
        <family val="1"/>
        <charset val="162"/>
      </rPr>
      <t>Between 35-44</t>
    </r>
  </si>
  <si>
    <r>
      <t xml:space="preserve">Toplam - </t>
    </r>
    <r>
      <rPr>
        <b/>
        <i/>
        <sz val="10"/>
        <color indexed="8"/>
        <rFont val="Times New Roman"/>
        <family val="1"/>
        <charset val="162"/>
      </rPr>
      <t>Total</t>
    </r>
  </si>
  <si>
    <t>INFORMATION ABOUT FUNDS of LIFE BRANCH as at 12.31.2011</t>
  </si>
  <si>
    <r>
      <t xml:space="preserve">25 Yaş Altı - </t>
    </r>
    <r>
      <rPr>
        <i/>
        <sz val="10"/>
        <rFont val="Times New Roman"/>
        <family val="1"/>
        <charset val="162"/>
      </rPr>
      <t>Under Age 25</t>
    </r>
  </si>
  <si>
    <r>
      <t xml:space="preserve">25-34 Arası - </t>
    </r>
    <r>
      <rPr>
        <i/>
        <sz val="10"/>
        <rFont val="Times New Roman"/>
        <family val="1"/>
        <charset val="162"/>
      </rPr>
      <t>Between 25-34</t>
    </r>
  </si>
  <si>
    <r>
      <t xml:space="preserve">35-44 Arası - </t>
    </r>
    <r>
      <rPr>
        <i/>
        <sz val="10"/>
        <rFont val="Times New Roman"/>
        <family val="1"/>
        <charset val="162"/>
      </rPr>
      <t>Between 35-44</t>
    </r>
  </si>
  <si>
    <r>
      <t xml:space="preserve">45-54 Arası - </t>
    </r>
    <r>
      <rPr>
        <i/>
        <sz val="10"/>
        <rFont val="Times New Roman"/>
        <family val="1"/>
        <charset val="162"/>
      </rPr>
      <t>Between 45-54</t>
    </r>
  </si>
  <si>
    <r>
      <t xml:space="preserve">55 Yaş Üstü - </t>
    </r>
    <r>
      <rPr>
        <i/>
        <sz val="10"/>
        <rFont val="Times New Roman"/>
        <family val="1"/>
        <charset val="162"/>
      </rPr>
      <t>Over Age 55</t>
    </r>
  </si>
  <si>
    <r>
      <t xml:space="preserve">Sigortalılık
Artış Oranı
</t>
    </r>
    <r>
      <rPr>
        <i/>
        <sz val="9"/>
        <rFont val="Times New Roman"/>
        <family val="1"/>
        <charset val="162"/>
      </rPr>
      <t>Insured Increasing Ratio
(%)</t>
    </r>
  </si>
  <si>
    <r>
      <t xml:space="preserve">Sigortalılık Oranı
</t>
    </r>
    <r>
      <rPr>
        <i/>
        <sz val="9"/>
        <rFont val="Times New Roman"/>
        <family val="1"/>
        <charset val="162"/>
      </rPr>
      <t>Insured Ratio
(31/12/2011)
(%)</t>
    </r>
  </si>
  <si>
    <r>
      <t xml:space="preserve">C- Diğer Alacaklar - </t>
    </r>
    <r>
      <rPr>
        <i/>
        <sz val="10"/>
        <rFont val="Times New Roman"/>
        <family val="1"/>
        <charset val="162"/>
      </rPr>
      <t>Other Receivables</t>
    </r>
  </si>
  <si>
    <r>
      <t xml:space="preserve">Yüzde Dağılım 
</t>
    </r>
    <r>
      <rPr>
        <i/>
        <sz val="10"/>
        <rFont val="Times New Roman"/>
        <family val="1"/>
        <charset val="162"/>
      </rPr>
      <t>Share
(%)</t>
    </r>
  </si>
  <si>
    <t>GENERAL INFORMATION ABOUT</t>
  </si>
  <si>
    <t>ANADOLU ANONİM TÜRK SİGORTA ŞİRKETİ (*)</t>
  </si>
  <si>
    <t>ANKARA ANONİM TÜRK SİGORTA ŞİRKETİ (*)</t>
  </si>
  <si>
    <t>AXA SİGORTA AŞ (*)</t>
  </si>
  <si>
    <t>CHARTIS SİGORTA AŞ (*)</t>
  </si>
  <si>
    <t>COFACE SİGORTA AŞ (*)</t>
  </si>
  <si>
    <t>DEMİR SİGORTA AŞ (*)</t>
  </si>
  <si>
    <t>DUBAI GROUP SİGORTA AŞ (*)</t>
  </si>
  <si>
    <t>ERGO SİGORTA AŞ (*)</t>
  </si>
  <si>
    <t>EUREKO SİGORTA AŞ (*)</t>
  </si>
  <si>
    <t>EURO SİGORTA AŞ (*)</t>
  </si>
  <si>
    <t>GENERALI SİGORTA AŞ (*)</t>
  </si>
  <si>
    <t>GROUPAMA SİGORTA AŞ (*)</t>
  </si>
  <si>
    <t>GÜNEŞ SİGORTA AŞ (*)</t>
  </si>
  <si>
    <t>HALK SİGORTA AŞ (*)</t>
  </si>
  <si>
    <t>HDI SİGORTA AŞ (*)</t>
  </si>
  <si>
    <t>HÜR SİGORTA AŞ (*)</t>
  </si>
  <si>
    <t>IŞIK SİGORTA AŞ (*)</t>
  </si>
  <si>
    <t>LIBERTY SİGORTA AŞ (*)</t>
  </si>
  <si>
    <t>MAPFRE GENEL SİGORTA AŞ (*)</t>
  </si>
  <si>
    <t>NEOVA SİGORTA AŞ (*)</t>
  </si>
  <si>
    <t>RAY SİGORTA AŞ (*)</t>
  </si>
  <si>
    <t>SBN SİGORTA AŞ  (*)</t>
  </si>
  <si>
    <t>TURK NIPPON SİGORTA AŞ (*)</t>
  </si>
  <si>
    <t>YAPI KREDİ SİGORTA AŞ (*)</t>
  </si>
  <si>
    <t>ZİRAAT SİGORTA AŞ (*)</t>
  </si>
  <si>
    <t>ZURICH SİGORTA AŞ (*)</t>
  </si>
  <si>
    <t>ACIBADEM SAĞLIK VE HAYAT SİGORTA AŞ (*)</t>
  </si>
  <si>
    <t>AXA HAYAT SİGORTA AŞ (*)</t>
  </si>
  <si>
    <t>ALLIANZ HAYAT VE EMEKLİLİK AŞ (*)</t>
  </si>
  <si>
    <t>ANADOLU HAYAT EMEKLİLİK AŞ (*)</t>
  </si>
  <si>
    <t>AVIVASA EMEKLİLİK VE HAYAT AŞ (*)</t>
  </si>
  <si>
    <t>ERGO EMEKLİLİK VE HAYAT AŞ (*)</t>
  </si>
  <si>
    <t>FİNANS EMEKLİLİK VE HAYAT AŞ (*)</t>
  </si>
  <si>
    <t>GROUPAMA EMEKLİLİK AŞ (*)</t>
  </si>
  <si>
    <t>VAKIF EMEKLİLİK AŞ (*)</t>
  </si>
  <si>
    <t>YAPI KREDİ EMEKLİLİK AŞ (*)</t>
  </si>
  <si>
    <t>ZİRAAT HAYAT VE EMEKLİLİK AŞ (*)</t>
  </si>
  <si>
    <t>AKBANK TAŞ</t>
  </si>
  <si>
    <t>ING BANK AŞ</t>
  </si>
  <si>
    <t>HSBC BANK AŞ</t>
  </si>
  <si>
    <t>ALBARAKATÜRK KATILIM BANKASI AŞ</t>
  </si>
  <si>
    <t>AKTİF YATIRIM BANKASI AŞ</t>
  </si>
  <si>
    <t>TÜRKİYE SINAİ KALKINMA BANKASI AŞ</t>
  </si>
  <si>
    <t>ARAP TÜRK BANKASI AŞ</t>
  </si>
  <si>
    <t>ALTERNATİFBANK AŞ</t>
  </si>
  <si>
    <t>ALBARAKA TÜRK KATILIM BANKASI AŞ</t>
  </si>
  <si>
    <t>CITIBANK AŞ</t>
  </si>
  <si>
    <t>TEKSTİLBANK AŞ</t>
  </si>
  <si>
    <t>ANADOLUBANK AŞ</t>
  </si>
  <si>
    <t>TÜRKİYE FİNANS KATILIM BANKASI AŞ</t>
  </si>
  <si>
    <t>BANK POZİTİF AŞ</t>
  </si>
  <si>
    <t>DENİZBANK AŞ</t>
  </si>
  <si>
    <t>TEB AŞ</t>
  </si>
  <si>
    <t>CİTİBANK</t>
  </si>
  <si>
    <t>BANKPOZİTİF KREDİ VE KALKINMA BANKASI AŞ</t>
  </si>
  <si>
    <t>EUROBANK TEKFEN AŞ</t>
  </si>
  <si>
    <t>TEKFENBANK AŞ</t>
  </si>
  <si>
    <t>BİRLEŞİK FON BANKASI AŞ</t>
  </si>
  <si>
    <t>FİBABANKA AŞ</t>
  </si>
  <si>
    <t>TEKSTİL BANKASI AŞ</t>
  </si>
  <si>
    <t>TURKLAND BANK AŞ</t>
  </si>
  <si>
    <t>TASFİYE HALİNDE TÜRKİYE EMLAK BANKASI AŞ</t>
  </si>
  <si>
    <t>ANADOLU BANK AŞ</t>
  </si>
  <si>
    <t>CİTİBANK AŞ</t>
  </si>
  <si>
    <t>TÜRKİYE HALK BANKASI AŞ</t>
  </si>
  <si>
    <t>ALBARAKATURK KATILIM BANKASI AŞ</t>
  </si>
  <si>
    <t>AKTİF KATILIM BANKASI AŞ</t>
  </si>
  <si>
    <t>ŞEKERBANK TAŞ</t>
  </si>
  <si>
    <t>FORTİS BANK AŞ</t>
  </si>
  <si>
    <t>BANKPOZİTİF AŞ</t>
  </si>
  <si>
    <t>T.C.ZİRAAT BANKASI AŞ</t>
  </si>
  <si>
    <t>FIBABANKA AŞ</t>
  </si>
  <si>
    <t>AKTIFBANK AŞ</t>
  </si>
  <si>
    <t>AKTİFBANK AŞ</t>
  </si>
  <si>
    <t>ALTERNATİF BANK AŞ</t>
  </si>
  <si>
    <t>T. İŞ BANKASI AŞ</t>
  </si>
  <si>
    <t>TSKB AŞ</t>
  </si>
  <si>
    <t>T.EKONOMİ BANKASI AŞ</t>
  </si>
  <si>
    <t>GARANTİ BANKASI AŞ</t>
  </si>
  <si>
    <t>330</t>
  </si>
  <si>
    <t>37</t>
  </si>
  <si>
    <t>1</t>
  </si>
  <si>
    <t>7</t>
  </si>
  <si>
    <t xml:space="preserve"> İçeriğine Göre - According to The Content</t>
  </si>
  <si>
    <r>
      <t xml:space="preserve"> Fonlardaki Enstrümanların Tutar Dağılımı - </t>
    </r>
    <r>
      <rPr>
        <i/>
        <sz val="10"/>
        <color indexed="8"/>
        <rFont val="Times New Roman"/>
        <family val="1"/>
        <charset val="162"/>
      </rPr>
      <t xml:space="preserve">Total Amount Invested
</t>
    </r>
    <r>
      <rPr>
        <b/>
        <sz val="10"/>
        <color indexed="8"/>
        <rFont val="Times New Roman"/>
        <family val="1"/>
        <charset val="162"/>
      </rPr>
      <t>(000 TL)</t>
    </r>
  </si>
  <si>
    <t>TOPLAM
TOTAL</t>
  </si>
  <si>
    <t>1. Plan Bilgileri - Information About Pension Plans</t>
  </si>
  <si>
    <t>Aktif Plan Adedi - Pension Plans Actively Used</t>
  </si>
  <si>
    <t xml:space="preserve">     Ferdi Plan Adedi - No of Individual Plan</t>
  </si>
  <si>
    <t xml:space="preserve">     Grup Plan Adedi - No of Group Plan</t>
  </si>
  <si>
    <t>Pasif Plan Adedi - Pension Plan Not in Use</t>
  </si>
  <si>
    <t xml:space="preserve"> Satışı Yapılmamış - Never Used</t>
  </si>
  <si>
    <t xml:space="preserve"> Portföyü Devam Eden - Having Portfolio</t>
  </si>
  <si>
    <t>2. Katılımcı Sayısı - Number of Participants (**)</t>
  </si>
  <si>
    <t>3. Sözleşme / Sertifika Sayıları - Number of Contracts</t>
  </si>
  <si>
    <t xml:space="preserve">   Aktif - Active</t>
  </si>
  <si>
    <t xml:space="preserve">   Ara Verme Halinde - Contribution Holiday</t>
  </si>
  <si>
    <t xml:space="preserve">   İlk Katkı Payı Ödemesi Olmayan - Not Paid First Contribution</t>
  </si>
  <si>
    <t xml:space="preserve">   Diğer - Others</t>
  </si>
  <si>
    <t xml:space="preserve">  Ferdi Sözleşmeler - Individual Contracts</t>
  </si>
  <si>
    <t xml:space="preserve">    Yeni Tanzim Edilen - New Contracts</t>
  </si>
  <si>
    <t xml:space="preserve">    Aktarım Yoluyla Yeni Gelen - Incoming with Transfer</t>
  </si>
  <si>
    <t xml:space="preserve">    Önceki Dönemden Devam Eden - Continioud From Previous Years</t>
  </si>
  <si>
    <t xml:space="preserve">  Grup Sözleşmeleri (Sertifika Sayıları) - Group Contracts</t>
  </si>
  <si>
    <t>4. 2011 Yılı Katkı Payı - Contribution</t>
  </si>
  <si>
    <t xml:space="preserve"> Sözleşmelerin Tanzim Dönemine Göre - Date of Contracts</t>
  </si>
  <si>
    <t xml:space="preserve">   Yeni Sözleşmeler - New Contracts</t>
  </si>
  <si>
    <t xml:space="preserve">    Önceki Dönemden Devam Eden - Continued From Previous Years</t>
  </si>
  <si>
    <t xml:space="preserve">   Başlangıç Katkı Payı - Initial Contribution  </t>
  </si>
  <si>
    <t xml:space="preserve">   Düzenli Katkı Payı - Regular Contribution</t>
  </si>
  <si>
    <t xml:space="preserve">   Ek/Ara Katkı Payı - Additional Contribution</t>
  </si>
  <si>
    <t xml:space="preserve">   Diğer Şirketlerden Aktarımlar - Pension Transferres</t>
  </si>
  <si>
    <t xml:space="preserve">   Dernek, Vakıf vb Krşl.dan Aktarım - Pension Transfers from Provident Funds</t>
  </si>
  <si>
    <t xml:space="preserve">   Puan, Ödül, Ceza vb Şekillerde Gelen - Contrubution from Penalty Interest </t>
  </si>
  <si>
    <t>5. Toplam Katkı Payı - Total Contribution</t>
  </si>
  <si>
    <t>6. Toplam Fon Tutarı - Total Accumulated Funds</t>
  </si>
  <si>
    <t>7. 2011 Yılı Kesintileri - Deduction</t>
  </si>
  <si>
    <t xml:space="preserve"> Ferdi Sözleşmeler - Individual Contracts</t>
  </si>
  <si>
    <t xml:space="preserve">   Giriş Aidatı - Contribution Charge </t>
  </si>
  <si>
    <t xml:space="preserve">   Yönetim Gideri Kesintisi - Administrative Cost</t>
  </si>
  <si>
    <t xml:space="preserve">   Ara Verme Halinde Yönetim Gideri Kesintisi - Administrative Expense since Contribution Holiday</t>
  </si>
  <si>
    <t xml:space="preserve">   Özel Hizmet Kesintisi - Private Service Cost</t>
  </si>
  <si>
    <t xml:space="preserve"> İşveren Grup Sözleşmeleri - Employer Group Contracts</t>
  </si>
  <si>
    <t xml:space="preserve"> Bireysel Grup Sözleşmeleri - Individual Group Conracts </t>
  </si>
  <si>
    <t>(*) Cayma süresi dolmamış sözleşmeler dahil değildir. - Not Included the Contract Withdrawal Right Not Expired</t>
  </si>
  <si>
    <t>(**) EGM verisidir.- Data by The Pension Monitoring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</si>
</sst>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T_L_-;\-* #,##0.00\ _T_L_-;_-* &quot;-&quot;??\ _T_L_-;_-@_-"/>
    <numFmt numFmtId="179" formatCode="_(* #,##0.00_);_(* \(#,##0.00\);_(* &quot;-&quot;??_);_(@_)"/>
    <numFmt numFmtId="184" formatCode="_-* #,##0\ _T_L_-;\-* #,##0\ _T_L_-;_-* &quot;-&quot;??\ _T_L_-;_-@_-"/>
    <numFmt numFmtId="188" formatCode="#;&quot;&quot;;#"/>
    <numFmt numFmtId="196" formatCode="###0;[Red]\-###0"/>
    <numFmt numFmtId="199" formatCode="#,###,"/>
    <numFmt numFmtId="200" formatCode="\(000\ &quot;TL&quot;\)"/>
    <numFmt numFmtId="209" formatCode="#,##0.000"/>
    <numFmt numFmtId="215" formatCode="_-* #,##0.00\ [$€-1]_-;\-* #,##0.00\ [$€-1]_-;_-* &quot;-&quot;??\ [$€-1]_-"/>
  </numFmts>
  <fonts count="208" x14ac:knownFonts="1">
    <font>
      <sz val="10"/>
      <name val="Arial"/>
      <charset val="162"/>
    </font>
    <font>
      <sz val="10"/>
      <name val="Arial"/>
      <charset val="16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0"/>
      <name val="Arial Tur"/>
      <charset val="162"/>
    </font>
    <font>
      <i/>
      <sz val="11"/>
      <color indexed="23"/>
      <name val="Times New Roman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color indexed="63"/>
      <name val="Times New Roman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sz val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  <charset val="162"/>
    </font>
    <font>
      <b/>
      <sz val="10"/>
      <name val="Times New Roman"/>
      <family val="1"/>
      <charset val="162"/>
    </font>
    <font>
      <i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9"/>
      <name val="Times New Roman"/>
      <family val="1"/>
      <charset val="162"/>
    </font>
    <font>
      <i/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name val="Times New Roman"/>
      <family val="1"/>
      <charset val="162"/>
    </font>
    <font>
      <i/>
      <sz val="8"/>
      <name val="Times New Roman"/>
      <family val="1"/>
      <charset val="162"/>
    </font>
    <font>
      <sz val="8"/>
      <name val="Times New Roman"/>
      <family val="1"/>
      <charset val="162"/>
    </font>
    <font>
      <b/>
      <sz val="8"/>
      <name val="Times New Roman"/>
      <family val="1"/>
      <charset val="162"/>
    </font>
    <font>
      <b/>
      <sz val="14"/>
      <name val="Times New Roman"/>
      <family val="1"/>
      <charset val="162"/>
    </font>
    <font>
      <b/>
      <i/>
      <sz val="8"/>
      <name val="Times New Roman"/>
      <family val="1"/>
      <charset val="162"/>
    </font>
    <font>
      <sz val="10"/>
      <name val="Arial"/>
      <family val="2"/>
      <charset val="162"/>
    </font>
    <font>
      <b/>
      <sz val="10"/>
      <name val="Arial"/>
      <family val="2"/>
    </font>
    <font>
      <sz val="14"/>
      <name val="Arial"/>
      <family val="2"/>
    </font>
    <font>
      <sz val="9"/>
      <color indexed="10"/>
      <name val="Times New Roman"/>
      <family val="1"/>
      <charset val="162"/>
    </font>
    <font>
      <i/>
      <sz val="9"/>
      <name val="Times New Roman"/>
      <family val="1"/>
    </font>
    <font>
      <b/>
      <sz val="12"/>
      <name val="Times New Roman"/>
      <family val="1"/>
      <charset val="162"/>
    </font>
    <font>
      <sz val="9"/>
      <name val="Times New Roman"/>
      <family val="1"/>
    </font>
    <font>
      <sz val="10"/>
      <color indexed="10"/>
      <name val="Times New Roman"/>
      <family val="1"/>
      <charset val="162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Times New Roman"/>
      <family val="1"/>
      <charset val="162"/>
    </font>
    <font>
      <b/>
      <sz val="10"/>
      <name val="Century"/>
      <family val="1"/>
      <charset val="162"/>
    </font>
    <font>
      <i/>
      <sz val="10"/>
      <name val="Century"/>
      <family val="1"/>
      <charset val="162"/>
    </font>
    <font>
      <sz val="10"/>
      <name val="Century"/>
      <family val="1"/>
      <charset val="162"/>
    </font>
    <font>
      <sz val="8"/>
      <name val="Arial"/>
      <family val="2"/>
      <charset val="162"/>
    </font>
    <font>
      <sz val="8"/>
      <name val="Arial"/>
      <family val="2"/>
      <charset val="162"/>
    </font>
    <font>
      <b/>
      <sz val="10"/>
      <color indexed="18"/>
      <name val="Times New Roman"/>
      <family val="1"/>
      <charset val="162"/>
    </font>
    <font>
      <sz val="10"/>
      <color indexed="18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b/>
      <sz val="11"/>
      <color indexed="18"/>
      <name val="Times New Roman"/>
      <family val="1"/>
      <charset val="162"/>
    </font>
    <font>
      <b/>
      <sz val="9"/>
      <color indexed="18"/>
      <name val="Times New Roman"/>
      <family val="1"/>
      <charset val="162"/>
    </font>
    <font>
      <i/>
      <sz val="12"/>
      <color indexed="18"/>
      <name val="Times New Roman"/>
      <family val="1"/>
      <charset val="162"/>
    </font>
    <font>
      <sz val="10"/>
      <color indexed="18"/>
      <name val="Arial"/>
      <family val="2"/>
      <charset val="162"/>
    </font>
    <font>
      <b/>
      <i/>
      <sz val="9"/>
      <color indexed="18"/>
      <name val="Times New Roman"/>
      <family val="1"/>
      <charset val="162"/>
    </font>
    <font>
      <i/>
      <sz val="11"/>
      <color indexed="18"/>
      <name val="Times New Roman"/>
      <family val="1"/>
      <charset val="162"/>
    </font>
    <font>
      <b/>
      <i/>
      <sz val="11"/>
      <color indexed="18"/>
      <name val="Times New Roman"/>
      <family val="1"/>
      <charset val="162"/>
    </font>
    <font>
      <sz val="8"/>
      <name val="Arial"/>
      <family val="2"/>
      <charset val="162"/>
    </font>
    <font>
      <u/>
      <sz val="10"/>
      <name val="Arial"/>
      <family val="2"/>
    </font>
    <font>
      <sz val="8"/>
      <color indexed="18"/>
      <name val="Times New Roman"/>
      <family val="1"/>
      <charset val="162"/>
    </font>
    <font>
      <sz val="12"/>
      <color indexed="18"/>
      <name val="Times New Roman"/>
      <family val="1"/>
      <charset val="162"/>
    </font>
    <font>
      <sz val="10"/>
      <color indexed="18"/>
      <name val="Arial"/>
      <family val="2"/>
      <charset val="162"/>
    </font>
    <font>
      <i/>
      <sz val="9"/>
      <color indexed="18"/>
      <name val="Times New Roman"/>
      <family val="1"/>
    </font>
    <font>
      <sz val="10"/>
      <color indexed="8"/>
      <name val="Times New Roman"/>
      <family val="1"/>
      <charset val="162"/>
    </font>
    <font>
      <i/>
      <sz val="11"/>
      <name val="Times New Roman"/>
      <family val="1"/>
      <charset val="162"/>
    </font>
    <font>
      <sz val="10"/>
      <name val="Arial"/>
      <family val="2"/>
      <charset val="162"/>
    </font>
    <font>
      <b/>
      <sz val="10"/>
      <color indexed="18"/>
      <name val="Times New Roman"/>
      <family val="1"/>
      <charset val="162"/>
    </font>
    <font>
      <i/>
      <sz val="9"/>
      <color indexed="18"/>
      <name val="Times New Roman"/>
      <family val="1"/>
      <charset val="162"/>
    </font>
    <font>
      <i/>
      <sz val="11"/>
      <color indexed="18"/>
      <name val="Times New Roman"/>
      <family val="1"/>
      <charset val="162"/>
    </font>
    <font>
      <b/>
      <i/>
      <sz val="11"/>
      <color indexed="18"/>
      <name val="Times New Roman"/>
      <family val="1"/>
      <charset val="162"/>
    </font>
    <font>
      <b/>
      <i/>
      <sz val="10"/>
      <color indexed="18"/>
      <name val="Times New Roman"/>
      <family val="1"/>
      <charset val="162"/>
    </font>
    <font>
      <b/>
      <i/>
      <sz val="9"/>
      <color indexed="18"/>
      <name val="Times New Roman"/>
      <family val="1"/>
      <charset val="162"/>
    </font>
    <font>
      <sz val="10"/>
      <name val="Arial"/>
      <family val="2"/>
      <charset val="162"/>
    </font>
    <font>
      <b/>
      <sz val="10"/>
      <color indexed="8"/>
      <name val="Times New Roman"/>
      <family val="1"/>
      <charset val="162"/>
    </font>
    <font>
      <b/>
      <i/>
      <sz val="10"/>
      <color indexed="8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sz val="10"/>
      <name val="Arial"/>
      <family val="2"/>
      <charset val="162"/>
    </font>
    <font>
      <i/>
      <sz val="10"/>
      <color indexed="8"/>
      <name val="Times New Roman"/>
      <family val="1"/>
      <charset val="162"/>
    </font>
    <font>
      <b/>
      <sz val="8"/>
      <color indexed="8"/>
      <name val="Times New Roman"/>
      <family val="1"/>
      <charset val="162"/>
    </font>
    <font>
      <b/>
      <i/>
      <sz val="10"/>
      <color indexed="56"/>
      <name val="Century"/>
      <family val="1"/>
      <charset val="162"/>
    </font>
    <font>
      <sz val="9"/>
      <name val="Century"/>
      <family val="1"/>
      <charset val="162"/>
    </font>
    <font>
      <sz val="10"/>
      <color indexed="9"/>
      <name val="Arial Tur"/>
      <charset val="162"/>
    </font>
    <font>
      <i/>
      <sz val="20"/>
      <name val="Century"/>
      <family val="1"/>
    </font>
    <font>
      <b/>
      <sz val="16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i/>
      <sz val="10"/>
      <color indexed="8"/>
      <name val="Times New Roman"/>
      <family val="1"/>
      <charset val="162"/>
    </font>
    <font>
      <b/>
      <sz val="11"/>
      <color indexed="56"/>
      <name val="Times New Roman"/>
      <family val="1"/>
      <charset val="162"/>
    </font>
    <font>
      <i/>
      <sz val="11"/>
      <color indexed="56"/>
      <name val="Times New Roman"/>
      <family val="1"/>
      <charset val="162"/>
    </font>
    <font>
      <sz val="11"/>
      <color indexed="56"/>
      <name val="Times New Roman"/>
      <family val="1"/>
      <charset val="162"/>
    </font>
    <font>
      <b/>
      <i/>
      <sz val="11"/>
      <color indexed="56"/>
      <name val="Times New Roman"/>
      <family val="1"/>
      <charset val="162"/>
    </font>
    <font>
      <b/>
      <sz val="13"/>
      <color indexed="56"/>
      <name val="Times New Roman"/>
      <family val="1"/>
      <charset val="162"/>
    </font>
    <font>
      <i/>
      <sz val="12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sz val="9"/>
      <color indexed="56"/>
      <name val="Times New Roman"/>
      <family val="1"/>
      <charset val="162"/>
    </font>
    <font>
      <b/>
      <sz val="10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b/>
      <i/>
      <sz val="9"/>
      <color indexed="56"/>
      <name val="Times New Roman"/>
      <family val="1"/>
      <charset val="162"/>
    </font>
    <font>
      <sz val="10"/>
      <color indexed="56"/>
      <name val="Times New Roman"/>
      <family val="1"/>
      <charset val="162"/>
    </font>
    <font>
      <b/>
      <sz val="12"/>
      <color indexed="56"/>
      <name val="Times New Roman"/>
      <family val="1"/>
      <charset val="162"/>
    </font>
    <font>
      <i/>
      <sz val="8"/>
      <color indexed="56"/>
      <name val="Times New Roman"/>
      <family val="1"/>
      <charset val="162"/>
    </font>
    <font>
      <b/>
      <sz val="14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b/>
      <i/>
      <sz val="12"/>
      <color indexed="56"/>
      <name val="Times New Roman"/>
      <family val="1"/>
      <charset val="162"/>
    </font>
    <font>
      <b/>
      <i/>
      <sz val="11"/>
      <color indexed="56"/>
      <name val="Times New Roman"/>
      <family val="1"/>
    </font>
    <font>
      <i/>
      <sz val="11"/>
      <color indexed="56"/>
      <name val="Times New Roman"/>
      <family val="1"/>
    </font>
    <font>
      <i/>
      <sz val="11"/>
      <color indexed="56"/>
      <name val="Times New Roman"/>
      <family val="1"/>
      <charset val="162"/>
    </font>
    <font>
      <b/>
      <sz val="9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b/>
      <i/>
      <sz val="9"/>
      <color indexed="56"/>
      <name val="Times New Roman"/>
      <family val="1"/>
      <charset val="162"/>
    </font>
    <font>
      <sz val="10"/>
      <color indexed="56"/>
      <name val="Century"/>
      <family val="1"/>
      <charset val="162"/>
    </font>
    <font>
      <i/>
      <sz val="10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i/>
      <sz val="10"/>
      <color indexed="56"/>
      <name val="Century"/>
      <family val="1"/>
      <charset val="162"/>
    </font>
    <font>
      <i/>
      <sz val="10"/>
      <color indexed="56"/>
      <name val="Century"/>
      <family val="1"/>
      <charset val="162"/>
    </font>
    <font>
      <b/>
      <sz val="11"/>
      <color indexed="18"/>
      <name val="Times New Roman"/>
      <family val="1"/>
      <charset val="162"/>
    </font>
    <font>
      <b/>
      <sz val="10"/>
      <color indexed="18"/>
      <name val="Times New Roman"/>
      <family val="1"/>
      <charset val="162"/>
    </font>
    <font>
      <sz val="10"/>
      <color indexed="18"/>
      <name val="Times New Roman"/>
      <family val="1"/>
      <charset val="162"/>
    </font>
    <font>
      <b/>
      <sz val="9"/>
      <color indexed="1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sz val="10"/>
      <color indexed="18"/>
      <name val="Arial"/>
      <family val="2"/>
      <charset val="162"/>
    </font>
    <font>
      <b/>
      <i/>
      <sz val="10"/>
      <color indexed="8"/>
      <name val="Times New Roman"/>
      <family val="1"/>
      <charset val="162"/>
    </font>
    <font>
      <i/>
      <sz val="9"/>
      <color indexed="18"/>
      <name val="Times New Roman"/>
      <family val="1"/>
      <charset val="162"/>
    </font>
    <font>
      <sz val="10"/>
      <color indexed="9"/>
      <name val="Times New Roman"/>
      <family val="1"/>
      <charset val="162"/>
    </font>
    <font>
      <b/>
      <sz val="10"/>
      <color indexed="9"/>
      <name val="Times New Roman"/>
      <family val="1"/>
      <charset val="162"/>
    </font>
    <font>
      <sz val="10"/>
      <color indexed="56"/>
      <name val="Century"/>
      <family val="1"/>
      <charset val="162"/>
    </font>
    <font>
      <b/>
      <sz val="10"/>
      <color indexed="56"/>
      <name val="Century"/>
      <family val="1"/>
      <charset val="162"/>
    </font>
    <font>
      <b/>
      <sz val="11"/>
      <color indexed="56"/>
      <name val="Times New Roman"/>
      <family val="1"/>
      <charset val="162"/>
    </font>
    <font>
      <b/>
      <sz val="11"/>
      <color indexed="56"/>
      <name val="Times New Roman"/>
      <family val="1"/>
    </font>
    <font>
      <b/>
      <sz val="12"/>
      <color indexed="18"/>
      <name val="Times New Roman"/>
      <family val="1"/>
      <charset val="162"/>
    </font>
    <font>
      <b/>
      <sz val="10"/>
      <color indexed="56"/>
      <name val="Times New Roman"/>
      <family val="1"/>
      <charset val="162"/>
    </font>
    <font>
      <sz val="10"/>
      <color indexed="56"/>
      <name val="Times New Roman"/>
      <family val="1"/>
      <charset val="162"/>
    </font>
    <font>
      <b/>
      <sz val="9"/>
      <color indexed="56"/>
      <name val="Times New Roman"/>
      <family val="1"/>
      <charset val="162"/>
    </font>
    <font>
      <b/>
      <sz val="12"/>
      <color indexed="56"/>
      <name val="Times New Roman"/>
      <family val="1"/>
      <charset val="162"/>
    </font>
    <font>
      <b/>
      <sz val="8"/>
      <color indexed="56"/>
      <name val="Times New Roman"/>
      <family val="1"/>
      <charset val="162"/>
    </font>
    <font>
      <sz val="10"/>
      <color indexed="56"/>
      <name val="Arial"/>
      <family val="2"/>
      <charset val="162"/>
    </font>
    <font>
      <i/>
      <sz val="10"/>
      <color indexed="56"/>
      <name val="Times New Roman"/>
      <family val="1"/>
      <charset val="162"/>
    </font>
    <font>
      <b/>
      <i/>
      <sz val="10"/>
      <color indexed="56"/>
      <name val="Times New Roman"/>
      <family val="1"/>
      <charset val="162"/>
    </font>
    <font>
      <b/>
      <sz val="10"/>
      <color indexed="56"/>
      <name val="Times New Roman"/>
      <family val="1"/>
    </font>
    <font>
      <sz val="10"/>
      <color indexed="56"/>
      <name val="Times New Roman"/>
      <family val="1"/>
    </font>
    <font>
      <sz val="8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b/>
      <sz val="40"/>
      <color indexed="56"/>
      <name val="Century"/>
      <family val="1"/>
    </font>
    <font>
      <b/>
      <sz val="24"/>
      <color indexed="56"/>
      <name val="Century"/>
      <family val="1"/>
    </font>
    <font>
      <i/>
      <sz val="36"/>
      <color indexed="56"/>
      <name val="Century"/>
      <family val="1"/>
    </font>
    <font>
      <i/>
      <sz val="20"/>
      <color indexed="56"/>
      <name val="Century"/>
      <family val="1"/>
    </font>
    <font>
      <sz val="10"/>
      <color indexed="56"/>
      <name val="Arial Tur"/>
      <charset val="162"/>
    </font>
    <font>
      <b/>
      <sz val="13"/>
      <color indexed="18"/>
      <name val="Times New Roman"/>
      <family val="1"/>
      <charset val="162"/>
    </font>
    <font>
      <i/>
      <sz val="13"/>
      <color indexed="18"/>
      <name val="Times New Roman"/>
      <family val="1"/>
      <charset val="162"/>
    </font>
    <font>
      <i/>
      <sz val="12"/>
      <color indexed="56"/>
      <name val="Times New Roman"/>
      <family val="1"/>
      <charset val="162"/>
    </font>
    <font>
      <b/>
      <sz val="13"/>
      <color indexed="56"/>
      <name val="Times New Roman"/>
      <family val="1"/>
      <charset val="162"/>
    </font>
    <font>
      <i/>
      <sz val="11"/>
      <color indexed="56"/>
      <name val="Times New Roman"/>
      <family val="1"/>
      <charset val="162"/>
    </font>
    <font>
      <sz val="11"/>
      <color indexed="56"/>
      <name val="Times New Roman"/>
      <family val="1"/>
      <charset val="162"/>
    </font>
    <font>
      <sz val="12"/>
      <color indexed="56"/>
      <name val="Times New Roman"/>
      <family val="1"/>
      <charset val="162"/>
    </font>
    <font>
      <b/>
      <sz val="13"/>
      <color indexed="56"/>
      <name val="Times New Roman"/>
      <family val="1"/>
    </font>
    <font>
      <sz val="13"/>
      <color indexed="56"/>
      <name val="Times New Roman"/>
      <family val="1"/>
      <charset val="162"/>
    </font>
    <font>
      <i/>
      <sz val="13"/>
      <color indexed="56"/>
      <name val="Times New Roman"/>
      <family val="1"/>
      <charset val="162"/>
    </font>
    <font>
      <sz val="8"/>
      <name val="Arial"/>
      <family val="2"/>
      <charset val="162"/>
    </font>
    <font>
      <b/>
      <i/>
      <sz val="10"/>
      <color indexed="18"/>
      <name val="Times New Roman"/>
      <family val="1"/>
      <charset val="162"/>
    </font>
    <font>
      <b/>
      <sz val="20"/>
      <name val="Times New Roman"/>
      <family val="1"/>
      <charset val="162"/>
    </font>
    <font>
      <i/>
      <sz val="10"/>
      <color indexed="18"/>
      <name val="Times New Roman"/>
      <family val="1"/>
      <charset val="162"/>
    </font>
    <font>
      <b/>
      <i/>
      <sz val="9"/>
      <color indexed="18"/>
      <name val="Times New Roman"/>
      <family val="1"/>
      <charset val="162"/>
    </font>
    <font>
      <b/>
      <i/>
      <sz val="10"/>
      <color indexed="18"/>
      <name val="Times New Roman"/>
      <family val="1"/>
      <charset val="162"/>
    </font>
    <font>
      <sz val="10"/>
      <color indexed="18"/>
      <name val="Century"/>
      <family val="1"/>
      <charset val="162"/>
    </font>
    <font>
      <i/>
      <sz val="10"/>
      <color indexed="18"/>
      <name val="Century"/>
      <family val="1"/>
      <charset val="162"/>
    </font>
    <font>
      <b/>
      <i/>
      <sz val="10"/>
      <color indexed="18"/>
      <name val="Century"/>
      <family val="1"/>
      <charset val="162"/>
    </font>
    <font>
      <b/>
      <i/>
      <sz val="10"/>
      <color indexed="18"/>
      <name val="Times New Roman"/>
      <family val="1"/>
    </font>
    <font>
      <i/>
      <sz val="10"/>
      <color indexed="18"/>
      <name val="Times New Roman"/>
      <family val="1"/>
    </font>
    <font>
      <i/>
      <sz val="12"/>
      <color indexed="56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b/>
      <sz val="10"/>
      <color indexed="18"/>
      <name val="Times New Roman"/>
      <family val="1"/>
      <charset val="162"/>
    </font>
    <font>
      <b/>
      <sz val="10"/>
      <color indexed="56"/>
      <name val="Times New Roman"/>
      <family val="1"/>
      <charset val="162"/>
    </font>
    <font>
      <sz val="10"/>
      <color indexed="56"/>
      <name val="Times New Roman"/>
      <family val="1"/>
      <charset val="162"/>
    </font>
    <font>
      <i/>
      <sz val="11"/>
      <color indexed="56"/>
      <name val="Times New Roman"/>
      <family val="1"/>
      <charset val="162"/>
    </font>
    <font>
      <i/>
      <sz val="10"/>
      <color indexed="56"/>
      <name val="Times New Roman"/>
      <family val="1"/>
      <charset val="162"/>
    </font>
    <font>
      <i/>
      <sz val="9"/>
      <color indexed="18"/>
      <name val="Times New Roman"/>
      <family val="1"/>
      <charset val="162"/>
    </font>
    <font>
      <i/>
      <sz val="9"/>
      <color indexed="56"/>
      <name val="Times New Roman"/>
      <family val="1"/>
      <charset val="162"/>
    </font>
    <font>
      <sz val="14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color theme="4" tint="-0.499984740745262"/>
      <name val="Times New Roman"/>
      <family val="1"/>
      <charset val="162"/>
    </font>
    <font>
      <b/>
      <sz val="10"/>
      <color theme="3" tint="-0.249977111117893"/>
      <name val="Times New Roman"/>
      <family val="1"/>
      <charset val="162"/>
    </font>
    <font>
      <sz val="10"/>
      <color theme="4" tint="-0.499984740745262"/>
      <name val="Times New Roman"/>
      <family val="1"/>
      <charset val="162"/>
    </font>
    <font>
      <b/>
      <sz val="9"/>
      <color theme="4" tint="-0.499984740745262"/>
      <name val="Times New Roman"/>
      <family val="1"/>
      <charset val="162"/>
    </font>
    <font>
      <b/>
      <i/>
      <sz val="9"/>
      <color theme="4" tint="-0.499984740745262"/>
      <name val="Times New Roman"/>
      <family val="1"/>
      <charset val="162"/>
    </font>
    <font>
      <b/>
      <sz val="10"/>
      <color theme="4" tint="-0.499984740745262"/>
      <name val="Century"/>
      <family val="1"/>
      <charset val="162"/>
    </font>
    <font>
      <b/>
      <sz val="10"/>
      <color theme="4" tint="-0.499984740745262"/>
      <name val="Times New Roman"/>
      <family val="1"/>
    </font>
    <font>
      <b/>
      <sz val="12"/>
      <color rgb="FF003366"/>
      <name val="Times New Roman"/>
      <family val="1"/>
      <charset val="162"/>
    </font>
    <font>
      <b/>
      <sz val="10"/>
      <color rgb="FF003366"/>
      <name val="Times New Roman"/>
      <family val="1"/>
      <charset val="162"/>
    </font>
    <font>
      <sz val="10"/>
      <color rgb="FF003366"/>
      <name val="Times New Roman"/>
      <family val="1"/>
      <charset val="162"/>
    </font>
    <font>
      <b/>
      <sz val="11"/>
      <color rgb="FF003366"/>
      <name val="Times New Roman"/>
      <family val="1"/>
      <charset val="162"/>
    </font>
    <font>
      <b/>
      <sz val="8"/>
      <color rgb="FF003366"/>
      <name val="Times New Roman"/>
      <family val="1"/>
      <charset val="162"/>
    </font>
    <font>
      <b/>
      <sz val="9"/>
      <color rgb="FF003366"/>
      <name val="Times New Roman"/>
      <family val="1"/>
      <charset val="162"/>
    </font>
    <font>
      <b/>
      <i/>
      <sz val="10"/>
      <color rgb="FF003366"/>
      <name val="Times New Roman"/>
      <family val="1"/>
      <charset val="16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26"/>
      </patternFill>
    </fill>
  </fills>
  <borders count="93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9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16" fillId="16" borderId="5" applyNumberFormat="0" applyAlignment="0" applyProtection="0"/>
    <xf numFmtId="215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2" fillId="7" borderId="6" applyNumberFormat="0" applyAlignment="0" applyProtection="0"/>
    <xf numFmtId="38" fontId="6" fillId="17" borderId="0" applyNumberFormat="0" applyBorder="0" applyAlignment="0" applyProtection="0"/>
    <xf numFmtId="0" fontId="7" fillId="0" borderId="7" applyNumberFormat="0" applyAlignment="0" applyProtection="0">
      <alignment horizontal="left" vertical="center"/>
    </xf>
    <xf numFmtId="0" fontId="7" fillId="0" borderId="8">
      <alignment horizontal="left" vertical="center"/>
    </xf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2" fillId="7" borderId="6" applyNumberFormat="0" applyAlignment="0" applyProtection="0"/>
    <xf numFmtId="10" fontId="6" fillId="18" borderId="9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3" fillId="0" borderId="1" applyNumberFormat="0" applyFill="0" applyAlignment="0" applyProtection="0"/>
    <xf numFmtId="196" fontId="1" fillId="0" borderId="0"/>
    <xf numFmtId="0" fontId="4" fillId="0" borderId="0"/>
    <xf numFmtId="0" fontId="15" fillId="0" borderId="0"/>
    <xf numFmtId="0" fontId="37" fillId="0" borderId="0"/>
    <xf numFmtId="0" fontId="191" fillId="0" borderId="0"/>
    <xf numFmtId="0" fontId="1" fillId="0" borderId="0"/>
    <xf numFmtId="0" fontId="15" fillId="0" borderId="0"/>
    <xf numFmtId="0" fontId="4" fillId="0" borderId="0"/>
    <xf numFmtId="0" fontId="37" fillId="0" borderId="0" applyAlignment="0"/>
    <xf numFmtId="0" fontId="37" fillId="0" borderId="0"/>
    <xf numFmtId="0" fontId="74" fillId="0" borderId="0"/>
    <xf numFmtId="0" fontId="37" fillId="0" borderId="0"/>
    <xf numFmtId="0" fontId="81" fillId="0" borderId="0"/>
    <xf numFmtId="0" fontId="37" fillId="0" borderId="0"/>
    <xf numFmtId="0" fontId="4" fillId="0" borderId="0"/>
    <xf numFmtId="0" fontId="14" fillId="0" borderId="0"/>
    <xf numFmtId="0" fontId="15" fillId="19" borderId="10" applyNumberFormat="0" applyFont="0" applyAlignment="0" applyProtection="0"/>
    <xf numFmtId="0" fontId="15" fillId="19" borderId="10" applyNumberFormat="0" applyFont="0" applyAlignment="0" applyProtection="0"/>
    <xf numFmtId="0" fontId="16" fillId="16" borderId="5" applyNumberFormat="0" applyAlignment="0" applyProtection="0"/>
    <xf numFmtId="10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2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181">
    <xf numFmtId="0" fontId="0" fillId="0" borderId="0" xfId="0"/>
    <xf numFmtId="0" fontId="23" fillId="0" borderId="0" xfId="72" applyFont="1" applyAlignment="1">
      <alignment horizontal="left" vertical="center"/>
    </xf>
    <xf numFmtId="3" fontId="24" fillId="20" borderId="12" xfId="0" applyNumberFormat="1" applyFont="1" applyFill="1" applyBorder="1" applyAlignment="1">
      <alignment horizontal="center" vertical="center" wrapText="1"/>
    </xf>
    <xf numFmtId="4" fontId="24" fillId="20" borderId="13" xfId="0" applyNumberFormat="1" applyFont="1" applyFill="1" applyBorder="1" applyAlignment="1">
      <alignment horizontal="center" vertical="center" wrapText="1"/>
    </xf>
    <xf numFmtId="3" fontId="23" fillId="0" borderId="12" xfId="79" applyNumberFormat="1" applyFont="1" applyBorder="1" applyAlignment="1">
      <alignment horizontal="right" vertical="center" wrapText="1"/>
    </xf>
    <xf numFmtId="3" fontId="23" fillId="0" borderId="0" xfId="79" applyNumberFormat="1" applyFont="1" applyAlignment="1">
      <alignment horizontal="right" vertical="center" wrapText="1"/>
    </xf>
    <xf numFmtId="3" fontId="34" fillId="0" borderId="0" xfId="79" applyNumberFormat="1" applyFont="1" applyBorder="1" applyAlignment="1">
      <alignment horizontal="center" vertical="center" textRotation="45" wrapText="1"/>
    </xf>
    <xf numFmtId="3" fontId="24" fillId="0" borderId="0" xfId="79" applyNumberFormat="1" applyFont="1" applyAlignment="1">
      <alignment horizontal="right" vertical="center" wrapText="1"/>
    </xf>
    <xf numFmtId="0" fontId="34" fillId="0" borderId="0" xfId="0" applyFont="1" applyBorder="1" applyAlignment="1">
      <alignment horizontal="center" vertical="center" textRotation="45" wrapText="1"/>
    </xf>
    <xf numFmtId="3" fontId="24" fillId="0" borderId="0" xfId="79" applyNumberFormat="1" applyFont="1" applyBorder="1" applyAlignment="1">
      <alignment horizontal="center" vertical="center" textRotation="45" wrapText="1"/>
    </xf>
    <xf numFmtId="188" fontId="23" fillId="0" borderId="12" xfId="0" applyNumberFormat="1" applyFont="1" applyBorder="1" applyAlignment="1">
      <alignment horizontal="center" vertical="center" wrapText="1" shrinkToFit="1"/>
    </xf>
    <xf numFmtId="188" fontId="23" fillId="0" borderId="12" xfId="0" applyNumberFormat="1" applyFont="1" applyBorder="1" applyAlignment="1">
      <alignment horizontal="center" vertical="center" wrapText="1"/>
    </xf>
    <xf numFmtId="3" fontId="24" fillId="20" borderId="14" xfId="0" applyNumberFormat="1" applyFont="1" applyFill="1" applyBorder="1" applyAlignment="1">
      <alignment horizontal="center" vertical="center" wrapText="1"/>
    </xf>
    <xf numFmtId="3" fontId="23" fillId="20" borderId="12" xfId="95" applyNumberFormat="1" applyFont="1" applyFill="1" applyBorder="1" applyAlignment="1" applyProtection="1">
      <alignment horizontal="right" vertical="center" wrapText="1"/>
      <protection locked="0"/>
    </xf>
    <xf numFmtId="0" fontId="33" fillId="20" borderId="12" xfId="0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Alignment="1" applyProtection="1">
      <alignment horizontal="right" vertical="center" wrapText="1"/>
      <protection locked="0"/>
    </xf>
    <xf numFmtId="0" fontId="33" fillId="20" borderId="15" xfId="0" applyFont="1" applyFill="1" applyBorder="1" applyAlignment="1" applyProtection="1">
      <alignment horizontal="left" vertical="center" wrapText="1"/>
      <protection locked="0"/>
    </xf>
    <xf numFmtId="3" fontId="23" fillId="20" borderId="15" xfId="95" applyNumberFormat="1" applyFont="1" applyFill="1" applyBorder="1" applyAlignment="1" applyProtection="1">
      <alignment horizontal="right" vertical="center" wrapText="1"/>
      <protection locked="0"/>
    </xf>
    <xf numFmtId="3" fontId="23" fillId="20" borderId="16" xfId="95" applyNumberFormat="1" applyFont="1" applyFill="1" applyBorder="1" applyAlignment="1" applyProtection="1">
      <alignment horizontal="right" vertical="center" wrapText="1"/>
      <protection locked="0"/>
    </xf>
    <xf numFmtId="3" fontId="23" fillId="20" borderId="14" xfId="95" applyNumberFormat="1" applyFont="1" applyFill="1" applyBorder="1" applyAlignment="1" applyProtection="1">
      <alignment horizontal="right" vertical="center" wrapText="1"/>
      <protection locked="0"/>
    </xf>
    <xf numFmtId="3" fontId="23" fillId="20" borderId="17" xfId="95" applyNumberFormat="1" applyFont="1" applyFill="1" applyBorder="1" applyAlignment="1" applyProtection="1">
      <alignment horizontal="right" vertical="center" wrapText="1"/>
      <protection locked="0"/>
    </xf>
    <xf numFmtId="3" fontId="23" fillId="0" borderId="0" xfId="0" applyNumberFormat="1" applyFont="1" applyBorder="1" applyAlignment="1" applyProtection="1">
      <alignment horizontal="right" vertical="center" wrapText="1"/>
      <protection locked="0"/>
    </xf>
    <xf numFmtId="0" fontId="33" fillId="20" borderId="16" xfId="0" applyFont="1" applyFill="1" applyBorder="1" applyAlignment="1" applyProtection="1">
      <alignment horizontal="left" vertical="center" wrapText="1"/>
      <protection locked="0"/>
    </xf>
    <xf numFmtId="3" fontId="23" fillId="0" borderId="12" xfId="95" applyNumberFormat="1" applyFont="1" applyFill="1" applyBorder="1" applyAlignment="1" applyProtection="1">
      <alignment horizontal="right" vertical="center" wrapText="1"/>
      <protection locked="0"/>
    </xf>
    <xf numFmtId="3" fontId="23" fillId="20" borderId="12" xfId="0" applyNumberFormat="1" applyFont="1" applyFill="1" applyBorder="1" applyAlignment="1" applyProtection="1">
      <alignment horizontal="right" vertical="center" wrapText="1"/>
      <protection locked="0"/>
    </xf>
    <xf numFmtId="3" fontId="23" fillId="20" borderId="16" xfId="0" applyNumberFormat="1" applyFont="1" applyFill="1" applyBorder="1" applyAlignment="1" applyProtection="1">
      <alignment horizontal="right" vertical="center" wrapText="1"/>
      <protection locked="0"/>
    </xf>
    <xf numFmtId="3" fontId="23" fillId="20" borderId="15" xfId="0" applyNumberFormat="1" applyFont="1" applyFill="1" applyBorder="1" applyAlignment="1" applyProtection="1">
      <alignment horizontal="right" vertical="center" wrapText="1"/>
      <protection locked="0"/>
    </xf>
    <xf numFmtId="4" fontId="23" fillId="20" borderId="12" xfId="95" applyNumberFormat="1" applyFont="1" applyFill="1" applyBorder="1" applyAlignment="1" applyProtection="1">
      <alignment horizontal="center" vertical="center" wrapText="1"/>
      <protection locked="0"/>
    </xf>
    <xf numFmtId="4" fontId="23" fillId="20" borderId="15" xfId="95" applyNumberFormat="1" applyFont="1" applyFill="1" applyBorder="1" applyAlignment="1" applyProtection="1">
      <alignment horizontal="center" vertical="center" wrapText="1"/>
      <protection locked="0"/>
    </xf>
    <xf numFmtId="4" fontId="23" fillId="20" borderId="16" xfId="95" applyNumberFormat="1" applyFont="1" applyFill="1" applyBorder="1" applyAlignment="1" applyProtection="1">
      <alignment horizontal="center" vertical="center" wrapText="1"/>
      <protection locked="0"/>
    </xf>
    <xf numFmtId="4" fontId="23" fillId="0" borderId="12" xfId="95" applyNumberFormat="1" applyFont="1" applyFill="1" applyBorder="1" applyAlignment="1" applyProtection="1">
      <alignment horizontal="center" vertical="center" wrapText="1"/>
      <protection locked="0"/>
    </xf>
    <xf numFmtId="3" fontId="23" fillId="0" borderId="12" xfId="79" applyNumberFormat="1" applyFont="1" applyBorder="1" applyAlignment="1" applyProtection="1">
      <alignment horizontal="right" vertical="center" wrapText="1"/>
    </xf>
    <xf numFmtId="3" fontId="23" fillId="0" borderId="12" xfId="79" applyNumberFormat="1" applyFont="1" applyBorder="1" applyAlignment="1" applyProtection="1">
      <alignment vertical="center" wrapText="1"/>
    </xf>
    <xf numFmtId="0" fontId="23" fillId="0" borderId="0" xfId="0" applyFont="1" applyAlignment="1" applyProtection="1">
      <alignment horizontal="right" vertical="center" wrapText="1"/>
    </xf>
    <xf numFmtId="3" fontId="24" fillId="20" borderId="12" xfId="95" applyNumberFormat="1" applyFont="1" applyFill="1" applyBorder="1" applyAlignment="1" applyProtection="1">
      <alignment horizontal="right" vertical="center" wrapText="1"/>
    </xf>
    <xf numFmtId="0" fontId="24" fillId="0" borderId="0" xfId="0" applyFont="1" applyAlignment="1" applyProtection="1">
      <alignment horizontal="right" vertical="center" wrapText="1"/>
    </xf>
    <xf numFmtId="0" fontId="0" fillId="0" borderId="0" xfId="0" applyAlignment="1" applyProtection="1">
      <alignment horizontal="right" vertical="center" wrapText="1"/>
    </xf>
    <xf numFmtId="3" fontId="23" fillId="20" borderId="12" xfId="95" applyNumberFormat="1" applyFont="1" applyFill="1" applyBorder="1" applyAlignment="1" applyProtection="1">
      <alignment horizontal="right" vertical="center" wrapText="1"/>
    </xf>
    <xf numFmtId="3" fontId="23" fillId="20" borderId="16" xfId="95" applyNumberFormat="1" applyFont="1" applyFill="1" applyBorder="1" applyAlignment="1" applyProtection="1">
      <alignment horizontal="right" vertical="center" wrapText="1"/>
    </xf>
    <xf numFmtId="3" fontId="23" fillId="0" borderId="0" xfId="0" applyNumberFormat="1" applyFont="1" applyBorder="1" applyAlignment="1" applyProtection="1">
      <alignment horizontal="right" vertical="center" wrapText="1"/>
    </xf>
    <xf numFmtId="3" fontId="24" fillId="20" borderId="14" xfId="95" applyNumberFormat="1" applyFont="1" applyFill="1" applyBorder="1" applyAlignment="1" applyProtection="1">
      <alignment horizontal="right" vertical="center" wrapText="1"/>
    </xf>
    <xf numFmtId="0" fontId="23" fillId="0" borderId="0" xfId="0" applyFont="1" applyBorder="1" applyAlignment="1" applyProtection="1">
      <alignment horizontal="right" vertical="center" wrapText="1"/>
      <protection locked="0"/>
    </xf>
    <xf numFmtId="0" fontId="23" fillId="0" borderId="0" xfId="0" applyFont="1" applyBorder="1" applyAlignment="1" applyProtection="1">
      <alignment horizontal="right" vertical="center" wrapText="1"/>
    </xf>
    <xf numFmtId="3" fontId="24" fillId="20" borderId="16" xfId="95" applyNumberFormat="1" applyFont="1" applyFill="1" applyBorder="1" applyAlignment="1" applyProtection="1">
      <alignment horizontal="right" vertical="center" wrapText="1"/>
    </xf>
    <xf numFmtId="4" fontId="0" fillId="0" borderId="0" xfId="0" applyNumberFormat="1" applyAlignment="1" applyProtection="1">
      <alignment horizontal="right" vertical="center" wrapText="1"/>
    </xf>
    <xf numFmtId="3" fontId="23" fillId="20" borderId="16" xfId="0" applyNumberFormat="1" applyFont="1" applyFill="1" applyBorder="1" applyAlignment="1" applyProtection="1">
      <alignment horizontal="right" vertical="center" wrapText="1"/>
    </xf>
    <xf numFmtId="3" fontId="23" fillId="20" borderId="12" xfId="0" applyNumberFormat="1" applyFont="1" applyFill="1" applyBorder="1" applyAlignment="1" applyProtection="1">
      <alignment horizontal="right" vertical="center" wrapText="1"/>
    </xf>
    <xf numFmtId="3" fontId="24" fillId="20" borderId="16" xfId="0" applyNumberFormat="1" applyFont="1" applyFill="1" applyBorder="1" applyAlignment="1" applyProtection="1">
      <alignment horizontal="right" vertical="center" wrapText="1"/>
    </xf>
    <xf numFmtId="4" fontId="23" fillId="20" borderId="12" xfId="95" applyNumberFormat="1" applyFont="1" applyFill="1" applyBorder="1" applyAlignment="1" applyProtection="1">
      <alignment horizontal="center" vertical="center" wrapText="1"/>
    </xf>
    <xf numFmtId="188" fontId="24" fillId="0" borderId="13" xfId="0" applyNumberFormat="1" applyFont="1" applyBorder="1" applyAlignment="1">
      <alignment horizontal="center" vertical="center" wrapText="1"/>
    </xf>
    <xf numFmtId="188" fontId="23" fillId="0" borderId="12" xfId="0" applyNumberFormat="1" applyFont="1" applyFill="1" applyBorder="1" applyAlignment="1">
      <alignment horizontal="center" vertical="center" wrapText="1"/>
    </xf>
    <xf numFmtId="188" fontId="24" fillId="0" borderId="12" xfId="0" applyNumberFormat="1" applyFont="1" applyBorder="1" applyAlignment="1">
      <alignment horizontal="center" vertical="center" wrapText="1"/>
    </xf>
    <xf numFmtId="188" fontId="23" fillId="0" borderId="18" xfId="0" applyNumberFormat="1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left" vertical="center"/>
    </xf>
    <xf numFmtId="4" fontId="23" fillId="0" borderId="12" xfId="0" applyNumberFormat="1" applyFont="1" applyFill="1" applyBorder="1" applyAlignment="1">
      <alignment horizontal="right" vertical="center"/>
    </xf>
    <xf numFmtId="3" fontId="23" fillId="0" borderId="12" xfId="0" applyNumberFormat="1" applyFont="1" applyFill="1" applyBorder="1" applyAlignment="1">
      <alignment horizontal="right" vertical="center"/>
    </xf>
    <xf numFmtId="3" fontId="24" fillId="20" borderId="13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horizontal="left" vertical="center" wrapText="1"/>
    </xf>
    <xf numFmtId="199" fontId="24" fillId="0" borderId="19" xfId="0" applyNumberFormat="1" applyFont="1" applyFill="1" applyBorder="1" applyAlignment="1">
      <alignment horizontal="left" vertical="center" wrapText="1"/>
    </xf>
    <xf numFmtId="199" fontId="24" fillId="20" borderId="19" xfId="0" applyNumberFormat="1" applyFont="1" applyFill="1" applyBorder="1" applyAlignment="1">
      <alignment horizontal="center" vertical="center" wrapText="1"/>
    </xf>
    <xf numFmtId="199" fontId="24" fillId="20" borderId="19" xfId="0" applyNumberFormat="1" applyFont="1" applyFill="1" applyBorder="1" applyAlignment="1">
      <alignment horizontal="left" vertical="center" wrapText="1"/>
    </xf>
    <xf numFmtId="3" fontId="23" fillId="20" borderId="19" xfId="95" applyNumberFormat="1" applyFont="1" applyFill="1" applyBorder="1" applyAlignment="1" applyProtection="1">
      <alignment horizontal="right" vertical="center" wrapText="1"/>
    </xf>
    <xf numFmtId="3" fontId="34" fillId="0" borderId="0" xfId="79" applyNumberFormat="1" applyFont="1" applyAlignment="1" applyProtection="1">
      <alignment horizontal="center" vertical="center" textRotation="45" wrapText="1"/>
    </xf>
    <xf numFmtId="3" fontId="23" fillId="0" borderId="0" xfId="79" applyNumberFormat="1" applyFont="1" applyAlignment="1" applyProtection="1">
      <alignment vertical="center" wrapText="1"/>
    </xf>
    <xf numFmtId="3" fontId="24" fillId="0" borderId="12" xfId="79" applyNumberFormat="1" applyFont="1" applyBorder="1" applyAlignment="1" applyProtection="1">
      <alignment horizontal="right" vertical="center" wrapText="1"/>
    </xf>
    <xf numFmtId="3" fontId="14" fillId="0" borderId="0" xfId="0" applyNumberFormat="1" applyFont="1" applyAlignment="1">
      <alignment horizontal="right" vertical="center"/>
    </xf>
    <xf numFmtId="3" fontId="23" fillId="0" borderId="0" xfId="0" applyNumberFormat="1" applyFont="1" applyAlignment="1" applyProtection="1">
      <alignment horizontal="right" vertical="center" wrapText="1"/>
      <protection locked="0"/>
    </xf>
    <xf numFmtId="3" fontId="23" fillId="0" borderId="0" xfId="0" applyNumberFormat="1" applyFont="1" applyAlignment="1" applyProtection="1">
      <alignment horizontal="right" vertical="center" wrapText="1"/>
    </xf>
    <xf numFmtId="0" fontId="33" fillId="20" borderId="0" xfId="0" applyFont="1" applyFill="1" applyBorder="1" applyAlignment="1" applyProtection="1">
      <alignment horizontal="left" vertical="center" wrapText="1"/>
    </xf>
    <xf numFmtId="3" fontId="23" fillId="0" borderId="0" xfId="95" applyNumberFormat="1" applyFont="1" applyFill="1" applyBorder="1" applyAlignment="1" applyProtection="1">
      <alignment horizontal="right" vertical="center" wrapText="1"/>
    </xf>
    <xf numFmtId="4" fontId="23" fillId="0" borderId="0" xfId="95" applyNumberFormat="1" applyFont="1" applyFill="1" applyBorder="1" applyAlignment="1" applyProtection="1">
      <alignment horizontal="center" vertical="center" wrapText="1"/>
    </xf>
    <xf numFmtId="4" fontId="23" fillId="0" borderId="0" xfId="95" applyNumberFormat="1" applyFont="1" applyFill="1" applyBorder="1" applyAlignment="1" applyProtection="1">
      <alignment horizontal="right" vertical="center" wrapText="1"/>
    </xf>
    <xf numFmtId="0" fontId="23" fillId="0" borderId="20" xfId="0" applyFont="1" applyFill="1" applyBorder="1" applyAlignment="1">
      <alignment horizontal="center" vertical="center" wrapText="1"/>
    </xf>
    <xf numFmtId="3" fontId="23" fillId="0" borderId="12" xfId="79" applyNumberFormat="1" applyFont="1" applyFill="1" applyBorder="1" applyAlignment="1" applyProtection="1">
      <alignment horizontal="left" vertical="center" wrapText="1"/>
    </xf>
    <xf numFmtId="3" fontId="31" fillId="0" borderId="12" xfId="79" applyNumberFormat="1" applyFont="1" applyFill="1" applyBorder="1" applyAlignment="1" applyProtection="1">
      <alignment horizontal="left" vertical="center" wrapText="1"/>
    </xf>
    <xf numFmtId="3" fontId="23" fillId="0" borderId="12" xfId="79" applyNumberFormat="1" applyFont="1" applyBorder="1" applyAlignment="1" applyProtection="1">
      <alignment horizontal="left" vertical="center" wrapText="1"/>
    </xf>
    <xf numFmtId="3" fontId="23" fillId="0" borderId="12" xfId="76" applyNumberFormat="1" applyFont="1" applyFill="1" applyBorder="1" applyAlignment="1" applyProtection="1">
      <alignment horizontal="left" vertical="center" wrapText="1"/>
    </xf>
    <xf numFmtId="0" fontId="23" fillId="0" borderId="0" xfId="0" applyFont="1" applyAlignment="1" applyProtection="1">
      <alignment horizontal="left" vertical="center" wrapText="1"/>
    </xf>
    <xf numFmtId="3" fontId="23" fillId="0" borderId="12" xfId="79" applyNumberFormat="1" applyFont="1" applyFill="1" applyBorder="1" applyAlignment="1">
      <alignment horizontal="left" vertical="center" wrapText="1"/>
    </xf>
    <xf numFmtId="3" fontId="23" fillId="0" borderId="12" xfId="0" applyNumberFormat="1" applyFont="1" applyBorder="1" applyAlignment="1" applyProtection="1">
      <alignment horizontal="right" vertical="center" wrapText="1"/>
    </xf>
    <xf numFmtId="3" fontId="23" fillId="0" borderId="0" xfId="0" applyNumberFormat="1" applyFont="1" applyFill="1" applyAlignment="1" applyProtection="1">
      <alignment horizontal="right" vertical="center" wrapText="1"/>
    </xf>
    <xf numFmtId="3" fontId="24" fillId="0" borderId="12" xfId="79" applyNumberFormat="1" applyFont="1" applyFill="1" applyBorder="1" applyAlignment="1" applyProtection="1">
      <alignment horizontal="right" vertical="center" wrapText="1"/>
    </xf>
    <xf numFmtId="3" fontId="34" fillId="0" borderId="12" xfId="79" applyNumberFormat="1" applyFont="1" applyBorder="1" applyAlignment="1" applyProtection="1">
      <alignment horizontal="right" vertical="center" wrapText="1"/>
    </xf>
    <xf numFmtId="3" fontId="36" fillId="0" borderId="12" xfId="79" applyNumberFormat="1" applyFont="1" applyBorder="1" applyAlignment="1" applyProtection="1">
      <alignment horizontal="right" vertical="center" wrapText="1"/>
    </xf>
    <xf numFmtId="3" fontId="23" fillId="0" borderId="21" xfId="0" applyNumberFormat="1" applyFont="1" applyBorder="1" applyAlignment="1" applyProtection="1">
      <alignment horizontal="right" vertical="center" wrapText="1"/>
    </xf>
    <xf numFmtId="3" fontId="23" fillId="0" borderId="22" xfId="0" applyNumberFormat="1" applyFont="1" applyBorder="1" applyAlignment="1" applyProtection="1">
      <alignment horizontal="right" vertical="center" wrapText="1"/>
    </xf>
    <xf numFmtId="0" fontId="31" fillId="0" borderId="0" xfId="0" applyFont="1" applyAlignment="1" applyProtection="1">
      <alignment horizontal="left" vertical="center"/>
    </xf>
    <xf numFmtId="3" fontId="28" fillId="0" borderId="12" xfId="79" applyNumberFormat="1" applyFont="1" applyFill="1" applyBorder="1" applyAlignment="1">
      <alignment horizontal="left" vertical="center" wrapText="1"/>
    </xf>
    <xf numFmtId="3" fontId="23" fillId="0" borderId="12" xfId="79" applyNumberFormat="1" applyFont="1" applyFill="1" applyBorder="1" applyAlignment="1" applyProtection="1">
      <alignment horizontal="left" vertical="center"/>
    </xf>
    <xf numFmtId="3" fontId="23" fillId="0" borderId="12" xfId="79" applyNumberFormat="1" applyFont="1" applyBorder="1" applyAlignment="1" applyProtection="1">
      <alignment horizontal="left" vertical="center"/>
    </xf>
    <xf numFmtId="3" fontId="24" fillId="0" borderId="13" xfId="79" applyNumberFormat="1" applyFont="1" applyFill="1" applyBorder="1" applyAlignment="1" applyProtection="1">
      <alignment horizontal="right" vertical="center" wrapText="1"/>
    </xf>
    <xf numFmtId="3" fontId="34" fillId="0" borderId="13" xfId="79" applyNumberFormat="1" applyFont="1" applyBorder="1" applyAlignment="1" applyProtection="1">
      <alignment horizontal="right" vertical="center" wrapText="1"/>
    </xf>
    <xf numFmtId="3" fontId="36" fillId="0" borderId="13" xfId="79" applyNumberFormat="1" applyFont="1" applyBorder="1" applyAlignment="1" applyProtection="1">
      <alignment horizontal="right" vertical="center" wrapText="1"/>
    </xf>
    <xf numFmtId="3" fontId="23" fillId="0" borderId="13" xfId="79" applyNumberFormat="1" applyFont="1" applyBorder="1" applyAlignment="1" applyProtection="1">
      <alignment horizontal="right" vertical="center" wrapText="1"/>
    </xf>
    <xf numFmtId="3" fontId="24" fillId="0" borderId="12" xfId="79" applyNumberFormat="1" applyFont="1" applyBorder="1" applyAlignment="1" applyProtection="1">
      <alignment horizontal="left" vertical="center"/>
    </xf>
    <xf numFmtId="3" fontId="23" fillId="0" borderId="18" xfId="79" applyNumberFormat="1" applyFont="1" applyBorder="1" applyAlignment="1" applyProtection="1">
      <alignment horizontal="left" vertical="center"/>
    </xf>
    <xf numFmtId="3" fontId="23" fillId="0" borderId="0" xfId="79" applyNumberFormat="1" applyFont="1" applyAlignment="1" applyProtection="1">
      <alignment horizontal="left" vertical="center"/>
    </xf>
    <xf numFmtId="3" fontId="23" fillId="0" borderId="0" xfId="0" applyNumberFormat="1" applyFont="1" applyAlignment="1">
      <alignment horizontal="left" vertical="center"/>
    </xf>
    <xf numFmtId="0" fontId="23" fillId="0" borderId="0" xfId="79" applyFont="1" applyAlignment="1" applyProtection="1">
      <alignment horizontal="left" vertical="center"/>
    </xf>
    <xf numFmtId="3" fontId="23" fillId="0" borderId="0" xfId="79" applyNumberFormat="1" applyFont="1" applyBorder="1" applyAlignment="1" applyProtection="1">
      <alignment horizontal="left" vertical="center"/>
    </xf>
    <xf numFmtId="3" fontId="28" fillId="0" borderId="12" xfId="79" applyNumberFormat="1" applyFont="1" applyBorder="1" applyAlignment="1" applyProtection="1">
      <alignment horizontal="left" vertical="center"/>
    </xf>
    <xf numFmtId="3" fontId="25" fillId="0" borderId="0" xfId="79" applyNumberFormat="1" applyFont="1" applyAlignment="1" applyProtection="1">
      <alignment horizontal="left" vertical="center"/>
    </xf>
    <xf numFmtId="3" fontId="28" fillId="0" borderId="0" xfId="79" applyNumberFormat="1" applyFont="1" applyAlignment="1" applyProtection="1">
      <alignment horizontal="left" vertical="center"/>
    </xf>
    <xf numFmtId="3" fontId="27" fillId="0" borderId="12" xfId="79" applyNumberFormat="1" applyFont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" fontId="23" fillId="0" borderId="13" xfId="79" applyNumberFormat="1" applyFont="1" applyBorder="1" applyAlignment="1" applyProtection="1">
      <alignment horizontal="right" vertical="center"/>
    </xf>
    <xf numFmtId="3" fontId="23" fillId="0" borderId="0" xfId="79" applyNumberFormat="1" applyFont="1" applyAlignment="1" applyProtection="1">
      <alignment horizontal="right" vertical="center"/>
    </xf>
    <xf numFmtId="3" fontId="23" fillId="0" borderId="12" xfId="79" applyNumberFormat="1" applyFont="1" applyBorder="1" applyAlignment="1" applyProtection="1">
      <alignment horizontal="right" vertical="center"/>
    </xf>
    <xf numFmtId="3" fontId="23" fillId="0" borderId="18" xfId="79" applyNumberFormat="1" applyFont="1" applyBorder="1" applyAlignment="1" applyProtection="1">
      <alignment horizontal="right" vertical="center"/>
    </xf>
    <xf numFmtId="3" fontId="23" fillId="0" borderId="0" xfId="0" applyNumberFormat="1" applyFont="1" applyAlignment="1">
      <alignment horizontal="right" vertical="center"/>
    </xf>
    <xf numFmtId="3" fontId="23" fillId="0" borderId="12" xfId="79" applyNumberFormat="1" applyFont="1" applyBorder="1" applyAlignment="1">
      <alignment horizontal="right" vertical="center"/>
    </xf>
    <xf numFmtId="3" fontId="23" fillId="0" borderId="0" xfId="79" applyNumberFormat="1" applyFont="1" applyAlignment="1">
      <alignment horizontal="right" vertical="center"/>
    </xf>
    <xf numFmtId="3" fontId="24" fillId="0" borderId="0" xfId="79" applyNumberFormat="1" applyFont="1" applyAlignment="1">
      <alignment horizontal="right" vertical="center"/>
    </xf>
    <xf numFmtId="0" fontId="23" fillId="0" borderId="0" xfId="79" applyFont="1" applyAlignment="1" applyProtection="1">
      <alignment horizontal="right" vertical="center"/>
    </xf>
    <xf numFmtId="4" fontId="23" fillId="0" borderId="12" xfId="79" applyNumberFormat="1" applyFont="1" applyBorder="1" applyAlignment="1" applyProtection="1">
      <alignment horizontal="right" vertical="center"/>
    </xf>
    <xf numFmtId="4" fontId="23" fillId="0" borderId="0" xfId="79" applyNumberFormat="1" applyFont="1" applyAlignment="1" applyProtection="1">
      <alignment horizontal="right" vertical="center"/>
    </xf>
    <xf numFmtId="0" fontId="23" fillId="0" borderId="12" xfId="79" applyFont="1" applyBorder="1" applyAlignment="1" applyProtection="1">
      <alignment horizontal="right" vertical="center"/>
    </xf>
    <xf numFmtId="0" fontId="24" fillId="0" borderId="12" xfId="79" applyFont="1" applyBorder="1" applyAlignment="1" applyProtection="1">
      <alignment horizontal="right" vertical="center"/>
    </xf>
    <xf numFmtId="0" fontId="24" fillId="0" borderId="0" xfId="79" applyFont="1" applyAlignment="1" applyProtection="1">
      <alignment horizontal="right" vertical="center"/>
    </xf>
    <xf numFmtId="2" fontId="23" fillId="0" borderId="0" xfId="79" applyNumberFormat="1" applyFont="1" applyAlignment="1" applyProtection="1">
      <alignment horizontal="right" vertical="center"/>
    </xf>
    <xf numFmtId="4" fontId="23" fillId="0" borderId="18" xfId="79" applyNumberFormat="1" applyFont="1" applyBorder="1" applyAlignment="1" applyProtection="1">
      <alignment horizontal="right" vertical="center"/>
    </xf>
    <xf numFmtId="3" fontId="23" fillId="0" borderId="0" xfId="0" applyNumberFormat="1" applyFont="1" applyAlignment="1" applyProtection="1">
      <alignment horizontal="right" vertical="center"/>
    </xf>
    <xf numFmtId="3" fontId="24" fillId="0" borderId="13" xfId="79" applyNumberFormat="1" applyFont="1" applyBorder="1" applyAlignment="1" applyProtection="1">
      <alignment horizontal="right" vertical="center"/>
    </xf>
    <xf numFmtId="3" fontId="24" fillId="0" borderId="12" xfId="79" applyNumberFormat="1" applyFont="1" applyBorder="1" applyAlignment="1" applyProtection="1">
      <alignment horizontal="right" vertical="center"/>
    </xf>
    <xf numFmtId="3" fontId="24" fillId="0" borderId="0" xfId="79" applyNumberFormat="1" applyFont="1" applyAlignment="1" applyProtection="1">
      <alignment horizontal="right" vertical="center"/>
    </xf>
    <xf numFmtId="3" fontId="23" fillId="0" borderId="13" xfId="79" applyNumberFormat="1" applyFont="1" applyFill="1" applyBorder="1" applyAlignment="1" applyProtection="1">
      <alignment horizontal="right" vertical="center"/>
    </xf>
    <xf numFmtId="0" fontId="23" fillId="0" borderId="0" xfId="79" applyFont="1" applyFill="1" applyAlignment="1" applyProtection="1">
      <alignment horizontal="right" vertical="center"/>
    </xf>
    <xf numFmtId="3" fontId="23" fillId="0" borderId="12" xfId="79" applyNumberFormat="1" applyFont="1" applyFill="1" applyBorder="1" applyAlignment="1" applyProtection="1">
      <alignment horizontal="right" vertical="center"/>
    </xf>
    <xf numFmtId="4" fontId="23" fillId="0" borderId="12" xfId="79" applyNumberFormat="1" applyFont="1" applyFill="1" applyBorder="1" applyAlignment="1" applyProtection="1">
      <alignment horizontal="right" vertical="center"/>
    </xf>
    <xf numFmtId="3" fontId="23" fillId="0" borderId="0" xfId="79" applyNumberFormat="1" applyFont="1" applyFill="1" applyAlignment="1" applyProtection="1">
      <alignment horizontal="right" vertical="center"/>
    </xf>
    <xf numFmtId="3" fontId="24" fillId="0" borderId="12" xfId="79" applyNumberFormat="1" applyFont="1" applyFill="1" applyBorder="1" applyAlignment="1" applyProtection="1">
      <alignment horizontal="right" vertical="center"/>
    </xf>
    <xf numFmtId="3" fontId="23" fillId="0" borderId="18" xfId="79" applyNumberFormat="1" applyFont="1" applyFill="1" applyBorder="1" applyAlignment="1" applyProtection="1">
      <alignment horizontal="right" vertical="center"/>
    </xf>
    <xf numFmtId="0" fontId="23" fillId="0" borderId="0" xfId="0" applyFont="1" applyAlignment="1" applyProtection="1">
      <alignment horizontal="right" vertical="center"/>
    </xf>
    <xf numFmtId="3" fontId="23" fillId="0" borderId="12" xfId="0" applyNumberFormat="1" applyFont="1" applyBorder="1" applyAlignment="1" applyProtection="1">
      <alignment horizontal="right" vertical="center"/>
    </xf>
    <xf numFmtId="3" fontId="23" fillId="0" borderId="16" xfId="79" applyNumberFormat="1" applyFont="1" applyBorder="1" applyAlignment="1" applyProtection="1">
      <alignment horizontal="right" vertical="center"/>
    </xf>
    <xf numFmtId="3" fontId="23" fillId="0" borderId="15" xfId="79" applyNumberFormat="1" applyFont="1" applyBorder="1" applyAlignment="1" applyProtection="1">
      <alignment horizontal="right" vertical="center"/>
    </xf>
    <xf numFmtId="3" fontId="23" fillId="0" borderId="15" xfId="0" applyNumberFormat="1" applyFont="1" applyBorder="1" applyAlignment="1" applyProtection="1">
      <alignment horizontal="right" vertical="center"/>
    </xf>
    <xf numFmtId="3" fontId="23" fillId="0" borderId="0" xfId="79" applyNumberFormat="1" applyFont="1" applyBorder="1" applyAlignment="1" applyProtection="1">
      <alignment horizontal="right" vertical="center"/>
    </xf>
    <xf numFmtId="3" fontId="23" fillId="0" borderId="23" xfId="79" applyNumberFormat="1" applyFont="1" applyBorder="1" applyAlignment="1" applyProtection="1">
      <alignment horizontal="right" vertical="center"/>
    </xf>
    <xf numFmtId="3" fontId="24" fillId="0" borderId="23" xfId="79" applyNumberFormat="1" applyFont="1" applyBorder="1" applyAlignment="1" applyProtection="1">
      <alignment horizontal="right" vertical="center"/>
    </xf>
    <xf numFmtId="3" fontId="23" fillId="0" borderId="18" xfId="0" applyNumberFormat="1" applyFont="1" applyBorder="1" applyAlignment="1" applyProtection="1">
      <alignment horizontal="right" vertical="center"/>
    </xf>
    <xf numFmtId="3" fontId="23" fillId="0" borderId="0" xfId="0" applyNumberFormat="1" applyFont="1" applyBorder="1" applyAlignment="1" applyProtection="1">
      <alignment horizontal="right" vertical="center"/>
    </xf>
    <xf numFmtId="3" fontId="23" fillId="0" borderId="0" xfId="79" applyNumberFormat="1" applyFont="1" applyAlignment="1">
      <alignment horizontal="left" vertical="center"/>
    </xf>
    <xf numFmtId="3" fontId="34" fillId="0" borderId="0" xfId="79" applyNumberFormat="1" applyFont="1" applyBorder="1" applyAlignment="1">
      <alignment horizontal="right" vertical="center"/>
    </xf>
    <xf numFmtId="3" fontId="24" fillId="0" borderId="13" xfId="79" applyNumberFormat="1" applyFont="1" applyFill="1" applyBorder="1" applyAlignment="1">
      <alignment horizontal="right" vertical="center" wrapText="1"/>
    </xf>
    <xf numFmtId="3" fontId="34" fillId="0" borderId="13" xfId="79" applyNumberFormat="1" applyFont="1" applyBorder="1" applyAlignment="1">
      <alignment horizontal="right" vertical="center"/>
    </xf>
    <xf numFmtId="3" fontId="24" fillId="0" borderId="12" xfId="79" applyNumberFormat="1" applyFont="1" applyFill="1" applyBorder="1" applyAlignment="1">
      <alignment horizontal="right" vertical="center" wrapText="1"/>
    </xf>
    <xf numFmtId="4" fontId="24" fillId="0" borderId="12" xfId="0" applyNumberFormat="1" applyFont="1" applyFill="1" applyBorder="1" applyAlignment="1">
      <alignment horizontal="left" vertical="center" wrapText="1"/>
    </xf>
    <xf numFmtId="4" fontId="23" fillId="0" borderId="12" xfId="0" applyNumberFormat="1" applyFont="1" applyFill="1" applyBorder="1" applyAlignment="1">
      <alignment horizontal="left" vertical="center" wrapText="1"/>
    </xf>
    <xf numFmtId="4" fontId="23" fillId="0" borderId="18" xfId="0" applyNumberFormat="1" applyFont="1" applyFill="1" applyBorder="1" applyAlignment="1">
      <alignment horizontal="left" vertical="center" wrapText="1"/>
    </xf>
    <xf numFmtId="3" fontId="14" fillId="0" borderId="12" xfId="0" applyNumberFormat="1" applyFont="1" applyFill="1" applyBorder="1" applyAlignment="1">
      <alignment horizontal="right" vertical="center"/>
    </xf>
    <xf numFmtId="0" fontId="14" fillId="0" borderId="13" xfId="0" applyFont="1" applyFill="1" applyBorder="1" applyAlignment="1">
      <alignment horizontal="left" vertical="center" textRotation="45" wrapText="1"/>
    </xf>
    <xf numFmtId="0" fontId="22" fillId="0" borderId="12" xfId="0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left" vertical="center"/>
    </xf>
    <xf numFmtId="4" fontId="14" fillId="0" borderId="12" xfId="0" applyNumberFormat="1" applyFont="1" applyFill="1" applyBorder="1" applyAlignment="1">
      <alignment horizontal="left" vertical="center" wrapText="1"/>
    </xf>
    <xf numFmtId="4" fontId="22" fillId="0" borderId="12" xfId="0" applyNumberFormat="1" applyFont="1" applyFill="1" applyBorder="1" applyAlignment="1">
      <alignment horizontal="left" vertical="center" wrapText="1"/>
    </xf>
    <xf numFmtId="4" fontId="14" fillId="0" borderId="0" xfId="0" applyNumberFormat="1" applyFont="1" applyFill="1" applyBorder="1" applyAlignment="1">
      <alignment horizontal="left" vertical="center" wrapText="1"/>
    </xf>
    <xf numFmtId="3" fontId="14" fillId="0" borderId="13" xfId="0" applyNumberFormat="1" applyFont="1" applyFill="1" applyBorder="1" applyAlignment="1">
      <alignment horizontal="right" vertical="center"/>
    </xf>
    <xf numFmtId="3" fontId="14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3" fillId="0" borderId="0" xfId="77" applyFont="1" applyFill="1" applyAlignment="1">
      <alignment horizontal="left" vertical="center" wrapText="1"/>
    </xf>
    <xf numFmtId="0" fontId="24" fillId="0" borderId="0" xfId="77" applyFont="1" applyFill="1" applyAlignment="1">
      <alignment horizontal="left" vertical="center" wrapText="1"/>
    </xf>
    <xf numFmtId="3" fontId="23" fillId="0" borderId="0" xfId="79" applyNumberFormat="1" applyFont="1" applyBorder="1" applyAlignment="1">
      <alignment horizontal="right" vertical="center" wrapText="1"/>
    </xf>
    <xf numFmtId="3" fontId="23" fillId="0" borderId="0" xfId="79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left" vertical="center" wrapText="1"/>
    </xf>
    <xf numFmtId="0" fontId="23" fillId="0" borderId="12" xfId="0" applyFont="1" applyFill="1" applyBorder="1" applyAlignment="1">
      <alignment vertical="center"/>
    </xf>
    <xf numFmtId="3" fontId="23" fillId="20" borderId="19" xfId="95" applyNumberFormat="1" applyFont="1" applyFill="1" applyBorder="1" applyAlignment="1" applyProtection="1">
      <alignment horizontal="right" vertical="center" wrapText="1"/>
      <protection locked="0"/>
    </xf>
    <xf numFmtId="0" fontId="23" fillId="0" borderId="19" xfId="0" applyFont="1" applyBorder="1" applyAlignment="1" applyProtection="1">
      <alignment horizontal="right" vertical="center" wrapText="1"/>
      <protection locked="0"/>
    </xf>
    <xf numFmtId="3" fontId="23" fillId="20" borderId="24" xfId="95" applyNumberFormat="1" applyFont="1" applyFill="1" applyBorder="1" applyAlignment="1" applyProtection="1">
      <alignment horizontal="right" vertical="center" wrapText="1"/>
      <protection locked="0"/>
    </xf>
    <xf numFmtId="3" fontId="23" fillId="0" borderId="19" xfId="0" applyNumberFormat="1" applyFont="1" applyBorder="1" applyAlignment="1" applyProtection="1">
      <alignment horizontal="right" vertical="center" wrapText="1"/>
      <protection locked="0"/>
    </xf>
    <xf numFmtId="0" fontId="23" fillId="0" borderId="19" xfId="0" applyFont="1" applyBorder="1" applyAlignment="1" applyProtection="1">
      <alignment horizontal="right" vertical="center" wrapText="1"/>
    </xf>
    <xf numFmtId="0" fontId="24" fillId="0" borderId="19" xfId="0" applyFont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horizontal="right" vertical="center" wrapText="1"/>
    </xf>
    <xf numFmtId="3" fontId="0" fillId="0" borderId="19" xfId="0" applyNumberFormat="1" applyBorder="1" applyAlignment="1" applyProtection="1">
      <alignment horizontal="right" vertical="center" wrapText="1"/>
    </xf>
    <xf numFmtId="3" fontId="0" fillId="0" borderId="0" xfId="0" applyNumberFormat="1" applyBorder="1" applyAlignment="1" applyProtection="1">
      <alignment horizontal="right" vertical="center" wrapText="1"/>
    </xf>
    <xf numFmtId="3" fontId="24" fillId="20" borderId="25" xfId="95" applyNumberFormat="1" applyFont="1" applyFill="1" applyBorder="1" applyAlignment="1" applyProtection="1">
      <alignment horizontal="right" vertical="center" wrapText="1"/>
    </xf>
    <xf numFmtId="3" fontId="0" fillId="0" borderId="19" xfId="0" applyNumberFormat="1" applyBorder="1" applyAlignment="1">
      <alignment horizontal="right" vertical="center" wrapText="1"/>
    </xf>
    <xf numFmtId="3" fontId="0" fillId="0" borderId="0" xfId="0" applyNumberFormat="1" applyBorder="1" applyAlignment="1">
      <alignment horizontal="right" vertical="center" wrapText="1"/>
    </xf>
    <xf numFmtId="0" fontId="23" fillId="0" borderId="0" xfId="79" applyFont="1" applyAlignment="1" applyProtection="1">
      <alignment horizontal="center" vertical="center"/>
    </xf>
    <xf numFmtId="0" fontId="23" fillId="0" borderId="26" xfId="0" applyFont="1" applyFill="1" applyBorder="1" applyAlignment="1">
      <alignment horizontal="left" vertical="center" wrapText="1"/>
    </xf>
    <xf numFmtId="0" fontId="23" fillId="0" borderId="27" xfId="0" applyFont="1" applyFill="1" applyBorder="1" applyAlignment="1">
      <alignment horizontal="left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33" fillId="20" borderId="12" xfId="0" applyFont="1" applyFill="1" applyBorder="1" applyAlignment="1">
      <alignment horizontal="left" vertical="center" wrapText="1"/>
    </xf>
    <xf numFmtId="0" fontId="23" fillId="0" borderId="29" xfId="0" applyFont="1" applyFill="1" applyBorder="1" applyAlignment="1">
      <alignment horizontal="center" vertical="center" wrapText="1"/>
    </xf>
    <xf numFmtId="3" fontId="24" fillId="0" borderId="0" xfId="74" applyNumberFormat="1" applyFont="1" applyAlignment="1">
      <alignment horizontal="right" vertical="center"/>
    </xf>
    <xf numFmtId="3" fontId="23" fillId="0" borderId="12" xfId="74" applyNumberFormat="1" applyFont="1" applyBorder="1" applyAlignment="1">
      <alignment horizontal="right" vertical="center"/>
    </xf>
    <xf numFmtId="3" fontId="23" fillId="0" borderId="0" xfId="74" applyNumberFormat="1" applyFont="1" applyAlignment="1">
      <alignment horizontal="right" vertical="center"/>
    </xf>
    <xf numFmtId="3" fontId="23" fillId="0" borderId="18" xfId="74" applyNumberFormat="1" applyFont="1" applyBorder="1" applyAlignment="1">
      <alignment horizontal="right" vertical="center"/>
    </xf>
    <xf numFmtId="3" fontId="23" fillId="0" borderId="21" xfId="79" applyNumberFormat="1" applyFont="1" applyBorder="1" applyAlignment="1" applyProtection="1">
      <alignment horizontal="left" vertical="center" wrapText="1"/>
    </xf>
    <xf numFmtId="3" fontId="23" fillId="0" borderId="22" xfId="79" applyNumberFormat="1" applyFont="1" applyBorder="1" applyAlignment="1" applyProtection="1">
      <alignment horizontal="left" vertical="center" wrapText="1"/>
    </xf>
    <xf numFmtId="0" fontId="31" fillId="0" borderId="0" xfId="0" applyFont="1" applyAlignment="1" applyProtection="1">
      <alignment horizontal="left" vertical="center" wrapText="1"/>
    </xf>
    <xf numFmtId="3" fontId="33" fillId="0" borderId="12" xfId="74" applyNumberFormat="1" applyFont="1" applyBorder="1" applyAlignment="1">
      <alignment horizontal="right" vertical="center"/>
    </xf>
    <xf numFmtId="3" fontId="33" fillId="0" borderId="12" xfId="0" applyNumberFormat="1" applyFont="1" applyBorder="1" applyAlignment="1">
      <alignment horizontal="right" vertical="center"/>
    </xf>
    <xf numFmtId="3" fontId="33" fillId="0" borderId="18" xfId="0" applyNumberFormat="1" applyFont="1" applyBorder="1" applyAlignment="1">
      <alignment horizontal="right" vertical="center"/>
    </xf>
    <xf numFmtId="3" fontId="57" fillId="0" borderId="0" xfId="0" applyNumberFormat="1" applyFont="1" applyAlignment="1">
      <alignment horizontal="right" vertical="center"/>
    </xf>
    <xf numFmtId="3" fontId="31" fillId="0" borderId="19" xfId="80" applyNumberFormat="1" applyFont="1" applyBorder="1" applyAlignment="1" applyProtection="1">
      <alignment horizontal="left" vertical="center" wrapText="1"/>
    </xf>
    <xf numFmtId="3" fontId="31" fillId="0" borderId="12" xfId="0" applyNumberFormat="1" applyFont="1" applyBorder="1" applyAlignment="1">
      <alignment horizontal="right" vertical="center"/>
    </xf>
    <xf numFmtId="0" fontId="31" fillId="0" borderId="19" xfId="80" applyFont="1" applyFill="1" applyBorder="1" applyAlignment="1" applyProtection="1">
      <alignment horizontal="left" vertical="center" wrapText="1"/>
    </xf>
    <xf numFmtId="4" fontId="31" fillId="0" borderId="19" xfId="80" applyNumberFormat="1" applyFont="1" applyFill="1" applyBorder="1" applyAlignment="1" applyProtection="1">
      <alignment horizontal="left" vertical="center" wrapText="1"/>
    </xf>
    <xf numFmtId="3" fontId="31" fillId="0" borderId="19" xfId="80" applyNumberFormat="1" applyFont="1" applyFill="1" applyBorder="1" applyAlignment="1" applyProtection="1">
      <alignment horizontal="left" vertical="center" wrapText="1"/>
    </xf>
    <xf numFmtId="3" fontId="31" fillId="0" borderId="12" xfId="74" applyNumberFormat="1" applyFont="1" applyBorder="1" applyAlignment="1">
      <alignment horizontal="right" vertical="center"/>
    </xf>
    <xf numFmtId="3" fontId="31" fillId="0" borderId="12" xfId="78" applyNumberFormat="1" applyFont="1" applyBorder="1" applyAlignment="1" applyProtection="1">
      <alignment horizontal="left" vertical="center"/>
    </xf>
    <xf numFmtId="0" fontId="25" fillId="0" borderId="19" xfId="80" applyFont="1" applyFill="1" applyBorder="1" applyAlignment="1" applyProtection="1">
      <alignment horizontal="left" vertical="center" wrapText="1"/>
    </xf>
    <xf numFmtId="0" fontId="31" fillId="0" borderId="18" xfId="80" applyFont="1" applyFill="1" applyBorder="1" applyAlignment="1" applyProtection="1">
      <alignment horizontal="left" vertical="center" wrapText="1"/>
    </xf>
    <xf numFmtId="3" fontId="31" fillId="0" borderId="18" xfId="0" applyNumberFormat="1" applyFont="1" applyBorder="1" applyAlignment="1">
      <alignment horizontal="right" vertical="center"/>
    </xf>
    <xf numFmtId="3" fontId="34" fillId="0" borderId="0" xfId="79" applyNumberFormat="1" applyFont="1" applyBorder="1" applyAlignment="1" applyProtection="1">
      <alignment horizontal="center" vertical="center" textRotation="90" wrapText="1"/>
    </xf>
    <xf numFmtId="0" fontId="56" fillId="0" borderId="0" xfId="0" applyNumberFormat="1" applyFont="1" applyFill="1" applyBorder="1" applyAlignment="1">
      <alignment vertical="center"/>
    </xf>
    <xf numFmtId="4" fontId="23" fillId="20" borderId="0" xfId="0" applyNumberFormat="1" applyFont="1" applyFill="1" applyAlignment="1" applyProtection="1">
      <alignment horizontal="center" vertical="center"/>
      <protection locked="0"/>
    </xf>
    <xf numFmtId="4" fontId="23" fillId="20" borderId="0" xfId="0" applyNumberFormat="1" applyFont="1" applyFill="1" applyBorder="1" applyAlignment="1" applyProtection="1">
      <alignment horizontal="center" vertical="center"/>
      <protection locked="0"/>
    </xf>
    <xf numFmtId="4" fontId="31" fillId="20" borderId="0" xfId="0" applyNumberFormat="1" applyFont="1" applyFill="1" applyAlignment="1">
      <alignment horizontal="center" vertical="center"/>
    </xf>
    <xf numFmtId="4" fontId="23" fillId="20" borderId="0" xfId="0" applyNumberFormat="1" applyFont="1" applyFill="1" applyAlignment="1">
      <alignment horizontal="center" vertical="center"/>
    </xf>
    <xf numFmtId="0" fontId="57" fillId="0" borderId="0" xfId="77" applyFont="1" applyFill="1" applyAlignment="1">
      <alignment horizontal="left" vertical="center" wrapText="1"/>
    </xf>
    <xf numFmtId="3" fontId="24" fillId="0" borderId="18" xfId="79" applyNumberFormat="1" applyFont="1" applyBorder="1" applyAlignment="1" applyProtection="1">
      <alignment horizontal="right" vertical="center"/>
    </xf>
    <xf numFmtId="0" fontId="33" fillId="20" borderId="15" xfId="0" applyFont="1" applyFill="1" applyBorder="1" applyAlignment="1">
      <alignment horizontal="left" vertical="center"/>
    </xf>
    <xf numFmtId="0" fontId="33" fillId="20" borderId="18" xfId="0" applyFont="1" applyFill="1" applyBorder="1" applyAlignment="1">
      <alignment horizontal="left" vertical="center"/>
    </xf>
    <xf numFmtId="0" fontId="33" fillId="20" borderId="12" xfId="0" applyFont="1" applyFill="1" applyBorder="1" applyAlignment="1">
      <alignment horizontal="left" vertical="center"/>
    </xf>
    <xf numFmtId="0" fontId="33" fillId="20" borderId="16" xfId="0" applyFont="1" applyFill="1" applyBorder="1" applyAlignment="1">
      <alignment horizontal="left" vertical="center"/>
    </xf>
    <xf numFmtId="199" fontId="59" fillId="20" borderId="0" xfId="0" applyNumberFormat="1" applyFont="1" applyFill="1" applyBorder="1" applyAlignment="1">
      <alignment vertical="center" wrapText="1"/>
    </xf>
    <xf numFmtId="199" fontId="58" fillId="20" borderId="0" xfId="0" applyNumberFormat="1" applyFont="1" applyFill="1" applyBorder="1" applyAlignment="1">
      <alignment vertical="center" wrapText="1"/>
    </xf>
    <xf numFmtId="3" fontId="57" fillId="0" borderId="0" xfId="79" applyNumberFormat="1" applyFont="1" applyAlignment="1" applyProtection="1">
      <alignment horizontal="right" vertical="center" wrapText="1"/>
    </xf>
    <xf numFmtId="1" fontId="56" fillId="20" borderId="0" xfId="0" applyNumberFormat="1" applyFont="1" applyFill="1" applyBorder="1" applyAlignment="1">
      <alignment vertical="center"/>
    </xf>
    <xf numFmtId="3" fontId="58" fillId="0" borderId="0" xfId="79" applyNumberFormat="1" applyFont="1" applyBorder="1" applyAlignment="1">
      <alignment vertical="center" wrapText="1"/>
    </xf>
    <xf numFmtId="3" fontId="57" fillId="0" borderId="0" xfId="79" applyNumberFormat="1" applyFont="1" applyAlignment="1">
      <alignment vertical="center" wrapText="1"/>
    </xf>
    <xf numFmtId="199" fontId="0" fillId="0" borderId="0" xfId="0" applyNumberFormat="1" applyAlignment="1">
      <alignment horizontal="left" vertical="center"/>
    </xf>
    <xf numFmtId="199" fontId="23" fillId="0" borderId="0" xfId="0" applyNumberFormat="1" applyFont="1" applyAlignment="1">
      <alignment horizontal="left" vertical="center"/>
    </xf>
    <xf numFmtId="199" fontId="23" fillId="0" borderId="0" xfId="0" applyNumberFormat="1" applyFont="1" applyAlignment="1">
      <alignment horizontal="right" vertical="center"/>
    </xf>
    <xf numFmtId="0" fontId="58" fillId="0" borderId="0" xfId="79" applyFont="1" applyFill="1" applyAlignment="1" applyProtection="1">
      <alignment horizontal="center" vertical="center" wrapText="1"/>
    </xf>
    <xf numFmtId="3" fontId="23" fillId="0" borderId="15" xfId="0" applyNumberFormat="1" applyFont="1" applyBorder="1" applyAlignment="1" applyProtection="1">
      <alignment horizontal="right" vertical="center" wrapText="1"/>
    </xf>
    <xf numFmtId="0" fontId="23" fillId="20" borderId="12" xfId="0" applyFont="1" applyFill="1" applyBorder="1" applyAlignment="1">
      <alignment vertical="center"/>
    </xf>
    <xf numFmtId="3" fontId="24" fillId="0" borderId="0" xfId="79" applyNumberFormat="1" applyFont="1" applyBorder="1" applyAlignment="1">
      <alignment horizontal="center" vertical="center" textRotation="90" wrapText="1"/>
    </xf>
    <xf numFmtId="199" fontId="24" fillId="0" borderId="19" xfId="0" applyNumberFormat="1" applyFont="1" applyFill="1" applyBorder="1" applyAlignment="1">
      <alignment vertical="center" wrapText="1"/>
    </xf>
    <xf numFmtId="199" fontId="24" fillId="20" borderId="19" xfId="0" applyNumberFormat="1" applyFont="1" applyFill="1" applyBorder="1" applyAlignment="1">
      <alignment vertical="center" wrapText="1"/>
    </xf>
    <xf numFmtId="199" fontId="29" fillId="20" borderId="19" xfId="0" applyNumberFormat="1" applyFont="1" applyFill="1" applyBorder="1" applyAlignment="1">
      <alignment vertical="center" wrapText="1"/>
    </xf>
    <xf numFmtId="199" fontId="29" fillId="0" borderId="19" xfId="0" applyNumberFormat="1" applyFont="1" applyFill="1" applyBorder="1" applyAlignment="1">
      <alignment vertical="center" wrapText="1"/>
    </xf>
    <xf numFmtId="199" fontId="28" fillId="20" borderId="19" xfId="0" applyNumberFormat="1" applyFont="1" applyFill="1" applyBorder="1" applyAlignment="1">
      <alignment vertical="center" wrapText="1"/>
    </xf>
    <xf numFmtId="199" fontId="24" fillId="0" borderId="19" xfId="0" applyNumberFormat="1" applyFont="1" applyFill="1" applyBorder="1" applyAlignment="1">
      <alignment vertical="center"/>
    </xf>
    <xf numFmtId="199" fontId="29" fillId="0" borderId="19" xfId="0" applyNumberFormat="1" applyFont="1" applyFill="1" applyBorder="1" applyAlignment="1">
      <alignment vertical="center"/>
    </xf>
    <xf numFmtId="3" fontId="23" fillId="20" borderId="30" xfId="95" applyNumberFormat="1" applyFont="1" applyFill="1" applyBorder="1" applyAlignment="1" applyProtection="1">
      <alignment horizontal="right" vertical="center" wrapText="1"/>
      <protection locked="0"/>
    </xf>
    <xf numFmtId="0" fontId="33" fillId="20" borderId="12" xfId="0" applyFont="1" applyFill="1" applyBorder="1" applyAlignment="1" applyProtection="1">
      <alignment horizontal="left" vertical="center"/>
      <protection locked="0"/>
    </xf>
    <xf numFmtId="0" fontId="56" fillId="20" borderId="0" xfId="0" applyFont="1" applyFill="1" applyAlignment="1" applyProtection="1">
      <alignment horizontal="left" vertical="center" wrapText="1"/>
      <protection locked="0"/>
    </xf>
    <xf numFmtId="0" fontId="59" fillId="20" borderId="0" xfId="0" applyFont="1" applyFill="1" applyAlignment="1" applyProtection="1">
      <alignment horizontal="left" vertical="center" wrapText="1"/>
      <protection locked="0"/>
    </xf>
    <xf numFmtId="0" fontId="31" fillId="0" borderId="0" xfId="0" applyFont="1" applyAlignment="1">
      <alignment horizontal="left" vertical="center"/>
    </xf>
    <xf numFmtId="199" fontId="24" fillId="0" borderId="25" xfId="0" applyNumberFormat="1" applyFont="1" applyFill="1" applyBorder="1" applyAlignment="1">
      <alignment vertical="center" wrapText="1"/>
    </xf>
    <xf numFmtId="199" fontId="23" fillId="0" borderId="24" xfId="0" applyNumberFormat="1" applyFont="1" applyBorder="1" applyAlignment="1">
      <alignment vertical="center"/>
    </xf>
    <xf numFmtId="199" fontId="24" fillId="20" borderId="19" xfId="0" applyNumberFormat="1" applyFont="1" applyFill="1" applyBorder="1" applyAlignment="1">
      <alignment vertical="center"/>
    </xf>
    <xf numFmtId="3" fontId="31" fillId="20" borderId="12" xfId="95" applyNumberFormat="1" applyFont="1" applyFill="1" applyBorder="1" applyAlignment="1" applyProtection="1">
      <alignment horizontal="right" vertical="center" wrapText="1"/>
    </xf>
    <xf numFmtId="4" fontId="31" fillId="20" borderId="12" xfId="95" applyNumberFormat="1" applyFont="1" applyFill="1" applyBorder="1" applyAlignment="1" applyProtection="1">
      <alignment horizontal="center" vertical="center" wrapText="1"/>
    </xf>
    <xf numFmtId="3" fontId="73" fillId="0" borderId="12" xfId="79" applyNumberFormat="1" applyFont="1" applyFill="1" applyBorder="1" applyAlignment="1" applyProtection="1">
      <alignment horizontal="left" vertical="center" wrapText="1"/>
    </xf>
    <xf numFmtId="3" fontId="23" fillId="0" borderId="12" xfId="81" applyNumberFormat="1" applyFont="1" applyFill="1" applyBorder="1" applyAlignment="1" applyProtection="1">
      <alignment horizontal="left" vertical="center" wrapText="1"/>
    </xf>
    <xf numFmtId="3" fontId="23" fillId="0" borderId="12" xfId="81" applyNumberFormat="1" applyFont="1" applyBorder="1" applyAlignment="1">
      <alignment horizontal="left" vertical="center" wrapText="1"/>
    </xf>
    <xf numFmtId="3" fontId="31" fillId="0" borderId="12" xfId="81" applyNumberFormat="1" applyFont="1" applyFill="1" applyBorder="1" applyAlignment="1" applyProtection="1">
      <alignment horizontal="left" vertical="center" wrapText="1"/>
    </xf>
    <xf numFmtId="3" fontId="73" fillId="0" borderId="12" xfId="81" applyNumberFormat="1" applyFont="1" applyFill="1" applyBorder="1" applyAlignment="1" applyProtection="1">
      <alignment horizontal="left" vertical="center" wrapText="1"/>
    </xf>
    <xf numFmtId="3" fontId="23" fillId="0" borderId="12" xfId="81" applyNumberFormat="1" applyFont="1" applyFill="1" applyBorder="1" applyAlignment="1" applyProtection="1">
      <alignment horizontal="left" vertical="center"/>
    </xf>
    <xf numFmtId="3" fontId="23" fillId="0" borderId="12" xfId="81" applyNumberFormat="1" applyFont="1" applyBorder="1" applyAlignment="1" applyProtection="1">
      <alignment horizontal="left" vertical="center" wrapText="1"/>
    </xf>
    <xf numFmtId="3" fontId="23" fillId="0" borderId="12" xfId="80" applyNumberFormat="1" applyFont="1" applyFill="1" applyBorder="1" applyAlignment="1" applyProtection="1">
      <alignment horizontal="left" vertical="center" wrapText="1"/>
    </xf>
    <xf numFmtId="3" fontId="23" fillId="0" borderId="12" xfId="80" applyNumberFormat="1" applyFont="1" applyFill="1" applyBorder="1" applyAlignment="1" applyProtection="1">
      <alignment horizontal="left" vertical="center"/>
    </xf>
    <xf numFmtId="3" fontId="23" fillId="0" borderId="12" xfId="80" applyNumberFormat="1" applyFont="1" applyBorder="1" applyAlignment="1" applyProtection="1">
      <alignment horizontal="left" vertical="center" wrapText="1"/>
    </xf>
    <xf numFmtId="3" fontId="31" fillId="0" borderId="12" xfId="80" applyNumberFormat="1" applyFont="1" applyFill="1" applyBorder="1" applyAlignment="1" applyProtection="1">
      <alignment horizontal="left" vertical="center" wrapText="1"/>
    </xf>
    <xf numFmtId="3" fontId="34" fillId="0" borderId="19" xfId="79" applyNumberFormat="1" applyFont="1" applyBorder="1" applyAlignment="1" applyProtection="1">
      <alignment horizontal="center" vertical="center" textRotation="90" wrapText="1"/>
    </xf>
    <xf numFmtId="3" fontId="23" fillId="0" borderId="12" xfId="80" applyNumberFormat="1" applyFont="1" applyFill="1" applyBorder="1" applyAlignment="1">
      <alignment horizontal="left" vertical="center" wrapText="1"/>
    </xf>
    <xf numFmtId="3" fontId="28" fillId="0" borderId="12" xfId="80" applyNumberFormat="1" applyFont="1" applyFill="1" applyBorder="1" applyAlignment="1">
      <alignment horizontal="left" vertical="center" wrapText="1"/>
    </xf>
    <xf numFmtId="3" fontId="34" fillId="0" borderId="19" xfId="79" applyNumberFormat="1" applyFont="1" applyBorder="1" applyAlignment="1">
      <alignment horizontal="center" vertical="center" textRotation="90" wrapText="1"/>
    </xf>
    <xf numFmtId="3" fontId="34" fillId="20" borderId="19" xfId="79" applyNumberFormat="1" applyFont="1" applyFill="1" applyBorder="1" applyAlignment="1" applyProtection="1">
      <alignment horizontal="center" vertical="center" textRotation="90" wrapText="1"/>
    </xf>
    <xf numFmtId="0" fontId="23" fillId="20" borderId="19" xfId="0" applyFont="1" applyFill="1" applyBorder="1" applyAlignment="1" applyProtection="1">
      <alignment horizontal="right" vertical="center" wrapText="1"/>
    </xf>
    <xf numFmtId="3" fontId="34" fillId="20" borderId="0" xfId="79" applyNumberFormat="1" applyFont="1" applyFill="1" applyBorder="1" applyAlignment="1">
      <alignment horizontal="center" vertical="center" textRotation="90" wrapText="1"/>
    </xf>
    <xf numFmtId="3" fontId="24" fillId="20" borderId="0" xfId="79" applyNumberFormat="1" applyFont="1" applyFill="1" applyBorder="1" applyAlignment="1">
      <alignment horizontal="right" vertical="center" wrapText="1"/>
    </xf>
    <xf numFmtId="3" fontId="24" fillId="20" borderId="0" xfId="79" applyNumberFormat="1" applyFont="1" applyFill="1" applyBorder="1" applyAlignment="1">
      <alignment horizontal="right" vertical="center"/>
    </xf>
    <xf numFmtId="3" fontId="23" fillId="20" borderId="0" xfId="79" applyNumberFormat="1" applyFont="1" applyFill="1" applyBorder="1" applyAlignment="1">
      <alignment horizontal="right" vertical="center" wrapText="1"/>
    </xf>
    <xf numFmtId="3" fontId="23" fillId="20" borderId="0" xfId="79" applyNumberFormat="1" applyFont="1" applyFill="1" applyBorder="1" applyAlignment="1">
      <alignment horizontal="right" vertical="center"/>
    </xf>
    <xf numFmtId="3" fontId="23" fillId="20" borderId="0" xfId="79" applyNumberFormat="1" applyFont="1" applyFill="1" applyAlignment="1">
      <alignment horizontal="right" vertical="center"/>
    </xf>
    <xf numFmtId="3" fontId="23" fillId="20" borderId="0" xfId="0" applyNumberFormat="1" applyFont="1" applyFill="1" applyAlignment="1" applyProtection="1">
      <alignment horizontal="right" vertical="center" wrapText="1"/>
    </xf>
    <xf numFmtId="3" fontId="23" fillId="0" borderId="12" xfId="80" applyNumberFormat="1" applyFont="1" applyBorder="1" applyAlignment="1" applyProtection="1">
      <alignment horizontal="left" vertical="center"/>
    </xf>
    <xf numFmtId="4" fontId="23" fillId="0" borderId="15" xfId="80" applyNumberFormat="1" applyFont="1" applyBorder="1" applyAlignment="1" applyProtection="1">
      <alignment horizontal="left" vertical="center"/>
    </xf>
    <xf numFmtId="4" fontId="23" fillId="0" borderId="18" xfId="80" applyNumberFormat="1" applyFont="1" applyBorder="1" applyAlignment="1" applyProtection="1">
      <alignment horizontal="left" vertical="center"/>
    </xf>
    <xf numFmtId="0" fontId="31" fillId="0" borderId="0" xfId="81" applyFont="1" applyAlignment="1" applyProtection="1">
      <alignment horizontal="left" vertical="center"/>
    </xf>
    <xf numFmtId="0" fontId="31" fillId="0" borderId="0" xfId="80" applyFont="1" applyAlignment="1" applyProtection="1">
      <alignment horizontal="left" vertical="center"/>
    </xf>
    <xf numFmtId="4" fontId="23" fillId="0" borderId="12" xfId="80" applyNumberFormat="1" applyFont="1" applyBorder="1" applyAlignment="1" applyProtection="1">
      <alignment horizontal="left" vertical="center"/>
    </xf>
    <xf numFmtId="3" fontId="23" fillId="0" borderId="16" xfId="80" applyNumberFormat="1" applyFont="1" applyBorder="1" applyAlignment="1" applyProtection="1">
      <alignment horizontal="left" vertical="center"/>
    </xf>
    <xf numFmtId="0" fontId="23" fillId="0" borderId="16" xfId="79" applyFont="1" applyBorder="1" applyAlignment="1" applyProtection="1">
      <alignment horizontal="right" vertical="center"/>
    </xf>
    <xf numFmtId="4" fontId="23" fillId="0" borderId="15" xfId="79" applyNumberFormat="1" applyFont="1" applyBorder="1" applyAlignment="1" applyProtection="1">
      <alignment horizontal="right" vertical="center"/>
    </xf>
    <xf numFmtId="3" fontId="31" fillId="0" borderId="12" xfId="80" applyNumberFormat="1" applyFont="1" applyBorder="1" applyAlignment="1" applyProtection="1">
      <alignment horizontal="left" vertical="center"/>
    </xf>
    <xf numFmtId="4" fontId="31" fillId="0" borderId="12" xfId="80" applyNumberFormat="1" applyFont="1" applyBorder="1" applyAlignment="1" applyProtection="1">
      <alignment horizontal="left" vertical="center"/>
    </xf>
    <xf numFmtId="4" fontId="31" fillId="0" borderId="18" xfId="80" applyNumberFormat="1" applyFont="1" applyBorder="1" applyAlignment="1" applyProtection="1">
      <alignment horizontal="left" vertical="center"/>
    </xf>
    <xf numFmtId="0" fontId="31" fillId="0" borderId="12" xfId="80" applyFont="1" applyFill="1" applyBorder="1" applyAlignment="1" applyProtection="1">
      <alignment horizontal="left" vertical="center" wrapText="1"/>
    </xf>
    <xf numFmtId="0" fontId="23" fillId="0" borderId="12" xfId="80" applyFont="1" applyFill="1" applyBorder="1" applyAlignment="1" applyProtection="1">
      <alignment horizontal="left" vertical="center"/>
    </xf>
    <xf numFmtId="4" fontId="23" fillId="0" borderId="15" xfId="80" applyNumberFormat="1" applyFont="1" applyFill="1" applyBorder="1" applyAlignment="1" applyProtection="1">
      <alignment horizontal="left" vertical="center"/>
    </xf>
    <xf numFmtId="3" fontId="23" fillId="0" borderId="15" xfId="80" applyNumberFormat="1" applyFont="1" applyFill="1" applyBorder="1" applyAlignment="1" applyProtection="1">
      <alignment horizontal="left" vertical="center"/>
    </xf>
    <xf numFmtId="3" fontId="23" fillId="0" borderId="16" xfId="79" applyNumberFormat="1" applyFont="1" applyFill="1" applyBorder="1" applyAlignment="1" applyProtection="1">
      <alignment horizontal="right" vertical="center"/>
    </xf>
    <xf numFmtId="4" fontId="23" fillId="0" borderId="15" xfId="79" applyNumberFormat="1" applyFont="1" applyFill="1" applyBorder="1" applyAlignment="1" applyProtection="1">
      <alignment horizontal="right" vertical="center"/>
    </xf>
    <xf numFmtId="3" fontId="31" fillId="0" borderId="12" xfId="80" applyNumberFormat="1" applyFont="1" applyFill="1" applyBorder="1" applyAlignment="1" applyProtection="1">
      <alignment horizontal="left" vertical="center"/>
    </xf>
    <xf numFmtId="3" fontId="23" fillId="0" borderId="15" xfId="79" applyNumberFormat="1" applyFont="1" applyFill="1" applyBorder="1" applyAlignment="1" applyProtection="1">
      <alignment horizontal="right" vertical="center"/>
    </xf>
    <xf numFmtId="3" fontId="23" fillId="0" borderId="15" xfId="80" applyNumberFormat="1" applyFont="1" applyBorder="1" applyAlignment="1" applyProtection="1">
      <alignment horizontal="left" vertical="center"/>
    </xf>
    <xf numFmtId="3" fontId="24" fillId="0" borderId="12" xfId="80" applyNumberFormat="1" applyFont="1" applyBorder="1" applyAlignment="1" applyProtection="1">
      <alignment horizontal="left" vertical="center"/>
    </xf>
    <xf numFmtId="3" fontId="23" fillId="0" borderId="18" xfId="80" applyNumberFormat="1" applyFont="1" applyFill="1" applyBorder="1" applyAlignment="1" applyProtection="1">
      <alignment horizontal="left" vertical="center"/>
    </xf>
    <xf numFmtId="3" fontId="23" fillId="0" borderId="13" xfId="0" applyNumberFormat="1" applyFont="1" applyBorder="1" applyAlignment="1" applyProtection="1">
      <alignment horizontal="right" vertical="center"/>
    </xf>
    <xf numFmtId="3" fontId="28" fillId="0" borderId="12" xfId="80" applyNumberFormat="1" applyFont="1" applyBorder="1" applyAlignment="1" applyProtection="1">
      <alignment horizontal="left" vertical="center"/>
    </xf>
    <xf numFmtId="3" fontId="23" fillId="0" borderId="18" xfId="80" applyNumberFormat="1" applyFont="1" applyBorder="1" applyAlignment="1" applyProtection="1">
      <alignment horizontal="left" vertical="center"/>
    </xf>
    <xf numFmtId="3" fontId="126" fillId="20" borderId="0" xfId="0" applyNumberFormat="1" applyFont="1" applyFill="1" applyBorder="1" applyAlignment="1">
      <alignment vertical="center"/>
    </xf>
    <xf numFmtId="0" fontId="126" fillId="0" borderId="0" xfId="0" applyFont="1" applyFill="1" applyBorder="1" applyAlignment="1">
      <alignment horizontal="center" vertical="center" wrapText="1"/>
    </xf>
    <xf numFmtId="4" fontId="127" fillId="20" borderId="0" xfId="0" applyNumberFormat="1" applyFont="1" applyFill="1" applyBorder="1" applyAlignment="1" applyProtection="1">
      <alignment horizontal="center" vertical="center"/>
      <protection locked="0"/>
    </xf>
    <xf numFmtId="3" fontId="14" fillId="0" borderId="12" xfId="80" applyNumberFormat="1" applyFont="1" applyFill="1" applyBorder="1" applyAlignment="1">
      <alignment horizontal="left" vertical="center"/>
    </xf>
    <xf numFmtId="3" fontId="126" fillId="0" borderId="0" xfId="86" applyNumberFormat="1" applyFont="1" applyBorder="1" applyAlignment="1">
      <alignment horizontal="center" vertical="center" wrapText="1"/>
    </xf>
    <xf numFmtId="3" fontId="126" fillId="0" borderId="0" xfId="86" applyNumberFormat="1" applyFont="1" applyFill="1" applyBorder="1" applyAlignment="1">
      <alignment horizontal="center" vertical="center" wrapText="1"/>
    </xf>
    <xf numFmtId="3" fontId="126" fillId="0" borderId="0" xfId="86" applyNumberFormat="1" applyFont="1" applyBorder="1" applyAlignment="1">
      <alignment horizontal="right" vertical="center" wrapText="1"/>
    </xf>
    <xf numFmtId="3" fontId="127" fillId="0" borderId="12" xfId="80" applyNumberFormat="1" applyFont="1" applyBorder="1" applyAlignment="1">
      <alignment horizontal="left" vertical="center" wrapText="1"/>
    </xf>
    <xf numFmtId="3" fontId="127" fillId="0" borderId="12" xfId="79" applyNumberFormat="1" applyFont="1" applyBorder="1" applyAlignment="1" applyProtection="1">
      <alignment horizontal="right" vertical="center" wrapText="1"/>
    </xf>
    <xf numFmtId="49" fontId="27" fillId="0" borderId="0" xfId="79" applyNumberFormat="1" applyFont="1" applyAlignment="1" applyProtection="1">
      <alignment horizontal="center" vertical="center" textRotation="90" wrapText="1"/>
    </xf>
    <xf numFmtId="49" fontId="27" fillId="0" borderId="0" xfId="0" applyNumberFormat="1" applyFont="1" applyAlignment="1" applyProtection="1">
      <alignment horizontal="center" vertical="center" textRotation="90" wrapText="1"/>
    </xf>
    <xf numFmtId="0" fontId="24" fillId="20" borderId="0" xfId="0" applyFont="1" applyFill="1" applyAlignment="1" applyProtection="1">
      <alignment horizontal="left" vertical="center" wrapText="1"/>
      <protection locked="0"/>
    </xf>
    <xf numFmtId="199" fontId="126" fillId="20" borderId="19" xfId="0" applyNumberFormat="1" applyFont="1" applyFill="1" applyBorder="1" applyAlignment="1">
      <alignment vertical="center" wrapText="1"/>
    </xf>
    <xf numFmtId="0" fontId="82" fillId="0" borderId="0" xfId="75" applyFont="1" applyAlignment="1">
      <alignment horizontal="center" vertical="center" wrapText="1"/>
    </xf>
    <xf numFmtId="3" fontId="34" fillId="0" borderId="0" xfId="83" applyNumberFormat="1" applyFont="1" applyFill="1" applyBorder="1" applyAlignment="1" applyProtection="1">
      <alignment horizontal="center" vertical="center" wrapText="1"/>
    </xf>
    <xf numFmtId="0" fontId="57" fillId="0" borderId="0" xfId="83" applyFont="1" applyFill="1" applyAlignment="1" applyProtection="1">
      <alignment vertical="center" wrapText="1"/>
    </xf>
    <xf numFmtId="3" fontId="24" fillId="0" borderId="12" xfId="83" applyNumberFormat="1" applyFont="1" applyFill="1" applyBorder="1" applyAlignment="1" applyProtection="1">
      <alignment horizontal="left" vertical="center"/>
    </xf>
    <xf numFmtId="3" fontId="23" fillId="0" borderId="12" xfId="83" applyNumberFormat="1" applyFont="1" applyFill="1" applyBorder="1" applyAlignment="1" applyProtection="1">
      <alignment horizontal="left" vertical="center"/>
    </xf>
    <xf numFmtId="3" fontId="23" fillId="0" borderId="18" xfId="83" applyNumberFormat="1" applyFont="1" applyFill="1" applyBorder="1" applyAlignment="1" applyProtection="1">
      <alignment horizontal="left" vertical="center"/>
    </xf>
    <xf numFmtId="3" fontId="23" fillId="0" borderId="12" xfId="79" applyNumberFormat="1" applyFont="1" applyBorder="1" applyAlignment="1">
      <alignment vertical="center"/>
    </xf>
    <xf numFmtId="3" fontId="24" fillId="0" borderId="12" xfId="79" applyNumberFormat="1" applyFont="1" applyBorder="1" applyAlignment="1">
      <alignment vertical="center"/>
    </xf>
    <xf numFmtId="3" fontId="23" fillId="0" borderId="12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3" fontId="23" fillId="0" borderId="18" xfId="79" applyNumberFormat="1" applyFont="1" applyBorder="1" applyAlignment="1">
      <alignment vertical="center"/>
    </xf>
    <xf numFmtId="3" fontId="29" fillId="0" borderId="12" xfId="79" applyNumberFormat="1" applyFont="1" applyBorder="1" applyAlignment="1">
      <alignment vertical="center"/>
    </xf>
    <xf numFmtId="199" fontId="11" fillId="0" borderId="0" xfId="69" applyNumberFormat="1" applyBorder="1" applyAlignment="1" applyProtection="1">
      <alignment vertical="center"/>
    </xf>
    <xf numFmtId="3" fontId="23" fillId="0" borderId="0" xfId="79" applyNumberFormat="1" applyFont="1" applyAlignment="1">
      <alignment vertical="center"/>
    </xf>
    <xf numFmtId="3" fontId="57" fillId="0" borderId="0" xfId="79" applyNumberFormat="1" applyFont="1" applyAlignment="1">
      <alignment vertical="center"/>
    </xf>
    <xf numFmtId="3" fontId="57" fillId="0" borderId="0" xfId="79" applyNumberFormat="1" applyFont="1" applyAlignment="1">
      <alignment horizontal="right" vertical="center"/>
    </xf>
    <xf numFmtId="3" fontId="57" fillId="0" borderId="0" xfId="79" applyNumberFormat="1" applyFont="1" applyBorder="1" applyAlignment="1">
      <alignment vertical="center"/>
    </xf>
    <xf numFmtId="3" fontId="24" fillId="0" borderId="0" xfId="79" applyNumberFormat="1" applyFont="1" applyAlignment="1">
      <alignment vertical="center"/>
    </xf>
    <xf numFmtId="3" fontId="31" fillId="0" borderId="0" xfId="79" applyNumberFormat="1" applyFont="1" applyAlignment="1">
      <alignment vertical="center"/>
    </xf>
    <xf numFmtId="3" fontId="23" fillId="0" borderId="0" xfId="0" applyNumberFormat="1" applyFont="1" applyAlignment="1" applyProtection="1">
      <alignment vertical="center"/>
    </xf>
    <xf numFmtId="3" fontId="23" fillId="0" borderId="0" xfId="0" applyNumberFormat="1" applyFont="1" applyBorder="1" applyAlignment="1">
      <alignment vertical="center"/>
    </xf>
    <xf numFmtId="0" fontId="60" fillId="20" borderId="23" xfId="0" applyFont="1" applyFill="1" applyBorder="1" applyAlignment="1">
      <alignment horizontal="right" vertical="center"/>
    </xf>
    <xf numFmtId="3" fontId="24" fillId="0" borderId="0" xfId="79" applyNumberFormat="1" applyFont="1" applyBorder="1" applyAlignment="1">
      <alignment vertical="center"/>
    </xf>
    <xf numFmtId="3" fontId="23" fillId="0" borderId="12" xfId="79" applyNumberFormat="1" applyFont="1" applyFill="1" applyBorder="1" applyAlignment="1">
      <alignment vertical="center"/>
    </xf>
    <xf numFmtId="3" fontId="23" fillId="0" borderId="0" xfId="79" applyNumberFormat="1" applyFont="1" applyBorder="1" applyAlignment="1">
      <alignment vertical="center"/>
    </xf>
    <xf numFmtId="3" fontId="29" fillId="0" borderId="0" xfId="79" applyNumberFormat="1" applyFont="1" applyBorder="1" applyAlignment="1">
      <alignment vertical="center"/>
    </xf>
    <xf numFmtId="0" fontId="33" fillId="0" borderId="0" xfId="0" applyFont="1" applyFill="1" applyBorder="1" applyAlignment="1" applyProtection="1">
      <alignment horizontal="center" vertical="center" wrapText="1"/>
    </xf>
    <xf numFmtId="3" fontId="56" fillId="0" borderId="0" xfId="83" applyNumberFormat="1" applyFont="1" applyFill="1" applyAlignment="1" applyProtection="1">
      <alignment horizontal="right" vertical="center"/>
    </xf>
    <xf numFmtId="49" fontId="60" fillId="0" borderId="0" xfId="0" applyNumberFormat="1" applyFont="1" applyFill="1" applyBorder="1" applyAlignment="1" applyProtection="1">
      <alignment horizontal="right" vertical="center"/>
    </xf>
    <xf numFmtId="0" fontId="23" fillId="0" borderId="0" xfId="83" applyFont="1" applyFill="1" applyAlignment="1" applyProtection="1">
      <alignment vertical="center"/>
    </xf>
    <xf numFmtId="3" fontId="23" fillId="0" borderId="0" xfId="83" applyNumberFormat="1" applyFont="1" applyFill="1" applyAlignment="1" applyProtection="1">
      <alignment vertical="center"/>
    </xf>
    <xf numFmtId="0" fontId="57" fillId="0" borderId="0" xfId="83" applyFont="1" applyFill="1" applyAlignment="1" applyProtection="1">
      <alignment vertical="center"/>
    </xf>
    <xf numFmtId="3" fontId="57" fillId="0" borderId="0" xfId="83" applyNumberFormat="1" applyFont="1" applyFill="1" applyAlignment="1" applyProtection="1">
      <alignment vertical="center"/>
    </xf>
    <xf numFmtId="3" fontId="24" fillId="0" borderId="0" xfId="83" applyNumberFormat="1" applyFont="1" applyFill="1" applyAlignment="1" applyProtection="1">
      <alignment vertical="center"/>
    </xf>
    <xf numFmtId="3" fontId="29" fillId="0" borderId="12" xfId="83" applyNumberFormat="1" applyFont="1" applyFill="1" applyBorder="1" applyAlignment="1" applyProtection="1">
      <alignment vertical="center"/>
    </xf>
    <xf numFmtId="3" fontId="29" fillId="0" borderId="0" xfId="83" applyNumberFormat="1" applyFont="1" applyFill="1" applyAlignment="1" applyProtection="1">
      <alignment vertical="center"/>
    </xf>
    <xf numFmtId="3" fontId="23" fillId="0" borderId="12" xfId="83" applyNumberFormat="1" applyFont="1" applyFill="1" applyBorder="1" applyAlignment="1" applyProtection="1">
      <alignment vertical="center"/>
    </xf>
    <xf numFmtId="3" fontId="30" fillId="0" borderId="12" xfId="83" applyNumberFormat="1" applyFont="1" applyFill="1" applyBorder="1" applyAlignment="1" applyProtection="1">
      <alignment vertical="center"/>
    </xf>
    <xf numFmtId="3" fontId="24" fillId="0" borderId="12" xfId="83" applyNumberFormat="1" applyFont="1" applyFill="1" applyBorder="1" applyAlignment="1" applyProtection="1">
      <alignment vertical="center"/>
    </xf>
    <xf numFmtId="3" fontId="23" fillId="0" borderId="18" xfId="83" applyNumberFormat="1" applyFont="1" applyFill="1" applyBorder="1" applyAlignment="1" applyProtection="1">
      <alignment vertical="center"/>
    </xf>
    <xf numFmtId="3" fontId="27" fillId="0" borderId="12" xfId="83" applyNumberFormat="1" applyFont="1" applyFill="1" applyBorder="1" applyAlignment="1" applyProtection="1">
      <alignment vertical="center"/>
    </xf>
    <xf numFmtId="3" fontId="31" fillId="0" borderId="12" xfId="83" applyNumberFormat="1" applyFont="1" applyFill="1" applyBorder="1" applyAlignment="1" applyProtection="1">
      <alignment vertical="center"/>
    </xf>
    <xf numFmtId="199" fontId="67" fillId="0" borderId="0" xfId="69" applyNumberFormat="1" applyFont="1" applyBorder="1" applyAlignment="1" applyProtection="1">
      <alignment vertical="center"/>
    </xf>
    <xf numFmtId="0" fontId="23" fillId="0" borderId="0" xfId="0" applyFont="1" applyFill="1" applyBorder="1" applyAlignment="1">
      <alignment vertical="center"/>
    </xf>
    <xf numFmtId="0" fontId="130" fillId="0" borderId="0" xfId="75" applyFont="1" applyAlignment="1">
      <alignment vertical="center"/>
    </xf>
    <xf numFmtId="3" fontId="23" fillId="0" borderId="0" xfId="83" applyNumberFormat="1" applyFont="1" applyFill="1" applyBorder="1" applyAlignment="1" applyProtection="1">
      <alignment vertical="center"/>
    </xf>
    <xf numFmtId="1" fontId="23" fillId="0" borderId="0" xfId="0" applyNumberFormat="1" applyFont="1" applyAlignment="1">
      <alignment vertical="center"/>
    </xf>
    <xf numFmtId="0" fontId="130" fillId="0" borderId="13" xfId="75" applyFont="1" applyBorder="1" applyAlignment="1">
      <alignment vertical="center"/>
    </xf>
    <xf numFmtId="0" fontId="130" fillId="0" borderId="12" xfId="75" applyFont="1" applyBorder="1" applyAlignment="1">
      <alignment vertical="center"/>
    </xf>
    <xf numFmtId="0" fontId="130" fillId="0" borderId="18" xfId="75" applyFont="1" applyBorder="1" applyAlignment="1">
      <alignment vertical="center"/>
    </xf>
    <xf numFmtId="3" fontId="130" fillId="0" borderId="13" xfId="75" applyNumberFormat="1" applyFont="1" applyBorder="1" applyAlignment="1">
      <alignment vertical="center"/>
    </xf>
    <xf numFmtId="3" fontId="130" fillId="0" borderId="0" xfId="75" applyNumberFormat="1" applyFont="1" applyAlignment="1">
      <alignment vertical="center"/>
    </xf>
    <xf numFmtId="3" fontId="82" fillId="0" borderId="0" xfId="75" applyNumberFormat="1" applyFont="1" applyAlignment="1">
      <alignment vertical="center"/>
    </xf>
    <xf numFmtId="3" fontId="82" fillId="0" borderId="0" xfId="75" applyNumberFormat="1" applyFont="1" applyAlignment="1">
      <alignment horizontal="center" vertical="center" wrapText="1"/>
    </xf>
    <xf numFmtId="3" fontId="130" fillId="0" borderId="12" xfId="75" applyNumberFormat="1" applyFont="1" applyBorder="1" applyAlignment="1">
      <alignment vertical="center"/>
    </xf>
    <xf numFmtId="3" fontId="130" fillId="0" borderId="18" xfId="75" applyNumberFormat="1" applyFont="1" applyBorder="1" applyAlignment="1">
      <alignment vertical="center"/>
    </xf>
    <xf numFmtId="3" fontId="130" fillId="0" borderId="0" xfId="75" applyNumberFormat="1" applyFont="1" applyBorder="1" applyAlignment="1">
      <alignment vertical="center"/>
    </xf>
    <xf numFmtId="3" fontId="130" fillId="0" borderId="12" xfId="75" applyNumberFormat="1" applyFont="1" applyBorder="1" applyAlignment="1">
      <alignment horizontal="left" vertical="center"/>
    </xf>
    <xf numFmtId="4" fontId="130" fillId="0" borderId="12" xfId="75" applyNumberFormat="1" applyFont="1" applyBorder="1" applyAlignment="1">
      <alignment horizontal="center" vertical="center"/>
    </xf>
    <xf numFmtId="3" fontId="130" fillId="0" borderId="18" xfId="75" applyNumberFormat="1" applyFont="1" applyBorder="1" applyAlignment="1">
      <alignment horizontal="left" vertical="center"/>
    </xf>
    <xf numFmtId="4" fontId="130" fillId="0" borderId="18" xfId="75" applyNumberFormat="1" applyFont="1" applyBorder="1" applyAlignment="1">
      <alignment horizontal="center" vertical="center"/>
    </xf>
    <xf numFmtId="3" fontId="23" fillId="20" borderId="12" xfId="55" applyNumberFormat="1" applyFont="1" applyFill="1" applyBorder="1" applyAlignment="1" applyProtection="1">
      <alignment horizontal="right" vertical="center" wrapText="1"/>
      <protection locked="0"/>
    </xf>
    <xf numFmtId="3" fontId="23" fillId="20" borderId="15" xfId="55" applyNumberFormat="1" applyFont="1" applyFill="1" applyBorder="1" applyAlignment="1" applyProtection="1">
      <alignment horizontal="right" vertical="center" wrapText="1"/>
      <protection locked="0"/>
    </xf>
    <xf numFmtId="3" fontId="23" fillId="20" borderId="16" xfId="55" applyNumberFormat="1" applyFont="1" applyFill="1" applyBorder="1" applyAlignment="1" applyProtection="1">
      <alignment horizontal="right" vertical="center" wrapText="1"/>
      <protection locked="0"/>
    </xf>
    <xf numFmtId="4" fontId="3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right" vertical="center" wrapText="1"/>
      <protection locked="0"/>
    </xf>
    <xf numFmtId="3" fontId="56" fillId="0" borderId="0" xfId="95" applyNumberFormat="1" applyFont="1" applyFill="1" applyBorder="1" applyAlignment="1" applyProtection="1">
      <alignment horizontal="right" vertical="center" wrapText="1"/>
    </xf>
    <xf numFmtId="0" fontId="23" fillId="0" borderId="0" xfId="0" applyFont="1" applyFill="1" applyBorder="1" applyAlignment="1" applyProtection="1">
      <alignment horizontal="right" vertical="center" wrapText="1"/>
    </xf>
    <xf numFmtId="3" fontId="23" fillId="20" borderId="15" xfId="95" applyNumberFormat="1" applyFont="1" applyFill="1" applyBorder="1" applyAlignment="1" applyProtection="1">
      <alignment horizontal="right" vertical="center" wrapText="1"/>
    </xf>
    <xf numFmtId="0" fontId="23" fillId="0" borderId="19" xfId="0" applyFont="1" applyFill="1" applyBorder="1" applyAlignment="1" applyProtection="1">
      <alignment horizontal="right" vertical="center" wrapText="1"/>
      <protection locked="0"/>
    </xf>
    <xf numFmtId="0" fontId="24" fillId="0" borderId="19" xfId="0" applyFont="1" applyFill="1" applyBorder="1" applyAlignment="1" applyProtection="1">
      <alignment horizontal="right" vertical="center" wrapText="1"/>
    </xf>
    <xf numFmtId="0" fontId="24" fillId="0" borderId="0" xfId="0" applyFont="1" applyFill="1" applyBorder="1" applyAlignment="1" applyProtection="1">
      <alignment horizontal="right" vertical="center" wrapText="1"/>
    </xf>
    <xf numFmtId="0" fontId="23" fillId="0" borderId="19" xfId="0" applyFont="1" applyFill="1" applyBorder="1" applyAlignment="1" applyProtection="1">
      <alignment horizontal="right" vertical="center" wrapText="1"/>
    </xf>
    <xf numFmtId="0" fontId="0" fillId="0" borderId="19" xfId="0" applyFill="1" applyBorder="1" applyAlignment="1" applyProtection="1">
      <alignment horizontal="right" vertical="center" wrapText="1"/>
      <protection locked="0"/>
    </xf>
    <xf numFmtId="0" fontId="0" fillId="0" borderId="0" xfId="0" applyFill="1" applyBorder="1" applyAlignment="1" applyProtection="1">
      <alignment horizontal="right" vertical="center" wrapText="1"/>
      <protection locked="0"/>
    </xf>
    <xf numFmtId="0" fontId="0" fillId="0" borderId="0" xfId="0" applyFill="1" applyBorder="1" applyAlignment="1" applyProtection="1">
      <alignment horizontal="right" vertical="center" wrapText="1"/>
    </xf>
    <xf numFmtId="0" fontId="0" fillId="0" borderId="19" xfId="0" applyFill="1" applyBorder="1" applyAlignment="1" applyProtection="1">
      <alignment horizontal="right" vertical="center" wrapText="1"/>
    </xf>
    <xf numFmtId="0" fontId="38" fillId="0" borderId="19" xfId="0" applyFont="1" applyFill="1" applyBorder="1" applyAlignment="1" applyProtection="1">
      <alignment horizontal="right" vertical="center" wrapText="1"/>
    </xf>
    <xf numFmtId="0" fontId="38" fillId="0" borderId="0" xfId="0" applyFont="1" applyFill="1" applyBorder="1" applyAlignment="1" applyProtection="1">
      <alignment horizontal="right" vertical="center" wrapText="1"/>
    </xf>
    <xf numFmtId="3" fontId="23" fillId="0" borderId="0" xfId="79" applyNumberFormat="1" applyFont="1" applyAlignment="1" applyProtection="1">
      <alignment vertical="center"/>
    </xf>
    <xf numFmtId="3" fontId="33" fillId="0" borderId="0" xfId="0" applyNumberFormat="1" applyFont="1" applyFill="1" applyBorder="1" applyAlignment="1" applyProtection="1">
      <alignment vertical="center"/>
    </xf>
    <xf numFmtId="3" fontId="33" fillId="0" borderId="0" xfId="0" applyNumberFormat="1" applyFont="1" applyAlignment="1">
      <alignment vertical="center"/>
    </xf>
    <xf numFmtId="3" fontId="68" fillId="20" borderId="0" xfId="0" applyNumberFormat="1" applyFont="1" applyFill="1" applyAlignment="1">
      <alignment vertical="center"/>
    </xf>
    <xf numFmtId="3" fontId="59" fillId="20" borderId="0" xfId="0" applyNumberFormat="1" applyFont="1" applyFill="1" applyAlignment="1">
      <alignment vertical="center" wrapText="1"/>
    </xf>
    <xf numFmtId="3" fontId="56" fillId="20" borderId="0" xfId="0" applyNumberFormat="1" applyFont="1" applyFill="1" applyAlignment="1">
      <alignment vertical="center" wrapText="1"/>
    </xf>
    <xf numFmtId="3" fontId="68" fillId="20" borderId="0" xfId="0" applyNumberFormat="1" applyFont="1" applyFill="1" applyAlignment="1">
      <alignment horizontal="center" vertical="center"/>
    </xf>
    <xf numFmtId="3" fontId="33" fillId="20" borderId="0" xfId="0" applyNumberFormat="1" applyFont="1" applyFill="1" applyAlignment="1">
      <alignment vertical="center"/>
    </xf>
    <xf numFmtId="3" fontId="33" fillId="0" borderId="0" xfId="0" applyNumberFormat="1" applyFont="1" applyBorder="1" applyAlignment="1">
      <alignment horizontal="right" vertical="center"/>
    </xf>
    <xf numFmtId="3" fontId="33" fillId="0" borderId="0" xfId="0" applyNumberFormat="1" applyFont="1" applyBorder="1" applyAlignment="1">
      <alignment vertical="center"/>
    </xf>
    <xf numFmtId="3" fontId="33" fillId="0" borderId="0" xfId="0" applyNumberFormat="1" applyFont="1" applyAlignment="1">
      <alignment horizontal="left" vertical="center"/>
    </xf>
    <xf numFmtId="3" fontId="23" fillId="0" borderId="0" xfId="0" applyNumberFormat="1" applyFont="1" applyAlignment="1">
      <alignment vertical="center"/>
    </xf>
    <xf numFmtId="1" fontId="57" fillId="20" borderId="0" xfId="0" applyNumberFormat="1" applyFont="1" applyFill="1" applyAlignment="1">
      <alignment vertical="center"/>
    </xf>
    <xf numFmtId="3" fontId="57" fillId="0" borderId="0" xfId="0" applyNumberFormat="1" applyFont="1" applyAlignment="1">
      <alignment vertical="center"/>
    </xf>
    <xf numFmtId="1" fontId="56" fillId="20" borderId="0" xfId="0" applyNumberFormat="1" applyFont="1" applyFill="1" applyAlignment="1">
      <alignment vertical="center"/>
    </xf>
    <xf numFmtId="1" fontId="57" fillId="20" borderId="0" xfId="0" applyNumberFormat="1" applyFont="1" applyFill="1" applyBorder="1" applyAlignment="1">
      <alignment vertical="center"/>
    </xf>
    <xf numFmtId="1" fontId="23" fillId="20" borderId="0" xfId="0" applyNumberFormat="1" applyFont="1" applyFill="1" applyAlignment="1">
      <alignment vertical="center"/>
    </xf>
    <xf numFmtId="0" fontId="33" fillId="20" borderId="12" xfId="0" applyFont="1" applyFill="1" applyBorder="1" applyAlignment="1">
      <alignment vertical="center"/>
    </xf>
    <xf numFmtId="3" fontId="23" fillId="20" borderId="12" xfId="95" applyNumberFormat="1" applyFont="1" applyFill="1" applyBorder="1" applyAlignment="1">
      <alignment vertical="center"/>
    </xf>
    <xf numFmtId="0" fontId="33" fillId="20" borderId="16" xfId="0" applyFont="1" applyFill="1" applyBorder="1" applyAlignment="1">
      <alignment vertical="center"/>
    </xf>
    <xf numFmtId="3" fontId="23" fillId="20" borderId="16" xfId="95" applyNumberFormat="1" applyFont="1" applyFill="1" applyBorder="1" applyAlignment="1">
      <alignment vertical="center"/>
    </xf>
    <xf numFmtId="0" fontId="33" fillId="20" borderId="15" xfId="0" applyFont="1" applyFill="1" applyBorder="1" applyAlignment="1">
      <alignment vertical="center"/>
    </xf>
    <xf numFmtId="3" fontId="23" fillId="20" borderId="15" xfId="95" applyNumberFormat="1" applyFont="1" applyFill="1" applyBorder="1" applyAlignment="1">
      <alignment vertical="center"/>
    </xf>
    <xf numFmtId="3" fontId="126" fillId="20" borderId="0" xfId="0" applyNumberFormat="1" applyFont="1" applyFill="1" applyAlignment="1">
      <alignment vertical="center"/>
    </xf>
    <xf numFmtId="3" fontId="127" fillId="20" borderId="0" xfId="0" applyNumberFormat="1" applyFont="1" applyFill="1" applyAlignment="1">
      <alignment vertical="center"/>
    </xf>
    <xf numFmtId="3" fontId="127" fillId="20" borderId="0" xfId="0" applyNumberFormat="1" applyFont="1" applyFill="1" applyAlignment="1">
      <alignment horizontal="right" vertical="center"/>
    </xf>
    <xf numFmtId="3" fontId="127" fillId="20" borderId="0" xfId="0" applyNumberFormat="1" applyFont="1" applyFill="1" applyBorder="1" applyAlignment="1">
      <alignment vertical="center"/>
    </xf>
    <xf numFmtId="3" fontId="23" fillId="0" borderId="0" xfId="0" applyNumberFormat="1" applyFont="1" applyAlignment="1" applyProtection="1">
      <alignment vertical="center"/>
      <protection locked="0"/>
    </xf>
    <xf numFmtId="3" fontId="31" fillId="0" borderId="0" xfId="0" applyNumberFormat="1" applyFont="1" applyAlignment="1">
      <alignment vertical="center"/>
    </xf>
    <xf numFmtId="3" fontId="127" fillId="0" borderId="0" xfId="0" applyNumberFormat="1" applyFont="1" applyAlignment="1">
      <alignment vertical="center"/>
    </xf>
    <xf numFmtId="3" fontId="127" fillId="0" borderId="0" xfId="0" applyNumberFormat="1" applyFont="1" applyAlignment="1">
      <alignment horizontal="left" vertical="center"/>
    </xf>
    <xf numFmtId="3" fontId="126" fillId="0" borderId="0" xfId="0" applyNumberFormat="1" applyFont="1" applyBorder="1" applyAlignment="1">
      <alignment horizontal="center" vertical="center"/>
    </xf>
    <xf numFmtId="3" fontId="126" fillId="0" borderId="0" xfId="0" applyNumberFormat="1" applyFont="1" applyBorder="1" applyAlignment="1">
      <alignment horizontal="left" vertical="center"/>
    </xf>
    <xf numFmtId="3" fontId="23" fillId="0" borderId="12" xfId="0" applyNumberFormat="1" applyFont="1" applyBorder="1" applyAlignment="1">
      <alignment horizontal="left" vertical="center"/>
    </xf>
    <xf numFmtId="3" fontId="23" fillId="0" borderId="12" xfId="0" applyNumberFormat="1" applyFont="1" applyFill="1" applyBorder="1" applyAlignment="1">
      <alignment horizontal="left" vertical="center"/>
    </xf>
    <xf numFmtId="3" fontId="23" fillId="0" borderId="12" xfId="0" applyNumberFormat="1" applyFont="1" applyFill="1" applyBorder="1" applyAlignment="1">
      <alignment vertical="center"/>
    </xf>
    <xf numFmtId="3" fontId="23" fillId="0" borderId="18" xfId="0" applyNumberFormat="1" applyFont="1" applyBorder="1" applyAlignment="1">
      <alignment vertical="center"/>
    </xf>
    <xf numFmtId="3" fontId="23" fillId="0" borderId="18" xfId="0" applyNumberFormat="1" applyFont="1" applyBorder="1" applyAlignment="1">
      <alignment horizontal="left" vertical="center"/>
    </xf>
    <xf numFmtId="3" fontId="125" fillId="20" borderId="23" xfId="0" applyNumberFormat="1" applyFont="1" applyFill="1" applyBorder="1" applyAlignment="1">
      <alignment horizontal="center" vertical="center" wrapText="1"/>
    </xf>
    <xf numFmtId="188" fontId="23" fillId="0" borderId="31" xfId="0" applyNumberFormat="1" applyFont="1" applyBorder="1" applyAlignment="1">
      <alignment vertical="center"/>
    </xf>
    <xf numFmtId="188" fontId="23" fillId="0" borderId="13" xfId="0" applyNumberFormat="1" applyFont="1" applyBorder="1" applyAlignment="1">
      <alignment horizontal="left" vertical="center"/>
    </xf>
    <xf numFmtId="188" fontId="23" fillId="0" borderId="32" xfId="0" applyNumberFormat="1" applyFont="1" applyBorder="1" applyAlignment="1">
      <alignment horizontal="left" vertical="center"/>
    </xf>
    <xf numFmtId="188" fontId="23" fillId="0" borderId="0" xfId="0" applyNumberFormat="1" applyFont="1" applyBorder="1" applyAlignment="1">
      <alignment vertical="center"/>
    </xf>
    <xf numFmtId="188" fontId="23" fillId="0" borderId="12" xfId="0" applyNumberFormat="1" applyFont="1" applyBorder="1" applyAlignment="1">
      <alignment horizontal="left" vertical="center"/>
    </xf>
    <xf numFmtId="188" fontId="23" fillId="0" borderId="14" xfId="0" applyNumberFormat="1" applyFont="1" applyBorder="1" applyAlignment="1">
      <alignment horizontal="left" vertical="center"/>
    </xf>
    <xf numFmtId="188" fontId="23" fillId="0" borderId="0" xfId="0" applyNumberFormat="1" applyFont="1" applyFill="1" applyBorder="1" applyAlignment="1">
      <alignment vertical="center"/>
    </xf>
    <xf numFmtId="188" fontId="23" fillId="0" borderId="12" xfId="0" applyNumberFormat="1" applyFont="1" applyFill="1" applyBorder="1" applyAlignment="1">
      <alignment horizontal="left" vertical="center"/>
    </xf>
    <xf numFmtId="188" fontId="23" fillId="0" borderId="14" xfId="0" applyNumberFormat="1" applyFont="1" applyFill="1" applyBorder="1" applyAlignment="1">
      <alignment horizontal="left" vertical="center"/>
    </xf>
    <xf numFmtId="188" fontId="23" fillId="0" borderId="23" xfId="0" applyNumberFormat="1" applyFont="1" applyBorder="1" applyAlignment="1">
      <alignment vertical="center"/>
    </xf>
    <xf numFmtId="188" fontId="23" fillId="0" borderId="18" xfId="0" applyNumberFormat="1" applyFont="1" applyBorder="1" applyAlignment="1">
      <alignment horizontal="left" vertical="center"/>
    </xf>
    <xf numFmtId="188" fontId="23" fillId="0" borderId="33" xfId="0" applyNumberFormat="1" applyFont="1" applyBorder="1" applyAlignment="1">
      <alignment horizontal="left" vertical="center"/>
    </xf>
    <xf numFmtId="3" fontId="23" fillId="0" borderId="0" xfId="77" applyNumberFormat="1" applyFont="1" applyAlignment="1">
      <alignment vertical="center"/>
    </xf>
    <xf numFmtId="0" fontId="127" fillId="0" borderId="0" xfId="0" applyFont="1" applyFill="1" applyAlignment="1">
      <alignment horizontal="center" vertical="center"/>
    </xf>
    <xf numFmtId="0" fontId="127" fillId="0" borderId="0" xfId="0" applyFont="1" applyFill="1" applyAlignment="1">
      <alignment vertical="center"/>
    </xf>
    <xf numFmtId="0" fontId="57" fillId="0" borderId="0" xfId="77" applyFont="1" applyFill="1" applyAlignment="1">
      <alignment vertical="center"/>
    </xf>
    <xf numFmtId="0" fontId="33" fillId="0" borderId="0" xfId="77" applyFont="1" applyFill="1" applyAlignment="1">
      <alignment horizontal="center" vertical="center" wrapText="1"/>
    </xf>
    <xf numFmtId="0" fontId="23" fillId="0" borderId="0" xfId="77" applyFont="1" applyFill="1" applyAlignment="1">
      <alignment horizontal="center" vertical="center"/>
    </xf>
    <xf numFmtId="0" fontId="31" fillId="0" borderId="0" xfId="77" applyFont="1" applyFill="1" applyAlignment="1">
      <alignment vertical="center"/>
    </xf>
    <xf numFmtId="0" fontId="23" fillId="0" borderId="0" xfId="77" applyFont="1" applyFill="1" applyAlignment="1">
      <alignment vertical="center"/>
    </xf>
    <xf numFmtId="0" fontId="23" fillId="20" borderId="0" xfId="0" applyFont="1" applyFill="1" applyAlignment="1" applyProtection="1">
      <alignment vertical="center"/>
      <protection locked="0"/>
    </xf>
    <xf numFmtId="3" fontId="23" fillId="20" borderId="0" xfId="0" applyNumberFormat="1" applyFont="1" applyFill="1" applyAlignment="1" applyProtection="1">
      <alignment horizontal="right" vertical="center"/>
      <protection locked="0"/>
    </xf>
    <xf numFmtId="0" fontId="23" fillId="20" borderId="0" xfId="0" applyFont="1" applyFill="1" applyAlignment="1">
      <alignment vertical="center"/>
    </xf>
    <xf numFmtId="0" fontId="23" fillId="20" borderId="0" xfId="0" applyFont="1" applyFill="1" applyBorder="1" applyAlignment="1" applyProtection="1">
      <alignment vertical="center"/>
      <protection locked="0"/>
    </xf>
    <xf numFmtId="3" fontId="23" fillId="20" borderId="0" xfId="0" applyNumberFormat="1" applyFont="1" applyFill="1" applyBorder="1" applyAlignment="1" applyProtection="1">
      <alignment horizontal="right" vertical="center"/>
      <protection locked="0"/>
    </xf>
    <xf numFmtId="0" fontId="127" fillId="20" borderId="0" xfId="0" applyFont="1" applyFill="1" applyBorder="1" applyAlignment="1" applyProtection="1">
      <alignment vertical="center"/>
      <protection locked="0"/>
    </xf>
    <xf numFmtId="3" fontId="127" fillId="20" borderId="0" xfId="0" applyNumberFormat="1" applyFont="1" applyFill="1" applyBorder="1" applyAlignment="1" applyProtection="1">
      <alignment horizontal="right" vertical="center"/>
      <protection locked="0"/>
    </xf>
    <xf numFmtId="0" fontId="57" fillId="20" borderId="0" xfId="0" applyFont="1" applyFill="1" applyAlignment="1">
      <alignment vertical="center"/>
    </xf>
    <xf numFmtId="0" fontId="31" fillId="20" borderId="0" xfId="0" applyFont="1" applyFill="1" applyAlignment="1">
      <alignment vertical="center"/>
    </xf>
    <xf numFmtId="3" fontId="31" fillId="20" borderId="0" xfId="0" applyNumberFormat="1" applyFont="1" applyFill="1" applyAlignment="1">
      <alignment horizontal="right" vertical="center"/>
    </xf>
    <xf numFmtId="0" fontId="25" fillId="20" borderId="0" xfId="0" applyFont="1" applyFill="1" applyAlignment="1">
      <alignment vertical="center"/>
    </xf>
    <xf numFmtId="3" fontId="23" fillId="20" borderId="0" xfId="0" applyNumberFormat="1" applyFont="1" applyFill="1" applyAlignment="1">
      <alignment horizontal="right" vertical="center"/>
    </xf>
    <xf numFmtId="4" fontId="23" fillId="0" borderId="0" xfId="0" applyNumberFormat="1" applyFont="1" applyAlignment="1">
      <alignment vertical="center"/>
    </xf>
    <xf numFmtId="3" fontId="57" fillId="20" borderId="0" xfId="0" applyNumberFormat="1" applyFont="1" applyFill="1" applyAlignment="1">
      <alignment vertical="center"/>
    </xf>
    <xf numFmtId="3" fontId="23" fillId="20" borderId="0" xfId="0" applyNumberFormat="1" applyFont="1" applyFill="1" applyAlignment="1">
      <alignment vertical="center"/>
    </xf>
    <xf numFmtId="0" fontId="127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132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126" fillId="0" borderId="0" xfId="86" applyFont="1" applyFill="1" applyBorder="1" applyAlignment="1">
      <alignment horizontal="left" vertical="center"/>
    </xf>
    <xf numFmtId="0" fontId="127" fillId="0" borderId="0" xfId="86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" fontId="23" fillId="0" borderId="0" xfId="86" applyNumberFormat="1" applyFont="1" applyFill="1" applyBorder="1" applyAlignment="1">
      <alignment vertical="center"/>
    </xf>
    <xf numFmtId="4" fontId="23" fillId="0" borderId="0" xfId="86" applyNumberFormat="1" applyFont="1" applyBorder="1" applyAlignment="1">
      <alignment vertical="center"/>
    </xf>
    <xf numFmtId="3" fontId="23" fillId="0" borderId="0" xfId="86" applyNumberFormat="1" applyFont="1" applyBorder="1" applyAlignment="1">
      <alignment vertical="center"/>
    </xf>
    <xf numFmtId="0" fontId="126" fillId="20" borderId="0" xfId="0" applyFont="1" applyFill="1" applyBorder="1" applyAlignment="1">
      <alignment horizontal="left" vertical="center"/>
    </xf>
    <xf numFmtId="4" fontId="127" fillId="0" borderId="0" xfId="86" applyNumberFormat="1" applyFont="1" applyFill="1" applyBorder="1" applyAlignment="1">
      <alignment vertical="center"/>
    </xf>
    <xf numFmtId="3" fontId="57" fillId="0" borderId="0" xfId="86" applyNumberFormat="1" applyFont="1" applyBorder="1" applyAlignment="1">
      <alignment vertical="center"/>
    </xf>
    <xf numFmtId="4" fontId="127" fillId="0" borderId="0" xfId="86" applyNumberFormat="1" applyFont="1" applyBorder="1" applyAlignment="1">
      <alignment vertical="center"/>
    </xf>
    <xf numFmtId="0" fontId="128" fillId="20" borderId="23" xfId="0" applyFont="1" applyFill="1" applyBorder="1" applyAlignment="1">
      <alignment horizontal="right" vertical="center"/>
    </xf>
    <xf numFmtId="3" fontId="24" fillId="0" borderId="0" xfId="86" applyNumberFormat="1" applyFont="1" applyBorder="1" applyAlignment="1">
      <alignment vertical="center"/>
    </xf>
    <xf numFmtId="3" fontId="127" fillId="0" borderId="0" xfId="86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0" fontId="56" fillId="20" borderId="0" xfId="0" applyFont="1" applyFill="1" applyBorder="1" applyAlignment="1">
      <alignment vertical="center"/>
    </xf>
    <xf numFmtId="0" fontId="57" fillId="20" borderId="0" xfId="0" applyFont="1" applyFill="1" applyBorder="1" applyAlignment="1">
      <alignment vertical="center"/>
    </xf>
    <xf numFmtId="0" fontId="57" fillId="0" borderId="0" xfId="0" applyFont="1" applyAlignment="1">
      <alignment vertical="center"/>
    </xf>
    <xf numFmtId="3" fontId="24" fillId="0" borderId="18" xfId="0" applyNumberFormat="1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3" fontId="23" fillId="0" borderId="0" xfId="0" applyNumberFormat="1" applyFont="1" applyFill="1" applyAlignment="1">
      <alignment vertical="center"/>
    </xf>
    <xf numFmtId="3" fontId="23" fillId="0" borderId="0" xfId="0" applyNumberFormat="1" applyFont="1" applyBorder="1" applyAlignment="1">
      <alignment horizontal="left" vertical="center"/>
    </xf>
    <xf numFmtId="0" fontId="57" fillId="0" borderId="0" xfId="0" applyFont="1" applyBorder="1" applyAlignment="1">
      <alignment vertical="center"/>
    </xf>
    <xf numFmtId="3" fontId="57" fillId="0" borderId="0" xfId="0" applyNumberFormat="1" applyFont="1" applyFill="1" applyBorder="1" applyAlignment="1">
      <alignment vertical="center"/>
    </xf>
    <xf numFmtId="3" fontId="56" fillId="0" borderId="0" xfId="0" applyNumberFormat="1" applyFont="1" applyAlignment="1">
      <alignment vertical="center"/>
    </xf>
    <xf numFmtId="3" fontId="14" fillId="0" borderId="13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horizontal="right" vertical="center"/>
    </xf>
    <xf numFmtId="4" fontId="14" fillId="0" borderId="13" xfId="0" applyNumberFormat="1" applyFont="1" applyBorder="1" applyAlignment="1">
      <alignment horizontal="right" vertical="center"/>
    </xf>
    <xf numFmtId="0" fontId="47" fillId="0" borderId="0" xfId="0" applyFont="1" applyBorder="1" applyAlignment="1">
      <alignment vertical="center"/>
    </xf>
    <xf numFmtId="3" fontId="24" fillId="0" borderId="0" xfId="0" applyNumberFormat="1" applyFont="1" applyBorder="1" applyAlignment="1">
      <alignment vertical="center"/>
    </xf>
    <xf numFmtId="3" fontId="14" fillId="0" borderId="12" xfId="0" applyNumberFormat="1" applyFont="1" applyBorder="1" applyAlignment="1">
      <alignment horizontal="right" vertical="center"/>
    </xf>
    <xf numFmtId="4" fontId="14" fillId="0" borderId="12" xfId="0" applyNumberFormat="1" applyFont="1" applyBorder="1" applyAlignment="1">
      <alignment horizontal="right" vertical="center"/>
    </xf>
    <xf numFmtId="4" fontId="14" fillId="0" borderId="0" xfId="0" applyNumberFormat="1" applyFont="1" applyBorder="1" applyAlignment="1">
      <alignment horizontal="right" vertical="center"/>
    </xf>
    <xf numFmtId="3" fontId="14" fillId="0" borderId="0" xfId="0" applyNumberFormat="1" applyFont="1" applyBorder="1" applyAlignment="1">
      <alignment vertical="center"/>
    </xf>
    <xf numFmtId="0" fontId="82" fillId="0" borderId="0" xfId="75" applyFont="1" applyAlignment="1">
      <alignment vertical="center"/>
    </xf>
    <xf numFmtId="0" fontId="133" fillId="0" borderId="12" xfId="75" applyFont="1" applyBorder="1" applyAlignment="1">
      <alignment vertical="center"/>
    </xf>
    <xf numFmtId="0" fontId="130" fillId="0" borderId="0" xfId="75" applyFont="1" applyBorder="1" applyAlignment="1">
      <alignment vertical="center"/>
    </xf>
    <xf numFmtId="0" fontId="129" fillId="0" borderId="0" xfId="75" applyFont="1" applyAlignment="1">
      <alignment vertical="center"/>
    </xf>
    <xf numFmtId="3" fontId="53" fillId="0" borderId="12" xfId="0" applyNumberFormat="1" applyFont="1" applyFill="1" applyBorder="1" applyAlignment="1" applyProtection="1">
      <alignment vertical="center"/>
      <protection locked="0"/>
    </xf>
    <xf numFmtId="3" fontId="57" fillId="0" borderId="0" xfId="79" applyNumberFormat="1" applyFont="1" applyAlignment="1" applyProtection="1">
      <alignment vertical="center"/>
    </xf>
    <xf numFmtId="3" fontId="57" fillId="0" borderId="0" xfId="79" applyNumberFormat="1" applyFont="1" applyAlignment="1" applyProtection="1">
      <alignment horizontal="right" vertical="center"/>
    </xf>
    <xf numFmtId="49" fontId="128" fillId="20" borderId="0" xfId="0" applyNumberFormat="1" applyFont="1" applyFill="1" applyBorder="1" applyAlignment="1" applyProtection="1">
      <alignment horizontal="right" vertical="center"/>
    </xf>
    <xf numFmtId="3" fontId="33" fillId="0" borderId="0" xfId="79" applyNumberFormat="1" applyFont="1" applyAlignment="1" applyProtection="1">
      <alignment vertical="center"/>
    </xf>
    <xf numFmtId="3" fontId="24" fillId="0" borderId="0" xfId="79" applyNumberFormat="1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3" fontId="23" fillId="0" borderId="18" xfId="79" applyNumberFormat="1" applyFont="1" applyBorder="1" applyAlignment="1" applyProtection="1">
      <alignment vertical="center"/>
    </xf>
    <xf numFmtId="3" fontId="23" fillId="0" borderId="0" xfId="79" applyNumberFormat="1" applyFont="1" applyBorder="1" applyAlignment="1" applyProtection="1">
      <alignment vertical="center"/>
    </xf>
    <xf numFmtId="3" fontId="34" fillId="0" borderId="0" xfId="79" applyNumberFormat="1" applyFont="1" applyAlignment="1" applyProtection="1">
      <alignment vertical="center"/>
    </xf>
    <xf numFmtId="200" fontId="128" fillId="20" borderId="23" xfId="0" applyNumberFormat="1" applyFont="1" applyFill="1" applyBorder="1" applyAlignment="1" applyProtection="1">
      <alignment horizontal="right" vertical="center"/>
    </xf>
    <xf numFmtId="0" fontId="0" fillId="20" borderId="12" xfId="0" applyFill="1" applyBorder="1" applyAlignment="1" applyProtection="1">
      <alignment vertical="center"/>
    </xf>
    <xf numFmtId="3" fontId="57" fillId="0" borderId="0" xfId="0" applyNumberFormat="1" applyFont="1" applyAlignment="1" applyProtection="1">
      <alignment vertical="center"/>
    </xf>
    <xf numFmtId="0" fontId="128" fillId="20" borderId="0" xfId="0" applyFont="1" applyFill="1" applyBorder="1" applyAlignment="1" applyProtection="1">
      <alignment horizontal="right" vertical="center"/>
    </xf>
    <xf numFmtId="0" fontId="60" fillId="20" borderId="0" xfId="0" applyFont="1" applyFill="1" applyBorder="1" applyAlignment="1" applyProtection="1">
      <alignment horizontal="right" vertical="center"/>
    </xf>
    <xf numFmtId="3" fontId="23" fillId="0" borderId="12" xfId="80" applyNumberFormat="1" applyFont="1" applyBorder="1" applyAlignment="1" applyProtection="1">
      <alignment vertical="center"/>
    </xf>
    <xf numFmtId="3" fontId="23" fillId="0" borderId="18" xfId="80" applyNumberFormat="1" applyFont="1" applyBorder="1" applyAlignment="1" applyProtection="1">
      <alignment vertical="center"/>
    </xf>
    <xf numFmtId="0" fontId="23" fillId="0" borderId="0" xfId="79" applyFont="1" applyFill="1" applyAlignment="1" applyProtection="1">
      <alignment vertical="center"/>
    </xf>
    <xf numFmtId="0" fontId="57" fillId="0" borderId="0" xfId="79" applyFont="1" applyFill="1" applyAlignment="1" applyProtection="1">
      <alignment vertical="center"/>
    </xf>
    <xf numFmtId="3" fontId="33" fillId="0" borderId="0" xfId="79" applyNumberFormat="1" applyFont="1" applyFill="1" applyAlignment="1" applyProtection="1">
      <alignment vertical="center"/>
    </xf>
    <xf numFmtId="3" fontId="23" fillId="0" borderId="0" xfId="79" applyNumberFormat="1" applyFont="1" applyFill="1" applyAlignment="1" applyProtection="1">
      <alignment vertical="center"/>
    </xf>
    <xf numFmtId="4" fontId="23" fillId="0" borderId="0" xfId="79" applyNumberFormat="1" applyFont="1" applyFill="1" applyAlignment="1" applyProtection="1">
      <alignment vertical="center"/>
    </xf>
    <xf numFmtId="0" fontId="24" fillId="0" borderId="0" xfId="79" applyFont="1" applyFill="1" applyAlignment="1" applyProtection="1">
      <alignment vertical="center"/>
    </xf>
    <xf numFmtId="0" fontId="23" fillId="0" borderId="12" xfId="80" applyFont="1" applyFill="1" applyBorder="1" applyAlignment="1" applyProtection="1">
      <alignment vertical="center"/>
    </xf>
    <xf numFmtId="3" fontId="31" fillId="0" borderId="18" xfId="80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3" fontId="33" fillId="0" borderId="0" xfId="0" applyNumberFormat="1" applyFont="1" applyFill="1" applyBorder="1" applyAlignment="1" applyProtection="1">
      <alignment horizontal="right" vertical="center"/>
    </xf>
    <xf numFmtId="3" fontId="33" fillId="0" borderId="0" xfId="0" applyNumberFormat="1" applyFont="1" applyFill="1" applyBorder="1" applyAlignment="1" applyProtection="1">
      <alignment horizontal="right" vertical="center"/>
      <protection locked="0"/>
    </xf>
    <xf numFmtId="3" fontId="33" fillId="0" borderId="0" xfId="0" applyNumberFormat="1" applyFont="1" applyFill="1" applyBorder="1" applyAlignment="1">
      <alignment vertical="center"/>
    </xf>
    <xf numFmtId="3" fontId="33" fillId="0" borderId="0" xfId="78" applyNumberFormat="1" applyFont="1" applyFill="1" applyBorder="1" applyAlignment="1" applyProtection="1">
      <alignment horizontal="right" vertical="center"/>
      <protection locked="0"/>
    </xf>
    <xf numFmtId="3" fontId="34" fillId="0" borderId="0" xfId="0" applyNumberFormat="1" applyFont="1" applyFill="1" applyBorder="1" applyAlignment="1">
      <alignment vertical="center"/>
    </xf>
    <xf numFmtId="49" fontId="60" fillId="20" borderId="0" xfId="0" applyNumberFormat="1" applyFont="1" applyFill="1" applyBorder="1" applyAlignment="1" applyProtection="1">
      <alignment horizontal="right" vertical="center"/>
    </xf>
    <xf numFmtId="3" fontId="34" fillId="0" borderId="0" xfId="80" applyNumberFormat="1" applyFont="1" applyAlignment="1">
      <alignment horizontal="right" vertical="center" textRotation="90" wrapText="1"/>
    </xf>
    <xf numFmtId="3" fontId="33" fillId="0" borderId="0" xfId="79" applyNumberFormat="1" applyFont="1" applyBorder="1" applyAlignment="1">
      <alignment horizontal="right" vertical="center"/>
    </xf>
    <xf numFmtId="49" fontId="128" fillId="20" borderId="0" xfId="0" applyNumberFormat="1" applyFont="1" applyFill="1" applyBorder="1" applyAlignment="1" applyProtection="1">
      <alignment vertical="center"/>
    </xf>
    <xf numFmtId="49" fontId="60" fillId="20" borderId="0" xfId="0" applyNumberFormat="1" applyFont="1" applyFill="1" applyBorder="1" applyAlignment="1" applyProtection="1">
      <alignment vertical="center"/>
    </xf>
    <xf numFmtId="3" fontId="33" fillId="0" borderId="0" xfId="79" applyNumberFormat="1" applyFont="1" applyAlignment="1">
      <alignment horizontal="right" vertical="center"/>
    </xf>
    <xf numFmtId="0" fontId="33" fillId="0" borderId="0" xfId="0" applyFont="1" applyAlignment="1">
      <alignment vertical="center"/>
    </xf>
    <xf numFmtId="3" fontId="33" fillId="0" borderId="12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3" fontId="57" fillId="0" borderId="0" xfId="74" applyNumberFormat="1" applyFont="1" applyAlignment="1">
      <alignment vertical="center"/>
    </xf>
    <xf numFmtId="49" fontId="128" fillId="20" borderId="0" xfId="74" applyNumberFormat="1" applyFont="1" applyFill="1" applyBorder="1" applyAlignment="1" applyProtection="1">
      <alignment horizontal="right" vertical="center"/>
    </xf>
    <xf numFmtId="3" fontId="33" fillId="0" borderId="0" xfId="80" applyNumberFormat="1" applyFont="1" applyAlignment="1">
      <alignment horizontal="right" vertical="center"/>
    </xf>
    <xf numFmtId="3" fontId="24" fillId="0" borderId="0" xfId="74" applyNumberFormat="1" applyFont="1" applyAlignment="1">
      <alignment vertical="center"/>
    </xf>
    <xf numFmtId="3" fontId="23" fillId="0" borderId="0" xfId="74" applyNumberFormat="1" applyFont="1" applyAlignment="1">
      <alignment vertical="center"/>
    </xf>
    <xf numFmtId="0" fontId="57" fillId="0" borderId="0" xfId="79" applyFont="1" applyAlignment="1" applyProtection="1">
      <alignment vertical="center"/>
    </xf>
    <xf numFmtId="0" fontId="33" fillId="0" borderId="0" xfId="79" applyFont="1" applyAlignment="1" applyProtection="1">
      <alignment vertical="center"/>
    </xf>
    <xf numFmtId="0" fontId="23" fillId="0" borderId="0" xfId="79" applyFont="1" applyAlignment="1" applyProtection="1">
      <alignment vertical="center"/>
    </xf>
    <xf numFmtId="4" fontId="23" fillId="0" borderId="0" xfId="79" applyNumberFormat="1" applyFont="1" applyAlignment="1" applyProtection="1">
      <alignment horizontal="center" vertical="center"/>
    </xf>
    <xf numFmtId="4" fontId="31" fillId="0" borderId="0" xfId="79" applyNumberFormat="1" applyFont="1" applyBorder="1" applyAlignment="1" applyProtection="1">
      <alignment horizontal="left" vertical="center"/>
    </xf>
    <xf numFmtId="4" fontId="23" fillId="0" borderId="0" xfId="79" applyNumberFormat="1" applyFont="1" applyBorder="1" applyAlignment="1" applyProtection="1">
      <alignment horizontal="right" vertical="center"/>
    </xf>
    <xf numFmtId="0" fontId="57" fillId="0" borderId="0" xfId="79" applyFont="1" applyAlignment="1" applyProtection="1">
      <alignment horizontal="right" vertical="center"/>
    </xf>
    <xf numFmtId="0" fontId="33" fillId="0" borderId="0" xfId="79" applyFont="1" applyAlignment="1" applyProtection="1">
      <alignment vertical="center" textRotation="90"/>
    </xf>
    <xf numFmtId="4" fontId="23" fillId="0" borderId="0" xfId="79" applyNumberFormat="1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4" fillId="0" borderId="0" xfId="79" applyFont="1" applyAlignment="1" applyProtection="1">
      <alignment vertical="center"/>
    </xf>
    <xf numFmtId="2" fontId="23" fillId="0" borderId="0" xfId="79" applyNumberFormat="1" applyFont="1" applyAlignment="1" applyProtection="1">
      <alignment horizontal="center" vertical="center"/>
    </xf>
    <xf numFmtId="3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>
      <alignment vertical="center"/>
    </xf>
    <xf numFmtId="3" fontId="70" fillId="0" borderId="0" xfId="0" applyNumberFormat="1" applyFont="1" applyAlignment="1">
      <alignment vertical="center"/>
    </xf>
    <xf numFmtId="3" fontId="70" fillId="0" borderId="0" xfId="0" applyNumberFormat="1" applyFont="1" applyAlignment="1" applyProtection="1">
      <alignment vertical="center"/>
      <protection locked="0"/>
    </xf>
    <xf numFmtId="3" fontId="128" fillId="20" borderId="23" xfId="0" applyNumberFormat="1" applyFont="1" applyFill="1" applyBorder="1" applyAlignment="1" applyProtection="1">
      <alignment horizontal="right" vertical="center"/>
      <protection locked="0"/>
    </xf>
    <xf numFmtId="3" fontId="24" fillId="0" borderId="0" xfId="0" applyNumberFormat="1" applyFont="1" applyAlignment="1">
      <alignment vertical="center" wrapText="1"/>
    </xf>
    <xf numFmtId="3" fontId="39" fillId="0" borderId="0" xfId="0" applyNumberFormat="1" applyFont="1" applyAlignment="1">
      <alignment vertical="center"/>
    </xf>
    <xf numFmtId="3" fontId="23" fillId="20" borderId="13" xfId="0" applyNumberFormat="1" applyFont="1" applyFill="1" applyBorder="1" applyAlignment="1" applyProtection="1">
      <alignment vertical="center"/>
      <protection locked="0"/>
    </xf>
    <xf numFmtId="3" fontId="0" fillId="0" borderId="0" xfId="0" applyNumberFormat="1" applyBorder="1" applyAlignment="1">
      <alignment vertical="center"/>
    </xf>
    <xf numFmtId="3" fontId="0" fillId="0" borderId="0" xfId="0" applyNumberFormat="1" applyBorder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3" fontId="23" fillId="0" borderId="0" xfId="0" applyNumberFormat="1" applyFont="1" applyFill="1" applyAlignment="1" applyProtection="1">
      <alignment vertical="center"/>
    </xf>
    <xf numFmtId="3" fontId="23" fillId="0" borderId="0" xfId="0" applyNumberFormat="1" applyFont="1" applyBorder="1" applyAlignment="1" applyProtection="1">
      <alignment vertical="center"/>
    </xf>
    <xf numFmtId="0" fontId="57" fillId="0" borderId="0" xfId="0" applyFont="1" applyAlignment="1" applyProtection="1">
      <alignment vertical="center"/>
    </xf>
    <xf numFmtId="200" fontId="128" fillId="20" borderId="0" xfId="0" applyNumberFormat="1" applyFont="1" applyFill="1" applyBorder="1" applyAlignment="1" applyProtection="1">
      <alignment horizontal="right" vertical="center"/>
    </xf>
    <xf numFmtId="0" fontId="24" fillId="0" borderId="0" xfId="0" applyFont="1" applyAlignment="1" applyProtection="1">
      <alignment vertical="center"/>
    </xf>
    <xf numFmtId="49" fontId="128" fillId="20" borderId="0" xfId="0" applyNumberFormat="1" applyFont="1" applyFill="1" applyBorder="1" applyAlignment="1">
      <alignment horizontal="right" vertical="center"/>
    </xf>
    <xf numFmtId="0" fontId="23" fillId="0" borderId="0" xfId="0" applyFont="1" applyBorder="1" applyAlignment="1" applyProtection="1">
      <alignment vertical="center"/>
    </xf>
    <xf numFmtId="3" fontId="23" fillId="0" borderId="13" xfId="79" applyNumberFormat="1" applyFont="1" applyBorder="1" applyAlignment="1" applyProtection="1">
      <alignment vertical="center"/>
    </xf>
    <xf numFmtId="3" fontId="23" fillId="0" borderId="12" xfId="79" applyNumberFormat="1" applyFont="1" applyBorder="1" applyAlignment="1" applyProtection="1">
      <alignment vertical="center"/>
    </xf>
    <xf numFmtId="0" fontId="57" fillId="0" borderId="0" xfId="0" applyFont="1" applyAlignment="1" applyProtection="1">
      <alignment horizontal="right" vertical="center"/>
    </xf>
    <xf numFmtId="0" fontId="69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/>
      <protection locked="0"/>
    </xf>
    <xf numFmtId="0" fontId="56" fillId="20" borderId="0" xfId="0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vertical="center"/>
      <protection locked="0"/>
    </xf>
    <xf numFmtId="0" fontId="128" fillId="20" borderId="23" xfId="0" applyFont="1" applyFill="1" applyBorder="1" applyAlignment="1" applyProtection="1">
      <alignment horizontal="right" vertical="center"/>
      <protection locked="0"/>
    </xf>
    <xf numFmtId="3" fontId="23" fillId="20" borderId="31" xfId="0" applyNumberFormat="1" applyFont="1" applyFill="1" applyBorder="1" applyAlignment="1" applyProtection="1">
      <alignment vertical="center"/>
      <protection locked="0"/>
    </xf>
    <xf numFmtId="3" fontId="23" fillId="20" borderId="32" xfId="0" applyNumberFormat="1" applyFont="1" applyFill="1" applyBorder="1" applyAlignment="1" applyProtection="1">
      <alignment vertical="center"/>
      <protection locked="0"/>
    </xf>
    <xf numFmtId="3" fontId="23" fillId="0" borderId="0" xfId="0" applyNumberFormat="1" applyFon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0" fontId="126" fillId="20" borderId="0" xfId="0" applyFont="1" applyFill="1" applyAlignment="1" applyProtection="1">
      <alignment vertical="center"/>
      <protection locked="0"/>
    </xf>
    <xf numFmtId="0" fontId="57" fillId="20" borderId="0" xfId="0" applyFont="1" applyFill="1" applyAlignment="1" applyProtection="1">
      <alignment vertical="center"/>
      <protection locked="0"/>
    </xf>
    <xf numFmtId="0" fontId="70" fillId="0" borderId="0" xfId="0" applyFont="1" applyAlignment="1" applyProtection="1">
      <alignment vertical="center"/>
      <protection locked="0"/>
    </xf>
    <xf numFmtId="4" fontId="57" fillId="20" borderId="0" xfId="0" applyNumberFormat="1" applyFont="1" applyFill="1" applyAlignment="1" applyProtection="1">
      <alignment vertical="center"/>
      <protection locked="0"/>
    </xf>
    <xf numFmtId="4" fontId="128" fillId="20" borderId="23" xfId="0" applyNumberFormat="1" applyFont="1" applyFill="1" applyBorder="1" applyAlignment="1" applyProtection="1">
      <alignment horizontal="right" vertical="center"/>
      <protection locked="0"/>
    </xf>
    <xf numFmtId="4" fontId="23" fillId="20" borderId="31" xfId="0" applyNumberFormat="1" applyFont="1" applyFill="1" applyBorder="1" applyAlignment="1" applyProtection="1">
      <alignment vertical="center"/>
      <protection locked="0"/>
    </xf>
    <xf numFmtId="4" fontId="23" fillId="20" borderId="13" xfId="0" applyNumberFormat="1" applyFont="1" applyFill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vertical="center"/>
    </xf>
    <xf numFmtId="0" fontId="1" fillId="0" borderId="0" xfId="0" applyFont="1" applyFill="1" applyAlignment="1" applyProtection="1">
      <alignment vertical="center"/>
      <protection locked="0"/>
    </xf>
    <xf numFmtId="0" fontId="59" fillId="20" borderId="0" xfId="0" applyFont="1" applyFill="1" applyAlignment="1" applyProtection="1">
      <alignment vertical="center"/>
      <protection locked="0"/>
    </xf>
    <xf numFmtId="0" fontId="60" fillId="20" borderId="0" xfId="0" applyFont="1" applyFill="1" applyBorder="1" applyAlignment="1" applyProtection="1">
      <alignment horizontal="right" vertical="center"/>
      <protection locked="0"/>
    </xf>
    <xf numFmtId="0" fontId="128" fillId="20" borderId="0" xfId="0" applyFont="1" applyFill="1" applyBorder="1" applyAlignment="1" applyProtection="1">
      <alignment horizontal="right" vertical="center"/>
      <protection locked="0"/>
    </xf>
    <xf numFmtId="3" fontId="23" fillId="20" borderId="13" xfId="0" applyNumberFormat="1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</xf>
    <xf numFmtId="0" fontId="38" fillId="0" borderId="0" xfId="0" applyFont="1" applyBorder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37" fillId="0" borderId="0" xfId="0" applyFont="1" applyAlignment="1" applyProtection="1">
      <alignment vertical="center"/>
      <protection locked="0"/>
    </xf>
    <xf numFmtId="0" fontId="23" fillId="0" borderId="0" xfId="0" applyFont="1" applyFill="1" applyAlignment="1" applyProtection="1">
      <alignment vertical="center"/>
    </xf>
    <xf numFmtId="0" fontId="56" fillId="20" borderId="0" xfId="0" applyFont="1" applyFill="1" applyBorder="1" applyAlignment="1" applyProtection="1">
      <alignment horizontal="right" vertical="center"/>
      <protection locked="0"/>
    </xf>
    <xf numFmtId="0" fontId="126" fillId="20" borderId="0" xfId="0" applyFont="1" applyFill="1" applyBorder="1" applyAlignment="1" applyProtection="1">
      <alignment horizontal="right" vertical="center"/>
      <protection locked="0"/>
    </xf>
    <xf numFmtId="0" fontId="56" fillId="20" borderId="23" xfId="0" applyFont="1" applyFill="1" applyBorder="1" applyAlignment="1" applyProtection="1">
      <alignment horizontal="right" vertical="center"/>
      <protection locked="0"/>
    </xf>
    <xf numFmtId="0" fontId="126" fillId="20" borderId="23" xfId="0" applyFont="1" applyFill="1" applyBorder="1" applyAlignment="1" applyProtection="1">
      <alignment horizontal="right" vertical="center"/>
      <protection locked="0"/>
    </xf>
    <xf numFmtId="3" fontId="23" fillId="20" borderId="31" xfId="0" applyNumberFormat="1" applyFont="1" applyFill="1" applyBorder="1" applyAlignment="1" applyProtection="1">
      <alignment vertical="center"/>
    </xf>
    <xf numFmtId="3" fontId="23" fillId="20" borderId="32" xfId="0" applyNumberFormat="1" applyFont="1" applyFill="1" applyBorder="1" applyAlignment="1" applyProtection="1">
      <alignment vertical="center"/>
    </xf>
    <xf numFmtId="3" fontId="23" fillId="20" borderId="12" xfId="0" applyNumberFormat="1" applyFont="1" applyFill="1" applyBorder="1" applyAlignment="1" applyProtection="1">
      <alignment vertical="center"/>
    </xf>
    <xf numFmtId="199" fontId="23" fillId="0" borderId="0" xfId="0" applyNumberFormat="1" applyFont="1" applyAlignment="1">
      <alignment vertical="center"/>
    </xf>
    <xf numFmtId="199" fontId="57" fillId="20" borderId="0" xfId="0" applyNumberFormat="1" applyFont="1" applyFill="1" applyAlignment="1">
      <alignment vertical="center"/>
    </xf>
    <xf numFmtId="199" fontId="57" fillId="0" borderId="0" xfId="0" applyNumberFormat="1" applyFont="1" applyAlignment="1">
      <alignment vertical="center"/>
    </xf>
    <xf numFmtId="199" fontId="23" fillId="0" borderId="0" xfId="0" applyNumberFormat="1" applyFont="1" applyBorder="1" applyAlignment="1">
      <alignment vertical="center"/>
    </xf>
    <xf numFmtId="199" fontId="0" fillId="0" borderId="0" xfId="0" applyNumberFormat="1" applyAlignment="1">
      <alignment vertical="center"/>
    </xf>
    <xf numFmtId="199" fontId="23" fillId="20" borderId="0" xfId="95" applyNumberFormat="1" applyFont="1" applyFill="1" applyBorder="1" applyAlignment="1">
      <alignment vertical="center"/>
    </xf>
    <xf numFmtId="199" fontId="24" fillId="20" borderId="0" xfId="95" applyNumberFormat="1" applyFont="1" applyFill="1" applyBorder="1" applyAlignment="1">
      <alignment vertical="center"/>
    </xf>
    <xf numFmtId="199" fontId="70" fillId="0" borderId="0" xfId="0" applyNumberFormat="1" applyFont="1" applyAlignment="1">
      <alignment vertical="center"/>
    </xf>
    <xf numFmtId="3" fontId="23" fillId="20" borderId="13" xfId="0" applyNumberFormat="1" applyFont="1" applyFill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vertical="center"/>
      <protection locked="0"/>
    </xf>
    <xf numFmtId="3" fontId="14" fillId="20" borderId="12" xfId="95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0" applyFont="1" applyBorder="1" applyAlignment="1" applyProtection="1">
      <alignment vertical="center"/>
    </xf>
    <xf numFmtId="0" fontId="58" fillId="20" borderId="0" xfId="0" applyFont="1" applyFill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vertical="center"/>
    </xf>
    <xf numFmtId="3" fontId="23" fillId="20" borderId="34" xfId="0" applyNumberFormat="1" applyFont="1" applyFill="1" applyBorder="1" applyAlignment="1" applyProtection="1">
      <alignment vertical="center"/>
    </xf>
    <xf numFmtId="0" fontId="127" fillId="20" borderId="0" xfId="0" applyFont="1" applyFill="1" applyAlignment="1" applyProtection="1">
      <alignment vertical="center"/>
      <protection locked="0"/>
    </xf>
    <xf numFmtId="0" fontId="57" fillId="20" borderId="0" xfId="0" applyFont="1" applyFill="1" applyAlignment="1" applyProtection="1">
      <alignment horizontal="right" vertical="center"/>
      <protection locked="0"/>
    </xf>
    <xf numFmtId="3" fontId="23" fillId="20" borderId="0" xfId="0" applyNumberFormat="1" applyFont="1" applyFill="1" applyBorder="1" applyAlignment="1" applyProtection="1">
      <alignment vertical="center"/>
    </xf>
    <xf numFmtId="0" fontId="23" fillId="0" borderId="31" xfId="0" applyFont="1" applyBorder="1" applyAlignment="1" applyProtection="1">
      <alignment vertical="center"/>
      <protection locked="0"/>
    </xf>
    <xf numFmtId="0" fontId="23" fillId="0" borderId="0" xfId="0" applyFont="1" applyFill="1" applyBorder="1" applyAlignment="1" applyProtection="1">
      <alignment vertical="center"/>
      <protection locked="0"/>
    </xf>
    <xf numFmtId="0" fontId="125" fillId="20" borderId="0" xfId="0" applyFont="1" applyFill="1" applyAlignment="1" applyProtection="1">
      <alignment vertical="center"/>
      <protection locked="0"/>
    </xf>
    <xf numFmtId="0" fontId="60" fillId="20" borderId="23" xfId="0" applyFont="1" applyFill="1" applyBorder="1" applyAlignment="1" applyProtection="1">
      <alignment horizontal="right" vertical="center"/>
      <protection locked="0"/>
    </xf>
    <xf numFmtId="3" fontId="57" fillId="20" borderId="0" xfId="0" applyNumberFormat="1" applyFont="1" applyFill="1" applyAlignment="1" applyProtection="1">
      <alignment vertical="center"/>
      <protection locked="0"/>
    </xf>
    <xf numFmtId="0" fontId="60" fillId="20" borderId="0" xfId="0" applyNumberFormat="1" applyFont="1" applyFill="1" applyAlignment="1" applyProtection="1">
      <alignment horizontal="right" vertical="center"/>
      <protection locked="0"/>
    </xf>
    <xf numFmtId="0" fontId="128" fillId="20" borderId="0" xfId="0" applyNumberFormat="1" applyFont="1" applyFill="1" applyAlignment="1" applyProtection="1">
      <alignment horizontal="right" vertical="center"/>
      <protection locked="0"/>
    </xf>
    <xf numFmtId="3" fontId="23" fillId="0" borderId="12" xfId="95" applyNumberFormat="1" applyFont="1" applyFill="1" applyBorder="1" applyAlignment="1" applyProtection="1">
      <alignment vertical="center"/>
    </xf>
    <xf numFmtId="0" fontId="44" fillId="0" borderId="0" xfId="0" applyFont="1" applyAlignment="1" applyProtection="1">
      <alignment vertical="center"/>
      <protection locked="0"/>
    </xf>
    <xf numFmtId="2" fontId="23" fillId="0" borderId="0" xfId="0" applyNumberFormat="1" applyFont="1" applyAlignment="1" applyProtection="1">
      <alignment vertical="center"/>
      <protection locked="0"/>
    </xf>
    <xf numFmtId="0" fontId="40" fillId="0" borderId="0" xfId="0" applyFont="1" applyAlignment="1" applyProtection="1">
      <alignment vertical="center"/>
    </xf>
    <xf numFmtId="199" fontId="57" fillId="0" borderId="0" xfId="0" applyNumberFormat="1" applyFont="1" applyFill="1" applyBorder="1" applyAlignment="1">
      <alignment vertical="center"/>
    </xf>
    <xf numFmtId="199" fontId="70" fillId="0" borderId="0" xfId="0" applyNumberFormat="1" applyFont="1" applyBorder="1" applyAlignment="1">
      <alignment vertical="center"/>
    </xf>
    <xf numFmtId="199" fontId="0" fillId="0" borderId="0" xfId="0" applyNumberFormat="1" applyBorder="1" applyAlignment="1">
      <alignment vertical="center"/>
    </xf>
    <xf numFmtId="199" fontId="57" fillId="0" borderId="0" xfId="0" applyNumberFormat="1" applyFont="1" applyBorder="1" applyAlignment="1">
      <alignment vertical="center"/>
    </xf>
    <xf numFmtId="199" fontId="57" fillId="20" borderId="0" xfId="0" applyNumberFormat="1" applyFont="1" applyFill="1" applyBorder="1" applyAlignment="1">
      <alignment vertical="center"/>
    </xf>
    <xf numFmtId="199" fontId="56" fillId="20" borderId="23" xfId="0" applyNumberFormat="1" applyFont="1" applyFill="1" applyBorder="1" applyAlignment="1">
      <alignment horizontal="left" vertical="center"/>
    </xf>
    <xf numFmtId="3" fontId="134" fillId="20" borderId="0" xfId="0" applyNumberFormat="1" applyFont="1" applyFill="1" applyAlignment="1">
      <alignment horizontal="right" vertical="center"/>
    </xf>
    <xf numFmtId="3" fontId="131" fillId="20" borderId="0" xfId="0" applyNumberFormat="1" applyFont="1" applyFill="1" applyBorder="1" applyAlignment="1">
      <alignment horizontal="center" vertical="center"/>
    </xf>
    <xf numFmtId="3" fontId="23" fillId="20" borderId="12" xfId="95" applyNumberFormat="1" applyFont="1" applyFill="1" applyBorder="1" applyAlignment="1">
      <alignment horizontal="right" vertical="center"/>
    </xf>
    <xf numFmtId="3" fontId="23" fillId="20" borderId="16" xfId="95" applyNumberFormat="1" applyFont="1" applyFill="1" applyBorder="1" applyAlignment="1">
      <alignment horizontal="right" vertical="center"/>
    </xf>
    <xf numFmtId="3" fontId="23" fillId="20" borderId="15" xfId="95" applyNumberFormat="1" applyFont="1" applyFill="1" applyBorder="1" applyAlignment="1">
      <alignment horizontal="right" vertical="center"/>
    </xf>
    <xf numFmtId="3" fontId="23" fillId="20" borderId="18" xfId="95" applyNumberFormat="1" applyFont="1" applyFill="1" applyBorder="1" applyAlignment="1">
      <alignment horizontal="right" vertical="center"/>
    </xf>
    <xf numFmtId="0" fontId="23" fillId="0" borderId="0" xfId="0" applyFont="1" applyFill="1" applyAlignment="1" applyProtection="1">
      <alignment horizontal="right" vertical="center" wrapText="1"/>
    </xf>
    <xf numFmtId="4" fontId="34" fillId="0" borderId="19" xfId="0" applyNumberFormat="1" applyFont="1" applyFill="1" applyBorder="1" applyAlignment="1" applyProtection="1">
      <alignment horizontal="center" vertical="center" wrapText="1"/>
    </xf>
    <xf numFmtId="3" fontId="34" fillId="0" borderId="19" xfId="78" applyNumberFormat="1" applyFont="1" applyFill="1" applyBorder="1" applyAlignment="1" applyProtection="1">
      <alignment horizontal="right" vertical="center"/>
      <protection locked="0"/>
    </xf>
    <xf numFmtId="3" fontId="33" fillId="0" borderId="19" xfId="78" applyNumberFormat="1" applyFont="1" applyFill="1" applyBorder="1" applyAlignment="1" applyProtection="1">
      <alignment horizontal="right" vertical="center"/>
      <protection locked="0"/>
    </xf>
    <xf numFmtId="3" fontId="23" fillId="0" borderId="12" xfId="79" applyNumberFormat="1" applyFont="1" applyBorder="1" applyAlignment="1" applyProtection="1">
      <alignment vertical="center"/>
      <protection locked="0"/>
    </xf>
    <xf numFmtId="3" fontId="23" fillId="0" borderId="12" xfId="79" applyNumberFormat="1" applyFont="1" applyFill="1" applyBorder="1" applyAlignment="1" applyProtection="1">
      <alignment vertical="center"/>
      <protection locked="0"/>
    </xf>
    <xf numFmtId="3" fontId="23" fillId="0" borderId="18" xfId="79" applyNumberFormat="1" applyFont="1" applyBorder="1" applyAlignment="1" applyProtection="1">
      <alignment vertical="center"/>
      <protection locked="0"/>
    </xf>
    <xf numFmtId="3" fontId="14" fillId="0" borderId="18" xfId="0" applyNumberFormat="1" applyFont="1" applyBorder="1" applyAlignment="1">
      <alignment horizontal="right" vertical="center"/>
    </xf>
    <xf numFmtId="4" fontId="14" fillId="0" borderId="18" xfId="0" applyNumberFormat="1" applyFont="1" applyBorder="1" applyAlignment="1">
      <alignment horizontal="right" vertical="center"/>
    </xf>
    <xf numFmtId="3" fontId="24" fillId="0" borderId="31" xfId="0" applyNumberFormat="1" applyFont="1" applyBorder="1" applyAlignment="1">
      <alignment vertical="center"/>
    </xf>
    <xf numFmtId="3" fontId="23" fillId="0" borderId="31" xfId="0" applyNumberFormat="1" applyFont="1" applyBorder="1" applyAlignment="1">
      <alignment vertical="center"/>
    </xf>
    <xf numFmtId="0" fontId="24" fillId="0" borderId="31" xfId="0" applyFont="1" applyFill="1" applyBorder="1" applyAlignment="1">
      <alignment vertical="center" wrapText="1"/>
    </xf>
    <xf numFmtId="3" fontId="24" fillId="0" borderId="0" xfId="0" applyNumberFormat="1" applyFont="1" applyBorder="1" applyAlignment="1">
      <alignment horizontal="left" vertical="center"/>
    </xf>
    <xf numFmtId="3" fontId="23" fillId="0" borderId="13" xfId="0" applyNumberFormat="1" applyFont="1" applyBorder="1" applyAlignment="1">
      <alignment vertical="center"/>
    </xf>
    <xf numFmtId="3" fontId="23" fillId="0" borderId="13" xfId="0" applyNumberFormat="1" applyFont="1" applyBorder="1" applyAlignment="1">
      <alignment horizontal="right" vertical="center"/>
    </xf>
    <xf numFmtId="3" fontId="23" fillId="0" borderId="12" xfId="0" applyNumberFormat="1" applyFont="1" applyBorder="1" applyAlignment="1">
      <alignment horizontal="right" vertical="center"/>
    </xf>
    <xf numFmtId="3" fontId="24" fillId="0" borderId="18" xfId="0" applyNumberFormat="1" applyFont="1" applyBorder="1" applyAlignment="1">
      <alignment horizontal="right" vertical="center"/>
    </xf>
    <xf numFmtId="3" fontId="23" fillId="0" borderId="13" xfId="0" applyNumberFormat="1" applyFont="1" applyFill="1" applyBorder="1" applyAlignment="1">
      <alignment horizontal="right" vertical="center" wrapText="1"/>
    </xf>
    <xf numFmtId="3" fontId="23" fillId="20" borderId="13" xfId="0" applyNumberFormat="1" applyFont="1" applyFill="1" applyBorder="1" applyAlignment="1">
      <alignment horizontal="right" vertical="center" wrapText="1"/>
    </xf>
    <xf numFmtId="3" fontId="24" fillId="20" borderId="18" xfId="95" applyNumberFormat="1" applyFont="1" applyFill="1" applyBorder="1" applyAlignment="1">
      <alignment horizontal="right" vertical="center"/>
    </xf>
    <xf numFmtId="3" fontId="23" fillId="0" borderId="0" xfId="0" applyNumberFormat="1" applyFont="1" applyBorder="1" applyAlignment="1">
      <alignment horizontal="right" vertical="center"/>
    </xf>
    <xf numFmtId="3" fontId="24" fillId="20" borderId="13" xfId="0" applyNumberFormat="1" applyFont="1" applyFill="1" applyBorder="1" applyAlignment="1">
      <alignment horizontal="right" vertical="center" wrapText="1"/>
    </xf>
    <xf numFmtId="0" fontId="24" fillId="0" borderId="18" xfId="0" applyFont="1" applyFill="1" applyBorder="1" applyAlignment="1">
      <alignment horizontal="right" vertical="center"/>
    </xf>
    <xf numFmtId="3" fontId="23" fillId="0" borderId="21" xfId="79" applyNumberFormat="1" applyFont="1" applyFill="1" applyBorder="1" applyAlignment="1" applyProtection="1">
      <alignment vertical="center"/>
    </xf>
    <xf numFmtId="3" fontId="23" fillId="0" borderId="12" xfId="80" applyNumberFormat="1" applyFont="1" applyBorder="1" applyAlignment="1" applyProtection="1">
      <alignment horizontal="left" vertical="center"/>
      <protection locked="0"/>
    </xf>
    <xf numFmtId="3" fontId="23" fillId="0" borderId="12" xfId="80" applyNumberFormat="1" applyFont="1" applyBorder="1" applyAlignment="1" applyProtection="1">
      <alignment horizontal="right" vertical="center"/>
      <protection locked="0"/>
    </xf>
    <xf numFmtId="3" fontId="23" fillId="0" borderId="13" xfId="79" applyNumberFormat="1" applyFont="1" applyBorder="1" applyAlignment="1" applyProtection="1">
      <alignment horizontal="right" vertical="center"/>
      <protection locked="0"/>
    </xf>
    <xf numFmtId="3" fontId="23" fillId="0" borderId="13" xfId="0" applyNumberFormat="1" applyFont="1" applyBorder="1" applyAlignment="1" applyProtection="1">
      <alignment horizontal="right" vertical="center"/>
      <protection locked="0"/>
    </xf>
    <xf numFmtId="3" fontId="23" fillId="0" borderId="12" xfId="79" applyNumberFormat="1" applyFont="1" applyBorder="1" applyAlignment="1" applyProtection="1">
      <alignment horizontal="right" vertical="center"/>
      <protection locked="0"/>
    </xf>
    <xf numFmtId="3" fontId="23" fillId="0" borderId="12" xfId="0" applyNumberFormat="1" applyFont="1" applyBorder="1" applyAlignment="1" applyProtection="1">
      <alignment horizontal="right" vertical="center"/>
      <protection locked="0"/>
    </xf>
    <xf numFmtId="3" fontId="23" fillId="0" borderId="15" xfId="80" applyNumberFormat="1" applyFont="1" applyBorder="1" applyAlignment="1" applyProtection="1">
      <alignment horizontal="left" vertical="center"/>
      <protection locked="0"/>
    </xf>
    <xf numFmtId="3" fontId="23" fillId="0" borderId="15" xfId="80" applyNumberFormat="1" applyFont="1" applyBorder="1" applyAlignment="1" applyProtection="1">
      <alignment horizontal="right" vertical="center"/>
      <protection locked="0"/>
    </xf>
    <xf numFmtId="3" fontId="23" fillId="0" borderId="15" xfId="79" applyNumberFormat="1" applyFont="1" applyBorder="1" applyAlignment="1" applyProtection="1">
      <alignment horizontal="right" vertical="center"/>
      <protection locked="0"/>
    </xf>
    <xf numFmtId="3" fontId="23" fillId="0" borderId="15" xfId="0" applyNumberFormat="1" applyFont="1" applyBorder="1" applyAlignment="1" applyProtection="1">
      <alignment horizontal="right" vertical="center"/>
      <protection locked="0"/>
    </xf>
    <xf numFmtId="3" fontId="127" fillId="0" borderId="12" xfId="80" applyNumberFormat="1" applyFont="1" applyBorder="1" applyAlignment="1" applyProtection="1">
      <alignment horizontal="left" vertical="center"/>
      <protection locked="0"/>
    </xf>
    <xf numFmtId="3" fontId="23" fillId="0" borderId="12" xfId="80" applyNumberFormat="1" applyFont="1" applyFill="1" applyBorder="1" applyAlignment="1" applyProtection="1">
      <alignment horizontal="left" vertical="center"/>
      <protection locked="0"/>
    </xf>
    <xf numFmtId="3" fontId="23" fillId="0" borderId="15" xfId="80" applyNumberFormat="1" applyFont="1" applyFill="1" applyBorder="1" applyAlignment="1" applyProtection="1">
      <alignment horizontal="left" vertical="center"/>
      <protection locked="0"/>
    </xf>
    <xf numFmtId="3" fontId="31" fillId="0" borderId="12" xfId="83" applyNumberFormat="1" applyFont="1" applyFill="1" applyBorder="1" applyAlignment="1" applyProtection="1">
      <alignment horizontal="left" vertical="center"/>
    </xf>
    <xf numFmtId="0" fontId="129" fillId="0" borderId="12" xfId="75" applyFont="1" applyBorder="1" applyAlignment="1">
      <alignment vertical="center"/>
    </xf>
    <xf numFmtId="0" fontId="129" fillId="0" borderId="18" xfId="75" applyFont="1" applyBorder="1" applyAlignment="1">
      <alignment vertical="center"/>
    </xf>
    <xf numFmtId="0" fontId="129" fillId="0" borderId="13" xfId="75" applyFont="1" applyBorder="1" applyAlignment="1">
      <alignment vertical="center"/>
    </xf>
    <xf numFmtId="4" fontId="82" fillId="0" borderId="0" xfId="75" applyNumberFormat="1" applyFont="1" applyAlignment="1">
      <alignment horizontal="center" vertical="center"/>
    </xf>
    <xf numFmtId="4" fontId="130" fillId="0" borderId="0" xfId="75" applyNumberFormat="1" applyFont="1" applyAlignment="1">
      <alignment horizontal="center" vertical="center"/>
    </xf>
    <xf numFmtId="4" fontId="130" fillId="0" borderId="0" xfId="75" applyNumberFormat="1" applyFont="1" applyBorder="1" applyAlignment="1">
      <alignment horizontal="center" vertical="center"/>
    </xf>
    <xf numFmtId="3" fontId="129" fillId="0" borderId="12" xfId="75" applyNumberFormat="1" applyFont="1" applyBorder="1" applyAlignment="1">
      <alignment vertical="center"/>
    </xf>
    <xf numFmtId="3" fontId="129" fillId="0" borderId="18" xfId="75" applyNumberFormat="1" applyFont="1" applyBorder="1" applyAlignment="1">
      <alignment vertical="center"/>
    </xf>
    <xf numFmtId="3" fontId="129" fillId="0" borderId="0" xfId="75" applyNumberFormat="1" applyFont="1" applyAlignment="1">
      <alignment vertical="center"/>
    </xf>
    <xf numFmtId="3" fontId="129" fillId="0" borderId="0" xfId="75" applyNumberFormat="1" applyFont="1" applyBorder="1" applyAlignment="1">
      <alignment vertical="center"/>
    </xf>
    <xf numFmtId="3" fontId="82" fillId="0" borderId="0" xfId="75" applyNumberFormat="1" applyFont="1" applyAlignment="1">
      <alignment horizontal="left" vertical="center"/>
    </xf>
    <xf numFmtId="3" fontId="130" fillId="0" borderId="0" xfId="75" applyNumberFormat="1" applyFont="1" applyAlignment="1">
      <alignment horizontal="left" vertical="center"/>
    </xf>
    <xf numFmtId="3" fontId="130" fillId="0" borderId="0" xfId="75" applyNumberFormat="1" applyFont="1" applyBorder="1" applyAlignment="1">
      <alignment horizontal="left" vertical="center"/>
    </xf>
    <xf numFmtId="3" fontId="57" fillId="20" borderId="0" xfId="0" applyNumberFormat="1" applyFont="1" applyFill="1" applyBorder="1" applyAlignment="1">
      <alignment vertical="center"/>
    </xf>
    <xf numFmtId="3" fontId="128" fillId="20" borderId="23" xfId="0" applyNumberFormat="1" applyFont="1" applyFill="1" applyBorder="1" applyAlignment="1">
      <alignment horizontal="right" vertical="center"/>
    </xf>
    <xf numFmtId="3" fontId="27" fillId="20" borderId="12" xfId="0" applyNumberFormat="1" applyFont="1" applyFill="1" applyBorder="1" applyAlignment="1">
      <alignment horizontal="center" vertical="center" wrapText="1"/>
    </xf>
    <xf numFmtId="3" fontId="24" fillId="20" borderId="12" xfId="95" applyNumberFormat="1" applyFont="1" applyFill="1" applyBorder="1" applyAlignment="1">
      <alignment horizontal="right" vertical="center"/>
    </xf>
    <xf numFmtId="3" fontId="23" fillId="20" borderId="0" xfId="95" applyNumberFormat="1" applyFont="1" applyFill="1" applyBorder="1" applyAlignment="1">
      <alignment vertical="center"/>
    </xf>
    <xf numFmtId="3" fontId="57" fillId="0" borderId="0" xfId="0" applyNumberFormat="1" applyFont="1" applyFill="1" applyAlignment="1">
      <alignment vertical="center"/>
    </xf>
    <xf numFmtId="3" fontId="128" fillId="0" borderId="23" xfId="0" applyNumberFormat="1" applyFont="1" applyFill="1" applyBorder="1" applyAlignment="1">
      <alignment horizontal="right" vertical="center"/>
    </xf>
    <xf numFmtId="3" fontId="24" fillId="0" borderId="12" xfId="0" applyNumberFormat="1" applyFont="1" applyFill="1" applyBorder="1" applyAlignment="1">
      <alignment horizontal="center" vertical="center" wrapText="1"/>
    </xf>
    <xf numFmtId="3" fontId="27" fillId="0" borderId="12" xfId="0" applyNumberFormat="1" applyFont="1" applyFill="1" applyBorder="1" applyAlignment="1">
      <alignment horizontal="center" vertical="center" wrapText="1"/>
    </xf>
    <xf numFmtId="3" fontId="24" fillId="0" borderId="12" xfId="95" applyNumberFormat="1" applyFont="1" applyFill="1" applyBorder="1" applyAlignment="1">
      <alignment horizontal="right" vertical="center"/>
    </xf>
    <xf numFmtId="3" fontId="23" fillId="0" borderId="12" xfId="95" applyNumberFormat="1" applyFont="1" applyFill="1" applyBorder="1" applyAlignment="1">
      <alignment horizontal="right" vertical="center"/>
    </xf>
    <xf numFmtId="3" fontId="62" fillId="0" borderId="0" xfId="0" applyNumberFormat="1" applyFont="1" applyAlignment="1">
      <alignment vertical="center"/>
    </xf>
    <xf numFmtId="3" fontId="23" fillId="20" borderId="19" xfId="95" applyNumberFormat="1" applyFont="1" applyFill="1" applyBorder="1" applyAlignment="1">
      <alignment horizontal="right" vertical="center"/>
    </xf>
    <xf numFmtId="3" fontId="56" fillId="20" borderId="0" xfId="0" applyNumberFormat="1" applyFont="1" applyFill="1" applyAlignment="1">
      <alignment vertical="center"/>
    </xf>
    <xf numFmtId="3" fontId="60" fillId="20" borderId="23" xfId="0" applyNumberFormat="1" applyFont="1" applyFill="1" applyBorder="1" applyAlignment="1">
      <alignment horizontal="right" vertical="center"/>
    </xf>
    <xf numFmtId="3" fontId="23" fillId="20" borderId="13" xfId="95" applyNumberFormat="1" applyFont="1" applyFill="1" applyBorder="1" applyAlignment="1">
      <alignment horizontal="right" vertical="center"/>
    </xf>
    <xf numFmtId="3" fontId="24" fillId="20" borderId="19" xfId="95" applyNumberFormat="1" applyFont="1" applyFill="1" applyBorder="1" applyAlignment="1">
      <alignment horizontal="right" vertical="center"/>
    </xf>
    <xf numFmtId="3" fontId="23" fillId="0" borderId="35" xfId="0" applyNumberFormat="1" applyFont="1" applyBorder="1" applyAlignment="1">
      <alignment horizontal="right" vertical="center"/>
    </xf>
    <xf numFmtId="3" fontId="23" fillId="0" borderId="36" xfId="0" applyNumberFormat="1" applyFont="1" applyBorder="1" applyAlignment="1">
      <alignment horizontal="right" vertical="center"/>
    </xf>
    <xf numFmtId="3" fontId="23" fillId="0" borderId="0" xfId="79" applyNumberFormat="1" applyFont="1" applyFill="1" applyAlignment="1" applyProtection="1">
      <alignment vertical="center"/>
      <protection locked="0"/>
    </xf>
    <xf numFmtId="3" fontId="23" fillId="0" borderId="0" xfId="79" applyNumberFormat="1" applyFont="1" applyAlignment="1" applyProtection="1">
      <alignment vertical="center"/>
      <protection locked="0"/>
    </xf>
    <xf numFmtId="3" fontId="23" fillId="0" borderId="0" xfId="79" applyNumberFormat="1" applyFont="1" applyBorder="1" applyAlignment="1" applyProtection="1">
      <alignment vertical="center"/>
      <protection locked="0"/>
    </xf>
    <xf numFmtId="3" fontId="57" fillId="0" borderId="0" xfId="79" applyNumberFormat="1" applyFont="1" applyBorder="1" applyAlignment="1" applyProtection="1">
      <alignment vertical="center"/>
      <protection locked="0"/>
    </xf>
    <xf numFmtId="3" fontId="57" fillId="0" borderId="0" xfId="79" applyNumberFormat="1" applyFont="1" applyFill="1" applyAlignment="1" applyProtection="1">
      <alignment vertical="center"/>
      <protection locked="0"/>
    </xf>
    <xf numFmtId="3" fontId="57" fillId="0" borderId="0" xfId="79" applyNumberFormat="1" applyFont="1" applyAlignment="1" applyProtection="1">
      <alignment vertical="center"/>
      <protection locked="0"/>
    </xf>
    <xf numFmtId="3" fontId="56" fillId="0" borderId="0" xfId="79" applyNumberFormat="1" applyFont="1" applyBorder="1" applyAlignment="1" applyProtection="1">
      <alignment horizontal="center" vertical="center" wrapText="1"/>
      <protection locked="0"/>
    </xf>
    <xf numFmtId="3" fontId="56" fillId="0" borderId="0" xfId="79" applyNumberFormat="1" applyFont="1" applyBorder="1" applyAlignment="1">
      <alignment horizontal="center" vertical="center" wrapText="1"/>
    </xf>
    <xf numFmtId="3" fontId="23" fillId="0" borderId="0" xfId="79" applyNumberFormat="1" applyFont="1" applyFill="1" applyBorder="1" applyAlignment="1" applyProtection="1">
      <alignment vertical="center"/>
      <protection locked="0"/>
    </xf>
    <xf numFmtId="3" fontId="23" fillId="0" borderId="0" xfId="79" applyNumberFormat="1" applyFont="1" applyFill="1" applyBorder="1" applyAlignment="1">
      <alignment vertical="center"/>
    </xf>
    <xf numFmtId="3" fontId="23" fillId="0" borderId="12" xfId="80" applyNumberFormat="1" applyFont="1" applyBorder="1" applyAlignment="1" applyProtection="1">
      <alignment horizontal="right" vertical="center" wrapText="1"/>
    </xf>
    <xf numFmtId="3" fontId="23" fillId="0" borderId="12" xfId="80" applyNumberFormat="1" applyFont="1" applyBorder="1" applyAlignment="1" applyProtection="1">
      <alignment vertical="center" wrapText="1"/>
    </xf>
    <xf numFmtId="3" fontId="23" fillId="0" borderId="12" xfId="80" applyNumberFormat="1" applyFont="1" applyBorder="1" applyProtection="1"/>
    <xf numFmtId="3" fontId="23" fillId="0" borderId="12" xfId="80" applyNumberFormat="1" applyFont="1" applyFill="1" applyBorder="1" applyAlignment="1" applyProtection="1">
      <alignment vertical="center" wrapText="1"/>
    </xf>
    <xf numFmtId="3" fontId="24" fillId="0" borderId="12" xfId="80" applyNumberFormat="1" applyFont="1" applyBorder="1" applyAlignment="1" applyProtection="1">
      <alignment horizontal="right" vertical="center" wrapText="1"/>
    </xf>
    <xf numFmtId="3" fontId="23" fillId="0" borderId="0" xfId="0" applyNumberFormat="1" applyFont="1" applyAlignment="1" applyProtection="1">
      <alignment horizontal="left" vertical="center" wrapText="1"/>
    </xf>
    <xf numFmtId="3" fontId="23" fillId="0" borderId="0" xfId="79" applyNumberFormat="1" applyFont="1" applyBorder="1" applyAlignment="1" applyProtection="1">
      <alignment horizontal="left" vertical="center" wrapText="1"/>
    </xf>
    <xf numFmtId="3" fontId="23" fillId="0" borderId="0" xfId="79" applyNumberFormat="1" applyFont="1" applyFill="1" applyBorder="1" applyAlignment="1" applyProtection="1">
      <alignment vertical="center"/>
    </xf>
    <xf numFmtId="3" fontId="31" fillId="0" borderId="0" xfId="0" applyNumberFormat="1" applyFont="1" applyBorder="1" applyAlignment="1" applyProtection="1">
      <alignment horizontal="left" vertical="center"/>
    </xf>
    <xf numFmtId="3" fontId="23" fillId="0" borderId="31" xfId="79" applyNumberFormat="1" applyFont="1" applyBorder="1" applyAlignment="1" applyProtection="1">
      <alignment horizontal="right" vertical="center"/>
    </xf>
    <xf numFmtId="3" fontId="25" fillId="20" borderId="0" xfId="0" applyNumberFormat="1" applyFont="1" applyFill="1" applyAlignment="1" applyProtection="1">
      <alignment vertical="center"/>
    </xf>
    <xf numFmtId="0" fontId="33" fillId="20" borderId="12" xfId="0" applyFont="1" applyFill="1" applyBorder="1" applyAlignment="1" applyProtection="1">
      <alignment horizontal="left" vertical="center"/>
    </xf>
    <xf numFmtId="0" fontId="23" fillId="20" borderId="0" xfId="0" applyFont="1" applyFill="1" applyBorder="1" applyAlignment="1">
      <alignment vertical="center"/>
    </xf>
    <xf numFmtId="0" fontId="131" fillId="0" borderId="23" xfId="79" applyFont="1" applyFill="1" applyBorder="1" applyAlignment="1" applyProtection="1">
      <alignment vertical="center" wrapText="1"/>
    </xf>
    <xf numFmtId="3" fontId="125" fillId="0" borderId="23" xfId="79" applyNumberFormat="1" applyFont="1" applyBorder="1" applyAlignment="1" applyProtection="1">
      <alignment vertical="center" wrapText="1"/>
    </xf>
    <xf numFmtId="3" fontId="29" fillId="0" borderId="12" xfId="80" applyNumberFormat="1" applyFont="1" applyBorder="1" applyAlignment="1" applyProtection="1">
      <alignment horizontal="left" vertical="center"/>
    </xf>
    <xf numFmtId="3" fontId="29" fillId="0" borderId="18" xfId="80" applyNumberFormat="1" applyFont="1" applyBorder="1" applyAlignment="1" applyProtection="1">
      <alignment horizontal="left" vertical="center"/>
    </xf>
    <xf numFmtId="3" fontId="23" fillId="0" borderId="12" xfId="83" applyNumberFormat="1" applyFont="1" applyFill="1" applyBorder="1" applyAlignment="1" applyProtection="1">
      <alignment horizontal="right" vertical="center"/>
    </xf>
    <xf numFmtId="3" fontId="23" fillId="0" borderId="0" xfId="83" applyNumberFormat="1" applyFont="1" applyFill="1" applyAlignment="1" applyProtection="1">
      <alignment horizontal="center" vertical="center"/>
    </xf>
    <xf numFmtId="3" fontId="31" fillId="0" borderId="0" xfId="83" applyNumberFormat="1" applyFont="1" applyFill="1" applyBorder="1" applyAlignment="1" applyProtection="1">
      <alignment horizontal="left" vertical="center"/>
    </xf>
    <xf numFmtId="3" fontId="23" fillId="0" borderId="0" xfId="83" applyNumberFormat="1" applyFont="1" applyFill="1" applyBorder="1" applyAlignment="1" applyProtection="1">
      <alignment horizontal="right" vertical="center"/>
    </xf>
    <xf numFmtId="3" fontId="23" fillId="0" borderId="0" xfId="83" applyNumberFormat="1" applyFont="1" applyFill="1" applyAlignment="1" applyProtection="1">
      <alignment horizontal="right" vertical="center"/>
    </xf>
    <xf numFmtId="3" fontId="31" fillId="0" borderId="0" xfId="83" applyNumberFormat="1" applyFont="1" applyFill="1" applyAlignment="1" applyProtection="1">
      <alignment vertical="center"/>
    </xf>
    <xf numFmtId="209" fontId="31" fillId="0" borderId="12" xfId="83" applyNumberFormat="1" applyFont="1" applyFill="1" applyBorder="1" applyAlignment="1" applyProtection="1">
      <alignment horizontal="left" vertical="center"/>
    </xf>
    <xf numFmtId="209" fontId="23" fillId="0" borderId="12" xfId="83" applyNumberFormat="1" applyFont="1" applyFill="1" applyBorder="1" applyAlignment="1" applyProtection="1">
      <alignment horizontal="right" vertical="center"/>
    </xf>
    <xf numFmtId="209" fontId="23" fillId="0" borderId="12" xfId="83" applyNumberFormat="1" applyFont="1" applyFill="1" applyBorder="1" applyAlignment="1" applyProtection="1">
      <alignment vertical="center"/>
    </xf>
    <xf numFmtId="209" fontId="23" fillId="0" borderId="0" xfId="83" applyNumberFormat="1" applyFont="1" applyFill="1" applyAlignment="1" applyProtection="1">
      <alignment horizontal="center" vertical="center"/>
    </xf>
    <xf numFmtId="3" fontId="29" fillId="0" borderId="12" xfId="0" applyNumberFormat="1" applyFont="1" applyFill="1" applyBorder="1" applyAlignment="1" applyProtection="1">
      <alignment horizontal="left" vertical="center"/>
    </xf>
    <xf numFmtId="3" fontId="23" fillId="0" borderId="12" xfId="0" applyNumberFormat="1" applyFont="1" applyFill="1" applyBorder="1" applyAlignment="1" applyProtection="1">
      <alignment horizontal="left" vertical="center"/>
      <protection hidden="1"/>
    </xf>
    <xf numFmtId="3" fontId="30" fillId="0" borderId="12" xfId="0" applyNumberFormat="1" applyFont="1" applyFill="1" applyBorder="1" applyAlignment="1" applyProtection="1">
      <alignment horizontal="left" vertical="center"/>
      <protection hidden="1"/>
    </xf>
    <xf numFmtId="3" fontId="24" fillId="0" borderId="12" xfId="0" applyNumberFormat="1" applyFont="1" applyFill="1" applyBorder="1" applyAlignment="1" applyProtection="1">
      <alignment horizontal="left" vertical="center"/>
      <protection hidden="1"/>
    </xf>
    <xf numFmtId="3" fontId="29" fillId="0" borderId="12" xfId="0" applyNumberFormat="1" applyFont="1" applyFill="1" applyBorder="1" applyAlignment="1" applyProtection="1">
      <alignment horizontal="left" vertical="center"/>
      <protection hidden="1"/>
    </xf>
    <xf numFmtId="3" fontId="29" fillId="0" borderId="12" xfId="83" applyNumberFormat="1" applyFont="1" applyFill="1" applyBorder="1" applyAlignment="1" applyProtection="1">
      <alignment horizontal="right" vertical="center"/>
    </xf>
    <xf numFmtId="3" fontId="29" fillId="0" borderId="0" xfId="83" applyNumberFormat="1" applyFont="1" applyFill="1" applyAlignment="1" applyProtection="1">
      <alignment horizontal="center" vertical="center"/>
    </xf>
    <xf numFmtId="3" fontId="24" fillId="0" borderId="0" xfId="83" applyNumberFormat="1" applyFont="1" applyFill="1" applyAlignment="1" applyProtection="1">
      <alignment horizontal="center" vertical="center"/>
    </xf>
    <xf numFmtId="3" fontId="23" fillId="0" borderId="18" xfId="0" applyNumberFormat="1" applyFont="1" applyFill="1" applyBorder="1" applyAlignment="1" applyProtection="1">
      <alignment horizontal="left" vertical="center"/>
      <protection hidden="1"/>
    </xf>
    <xf numFmtId="3" fontId="23" fillId="0" borderId="12" xfId="0" applyNumberFormat="1" applyFont="1" applyFill="1" applyBorder="1" applyAlignment="1" applyProtection="1">
      <alignment horizontal="left" vertical="center"/>
    </xf>
    <xf numFmtId="3" fontId="27" fillId="0" borderId="12" xfId="0" applyNumberFormat="1" applyFont="1" applyFill="1" applyBorder="1" applyAlignment="1" applyProtection="1">
      <alignment horizontal="left" vertical="center"/>
      <protection hidden="1"/>
    </xf>
    <xf numFmtId="3" fontId="23" fillId="0" borderId="0" xfId="0" applyNumberFormat="1" applyFont="1" applyFill="1" applyBorder="1" applyAlignment="1" applyProtection="1">
      <alignment horizontal="left" vertical="center"/>
    </xf>
    <xf numFmtId="3" fontId="23" fillId="0" borderId="0" xfId="0" applyNumberFormat="1" applyFont="1" applyFill="1" applyBorder="1" applyAlignment="1" applyProtection="1">
      <alignment horizontal="left" vertical="center"/>
      <protection hidden="1"/>
    </xf>
    <xf numFmtId="0" fontId="129" fillId="0" borderId="0" xfId="75" applyFont="1" applyBorder="1" applyAlignment="1">
      <alignment vertical="center"/>
    </xf>
    <xf numFmtId="0" fontId="129" fillId="0" borderId="0" xfId="75" applyFont="1" applyBorder="1" applyAlignment="1">
      <alignment horizontal="center" vertical="center" wrapText="1"/>
    </xf>
    <xf numFmtId="3" fontId="133" fillId="0" borderId="12" xfId="75" applyNumberFormat="1" applyFont="1" applyBorder="1" applyAlignment="1">
      <alignment vertical="center"/>
    </xf>
    <xf numFmtId="3" fontId="130" fillId="0" borderId="19" xfId="75" applyNumberFormat="1" applyFont="1" applyBorder="1" applyAlignment="1">
      <alignment vertical="center"/>
    </xf>
    <xf numFmtId="0" fontId="130" fillId="0" borderId="0" xfId="75" applyFont="1" applyBorder="1" applyAlignment="1">
      <alignment horizontal="center" vertical="center" wrapText="1"/>
    </xf>
    <xf numFmtId="0" fontId="136" fillId="0" borderId="0" xfId="75" applyFont="1" applyBorder="1" applyAlignment="1">
      <alignment vertical="center"/>
    </xf>
    <xf numFmtId="0" fontId="136" fillId="0" borderId="0" xfId="75" applyFont="1" applyBorder="1" applyAlignment="1">
      <alignment horizontal="center" vertical="center" wrapText="1"/>
    </xf>
    <xf numFmtId="0" fontId="135" fillId="0" borderId="0" xfId="75" applyFont="1" applyBorder="1" applyAlignment="1">
      <alignment vertical="center"/>
    </xf>
    <xf numFmtId="3" fontId="135" fillId="0" borderId="0" xfId="75" applyNumberFormat="1" applyFont="1" applyBorder="1" applyAlignment="1">
      <alignment vertical="center"/>
    </xf>
    <xf numFmtId="3" fontId="23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3" fontId="23" fillId="0" borderId="38" xfId="0" applyNumberFormat="1" applyFont="1" applyFill="1" applyBorder="1" applyAlignment="1" applyProtection="1">
      <alignment horizontal="right" vertical="center" wrapText="1" indent="1"/>
      <protection locked="0"/>
    </xf>
    <xf numFmtId="3" fontId="137" fillId="0" borderId="12" xfId="0" applyNumberFormat="1" applyFont="1" applyFill="1" applyBorder="1" applyAlignment="1">
      <alignment vertical="center"/>
    </xf>
    <xf numFmtId="3" fontId="138" fillId="0" borderId="12" xfId="0" applyNumberFormat="1" applyFont="1" applyFill="1" applyBorder="1" applyAlignment="1">
      <alignment vertical="center"/>
    </xf>
    <xf numFmtId="3" fontId="53" fillId="0" borderId="12" xfId="0" applyNumberFormat="1" applyFont="1" applyFill="1" applyBorder="1" applyAlignment="1">
      <alignment vertical="center"/>
    </xf>
    <xf numFmtId="3" fontId="53" fillId="0" borderId="18" xfId="0" applyNumberFormat="1" applyFont="1" applyFill="1" applyBorder="1" applyAlignment="1">
      <alignment vertical="center"/>
    </xf>
    <xf numFmtId="3" fontId="51" fillId="0" borderId="12" xfId="86" applyNumberFormat="1" applyFont="1" applyBorder="1" applyAlignment="1">
      <alignment horizontal="left" vertical="center"/>
    </xf>
    <xf numFmtId="3" fontId="53" fillId="0" borderId="12" xfId="85" applyNumberFormat="1" applyFont="1" applyBorder="1" applyAlignment="1">
      <alignment horizontal="left" vertical="center"/>
    </xf>
    <xf numFmtId="3" fontId="53" fillId="20" borderId="12" xfId="86" applyNumberFormat="1" applyFont="1" applyFill="1" applyBorder="1" applyAlignment="1">
      <alignment horizontal="right" vertical="center"/>
    </xf>
    <xf numFmtId="3" fontId="53" fillId="0" borderId="12" xfId="86" applyNumberFormat="1" applyFont="1" applyBorder="1" applyAlignment="1">
      <alignment horizontal="left" vertical="center"/>
    </xf>
    <xf numFmtId="3" fontId="23" fillId="0" borderId="12" xfId="86" applyNumberFormat="1" applyFont="1" applyBorder="1" applyAlignment="1">
      <alignment vertical="center"/>
    </xf>
    <xf numFmtId="3" fontId="138" fillId="0" borderId="12" xfId="86" applyNumberFormat="1" applyFont="1" applyBorder="1" applyAlignment="1">
      <alignment horizontal="left" vertical="center"/>
    </xf>
    <xf numFmtId="3" fontId="138" fillId="0" borderId="12" xfId="86" applyNumberFormat="1" applyFont="1" applyBorder="1" applyAlignment="1">
      <alignment horizontal="right" vertical="center"/>
    </xf>
    <xf numFmtId="3" fontId="138" fillId="20" borderId="12" xfId="86" applyNumberFormat="1" applyFont="1" applyFill="1" applyBorder="1" applyAlignment="1">
      <alignment horizontal="right" vertical="center"/>
    </xf>
    <xf numFmtId="3" fontId="138" fillId="0" borderId="12" xfId="85" applyNumberFormat="1" applyFont="1" applyBorder="1" applyAlignment="1">
      <alignment horizontal="left" vertical="center"/>
    </xf>
    <xf numFmtId="3" fontId="126" fillId="0" borderId="0" xfId="86" applyNumberFormat="1" applyFont="1" applyBorder="1" applyAlignment="1">
      <alignment horizontal="center" vertical="center"/>
    </xf>
    <xf numFmtId="3" fontId="126" fillId="0" borderId="0" xfId="86" applyNumberFormat="1" applyFont="1" applyFill="1" applyBorder="1" applyAlignment="1">
      <alignment horizontal="center" vertical="center"/>
    </xf>
    <xf numFmtId="4" fontId="24" fillId="0" borderId="12" xfId="85" applyNumberFormat="1" applyFont="1" applyFill="1" applyBorder="1" applyAlignment="1">
      <alignment horizontal="center" vertical="center"/>
    </xf>
    <xf numFmtId="4" fontId="24" fillId="0" borderId="12" xfId="85" applyNumberFormat="1" applyFont="1" applyBorder="1" applyAlignment="1">
      <alignment horizontal="center" vertical="center"/>
    </xf>
    <xf numFmtId="3" fontId="138" fillId="0" borderId="12" xfId="86" applyNumberFormat="1" applyFont="1" applyFill="1" applyBorder="1" applyAlignment="1">
      <alignment horizontal="right" vertical="center"/>
    </xf>
    <xf numFmtId="3" fontId="53" fillId="0" borderId="12" xfId="86" applyNumberFormat="1" applyFont="1" applyFill="1" applyBorder="1" applyAlignment="1">
      <alignment horizontal="right" vertical="center"/>
    </xf>
    <xf numFmtId="3" fontId="51" fillId="0" borderId="12" xfId="86" applyNumberFormat="1" applyFont="1" applyFill="1" applyBorder="1" applyAlignment="1">
      <alignment horizontal="right" vertical="center"/>
    </xf>
    <xf numFmtId="3" fontId="89" fillId="0" borderId="12" xfId="86" applyNumberFormat="1" applyFont="1" applyBorder="1" applyAlignment="1">
      <alignment horizontal="left" vertical="center"/>
    </xf>
    <xf numFmtId="3" fontId="53" fillId="0" borderId="12" xfId="0" applyNumberFormat="1" applyFont="1" applyFill="1" applyBorder="1"/>
    <xf numFmtId="3" fontId="51" fillId="0" borderId="12" xfId="0" applyNumberFormat="1" applyFont="1" applyFill="1" applyBorder="1" applyAlignment="1">
      <alignment vertical="center"/>
    </xf>
    <xf numFmtId="4" fontId="139" fillId="0" borderId="12" xfId="0" applyNumberFormat="1" applyFont="1" applyFill="1" applyBorder="1" applyAlignment="1">
      <alignment horizontal="left" vertical="center" wrapText="1"/>
    </xf>
    <xf numFmtId="0" fontId="53" fillId="0" borderId="13" xfId="0" applyFont="1" applyFill="1" applyBorder="1"/>
    <xf numFmtId="4" fontId="23" fillId="0" borderId="13" xfId="0" applyNumberFormat="1" applyFont="1" applyFill="1" applyBorder="1" applyAlignment="1">
      <alignment horizontal="center" vertical="center"/>
    </xf>
    <xf numFmtId="0" fontId="53" fillId="0" borderId="12" xfId="0" applyFont="1" applyFill="1" applyBorder="1" applyAlignment="1">
      <alignment horizontal="left"/>
    </xf>
    <xf numFmtId="4" fontId="23" fillId="0" borderId="12" xfId="0" applyNumberFormat="1" applyFont="1" applyFill="1" applyBorder="1" applyAlignment="1">
      <alignment horizontal="center" vertical="center"/>
    </xf>
    <xf numFmtId="0" fontId="53" fillId="0" borderId="12" xfId="0" applyFont="1" applyFill="1" applyBorder="1"/>
    <xf numFmtId="0" fontId="53" fillId="0" borderId="18" xfId="0" applyFont="1" applyFill="1" applyBorder="1"/>
    <xf numFmtId="4" fontId="23" fillId="0" borderId="18" xfId="0" applyNumberFormat="1" applyFont="1" applyFill="1" applyBorder="1" applyAlignment="1">
      <alignment horizontal="center" vertical="center"/>
    </xf>
    <xf numFmtId="3" fontId="53" fillId="0" borderId="13" xfId="0" applyNumberFormat="1" applyFont="1" applyFill="1" applyBorder="1"/>
    <xf numFmtId="3" fontId="53" fillId="0" borderId="18" xfId="0" applyNumberFormat="1" applyFont="1" applyFill="1" applyBorder="1"/>
    <xf numFmtId="184" fontId="23" fillId="0" borderId="37" xfId="0" applyNumberFormat="1" applyFont="1" applyFill="1" applyBorder="1" applyAlignment="1">
      <alignment horizontal="right" vertical="center"/>
    </xf>
    <xf numFmtId="3" fontId="23" fillId="0" borderId="37" xfId="0" applyNumberFormat="1" applyFont="1" applyFill="1" applyBorder="1" applyAlignment="1" applyProtection="1">
      <alignment horizontal="right" vertical="center" indent="1"/>
      <protection locked="0"/>
    </xf>
    <xf numFmtId="4" fontId="23" fillId="20" borderId="37" xfId="0" applyNumberFormat="1" applyFont="1" applyFill="1" applyBorder="1" applyAlignment="1" applyProtection="1">
      <alignment horizontal="center" vertical="center"/>
    </xf>
    <xf numFmtId="4" fontId="23" fillId="20" borderId="39" xfId="0" applyNumberFormat="1" applyFont="1" applyFill="1" applyBorder="1" applyAlignment="1" applyProtection="1">
      <alignment horizontal="center" vertical="center"/>
    </xf>
    <xf numFmtId="184" fontId="23" fillId="0" borderId="38" xfId="0" applyNumberFormat="1" applyFont="1" applyFill="1" applyBorder="1" applyAlignment="1">
      <alignment horizontal="right" vertical="center"/>
    </xf>
    <xf numFmtId="3" fontId="23" fillId="0" borderId="38" xfId="0" applyNumberFormat="1" applyFont="1" applyFill="1" applyBorder="1" applyAlignment="1" applyProtection="1">
      <alignment horizontal="right" vertical="center" indent="1"/>
      <protection locked="0"/>
    </xf>
    <xf numFmtId="4" fontId="23" fillId="20" borderId="38" xfId="0" applyNumberFormat="1" applyFont="1" applyFill="1" applyBorder="1" applyAlignment="1" applyProtection="1">
      <alignment horizontal="center" vertical="center"/>
    </xf>
    <xf numFmtId="4" fontId="23" fillId="20" borderId="40" xfId="0" applyNumberFormat="1" applyFont="1" applyFill="1" applyBorder="1" applyAlignment="1" applyProtection="1">
      <alignment horizontal="center" vertical="center"/>
    </xf>
    <xf numFmtId="184" fontId="23" fillId="0" borderId="41" xfId="0" applyNumberFormat="1" applyFont="1" applyFill="1" applyBorder="1" applyAlignment="1">
      <alignment horizontal="right" vertical="center"/>
    </xf>
    <xf numFmtId="3" fontId="23" fillId="0" borderId="41" xfId="0" applyNumberFormat="1" applyFont="1" applyFill="1" applyBorder="1" applyAlignment="1" applyProtection="1">
      <alignment horizontal="right" vertical="center" indent="1"/>
      <protection locked="0"/>
    </xf>
    <xf numFmtId="4" fontId="23" fillId="20" borderId="41" xfId="0" applyNumberFormat="1" applyFont="1" applyFill="1" applyBorder="1" applyAlignment="1" applyProtection="1">
      <alignment horizontal="center" vertical="center"/>
    </xf>
    <xf numFmtId="4" fontId="23" fillId="20" borderId="42" xfId="0" applyNumberFormat="1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31" fillId="20" borderId="12" xfId="0" applyFont="1" applyFill="1" applyBorder="1" applyAlignment="1">
      <alignment vertical="center"/>
    </xf>
    <xf numFmtId="4" fontId="31" fillId="20" borderId="12" xfId="0" applyNumberFormat="1" applyFont="1" applyFill="1" applyBorder="1" applyAlignment="1">
      <alignment horizontal="left" vertical="center"/>
    </xf>
    <xf numFmtId="3" fontId="23" fillId="20" borderId="12" xfId="0" applyNumberFormat="1" applyFont="1" applyFill="1" applyBorder="1" applyAlignment="1">
      <alignment horizontal="right" vertical="center" indent="1"/>
    </xf>
    <xf numFmtId="4" fontId="23" fillId="20" borderId="12" xfId="0" applyNumberFormat="1" applyFont="1" applyFill="1" applyBorder="1" applyAlignment="1">
      <alignment horizontal="center" vertical="center"/>
    </xf>
    <xf numFmtId="0" fontId="31" fillId="20" borderId="44" xfId="0" applyFont="1" applyFill="1" applyBorder="1" applyAlignment="1">
      <alignment vertical="center"/>
    </xf>
    <xf numFmtId="4" fontId="31" fillId="20" borderId="44" xfId="0" applyNumberFormat="1" applyFont="1" applyFill="1" applyBorder="1" applyAlignment="1">
      <alignment horizontal="left" vertical="center"/>
    </xf>
    <xf numFmtId="3" fontId="23" fillId="20" borderId="44" xfId="0" applyNumberFormat="1" applyFont="1" applyFill="1" applyBorder="1" applyAlignment="1">
      <alignment horizontal="right" vertical="center" indent="1"/>
    </xf>
    <xf numFmtId="4" fontId="23" fillId="20" borderId="44" xfId="0" applyNumberFormat="1" applyFont="1" applyFill="1" applyBorder="1" applyAlignment="1">
      <alignment horizontal="center" vertical="center"/>
    </xf>
    <xf numFmtId="0" fontId="31" fillId="20" borderId="45" xfId="0" applyFont="1" applyFill="1" applyBorder="1" applyAlignment="1">
      <alignment vertical="center"/>
    </xf>
    <xf numFmtId="4" fontId="31" fillId="20" borderId="45" xfId="0" applyNumberFormat="1" applyFont="1" applyFill="1" applyBorder="1" applyAlignment="1">
      <alignment horizontal="left" vertical="center"/>
    </xf>
    <xf numFmtId="3" fontId="23" fillId="20" borderId="45" xfId="0" applyNumberFormat="1" applyFont="1" applyFill="1" applyBorder="1" applyAlignment="1">
      <alignment horizontal="right" vertical="center" indent="1"/>
    </xf>
    <xf numFmtId="4" fontId="23" fillId="20" borderId="45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vertical="center"/>
    </xf>
    <xf numFmtId="3" fontId="141" fillId="20" borderId="0" xfId="0" applyNumberFormat="1" applyFont="1" applyFill="1" applyAlignment="1">
      <alignment vertical="center" wrapText="1"/>
    </xf>
    <xf numFmtId="0" fontId="23" fillId="0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127" fillId="0" borderId="0" xfId="86" applyFont="1" applyFill="1" applyBorder="1" applyAlignment="1">
      <alignment horizontal="center" vertical="center"/>
    </xf>
    <xf numFmtId="179" fontId="23" fillId="0" borderId="37" xfId="95" applyNumberFormat="1" applyFont="1" applyFill="1" applyBorder="1" applyAlignment="1">
      <alignment horizontal="center" vertical="center"/>
    </xf>
    <xf numFmtId="179" fontId="23" fillId="0" borderId="39" xfId="95" applyNumberFormat="1" applyFont="1" applyFill="1" applyBorder="1" applyAlignment="1">
      <alignment horizontal="center" vertical="center"/>
    </xf>
    <xf numFmtId="179" fontId="23" fillId="0" borderId="38" xfId="95" applyNumberFormat="1" applyFont="1" applyFill="1" applyBorder="1" applyAlignment="1">
      <alignment horizontal="center" vertical="center"/>
    </xf>
    <xf numFmtId="179" fontId="23" fillId="0" borderId="40" xfId="95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0" fontId="4" fillId="0" borderId="0" xfId="72"/>
    <xf numFmtId="0" fontId="90" fillId="0" borderId="0" xfId="72" applyFont="1"/>
    <xf numFmtId="0" fontId="91" fillId="0" borderId="0" xfId="72" applyFont="1" applyAlignment="1">
      <alignment horizontal="center"/>
    </xf>
    <xf numFmtId="0" fontId="23" fillId="0" borderId="0" xfId="72" applyFont="1" applyAlignment="1">
      <alignment horizontal="center" vertical="center"/>
    </xf>
    <xf numFmtId="0" fontId="23" fillId="0" borderId="0" xfId="72" applyFont="1"/>
    <xf numFmtId="0" fontId="26" fillId="0" borderId="0" xfId="72" applyFont="1" applyAlignment="1">
      <alignment horizontal="left" vertical="center"/>
    </xf>
    <xf numFmtId="0" fontId="50" fillId="0" borderId="0" xfId="69" applyFont="1" applyAlignment="1" applyProtection="1">
      <alignment horizontal="center" vertical="center"/>
    </xf>
    <xf numFmtId="3" fontId="23" fillId="0" borderId="0" xfId="72" applyNumberFormat="1" applyFont="1" applyAlignment="1">
      <alignment horizontal="left" vertical="center"/>
    </xf>
    <xf numFmtId="3" fontId="23" fillId="0" borderId="0" xfId="72" applyNumberFormat="1" applyFont="1" applyAlignment="1">
      <alignment horizontal="left" vertical="center" wrapText="1"/>
    </xf>
    <xf numFmtId="0" fontId="23" fillId="0" borderId="0" xfId="72" applyFont="1" applyAlignment="1">
      <alignment horizontal="left" vertical="center" wrapText="1"/>
    </xf>
    <xf numFmtId="1" fontId="23" fillId="0" borderId="0" xfId="72" applyNumberFormat="1" applyFont="1" applyAlignment="1">
      <alignment horizontal="left" vertical="center"/>
    </xf>
    <xf numFmtId="3" fontId="23" fillId="0" borderId="0" xfId="72" applyNumberFormat="1" applyFont="1"/>
    <xf numFmtId="199" fontId="11" fillId="0" borderId="0" xfId="69" applyNumberFormat="1" applyBorder="1" applyAlignment="1" applyProtection="1"/>
    <xf numFmtId="3" fontId="23" fillId="0" borderId="0" xfId="72" applyNumberFormat="1" applyFont="1" applyAlignment="1">
      <alignment vertical="center"/>
    </xf>
    <xf numFmtId="0" fontId="23" fillId="0" borderId="0" xfId="72" applyFont="1" applyAlignment="1">
      <alignment vertical="center"/>
    </xf>
    <xf numFmtId="0" fontId="92" fillId="0" borderId="0" xfId="72" applyFont="1" applyAlignment="1">
      <alignment vertical="center"/>
    </xf>
    <xf numFmtId="0" fontId="92" fillId="0" borderId="0" xfId="72" applyFont="1" applyAlignment="1">
      <alignment horizontal="left" vertical="center"/>
    </xf>
    <xf numFmtId="0" fontId="26" fillId="0" borderId="0" xfId="72" applyFont="1" applyAlignment="1">
      <alignment horizontal="left"/>
    </xf>
    <xf numFmtId="0" fontId="23" fillId="0" borderId="0" xfId="72" applyFont="1" applyAlignment="1">
      <alignment horizontal="left"/>
    </xf>
    <xf numFmtId="3" fontId="23" fillId="0" borderId="0" xfId="72" applyNumberFormat="1" applyFont="1" applyAlignment="1">
      <alignment horizontal="left"/>
    </xf>
    <xf numFmtId="0" fontId="23" fillId="0" borderId="0" xfId="72" applyFont="1" applyAlignment="1">
      <alignment horizontal="left" wrapText="1"/>
    </xf>
    <xf numFmtId="1" fontId="23" fillId="0" borderId="0" xfId="72" applyNumberFormat="1" applyFont="1" applyAlignment="1">
      <alignment horizontal="left"/>
    </xf>
    <xf numFmtId="3" fontId="31" fillId="0" borderId="12" xfId="78" applyNumberFormat="1" applyFont="1" applyFill="1" applyBorder="1" applyAlignment="1" applyProtection="1">
      <alignment vertical="center"/>
    </xf>
    <xf numFmtId="3" fontId="31" fillId="0" borderId="12" xfId="78" applyNumberFormat="1" applyFont="1" applyFill="1" applyBorder="1" applyAlignment="1" applyProtection="1">
      <alignment horizontal="right" vertical="center"/>
      <protection locked="0"/>
    </xf>
    <xf numFmtId="3" fontId="31" fillId="0" borderId="18" xfId="78" applyNumberFormat="1" applyFont="1" applyFill="1" applyBorder="1" applyAlignment="1" applyProtection="1">
      <alignment horizontal="right" vertical="center"/>
      <protection locked="0"/>
    </xf>
    <xf numFmtId="3" fontId="31" fillId="0" borderId="0" xfId="0" applyNumberFormat="1" applyFont="1" applyFill="1" applyBorder="1" applyAlignment="1" applyProtection="1">
      <alignment vertical="center"/>
    </xf>
    <xf numFmtId="3" fontId="31" fillId="0" borderId="0" xfId="0" applyNumberFormat="1" applyFont="1" applyFill="1" applyBorder="1" applyAlignment="1" applyProtection="1">
      <alignment horizontal="right" vertical="center"/>
    </xf>
    <xf numFmtId="3" fontId="31" fillId="0" borderId="0" xfId="0" applyNumberFormat="1" applyFont="1" applyFill="1" applyBorder="1" applyAlignment="1" applyProtection="1">
      <alignment horizontal="right" vertical="center"/>
      <protection locked="0"/>
    </xf>
    <xf numFmtId="0" fontId="23" fillId="0" borderId="46" xfId="0" applyFont="1" applyFill="1" applyBorder="1" applyAlignment="1">
      <alignment horizontal="left" vertical="center" wrapText="1"/>
    </xf>
    <xf numFmtId="3" fontId="23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79" fontId="23" fillId="0" borderId="41" xfId="95" applyNumberFormat="1" applyFont="1" applyFill="1" applyBorder="1" applyAlignment="1">
      <alignment horizontal="center" vertical="center"/>
    </xf>
    <xf numFmtId="179" fontId="23" fillId="0" borderId="42" xfId="95" applyNumberFormat="1" applyFont="1" applyFill="1" applyBorder="1" applyAlignment="1">
      <alignment horizontal="center" vertical="center"/>
    </xf>
    <xf numFmtId="3" fontId="23" fillId="20" borderId="12" xfId="79" applyNumberFormat="1" applyFont="1" applyFill="1" applyBorder="1" applyAlignment="1">
      <alignment horizontal="left" vertical="center" wrapText="1"/>
    </xf>
    <xf numFmtId="3" fontId="23" fillId="20" borderId="12" xfId="79" applyNumberFormat="1" applyFont="1" applyFill="1" applyBorder="1" applyAlignment="1" applyProtection="1">
      <alignment horizontal="left" vertical="center"/>
    </xf>
    <xf numFmtId="3" fontId="31" fillId="20" borderId="0" xfId="79" applyNumberFormat="1" applyFont="1" applyFill="1" applyAlignment="1" applyProtection="1">
      <alignment horizontal="left" vertical="center"/>
    </xf>
    <xf numFmtId="0" fontId="130" fillId="20" borderId="12" xfId="75" applyFont="1" applyFill="1" applyBorder="1" applyAlignment="1">
      <alignment vertical="center"/>
    </xf>
    <xf numFmtId="0" fontId="133" fillId="20" borderId="12" xfId="75" applyFont="1" applyFill="1" applyBorder="1" applyAlignment="1">
      <alignment vertical="center"/>
    </xf>
    <xf numFmtId="3" fontId="28" fillId="0" borderId="0" xfId="0" applyNumberFormat="1" applyFont="1" applyBorder="1" applyAlignment="1">
      <alignment horizontal="left" vertical="center"/>
    </xf>
    <xf numFmtId="3" fontId="23" fillId="20" borderId="31" xfId="0" applyNumberFormat="1" applyFont="1" applyFill="1" applyBorder="1" applyAlignment="1">
      <alignment vertical="center"/>
    </xf>
    <xf numFmtId="3" fontId="23" fillId="20" borderId="12" xfId="79" applyNumberFormat="1" applyFont="1" applyFill="1" applyBorder="1" applyAlignment="1">
      <alignment vertical="center"/>
    </xf>
    <xf numFmtId="3" fontId="29" fillId="0" borderId="12" xfId="79" applyNumberFormat="1" applyFont="1" applyFill="1" applyBorder="1" applyAlignment="1">
      <alignment vertical="center"/>
    </xf>
    <xf numFmtId="0" fontId="130" fillId="0" borderId="12" xfId="75" applyFont="1" applyFill="1" applyBorder="1" applyAlignment="1">
      <alignment vertical="center"/>
    </xf>
    <xf numFmtId="3" fontId="142" fillId="0" borderId="12" xfId="80" applyNumberFormat="1" applyFont="1" applyBorder="1" applyAlignment="1" applyProtection="1">
      <alignment horizontal="left" vertical="center"/>
      <protection locked="0"/>
    </xf>
    <xf numFmtId="3" fontId="139" fillId="0" borderId="12" xfId="80" applyNumberFormat="1" applyFont="1" applyBorder="1" applyAlignment="1" applyProtection="1">
      <alignment horizontal="left" vertical="center"/>
    </xf>
    <xf numFmtId="3" fontId="143" fillId="0" borderId="12" xfId="80" applyNumberFormat="1" applyFont="1" applyBorder="1" applyAlignment="1" applyProtection="1">
      <alignment horizontal="left" vertical="center"/>
    </xf>
    <xf numFmtId="3" fontId="139" fillId="0" borderId="12" xfId="79" applyNumberFormat="1" applyFont="1" applyBorder="1" applyAlignment="1" applyProtection="1">
      <alignment horizontal="left" vertical="center"/>
    </xf>
    <xf numFmtId="3" fontId="139" fillId="0" borderId="12" xfId="79" applyNumberFormat="1" applyFont="1" applyFill="1" applyBorder="1" applyAlignment="1" applyProtection="1">
      <alignment horizontal="left" vertical="center"/>
    </xf>
    <xf numFmtId="3" fontId="139" fillId="0" borderId="12" xfId="0" applyNumberFormat="1" applyFont="1" applyBorder="1" applyAlignment="1" applyProtection="1">
      <alignment horizontal="left" vertical="center"/>
    </xf>
    <xf numFmtId="0" fontId="139" fillId="0" borderId="13" xfId="80" applyFont="1" applyFill="1" applyBorder="1" applyAlignment="1" applyProtection="1">
      <alignment horizontal="left" vertical="center"/>
    </xf>
    <xf numFmtId="3" fontId="139" fillId="0" borderId="12" xfId="80" applyNumberFormat="1" applyFont="1" applyFill="1" applyBorder="1" applyAlignment="1" applyProtection="1">
      <alignment horizontal="left" vertical="center"/>
    </xf>
    <xf numFmtId="0" fontId="139" fillId="0" borderId="12" xfId="80" applyFont="1" applyBorder="1" applyAlignment="1" applyProtection="1">
      <alignment horizontal="left" vertical="center"/>
    </xf>
    <xf numFmtId="0" fontId="31" fillId="0" borderId="47" xfId="80" applyFont="1" applyFill="1" applyBorder="1" applyAlignment="1" applyProtection="1">
      <alignment horizontal="left" vertical="center" wrapText="1"/>
    </xf>
    <xf numFmtId="3" fontId="145" fillId="0" borderId="12" xfId="80" applyNumberFormat="1" applyFont="1" applyBorder="1" applyAlignment="1" applyProtection="1">
      <alignment horizontal="left" vertical="center"/>
    </xf>
    <xf numFmtId="3" fontId="23" fillId="20" borderId="12" xfId="0" applyNumberFormat="1" applyFont="1" applyFill="1" applyBorder="1" applyAlignment="1" applyProtection="1">
      <alignment horizontal="left" vertical="center" wrapText="1"/>
      <protection locked="0"/>
    </xf>
    <xf numFmtId="3" fontId="23" fillId="20" borderId="15" xfId="0" applyNumberFormat="1" applyFont="1" applyFill="1" applyBorder="1" applyAlignment="1" applyProtection="1">
      <alignment horizontal="left" vertical="center" wrapText="1"/>
      <protection locked="0"/>
    </xf>
    <xf numFmtId="3" fontId="23" fillId="20" borderId="16" xfId="0" applyNumberFormat="1" applyFont="1" applyFill="1" applyBorder="1" applyAlignment="1" applyProtection="1">
      <alignment horizontal="left" vertical="center" wrapText="1"/>
      <protection locked="0"/>
    </xf>
    <xf numFmtId="3" fontId="139" fillId="0" borderId="13" xfId="80" applyNumberFormat="1" applyFont="1" applyFill="1" applyBorder="1" applyAlignment="1">
      <alignment horizontal="left" vertical="center" wrapText="1"/>
    </xf>
    <xf numFmtId="3" fontId="139" fillId="0" borderId="12" xfId="80" applyNumberFormat="1" applyFont="1" applyFill="1" applyBorder="1" applyAlignment="1">
      <alignment horizontal="left" vertical="center" wrapText="1"/>
    </xf>
    <xf numFmtId="3" fontId="143" fillId="0" borderId="12" xfId="79" applyNumberFormat="1" applyFont="1" applyBorder="1" applyAlignment="1">
      <alignment horizontal="left" vertical="center" wrapText="1"/>
    </xf>
    <xf numFmtId="3" fontId="143" fillId="0" borderId="12" xfId="79" applyNumberFormat="1" applyFont="1" applyBorder="1" applyAlignment="1">
      <alignment horizontal="left" vertical="center"/>
    </xf>
    <xf numFmtId="3" fontId="139" fillId="0" borderId="13" xfId="80" applyNumberFormat="1" applyFont="1" applyFill="1" applyBorder="1" applyAlignment="1" applyProtection="1">
      <alignment horizontal="left" vertical="center"/>
    </xf>
    <xf numFmtId="3" fontId="139" fillId="0" borderId="12" xfId="81" applyNumberFormat="1" applyFont="1" applyFill="1" applyBorder="1" applyAlignment="1" applyProtection="1">
      <alignment horizontal="left" vertical="center" wrapText="1"/>
    </xf>
    <xf numFmtId="3" fontId="139" fillId="0" borderId="12" xfId="79" applyNumberFormat="1" applyFont="1" applyFill="1" applyBorder="1" applyAlignment="1" applyProtection="1">
      <alignment horizontal="left" vertical="center" wrapText="1"/>
    </xf>
    <xf numFmtId="3" fontId="139" fillId="0" borderId="13" xfId="79" applyNumberFormat="1" applyFont="1" applyFill="1" applyBorder="1" applyAlignment="1">
      <alignment horizontal="left" vertical="center" wrapText="1"/>
    </xf>
    <xf numFmtId="0" fontId="31" fillId="0" borderId="0" xfId="0" applyFont="1" applyFill="1" applyAlignment="1" applyProtection="1">
      <alignment horizontal="left" vertical="center" wrapText="1"/>
    </xf>
    <xf numFmtId="0" fontId="31" fillId="0" borderId="0" xfId="0" applyFont="1" applyFill="1" applyAlignment="1" applyProtection="1">
      <alignment horizontal="left" vertical="center"/>
    </xf>
    <xf numFmtId="3" fontId="143" fillId="0" borderId="0" xfId="0" applyNumberFormat="1" applyFont="1" applyAlignment="1" applyProtection="1">
      <alignment vertical="center"/>
    </xf>
    <xf numFmtId="0" fontId="147" fillId="0" borderId="0" xfId="0" applyFont="1" applyAlignment="1" applyProtection="1">
      <alignment vertical="center"/>
    </xf>
    <xf numFmtId="3" fontId="143" fillId="20" borderId="12" xfId="95" applyNumberFormat="1" applyFont="1" applyFill="1" applyBorder="1" applyAlignment="1" applyProtection="1">
      <alignment horizontal="right" vertical="center" wrapText="1"/>
      <protection locked="0"/>
    </xf>
    <xf numFmtId="4" fontId="143" fillId="20" borderId="12" xfId="95" applyNumberFormat="1" applyFont="1" applyFill="1" applyBorder="1" applyAlignment="1" applyProtection="1">
      <alignment horizontal="center" vertical="center" wrapText="1"/>
      <protection locked="0"/>
    </xf>
    <xf numFmtId="0" fontId="147" fillId="0" borderId="0" xfId="0" applyFont="1" applyAlignment="1" applyProtection="1">
      <alignment vertical="center"/>
      <protection locked="0"/>
    </xf>
    <xf numFmtId="3" fontId="143" fillId="0" borderId="0" xfId="0" applyNumberFormat="1" applyFont="1" applyAlignment="1" applyProtection="1">
      <alignment horizontal="right" vertical="center" wrapText="1"/>
    </xf>
    <xf numFmtId="3" fontId="143" fillId="20" borderId="16" xfId="95" applyNumberFormat="1" applyFont="1" applyFill="1" applyBorder="1" applyAlignment="1" applyProtection="1">
      <alignment horizontal="right" vertical="center" wrapText="1"/>
    </xf>
    <xf numFmtId="3" fontId="143" fillId="0" borderId="0" xfId="0" applyNumberFormat="1" applyFont="1" applyBorder="1" applyAlignment="1" applyProtection="1">
      <alignment horizontal="right" vertical="center" wrapText="1"/>
      <protection locked="0"/>
    </xf>
    <xf numFmtId="3" fontId="143" fillId="0" borderId="0" xfId="0" applyNumberFormat="1" applyFont="1" applyBorder="1" applyAlignment="1" applyProtection="1">
      <alignment horizontal="right" vertical="center" wrapText="1"/>
    </xf>
    <xf numFmtId="3" fontId="143" fillId="0" borderId="0" xfId="0" applyNumberFormat="1" applyFont="1" applyBorder="1" applyAlignment="1" applyProtection="1">
      <alignment vertical="center"/>
      <protection locked="0"/>
    </xf>
    <xf numFmtId="3" fontId="143" fillId="0" borderId="0" xfId="0" applyNumberFormat="1" applyFont="1" applyAlignment="1" applyProtection="1">
      <alignment vertical="center"/>
      <protection locked="0"/>
    </xf>
    <xf numFmtId="3" fontId="143" fillId="0" borderId="0" xfId="79" applyNumberFormat="1" applyFont="1" applyAlignment="1" applyProtection="1">
      <alignment vertical="center"/>
    </xf>
    <xf numFmtId="0" fontId="147" fillId="0" borderId="0" xfId="0" applyFont="1" applyBorder="1" applyAlignment="1" applyProtection="1">
      <alignment vertical="center"/>
      <protection locked="0"/>
    </xf>
    <xf numFmtId="0" fontId="143" fillId="0" borderId="19" xfId="0" applyFont="1" applyBorder="1" applyAlignment="1" applyProtection="1">
      <alignment horizontal="right" vertical="center" wrapText="1"/>
      <protection locked="0"/>
    </xf>
    <xf numFmtId="0" fontId="143" fillId="0" borderId="0" xfId="0" applyFont="1" applyBorder="1" applyAlignment="1" applyProtection="1">
      <alignment horizontal="right" vertical="center" wrapText="1"/>
      <protection locked="0"/>
    </xf>
    <xf numFmtId="0" fontId="143" fillId="0" borderId="0" xfId="0" applyFont="1" applyAlignment="1" applyProtection="1">
      <alignment horizontal="right" vertical="center" wrapText="1"/>
      <protection locked="0"/>
    </xf>
    <xf numFmtId="0" fontId="143" fillId="0" borderId="0" xfId="0" applyFont="1" applyAlignment="1" applyProtection="1">
      <alignment vertical="center"/>
      <protection locked="0"/>
    </xf>
    <xf numFmtId="0" fontId="143" fillId="0" borderId="0" xfId="0" applyFont="1" applyBorder="1" applyAlignment="1" applyProtection="1">
      <alignment vertical="center"/>
      <protection locked="0"/>
    </xf>
    <xf numFmtId="0" fontId="143" fillId="0" borderId="19" xfId="0" applyFont="1" applyBorder="1" applyAlignment="1" applyProtection="1">
      <alignment horizontal="right" vertical="center" wrapText="1"/>
    </xf>
    <xf numFmtId="0" fontId="143" fillId="0" borderId="0" xfId="0" applyFont="1" applyBorder="1" applyAlignment="1" applyProtection="1">
      <alignment horizontal="right" vertical="center" wrapText="1"/>
    </xf>
    <xf numFmtId="3" fontId="142" fillId="0" borderId="0" xfId="95" applyNumberFormat="1" applyFont="1" applyFill="1" applyBorder="1" applyAlignment="1" applyProtection="1">
      <alignment horizontal="right" vertical="center" wrapText="1"/>
    </xf>
    <xf numFmtId="0" fontId="143" fillId="0" borderId="0" xfId="0" applyFont="1" applyFill="1" applyBorder="1" applyAlignment="1" applyProtection="1">
      <alignment horizontal="right" vertical="center" wrapText="1"/>
    </xf>
    <xf numFmtId="0" fontId="147" fillId="0" borderId="0" xfId="0" applyFont="1" applyBorder="1" applyAlignment="1" applyProtection="1">
      <alignment vertical="center"/>
    </xf>
    <xf numFmtId="0" fontId="147" fillId="0" borderId="19" xfId="0" applyFont="1" applyFill="1" applyBorder="1" applyAlignment="1" applyProtection="1">
      <alignment horizontal="right" vertical="center" wrapText="1"/>
      <protection locked="0"/>
    </xf>
    <xf numFmtId="0" fontId="147" fillId="0" borderId="0" xfId="0" applyFont="1" applyFill="1" applyBorder="1" applyAlignment="1" applyProtection="1">
      <alignment horizontal="right" vertical="center" wrapText="1"/>
      <protection locked="0"/>
    </xf>
    <xf numFmtId="3" fontId="147" fillId="0" borderId="19" xfId="0" applyNumberFormat="1" applyFont="1" applyFill="1" applyBorder="1" applyAlignment="1" applyProtection="1">
      <alignment horizontal="right" vertical="center" wrapText="1"/>
    </xf>
    <xf numFmtId="0" fontId="147" fillId="0" borderId="0" xfId="0" applyFont="1" applyFill="1" applyBorder="1" applyAlignment="1" applyProtection="1">
      <alignment horizontal="right" vertical="center" wrapText="1"/>
    </xf>
    <xf numFmtId="0" fontId="143" fillId="0" borderId="0" xfId="0" applyFont="1" applyAlignment="1" applyProtection="1">
      <alignment horizontal="right" vertical="center" wrapText="1"/>
    </xf>
    <xf numFmtId="0" fontId="143" fillId="0" borderId="0" xfId="0" applyFont="1" applyAlignment="1" applyProtection="1">
      <alignment vertical="center"/>
    </xf>
    <xf numFmtId="0" fontId="143" fillId="0" borderId="19" xfId="0" applyFont="1" applyFill="1" applyBorder="1" applyAlignment="1" applyProtection="1">
      <alignment horizontal="right" vertical="center" wrapText="1"/>
      <protection locked="0"/>
    </xf>
    <xf numFmtId="0" fontId="143" fillId="0" borderId="0" xfId="0" applyFont="1" applyFill="1" applyBorder="1" applyAlignment="1" applyProtection="1">
      <alignment horizontal="right" vertical="center" wrapText="1"/>
      <protection locked="0"/>
    </xf>
    <xf numFmtId="3" fontId="142" fillId="0" borderId="19" xfId="95" applyNumberFormat="1" applyFont="1" applyFill="1" applyBorder="1" applyAlignment="1" applyProtection="1">
      <alignment horizontal="right" vertical="center" wrapText="1"/>
    </xf>
    <xf numFmtId="0" fontId="143" fillId="0" borderId="0" xfId="0" applyFont="1" applyBorder="1" applyAlignment="1" applyProtection="1">
      <alignment vertical="center"/>
    </xf>
    <xf numFmtId="3" fontId="143" fillId="20" borderId="12" xfId="95" applyNumberFormat="1" applyFont="1" applyFill="1" applyBorder="1" applyAlignment="1" applyProtection="1">
      <alignment horizontal="right" vertical="center" wrapText="1"/>
    </xf>
    <xf numFmtId="3" fontId="142" fillId="20" borderId="12" xfId="95" applyNumberFormat="1" applyFont="1" applyFill="1" applyBorder="1" applyAlignment="1" applyProtection="1">
      <alignment horizontal="right" vertical="center" wrapText="1"/>
    </xf>
    <xf numFmtId="3" fontId="142" fillId="20" borderId="14" xfId="95" applyNumberFormat="1" applyFont="1" applyFill="1" applyBorder="1" applyAlignment="1" applyProtection="1">
      <alignment horizontal="right" vertical="center" wrapText="1"/>
    </xf>
    <xf numFmtId="0" fontId="147" fillId="0" borderId="35" xfId="0" applyFont="1" applyBorder="1" applyAlignment="1">
      <alignment vertical="center"/>
    </xf>
    <xf numFmtId="0" fontId="147" fillId="0" borderId="30" xfId="0" applyFont="1" applyBorder="1" applyAlignment="1">
      <alignment vertical="center"/>
    </xf>
    <xf numFmtId="3" fontId="143" fillId="0" borderId="19" xfId="0" applyNumberFormat="1" applyFont="1" applyBorder="1" applyAlignment="1" applyProtection="1">
      <alignment horizontal="right" vertical="center" wrapText="1"/>
    </xf>
    <xf numFmtId="3" fontId="142" fillId="20" borderId="0" xfId="95" applyNumberFormat="1" applyFont="1" applyFill="1" applyBorder="1" applyAlignment="1" applyProtection="1">
      <alignment horizontal="right" vertical="center" wrapText="1"/>
    </xf>
    <xf numFmtId="0" fontId="143" fillId="20" borderId="0" xfId="0" applyFont="1" applyFill="1" applyBorder="1" applyAlignment="1" applyProtection="1">
      <alignment horizontal="right" vertical="center" wrapText="1"/>
    </xf>
    <xf numFmtId="0" fontId="143" fillId="20" borderId="0" xfId="0" applyFont="1" applyFill="1" applyBorder="1" applyAlignment="1" applyProtection="1">
      <alignment vertical="center"/>
    </xf>
    <xf numFmtId="199" fontId="142" fillId="20" borderId="34" xfId="0" applyNumberFormat="1" applyFont="1" applyFill="1" applyBorder="1" applyAlignment="1">
      <alignment vertical="center" wrapText="1"/>
    </xf>
    <xf numFmtId="199" fontId="139" fillId="0" borderId="19" xfId="0" applyNumberFormat="1" applyFont="1" applyFill="1" applyBorder="1" applyAlignment="1">
      <alignment vertical="center" wrapText="1"/>
    </xf>
    <xf numFmtId="199" fontId="143" fillId="0" borderId="0" xfId="0" applyNumberFormat="1" applyFont="1" applyAlignment="1">
      <alignment vertical="center"/>
    </xf>
    <xf numFmtId="199" fontId="142" fillId="20" borderId="0" xfId="95" applyNumberFormat="1" applyFont="1" applyFill="1" applyBorder="1" applyAlignment="1">
      <alignment vertical="center"/>
    </xf>
    <xf numFmtId="199" fontId="143" fillId="0" borderId="0" xfId="0" applyNumberFormat="1" applyFont="1" applyBorder="1" applyAlignment="1">
      <alignment vertical="center"/>
    </xf>
    <xf numFmtId="199" fontId="143" fillId="20" borderId="0" xfId="95" applyNumberFormat="1" applyFont="1" applyFill="1" applyBorder="1" applyAlignment="1">
      <alignment vertical="center"/>
    </xf>
    <xf numFmtId="199" fontId="147" fillId="0" borderId="0" xfId="0" applyNumberFormat="1" applyFont="1" applyAlignment="1">
      <alignment vertical="center"/>
    </xf>
    <xf numFmtId="199" fontId="145" fillId="20" borderId="19" xfId="0" applyNumberFormat="1" applyFont="1" applyFill="1" applyBorder="1" applyAlignment="1">
      <alignment vertical="center" wrapText="1"/>
    </xf>
    <xf numFmtId="3" fontId="142" fillId="20" borderId="19" xfId="55" applyNumberFormat="1" applyFont="1" applyFill="1" applyBorder="1" applyAlignment="1" applyProtection="1">
      <alignment horizontal="right" vertical="center" wrapText="1"/>
    </xf>
    <xf numFmtId="3" fontId="142" fillId="20" borderId="0" xfId="55" applyNumberFormat="1" applyFont="1" applyFill="1" applyBorder="1" applyAlignment="1" applyProtection="1">
      <alignment horizontal="right" vertical="center" wrapText="1"/>
    </xf>
    <xf numFmtId="3" fontId="143" fillId="20" borderId="12" xfId="55" applyNumberFormat="1" applyFont="1" applyFill="1" applyBorder="1" applyAlignment="1" applyProtection="1">
      <alignment horizontal="right" vertical="center" wrapText="1"/>
    </xf>
    <xf numFmtId="3" fontId="143" fillId="20" borderId="16" xfId="55" applyNumberFormat="1" applyFont="1" applyFill="1" applyBorder="1" applyAlignment="1" applyProtection="1">
      <alignment horizontal="right" vertical="center" wrapText="1"/>
    </xf>
    <xf numFmtId="0" fontId="142" fillId="0" borderId="19" xfId="0" applyFont="1" applyFill="1" applyBorder="1" applyAlignment="1" applyProtection="1">
      <alignment horizontal="right" vertical="center" wrapText="1"/>
    </xf>
    <xf numFmtId="0" fontId="142" fillId="0" borderId="0" xfId="0" applyFont="1" applyFill="1" applyBorder="1" applyAlignment="1" applyProtection="1">
      <alignment horizontal="right" vertical="center" wrapText="1"/>
    </xf>
    <xf numFmtId="0" fontId="142" fillId="0" borderId="0" xfId="0" applyFont="1" applyBorder="1" applyAlignment="1" applyProtection="1">
      <alignment horizontal="right" vertical="center" wrapText="1"/>
    </xf>
    <xf numFmtId="0" fontId="142" fillId="0" borderId="0" xfId="0" applyFont="1" applyBorder="1" applyAlignment="1" applyProtection="1">
      <alignment vertical="center"/>
    </xf>
    <xf numFmtId="0" fontId="142" fillId="0" borderId="0" xfId="0" applyFont="1" applyAlignment="1" applyProtection="1">
      <alignment vertical="center"/>
    </xf>
    <xf numFmtId="3" fontId="142" fillId="0" borderId="12" xfId="79" applyNumberFormat="1" applyFont="1" applyBorder="1" applyAlignment="1">
      <alignment vertical="center"/>
    </xf>
    <xf numFmtId="0" fontId="143" fillId="0" borderId="0" xfId="75" applyFont="1" applyAlignment="1">
      <alignment vertical="center"/>
    </xf>
    <xf numFmtId="3" fontId="142" fillId="0" borderId="12" xfId="79" applyNumberFormat="1" applyFont="1" applyFill="1" applyBorder="1" applyAlignment="1">
      <alignment vertical="center"/>
    </xf>
    <xf numFmtId="0" fontId="149" fillId="0" borderId="12" xfId="75" applyFont="1" applyFill="1" applyBorder="1" applyAlignment="1">
      <alignment vertical="center"/>
    </xf>
    <xf numFmtId="0" fontId="142" fillId="0" borderId="0" xfId="75" applyFont="1" applyAlignment="1">
      <alignment vertical="center"/>
    </xf>
    <xf numFmtId="3" fontId="142" fillId="0" borderId="0" xfId="75" applyNumberFormat="1" applyFont="1" applyAlignment="1">
      <alignment vertical="center"/>
    </xf>
    <xf numFmtId="3" fontId="142" fillId="0" borderId="18" xfId="79" applyNumberFormat="1" applyFont="1" applyBorder="1" applyAlignment="1">
      <alignment vertical="center"/>
    </xf>
    <xf numFmtId="0" fontId="142" fillId="0" borderId="12" xfId="75" applyFont="1" applyFill="1" applyBorder="1" applyAlignment="1">
      <alignment vertical="center"/>
    </xf>
    <xf numFmtId="3" fontId="142" fillId="0" borderId="0" xfId="79" applyNumberFormat="1" applyFont="1" applyAlignment="1">
      <alignment vertical="center"/>
    </xf>
    <xf numFmtId="3" fontId="142" fillId="0" borderId="0" xfId="79" applyNumberFormat="1" applyFont="1" applyBorder="1" applyAlignment="1">
      <alignment vertical="center"/>
    </xf>
    <xf numFmtId="3" fontId="143" fillId="0" borderId="0" xfId="79" applyNumberFormat="1" applyFont="1" applyAlignment="1">
      <alignment vertical="center"/>
    </xf>
    <xf numFmtId="3" fontId="143" fillId="0" borderId="0" xfId="79" applyNumberFormat="1" applyFont="1" applyBorder="1" applyAlignment="1">
      <alignment vertical="center"/>
    </xf>
    <xf numFmtId="3" fontId="142" fillId="0" borderId="12" xfId="79" applyNumberFormat="1" applyFont="1" applyBorder="1" applyAlignment="1" applyProtection="1">
      <alignment vertical="center"/>
      <protection locked="0"/>
    </xf>
    <xf numFmtId="3" fontId="143" fillId="0" borderId="12" xfId="79" applyNumberFormat="1" applyFont="1" applyBorder="1" applyAlignment="1">
      <alignment vertical="center"/>
    </xf>
    <xf numFmtId="3" fontId="143" fillId="0" borderId="12" xfId="79" applyNumberFormat="1" applyFont="1" applyBorder="1" applyAlignment="1" applyProtection="1">
      <alignment vertical="center"/>
      <protection locked="0"/>
    </xf>
    <xf numFmtId="3" fontId="143" fillId="0" borderId="12" xfId="79" applyNumberFormat="1" applyFont="1" applyFill="1" applyBorder="1" applyAlignment="1">
      <alignment vertical="center"/>
    </xf>
    <xf numFmtId="3" fontId="142" fillId="0" borderId="12" xfId="79" applyNumberFormat="1" applyFont="1" applyFill="1" applyBorder="1" applyAlignment="1" applyProtection="1">
      <alignment vertical="center"/>
      <protection locked="0"/>
    </xf>
    <xf numFmtId="3" fontId="142" fillId="0" borderId="18" xfId="79" applyNumberFormat="1" applyFont="1" applyBorder="1" applyAlignment="1" applyProtection="1">
      <alignment vertical="center"/>
      <protection locked="0"/>
    </xf>
    <xf numFmtId="0" fontId="143" fillId="20" borderId="0" xfId="0" applyFont="1" applyFill="1" applyBorder="1" applyAlignment="1">
      <alignment horizontal="right" vertical="center"/>
    </xf>
    <xf numFmtId="0" fontId="147" fillId="0" borderId="0" xfId="0" applyFont="1" applyAlignment="1">
      <alignment vertical="center"/>
    </xf>
    <xf numFmtId="3" fontId="150" fillId="0" borderId="0" xfId="86" applyNumberFormat="1" applyFont="1" applyBorder="1" applyAlignment="1">
      <alignment horizontal="center" vertical="center"/>
    </xf>
    <xf numFmtId="3" fontId="150" fillId="0" borderId="0" xfId="86" applyNumberFormat="1" applyFont="1" applyBorder="1" applyAlignment="1">
      <alignment horizontal="right" vertical="center"/>
    </xf>
    <xf numFmtId="0" fontId="142" fillId="0" borderId="0" xfId="0" applyFont="1" applyAlignment="1">
      <alignment horizontal="right" vertical="center"/>
    </xf>
    <xf numFmtId="0" fontId="140" fillId="0" borderId="12" xfId="0" applyFont="1" applyFill="1" applyBorder="1" applyAlignment="1">
      <alignment horizontal="left" vertical="center"/>
    </xf>
    <xf numFmtId="4" fontId="142" fillId="0" borderId="12" xfId="0" applyNumberFormat="1" applyFont="1" applyFill="1" applyBorder="1" applyAlignment="1">
      <alignment horizontal="left" vertical="center" wrapText="1"/>
    </xf>
    <xf numFmtId="4" fontId="142" fillId="0" borderId="12" xfId="0" applyNumberFormat="1" applyFont="1" applyFill="1" applyBorder="1" applyAlignment="1">
      <alignment horizontal="left" vertical="center"/>
    </xf>
    <xf numFmtId="4" fontId="151" fillId="0" borderId="12" xfId="0" applyNumberFormat="1" applyFont="1" applyFill="1" applyBorder="1" applyAlignment="1">
      <alignment horizontal="left" vertical="center" wrapText="1"/>
    </xf>
    <xf numFmtId="1" fontId="143" fillId="20" borderId="0" xfId="0" applyNumberFormat="1" applyFont="1" applyFill="1" applyAlignment="1">
      <alignment vertical="center"/>
    </xf>
    <xf numFmtId="3" fontId="142" fillId="20" borderId="12" xfId="95" applyNumberFormat="1" applyFont="1" applyFill="1" applyBorder="1" applyAlignment="1">
      <alignment vertical="center"/>
    </xf>
    <xf numFmtId="3" fontId="142" fillId="20" borderId="16" xfId="95" applyNumberFormat="1" applyFont="1" applyFill="1" applyBorder="1" applyAlignment="1">
      <alignment vertical="center"/>
    </xf>
    <xf numFmtId="3" fontId="143" fillId="0" borderId="0" xfId="0" applyNumberFormat="1" applyFont="1" applyAlignment="1">
      <alignment vertical="center"/>
    </xf>
    <xf numFmtId="3" fontId="143" fillId="20" borderId="13" xfId="0" applyNumberFormat="1" applyFont="1" applyFill="1" applyBorder="1" applyAlignment="1">
      <alignment vertical="center"/>
    </xf>
    <xf numFmtId="3" fontId="143" fillId="20" borderId="31" xfId="0" applyNumberFormat="1" applyFont="1" applyFill="1" applyBorder="1" applyAlignment="1">
      <alignment vertical="center"/>
    </xf>
    <xf numFmtId="0" fontId="142" fillId="20" borderId="13" xfId="0" applyFont="1" applyFill="1" applyBorder="1" applyAlignment="1">
      <alignment horizontal="left" vertical="center"/>
    </xf>
    <xf numFmtId="199" fontId="142" fillId="20" borderId="0" xfId="0" applyNumberFormat="1" applyFont="1" applyFill="1" applyBorder="1" applyAlignment="1">
      <alignment horizontal="left" vertical="center"/>
    </xf>
    <xf numFmtId="3" fontId="143" fillId="20" borderId="0" xfId="0" applyNumberFormat="1" applyFont="1" applyFill="1" applyAlignment="1">
      <alignment vertical="center"/>
    </xf>
    <xf numFmtId="3" fontId="143" fillId="20" borderId="0" xfId="0" applyNumberFormat="1" applyFont="1" applyFill="1" applyBorder="1" applyAlignment="1">
      <alignment vertical="center"/>
    </xf>
    <xf numFmtId="3" fontId="148" fillId="20" borderId="0" xfId="0" applyNumberFormat="1" applyFont="1" applyFill="1" applyBorder="1" applyAlignment="1">
      <alignment horizontal="right" vertical="center"/>
    </xf>
    <xf numFmtId="199" fontId="143" fillId="20" borderId="0" xfId="0" applyNumberFormat="1" applyFont="1" applyFill="1" applyAlignment="1">
      <alignment vertical="center"/>
    </xf>
    <xf numFmtId="3" fontId="142" fillId="20" borderId="0" xfId="0" applyNumberFormat="1" applyFont="1" applyFill="1" applyAlignment="1">
      <alignment vertical="center"/>
    </xf>
    <xf numFmtId="3" fontId="148" fillId="20" borderId="0" xfId="0" applyNumberFormat="1" applyFont="1" applyFill="1" applyAlignment="1">
      <alignment horizontal="right" vertical="center"/>
    </xf>
    <xf numFmtId="3" fontId="152" fillId="20" borderId="0" xfId="0" applyNumberFormat="1" applyFont="1" applyFill="1" applyAlignment="1">
      <alignment vertical="center"/>
    </xf>
    <xf numFmtId="3" fontId="142" fillId="0" borderId="0" xfId="0" applyNumberFormat="1" applyFont="1" applyAlignment="1">
      <alignment vertical="center"/>
    </xf>
    <xf numFmtId="3" fontId="142" fillId="0" borderId="0" xfId="0" applyNumberFormat="1" applyFont="1" applyAlignment="1">
      <alignment horizontal="left" vertical="center"/>
    </xf>
    <xf numFmtId="3" fontId="143" fillId="0" borderId="0" xfId="77" applyNumberFormat="1" applyFont="1" applyAlignment="1">
      <alignment vertical="center"/>
    </xf>
    <xf numFmtId="0" fontId="143" fillId="20" borderId="0" xfId="0" applyFont="1" applyFill="1" applyBorder="1" applyAlignment="1" applyProtection="1">
      <alignment vertical="center"/>
      <protection locked="0"/>
    </xf>
    <xf numFmtId="3" fontId="143" fillId="20" borderId="0" xfId="0" applyNumberFormat="1" applyFont="1" applyFill="1" applyBorder="1" applyAlignment="1" applyProtection="1">
      <alignment horizontal="right" vertical="center"/>
      <protection locked="0"/>
    </xf>
    <xf numFmtId="0" fontId="143" fillId="20" borderId="0" xfId="0" applyFont="1" applyFill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0" xfId="0" applyFont="1" applyFill="1" applyBorder="1" applyAlignment="1">
      <alignment horizontal="center" vertical="center"/>
    </xf>
    <xf numFmtId="4" fontId="143" fillId="0" borderId="0" xfId="86" applyNumberFormat="1" applyFont="1" applyFill="1" applyBorder="1" applyAlignment="1">
      <alignment vertical="center"/>
    </xf>
    <xf numFmtId="3" fontId="143" fillId="0" borderId="0" xfId="86" applyNumberFormat="1" applyFont="1" applyBorder="1" applyAlignment="1">
      <alignment vertical="center"/>
    </xf>
    <xf numFmtId="0" fontId="142" fillId="20" borderId="0" xfId="0" applyFont="1" applyFill="1" applyBorder="1" applyAlignment="1">
      <alignment vertical="center"/>
    </xf>
    <xf numFmtId="0" fontId="143" fillId="20" borderId="0" xfId="0" applyFont="1" applyFill="1" applyBorder="1" applyAlignment="1">
      <alignment vertical="center"/>
    </xf>
    <xf numFmtId="0" fontId="143" fillId="0" borderId="0" xfId="0" applyFont="1" applyAlignment="1">
      <alignment vertical="center"/>
    </xf>
    <xf numFmtId="3" fontId="143" fillId="0" borderId="0" xfId="0" applyNumberFormat="1" applyFont="1" applyFill="1" applyBorder="1" applyAlignment="1">
      <alignment vertical="center"/>
    </xf>
    <xf numFmtId="3" fontId="142" fillId="0" borderId="0" xfId="75" applyNumberFormat="1" applyFont="1" applyAlignment="1">
      <alignment horizontal="left" vertical="center"/>
    </xf>
    <xf numFmtId="0" fontId="142" fillId="0" borderId="0" xfId="75" applyFont="1" applyAlignment="1">
      <alignment horizontal="right" vertical="center"/>
    </xf>
    <xf numFmtId="0" fontId="142" fillId="0" borderId="0" xfId="75" applyFont="1" applyBorder="1" applyAlignment="1">
      <alignment vertical="center"/>
    </xf>
    <xf numFmtId="0" fontId="143" fillId="0" borderId="0" xfId="75" applyFont="1" applyBorder="1" applyAlignment="1">
      <alignment vertical="center"/>
    </xf>
    <xf numFmtId="0" fontId="143" fillId="0" borderId="0" xfId="83" applyFont="1" applyFill="1" applyAlignment="1" applyProtection="1">
      <alignment vertical="center"/>
    </xf>
    <xf numFmtId="3" fontId="143" fillId="0" borderId="0" xfId="83" applyNumberFormat="1" applyFont="1" applyFill="1" applyAlignment="1" applyProtection="1">
      <alignment vertical="center"/>
    </xf>
    <xf numFmtId="0" fontId="142" fillId="20" borderId="0" xfId="0" applyFont="1" applyFill="1" applyAlignment="1" applyProtection="1">
      <alignment vertical="center"/>
    </xf>
    <xf numFmtId="0" fontId="153" fillId="20" borderId="0" xfId="0" applyFont="1" applyFill="1" applyAlignment="1" applyProtection="1">
      <alignment horizontal="right" vertical="center"/>
    </xf>
    <xf numFmtId="0" fontId="153" fillId="20" borderId="0" xfId="0" applyFont="1" applyFill="1" applyAlignment="1" applyProtection="1">
      <alignment vertical="center"/>
    </xf>
    <xf numFmtId="0" fontId="143" fillId="0" borderId="0" xfId="0" applyFont="1" applyBorder="1" applyAlignment="1">
      <alignment vertical="center"/>
    </xf>
    <xf numFmtId="0" fontId="142" fillId="20" borderId="0" xfId="0" applyFont="1" applyFill="1" applyAlignment="1">
      <alignment vertical="center"/>
    </xf>
    <xf numFmtId="0" fontId="153" fillId="20" borderId="0" xfId="0" applyFont="1" applyFill="1" applyAlignment="1">
      <alignment vertical="center"/>
    </xf>
    <xf numFmtId="3" fontId="143" fillId="0" borderId="0" xfId="74" applyNumberFormat="1" applyFont="1" applyAlignment="1">
      <alignment vertical="center"/>
    </xf>
    <xf numFmtId="0" fontId="143" fillId="0" borderId="0" xfId="79" applyFont="1" applyAlignment="1" applyProtection="1">
      <alignment vertical="center"/>
    </xf>
    <xf numFmtId="3" fontId="148" fillId="0" borderId="0" xfId="79" applyNumberFormat="1" applyFont="1" applyAlignment="1" applyProtection="1">
      <alignment horizontal="right" vertical="center"/>
    </xf>
    <xf numFmtId="3" fontId="142" fillId="0" borderId="0" xfId="0" applyNumberFormat="1" applyFont="1" applyAlignment="1" applyProtection="1">
      <alignment vertical="center"/>
      <protection locked="0"/>
    </xf>
    <xf numFmtId="3" fontId="153" fillId="0" borderId="0" xfId="0" applyNumberFormat="1" applyFont="1" applyAlignment="1" applyProtection="1">
      <alignment horizontal="right" vertical="center"/>
      <protection locked="0"/>
    </xf>
    <xf numFmtId="3" fontId="147" fillId="0" borderId="0" xfId="0" applyNumberFormat="1" applyFont="1" applyAlignment="1">
      <alignment vertical="center"/>
    </xf>
    <xf numFmtId="0" fontId="139" fillId="0" borderId="0" xfId="0" applyFont="1" applyAlignment="1" applyProtection="1">
      <alignment vertical="center"/>
    </xf>
    <xf numFmtId="0" fontId="142" fillId="20" borderId="0" xfId="0" applyFont="1" applyFill="1" applyAlignment="1" applyProtection="1">
      <alignment vertical="center"/>
      <protection locked="0"/>
    </xf>
    <xf numFmtId="0" fontId="153" fillId="20" borderId="0" xfId="0" applyFont="1" applyFill="1" applyAlignment="1" applyProtection="1">
      <alignment horizontal="right" vertical="center"/>
      <protection locked="0"/>
    </xf>
    <xf numFmtId="0" fontId="143" fillId="20" borderId="0" xfId="0" applyFont="1" applyFill="1" applyAlignment="1" applyProtection="1">
      <alignment vertical="center"/>
      <protection locked="0"/>
    </xf>
    <xf numFmtId="4" fontId="153" fillId="20" borderId="0" xfId="0" applyNumberFormat="1" applyFont="1" applyFill="1" applyAlignment="1" applyProtection="1">
      <alignment horizontal="right" vertical="center"/>
      <protection locked="0"/>
    </xf>
    <xf numFmtId="0" fontId="148" fillId="20" borderId="0" xfId="0" applyFont="1" applyFill="1" applyAlignment="1" applyProtection="1">
      <alignment horizontal="right" vertical="center"/>
      <protection locked="0"/>
    </xf>
    <xf numFmtId="199" fontId="142" fillId="20" borderId="0" xfId="0" applyNumberFormat="1" applyFont="1" applyFill="1" applyAlignment="1">
      <alignment vertical="center"/>
    </xf>
    <xf numFmtId="0" fontId="142" fillId="20" borderId="0" xfId="0" applyFont="1" applyFill="1" applyAlignment="1" applyProtection="1">
      <alignment horizontal="left" vertical="center" wrapText="1"/>
      <protection locked="0"/>
    </xf>
    <xf numFmtId="199" fontId="142" fillId="0" borderId="0" xfId="0" applyNumberFormat="1" applyFont="1" applyFill="1" applyBorder="1" applyAlignment="1">
      <alignment vertical="center"/>
    </xf>
    <xf numFmtId="3" fontId="143" fillId="0" borderId="0" xfId="0" applyNumberFormat="1" applyFont="1" applyFill="1" applyAlignment="1">
      <alignment vertical="center"/>
    </xf>
    <xf numFmtId="3" fontId="148" fillId="0" borderId="0" xfId="0" applyNumberFormat="1" applyFont="1" applyFill="1" applyBorder="1" applyAlignment="1">
      <alignment horizontal="right" vertical="center"/>
    </xf>
    <xf numFmtId="3" fontId="23" fillId="20" borderId="0" xfId="95" applyNumberFormat="1" applyFont="1" applyFill="1" applyBorder="1" applyAlignment="1" applyProtection="1">
      <alignment horizontal="right" vertical="center" wrapText="1"/>
      <protection locked="0"/>
    </xf>
    <xf numFmtId="4" fontId="23" fillId="20" borderId="0" xfId="95" applyNumberFormat="1" applyFont="1" applyFill="1" applyBorder="1" applyAlignment="1" applyProtection="1">
      <alignment horizontal="center" vertical="center" wrapText="1"/>
      <protection locked="0"/>
    </xf>
    <xf numFmtId="199" fontId="24" fillId="20" borderId="19" xfId="76" applyNumberFormat="1" applyFont="1" applyFill="1" applyBorder="1" applyAlignment="1">
      <alignment vertical="center"/>
    </xf>
    <xf numFmtId="3" fontId="142" fillId="0" borderId="12" xfId="79" applyNumberFormat="1" applyFont="1" applyBorder="1" applyAlignment="1" applyProtection="1">
      <alignment horizontal="right" vertical="center"/>
    </xf>
    <xf numFmtId="3" fontId="142" fillId="0" borderId="12" xfId="0" applyNumberFormat="1" applyFont="1" applyBorder="1" applyAlignment="1" applyProtection="1">
      <alignment horizontal="right" vertical="center"/>
    </xf>
    <xf numFmtId="3" fontId="142" fillId="0" borderId="0" xfId="79" applyNumberFormat="1" applyFont="1" applyAlignment="1" applyProtection="1">
      <alignment horizontal="right" vertical="center"/>
    </xf>
    <xf numFmtId="3" fontId="142" fillId="0" borderId="0" xfId="79" applyNumberFormat="1" applyFont="1" applyAlignment="1" applyProtection="1">
      <alignment vertical="center"/>
    </xf>
    <xf numFmtId="0" fontId="154" fillId="0" borderId="0" xfId="72" applyFont="1" applyAlignment="1">
      <alignment horizontal="center"/>
    </xf>
    <xf numFmtId="0" fontId="155" fillId="0" borderId="0" xfId="72" applyFont="1" applyAlignment="1">
      <alignment horizontal="center"/>
    </xf>
    <xf numFmtId="0" fontId="156" fillId="0" borderId="0" xfId="72" applyFont="1" applyAlignment="1">
      <alignment horizontal="center"/>
    </xf>
    <xf numFmtId="0" fontId="155" fillId="0" borderId="0" xfId="0" applyFont="1" applyAlignment="1">
      <alignment horizontal="center"/>
    </xf>
    <xf numFmtId="0" fontId="157" fillId="0" borderId="0" xfId="0" applyFont="1" applyAlignment="1">
      <alignment horizontal="center"/>
    </xf>
    <xf numFmtId="0" fontId="157" fillId="0" borderId="0" xfId="72" applyFont="1" applyAlignment="1">
      <alignment horizontal="center"/>
    </xf>
    <xf numFmtId="0" fontId="158" fillId="0" borderId="0" xfId="72" applyFont="1"/>
    <xf numFmtId="3" fontId="23" fillId="0" borderId="12" xfId="80" applyNumberFormat="1" applyFont="1" applyBorder="1" applyAlignment="1" applyProtection="1">
      <alignment horizontal="left" vertical="center" wrapText="1"/>
      <protection locked="0"/>
    </xf>
    <xf numFmtId="3" fontId="129" fillId="0" borderId="48" xfId="75" applyNumberFormat="1" applyFont="1" applyBorder="1" applyAlignment="1">
      <alignment vertical="center"/>
    </xf>
    <xf numFmtId="0" fontId="130" fillId="20" borderId="0" xfId="75" applyFont="1" applyFill="1" applyBorder="1" applyAlignment="1">
      <alignment vertical="center"/>
    </xf>
    <xf numFmtId="0" fontId="142" fillId="0" borderId="0" xfId="75" applyFont="1" applyAlignment="1">
      <alignment horizontal="center" vertical="center"/>
    </xf>
    <xf numFmtId="3" fontId="142" fillId="0" borderId="0" xfId="83" applyNumberFormat="1" applyFont="1" applyFill="1" applyAlignment="1" applyProtection="1">
      <alignment vertical="center"/>
    </xf>
    <xf numFmtId="3" fontId="23" fillId="0" borderId="19" xfId="80" applyNumberFormat="1" applyFont="1" applyBorder="1" applyAlignment="1" applyProtection="1">
      <alignment horizontal="left" vertical="center"/>
      <protection locked="0"/>
    </xf>
    <xf numFmtId="3" fontId="23" fillId="0" borderId="0" xfId="80" applyNumberFormat="1" applyFont="1" applyBorder="1" applyAlignment="1" applyProtection="1">
      <alignment horizontal="right" vertical="center"/>
      <protection locked="0"/>
    </xf>
    <xf numFmtId="3" fontId="23" fillId="0" borderId="14" xfId="80" applyNumberFormat="1" applyFont="1" applyBorder="1" applyAlignment="1" applyProtection="1">
      <alignment horizontal="right" vertical="center"/>
      <protection locked="0"/>
    </xf>
    <xf numFmtId="3" fontId="142" fillId="0" borderId="12" xfId="75" applyNumberFormat="1" applyFont="1" applyBorder="1" applyAlignment="1">
      <alignment vertical="center"/>
    </xf>
    <xf numFmtId="0" fontId="142" fillId="0" borderId="13" xfId="75" applyFont="1" applyBorder="1" applyAlignment="1">
      <alignment vertical="center"/>
    </xf>
    <xf numFmtId="0" fontId="142" fillId="0" borderId="12" xfId="75" applyFont="1" applyBorder="1" applyAlignment="1">
      <alignment vertical="center"/>
    </xf>
    <xf numFmtId="0" fontId="142" fillId="0" borderId="18" xfId="75" applyFont="1" applyBorder="1" applyAlignment="1">
      <alignment vertical="center"/>
    </xf>
    <xf numFmtId="3" fontId="142" fillId="0" borderId="13" xfId="0" applyNumberFormat="1" applyFont="1" applyBorder="1" applyAlignment="1">
      <alignment vertical="center" wrapText="1"/>
    </xf>
    <xf numFmtId="3" fontId="143" fillId="0" borderId="12" xfId="0" applyNumberFormat="1" applyFont="1" applyBorder="1" applyAlignment="1">
      <alignment vertical="center"/>
    </xf>
    <xf numFmtId="3" fontId="142" fillId="0" borderId="12" xfId="0" applyNumberFormat="1" applyFont="1" applyBorder="1" applyAlignment="1">
      <alignment vertical="center"/>
    </xf>
    <xf numFmtId="3" fontId="143" fillId="0" borderId="18" xfId="0" applyNumberFormat="1" applyFont="1" applyBorder="1" applyAlignment="1">
      <alignment vertical="center"/>
    </xf>
    <xf numFmtId="3" fontId="142" fillId="0" borderId="13" xfId="0" applyNumberFormat="1" applyFont="1" applyBorder="1" applyAlignment="1">
      <alignment vertical="center"/>
    </xf>
    <xf numFmtId="3" fontId="143" fillId="0" borderId="12" xfId="0" applyNumberFormat="1" applyFont="1" applyBorder="1" applyAlignment="1">
      <alignment horizontal="left" vertical="center"/>
    </xf>
    <xf numFmtId="3" fontId="143" fillId="0" borderId="18" xfId="0" applyNumberFormat="1" applyFont="1" applyBorder="1" applyAlignment="1">
      <alignment horizontal="left" vertical="center"/>
    </xf>
    <xf numFmtId="3" fontId="138" fillId="0" borderId="12" xfId="86" applyNumberFormat="1" applyFont="1" applyFill="1" applyBorder="1" applyAlignment="1">
      <alignment horizontal="left" vertical="center"/>
    </xf>
    <xf numFmtId="0" fontId="143" fillId="20" borderId="12" xfId="0" applyFont="1" applyFill="1" applyBorder="1" applyAlignment="1">
      <alignment horizontal="left" vertical="center"/>
    </xf>
    <xf numFmtId="0" fontId="143" fillId="20" borderId="18" xfId="0" applyFont="1" applyFill="1" applyBorder="1" applyAlignment="1">
      <alignment horizontal="left" vertical="center"/>
    </xf>
    <xf numFmtId="3" fontId="23" fillId="0" borderId="18" xfId="0" applyNumberFormat="1" applyFont="1" applyFill="1" applyBorder="1" applyAlignment="1" applyProtection="1">
      <alignment horizontal="left" vertical="center"/>
    </xf>
    <xf numFmtId="3" fontId="23" fillId="0" borderId="47" xfId="0" applyNumberFormat="1" applyFont="1" applyBorder="1" applyAlignment="1">
      <alignment vertical="center"/>
    </xf>
    <xf numFmtId="3" fontId="24" fillId="0" borderId="18" xfId="0" applyNumberFormat="1" applyFont="1" applyBorder="1" applyAlignment="1">
      <alignment vertical="center"/>
    </xf>
    <xf numFmtId="3" fontId="23" fillId="0" borderId="34" xfId="0" applyNumberFormat="1" applyFont="1" applyBorder="1" applyAlignment="1">
      <alignment vertical="center"/>
    </xf>
    <xf numFmtId="3" fontId="23" fillId="0" borderId="19" xfId="0" applyNumberFormat="1" applyFont="1" applyBorder="1" applyAlignment="1">
      <alignment vertical="center"/>
    </xf>
    <xf numFmtId="3" fontId="24" fillId="0" borderId="0" xfId="0" applyNumberFormat="1" applyFont="1" applyAlignment="1" applyProtection="1">
      <alignment vertical="center"/>
    </xf>
    <xf numFmtId="3" fontId="24" fillId="0" borderId="12" xfId="82" applyNumberFormat="1" applyFont="1" applyFill="1" applyBorder="1" applyAlignment="1" applyProtection="1">
      <alignment vertical="center" wrapText="1"/>
      <protection locked="0"/>
    </xf>
    <xf numFmtId="3" fontId="37" fillId="0" borderId="12" xfId="74" applyNumberFormat="1" applyBorder="1" applyAlignment="1" applyProtection="1">
      <alignment vertical="center"/>
      <protection locked="0"/>
    </xf>
    <xf numFmtId="3" fontId="23" fillId="0" borderId="12" xfId="82" applyNumberFormat="1" applyFont="1" applyFill="1" applyBorder="1" applyAlignment="1" applyProtection="1">
      <alignment horizontal="justify" vertical="center" wrapText="1"/>
      <protection locked="0"/>
    </xf>
    <xf numFmtId="3" fontId="23" fillId="0" borderId="12" xfId="82" applyNumberFormat="1" applyFont="1" applyFill="1" applyBorder="1" applyAlignment="1" applyProtection="1">
      <alignment vertical="center" wrapText="1"/>
      <protection locked="0"/>
    </xf>
    <xf numFmtId="3" fontId="23" fillId="0" borderId="12" xfId="82" applyNumberFormat="1" applyFont="1" applyFill="1" applyBorder="1" applyAlignment="1" applyProtection="1">
      <alignment horizontal="left" vertical="center" wrapText="1"/>
      <protection locked="0"/>
    </xf>
    <xf numFmtId="3" fontId="23" fillId="0" borderId="12" xfId="82" applyNumberFormat="1" applyFont="1" applyFill="1" applyBorder="1" applyAlignment="1" applyProtection="1">
      <alignment horizontal="left" vertical="center"/>
      <protection locked="0"/>
    </xf>
    <xf numFmtId="3" fontId="28" fillId="0" borderId="12" xfId="82" applyNumberFormat="1" applyFont="1" applyFill="1" applyBorder="1" applyAlignment="1" applyProtection="1">
      <alignment horizontal="justify" vertical="center" wrapText="1"/>
      <protection locked="0"/>
    </xf>
    <xf numFmtId="3" fontId="37" fillId="0" borderId="12" xfId="74" applyNumberFormat="1" applyBorder="1" applyAlignment="1" applyProtection="1"/>
    <xf numFmtId="3" fontId="31" fillId="0" borderId="12" xfId="82" applyNumberFormat="1" applyFont="1" applyFill="1" applyBorder="1" applyAlignment="1">
      <alignment horizontal="justify" vertical="center" wrapText="1"/>
    </xf>
    <xf numFmtId="3" fontId="23" fillId="0" borderId="12" xfId="82" applyNumberFormat="1" applyFont="1" applyFill="1" applyBorder="1" applyAlignment="1">
      <alignment horizontal="justify" vertical="center" wrapText="1"/>
    </xf>
    <xf numFmtId="3" fontId="23" fillId="0" borderId="12" xfId="82" applyNumberFormat="1" applyFont="1" applyBorder="1" applyAlignment="1" applyProtection="1">
      <alignment vertical="center"/>
      <protection locked="0"/>
    </xf>
    <xf numFmtId="3" fontId="23" fillId="0" borderId="12" xfId="82" applyNumberFormat="1" applyFont="1" applyFill="1" applyBorder="1" applyAlignment="1" applyProtection="1">
      <alignment vertical="center"/>
      <protection locked="0"/>
    </xf>
    <xf numFmtId="3" fontId="31" fillId="0" borderId="0" xfId="82" applyNumberFormat="1" applyFont="1" applyAlignment="1" applyProtection="1">
      <alignment vertical="center"/>
    </xf>
    <xf numFmtId="0" fontId="104" fillId="0" borderId="0" xfId="75" applyFont="1" applyAlignment="1">
      <alignment vertical="center"/>
    </xf>
    <xf numFmtId="0" fontId="104" fillId="0" borderId="0" xfId="75" applyFont="1" applyAlignment="1">
      <alignment horizontal="right" vertical="center"/>
    </xf>
    <xf numFmtId="0" fontId="104" fillId="0" borderId="0" xfId="0" applyFont="1" applyFill="1" applyAlignment="1" applyProtection="1">
      <alignment vertical="center"/>
    </xf>
    <xf numFmtId="3" fontId="106" fillId="0" borderId="0" xfId="83" applyNumberFormat="1" applyFont="1" applyFill="1" applyAlignment="1" applyProtection="1">
      <alignment horizontal="right" vertical="center"/>
    </xf>
    <xf numFmtId="3" fontId="23" fillId="0" borderId="18" xfId="83" applyNumberFormat="1" applyFont="1" applyFill="1" applyBorder="1" applyAlignment="1" applyProtection="1">
      <alignment horizontal="right" vertical="center"/>
    </xf>
    <xf numFmtId="0" fontId="111" fillId="0" borderId="0" xfId="75" applyFont="1" applyAlignment="1">
      <alignment vertical="center"/>
    </xf>
    <xf numFmtId="0" fontId="111" fillId="0" borderId="0" xfId="75" applyFont="1" applyAlignment="1">
      <alignment horizontal="right" vertical="center"/>
    </xf>
    <xf numFmtId="0" fontId="104" fillId="20" borderId="0" xfId="0" applyFont="1" applyFill="1" applyAlignment="1">
      <alignment vertical="center"/>
    </xf>
    <xf numFmtId="0" fontId="102" fillId="20" borderId="0" xfId="0" applyFont="1" applyFill="1" applyAlignment="1">
      <alignment horizontal="right" vertical="center"/>
    </xf>
    <xf numFmtId="0" fontId="104" fillId="0" borderId="0" xfId="0" applyFont="1" applyFill="1" applyAlignment="1">
      <alignment vertical="center"/>
    </xf>
    <xf numFmtId="0" fontId="102" fillId="20" borderId="0" xfId="0" applyFont="1" applyFill="1" applyAlignment="1">
      <alignment vertical="center"/>
    </xf>
    <xf numFmtId="0" fontId="105" fillId="20" borderId="0" xfId="0" applyFont="1" applyFill="1" applyAlignment="1">
      <alignment vertical="center"/>
    </xf>
    <xf numFmtId="3" fontId="23" fillId="0" borderId="15" xfId="74" applyNumberFormat="1" applyFont="1" applyBorder="1" applyAlignment="1">
      <alignment horizontal="right" vertical="center"/>
    </xf>
    <xf numFmtId="3" fontId="23" fillId="0" borderId="16" xfId="79" applyNumberFormat="1" applyFont="1" applyBorder="1" applyAlignment="1" applyProtection="1">
      <alignment horizontal="left" vertical="center" wrapText="1"/>
    </xf>
    <xf numFmtId="3" fontId="23" fillId="0" borderId="16" xfId="0" applyNumberFormat="1" applyFont="1" applyBorder="1" applyAlignment="1" applyProtection="1">
      <alignment horizontal="right" vertical="center" wrapText="1"/>
    </xf>
    <xf numFmtId="3" fontId="23" fillId="0" borderId="21" xfId="79" applyNumberFormat="1" applyFont="1" applyBorder="1" applyAlignment="1" applyProtection="1">
      <alignment horizontal="right" vertical="center" wrapText="1"/>
    </xf>
    <xf numFmtId="3" fontId="23" fillId="0" borderId="16" xfId="79" applyNumberFormat="1" applyFont="1" applyBorder="1" applyAlignment="1" applyProtection="1">
      <alignment horizontal="right" vertical="center" wrapText="1"/>
    </xf>
    <xf numFmtId="3" fontId="23" fillId="0" borderId="16" xfId="79" applyNumberFormat="1" applyFont="1" applyFill="1" applyBorder="1" applyAlignment="1" applyProtection="1">
      <alignment horizontal="right" vertical="center" wrapText="1"/>
    </xf>
    <xf numFmtId="3" fontId="23" fillId="0" borderId="49" xfId="79" applyNumberFormat="1" applyFont="1" applyBorder="1" applyAlignment="1" applyProtection="1">
      <alignment horizontal="right" vertical="center" wrapText="1"/>
    </xf>
    <xf numFmtId="3" fontId="23" fillId="0" borderId="49" xfId="0" applyNumberFormat="1" applyFont="1" applyBorder="1" applyAlignment="1" applyProtection="1">
      <alignment horizontal="right" vertical="center" wrapText="1"/>
    </xf>
    <xf numFmtId="3" fontId="23" fillId="0" borderId="12" xfId="79" applyNumberFormat="1" applyFont="1" applyFill="1" applyBorder="1" applyAlignment="1" applyProtection="1">
      <alignment vertical="center"/>
    </xf>
    <xf numFmtId="3" fontId="23" fillId="0" borderId="16" xfId="79" applyNumberFormat="1" applyFont="1" applyBorder="1" applyAlignment="1" applyProtection="1">
      <alignment vertical="center"/>
    </xf>
    <xf numFmtId="3" fontId="23" fillId="0" borderId="16" xfId="79" applyNumberFormat="1" applyFont="1" applyFill="1" applyBorder="1" applyAlignment="1" applyProtection="1">
      <alignment vertical="center"/>
    </xf>
    <xf numFmtId="3" fontId="23" fillId="0" borderId="22" xfId="79" applyNumberFormat="1" applyFont="1" applyFill="1" applyBorder="1" applyAlignment="1" applyProtection="1">
      <alignment vertical="center"/>
    </xf>
    <xf numFmtId="3" fontId="23" fillId="0" borderId="16" xfId="79" applyNumberFormat="1" applyFont="1" applyBorder="1" applyAlignment="1">
      <alignment horizontal="right" vertical="center"/>
    </xf>
    <xf numFmtId="0" fontId="33" fillId="0" borderId="0" xfId="0" applyFont="1" applyFill="1" applyBorder="1" applyAlignment="1" applyProtection="1">
      <alignment horizontal="right" vertical="center" wrapText="1"/>
    </xf>
    <xf numFmtId="3" fontId="33" fillId="0" borderId="0" xfId="95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Alignment="1" applyProtection="1">
      <alignment vertical="center"/>
    </xf>
    <xf numFmtId="4" fontId="33" fillId="0" borderId="0" xfId="95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horizontal="left" vertical="center"/>
    </xf>
    <xf numFmtId="3" fontId="33" fillId="0" borderId="0" xfId="55" applyNumberFormat="1" applyFont="1" applyFill="1" applyBorder="1" applyAlignment="1" applyProtection="1">
      <alignment horizontal="right" vertical="center" wrapText="1"/>
    </xf>
    <xf numFmtId="0" fontId="33" fillId="0" borderId="0" xfId="0" applyFont="1" applyFill="1" applyBorder="1" applyAlignment="1" applyProtection="1">
      <alignment vertical="center"/>
    </xf>
    <xf numFmtId="0" fontId="23" fillId="20" borderId="19" xfId="0" applyFont="1" applyFill="1" applyBorder="1" applyAlignment="1" applyProtection="1">
      <alignment horizontal="left" vertical="center" wrapText="1"/>
    </xf>
    <xf numFmtId="3" fontId="14" fillId="0" borderId="12" xfId="0" applyNumberFormat="1" applyFont="1" applyBorder="1" applyAlignment="1">
      <alignment vertical="center"/>
    </xf>
    <xf numFmtId="3" fontId="14" fillId="0" borderId="18" xfId="0" applyNumberFormat="1" applyFont="1" applyBorder="1" applyAlignment="1">
      <alignment vertical="center"/>
    </xf>
    <xf numFmtId="3" fontId="24" fillId="0" borderId="12" xfId="0" applyNumberFormat="1" applyFont="1" applyBorder="1" applyAlignment="1">
      <alignment horizontal="right" vertical="center"/>
    </xf>
    <xf numFmtId="3" fontId="104" fillId="0" borderId="12" xfId="0" applyNumberFormat="1" applyFont="1" applyBorder="1" applyAlignment="1">
      <alignment horizontal="left" vertical="center"/>
    </xf>
    <xf numFmtId="3" fontId="23" fillId="0" borderId="13" xfId="0" applyNumberFormat="1" applyFont="1" applyFill="1" applyBorder="1" applyAlignment="1">
      <alignment horizontal="right" vertical="center"/>
    </xf>
    <xf numFmtId="4" fontId="23" fillId="0" borderId="13" xfId="0" applyNumberFormat="1" applyFont="1" applyFill="1" applyBorder="1" applyAlignment="1">
      <alignment horizontal="right" vertical="center"/>
    </xf>
    <xf numFmtId="0" fontId="24" fillId="0" borderId="34" xfId="0" applyFont="1" applyFill="1" applyBorder="1" applyAlignment="1">
      <alignment horizontal="left" vertical="center"/>
    </xf>
    <xf numFmtId="4" fontId="23" fillId="0" borderId="32" xfId="0" applyNumberFormat="1" applyFont="1" applyFill="1" applyBorder="1" applyAlignment="1">
      <alignment horizontal="right" vertical="center"/>
    </xf>
    <xf numFmtId="0" fontId="23" fillId="0" borderId="19" xfId="0" applyFont="1" applyFill="1" applyBorder="1" applyAlignment="1">
      <alignment horizontal="left" vertical="center"/>
    </xf>
    <xf numFmtId="4" fontId="23" fillId="0" borderId="14" xfId="0" applyNumberFormat="1" applyFont="1" applyFill="1" applyBorder="1" applyAlignment="1">
      <alignment horizontal="right" vertical="center"/>
    </xf>
    <xf numFmtId="0" fontId="23" fillId="0" borderId="47" xfId="0" applyFont="1" applyFill="1" applyBorder="1" applyAlignment="1">
      <alignment horizontal="left" vertical="center"/>
    </xf>
    <xf numFmtId="3" fontId="23" fillId="20" borderId="12" xfId="0" applyNumberFormat="1" applyFont="1" applyFill="1" applyBorder="1" applyAlignment="1">
      <alignment horizontal="right" vertical="center" wrapText="1"/>
    </xf>
    <xf numFmtId="4" fontId="23" fillId="20" borderId="14" xfId="0" applyNumberFormat="1" applyFont="1" applyFill="1" applyBorder="1" applyAlignment="1">
      <alignment horizontal="right" vertical="center" wrapText="1"/>
    </xf>
    <xf numFmtId="4" fontId="23" fillId="20" borderId="13" xfId="0" applyNumberFormat="1" applyFont="1" applyFill="1" applyBorder="1" applyAlignment="1">
      <alignment horizontal="right" vertical="center" wrapText="1"/>
    </xf>
    <xf numFmtId="4" fontId="23" fillId="20" borderId="12" xfId="0" applyNumberFormat="1" applyFont="1" applyFill="1" applyBorder="1" applyAlignment="1">
      <alignment horizontal="right" vertical="center" wrapText="1"/>
    </xf>
    <xf numFmtId="3" fontId="33" fillId="20" borderId="12" xfId="95" applyNumberFormat="1" applyFont="1" applyFill="1" applyBorder="1" applyAlignment="1">
      <alignment vertical="center"/>
    </xf>
    <xf numFmtId="3" fontId="34" fillId="0" borderId="19" xfId="79" applyNumberFormat="1" applyFont="1" applyFill="1" applyBorder="1" applyAlignment="1" applyProtection="1">
      <alignment horizontal="center" vertical="center" textRotation="90" wrapText="1"/>
    </xf>
    <xf numFmtId="3" fontId="34" fillId="0" borderId="0" xfId="79" applyNumberFormat="1" applyFont="1" applyFill="1" applyAlignment="1" applyProtection="1">
      <alignment vertical="center"/>
    </xf>
    <xf numFmtId="3" fontId="104" fillId="0" borderId="0" xfId="74" applyNumberFormat="1" applyFont="1" applyFill="1" applyAlignment="1" applyProtection="1">
      <alignment vertical="center"/>
      <protection locked="0"/>
    </xf>
    <xf numFmtId="3" fontId="107" fillId="0" borderId="0" xfId="74" applyNumberFormat="1" applyFont="1" applyFill="1" applyAlignment="1" applyProtection="1">
      <alignment vertical="center"/>
      <protection locked="0"/>
    </xf>
    <xf numFmtId="3" fontId="105" fillId="20" borderId="0" xfId="74" applyNumberFormat="1" applyFont="1" applyFill="1" applyAlignment="1" applyProtection="1">
      <alignment horizontal="right" vertical="center"/>
      <protection locked="0"/>
    </xf>
    <xf numFmtId="3" fontId="107" fillId="0" borderId="0" xfId="79" applyNumberFormat="1" applyFont="1" applyBorder="1" applyAlignment="1" applyProtection="1">
      <alignment vertical="center"/>
      <protection locked="0"/>
    </xf>
    <xf numFmtId="3" fontId="107" fillId="0" borderId="0" xfId="79" applyNumberFormat="1" applyFont="1" applyBorder="1" applyAlignment="1">
      <alignment vertical="center"/>
    </xf>
    <xf numFmtId="3" fontId="60" fillId="20" borderId="0" xfId="74" applyNumberFormat="1" applyFont="1" applyFill="1" applyBorder="1" applyAlignment="1" applyProtection="1">
      <alignment horizontal="right" vertical="center"/>
    </xf>
    <xf numFmtId="3" fontId="96" fillId="0" borderId="12" xfId="82" applyNumberFormat="1" applyFont="1" applyFill="1" applyBorder="1" applyAlignment="1" applyProtection="1">
      <alignment vertical="center" wrapText="1"/>
      <protection locked="0"/>
    </xf>
    <xf numFmtId="3" fontId="107" fillId="0" borderId="12" xfId="82" applyNumberFormat="1" applyFont="1" applyBorder="1" applyAlignment="1" applyProtection="1">
      <alignment vertical="center"/>
      <protection locked="0"/>
    </xf>
    <xf numFmtId="3" fontId="24" fillId="0" borderId="18" xfId="79" applyNumberFormat="1" applyFont="1" applyBorder="1" applyAlignment="1" applyProtection="1">
      <alignment vertical="center"/>
    </xf>
    <xf numFmtId="3" fontId="23" fillId="0" borderId="12" xfId="0" applyNumberFormat="1" applyFont="1" applyBorder="1" applyAlignment="1" applyProtection="1">
      <alignment vertical="center"/>
    </xf>
    <xf numFmtId="3" fontId="24" fillId="0" borderId="12" xfId="83" applyNumberFormat="1" applyFont="1" applyFill="1" applyBorder="1" applyAlignment="1" applyProtection="1">
      <alignment horizontal="right" vertical="center"/>
    </xf>
    <xf numFmtId="0" fontId="192" fillId="0" borderId="13" xfId="75" applyFont="1" applyBorder="1" applyAlignment="1">
      <alignment vertical="center"/>
    </xf>
    <xf numFmtId="0" fontId="192" fillId="0" borderId="12" xfId="75" applyFont="1" applyBorder="1" applyAlignment="1">
      <alignment vertical="center"/>
    </xf>
    <xf numFmtId="0" fontId="192" fillId="21" borderId="12" xfId="75" applyFont="1" applyFill="1" applyBorder="1" applyAlignment="1">
      <alignment vertical="center"/>
    </xf>
    <xf numFmtId="0" fontId="193" fillId="0" borderId="18" xfId="75" applyFont="1" applyBorder="1" applyAlignment="1">
      <alignment vertical="center"/>
    </xf>
    <xf numFmtId="0" fontId="130" fillId="0" borderId="0" xfId="75" applyFont="1" applyAlignment="1">
      <alignment horizontal="center" vertical="center"/>
    </xf>
    <xf numFmtId="0" fontId="82" fillId="0" borderId="0" xfId="75" applyFont="1" applyAlignment="1">
      <alignment horizontal="center" vertical="center"/>
    </xf>
    <xf numFmtId="3" fontId="130" fillId="0" borderId="13" xfId="75" applyNumberFormat="1" applyFont="1" applyBorder="1" applyAlignment="1">
      <alignment horizontal="center" vertical="center"/>
    </xf>
    <xf numFmtId="3" fontId="130" fillId="0" borderId="12" xfId="75" applyNumberFormat="1" applyFont="1" applyBorder="1" applyAlignment="1">
      <alignment horizontal="center" vertical="center"/>
    </xf>
    <xf numFmtId="3" fontId="130" fillId="0" borderId="18" xfId="75" applyNumberFormat="1" applyFont="1" applyBorder="1" applyAlignment="1">
      <alignment horizontal="center" vertical="center"/>
    </xf>
    <xf numFmtId="0" fontId="130" fillId="0" borderId="0" xfId="75" applyFont="1" applyBorder="1" applyAlignment="1">
      <alignment horizontal="center" vertical="center"/>
    </xf>
    <xf numFmtId="3" fontId="142" fillId="0" borderId="18" xfId="75" applyNumberFormat="1" applyFont="1" applyBorder="1" applyAlignment="1">
      <alignment vertical="center"/>
    </xf>
    <xf numFmtId="3" fontId="23" fillId="20" borderId="15" xfId="95" applyNumberFormat="1" applyFont="1" applyFill="1" applyBorder="1" applyAlignment="1" applyProtection="1">
      <alignment vertical="center"/>
    </xf>
    <xf numFmtId="0" fontId="72" fillId="0" borderId="12" xfId="75" applyFont="1" applyBorder="1" applyAlignment="1">
      <alignment vertical="center"/>
    </xf>
    <xf numFmtId="0" fontId="129" fillId="0" borderId="19" xfId="75" applyFont="1" applyBorder="1" applyAlignment="1">
      <alignment vertical="center"/>
    </xf>
    <xf numFmtId="3" fontId="104" fillId="0" borderId="12" xfId="79" applyNumberFormat="1" applyFont="1" applyBorder="1" applyAlignment="1">
      <alignment vertical="center"/>
    </xf>
    <xf numFmtId="3" fontId="104" fillId="0" borderId="18" xfId="79" applyNumberFormat="1" applyFont="1" applyBorder="1" applyAlignment="1">
      <alignment vertical="center"/>
    </xf>
    <xf numFmtId="0" fontId="104" fillId="20" borderId="0" xfId="0" applyFont="1" applyFill="1" applyAlignment="1" applyProtection="1">
      <alignment vertical="center"/>
    </xf>
    <xf numFmtId="0" fontId="105" fillId="20" borderId="0" xfId="0" applyFont="1" applyFill="1" applyAlignment="1" applyProtection="1">
      <alignment horizontal="right" vertical="center"/>
    </xf>
    <xf numFmtId="0" fontId="105" fillId="0" borderId="0" xfId="0" applyFont="1" applyFill="1" applyAlignment="1" applyProtection="1">
      <alignment horizontal="right" vertical="center"/>
    </xf>
    <xf numFmtId="3" fontId="24" fillId="0" borderId="12" xfId="0" applyNumberFormat="1" applyFont="1" applyBorder="1" applyAlignment="1" applyProtection="1">
      <alignment horizontal="left" vertical="center"/>
    </xf>
    <xf numFmtId="3" fontId="24" fillId="0" borderId="12" xfId="0" applyNumberFormat="1" applyFont="1" applyBorder="1" applyAlignment="1" applyProtection="1">
      <alignment horizontal="right" vertical="center"/>
    </xf>
    <xf numFmtId="0" fontId="194" fillId="0" borderId="12" xfId="80" applyFont="1" applyFill="1" applyBorder="1" applyAlignment="1" applyProtection="1">
      <alignment horizontal="left" vertical="center"/>
    </xf>
    <xf numFmtId="3" fontId="96" fillId="0" borderId="12" xfId="80" applyNumberFormat="1" applyFont="1" applyBorder="1" applyAlignment="1" applyProtection="1">
      <alignment horizontal="left" vertical="center"/>
    </xf>
    <xf numFmtId="3" fontId="195" fillId="0" borderId="12" xfId="0" applyNumberFormat="1" applyFont="1" applyBorder="1" applyAlignment="1" applyProtection="1">
      <alignment horizontal="left" vertical="center"/>
    </xf>
    <xf numFmtId="3" fontId="106" fillId="0" borderId="0" xfId="83" applyNumberFormat="1" applyFont="1" applyFill="1" applyAlignment="1" applyProtection="1">
      <alignment vertical="center"/>
    </xf>
    <xf numFmtId="3" fontId="106" fillId="0" borderId="0" xfId="84" applyNumberFormat="1" applyFont="1" applyFill="1" applyAlignment="1" applyProtection="1">
      <alignment horizontal="right" vertical="center"/>
    </xf>
    <xf numFmtId="3" fontId="104" fillId="0" borderId="0" xfId="75" applyNumberFormat="1" applyFont="1" applyAlignment="1">
      <alignment vertical="center"/>
    </xf>
    <xf numFmtId="3" fontId="104" fillId="0" borderId="0" xfId="79" applyNumberFormat="1" applyFont="1" applyAlignment="1">
      <alignment vertical="center"/>
    </xf>
    <xf numFmtId="3" fontId="102" fillId="0" borderId="0" xfId="79" applyNumberFormat="1" applyFont="1" applyAlignment="1">
      <alignment horizontal="right" vertical="center"/>
    </xf>
    <xf numFmtId="3" fontId="105" fillId="0" borderId="0" xfId="79" applyNumberFormat="1" applyFont="1" applyAlignment="1">
      <alignment horizontal="right" vertical="center"/>
    </xf>
    <xf numFmtId="3" fontId="104" fillId="0" borderId="0" xfId="0" applyNumberFormat="1" applyFont="1" applyAlignment="1">
      <alignment vertical="center"/>
    </xf>
    <xf numFmtId="3" fontId="105" fillId="0" borderId="0" xfId="0" applyNumberFormat="1" applyFont="1" applyAlignment="1">
      <alignment horizontal="right" vertical="center"/>
    </xf>
    <xf numFmtId="0" fontId="104" fillId="20" borderId="0" xfId="0" applyFont="1" applyFill="1" applyBorder="1" applyAlignment="1">
      <alignment vertical="center"/>
    </xf>
    <xf numFmtId="0" fontId="105" fillId="20" borderId="0" xfId="0" applyFont="1" applyFill="1" applyBorder="1" applyAlignment="1">
      <alignment horizontal="right" vertical="center"/>
    </xf>
    <xf numFmtId="3" fontId="104" fillId="0" borderId="0" xfId="86" applyNumberFormat="1" applyFont="1" applyBorder="1" applyAlignment="1">
      <alignment vertical="center"/>
    </xf>
    <xf numFmtId="4" fontId="102" fillId="0" borderId="0" xfId="86" applyNumberFormat="1" applyFont="1" applyBorder="1" applyAlignment="1">
      <alignment horizontal="right" vertical="center"/>
    </xf>
    <xf numFmtId="0" fontId="104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horizontal="center" vertical="center"/>
    </xf>
    <xf numFmtId="0" fontId="102" fillId="0" borderId="0" xfId="0" applyFont="1" applyFill="1" applyAlignment="1">
      <alignment horizontal="right" vertical="center"/>
    </xf>
    <xf numFmtId="3" fontId="104" fillId="20" borderId="0" xfId="0" applyNumberFormat="1" applyFont="1" applyFill="1" applyAlignment="1">
      <alignment vertical="center"/>
    </xf>
    <xf numFmtId="0" fontId="104" fillId="20" borderId="0" xfId="0" applyFont="1" applyFill="1" applyBorder="1" applyAlignment="1" applyProtection="1">
      <alignment vertical="center"/>
      <protection locked="0"/>
    </xf>
    <xf numFmtId="4" fontId="102" fillId="20" borderId="0" xfId="0" applyNumberFormat="1" applyFont="1" applyFill="1" applyBorder="1" applyAlignment="1" applyProtection="1">
      <alignment horizontal="center" vertical="center"/>
      <protection locked="0"/>
    </xf>
    <xf numFmtId="3" fontId="102" fillId="20" borderId="0" xfId="0" applyNumberFormat="1" applyFont="1" applyFill="1" applyAlignment="1">
      <alignment horizontal="right" vertical="center"/>
    </xf>
    <xf numFmtId="3" fontId="102" fillId="0" borderId="0" xfId="0" applyNumberFormat="1" applyFont="1" applyAlignment="1">
      <alignment horizontal="right" vertical="center"/>
    </xf>
    <xf numFmtId="1" fontId="104" fillId="20" borderId="0" xfId="0" applyNumberFormat="1" applyFont="1" applyFill="1" applyAlignment="1">
      <alignment vertical="center"/>
    </xf>
    <xf numFmtId="1" fontId="105" fillId="20" borderId="0" xfId="0" applyNumberFormat="1" applyFont="1" applyFill="1" applyAlignment="1">
      <alignment horizontal="right" vertical="center"/>
    </xf>
    <xf numFmtId="0" fontId="23" fillId="0" borderId="0" xfId="77" applyFont="1" applyFill="1" applyBorder="1" applyAlignment="1">
      <alignment horizontal="center" vertical="center"/>
    </xf>
    <xf numFmtId="0" fontId="23" fillId="0" borderId="0" xfId="77" applyFont="1" applyFill="1" applyBorder="1" applyAlignment="1">
      <alignment vertical="center"/>
    </xf>
    <xf numFmtId="0" fontId="146" fillId="0" borderId="0" xfId="0" applyFont="1" applyFill="1" applyBorder="1" applyAlignment="1" applyProtection="1">
      <alignment horizontal="left" vertical="center" wrapText="1"/>
    </xf>
    <xf numFmtId="0" fontId="171" fillId="0" borderId="50" xfId="0" applyFont="1" applyFill="1" applyBorder="1" applyAlignment="1">
      <alignment horizontal="center" vertical="center" wrapText="1"/>
    </xf>
    <xf numFmtId="0" fontId="171" fillId="0" borderId="9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171" fillId="0" borderId="51" xfId="0" applyFont="1" applyFill="1" applyBorder="1" applyAlignment="1">
      <alignment horizontal="center" vertical="center" wrapText="1"/>
    </xf>
    <xf numFmtId="0" fontId="171" fillId="0" borderId="52" xfId="0" applyFont="1" applyFill="1" applyBorder="1" applyAlignment="1">
      <alignment horizontal="center" vertical="center" wrapText="1"/>
    </xf>
    <xf numFmtId="0" fontId="24" fillId="0" borderId="52" xfId="0" applyFont="1" applyFill="1" applyBorder="1" applyAlignment="1">
      <alignment horizontal="center" vertical="center" wrapText="1"/>
    </xf>
    <xf numFmtId="0" fontId="24" fillId="0" borderId="53" xfId="0" applyFont="1" applyFill="1" applyBorder="1" applyAlignment="1">
      <alignment horizontal="center" vertical="center" wrapText="1"/>
    </xf>
    <xf numFmtId="0" fontId="24" fillId="0" borderId="51" xfId="0" applyFont="1" applyFill="1" applyBorder="1" applyAlignment="1">
      <alignment horizontal="center" vertical="center" wrapText="1"/>
    </xf>
    <xf numFmtId="0" fontId="24" fillId="0" borderId="50" xfId="0" applyFont="1" applyFill="1" applyBorder="1" applyAlignment="1">
      <alignment horizontal="center" vertical="center" wrapText="1"/>
    </xf>
    <xf numFmtId="0" fontId="171" fillId="0" borderId="21" xfId="0" applyFont="1" applyFill="1" applyBorder="1" applyAlignment="1">
      <alignment horizontal="center" vertical="center" wrapText="1"/>
    </xf>
    <xf numFmtId="0" fontId="171" fillId="0" borderId="38" xfId="0" applyFont="1" applyFill="1" applyBorder="1" applyAlignment="1">
      <alignment horizontal="center" vertical="center" wrapText="1"/>
    </xf>
    <xf numFmtId="0" fontId="171" fillId="0" borderId="27" xfId="0" applyFont="1" applyFill="1" applyBorder="1" applyAlignment="1">
      <alignment horizontal="center" vertical="center" wrapText="1"/>
    </xf>
    <xf numFmtId="0" fontId="171" fillId="0" borderId="54" xfId="0" applyFont="1" applyFill="1" applyBorder="1" applyAlignment="1">
      <alignment horizontal="center" vertical="center" wrapText="1"/>
    </xf>
    <xf numFmtId="0" fontId="171" fillId="0" borderId="20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56" xfId="0" applyFont="1" applyFill="1" applyBorder="1" applyAlignment="1">
      <alignment horizontal="center" vertical="center" wrapText="1"/>
    </xf>
    <xf numFmtId="0" fontId="171" fillId="0" borderId="57" xfId="0" applyFont="1" applyFill="1" applyBorder="1" applyAlignment="1">
      <alignment horizontal="center" vertical="center" wrapText="1"/>
    </xf>
    <xf numFmtId="0" fontId="171" fillId="0" borderId="58" xfId="0" applyFont="1" applyFill="1" applyBorder="1" applyAlignment="1">
      <alignment horizontal="center" vertical="center" wrapText="1"/>
    </xf>
    <xf numFmtId="0" fontId="171" fillId="0" borderId="59" xfId="0" applyFont="1" applyFill="1" applyBorder="1" applyAlignment="1">
      <alignment horizontal="center" vertical="center" wrapText="1"/>
    </xf>
    <xf numFmtId="0" fontId="171" fillId="0" borderId="60" xfId="0" applyFont="1" applyFill="1" applyBorder="1" applyAlignment="1">
      <alignment horizontal="center" vertical="center" wrapText="1"/>
    </xf>
    <xf numFmtId="0" fontId="24" fillId="0" borderId="60" xfId="0" applyFont="1" applyFill="1" applyBorder="1" applyAlignment="1">
      <alignment horizontal="center" vertical="center" wrapText="1"/>
    </xf>
    <xf numFmtId="0" fontId="24" fillId="0" borderId="61" xfId="0" applyFont="1" applyFill="1" applyBorder="1" applyAlignment="1">
      <alignment horizontal="center" vertical="center" wrapText="1"/>
    </xf>
    <xf numFmtId="0" fontId="24" fillId="0" borderId="62" xfId="0" applyFont="1" applyFill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171" fillId="0" borderId="64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textRotation="90" wrapText="1"/>
    </xf>
    <xf numFmtId="0" fontId="24" fillId="0" borderId="65" xfId="0" applyFont="1" applyFill="1" applyBorder="1" applyAlignment="1">
      <alignment horizontal="center" vertical="center" wrapText="1"/>
    </xf>
    <xf numFmtId="0" fontId="24" fillId="0" borderId="66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4" fillId="0" borderId="67" xfId="0" applyFont="1" applyFill="1" applyBorder="1" applyAlignment="1">
      <alignment horizontal="center" vertical="center" wrapText="1"/>
    </xf>
    <xf numFmtId="0" fontId="24" fillId="0" borderId="68" xfId="0" applyFont="1" applyFill="1" applyBorder="1" applyAlignment="1">
      <alignment horizontal="center" vertical="center" wrapText="1"/>
    </xf>
    <xf numFmtId="0" fontId="24" fillId="0" borderId="69" xfId="0" applyFont="1" applyFill="1" applyBorder="1" applyAlignment="1">
      <alignment horizontal="center" vertical="center" wrapText="1"/>
    </xf>
    <xf numFmtId="0" fontId="24" fillId="0" borderId="70" xfId="0" applyFont="1" applyFill="1" applyBorder="1" applyAlignment="1">
      <alignment horizontal="center" vertical="center" wrapText="1"/>
    </xf>
    <xf numFmtId="0" fontId="171" fillId="0" borderId="8" xfId="0" applyFont="1" applyFill="1" applyBorder="1" applyAlignment="1">
      <alignment horizontal="center" vertical="center" wrapText="1"/>
    </xf>
    <xf numFmtId="0" fontId="171" fillId="0" borderId="14" xfId="0" applyFont="1" applyFill="1" applyBorder="1" applyAlignment="1">
      <alignment horizontal="center" vertical="center" wrapText="1"/>
    </xf>
    <xf numFmtId="0" fontId="23" fillId="20" borderId="21" xfId="0" applyFont="1" applyFill="1" applyBorder="1" applyAlignment="1" applyProtection="1">
      <alignment horizontal="left" vertical="center" wrapText="1"/>
      <protection locked="0"/>
    </xf>
    <xf numFmtId="0" fontId="23" fillId="20" borderId="16" xfId="0" applyFont="1" applyFill="1" applyBorder="1" applyAlignment="1" applyProtection="1">
      <alignment horizontal="left" vertical="center" wrapText="1"/>
      <protection locked="0"/>
    </xf>
    <xf numFmtId="0" fontId="23" fillId="0" borderId="15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left" vertical="center" wrapText="1"/>
    </xf>
    <xf numFmtId="0" fontId="23" fillId="0" borderId="16" xfId="0" applyFont="1" applyFill="1" applyBorder="1" applyAlignment="1">
      <alignment horizontal="left" vertical="center" wrapText="1"/>
    </xf>
    <xf numFmtId="0" fontId="108" fillId="0" borderId="71" xfId="0" applyFont="1" applyFill="1" applyBorder="1" applyAlignment="1" applyProtection="1">
      <alignment horizontal="left" vertical="center"/>
    </xf>
    <xf numFmtId="0" fontId="108" fillId="20" borderId="15" xfId="0" applyFont="1" applyFill="1" applyBorder="1" applyAlignment="1" applyProtection="1">
      <alignment horizontal="left" vertical="center"/>
    </xf>
    <xf numFmtId="0" fontId="108" fillId="20" borderId="12" xfId="0" applyFont="1" applyFill="1" applyBorder="1" applyAlignment="1" applyProtection="1">
      <alignment horizontal="left" vertical="center"/>
    </xf>
    <xf numFmtId="4" fontId="23" fillId="0" borderId="44" xfId="0" applyNumberFormat="1" applyFont="1" applyFill="1" applyBorder="1" applyAlignment="1">
      <alignment horizontal="center" vertical="center"/>
    </xf>
    <xf numFmtId="199" fontId="139" fillId="22" borderId="28" xfId="0" applyNumberFormat="1" applyFont="1" applyFill="1" applyBorder="1" applyAlignment="1">
      <alignment vertical="center" wrapText="1"/>
    </xf>
    <xf numFmtId="3" fontId="142" fillId="22" borderId="21" xfId="95" applyNumberFormat="1" applyFont="1" applyFill="1" applyBorder="1" applyAlignment="1">
      <alignment horizontal="right" vertical="center"/>
    </xf>
    <xf numFmtId="199" fontId="139" fillId="23" borderId="72" xfId="0" applyNumberFormat="1" applyFont="1" applyFill="1" applyBorder="1" applyAlignment="1">
      <alignment horizontal="left" vertical="center" wrapText="1"/>
    </xf>
    <xf numFmtId="3" fontId="142" fillId="23" borderId="22" xfId="95" applyNumberFormat="1" applyFont="1" applyFill="1" applyBorder="1" applyAlignment="1">
      <alignment horizontal="right" vertical="center"/>
    </xf>
    <xf numFmtId="199" fontId="139" fillId="23" borderId="22" xfId="0" applyNumberFormat="1" applyFont="1" applyFill="1" applyBorder="1" applyAlignment="1">
      <alignment horizontal="left" vertical="center"/>
    </xf>
    <xf numFmtId="3" fontId="142" fillId="23" borderId="22" xfId="0" applyNumberFormat="1" applyFont="1" applyFill="1" applyBorder="1" applyAlignment="1">
      <alignment horizontal="right" vertical="center"/>
    </xf>
    <xf numFmtId="0" fontId="146" fillId="23" borderId="18" xfId="0" applyFont="1" applyFill="1" applyBorder="1" applyAlignment="1" applyProtection="1">
      <alignment horizontal="left" vertical="center" wrapText="1"/>
    </xf>
    <xf numFmtId="3" fontId="142" fillId="23" borderId="18" xfId="95" applyNumberFormat="1" applyFont="1" applyFill="1" applyBorder="1" applyAlignment="1" applyProtection="1">
      <alignment horizontal="right" vertical="center" wrapText="1"/>
    </xf>
    <xf numFmtId="3" fontId="142" fillId="23" borderId="22" xfId="95" applyNumberFormat="1" applyFont="1" applyFill="1" applyBorder="1" applyAlignment="1" applyProtection="1">
      <alignment horizontal="right" vertical="center" wrapText="1"/>
    </xf>
    <xf numFmtId="0" fontId="24" fillId="23" borderId="49" xfId="0" applyFont="1" applyFill="1" applyBorder="1" applyAlignment="1" applyProtection="1">
      <alignment horizontal="center" vertical="center" wrapText="1"/>
      <protection locked="0"/>
    </xf>
    <xf numFmtId="0" fontId="146" fillId="23" borderId="18" xfId="0" applyFont="1" applyFill="1" applyBorder="1" applyAlignment="1" applyProtection="1">
      <alignment horizontal="left" vertical="center"/>
    </xf>
    <xf numFmtId="3" fontId="142" fillId="23" borderId="18" xfId="55" applyNumberFormat="1" applyFont="1" applyFill="1" applyBorder="1" applyAlignment="1" applyProtection="1">
      <alignment horizontal="right" vertical="center" wrapText="1"/>
    </xf>
    <xf numFmtId="199" fontId="145" fillId="23" borderId="28" xfId="0" applyNumberFormat="1" applyFont="1" applyFill="1" applyBorder="1" applyAlignment="1">
      <alignment vertical="center" wrapText="1"/>
    </xf>
    <xf numFmtId="3" fontId="144" fillId="23" borderId="18" xfId="95" applyNumberFormat="1" applyFont="1" applyFill="1" applyBorder="1" applyAlignment="1" applyProtection="1">
      <alignment horizontal="right" vertical="center" wrapText="1"/>
    </xf>
    <xf numFmtId="4" fontId="144" fillId="23" borderId="18" xfId="95" applyNumberFormat="1" applyFont="1" applyFill="1" applyBorder="1" applyAlignment="1" applyProtection="1">
      <alignment horizontal="center" vertical="center" wrapText="1"/>
    </xf>
    <xf numFmtId="3" fontId="24" fillId="23" borderId="73" xfId="79" applyNumberFormat="1" applyFont="1" applyFill="1" applyBorder="1" applyAlignment="1" applyProtection="1">
      <alignment vertical="center" textRotation="90"/>
    </xf>
    <xf numFmtId="0" fontId="34" fillId="23" borderId="49" xfId="0" applyFont="1" applyFill="1" applyBorder="1" applyAlignment="1" applyProtection="1">
      <alignment horizontal="center" vertical="center" textRotation="90" wrapText="1"/>
    </xf>
    <xf numFmtId="3" fontId="27" fillId="23" borderId="49" xfId="79" applyNumberFormat="1" applyFont="1" applyFill="1" applyBorder="1" applyAlignment="1" applyProtection="1">
      <alignment horizontal="center" vertical="center" textRotation="90" wrapText="1"/>
    </xf>
    <xf numFmtId="3" fontId="139" fillId="23" borderId="16" xfId="80" applyNumberFormat="1" applyFont="1" applyFill="1" applyBorder="1" applyAlignment="1">
      <alignment horizontal="left" vertical="center" wrapText="1"/>
    </xf>
    <xf numFmtId="3" fontId="139" fillId="23" borderId="22" xfId="80" applyNumberFormat="1" applyFont="1" applyFill="1" applyBorder="1" applyAlignment="1">
      <alignment horizontal="left" vertical="center" wrapText="1"/>
    </xf>
    <xf numFmtId="3" fontId="34" fillId="23" borderId="49" xfId="79" applyNumberFormat="1" applyFont="1" applyFill="1" applyBorder="1" applyAlignment="1" applyProtection="1">
      <alignment horizontal="center" vertical="center" textRotation="90" wrapText="1"/>
    </xf>
    <xf numFmtId="49" fontId="27" fillId="23" borderId="73" xfId="79" applyNumberFormat="1" applyFont="1" applyFill="1" applyBorder="1" applyAlignment="1" applyProtection="1">
      <alignment horizontal="center" vertical="center" textRotation="90" wrapText="1"/>
    </xf>
    <xf numFmtId="49" fontId="27" fillId="23" borderId="49" xfId="0" applyNumberFormat="1" applyFont="1" applyFill="1" applyBorder="1" applyAlignment="1" applyProtection="1">
      <alignment horizontal="center" vertical="center" textRotation="90" wrapText="1"/>
    </xf>
    <xf numFmtId="49" fontId="34" fillId="23" borderId="49" xfId="0" applyNumberFormat="1" applyFont="1" applyFill="1" applyBorder="1" applyAlignment="1" applyProtection="1">
      <alignment horizontal="center" vertical="center" textRotation="90" wrapText="1"/>
    </xf>
    <xf numFmtId="49" fontId="27" fillId="23" borderId="49" xfId="79" applyNumberFormat="1" applyFont="1" applyFill="1" applyBorder="1" applyAlignment="1" applyProtection="1">
      <alignment horizontal="center" vertical="center" textRotation="90" wrapText="1"/>
    </xf>
    <xf numFmtId="3" fontId="139" fillId="23" borderId="22" xfId="79" applyNumberFormat="1" applyFont="1" applyFill="1" applyBorder="1" applyAlignment="1" applyProtection="1">
      <alignment horizontal="left" vertical="center" wrapText="1"/>
    </xf>
    <xf numFmtId="49" fontId="34" fillId="23" borderId="49" xfId="79" applyNumberFormat="1" applyFont="1" applyFill="1" applyBorder="1" applyAlignment="1" applyProtection="1">
      <alignment horizontal="center" vertical="center" textRotation="90" wrapText="1"/>
    </xf>
    <xf numFmtId="3" fontId="139" fillId="23" borderId="22" xfId="81" applyNumberFormat="1" applyFont="1" applyFill="1" applyBorder="1" applyAlignment="1" applyProtection="1">
      <alignment horizontal="left" vertical="center" wrapText="1"/>
    </xf>
    <xf numFmtId="0" fontId="27" fillId="23" borderId="49" xfId="79" applyNumberFormat="1" applyFont="1" applyFill="1" applyBorder="1" applyAlignment="1" applyProtection="1">
      <alignment horizontal="center" vertical="center" textRotation="90" wrapText="1"/>
    </xf>
    <xf numFmtId="3" fontId="139" fillId="22" borderId="21" xfId="81" applyNumberFormat="1" applyFont="1" applyFill="1" applyBorder="1" applyAlignment="1" applyProtection="1">
      <alignment horizontal="left" vertical="center" wrapText="1"/>
    </xf>
    <xf numFmtId="3" fontId="34" fillId="23" borderId="34" xfId="79" applyNumberFormat="1" applyFont="1" applyFill="1" applyBorder="1" applyAlignment="1" applyProtection="1">
      <alignment horizontal="center" vertical="center" textRotation="90" wrapText="1"/>
    </xf>
    <xf numFmtId="0" fontId="34" fillId="23" borderId="13" xfId="0" applyFont="1" applyFill="1" applyBorder="1" applyAlignment="1" applyProtection="1">
      <alignment horizontal="center" vertical="center" textRotation="90" wrapText="1"/>
    </xf>
    <xf numFmtId="0" fontId="34" fillId="23" borderId="31" xfId="0" applyFont="1" applyFill="1" applyBorder="1" applyAlignment="1" applyProtection="1">
      <alignment horizontal="center" vertical="center" textRotation="90" wrapText="1"/>
    </xf>
    <xf numFmtId="3" fontId="30" fillId="23" borderId="13" xfId="79" applyNumberFormat="1" applyFont="1" applyFill="1" applyBorder="1" applyAlignment="1" applyProtection="1">
      <alignment horizontal="center" vertical="center" textRotation="90" wrapText="1"/>
    </xf>
    <xf numFmtId="3" fontId="24" fillId="23" borderId="49" xfId="79" applyNumberFormat="1" applyFont="1" applyFill="1" applyBorder="1" applyAlignment="1" applyProtection="1">
      <alignment horizontal="center" vertical="center" textRotation="90" wrapText="1"/>
    </xf>
    <xf numFmtId="3" fontId="139" fillId="22" borderId="21" xfId="80" applyNumberFormat="1" applyFont="1" applyFill="1" applyBorder="1" applyAlignment="1" applyProtection="1">
      <alignment horizontal="left" vertical="center" wrapText="1"/>
    </xf>
    <xf numFmtId="3" fontId="142" fillId="22" borderId="21" xfId="79" applyNumberFormat="1" applyFont="1" applyFill="1" applyBorder="1" applyAlignment="1" applyProtection="1">
      <alignment vertical="center"/>
    </xf>
    <xf numFmtId="3" fontId="23" fillId="22" borderId="12" xfId="79" applyNumberFormat="1" applyFont="1" applyFill="1" applyBorder="1" applyAlignment="1" applyProtection="1">
      <alignment horizontal="right" vertical="center"/>
    </xf>
    <xf numFmtId="3" fontId="34" fillId="23" borderId="34" xfId="79" applyNumberFormat="1" applyFont="1" applyFill="1" applyBorder="1" applyAlignment="1">
      <alignment horizontal="center" vertical="center" textRotation="90" wrapText="1"/>
    </xf>
    <xf numFmtId="0" fontId="34" fillId="23" borderId="13" xfId="0" applyFont="1" applyFill="1" applyBorder="1" applyAlignment="1">
      <alignment horizontal="center" vertical="center" textRotation="90" wrapText="1"/>
    </xf>
    <xf numFmtId="3" fontId="139" fillId="23" borderId="22" xfId="80" applyNumberFormat="1" applyFont="1" applyFill="1" applyBorder="1" applyAlignment="1" applyProtection="1">
      <alignment horizontal="left" vertical="center" wrapText="1"/>
    </xf>
    <xf numFmtId="3" fontId="139" fillId="22" borderId="21" xfId="80" applyNumberFormat="1" applyFont="1" applyFill="1" applyBorder="1" applyAlignment="1">
      <alignment horizontal="left" vertical="center"/>
    </xf>
    <xf numFmtId="3" fontId="139" fillId="22" borderId="21" xfId="80" applyNumberFormat="1" applyFont="1" applyFill="1" applyBorder="1" applyAlignment="1">
      <alignment horizontal="left" vertical="center" wrapText="1"/>
    </xf>
    <xf numFmtId="3" fontId="34" fillId="23" borderId="73" xfId="79" applyNumberFormat="1" applyFont="1" applyFill="1" applyBorder="1" applyAlignment="1" applyProtection="1">
      <alignment horizontal="center" vertical="center" textRotation="90" wrapText="1"/>
    </xf>
    <xf numFmtId="3" fontId="30" fillId="23" borderId="49" xfId="79" applyNumberFormat="1" applyFont="1" applyFill="1" applyBorder="1" applyAlignment="1" applyProtection="1">
      <alignment horizontal="center" vertical="center" textRotation="90" wrapText="1"/>
    </xf>
    <xf numFmtId="3" fontId="96" fillId="23" borderId="22" xfId="80" applyNumberFormat="1" applyFont="1" applyFill="1" applyBorder="1" applyAlignment="1" applyProtection="1">
      <alignment horizontal="left" vertical="center" wrapText="1"/>
    </xf>
    <xf numFmtId="3" fontId="104" fillId="23" borderId="22" xfId="80" applyNumberFormat="1" applyFont="1" applyFill="1" applyBorder="1" applyAlignment="1" applyProtection="1">
      <alignment horizontal="right"/>
    </xf>
    <xf numFmtId="3" fontId="96" fillId="22" borderId="21" xfId="82" applyNumberFormat="1" applyFont="1" applyFill="1" applyBorder="1" applyAlignment="1" applyProtection="1">
      <alignment horizontal="justify" vertical="center" wrapText="1"/>
      <protection locked="0"/>
    </xf>
    <xf numFmtId="3" fontId="104" fillId="22" borderId="21" xfId="80" applyNumberFormat="1" applyFont="1" applyFill="1" applyBorder="1" applyAlignment="1" applyProtection="1">
      <alignment horizontal="right" vertical="center" wrapText="1"/>
    </xf>
    <xf numFmtId="0" fontId="34" fillId="23" borderId="73" xfId="79" applyFont="1" applyFill="1" applyBorder="1" applyAlignment="1" applyProtection="1">
      <alignment vertical="center" textRotation="90"/>
    </xf>
    <xf numFmtId="0" fontId="33" fillId="23" borderId="73" xfId="79" applyFont="1" applyFill="1" applyBorder="1" applyAlignment="1" applyProtection="1">
      <alignment vertical="center" textRotation="90"/>
    </xf>
    <xf numFmtId="0" fontId="34" fillId="23" borderId="7" xfId="0" applyFont="1" applyFill="1" applyBorder="1" applyAlignment="1" applyProtection="1">
      <alignment horizontal="center" vertical="center" textRotation="90" wrapText="1"/>
    </xf>
    <xf numFmtId="3" fontId="33" fillId="23" borderId="73" xfId="79" applyNumberFormat="1" applyFont="1" applyFill="1" applyBorder="1" applyAlignment="1">
      <alignment horizontal="center" vertical="center" textRotation="90" wrapText="1"/>
    </xf>
    <xf numFmtId="0" fontId="34" fillId="23" borderId="49" xfId="0" applyFont="1" applyFill="1" applyBorder="1" applyAlignment="1">
      <alignment horizontal="center" vertical="center" textRotation="90" wrapText="1"/>
    </xf>
    <xf numFmtId="3" fontId="144" fillId="22" borderId="21" xfId="78" applyNumberFormat="1" applyFont="1" applyFill="1" applyBorder="1" applyAlignment="1" applyProtection="1">
      <alignment vertical="center"/>
    </xf>
    <xf numFmtId="3" fontId="144" fillId="22" borderId="71" xfId="78" applyNumberFormat="1" applyFont="1" applyFill="1" applyBorder="1" applyAlignment="1" applyProtection="1">
      <alignment vertical="center"/>
    </xf>
    <xf numFmtId="3" fontId="27" fillId="23" borderId="49" xfId="80" applyNumberFormat="1" applyFont="1" applyFill="1" applyBorder="1" applyAlignment="1">
      <alignment horizontal="left" vertical="center" textRotation="90" wrapText="1"/>
    </xf>
    <xf numFmtId="3" fontId="34" fillId="23" borderId="49" xfId="0" applyNumberFormat="1" applyFont="1" applyFill="1" applyBorder="1" applyAlignment="1">
      <alignment horizontal="center" vertical="center" textRotation="90" wrapText="1"/>
    </xf>
    <xf numFmtId="3" fontId="23" fillId="23" borderId="73" xfId="80" applyNumberFormat="1" applyFont="1" applyFill="1" applyBorder="1" applyAlignment="1">
      <alignment horizontal="center" vertical="center" textRotation="90" wrapText="1"/>
    </xf>
    <xf numFmtId="3" fontId="34" fillId="23" borderId="49" xfId="74" applyNumberFormat="1" applyFont="1" applyFill="1" applyBorder="1" applyAlignment="1">
      <alignment horizontal="center" vertical="center" textRotation="90" wrapText="1"/>
    </xf>
    <xf numFmtId="4" fontId="27" fillId="23" borderId="13" xfId="0" applyNumberFormat="1" applyFont="1" applyFill="1" applyBorder="1" applyAlignment="1" applyProtection="1">
      <alignment horizontal="center" vertical="center" textRotation="90" wrapText="1"/>
    </xf>
    <xf numFmtId="3" fontId="27" fillId="23" borderId="13" xfId="0" applyNumberFormat="1" applyFont="1" applyFill="1" applyBorder="1" applyAlignment="1" applyProtection="1">
      <alignment horizontal="center" vertical="center" textRotation="90" wrapText="1"/>
    </xf>
    <xf numFmtId="3" fontId="144" fillId="22" borderId="21" xfId="78" applyNumberFormat="1" applyFont="1" applyFill="1" applyBorder="1" applyAlignment="1" applyProtection="1">
      <alignment horizontal="right" vertical="center"/>
    </xf>
    <xf numFmtId="3" fontId="144" fillId="22" borderId="21" xfId="78" applyNumberFormat="1" applyFont="1" applyFill="1" applyBorder="1" applyAlignment="1" applyProtection="1">
      <alignment horizontal="right" vertical="center"/>
      <protection locked="0"/>
    </xf>
    <xf numFmtId="3" fontId="144" fillId="22" borderId="71" xfId="78" applyNumberFormat="1" applyFont="1" applyFill="1" applyBorder="1" applyAlignment="1" applyProtection="1">
      <alignment horizontal="right" vertical="center"/>
    </xf>
    <xf numFmtId="3" fontId="144" fillId="22" borderId="71" xfId="78" applyNumberFormat="1" applyFont="1" applyFill="1" applyBorder="1" applyAlignment="1" applyProtection="1">
      <alignment horizontal="right" vertical="center"/>
      <protection locked="0"/>
    </xf>
    <xf numFmtId="3" fontId="33" fillId="23" borderId="73" xfId="79" applyNumberFormat="1" applyFont="1" applyFill="1" applyBorder="1" applyAlignment="1" applyProtection="1">
      <alignment horizontal="center" vertical="center" textRotation="90" wrapText="1"/>
    </xf>
    <xf numFmtId="3" fontId="23" fillId="23" borderId="73" xfId="79" applyNumberFormat="1" applyFont="1" applyFill="1" applyBorder="1" applyAlignment="1" applyProtection="1">
      <alignment horizontal="center" vertical="center" textRotation="90" wrapText="1"/>
    </xf>
    <xf numFmtId="3" fontId="96" fillId="22" borderId="19" xfId="0" applyNumberFormat="1" applyFont="1" applyFill="1" applyBorder="1" applyAlignment="1" applyProtection="1">
      <alignment horizontal="left" vertical="center"/>
    </xf>
    <xf numFmtId="3" fontId="24" fillId="22" borderId="32" xfId="0" applyNumberFormat="1" applyFont="1" applyFill="1" applyBorder="1" applyAlignment="1" applyProtection="1">
      <alignment vertical="center" wrapText="1"/>
    </xf>
    <xf numFmtId="3" fontId="23" fillId="22" borderId="12" xfId="0" applyNumberFormat="1" applyFont="1" applyFill="1" applyBorder="1" applyAlignment="1" applyProtection="1">
      <alignment horizontal="right" vertical="center"/>
    </xf>
    <xf numFmtId="3" fontId="139" fillId="22" borderId="12" xfId="80" applyNumberFormat="1" applyFont="1" applyFill="1" applyBorder="1" applyAlignment="1" applyProtection="1">
      <alignment horizontal="left" vertical="center"/>
    </xf>
    <xf numFmtId="3" fontId="139" fillId="22" borderId="13" xfId="80" applyNumberFormat="1" applyFont="1" applyFill="1" applyBorder="1" applyAlignment="1" applyProtection="1">
      <alignment horizontal="left" vertical="center"/>
    </xf>
    <xf numFmtId="3" fontId="24" fillId="22" borderId="13" xfId="79" applyNumberFormat="1" applyFont="1" applyFill="1" applyBorder="1" applyAlignment="1" applyProtection="1">
      <alignment horizontal="right" vertical="center"/>
    </xf>
    <xf numFmtId="3" fontId="24" fillId="22" borderId="13" xfId="0" applyNumberFormat="1" applyFont="1" applyFill="1" applyBorder="1" applyAlignment="1" applyProtection="1">
      <alignment horizontal="right" vertical="center"/>
    </xf>
    <xf numFmtId="3" fontId="139" fillId="22" borderId="16" xfId="80" applyNumberFormat="1" applyFont="1" applyFill="1" applyBorder="1" applyAlignment="1" applyProtection="1">
      <alignment horizontal="left" vertical="center"/>
    </xf>
    <xf numFmtId="3" fontId="23" fillId="22" borderId="16" xfId="79" applyNumberFormat="1" applyFont="1" applyFill="1" applyBorder="1" applyAlignment="1" applyProtection="1">
      <alignment horizontal="right" vertical="center"/>
    </xf>
    <xf numFmtId="3" fontId="23" fillId="22" borderId="16" xfId="0" applyNumberFormat="1" applyFont="1" applyFill="1" applyBorder="1" applyAlignment="1" applyProtection="1">
      <alignment horizontal="right" vertical="center"/>
    </xf>
    <xf numFmtId="3" fontId="139" fillId="22" borderId="19" xfId="80" applyNumberFormat="1" applyFont="1" applyFill="1" applyBorder="1" applyAlignment="1" applyProtection="1">
      <alignment vertical="center"/>
      <protection locked="0"/>
    </xf>
    <xf numFmtId="3" fontId="23" fillId="22" borderId="12" xfId="79" applyNumberFormat="1" applyFont="1" applyFill="1" applyBorder="1" applyAlignment="1" applyProtection="1">
      <alignment horizontal="right" vertical="center"/>
      <protection locked="0"/>
    </xf>
    <xf numFmtId="3" fontId="23" fillId="22" borderId="12" xfId="0" applyNumberFormat="1" applyFont="1" applyFill="1" applyBorder="1" applyAlignment="1" applyProtection="1">
      <alignment horizontal="right" vertical="center"/>
      <protection locked="0"/>
    </xf>
    <xf numFmtId="0" fontId="132" fillId="22" borderId="0" xfId="0" applyFont="1" applyFill="1" applyAlignment="1" applyProtection="1">
      <alignment vertical="center"/>
      <protection locked="0"/>
    </xf>
    <xf numFmtId="0" fontId="132" fillId="22" borderId="14" xfId="0" applyFont="1" applyFill="1" applyBorder="1" applyAlignment="1" applyProtection="1">
      <alignment vertical="center"/>
      <protection locked="0"/>
    </xf>
    <xf numFmtId="3" fontId="139" fillId="22" borderId="12" xfId="80" applyNumberFormat="1" applyFont="1" applyFill="1" applyBorder="1" applyAlignment="1" applyProtection="1">
      <alignment horizontal="left" vertical="center"/>
      <protection locked="0"/>
    </xf>
    <xf numFmtId="3" fontId="127" fillId="22" borderId="12" xfId="80" applyNumberFormat="1" applyFont="1" applyFill="1" applyBorder="1" applyAlignment="1" applyProtection="1">
      <alignment horizontal="right" vertical="center"/>
      <protection locked="0"/>
    </xf>
    <xf numFmtId="3" fontId="24" fillId="22" borderId="12" xfId="79" applyNumberFormat="1" applyFont="1" applyFill="1" applyBorder="1" applyAlignment="1" applyProtection="1">
      <alignment horizontal="right" vertical="center"/>
      <protection locked="0"/>
    </xf>
    <xf numFmtId="3" fontId="24" fillId="22" borderId="12" xfId="0" applyNumberFormat="1" applyFont="1" applyFill="1" applyBorder="1" applyAlignment="1" applyProtection="1">
      <alignment horizontal="right" vertical="center"/>
      <protection locked="0"/>
    </xf>
    <xf numFmtId="3" fontId="24" fillId="22" borderId="12" xfId="0" applyNumberFormat="1" applyFont="1" applyFill="1" applyBorder="1" applyAlignment="1" applyProtection="1">
      <alignment horizontal="right" vertical="center"/>
    </xf>
    <xf numFmtId="3" fontId="24" fillId="23" borderId="49" xfId="83" applyNumberFormat="1" applyFont="1" applyFill="1" applyBorder="1" applyAlignment="1" applyProtection="1">
      <alignment horizontal="left" vertical="center" wrapText="1"/>
    </xf>
    <xf numFmtId="3" fontId="27" fillId="23" borderId="49" xfId="83" applyNumberFormat="1" applyFont="1" applyFill="1" applyBorder="1" applyAlignment="1" applyProtection="1">
      <alignment horizontal="center" vertical="center" textRotation="90" wrapText="1"/>
    </xf>
    <xf numFmtId="3" fontId="30" fillId="24" borderId="12" xfId="83" applyNumberFormat="1" applyFont="1" applyFill="1" applyBorder="1" applyAlignment="1" applyProtection="1">
      <alignment horizontal="right" vertical="center"/>
    </xf>
    <xf numFmtId="3" fontId="30" fillId="24" borderId="12" xfId="83" applyNumberFormat="1" applyFont="1" applyFill="1" applyBorder="1" applyAlignment="1" applyProtection="1">
      <alignment vertical="center"/>
    </xf>
    <xf numFmtId="3" fontId="30" fillId="22" borderId="12" xfId="83" applyNumberFormat="1" applyFont="1" applyFill="1" applyBorder="1" applyAlignment="1" applyProtection="1">
      <alignment vertical="center"/>
    </xf>
    <xf numFmtId="3" fontId="23" fillId="22" borderId="12" xfId="83" applyNumberFormat="1" applyFont="1" applyFill="1" applyBorder="1" applyAlignment="1" applyProtection="1">
      <alignment vertical="center"/>
    </xf>
    <xf numFmtId="3" fontId="23" fillId="22" borderId="12" xfId="83" applyNumberFormat="1" applyFont="1" applyFill="1" applyBorder="1" applyAlignment="1" applyProtection="1">
      <alignment horizontal="right" vertical="center"/>
    </xf>
    <xf numFmtId="3" fontId="142" fillId="22" borderId="13" xfId="83" applyNumberFormat="1" applyFont="1" applyFill="1" applyBorder="1" applyAlignment="1" applyProtection="1">
      <alignment vertical="center"/>
    </xf>
    <xf numFmtId="3" fontId="142" fillId="22" borderId="45" xfId="0" applyNumberFormat="1" applyFont="1" applyFill="1" applyBorder="1" applyAlignment="1" applyProtection="1">
      <alignment horizontal="left" vertical="center"/>
      <protection hidden="1"/>
    </xf>
    <xf numFmtId="3" fontId="142" fillId="22" borderId="12" xfId="83" applyNumberFormat="1" applyFont="1" applyFill="1" applyBorder="1" applyAlignment="1" applyProtection="1">
      <alignment vertical="center"/>
    </xf>
    <xf numFmtId="3" fontId="142" fillId="22" borderId="45" xfId="83" applyNumberFormat="1" applyFont="1" applyFill="1" applyBorder="1" applyAlignment="1" applyProtection="1">
      <alignment horizontal="right" vertical="center"/>
    </xf>
    <xf numFmtId="3" fontId="142" fillId="22" borderId="45" xfId="83" applyNumberFormat="1" applyFont="1" applyFill="1" applyBorder="1" applyAlignment="1" applyProtection="1">
      <alignment vertical="center"/>
    </xf>
    <xf numFmtId="3" fontId="149" fillId="23" borderId="12" xfId="0" applyNumberFormat="1" applyFont="1" applyFill="1" applyBorder="1" applyAlignment="1" applyProtection="1">
      <alignment horizontal="left" vertical="center"/>
      <protection hidden="1"/>
    </xf>
    <xf numFmtId="3" fontId="149" fillId="23" borderId="12" xfId="83" applyNumberFormat="1" applyFont="1" applyFill="1" applyBorder="1" applyAlignment="1" applyProtection="1">
      <alignment vertical="center"/>
    </xf>
    <xf numFmtId="3" fontId="149" fillId="22" borderId="12" xfId="0" applyNumberFormat="1" applyFont="1" applyFill="1" applyBorder="1" applyAlignment="1" applyProtection="1">
      <alignment horizontal="left" vertical="center"/>
      <protection hidden="1"/>
    </xf>
    <xf numFmtId="3" fontId="149" fillId="22" borderId="12" xfId="83" applyNumberFormat="1" applyFont="1" applyFill="1" applyBorder="1" applyAlignment="1" applyProtection="1">
      <alignment vertical="center"/>
    </xf>
    <xf numFmtId="3" fontId="104" fillId="23" borderId="45" xfId="0" applyNumberFormat="1" applyFont="1" applyFill="1" applyBorder="1" applyAlignment="1" applyProtection="1">
      <alignment horizontal="left" vertical="center"/>
      <protection hidden="1"/>
    </xf>
    <xf numFmtId="3" fontId="142" fillId="23" borderId="45" xfId="83" applyNumberFormat="1" applyFont="1" applyFill="1" applyBorder="1" applyAlignment="1" applyProtection="1">
      <alignment horizontal="right" vertical="center"/>
    </xf>
    <xf numFmtId="3" fontId="142" fillId="23" borderId="45" xfId="83" applyNumberFormat="1" applyFont="1" applyFill="1" applyBorder="1" applyAlignment="1" applyProtection="1">
      <alignment vertical="center"/>
    </xf>
    <xf numFmtId="0" fontId="24" fillId="23" borderId="49" xfId="75" applyFont="1" applyFill="1" applyBorder="1" applyAlignment="1">
      <alignment horizontal="center" vertical="center" wrapText="1"/>
    </xf>
    <xf numFmtId="0" fontId="24" fillId="23" borderId="49" xfId="75" applyFont="1" applyFill="1" applyBorder="1" applyAlignment="1">
      <alignment horizontal="left" vertical="center" wrapText="1"/>
    </xf>
    <xf numFmtId="0" fontId="87" fillId="23" borderId="49" xfId="75" applyFont="1" applyFill="1" applyBorder="1" applyAlignment="1">
      <alignment horizontal="center" vertical="center" textRotation="90" wrapText="1"/>
    </xf>
    <xf numFmtId="0" fontId="34" fillId="23" borderId="49" xfId="75" applyFont="1" applyFill="1" applyBorder="1" applyAlignment="1">
      <alignment horizontal="center" vertical="center" textRotation="90" wrapText="1"/>
    </xf>
    <xf numFmtId="0" fontId="142" fillId="23" borderId="12" xfId="75" applyFont="1" applyFill="1" applyBorder="1" applyAlignment="1">
      <alignment vertical="center"/>
    </xf>
    <xf numFmtId="0" fontId="142" fillId="22" borderId="12" xfId="75" applyFont="1" applyFill="1" applyBorder="1" applyAlignment="1">
      <alignment vertical="center"/>
    </xf>
    <xf numFmtId="0" fontId="144" fillId="22" borderId="12" xfId="75" applyFont="1" applyFill="1" applyBorder="1" applyAlignment="1">
      <alignment vertical="center"/>
    </xf>
    <xf numFmtId="0" fontId="130" fillId="22" borderId="12" xfId="75" applyFont="1" applyFill="1" applyBorder="1" applyAlignment="1">
      <alignment vertical="center"/>
    </xf>
    <xf numFmtId="0" fontId="129" fillId="23" borderId="18" xfId="75" applyFont="1" applyFill="1" applyBorder="1" applyAlignment="1">
      <alignment horizontal="center" vertical="center" wrapText="1"/>
    </xf>
    <xf numFmtId="3" fontId="129" fillId="23" borderId="12" xfId="75" applyNumberFormat="1" applyFont="1" applyFill="1" applyBorder="1" applyAlignment="1">
      <alignment vertical="center"/>
    </xf>
    <xf numFmtId="3" fontId="129" fillId="22" borderId="12" xfId="75" applyNumberFormat="1" applyFont="1" applyFill="1" applyBorder="1" applyAlignment="1">
      <alignment vertical="center"/>
    </xf>
    <xf numFmtId="3" fontId="129" fillId="23" borderId="18" xfId="75" applyNumberFormat="1" applyFont="1" applyFill="1" applyBorder="1" applyAlignment="1">
      <alignment horizontal="center" vertical="center" wrapText="1"/>
    </xf>
    <xf numFmtId="3" fontId="24" fillId="23" borderId="49" xfId="79" applyNumberFormat="1" applyFont="1" applyFill="1" applyBorder="1" applyAlignment="1">
      <alignment horizontal="center" vertical="center" textRotation="90" wrapText="1"/>
    </xf>
    <xf numFmtId="3" fontId="34" fillId="23" borderId="49" xfId="79" applyNumberFormat="1" applyFont="1" applyFill="1" applyBorder="1" applyAlignment="1">
      <alignment horizontal="center" vertical="center" textRotation="90" wrapText="1"/>
    </xf>
    <xf numFmtId="3" fontId="142" fillId="22" borderId="12" xfId="79" applyNumberFormat="1" applyFont="1" applyFill="1" applyBorder="1" applyAlignment="1">
      <alignment horizontal="left" vertical="center" wrapText="1"/>
    </xf>
    <xf numFmtId="0" fontId="34" fillId="22" borderId="12" xfId="0" applyFont="1" applyFill="1" applyBorder="1" applyAlignment="1">
      <alignment horizontal="center" vertical="center" textRotation="90" wrapText="1"/>
    </xf>
    <xf numFmtId="3" fontId="34" fillId="22" borderId="12" xfId="79" applyNumberFormat="1" applyFont="1" applyFill="1" applyBorder="1" applyAlignment="1">
      <alignment horizontal="center" vertical="center" textRotation="90" wrapText="1"/>
    </xf>
    <xf numFmtId="3" fontId="30" fillId="22" borderId="12" xfId="79" applyNumberFormat="1" applyFont="1" applyFill="1" applyBorder="1" applyAlignment="1" applyProtection="1">
      <alignment horizontal="center" vertical="center" textRotation="90" wrapText="1"/>
    </xf>
    <xf numFmtId="3" fontId="142" fillId="22" borderId="12" xfId="79" applyNumberFormat="1" applyFont="1" applyFill="1" applyBorder="1" applyAlignment="1">
      <alignment vertical="center"/>
    </xf>
    <xf numFmtId="3" fontId="104" fillId="22" borderId="12" xfId="79" applyNumberFormat="1" applyFont="1" applyFill="1" applyBorder="1" applyAlignment="1">
      <alignment vertical="center"/>
    </xf>
    <xf numFmtId="3" fontId="24" fillId="22" borderId="12" xfId="79" applyNumberFormat="1" applyFont="1" applyFill="1" applyBorder="1" applyAlignment="1">
      <alignment vertical="center"/>
    </xf>
    <xf numFmtId="3" fontId="24" fillId="23" borderId="13" xfId="79" applyNumberFormat="1" applyFont="1" applyFill="1" applyBorder="1" applyAlignment="1">
      <alignment horizontal="center" vertical="center" textRotation="90" wrapText="1"/>
    </xf>
    <xf numFmtId="0" fontId="24" fillId="23" borderId="49" xfId="0" applyFont="1" applyFill="1" applyBorder="1" applyAlignment="1">
      <alignment horizontal="center" vertical="center" textRotation="90" wrapText="1"/>
    </xf>
    <xf numFmtId="3" fontId="29" fillId="23" borderId="49" xfId="79" applyNumberFormat="1" applyFont="1" applyFill="1" applyBorder="1" applyAlignment="1" applyProtection="1">
      <alignment horizontal="center" vertical="center" textRotation="90" wrapText="1"/>
    </xf>
    <xf numFmtId="3" fontId="149" fillId="22" borderId="12" xfId="79" applyNumberFormat="1" applyFont="1" applyFill="1" applyBorder="1" applyAlignment="1">
      <alignment vertical="center"/>
    </xf>
    <xf numFmtId="3" fontId="24" fillId="22" borderId="12" xfId="79" applyNumberFormat="1" applyFont="1" applyFill="1" applyBorder="1" applyAlignment="1">
      <alignment horizontal="center" vertical="center"/>
    </xf>
    <xf numFmtId="3" fontId="149" fillId="22" borderId="12" xfId="79" applyNumberFormat="1" applyFont="1" applyFill="1" applyBorder="1" applyAlignment="1">
      <alignment vertical="center" wrapText="1"/>
    </xf>
    <xf numFmtId="3" fontId="142" fillId="22" borderId="12" xfId="79" applyNumberFormat="1" applyFont="1" applyFill="1" applyBorder="1" applyAlignment="1">
      <alignment horizontal="center" vertical="center"/>
    </xf>
    <xf numFmtId="3" fontId="143" fillId="22" borderId="12" xfId="79" applyNumberFormat="1" applyFont="1" applyFill="1" applyBorder="1" applyAlignment="1" applyProtection="1">
      <alignment vertical="center"/>
      <protection locked="0"/>
    </xf>
    <xf numFmtId="3" fontId="143" fillId="22" borderId="12" xfId="79" applyNumberFormat="1" applyFont="1" applyFill="1" applyBorder="1" applyAlignment="1">
      <alignment vertical="center"/>
    </xf>
    <xf numFmtId="3" fontId="51" fillId="23" borderId="49" xfId="86" applyNumberFormat="1" applyFont="1" applyFill="1" applyBorder="1" applyAlignment="1">
      <alignment horizontal="left" vertical="center"/>
    </xf>
    <xf numFmtId="4" fontId="51" fillId="23" borderId="49" xfId="85" applyNumberFormat="1" applyFont="1" applyFill="1" applyBorder="1" applyAlignment="1">
      <alignment horizontal="center" vertical="center" wrapText="1"/>
    </xf>
    <xf numFmtId="3" fontId="23" fillId="23" borderId="49" xfId="86" applyNumberFormat="1" applyFont="1" applyFill="1" applyBorder="1" applyAlignment="1">
      <alignment vertical="center"/>
    </xf>
    <xf numFmtId="4" fontId="24" fillId="23" borderId="49" xfId="85" applyNumberFormat="1" applyFont="1" applyFill="1" applyBorder="1" applyAlignment="1">
      <alignment horizontal="center" vertical="center" wrapText="1"/>
    </xf>
    <xf numFmtId="0" fontId="24" fillId="23" borderId="74" xfId="86" applyFont="1" applyFill="1" applyBorder="1" applyAlignment="1">
      <alignment vertical="center" wrapText="1"/>
    </xf>
    <xf numFmtId="0" fontId="24" fillId="23" borderId="75" xfId="86" applyFont="1" applyFill="1" applyBorder="1" applyAlignment="1">
      <alignment horizontal="center" vertical="center" wrapText="1"/>
    </xf>
    <xf numFmtId="0" fontId="24" fillId="23" borderId="76" xfId="86" applyFont="1" applyFill="1" applyBorder="1" applyAlignment="1">
      <alignment horizontal="center" vertical="center" wrapText="1"/>
    </xf>
    <xf numFmtId="0" fontId="142" fillId="23" borderId="74" xfId="0" applyFont="1" applyFill="1" applyBorder="1" applyAlignment="1">
      <alignment horizontal="left" vertical="center" wrapText="1"/>
    </xf>
    <xf numFmtId="3" fontId="142" fillId="23" borderId="75" xfId="0" applyNumberFormat="1" applyFont="1" applyFill="1" applyBorder="1" applyAlignment="1">
      <alignment horizontal="right" vertical="center" wrapText="1" indent="1"/>
    </xf>
    <xf numFmtId="184" fontId="142" fillId="23" borderId="41" xfId="86" applyNumberFormat="1" applyFont="1" applyFill="1" applyBorder="1" applyAlignment="1">
      <alignment horizontal="right" vertical="center" wrapText="1" indent="1"/>
    </xf>
    <xf numFmtId="179" fontId="142" fillId="23" borderId="41" xfId="95" applyNumberFormat="1" applyFont="1" applyFill="1" applyBorder="1" applyAlignment="1">
      <alignment horizontal="center" vertical="center"/>
    </xf>
    <xf numFmtId="179" fontId="142" fillId="23" borderId="42" xfId="95" applyNumberFormat="1" applyFont="1" applyFill="1" applyBorder="1" applyAlignment="1">
      <alignment horizontal="center" vertical="center"/>
    </xf>
    <xf numFmtId="0" fontId="140" fillId="23" borderId="49" xfId="0" applyFont="1" applyFill="1" applyBorder="1" applyAlignment="1">
      <alignment horizontal="left" vertical="center"/>
    </xf>
    <xf numFmtId="3" fontId="138" fillId="23" borderId="49" xfId="0" applyNumberFormat="1" applyFont="1" applyFill="1" applyBorder="1" applyAlignment="1">
      <alignment vertical="center"/>
    </xf>
    <xf numFmtId="4" fontId="140" fillId="22" borderId="49" xfId="0" applyNumberFormat="1" applyFont="1" applyFill="1" applyBorder="1" applyAlignment="1">
      <alignment horizontal="left" vertical="center" wrapText="1"/>
    </xf>
    <xf numFmtId="3" fontId="138" fillId="22" borderId="49" xfId="0" applyNumberFormat="1" applyFont="1" applyFill="1" applyBorder="1" applyAlignment="1">
      <alignment vertical="center"/>
    </xf>
    <xf numFmtId="4" fontId="142" fillId="22" borderId="49" xfId="0" applyNumberFormat="1" applyFont="1" applyFill="1" applyBorder="1" applyAlignment="1">
      <alignment horizontal="left" vertical="center" wrapText="1"/>
    </xf>
    <xf numFmtId="0" fontId="140" fillId="22" borderId="49" xfId="0" applyFont="1" applyFill="1" applyBorder="1" applyAlignment="1">
      <alignment horizontal="left" vertical="center"/>
    </xf>
    <xf numFmtId="3" fontId="151" fillId="22" borderId="49" xfId="0" applyNumberFormat="1" applyFont="1" applyFill="1" applyBorder="1" applyAlignment="1">
      <alignment horizontal="right" vertical="center"/>
    </xf>
    <xf numFmtId="3" fontId="24" fillId="23" borderId="49" xfId="0" applyNumberFormat="1" applyFont="1" applyFill="1" applyBorder="1" applyAlignment="1">
      <alignment vertical="center" wrapText="1"/>
    </xf>
    <xf numFmtId="3" fontId="23" fillId="23" borderId="49" xfId="0" applyNumberFormat="1" applyFont="1" applyFill="1" applyBorder="1" applyAlignment="1">
      <alignment horizontal="center" vertical="center" wrapText="1"/>
    </xf>
    <xf numFmtId="0" fontId="24" fillId="23" borderId="49" xfId="0" applyFont="1" applyFill="1" applyBorder="1" applyAlignment="1">
      <alignment horizontal="center" vertical="center" wrapText="1"/>
    </xf>
    <xf numFmtId="0" fontId="142" fillId="23" borderId="49" xfId="0" applyFont="1" applyFill="1" applyBorder="1" applyAlignment="1">
      <alignment vertical="center"/>
    </xf>
    <xf numFmtId="3" fontId="142" fillId="23" borderId="49" xfId="0" applyNumberFormat="1" applyFont="1" applyFill="1" applyBorder="1" applyAlignment="1">
      <alignment horizontal="center" vertical="center"/>
    </xf>
    <xf numFmtId="4" fontId="142" fillId="23" borderId="49" xfId="0" applyNumberFormat="1" applyFont="1" applyFill="1" applyBorder="1" applyAlignment="1">
      <alignment horizontal="center" vertical="center"/>
    </xf>
    <xf numFmtId="3" fontId="24" fillId="23" borderId="49" xfId="0" applyNumberFormat="1" applyFont="1" applyFill="1" applyBorder="1" applyAlignment="1">
      <alignment vertical="center"/>
    </xf>
    <xf numFmtId="3" fontId="24" fillId="23" borderId="49" xfId="0" applyNumberFormat="1" applyFont="1" applyFill="1" applyBorder="1" applyAlignment="1">
      <alignment horizontal="center" vertical="center" wrapText="1"/>
    </xf>
    <xf numFmtId="4" fontId="24" fillId="23" borderId="49" xfId="0" applyNumberFormat="1" applyFont="1" applyFill="1" applyBorder="1" applyAlignment="1">
      <alignment horizontal="center" vertical="center" wrapText="1"/>
    </xf>
    <xf numFmtId="2" fontId="24" fillId="23" borderId="49" xfId="0" applyNumberFormat="1" applyFont="1" applyFill="1" applyBorder="1" applyAlignment="1">
      <alignment horizontal="left" vertical="center" wrapText="1"/>
    </xf>
    <xf numFmtId="2" fontId="27" fillId="23" borderId="49" xfId="0" applyNumberFormat="1" applyFont="1" applyFill="1" applyBorder="1" applyAlignment="1">
      <alignment horizontal="center" vertical="center" wrapText="1"/>
    </xf>
    <xf numFmtId="2" fontId="24" fillId="23" borderId="49" xfId="0" applyNumberFormat="1" applyFont="1" applyFill="1" applyBorder="1" applyAlignment="1">
      <alignment horizontal="center" vertical="center" wrapText="1"/>
    </xf>
    <xf numFmtId="3" fontId="23" fillId="23" borderId="45" xfId="0" applyNumberFormat="1" applyFont="1" applyFill="1" applyBorder="1" applyAlignment="1">
      <alignment horizontal="right" vertical="center" indent="1"/>
    </xf>
    <xf numFmtId="0" fontId="23" fillId="23" borderId="45" xfId="0" applyFont="1" applyFill="1" applyBorder="1" applyAlignment="1">
      <alignment vertical="center"/>
    </xf>
    <xf numFmtId="4" fontId="23" fillId="23" borderId="45" xfId="0" applyNumberFormat="1" applyFont="1" applyFill="1" applyBorder="1" applyAlignment="1">
      <alignment horizontal="center" vertical="center"/>
    </xf>
    <xf numFmtId="3" fontId="23" fillId="23" borderId="12" xfId="0" applyNumberFormat="1" applyFont="1" applyFill="1" applyBorder="1" applyAlignment="1">
      <alignment horizontal="right" vertical="center" indent="1"/>
    </xf>
    <xf numFmtId="0" fontId="23" fillId="23" borderId="12" xfId="0" applyFont="1" applyFill="1" applyBorder="1" applyAlignment="1">
      <alignment vertical="center"/>
    </xf>
    <xf numFmtId="4" fontId="23" fillId="23" borderId="12" xfId="0" applyNumberFormat="1" applyFont="1" applyFill="1" applyBorder="1" applyAlignment="1">
      <alignment horizontal="center" vertical="center"/>
    </xf>
    <xf numFmtId="3" fontId="23" fillId="23" borderId="18" xfId="0" applyNumberFormat="1" applyFont="1" applyFill="1" applyBorder="1" applyAlignment="1">
      <alignment horizontal="right" vertical="center" indent="1"/>
    </xf>
    <xf numFmtId="0" fontId="23" fillId="23" borderId="18" xfId="0" applyFont="1" applyFill="1" applyBorder="1" applyAlignment="1">
      <alignment vertical="center"/>
    </xf>
    <xf numFmtId="4" fontId="23" fillId="23" borderId="18" xfId="0" applyNumberFormat="1" applyFont="1" applyFill="1" applyBorder="1" applyAlignment="1">
      <alignment horizontal="center" vertical="center"/>
    </xf>
    <xf numFmtId="3" fontId="23" fillId="22" borderId="45" xfId="0" applyNumberFormat="1" applyFont="1" applyFill="1" applyBorder="1" applyAlignment="1">
      <alignment horizontal="right" vertical="center" indent="1"/>
    </xf>
    <xf numFmtId="0" fontId="23" fillId="22" borderId="45" xfId="0" applyFont="1" applyFill="1" applyBorder="1" applyAlignment="1">
      <alignment vertical="center"/>
    </xf>
    <xf numFmtId="4" fontId="23" fillId="22" borderId="45" xfId="0" applyNumberFormat="1" applyFont="1" applyFill="1" applyBorder="1" applyAlignment="1">
      <alignment horizontal="center" vertical="center"/>
    </xf>
    <xf numFmtId="3" fontId="23" fillId="22" borderId="12" xfId="0" applyNumberFormat="1" applyFont="1" applyFill="1" applyBorder="1" applyAlignment="1">
      <alignment horizontal="right" vertical="center" indent="1"/>
    </xf>
    <xf numFmtId="0" fontId="23" fillId="22" borderId="12" xfId="0" applyFont="1" applyFill="1" applyBorder="1" applyAlignment="1">
      <alignment vertical="center"/>
    </xf>
    <xf numFmtId="4" fontId="23" fillId="22" borderId="12" xfId="0" applyNumberFormat="1" applyFont="1" applyFill="1" applyBorder="1" applyAlignment="1">
      <alignment horizontal="center" vertical="center"/>
    </xf>
    <xf numFmtId="0" fontId="34" fillId="23" borderId="77" xfId="0" applyFont="1" applyFill="1" applyBorder="1" applyAlignment="1">
      <alignment horizontal="center" vertical="center" textRotation="90" wrapText="1"/>
    </xf>
    <xf numFmtId="0" fontId="34" fillId="23" borderId="75" xfId="0" applyFont="1" applyFill="1" applyBorder="1" applyAlignment="1">
      <alignment horizontal="center" vertical="center" textRotation="90" wrapText="1"/>
    </xf>
    <xf numFmtId="0" fontId="34" fillId="23" borderId="76" xfId="0" applyFont="1" applyFill="1" applyBorder="1" applyAlignment="1">
      <alignment horizontal="center" vertical="center" textRotation="90" wrapText="1"/>
    </xf>
    <xf numFmtId="0" fontId="34" fillId="23" borderId="74" xfId="0" applyFont="1" applyFill="1" applyBorder="1" applyAlignment="1">
      <alignment horizontal="center" vertical="center" textRotation="90" wrapText="1"/>
    </xf>
    <xf numFmtId="0" fontId="34" fillId="23" borderId="78" xfId="0" applyFont="1" applyFill="1" applyBorder="1" applyAlignment="1">
      <alignment horizontal="center" vertical="center" textRotation="90" wrapText="1"/>
    </xf>
    <xf numFmtId="0" fontId="56" fillId="22" borderId="73" xfId="0" applyFont="1" applyFill="1" applyBorder="1" applyAlignment="1">
      <alignment horizontal="center" vertical="center" wrapText="1"/>
    </xf>
    <xf numFmtId="0" fontId="108" fillId="22" borderId="49" xfId="0" applyFont="1" applyFill="1" applyBorder="1" applyAlignment="1" applyProtection="1">
      <alignment horizontal="left" vertical="center" wrapText="1"/>
    </xf>
    <xf numFmtId="0" fontId="56" fillId="22" borderId="77" xfId="0" applyFont="1" applyFill="1" applyBorder="1" applyAlignment="1">
      <alignment horizontal="center" vertical="center" wrapText="1"/>
    </xf>
    <xf numFmtId="0" fontId="24" fillId="22" borderId="73" xfId="0" applyFont="1" applyFill="1" applyBorder="1" applyAlignment="1">
      <alignment horizontal="center" vertical="center" wrapText="1"/>
    </xf>
    <xf numFmtId="3" fontId="142" fillId="23" borderId="22" xfId="95" applyNumberFormat="1" applyFont="1" applyFill="1" applyBorder="1" applyAlignment="1">
      <alignment vertical="center"/>
    </xf>
    <xf numFmtId="3" fontId="142" fillId="22" borderId="21" xfId="95" applyNumberFormat="1" applyFont="1" applyFill="1" applyBorder="1" applyAlignment="1">
      <alignment vertical="center"/>
    </xf>
    <xf numFmtId="199" fontId="139" fillId="22" borderId="28" xfId="0" applyNumberFormat="1" applyFont="1" applyFill="1" applyBorder="1" applyAlignment="1">
      <alignment vertical="center"/>
    </xf>
    <xf numFmtId="0" fontId="146" fillId="22" borderId="21" xfId="0" applyFont="1" applyFill="1" applyBorder="1" applyAlignment="1" applyProtection="1">
      <alignment horizontal="left" vertical="center" wrapText="1"/>
    </xf>
    <xf numFmtId="3" fontId="142" fillId="22" borderId="21" xfId="95" applyNumberFormat="1" applyFont="1" applyFill="1" applyBorder="1" applyAlignment="1" applyProtection="1">
      <alignment horizontal="right" vertical="center" wrapText="1"/>
    </xf>
    <xf numFmtId="3" fontId="142" fillId="22" borderId="15" xfId="95" applyNumberFormat="1" applyFont="1" applyFill="1" applyBorder="1" applyAlignment="1" applyProtection="1">
      <alignment horizontal="right" vertical="center" wrapText="1"/>
    </xf>
    <xf numFmtId="0" fontId="146" fillId="22" borderId="15" xfId="0" applyFont="1" applyFill="1" applyBorder="1" applyAlignment="1" applyProtection="1">
      <alignment horizontal="left" vertical="center" wrapText="1"/>
    </xf>
    <xf numFmtId="0" fontId="23" fillId="0" borderId="0" xfId="0" applyFont="1" applyFill="1" applyAlignment="1" applyProtection="1">
      <alignment vertical="center"/>
      <protection locked="0"/>
    </xf>
    <xf numFmtId="0" fontId="23" fillId="0" borderId="0" xfId="0" applyFont="1" applyFill="1" applyAlignment="1">
      <alignment vertical="center"/>
    </xf>
    <xf numFmtId="0" fontId="143" fillId="0" borderId="0" xfId="0" applyFont="1" applyFill="1" applyAlignment="1" applyProtection="1">
      <alignment vertical="center"/>
      <protection locked="0"/>
    </xf>
    <xf numFmtId="0" fontId="143" fillId="0" borderId="0" xfId="0" applyFont="1" applyFill="1" applyAlignment="1">
      <alignment vertical="center"/>
    </xf>
    <xf numFmtId="0" fontId="57" fillId="0" borderId="0" xfId="0" applyFont="1" applyFill="1" applyAlignment="1" applyProtection="1">
      <alignment vertical="center"/>
      <protection locked="0"/>
    </xf>
    <xf numFmtId="0" fontId="57" fillId="0" borderId="0" xfId="0" applyFont="1" applyFill="1" applyAlignment="1">
      <alignment vertical="center"/>
    </xf>
    <xf numFmtId="0" fontId="23" fillId="0" borderId="0" xfId="0" applyFont="1" applyFill="1" applyBorder="1" applyAlignment="1" applyProtection="1">
      <alignment vertical="center"/>
    </xf>
    <xf numFmtId="3" fontId="23" fillId="0" borderId="19" xfId="0" applyNumberFormat="1" applyFont="1" applyFill="1" applyBorder="1" applyAlignment="1" applyProtection="1">
      <alignment horizontal="right" vertical="center" wrapText="1"/>
      <protection locked="0"/>
    </xf>
    <xf numFmtId="3" fontId="23" fillId="0" borderId="19" xfId="0" applyNumberFormat="1" applyFont="1" applyFill="1" applyBorder="1" applyAlignment="1" applyProtection="1">
      <alignment horizontal="right" vertical="center" wrapText="1"/>
    </xf>
    <xf numFmtId="3" fontId="24" fillId="0" borderId="19" xfId="0" applyNumberFormat="1" applyFont="1" applyFill="1" applyBorder="1" applyAlignment="1" applyProtection="1">
      <alignment horizontal="right" vertical="center" wrapText="1"/>
    </xf>
    <xf numFmtId="3" fontId="33" fillId="0" borderId="19" xfId="0" applyNumberFormat="1" applyFont="1" applyFill="1" applyBorder="1" applyAlignment="1" applyProtection="1">
      <alignment horizontal="right" vertical="center" wrapText="1"/>
    </xf>
    <xf numFmtId="0" fontId="146" fillId="22" borderId="21" xfId="0" applyFont="1" applyFill="1" applyBorder="1" applyAlignment="1" applyProtection="1">
      <alignment horizontal="left" vertical="center"/>
    </xf>
    <xf numFmtId="3" fontId="142" fillId="22" borderId="12" xfId="95" applyNumberFormat="1" applyFont="1" applyFill="1" applyBorder="1" applyAlignment="1" applyProtection="1">
      <alignment horizontal="right" vertical="center" wrapText="1"/>
    </xf>
    <xf numFmtId="3" fontId="142" fillId="22" borderId="21" xfId="55" applyNumberFormat="1" applyFont="1" applyFill="1" applyBorder="1" applyAlignment="1" applyProtection="1">
      <alignment horizontal="right" vertical="center" wrapText="1"/>
    </xf>
    <xf numFmtId="3" fontId="142" fillId="22" borderId="12" xfId="55" applyNumberFormat="1" applyFont="1" applyFill="1" applyBorder="1" applyAlignment="1" applyProtection="1">
      <alignment horizontal="right" vertical="center" wrapText="1"/>
    </xf>
    <xf numFmtId="3" fontId="142" fillId="22" borderId="15" xfId="55" applyNumberFormat="1" applyFont="1" applyFill="1" applyBorder="1" applyAlignment="1" applyProtection="1">
      <alignment horizontal="right" vertical="center" wrapText="1"/>
    </xf>
    <xf numFmtId="3" fontId="24" fillId="22" borderId="13" xfId="0" applyNumberFormat="1" applyFont="1" applyFill="1" applyBorder="1" applyAlignment="1">
      <alignment vertical="center"/>
    </xf>
    <xf numFmtId="3" fontId="24" fillId="22" borderId="31" xfId="0" applyNumberFormat="1" applyFont="1" applyFill="1" applyBorder="1" applyAlignment="1">
      <alignment vertical="center"/>
    </xf>
    <xf numFmtId="3" fontId="24" fillId="22" borderId="32" xfId="0" applyNumberFormat="1" applyFont="1" applyFill="1" applyBorder="1" applyAlignment="1">
      <alignment vertical="center"/>
    </xf>
    <xf numFmtId="199" fontId="145" fillId="22" borderId="28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3" fillId="0" borderId="19" xfId="0" applyFont="1" applyFill="1" applyBorder="1" applyAlignment="1" applyProtection="1">
      <alignment vertical="center"/>
    </xf>
    <xf numFmtId="0" fontId="143" fillId="0" borderId="19" xfId="0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0" fontId="147" fillId="0" borderId="0" xfId="0" applyFont="1" applyFill="1" applyAlignment="1" applyProtection="1">
      <alignment vertical="center"/>
      <protection locked="0"/>
    </xf>
    <xf numFmtId="0" fontId="147" fillId="0" borderId="0" xfId="0" applyFont="1" applyFill="1" applyAlignment="1">
      <alignment vertical="center"/>
    </xf>
    <xf numFmtId="0" fontId="70" fillId="0" borderId="0" xfId="0" applyFont="1" applyFill="1" applyAlignment="1" applyProtection="1">
      <alignment vertical="center"/>
      <protection locked="0"/>
    </xf>
    <xf numFmtId="0" fontId="70" fillId="0" borderId="0" xfId="0" applyFont="1" applyFill="1" applyAlignment="1">
      <alignment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0" fontId="147" fillId="0" borderId="0" xfId="0" applyFont="1" applyFill="1" applyBorder="1" applyAlignment="1" applyProtection="1">
      <alignment vertical="center"/>
      <protection locked="0"/>
    </xf>
    <xf numFmtId="3" fontId="0" fillId="0" borderId="19" xfId="0" applyNumberFormat="1" applyFill="1" applyBorder="1" applyAlignment="1" applyProtection="1">
      <alignment horizontal="right" vertical="center" wrapText="1"/>
    </xf>
    <xf numFmtId="3" fontId="0" fillId="0" borderId="0" xfId="0" applyNumberFormat="1" applyFill="1" applyBorder="1" applyAlignment="1" applyProtection="1">
      <alignment horizontal="right" vertical="center" wrapText="1"/>
    </xf>
    <xf numFmtId="0" fontId="0" fillId="0" borderId="0" xfId="0" applyFill="1" applyBorder="1" applyAlignment="1" applyProtection="1">
      <alignment vertical="center"/>
    </xf>
    <xf numFmtId="0" fontId="147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3" fontId="144" fillId="22" borderId="15" xfId="95" applyNumberFormat="1" applyFont="1" applyFill="1" applyBorder="1" applyAlignment="1" applyProtection="1">
      <alignment horizontal="right" vertical="center" wrapText="1"/>
    </xf>
    <xf numFmtId="4" fontId="144" fillId="22" borderId="15" xfId="95" applyNumberFormat="1" applyFont="1" applyFill="1" applyBorder="1" applyAlignment="1" applyProtection="1">
      <alignment horizontal="center" vertical="center" wrapText="1"/>
    </xf>
    <xf numFmtId="3" fontId="143" fillId="0" borderId="0" xfId="0" applyNumberFormat="1" applyFont="1" applyBorder="1" applyAlignment="1" applyProtection="1">
      <alignment vertical="center"/>
    </xf>
    <xf numFmtId="3" fontId="139" fillId="22" borderId="21" xfId="79" applyNumberFormat="1" applyFont="1" applyFill="1" applyBorder="1" applyAlignment="1" applyProtection="1">
      <alignment horizontal="left" vertical="center" wrapText="1"/>
    </xf>
    <xf numFmtId="3" fontId="28" fillId="0" borderId="12" xfId="79" applyNumberFormat="1" applyFont="1" applyFill="1" applyBorder="1" applyAlignment="1" applyProtection="1">
      <alignment horizontal="left" vertical="center" wrapText="1"/>
    </xf>
    <xf numFmtId="3" fontId="96" fillId="0" borderId="13" xfId="80" applyNumberFormat="1" applyFont="1" applyFill="1" applyBorder="1" applyAlignment="1" applyProtection="1">
      <alignment horizontal="left" vertical="center"/>
    </xf>
    <xf numFmtId="3" fontId="96" fillId="0" borderId="12" xfId="80" applyNumberFormat="1" applyFont="1" applyFill="1" applyBorder="1" applyAlignment="1" applyProtection="1">
      <alignment horizontal="left" vertical="center"/>
    </xf>
    <xf numFmtId="3" fontId="142" fillId="0" borderId="12" xfId="79" applyNumberFormat="1" applyFont="1" applyFill="1" applyBorder="1" applyAlignment="1" applyProtection="1">
      <alignment vertical="center"/>
    </xf>
    <xf numFmtId="3" fontId="143" fillId="0" borderId="0" xfId="79" applyNumberFormat="1" applyFont="1" applyFill="1" applyAlignment="1" applyProtection="1">
      <alignment vertical="center"/>
    </xf>
    <xf numFmtId="3" fontId="96" fillId="22" borderId="21" xfId="80" applyNumberFormat="1" applyFont="1" applyFill="1" applyBorder="1" applyAlignment="1" applyProtection="1">
      <alignment horizontal="left" vertical="center" wrapText="1"/>
    </xf>
    <xf numFmtId="3" fontId="96" fillId="22" borderId="16" xfId="80" applyNumberFormat="1" applyFont="1" applyFill="1" applyBorder="1" applyAlignment="1" applyProtection="1">
      <alignment horizontal="left" vertical="center" wrapText="1"/>
    </xf>
    <xf numFmtId="3" fontId="142" fillId="0" borderId="16" xfId="79" applyNumberFormat="1" applyFont="1" applyFill="1" applyBorder="1" applyAlignment="1" applyProtection="1">
      <alignment vertical="center"/>
    </xf>
    <xf numFmtId="3" fontId="23" fillId="0" borderId="16" xfId="79" applyNumberFormat="1" applyFont="1" applyFill="1" applyBorder="1" applyAlignment="1" applyProtection="1">
      <alignment horizontal="left" vertical="center" wrapText="1"/>
    </xf>
    <xf numFmtId="3" fontId="23" fillId="0" borderId="16" xfId="0" applyNumberFormat="1" applyFont="1" applyFill="1" applyBorder="1" applyAlignment="1" applyProtection="1">
      <alignment horizontal="right" vertical="center" wrapText="1"/>
    </xf>
    <xf numFmtId="3" fontId="23" fillId="0" borderId="66" xfId="79" applyNumberFormat="1" applyFont="1" applyBorder="1" applyAlignment="1" applyProtection="1">
      <alignment vertical="center"/>
    </xf>
    <xf numFmtId="3" fontId="23" fillId="0" borderId="57" xfId="0" applyNumberFormat="1" applyFont="1" applyFill="1" applyBorder="1" applyAlignment="1" applyProtection="1">
      <alignment horizontal="right" vertical="center" wrapText="1"/>
    </xf>
    <xf numFmtId="3" fontId="23" fillId="0" borderId="65" xfId="0" applyNumberFormat="1" applyFont="1" applyFill="1" applyBorder="1" applyAlignment="1" applyProtection="1">
      <alignment horizontal="right" vertical="center" wrapText="1"/>
    </xf>
    <xf numFmtId="3" fontId="23" fillId="0" borderId="52" xfId="79" applyNumberFormat="1" applyFont="1" applyBorder="1" applyAlignment="1" applyProtection="1">
      <alignment vertical="center"/>
    </xf>
    <xf numFmtId="3" fontId="23" fillId="0" borderId="9" xfId="79" applyNumberFormat="1" applyFont="1" applyBorder="1" applyAlignment="1" applyProtection="1">
      <alignment vertical="center"/>
    </xf>
    <xf numFmtId="3" fontId="23" fillId="0" borderId="51" xfId="79" applyNumberFormat="1" applyFont="1" applyBorder="1" applyAlignment="1" applyProtection="1">
      <alignment horizontal="right" vertical="center"/>
    </xf>
    <xf numFmtId="3" fontId="23" fillId="0" borderId="9" xfId="0" applyNumberFormat="1" applyFont="1" applyBorder="1" applyAlignment="1" applyProtection="1">
      <alignment horizontal="right" vertical="center" wrapText="1"/>
    </xf>
    <xf numFmtId="3" fontId="23" fillId="0" borderId="51" xfId="0" applyNumberFormat="1" applyFont="1" applyBorder="1" applyAlignment="1" applyProtection="1">
      <alignment horizontal="right" vertical="center" wrapText="1"/>
    </xf>
    <xf numFmtId="3" fontId="23" fillId="0" borderId="68" xfId="79" applyNumberFormat="1" applyFont="1" applyBorder="1" applyAlignment="1" applyProtection="1">
      <alignment vertical="center"/>
    </xf>
    <xf numFmtId="3" fontId="23" fillId="0" borderId="69" xfId="0" applyNumberFormat="1" applyFont="1" applyBorder="1" applyAlignment="1" applyProtection="1">
      <alignment horizontal="right" vertical="center" wrapText="1"/>
    </xf>
    <xf numFmtId="3" fontId="23" fillId="0" borderId="79" xfId="0" applyNumberFormat="1" applyFont="1" applyBorder="1" applyAlignment="1" applyProtection="1">
      <alignment horizontal="right" vertical="center" wrapText="1"/>
    </xf>
    <xf numFmtId="3" fontId="96" fillId="22" borderId="12" xfId="80" applyNumberFormat="1" applyFont="1" applyFill="1" applyBorder="1" applyAlignment="1" applyProtection="1">
      <alignment horizontal="left" vertical="center"/>
    </xf>
    <xf numFmtId="3" fontId="194" fillId="22" borderId="12" xfId="79" applyNumberFormat="1" applyFont="1" applyFill="1" applyBorder="1" applyAlignment="1" applyProtection="1">
      <alignment horizontal="left" vertical="center"/>
    </xf>
    <xf numFmtId="3" fontId="196" fillId="22" borderId="12" xfId="79" applyNumberFormat="1" applyFont="1" applyFill="1" applyBorder="1" applyAlignment="1" applyProtection="1">
      <alignment horizontal="right" vertical="center"/>
    </xf>
    <xf numFmtId="3" fontId="194" fillId="22" borderId="13" xfId="80" applyNumberFormat="1" applyFont="1" applyFill="1" applyBorder="1" applyAlignment="1" applyProtection="1">
      <alignment horizontal="left" vertical="center"/>
    </xf>
    <xf numFmtId="3" fontId="194" fillId="22" borderId="13" xfId="80" applyNumberFormat="1" applyFont="1" applyFill="1" applyBorder="1" applyAlignment="1" applyProtection="1">
      <alignment horizontal="right" vertical="center"/>
    </xf>
    <xf numFmtId="3" fontId="194" fillId="22" borderId="12" xfId="79" applyNumberFormat="1" applyFont="1" applyFill="1" applyBorder="1" applyAlignment="1" applyProtection="1">
      <alignment horizontal="right" vertical="center"/>
    </xf>
    <xf numFmtId="3" fontId="197" fillId="22" borderId="12" xfId="83" applyNumberFormat="1" applyFont="1" applyFill="1" applyBorder="1" applyAlignment="1" applyProtection="1">
      <alignment vertical="center"/>
    </xf>
    <xf numFmtId="3" fontId="194" fillId="22" borderId="12" xfId="83" applyNumberFormat="1" applyFont="1" applyFill="1" applyBorder="1" applyAlignment="1" applyProtection="1">
      <alignment vertical="center"/>
    </xf>
    <xf numFmtId="3" fontId="198" fillId="24" borderId="12" xfId="83" applyNumberFormat="1" applyFont="1" applyFill="1" applyBorder="1" applyAlignment="1" applyProtection="1">
      <alignment horizontal="left" vertical="center"/>
    </xf>
    <xf numFmtId="3" fontId="198" fillId="22" borderId="12" xfId="83" applyNumberFormat="1" applyFont="1" applyFill="1" applyBorder="1" applyAlignment="1" applyProtection="1">
      <alignment horizontal="left" vertical="center"/>
    </xf>
    <xf numFmtId="3" fontId="197" fillId="22" borderId="13" xfId="0" applyNumberFormat="1" applyFont="1" applyFill="1" applyBorder="1" applyAlignment="1" applyProtection="1">
      <alignment horizontal="left" vertical="center"/>
      <protection hidden="1"/>
    </xf>
    <xf numFmtId="3" fontId="194" fillId="22" borderId="13" xfId="83" applyNumberFormat="1" applyFont="1" applyFill="1" applyBorder="1" applyAlignment="1" applyProtection="1">
      <alignment vertical="center"/>
    </xf>
    <xf numFmtId="3" fontId="194" fillId="22" borderId="45" xfId="0" applyNumberFormat="1" applyFont="1" applyFill="1" applyBorder="1" applyAlignment="1" applyProtection="1">
      <alignment horizontal="left" vertical="center"/>
      <protection hidden="1"/>
    </xf>
    <xf numFmtId="0" fontId="82" fillId="0" borderId="0" xfId="75" applyFont="1" applyAlignment="1">
      <alignment horizontal="right" vertical="center"/>
    </xf>
    <xf numFmtId="0" fontId="104" fillId="20" borderId="0" xfId="0" applyFont="1" applyFill="1" applyBorder="1" applyAlignment="1">
      <alignment horizontal="left" vertical="center"/>
    </xf>
    <xf numFmtId="3" fontId="199" fillId="23" borderId="49" xfId="86" applyNumberFormat="1" applyFont="1" applyFill="1" applyBorder="1" applyAlignment="1">
      <alignment horizontal="left" vertical="center"/>
    </xf>
    <xf numFmtId="3" fontId="199" fillId="23" borderId="49" xfId="86" applyNumberFormat="1" applyFont="1" applyFill="1" applyBorder="1" applyAlignment="1">
      <alignment horizontal="right" vertical="center"/>
    </xf>
    <xf numFmtId="3" fontId="199" fillId="25" borderId="49" xfId="86" applyNumberFormat="1" applyFont="1" applyFill="1" applyBorder="1" applyAlignment="1">
      <alignment horizontal="left" vertical="center"/>
    </xf>
    <xf numFmtId="3" fontId="199" fillId="25" borderId="49" xfId="86" applyNumberFormat="1" applyFont="1" applyFill="1" applyBorder="1" applyAlignment="1">
      <alignment horizontal="right" vertical="center"/>
    </xf>
    <xf numFmtId="3" fontId="199" fillId="22" borderId="49" xfId="86" applyNumberFormat="1" applyFont="1" applyFill="1" applyBorder="1" applyAlignment="1">
      <alignment horizontal="left" vertical="center"/>
    </xf>
    <xf numFmtId="3" fontId="199" fillId="22" borderId="49" xfId="86" applyNumberFormat="1" applyFont="1" applyFill="1" applyBorder="1" applyAlignment="1">
      <alignment horizontal="right" vertical="center"/>
    </xf>
    <xf numFmtId="4" fontId="200" fillId="0" borderId="12" xfId="0" applyNumberFormat="1" applyFont="1" applyFill="1" applyBorder="1" applyAlignment="1">
      <alignment horizontal="left" vertical="center" wrapText="1"/>
    </xf>
    <xf numFmtId="3" fontId="24" fillId="23" borderId="13" xfId="0" applyNumberFormat="1" applyFont="1" applyFill="1" applyBorder="1" applyAlignment="1">
      <alignment horizontal="center" vertical="center" wrapText="1"/>
    </xf>
    <xf numFmtId="3" fontId="96" fillId="22" borderId="12" xfId="82" applyNumberFormat="1" applyFont="1" applyFill="1" applyBorder="1" applyAlignment="1" applyProtection="1">
      <alignment vertical="center" wrapText="1"/>
      <protection locked="0"/>
    </xf>
    <xf numFmtId="3" fontId="37" fillId="22" borderId="12" xfId="74" applyNumberFormat="1" applyFill="1" applyBorder="1" applyAlignment="1" applyProtection="1">
      <alignment vertical="center"/>
      <protection locked="0"/>
    </xf>
    <xf numFmtId="0" fontId="139" fillId="22" borderId="12" xfId="80" applyFont="1" applyFill="1" applyBorder="1" applyAlignment="1" applyProtection="1">
      <alignment horizontal="left" vertical="center"/>
    </xf>
    <xf numFmtId="0" fontId="23" fillId="22" borderId="12" xfId="79" applyFont="1" applyFill="1" applyBorder="1" applyAlignment="1" applyProtection="1">
      <alignment horizontal="right" vertical="center"/>
    </xf>
    <xf numFmtId="0" fontId="96" fillId="22" borderId="12" xfId="80" applyFont="1" applyFill="1" applyBorder="1" applyAlignment="1" applyProtection="1">
      <alignment horizontal="left" vertical="center"/>
    </xf>
    <xf numFmtId="3" fontId="104" fillId="0" borderId="13" xfId="0" applyNumberFormat="1" applyFont="1" applyBorder="1" applyAlignment="1">
      <alignment vertical="center"/>
    </xf>
    <xf numFmtId="3" fontId="24" fillId="22" borderId="12" xfId="0" applyNumberFormat="1" applyFont="1" applyFill="1" applyBorder="1" applyAlignment="1">
      <alignment horizontal="center" vertical="center" wrapText="1"/>
    </xf>
    <xf numFmtId="3" fontId="24" fillId="0" borderId="18" xfId="0" applyNumberFormat="1" applyFont="1" applyFill="1" applyBorder="1" applyAlignment="1">
      <alignment horizontal="right" vertical="center"/>
    </xf>
    <xf numFmtId="4" fontId="24" fillId="0" borderId="18" xfId="0" applyNumberFormat="1" applyFont="1" applyFill="1" applyBorder="1" applyAlignment="1">
      <alignment horizontal="right" vertical="center"/>
    </xf>
    <xf numFmtId="188" fontId="23" fillId="0" borderId="32" xfId="0" applyNumberFormat="1" applyFont="1" applyBorder="1" applyAlignment="1">
      <alignment vertical="center"/>
    </xf>
    <xf numFmtId="188" fontId="23" fillId="0" borderId="14" xfId="0" applyNumberFormat="1" applyFont="1" applyBorder="1" applyAlignment="1">
      <alignment vertical="center"/>
    </xf>
    <xf numFmtId="188" fontId="23" fillId="0" borderId="14" xfId="0" applyNumberFormat="1" applyFont="1" applyFill="1" applyBorder="1" applyAlignment="1">
      <alignment vertical="center"/>
    </xf>
    <xf numFmtId="188" fontId="23" fillId="0" borderId="33" xfId="0" applyNumberFormat="1" applyFont="1" applyBorder="1" applyAlignment="1">
      <alignment vertical="center"/>
    </xf>
    <xf numFmtId="3" fontId="23" fillId="0" borderId="0" xfId="0" applyNumberFormat="1" applyFont="1" applyAlignment="1">
      <alignment horizontal="center" vertical="center"/>
    </xf>
    <xf numFmtId="3" fontId="162" fillId="0" borderId="0" xfId="0" applyNumberFormat="1" applyFont="1" applyBorder="1" applyAlignment="1">
      <alignment vertical="center" wrapText="1"/>
    </xf>
    <xf numFmtId="3" fontId="161" fillId="0" borderId="0" xfId="0" applyNumberFormat="1" applyFont="1" applyBorder="1" applyAlignment="1">
      <alignment vertical="center"/>
    </xf>
    <xf numFmtId="3" fontId="23" fillId="0" borderId="13" xfId="0" applyNumberFormat="1" applyFont="1" applyBorder="1" applyAlignment="1" applyProtection="1">
      <alignment horizontal="right" vertical="center" wrapText="1"/>
    </xf>
    <xf numFmtId="3" fontId="23" fillId="0" borderId="22" xfId="79" applyNumberFormat="1" applyFont="1" applyBorder="1" applyAlignment="1" applyProtection="1">
      <alignment horizontal="right" vertical="center" wrapText="1"/>
    </xf>
    <xf numFmtId="3" fontId="139" fillId="23" borderId="49" xfId="79" applyNumberFormat="1" applyFont="1" applyFill="1" applyBorder="1" applyAlignment="1" applyProtection="1">
      <alignment horizontal="left" vertical="center" wrapText="1"/>
    </xf>
    <xf numFmtId="0" fontId="59" fillId="0" borderId="0" xfId="83" applyFont="1" applyFill="1" applyAlignment="1" applyProtection="1">
      <alignment vertical="center" wrapText="1"/>
    </xf>
    <xf numFmtId="0" fontId="104" fillId="0" borderId="13" xfId="75" applyFont="1" applyBorder="1" applyAlignment="1">
      <alignment vertical="center"/>
    </xf>
    <xf numFmtId="3" fontId="142" fillId="0" borderId="13" xfId="75" applyNumberFormat="1" applyFont="1" applyBorder="1" applyAlignment="1">
      <alignment vertical="center"/>
    </xf>
    <xf numFmtId="3" fontId="130" fillId="0" borderId="13" xfId="75" applyNumberFormat="1" applyFont="1" applyBorder="1" applyAlignment="1">
      <alignment horizontal="left" vertical="center"/>
    </xf>
    <xf numFmtId="4" fontId="130" fillId="0" borderId="13" xfId="75" applyNumberFormat="1" applyFont="1" applyBorder="1" applyAlignment="1">
      <alignment horizontal="center" vertical="center"/>
    </xf>
    <xf numFmtId="0" fontId="104" fillId="20" borderId="13" xfId="0" applyFont="1" applyFill="1" applyBorder="1" applyAlignment="1">
      <alignment horizontal="left" vertical="center"/>
    </xf>
    <xf numFmtId="0" fontId="104" fillId="20" borderId="12" xfId="0" applyFont="1" applyFill="1" applyBorder="1" applyAlignment="1">
      <alignment horizontal="left" vertical="center"/>
    </xf>
    <xf numFmtId="0" fontId="107" fillId="0" borderId="0" xfId="0" applyFont="1" applyAlignment="1" applyProtection="1">
      <alignment vertical="center"/>
    </xf>
    <xf numFmtId="0" fontId="105" fillId="20" borderId="0" xfId="0" applyFont="1" applyFill="1" applyAlignment="1" applyProtection="1">
      <alignment vertical="center"/>
    </xf>
    <xf numFmtId="200" fontId="60" fillId="20" borderId="23" xfId="0" applyNumberFormat="1" applyFont="1" applyFill="1" applyBorder="1" applyAlignment="1" applyProtection="1">
      <alignment horizontal="right" vertical="center"/>
    </xf>
    <xf numFmtId="3" fontId="96" fillId="0" borderId="12" xfId="82" applyNumberFormat="1" applyFont="1" applyFill="1" applyBorder="1" applyAlignment="1" applyProtection="1">
      <alignment horizontal="left" vertical="center" wrapText="1"/>
    </xf>
    <xf numFmtId="3" fontId="23" fillId="0" borderId="12" xfId="82" applyNumberFormat="1" applyFont="1" applyFill="1" applyBorder="1" applyAlignment="1" applyProtection="1">
      <alignment horizontal="left" vertical="center" wrapText="1"/>
    </xf>
    <xf numFmtId="3" fontId="57" fillId="0" borderId="12" xfId="79" applyNumberFormat="1" applyFont="1" applyBorder="1" applyAlignment="1" applyProtection="1">
      <alignment horizontal="right" vertical="center" wrapText="1"/>
    </xf>
    <xf numFmtId="3" fontId="31" fillId="0" borderId="12" xfId="82" applyNumberFormat="1" applyFont="1" applyFill="1" applyBorder="1" applyAlignment="1" applyProtection="1">
      <alignment horizontal="left" vertical="center" wrapText="1"/>
    </xf>
    <xf numFmtId="3" fontId="96" fillId="22" borderId="21" xfId="82" applyNumberFormat="1" applyFont="1" applyFill="1" applyBorder="1" applyAlignment="1" applyProtection="1">
      <alignment horizontal="left" vertical="center" wrapText="1"/>
    </xf>
    <xf numFmtId="3" fontId="56" fillId="22" borderId="21" xfId="79" applyNumberFormat="1" applyFont="1" applyFill="1" applyBorder="1" applyAlignment="1" applyProtection="1">
      <alignment horizontal="right" vertical="center" wrapText="1"/>
    </xf>
    <xf numFmtId="3" fontId="73" fillId="0" borderId="12" xfId="82" applyNumberFormat="1" applyFont="1" applyFill="1" applyBorder="1" applyAlignment="1" applyProtection="1">
      <alignment horizontal="left" vertical="center" wrapText="1"/>
    </xf>
    <xf numFmtId="3" fontId="23" fillId="0" borderId="12" xfId="82" applyNumberFormat="1" applyFont="1" applyFill="1" applyBorder="1" applyAlignment="1" applyProtection="1">
      <alignment horizontal="left" vertical="center"/>
    </xf>
    <xf numFmtId="3" fontId="23" fillId="0" borderId="12" xfId="82" applyNumberFormat="1" applyFont="1" applyBorder="1" applyAlignment="1" applyProtection="1">
      <alignment horizontal="left" vertical="center" wrapText="1"/>
    </xf>
    <xf numFmtId="3" fontId="96" fillId="23" borderId="22" xfId="82" applyNumberFormat="1" applyFont="1" applyFill="1" applyBorder="1" applyAlignment="1" applyProtection="1">
      <alignment horizontal="left" vertical="center" wrapText="1"/>
    </xf>
    <xf numFmtId="3" fontId="56" fillId="23" borderId="22" xfId="79" applyNumberFormat="1" applyFont="1" applyFill="1" applyBorder="1" applyAlignment="1" applyProtection="1">
      <alignment horizontal="right" vertical="center" wrapText="1"/>
    </xf>
    <xf numFmtId="3" fontId="96" fillId="22" borderId="19" xfId="80" applyNumberFormat="1" applyFont="1" applyFill="1" applyBorder="1" applyAlignment="1" applyProtection="1">
      <alignment vertical="center"/>
      <protection locked="0"/>
    </xf>
    <xf numFmtId="3" fontId="107" fillId="20" borderId="0" xfId="0" applyNumberFormat="1" applyFont="1" applyFill="1" applyAlignment="1">
      <alignment horizontal="right" vertical="center"/>
    </xf>
    <xf numFmtId="3" fontId="107" fillId="20" borderId="0" xfId="0" applyNumberFormat="1" applyFont="1" applyFill="1" applyAlignment="1">
      <alignment vertical="center"/>
    </xf>
    <xf numFmtId="3" fontId="57" fillId="20" borderId="0" xfId="0" applyNumberFormat="1" applyFont="1" applyFill="1" applyAlignment="1">
      <alignment horizontal="right" vertical="center"/>
    </xf>
    <xf numFmtId="4" fontId="57" fillId="20" borderId="0" xfId="0" applyNumberFormat="1" applyFont="1" applyFill="1" applyAlignment="1">
      <alignment vertical="center"/>
    </xf>
    <xf numFmtId="3" fontId="61" fillId="20" borderId="0" xfId="0" applyNumberFormat="1" applyFont="1" applyFill="1" applyAlignment="1">
      <alignment vertical="center" wrapText="1"/>
    </xf>
    <xf numFmtId="3" fontId="56" fillId="20" borderId="0" xfId="0" applyNumberFormat="1" applyFont="1" applyFill="1" applyAlignment="1">
      <alignment horizontal="center" vertical="center" wrapText="1"/>
    </xf>
    <xf numFmtId="3" fontId="56" fillId="20" borderId="0" xfId="0" applyNumberFormat="1" applyFont="1" applyFill="1" applyAlignment="1">
      <alignment horizontal="right" vertical="center" wrapText="1"/>
    </xf>
    <xf numFmtId="4" fontId="56" fillId="20" borderId="0" xfId="0" applyNumberFormat="1" applyFont="1" applyFill="1" applyAlignment="1">
      <alignment horizontal="center" vertical="center" wrapText="1"/>
    </xf>
    <xf numFmtId="0" fontId="107" fillId="0" borderId="0" xfId="79" applyFont="1" applyFill="1" applyAlignment="1" applyProtection="1">
      <alignment vertical="center"/>
    </xf>
    <xf numFmtId="0" fontId="57" fillId="0" borderId="0" xfId="79" applyFont="1" applyFill="1" applyAlignment="1" applyProtection="1">
      <alignment horizontal="left" vertical="center"/>
    </xf>
    <xf numFmtId="0" fontId="96" fillId="0" borderId="13" xfId="80" applyFont="1" applyFill="1" applyBorder="1" applyAlignment="1" applyProtection="1">
      <alignment horizontal="left" vertical="center"/>
    </xf>
    <xf numFmtId="3" fontId="33" fillId="0" borderId="0" xfId="78" applyNumberFormat="1" applyFont="1" applyBorder="1" applyAlignment="1" applyProtection="1">
      <alignment horizontal="right" vertical="center"/>
    </xf>
    <xf numFmtId="0" fontId="96" fillId="0" borderId="16" xfId="80" applyFont="1" applyFill="1" applyBorder="1" applyAlignment="1" applyProtection="1">
      <alignment horizontal="left" vertical="center"/>
    </xf>
    <xf numFmtId="4" fontId="23" fillId="0" borderId="0" xfId="79" applyNumberFormat="1" applyFont="1" applyFill="1" applyAlignment="1" applyProtection="1">
      <alignment horizontal="right" vertical="center"/>
    </xf>
    <xf numFmtId="0" fontId="96" fillId="0" borderId="12" xfId="80" applyFont="1" applyFill="1" applyBorder="1" applyAlignment="1" applyProtection="1">
      <alignment horizontal="left" vertical="center"/>
    </xf>
    <xf numFmtId="3" fontId="24" fillId="0" borderId="0" xfId="79" applyNumberFormat="1" applyFont="1" applyFill="1" applyAlignment="1" applyProtection="1">
      <alignment horizontal="right" vertical="center"/>
    </xf>
    <xf numFmtId="0" fontId="24" fillId="0" borderId="0" xfId="79" applyFont="1" applyFill="1" applyAlignment="1" applyProtection="1">
      <alignment horizontal="right" vertical="center"/>
    </xf>
    <xf numFmtId="0" fontId="96" fillId="0" borderId="12" xfId="80" applyFont="1" applyFill="1" applyBorder="1" applyAlignment="1" applyProtection="1">
      <alignment vertical="center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31" fillId="20" borderId="0" xfId="0" applyFont="1" applyFill="1" applyBorder="1" applyAlignment="1" applyProtection="1">
      <alignment vertical="center"/>
    </xf>
    <xf numFmtId="0" fontId="33" fillId="20" borderId="0" xfId="0" applyFont="1" applyFill="1" applyBorder="1" applyAlignment="1" applyProtection="1">
      <alignment vertical="center"/>
    </xf>
    <xf numFmtId="199" fontId="108" fillId="22" borderId="34" xfId="0" applyNumberFormat="1" applyFont="1" applyFill="1" applyBorder="1" applyAlignment="1">
      <alignment vertical="center" wrapText="1"/>
    </xf>
    <xf numFmtId="199" fontId="104" fillId="0" borderId="19" xfId="0" applyNumberFormat="1" applyFont="1" applyFill="1" applyBorder="1" applyAlignment="1">
      <alignment vertical="center" wrapText="1"/>
    </xf>
    <xf numFmtId="199" fontId="96" fillId="22" borderId="72" xfId="0" applyNumberFormat="1" applyFont="1" applyFill="1" applyBorder="1" applyAlignment="1">
      <alignment vertical="center" wrapText="1"/>
    </xf>
    <xf numFmtId="199" fontId="56" fillId="20" borderId="19" xfId="0" applyNumberFormat="1" applyFont="1" applyFill="1" applyBorder="1" applyAlignment="1">
      <alignment vertical="center" wrapText="1"/>
    </xf>
    <xf numFmtId="199" fontId="96" fillId="23" borderId="72" xfId="0" applyNumberFormat="1" applyFont="1" applyFill="1" applyBorder="1" applyAlignment="1">
      <alignment vertical="center" wrapText="1"/>
    </xf>
    <xf numFmtId="199" fontId="201" fillId="23" borderId="28" xfId="0" applyNumberFormat="1" applyFont="1" applyFill="1" applyBorder="1" applyAlignment="1">
      <alignment vertical="center" wrapText="1"/>
    </xf>
    <xf numFmtId="199" fontId="202" fillId="23" borderId="72" xfId="0" applyNumberFormat="1" applyFont="1" applyFill="1" applyBorder="1" applyAlignment="1">
      <alignment vertical="center" wrapText="1"/>
    </xf>
    <xf numFmtId="3" fontId="23" fillId="20" borderId="12" xfId="0" applyNumberFormat="1" applyFont="1" applyFill="1" applyBorder="1" applyAlignment="1">
      <alignment horizontal="left" vertical="center"/>
    </xf>
    <xf numFmtId="3" fontId="23" fillId="20" borderId="44" xfId="0" applyNumberFormat="1" applyFont="1" applyFill="1" applyBorder="1" applyAlignment="1">
      <alignment horizontal="left" vertical="center"/>
    </xf>
    <xf numFmtId="3" fontId="23" fillId="20" borderId="45" xfId="0" applyNumberFormat="1" applyFont="1" applyFill="1" applyBorder="1" applyAlignment="1">
      <alignment horizontal="left" vertical="center"/>
    </xf>
    <xf numFmtId="3" fontId="23" fillId="20" borderId="13" xfId="0" applyNumberFormat="1" applyFont="1" applyFill="1" applyBorder="1" applyAlignment="1">
      <alignment horizontal="left" vertical="center"/>
    </xf>
    <xf numFmtId="0" fontId="31" fillId="20" borderId="13" xfId="0" applyFont="1" applyFill="1" applyBorder="1" applyAlignment="1">
      <alignment vertical="center"/>
    </xf>
    <xf numFmtId="4" fontId="31" fillId="20" borderId="13" xfId="0" applyNumberFormat="1" applyFont="1" applyFill="1" applyBorder="1" applyAlignment="1">
      <alignment horizontal="left" vertical="center"/>
    </xf>
    <xf numFmtId="3" fontId="23" fillId="20" borderId="13" xfId="0" applyNumberFormat="1" applyFont="1" applyFill="1" applyBorder="1" applyAlignment="1">
      <alignment horizontal="right" vertical="center" indent="1"/>
    </xf>
    <xf numFmtId="4" fontId="23" fillId="20" borderId="13" xfId="0" applyNumberFormat="1" applyFont="1" applyFill="1" applyBorder="1" applyAlignment="1">
      <alignment horizontal="center" vertical="center"/>
    </xf>
    <xf numFmtId="3" fontId="96" fillId="0" borderId="13" xfId="80" applyNumberFormat="1" applyFont="1" applyBorder="1" applyAlignment="1" applyProtection="1">
      <alignment horizontal="left" vertical="center"/>
    </xf>
    <xf numFmtId="4" fontId="96" fillId="0" borderId="12" xfId="80" applyNumberFormat="1" applyFont="1" applyFill="1" applyBorder="1" applyAlignment="1" applyProtection="1">
      <alignment horizontal="left" vertical="center"/>
    </xf>
    <xf numFmtId="0" fontId="96" fillId="0" borderId="12" xfId="80" applyFont="1" applyBorder="1" applyAlignment="1" applyProtection="1">
      <alignment horizontal="left" vertical="center"/>
    </xf>
    <xf numFmtId="4" fontId="24" fillId="0" borderId="12" xfId="79" applyNumberFormat="1" applyFont="1" applyBorder="1" applyAlignment="1" applyProtection="1">
      <alignment horizontal="right" vertical="center"/>
    </xf>
    <xf numFmtId="0" fontId="104" fillId="20" borderId="25" xfId="0" applyFont="1" applyFill="1" applyBorder="1" applyAlignment="1" applyProtection="1">
      <alignment horizontal="left" vertical="center"/>
    </xf>
    <xf numFmtId="0" fontId="116" fillId="22" borderId="21" xfId="0" applyFont="1" applyFill="1" applyBorder="1" applyAlignment="1" applyProtection="1">
      <alignment horizontal="left" vertical="center" wrapText="1"/>
    </xf>
    <xf numFmtId="0" fontId="104" fillId="0" borderId="13" xfId="0" applyFont="1" applyFill="1" applyBorder="1" applyAlignment="1" applyProtection="1">
      <alignment horizontal="left" vertical="center"/>
    </xf>
    <xf numFmtId="0" fontId="116" fillId="22" borderId="15" xfId="0" applyFont="1" applyFill="1" applyBorder="1" applyAlignment="1" applyProtection="1">
      <alignment horizontal="left" vertical="center" wrapText="1"/>
    </xf>
    <xf numFmtId="0" fontId="104" fillId="20" borderId="12" xfId="0" applyFont="1" applyFill="1" applyBorder="1" applyAlignment="1" applyProtection="1">
      <alignment horizontal="left" vertical="center"/>
    </xf>
    <xf numFmtId="0" fontId="104" fillId="20" borderId="13" xfId="0" applyFont="1" applyFill="1" applyBorder="1" applyAlignment="1" applyProtection="1">
      <alignment horizontal="left" vertical="center"/>
    </xf>
    <xf numFmtId="0" fontId="116" fillId="22" borderId="21" xfId="0" applyFont="1" applyFill="1" applyBorder="1" applyAlignment="1" applyProtection="1">
      <alignment horizontal="left" vertical="center"/>
    </xf>
    <xf numFmtId="3" fontId="104" fillId="20" borderId="12" xfId="95" applyNumberFormat="1" applyFont="1" applyFill="1" applyBorder="1" applyAlignment="1">
      <alignment horizontal="right" vertical="center"/>
    </xf>
    <xf numFmtId="3" fontId="104" fillId="20" borderId="19" xfId="95" applyNumberFormat="1" applyFont="1" applyFill="1" applyBorder="1" applyAlignment="1">
      <alignment horizontal="right" vertical="center"/>
    </xf>
    <xf numFmtId="3" fontId="104" fillId="22" borderId="21" xfId="95" applyNumberFormat="1" applyFont="1" applyFill="1" applyBorder="1" applyAlignment="1">
      <alignment horizontal="right" vertical="center"/>
    </xf>
    <xf numFmtId="3" fontId="104" fillId="22" borderId="28" xfId="95" applyNumberFormat="1" applyFont="1" applyFill="1" applyBorder="1" applyAlignment="1">
      <alignment horizontal="right" vertical="center"/>
    </xf>
    <xf numFmtId="3" fontId="57" fillId="20" borderId="12" xfId="95" applyNumberFormat="1" applyFont="1" applyFill="1" applyBorder="1" applyAlignment="1">
      <alignment horizontal="right" vertical="center"/>
    </xf>
    <xf numFmtId="3" fontId="57" fillId="20" borderId="19" xfId="95" applyNumberFormat="1" applyFont="1" applyFill="1" applyBorder="1" applyAlignment="1">
      <alignment horizontal="right" vertical="center"/>
    </xf>
    <xf numFmtId="3" fontId="104" fillId="23" borderId="22" xfId="95" applyNumberFormat="1" applyFont="1" applyFill="1" applyBorder="1" applyAlignment="1">
      <alignment horizontal="right" vertical="center"/>
    </xf>
    <xf numFmtId="3" fontId="104" fillId="23" borderId="21" xfId="95" applyNumberFormat="1" applyFont="1" applyFill="1" applyBorder="1" applyAlignment="1">
      <alignment horizontal="right" vertical="center"/>
    </xf>
    <xf numFmtId="3" fontId="107" fillId="20" borderId="12" xfId="95" applyNumberFormat="1" applyFont="1" applyFill="1" applyBorder="1" applyAlignment="1">
      <alignment horizontal="right" vertical="center"/>
    </xf>
    <xf numFmtId="0" fontId="116" fillId="20" borderId="13" xfId="0" applyFont="1" applyFill="1" applyBorder="1" applyAlignment="1" applyProtection="1">
      <alignment horizontal="left" vertical="center"/>
    </xf>
    <xf numFmtId="0" fontId="116" fillId="20" borderId="12" xfId="0" applyFont="1" applyFill="1" applyBorder="1" applyAlignment="1" applyProtection="1">
      <alignment horizontal="left" vertical="center"/>
    </xf>
    <xf numFmtId="0" fontId="116" fillId="20" borderId="25" xfId="0" applyFont="1" applyFill="1" applyBorder="1" applyAlignment="1" applyProtection="1">
      <alignment horizontal="left" vertical="center"/>
    </xf>
    <xf numFmtId="3" fontId="31" fillId="0" borderId="0" xfId="0" applyNumberFormat="1" applyFont="1" applyFill="1" applyAlignment="1" applyProtection="1">
      <alignment vertical="center"/>
    </xf>
    <xf numFmtId="3" fontId="104" fillId="0" borderId="13" xfId="0" applyNumberFormat="1" applyFont="1" applyFill="1" applyBorder="1" applyAlignment="1" applyProtection="1">
      <alignment horizontal="left" vertical="center"/>
      <protection locked="0"/>
    </xf>
    <xf numFmtId="0" fontId="104" fillId="22" borderId="24" xfId="0" applyFont="1" applyFill="1" applyBorder="1" applyAlignment="1" applyProtection="1">
      <alignment horizontal="left" vertical="center"/>
    </xf>
    <xf numFmtId="0" fontId="104" fillId="0" borderId="12" xfId="0" applyFont="1" applyFill="1" applyBorder="1" applyAlignment="1" applyProtection="1">
      <alignment horizontal="left" vertical="center" wrapText="1"/>
    </xf>
    <xf numFmtId="0" fontId="104" fillId="20" borderId="19" xfId="0" applyFont="1" applyFill="1" applyBorder="1" applyAlignment="1" applyProtection="1">
      <alignment horizontal="left" vertical="center" wrapText="1"/>
    </xf>
    <xf numFmtId="0" fontId="104" fillId="22" borderId="28" xfId="0" applyFont="1" applyFill="1" applyBorder="1" applyAlignment="1" applyProtection="1">
      <alignment horizontal="left" vertical="center" wrapText="1"/>
    </xf>
    <xf numFmtId="3" fontId="104" fillId="22" borderId="21" xfId="0" applyNumberFormat="1" applyFont="1" applyFill="1" applyBorder="1" applyAlignment="1" applyProtection="1">
      <alignment horizontal="left" vertical="center" wrapText="1"/>
    </xf>
    <xf numFmtId="3" fontId="104" fillId="23" borderId="18" xfId="0" applyNumberFormat="1" applyFont="1" applyFill="1" applyBorder="1" applyAlignment="1" applyProtection="1">
      <alignment horizontal="left" vertical="center" wrapText="1"/>
    </xf>
    <xf numFmtId="3" fontId="202" fillId="22" borderId="12" xfId="0" applyNumberFormat="1" applyFont="1" applyFill="1" applyBorder="1" applyAlignment="1" applyProtection="1">
      <alignment horizontal="right" vertical="center" wrapText="1"/>
    </xf>
    <xf numFmtId="3" fontId="202" fillId="22" borderId="15" xfId="0" applyNumberFormat="1" applyFont="1" applyFill="1" applyBorder="1" applyAlignment="1" applyProtection="1">
      <alignment horizontal="right" vertical="center" wrapText="1"/>
    </xf>
    <xf numFmtId="3" fontId="202" fillId="22" borderId="21" xfId="0" applyNumberFormat="1" applyFont="1" applyFill="1" applyBorder="1" applyAlignment="1" applyProtection="1">
      <alignment horizontal="right" vertical="center" wrapText="1"/>
    </xf>
    <xf numFmtId="3" fontId="202" fillId="22" borderId="28" xfId="0" applyNumberFormat="1" applyFont="1" applyFill="1" applyBorder="1" applyAlignment="1" applyProtection="1">
      <alignment horizontal="right" vertical="center" wrapText="1"/>
    </xf>
    <xf numFmtId="3" fontId="202" fillId="23" borderId="18" xfId="0" applyNumberFormat="1" applyFont="1" applyFill="1" applyBorder="1" applyAlignment="1" applyProtection="1">
      <alignment horizontal="right" vertical="center" wrapText="1"/>
    </xf>
    <xf numFmtId="0" fontId="202" fillId="22" borderId="77" xfId="0" applyFont="1" applyFill="1" applyBorder="1" applyAlignment="1">
      <alignment horizontal="center" vertical="center" wrapText="1"/>
    </xf>
    <xf numFmtId="0" fontId="202" fillId="22" borderId="80" xfId="0" applyFont="1" applyFill="1" applyBorder="1" applyAlignment="1">
      <alignment horizontal="center" vertical="center" wrapText="1"/>
    </xf>
    <xf numFmtId="0" fontId="202" fillId="22" borderId="74" xfId="0" applyFont="1" applyFill="1" applyBorder="1" applyAlignment="1">
      <alignment horizontal="center" vertical="center" wrapText="1"/>
    </xf>
    <xf numFmtId="0" fontId="202" fillId="22" borderId="73" xfId="0" applyFont="1" applyFill="1" applyBorder="1" applyAlignment="1">
      <alignment horizontal="center" vertical="center" wrapText="1"/>
    </xf>
    <xf numFmtId="0" fontId="202" fillId="22" borderId="75" xfId="0" applyFont="1" applyFill="1" applyBorder="1" applyAlignment="1">
      <alignment horizontal="center" vertical="center" wrapText="1"/>
    </xf>
    <xf numFmtId="0" fontId="202" fillId="22" borderId="7" xfId="0" applyFont="1" applyFill="1" applyBorder="1" applyAlignment="1">
      <alignment horizontal="center" vertical="center" wrapText="1"/>
    </xf>
    <xf numFmtId="0" fontId="202" fillId="22" borderId="49" xfId="0" applyFont="1" applyFill="1" applyBorder="1" applyAlignment="1">
      <alignment horizontal="center" vertical="center" wrapText="1"/>
    </xf>
    <xf numFmtId="0" fontId="104" fillId="22" borderId="21" xfId="0" applyFont="1" applyFill="1" applyBorder="1" applyAlignment="1">
      <alignment horizontal="left" vertical="center"/>
    </xf>
    <xf numFmtId="0" fontId="104" fillId="20" borderId="16" xfId="0" applyFont="1" applyFill="1" applyBorder="1" applyAlignment="1">
      <alignment horizontal="left" vertical="center"/>
    </xf>
    <xf numFmtId="0" fontId="104" fillId="20" borderId="12" xfId="0" applyFont="1" applyFill="1" applyBorder="1" applyAlignment="1">
      <alignment horizontal="left" vertical="center" wrapText="1"/>
    </xf>
    <xf numFmtId="3" fontId="104" fillId="22" borderId="21" xfId="95" applyNumberFormat="1" applyFont="1" applyFill="1" applyBorder="1" applyAlignment="1">
      <alignment vertical="center"/>
    </xf>
    <xf numFmtId="3" fontId="104" fillId="20" borderId="16" xfId="95" applyNumberFormat="1" applyFont="1" applyFill="1" applyBorder="1" applyAlignment="1">
      <alignment vertical="center"/>
    </xf>
    <xf numFmtId="0" fontId="104" fillId="23" borderId="21" xfId="0" applyFont="1" applyFill="1" applyBorder="1" applyAlignment="1">
      <alignment horizontal="left" vertical="center"/>
    </xf>
    <xf numFmtId="0" fontId="104" fillId="22" borderId="12" xfId="0" applyFont="1" applyFill="1" applyBorder="1" applyAlignment="1">
      <alignment horizontal="left" vertical="center"/>
    </xf>
    <xf numFmtId="0" fontId="104" fillId="22" borderId="16" xfId="0" applyFont="1" applyFill="1" applyBorder="1" applyAlignment="1">
      <alignment horizontal="left" vertical="center"/>
    </xf>
    <xf numFmtId="3" fontId="24" fillId="22" borderId="16" xfId="0" applyNumberFormat="1" applyFont="1" applyFill="1" applyBorder="1" applyAlignment="1">
      <alignment horizontal="center" vertical="center" wrapText="1"/>
    </xf>
    <xf numFmtId="3" fontId="139" fillId="0" borderId="13" xfId="79" applyNumberFormat="1" applyFont="1" applyFill="1" applyBorder="1" applyAlignment="1">
      <alignment horizontal="left" vertical="center"/>
    </xf>
    <xf numFmtId="3" fontId="31" fillId="0" borderId="12" xfId="79" applyNumberFormat="1" applyFont="1" applyFill="1" applyBorder="1" applyAlignment="1" applyProtection="1">
      <alignment horizontal="left" vertical="center"/>
    </xf>
    <xf numFmtId="3" fontId="23" fillId="0" borderId="12" xfId="79" applyNumberFormat="1" applyFont="1" applyFill="1" applyBorder="1" applyAlignment="1">
      <alignment horizontal="left" vertical="center"/>
    </xf>
    <xf numFmtId="3" fontId="28" fillId="0" borderId="12" xfId="79" applyNumberFormat="1" applyFont="1" applyFill="1" applyBorder="1" applyAlignment="1">
      <alignment horizontal="left" vertical="center"/>
    </xf>
    <xf numFmtId="3" fontId="139" fillId="0" borderId="12" xfId="80" applyNumberFormat="1" applyFont="1" applyFill="1" applyBorder="1" applyAlignment="1">
      <alignment horizontal="left" vertical="center"/>
    </xf>
    <xf numFmtId="3" fontId="23" fillId="20" borderId="12" xfId="79" applyNumberFormat="1" applyFont="1" applyFill="1" applyBorder="1" applyAlignment="1">
      <alignment horizontal="left" vertical="center"/>
    </xf>
    <xf numFmtId="3" fontId="23" fillId="0" borderId="12" xfId="79" applyNumberFormat="1" applyFont="1" applyBorder="1" applyAlignment="1">
      <alignment horizontal="left" vertical="center"/>
    </xf>
    <xf numFmtId="3" fontId="127" fillId="0" borderId="12" xfId="80" applyNumberFormat="1" applyFont="1" applyBorder="1" applyAlignment="1">
      <alignment horizontal="left" vertical="center"/>
    </xf>
    <xf numFmtId="3" fontId="139" fillId="23" borderId="22" xfId="80" applyNumberFormat="1" applyFont="1" applyFill="1" applyBorder="1" applyAlignment="1">
      <alignment horizontal="left" vertical="center"/>
    </xf>
    <xf numFmtId="3" fontId="23" fillId="0" borderId="16" xfId="79" applyNumberFormat="1" applyFont="1" applyBorder="1" applyAlignment="1" applyProtection="1">
      <alignment horizontal="left" vertical="center"/>
    </xf>
    <xf numFmtId="3" fontId="23" fillId="0" borderId="21" xfId="79" applyNumberFormat="1" applyFont="1" applyBorder="1" applyAlignment="1" applyProtection="1">
      <alignment horizontal="left" vertical="center"/>
    </xf>
    <xf numFmtId="3" fontId="23" fillId="0" borderId="22" xfId="79" applyNumberFormat="1" applyFont="1" applyBorder="1" applyAlignment="1" applyProtection="1">
      <alignment horizontal="left" vertical="center"/>
    </xf>
    <xf numFmtId="3" fontId="139" fillId="0" borderId="12" xfId="81" applyNumberFormat="1" applyFont="1" applyFill="1" applyBorder="1" applyAlignment="1" applyProtection="1">
      <alignment horizontal="left" vertical="center"/>
    </xf>
    <xf numFmtId="3" fontId="31" fillId="0" borderId="12" xfId="81" applyNumberFormat="1" applyFont="1" applyFill="1" applyBorder="1" applyAlignment="1" applyProtection="1">
      <alignment horizontal="left" vertical="center"/>
    </xf>
    <xf numFmtId="3" fontId="139" fillId="22" borderId="21" xfId="81" applyNumberFormat="1" applyFont="1" applyFill="1" applyBorder="1" applyAlignment="1" applyProtection="1">
      <alignment horizontal="left" vertical="center"/>
    </xf>
    <xf numFmtId="3" fontId="73" fillId="0" borderId="12" xfId="81" applyNumberFormat="1" applyFont="1" applyFill="1" applyBorder="1" applyAlignment="1" applyProtection="1">
      <alignment horizontal="left" vertical="center"/>
    </xf>
    <xf numFmtId="3" fontId="23" fillId="0" borderId="12" xfId="81" applyNumberFormat="1" applyFont="1" applyBorder="1" applyAlignment="1">
      <alignment horizontal="left" vertical="center"/>
    </xf>
    <xf numFmtId="3" fontId="23" fillId="0" borderId="12" xfId="81" applyNumberFormat="1" applyFont="1" applyBorder="1" applyAlignment="1" applyProtection="1">
      <alignment horizontal="left" vertical="center"/>
    </xf>
    <xf numFmtId="3" fontId="139" fillId="23" borderId="22" xfId="81" applyNumberFormat="1" applyFont="1" applyFill="1" applyBorder="1" applyAlignment="1" applyProtection="1">
      <alignment horizontal="left" vertical="center"/>
    </xf>
    <xf numFmtId="3" fontId="202" fillId="22" borderId="21" xfId="79" applyNumberFormat="1" applyFont="1" applyFill="1" applyBorder="1" applyAlignment="1" applyProtection="1">
      <alignment horizontal="right" vertical="center" wrapText="1"/>
    </xf>
    <xf numFmtId="3" fontId="203" fillId="0" borderId="12" xfId="0" applyNumberFormat="1" applyFont="1" applyBorder="1" applyAlignment="1" applyProtection="1">
      <alignment horizontal="right" vertical="center" wrapText="1"/>
    </xf>
    <xf numFmtId="3" fontId="202" fillId="23" borderId="16" xfId="0" applyNumberFormat="1" applyFont="1" applyFill="1" applyBorder="1" applyAlignment="1" applyProtection="1">
      <alignment horizontal="right" vertical="center" wrapText="1"/>
    </xf>
    <xf numFmtId="3" fontId="202" fillId="23" borderId="16" xfId="79" applyNumberFormat="1" applyFont="1" applyFill="1" applyBorder="1" applyAlignment="1" applyProtection="1">
      <alignment horizontal="right" vertical="center" wrapText="1"/>
    </xf>
    <xf numFmtId="3" fontId="202" fillId="23" borderId="22" xfId="0" applyNumberFormat="1" applyFont="1" applyFill="1" applyBorder="1" applyAlignment="1" applyProtection="1">
      <alignment horizontal="right" vertical="center" wrapText="1"/>
    </xf>
    <xf numFmtId="3" fontId="202" fillId="23" borderId="22" xfId="79" applyNumberFormat="1" applyFont="1" applyFill="1" applyBorder="1" applyAlignment="1" applyProtection="1">
      <alignment horizontal="right" vertical="center" wrapText="1"/>
    </xf>
    <xf numFmtId="3" fontId="203" fillId="0" borderId="12" xfId="79" applyNumberFormat="1" applyFont="1" applyBorder="1" applyAlignment="1" applyProtection="1">
      <alignment horizontal="right" vertical="center" wrapText="1"/>
    </xf>
    <xf numFmtId="3" fontId="202" fillId="23" borderId="21" xfId="79" applyNumberFormat="1" applyFont="1" applyFill="1" applyBorder="1" applyAlignment="1" applyProtection="1">
      <alignment horizontal="right" vertical="center" wrapText="1"/>
    </xf>
    <xf numFmtId="0" fontId="203" fillId="0" borderId="0" xfId="0" applyFont="1" applyAlignment="1" applyProtection="1">
      <alignment vertical="center"/>
    </xf>
    <xf numFmtId="3" fontId="204" fillId="22" borderId="21" xfId="80" applyNumberFormat="1" applyFont="1" applyFill="1" applyBorder="1" applyAlignment="1" applyProtection="1">
      <alignment horizontal="right" vertical="center" wrapText="1"/>
    </xf>
    <xf numFmtId="3" fontId="202" fillId="22" borderId="16" xfId="79" applyNumberFormat="1" applyFont="1" applyFill="1" applyBorder="1" applyAlignment="1" applyProtection="1">
      <alignment vertical="center"/>
    </xf>
    <xf numFmtId="3" fontId="202" fillId="23" borderId="49" xfId="79" applyNumberFormat="1" applyFont="1" applyFill="1" applyBorder="1" applyAlignment="1" applyProtection="1">
      <alignment vertical="center"/>
    </xf>
    <xf numFmtId="3" fontId="202" fillId="22" borderId="21" xfId="80" applyNumberFormat="1" applyFont="1" applyFill="1" applyBorder="1" applyAlignment="1" applyProtection="1">
      <alignment horizontal="right" vertical="center" wrapText="1"/>
    </xf>
    <xf numFmtId="3" fontId="202" fillId="22" borderId="21" xfId="79" applyNumberFormat="1" applyFont="1" applyFill="1" applyBorder="1" applyAlignment="1" applyProtection="1">
      <alignment vertical="center"/>
    </xf>
    <xf numFmtId="3" fontId="202" fillId="23" borderId="22" xfId="79" applyNumberFormat="1" applyFont="1" applyFill="1" applyBorder="1" applyAlignment="1" applyProtection="1">
      <alignment vertical="center"/>
    </xf>
    <xf numFmtId="3" fontId="202" fillId="22" borderId="21" xfId="79" applyNumberFormat="1" applyFont="1" applyFill="1" applyBorder="1" applyAlignment="1">
      <alignment horizontal="right" vertical="center" wrapText="1"/>
    </xf>
    <xf numFmtId="3" fontId="202" fillId="22" borderId="21" xfId="79" applyNumberFormat="1" applyFont="1" applyFill="1" applyBorder="1" applyAlignment="1">
      <alignment horizontal="right" vertical="center"/>
    </xf>
    <xf numFmtId="3" fontId="202" fillId="23" borderId="22" xfId="79" applyNumberFormat="1" applyFont="1" applyFill="1" applyBorder="1" applyAlignment="1">
      <alignment horizontal="right" vertical="center"/>
    </xf>
    <xf numFmtId="3" fontId="202" fillId="23" borderId="22" xfId="80" applyNumberFormat="1" applyFont="1" applyFill="1" applyBorder="1" applyAlignment="1" applyProtection="1">
      <alignment horizontal="right"/>
    </xf>
    <xf numFmtId="3" fontId="108" fillId="0" borderId="12" xfId="80" applyNumberFormat="1" applyFont="1" applyBorder="1" applyAlignment="1" applyProtection="1">
      <alignment horizontal="left" vertical="center"/>
    </xf>
    <xf numFmtId="3" fontId="205" fillId="22" borderId="71" xfId="78" applyNumberFormat="1" applyFont="1" applyFill="1" applyBorder="1" applyAlignment="1" applyProtection="1">
      <alignment horizontal="right" vertical="center" wrapText="1"/>
    </xf>
    <xf numFmtId="3" fontId="205" fillId="22" borderId="21" xfId="0" applyNumberFormat="1" applyFont="1" applyFill="1" applyBorder="1" applyAlignment="1">
      <alignment horizontal="right" vertical="center"/>
    </xf>
    <xf numFmtId="3" fontId="205" fillId="22" borderId="21" xfId="78" applyNumberFormat="1" applyFont="1" applyFill="1" applyBorder="1" applyAlignment="1" applyProtection="1">
      <alignment horizontal="right" vertical="center"/>
    </xf>
    <xf numFmtId="3" fontId="116" fillId="22" borderId="21" xfId="78" applyNumberFormat="1" applyFont="1" applyFill="1" applyBorder="1" applyAlignment="1" applyProtection="1">
      <alignment vertical="center"/>
    </xf>
    <xf numFmtId="3" fontId="206" fillId="22" borderId="71" xfId="78" applyNumberFormat="1" applyFont="1" applyFill="1" applyBorder="1" applyAlignment="1" applyProtection="1">
      <alignment horizontal="right" vertical="center" wrapText="1"/>
    </xf>
    <xf numFmtId="3" fontId="206" fillId="22" borderId="21" xfId="0" applyNumberFormat="1" applyFont="1" applyFill="1" applyBorder="1" applyAlignment="1">
      <alignment horizontal="right" vertical="center"/>
    </xf>
    <xf numFmtId="3" fontId="202" fillId="22" borderId="71" xfId="74" applyNumberFormat="1" applyFont="1" applyFill="1" applyBorder="1" applyAlignment="1">
      <alignment horizontal="right" vertical="center"/>
    </xf>
    <xf numFmtId="3" fontId="202" fillId="22" borderId="21" xfId="74" applyNumberFormat="1" applyFont="1" applyFill="1" applyBorder="1" applyAlignment="1">
      <alignment horizontal="right" vertical="center"/>
    </xf>
    <xf numFmtId="3" fontId="202" fillId="22" borderId="15" xfId="74" applyNumberFormat="1" applyFont="1" applyFill="1" applyBorder="1" applyAlignment="1">
      <alignment horizontal="right" vertical="center"/>
    </xf>
    <xf numFmtId="3" fontId="96" fillId="0" borderId="12" xfId="79" applyNumberFormat="1" applyFont="1" applyBorder="1" applyAlignment="1" applyProtection="1">
      <alignment horizontal="left" vertical="center"/>
    </xf>
    <xf numFmtId="3" fontId="139" fillId="0" borderId="12" xfId="80" applyNumberFormat="1" applyFont="1" applyFill="1" applyBorder="1" applyAlignment="1" applyProtection="1">
      <alignment horizontal="left" vertical="center"/>
      <protection locked="0"/>
    </xf>
    <xf numFmtId="3" fontId="127" fillId="0" borderId="12" xfId="80" applyNumberFormat="1" applyFont="1" applyFill="1" applyBorder="1" applyAlignment="1" applyProtection="1">
      <alignment horizontal="right" vertical="center"/>
      <protection locked="0"/>
    </xf>
    <xf numFmtId="3" fontId="24" fillId="0" borderId="12" xfId="79" applyNumberFormat="1" applyFont="1" applyFill="1" applyBorder="1" applyAlignment="1" applyProtection="1">
      <alignment horizontal="right" vertical="center"/>
      <protection locked="0"/>
    </xf>
    <xf numFmtId="3" fontId="24" fillId="0" borderId="12" xfId="0" applyNumberFormat="1" applyFont="1" applyFill="1" applyBorder="1" applyAlignment="1" applyProtection="1">
      <alignment horizontal="right" vertical="center"/>
      <protection locked="0"/>
    </xf>
    <xf numFmtId="3" fontId="24" fillId="0" borderId="12" xfId="0" applyNumberFormat="1" applyFont="1" applyFill="1" applyBorder="1" applyAlignment="1" applyProtection="1">
      <alignment horizontal="right" vertical="center"/>
    </xf>
    <xf numFmtId="3" fontId="194" fillId="22" borderId="13" xfId="79" applyNumberFormat="1" applyFont="1" applyFill="1" applyBorder="1" applyAlignment="1" applyProtection="1">
      <alignment horizontal="left" vertical="center" wrapText="1"/>
    </xf>
    <xf numFmtId="3" fontId="194" fillId="22" borderId="13" xfId="79" applyNumberFormat="1" applyFont="1" applyFill="1" applyBorder="1" applyAlignment="1" applyProtection="1">
      <alignment horizontal="right" vertical="center" wrapText="1"/>
    </xf>
    <xf numFmtId="3" fontId="23" fillId="0" borderId="0" xfId="79" applyNumberFormat="1" applyFont="1" applyAlignment="1" applyProtection="1">
      <alignment horizontal="right" vertical="center" wrapText="1"/>
    </xf>
    <xf numFmtId="0" fontId="132" fillId="22" borderId="0" xfId="0" applyFont="1" applyFill="1" applyBorder="1" applyAlignment="1" applyProtection="1">
      <alignment vertical="center"/>
      <protection locked="0"/>
    </xf>
    <xf numFmtId="3" fontId="23" fillId="0" borderId="35" xfId="80" applyNumberFormat="1" applyFont="1" applyBorder="1" applyAlignment="1" applyProtection="1">
      <alignment horizontal="right" vertical="center"/>
      <protection locked="0"/>
    </xf>
    <xf numFmtId="3" fontId="23" fillId="0" borderId="30" xfId="80" applyNumberFormat="1" applyFont="1" applyBorder="1" applyAlignment="1" applyProtection="1">
      <alignment horizontal="right" vertical="center"/>
      <protection locked="0"/>
    </xf>
    <xf numFmtId="3" fontId="23" fillId="0" borderId="19" xfId="79" applyNumberFormat="1" applyFont="1" applyFill="1" applyBorder="1" applyAlignment="1" applyProtection="1">
      <alignment horizontal="left" vertical="center"/>
      <protection locked="0"/>
    </xf>
    <xf numFmtId="3" fontId="142" fillId="0" borderId="19" xfId="80" applyNumberFormat="1" applyFont="1" applyBorder="1" applyAlignment="1" applyProtection="1">
      <alignment horizontal="left" vertical="center"/>
      <protection locked="0"/>
    </xf>
    <xf numFmtId="3" fontId="23" fillId="0" borderId="47" xfId="79" applyNumberFormat="1" applyFont="1" applyFill="1" applyBorder="1" applyAlignment="1" applyProtection="1">
      <alignment horizontal="left" vertical="center"/>
      <protection locked="0"/>
    </xf>
    <xf numFmtId="3" fontId="23" fillId="0" borderId="33" xfId="79" applyNumberFormat="1" applyFont="1" applyBorder="1" applyAlignment="1" applyProtection="1">
      <alignment vertical="center"/>
      <protection locked="0"/>
    </xf>
    <xf numFmtId="3" fontId="23" fillId="0" borderId="16" xfId="80" applyNumberFormat="1" applyFont="1" applyBorder="1" applyAlignment="1" applyProtection="1">
      <alignment horizontal="right" vertical="center"/>
      <protection locked="0"/>
    </xf>
    <xf numFmtId="0" fontId="132" fillId="22" borderId="12" xfId="0" applyFont="1" applyFill="1" applyBorder="1" applyAlignment="1" applyProtection="1">
      <alignment vertical="center"/>
      <protection locked="0"/>
    </xf>
    <xf numFmtId="3" fontId="23" fillId="0" borderId="19" xfId="80" applyNumberFormat="1" applyFont="1" applyBorder="1" applyAlignment="1" applyProtection="1">
      <alignment horizontal="right" vertical="center"/>
      <protection locked="0"/>
    </xf>
    <xf numFmtId="3" fontId="23" fillId="0" borderId="24" xfId="80" applyNumberFormat="1" applyFont="1" applyBorder="1" applyAlignment="1" applyProtection="1">
      <alignment horizontal="right" vertical="center"/>
      <protection locked="0"/>
    </xf>
    <xf numFmtId="3" fontId="23" fillId="0" borderId="23" xfId="79" applyNumberFormat="1" applyFont="1" applyBorder="1" applyAlignment="1" applyProtection="1">
      <alignment vertical="center"/>
      <protection locked="0"/>
    </xf>
    <xf numFmtId="3" fontId="23" fillId="0" borderId="17" xfId="80" applyNumberFormat="1" applyFont="1" applyBorder="1" applyAlignment="1" applyProtection="1">
      <alignment horizontal="right" vertical="center"/>
      <protection locked="0"/>
    </xf>
    <xf numFmtId="3" fontId="104" fillId="22" borderId="45" xfId="0" applyNumberFormat="1" applyFont="1" applyFill="1" applyBorder="1" applyAlignment="1" applyProtection="1">
      <alignment horizontal="left" vertical="center"/>
      <protection hidden="1"/>
    </xf>
    <xf numFmtId="3" fontId="207" fillId="22" borderId="12" xfId="83" applyNumberFormat="1" applyFont="1" applyFill="1" applyBorder="1" applyAlignment="1" applyProtection="1">
      <alignment vertical="center"/>
    </xf>
    <xf numFmtId="0" fontId="104" fillId="22" borderId="12" xfId="75" applyFont="1" applyFill="1" applyBorder="1" applyAlignment="1">
      <alignment vertical="center"/>
    </xf>
    <xf numFmtId="0" fontId="202" fillId="22" borderId="12" xfId="75" applyFont="1" applyFill="1" applyBorder="1" applyAlignment="1">
      <alignment vertical="center"/>
    </xf>
    <xf numFmtId="3" fontId="23" fillId="20" borderId="19" xfId="0" applyNumberFormat="1" applyFont="1" applyFill="1" applyBorder="1" applyAlignment="1">
      <alignment horizontal="left" vertical="center"/>
    </xf>
    <xf numFmtId="0" fontId="190" fillId="0" borderId="54" xfId="0" applyFont="1" applyFill="1" applyBorder="1" applyAlignment="1">
      <alignment horizontal="center" vertical="center" wrapText="1"/>
    </xf>
    <xf numFmtId="0" fontId="190" fillId="0" borderId="20" xfId="0" applyFont="1" applyFill="1" applyBorder="1" applyAlignment="1">
      <alignment horizontal="center" vertical="center" wrapText="1"/>
    </xf>
    <xf numFmtId="0" fontId="190" fillId="0" borderId="55" xfId="0" applyFont="1" applyFill="1" applyBorder="1" applyAlignment="1">
      <alignment horizontal="center" vertical="center" wrapText="1"/>
    </xf>
    <xf numFmtId="0" fontId="190" fillId="0" borderId="29" xfId="0" applyFont="1" applyFill="1" applyBorder="1" applyAlignment="1">
      <alignment horizontal="center" vertical="center" wrapText="1"/>
    </xf>
    <xf numFmtId="0" fontId="190" fillId="0" borderId="56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35" fillId="0" borderId="9" xfId="0" applyFont="1" applyFill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2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35" fillId="0" borderId="81" xfId="0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40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35" fillId="0" borderId="82" xfId="0" applyFont="1" applyFill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 wrapText="1"/>
    </xf>
    <xf numFmtId="0" fontId="35" fillId="0" borderId="57" xfId="0" applyFont="1" applyFill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 wrapText="1"/>
    </xf>
    <xf numFmtId="0" fontId="35" fillId="0" borderId="83" xfId="0" applyFont="1" applyFill="1" applyBorder="1" applyAlignment="1">
      <alignment horizontal="center" vertical="center" wrapText="1"/>
    </xf>
    <xf numFmtId="0" fontId="35" fillId="0" borderId="58" xfId="0" applyFont="1" applyFill="1" applyBorder="1" applyAlignment="1">
      <alignment horizontal="center" vertical="center" wrapText="1"/>
    </xf>
    <xf numFmtId="0" fontId="35" fillId="0" borderId="68" xfId="0" applyFont="1" applyFill="1" applyBorder="1" applyAlignment="1">
      <alignment horizontal="center" vertical="center" wrapText="1"/>
    </xf>
    <xf numFmtId="0" fontId="35" fillId="0" borderId="69" xfId="0" applyFont="1" applyFill="1" applyBorder="1" applyAlignment="1">
      <alignment horizontal="center" vertical="center" wrapText="1"/>
    </xf>
    <xf numFmtId="0" fontId="35" fillId="0" borderId="84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 wrapText="1"/>
    </xf>
    <xf numFmtId="0" fontId="35" fillId="0" borderId="70" xfId="0" applyFont="1" applyFill="1" applyBorder="1" applyAlignment="1">
      <alignment horizontal="center" vertical="center" wrapText="1"/>
    </xf>
    <xf numFmtId="0" fontId="35" fillId="0" borderId="79" xfId="0" applyFont="1" applyFill="1" applyBorder="1" applyAlignment="1">
      <alignment horizontal="center" vertical="center" wrapText="1"/>
    </xf>
    <xf numFmtId="3" fontId="104" fillId="22" borderId="15" xfId="95" applyNumberFormat="1" applyFont="1" applyFill="1" applyBorder="1" applyAlignment="1" applyProtection="1">
      <alignment horizontal="right" vertical="center" wrapText="1"/>
    </xf>
    <xf numFmtId="3" fontId="107" fillId="0" borderId="19" xfId="0" applyNumberFormat="1" applyFont="1" applyFill="1" applyBorder="1" applyAlignment="1" applyProtection="1">
      <alignment horizontal="right" vertical="center" wrapText="1"/>
      <protection locked="0"/>
    </xf>
    <xf numFmtId="0" fontId="107" fillId="0" borderId="0" xfId="0" applyFont="1" applyFill="1" applyBorder="1" applyAlignment="1" applyProtection="1">
      <alignment horizontal="right" vertical="center" wrapText="1"/>
      <protection locked="0"/>
    </xf>
    <xf numFmtId="0" fontId="107" fillId="0" borderId="0" xfId="0" applyFont="1" applyBorder="1" applyAlignment="1" applyProtection="1">
      <alignment vertical="center"/>
      <protection locked="0"/>
    </xf>
    <xf numFmtId="0" fontId="107" fillId="0" borderId="0" xfId="0" applyFont="1" applyAlignment="1" applyProtection="1">
      <alignment vertical="center"/>
      <protection locked="0"/>
    </xf>
    <xf numFmtId="3" fontId="107" fillId="20" borderId="16" xfId="95" applyNumberFormat="1" applyFont="1" applyFill="1" applyBorder="1" applyAlignment="1" applyProtection="1">
      <alignment horizontal="right" vertical="center" wrapText="1"/>
    </xf>
    <xf numFmtId="0" fontId="107" fillId="0" borderId="0" xfId="0" applyFont="1" applyBorder="1" applyAlignment="1" applyProtection="1">
      <alignment vertical="center"/>
    </xf>
    <xf numFmtId="3" fontId="104" fillId="22" borderId="21" xfId="95" applyNumberFormat="1" applyFont="1" applyFill="1" applyBorder="1" applyAlignment="1" applyProtection="1">
      <alignment horizontal="right" vertical="center" wrapText="1"/>
    </xf>
    <xf numFmtId="3" fontId="107" fillId="0" borderId="19" xfId="0" applyNumberFormat="1" applyFont="1" applyFill="1" applyBorder="1" applyAlignment="1" applyProtection="1">
      <alignment horizontal="right" vertical="center" wrapText="1"/>
    </xf>
    <xf numFmtId="3" fontId="104" fillId="23" borderId="22" xfId="95" applyNumberFormat="1" applyFont="1" applyFill="1" applyBorder="1" applyAlignment="1" applyProtection="1">
      <alignment horizontal="right" vertical="center" wrapText="1"/>
    </xf>
    <xf numFmtId="199" fontId="23" fillId="20" borderId="19" xfId="0" applyNumberFormat="1" applyFont="1" applyFill="1" applyBorder="1" applyAlignment="1">
      <alignment vertical="center" wrapText="1"/>
    </xf>
    <xf numFmtId="3" fontId="96" fillId="22" borderId="21" xfId="80" applyNumberFormat="1" applyFont="1" applyFill="1" applyBorder="1" applyAlignment="1" applyProtection="1">
      <alignment horizontal="left" vertical="center"/>
    </xf>
    <xf numFmtId="0" fontId="72" fillId="0" borderId="13" xfId="75" applyFont="1" applyBorder="1" applyAlignment="1">
      <alignment vertical="center"/>
    </xf>
    <xf numFmtId="0" fontId="82" fillId="0" borderId="48" xfId="75" applyFont="1" applyBorder="1" applyAlignment="1">
      <alignment vertical="center"/>
    </xf>
    <xf numFmtId="0" fontId="72" fillId="20" borderId="12" xfId="75" applyFont="1" applyFill="1" applyBorder="1" applyAlignment="1">
      <alignment vertical="center"/>
    </xf>
    <xf numFmtId="0" fontId="82" fillId="0" borderId="18" xfId="75" applyFont="1" applyBorder="1" applyAlignment="1">
      <alignment vertical="center"/>
    </xf>
    <xf numFmtId="3" fontId="104" fillId="0" borderId="12" xfId="75" applyNumberFormat="1" applyFont="1" applyBorder="1" applyAlignment="1">
      <alignment vertical="center"/>
    </xf>
    <xf numFmtId="3" fontId="72" fillId="0" borderId="12" xfId="75" applyNumberFormat="1" applyFont="1" applyBorder="1" applyAlignment="1">
      <alignment vertical="center"/>
    </xf>
    <xf numFmtId="3" fontId="107" fillId="22" borderId="12" xfId="75" applyNumberFormat="1" applyFont="1" applyFill="1" applyBorder="1" applyAlignment="1">
      <alignment vertical="center"/>
    </xf>
    <xf numFmtId="3" fontId="107" fillId="23" borderId="12" xfId="75" applyNumberFormat="1" applyFont="1" applyFill="1" applyBorder="1" applyAlignment="1">
      <alignment vertical="center"/>
    </xf>
    <xf numFmtId="3" fontId="104" fillId="0" borderId="18" xfId="75" applyNumberFormat="1" applyFont="1" applyBorder="1" applyAlignment="1">
      <alignment vertical="center"/>
    </xf>
    <xf numFmtId="0" fontId="23" fillId="0" borderId="13" xfId="0" applyFont="1" applyBorder="1" applyAlignment="1">
      <alignment vertical="center" wrapText="1"/>
    </xf>
    <xf numFmtId="0" fontId="23" fillId="0" borderId="13" xfId="0" applyFont="1" applyBorder="1" applyAlignment="1">
      <alignment horizontal="left" vertical="center" wrapText="1"/>
    </xf>
    <xf numFmtId="3" fontId="23" fillId="0" borderId="13" xfId="0" applyNumberFormat="1" applyFont="1" applyBorder="1" applyAlignment="1">
      <alignment horizontal="right" vertical="center" indent="1"/>
    </xf>
    <xf numFmtId="0" fontId="23" fillId="0" borderId="12" xfId="0" applyFont="1" applyBorder="1" applyAlignment="1">
      <alignment vertical="center" wrapText="1"/>
    </xf>
    <xf numFmtId="0" fontId="23" fillId="0" borderId="12" xfId="0" applyFont="1" applyBorder="1" applyAlignment="1">
      <alignment horizontal="left" vertical="center" wrapText="1"/>
    </xf>
    <xf numFmtId="3" fontId="23" fillId="0" borderId="12" xfId="0" applyNumberFormat="1" applyFont="1" applyBorder="1" applyAlignment="1">
      <alignment horizontal="right" vertical="center" indent="1"/>
    </xf>
    <xf numFmtId="0" fontId="23" fillId="0" borderId="18" xfId="0" applyFont="1" applyBorder="1" applyAlignment="1">
      <alignment vertical="center" wrapText="1"/>
    </xf>
    <xf numFmtId="0" fontId="23" fillId="0" borderId="18" xfId="0" applyFont="1" applyBorder="1" applyAlignment="1">
      <alignment horizontal="left" vertical="center" wrapText="1"/>
    </xf>
    <xf numFmtId="3" fontId="23" fillId="0" borderId="18" xfId="0" applyNumberFormat="1" applyFont="1" applyBorder="1" applyAlignment="1">
      <alignment horizontal="right" vertical="center" indent="1"/>
    </xf>
    <xf numFmtId="0" fontId="23" fillId="0" borderId="49" xfId="0" applyFont="1" applyBorder="1" applyAlignment="1">
      <alignment vertical="center" wrapText="1"/>
    </xf>
    <xf numFmtId="0" fontId="23" fillId="0" borderId="49" xfId="0" applyFont="1" applyBorder="1" applyAlignment="1">
      <alignment horizontal="left" vertical="center" wrapText="1"/>
    </xf>
    <xf numFmtId="3" fontId="23" fillId="0" borderId="49" xfId="0" applyNumberFormat="1" applyFont="1" applyBorder="1" applyAlignment="1">
      <alignment horizontal="right" vertical="center" indent="1"/>
    </xf>
    <xf numFmtId="3" fontId="23" fillId="0" borderId="80" xfId="0" applyNumberFormat="1" applyFont="1" applyBorder="1" applyAlignment="1">
      <alignment horizontal="right" vertical="center" indent="1"/>
    </xf>
    <xf numFmtId="0" fontId="23" fillId="0" borderId="0" xfId="72" applyFont="1" applyAlignment="1">
      <alignment horizontal="left" vertical="center"/>
    </xf>
    <xf numFmtId="0" fontId="92" fillId="0" borderId="0" xfId="72" applyFont="1" applyAlignment="1">
      <alignment horizontal="center" vertical="center"/>
    </xf>
    <xf numFmtId="0" fontId="23" fillId="0" borderId="0" xfId="72" applyFont="1" applyAlignment="1">
      <alignment horizontal="left" vertical="center" wrapText="1"/>
    </xf>
    <xf numFmtId="3" fontId="24" fillId="23" borderId="73" xfId="0" applyNumberFormat="1" applyFont="1" applyFill="1" applyBorder="1" applyAlignment="1">
      <alignment horizontal="center" vertical="center" wrapText="1"/>
    </xf>
    <xf numFmtId="3" fontId="24" fillId="23" borderId="7" xfId="0" applyNumberFormat="1" applyFont="1" applyFill="1" applyBorder="1" applyAlignment="1">
      <alignment horizontal="center" vertical="center"/>
    </xf>
    <xf numFmtId="3" fontId="24" fillId="23" borderId="13" xfId="0" applyNumberFormat="1" applyFont="1" applyFill="1" applyBorder="1" applyAlignment="1">
      <alignment horizontal="center" vertical="center" wrapText="1"/>
    </xf>
    <xf numFmtId="3" fontId="27" fillId="23" borderId="12" xfId="0" applyNumberFormat="1" applyFont="1" applyFill="1" applyBorder="1" applyAlignment="1">
      <alignment horizontal="center" vertical="center" wrapText="1"/>
    </xf>
    <xf numFmtId="3" fontId="27" fillId="23" borderId="18" xfId="0" applyNumberFormat="1" applyFont="1" applyFill="1" applyBorder="1" applyAlignment="1">
      <alignment horizontal="center" vertical="center" wrapText="1"/>
    </xf>
    <xf numFmtId="3" fontId="24" fillId="23" borderId="12" xfId="0" applyNumberFormat="1" applyFont="1" applyFill="1" applyBorder="1" applyAlignment="1">
      <alignment horizontal="center" vertical="center" wrapText="1"/>
    </xf>
    <xf numFmtId="3" fontId="24" fillId="23" borderId="18" xfId="0" applyNumberFormat="1" applyFont="1" applyFill="1" applyBorder="1" applyAlignment="1">
      <alignment horizontal="center" vertical="center" wrapText="1"/>
    </xf>
    <xf numFmtId="199" fontId="159" fillId="20" borderId="0" xfId="0" applyNumberFormat="1" applyFont="1" applyFill="1" applyBorder="1" applyAlignment="1">
      <alignment horizontal="center" vertical="center" wrapText="1"/>
    </xf>
    <xf numFmtId="199" fontId="26" fillId="23" borderId="13" xfId="0" applyNumberFormat="1" applyFont="1" applyFill="1" applyBorder="1" applyAlignment="1">
      <alignment horizontal="left" vertical="center" wrapText="1"/>
    </xf>
    <xf numFmtId="199" fontId="26" fillId="23" borderId="12" xfId="0" applyNumberFormat="1" applyFont="1" applyFill="1" applyBorder="1" applyAlignment="1">
      <alignment horizontal="left" vertical="center" wrapText="1"/>
    </xf>
    <xf numFmtId="199" fontId="26" fillId="23" borderId="18" xfId="0" applyNumberFormat="1" applyFont="1" applyFill="1" applyBorder="1" applyAlignment="1">
      <alignment horizontal="left" vertical="center" wrapText="1"/>
    </xf>
    <xf numFmtId="199" fontId="160" fillId="0" borderId="0" xfId="0" applyNumberFormat="1" applyFont="1" applyFill="1" applyBorder="1" applyAlignment="1">
      <alignment horizontal="center" vertical="center" wrapText="1"/>
    </xf>
    <xf numFmtId="199" fontId="56" fillId="0" borderId="23" xfId="0" applyNumberFormat="1" applyFont="1" applyFill="1" applyBorder="1" applyAlignment="1">
      <alignment horizontal="right" vertical="center"/>
    </xf>
    <xf numFmtId="3" fontId="24" fillId="23" borderId="80" xfId="0" applyNumberFormat="1" applyFont="1" applyFill="1" applyBorder="1" applyAlignment="1">
      <alignment horizontal="center" vertical="center"/>
    </xf>
    <xf numFmtId="0" fontId="24" fillId="23" borderId="49" xfId="0" applyFont="1" applyFill="1" applyBorder="1" applyAlignment="1" applyProtection="1">
      <alignment horizontal="center" vertical="center" wrapText="1"/>
      <protection locked="0"/>
    </xf>
    <xf numFmtId="0" fontId="24" fillId="23" borderId="13" xfId="0" applyFont="1" applyFill="1" applyBorder="1" applyAlignment="1" applyProtection="1">
      <alignment horizontal="center" vertical="center" wrapText="1"/>
      <protection locked="0"/>
    </xf>
    <xf numFmtId="0" fontId="24" fillId="23" borderId="12" xfId="0" applyFont="1" applyFill="1" applyBorder="1" applyAlignment="1" applyProtection="1">
      <alignment horizontal="center" vertical="center" wrapText="1"/>
      <protection locked="0"/>
    </xf>
    <xf numFmtId="0" fontId="24" fillId="23" borderId="18" xfId="0" applyFont="1" applyFill="1" applyBorder="1" applyAlignment="1" applyProtection="1">
      <alignment horizontal="center" vertical="center" wrapText="1"/>
      <protection locked="0"/>
    </xf>
    <xf numFmtId="0" fontId="24" fillId="23" borderId="73" xfId="0" applyFont="1" applyFill="1" applyBorder="1" applyAlignment="1" applyProtection="1">
      <alignment horizontal="center" vertical="center" wrapText="1"/>
      <protection locked="0"/>
    </xf>
    <xf numFmtId="0" fontId="24" fillId="23" borderId="7" xfId="0" applyFont="1" applyFill="1" applyBorder="1" applyAlignment="1" applyProtection="1">
      <alignment horizontal="center" vertical="center" wrapText="1"/>
      <protection locked="0"/>
    </xf>
    <xf numFmtId="0" fontId="24" fillId="23" borderId="80" xfId="0" applyFont="1" applyFill="1" applyBorder="1" applyAlignment="1" applyProtection="1">
      <alignment horizontal="center" vertical="center" wrapText="1"/>
      <protection locked="0"/>
    </xf>
    <xf numFmtId="0" fontId="160" fillId="20" borderId="0" xfId="0" applyFont="1" applyFill="1" applyAlignment="1" applyProtection="1">
      <alignment horizontal="center" vertical="center" wrapText="1"/>
      <protection locked="0"/>
    </xf>
    <xf numFmtId="0" fontId="159" fillId="20" borderId="0" xfId="0" applyFont="1" applyFill="1" applyAlignment="1" applyProtection="1">
      <alignment horizontal="center" vertical="center" wrapText="1"/>
      <protection locked="0"/>
    </xf>
    <xf numFmtId="0" fontId="24" fillId="23" borderId="34" xfId="0" applyFont="1" applyFill="1" applyBorder="1" applyAlignment="1" applyProtection="1">
      <alignment horizontal="center" vertical="center" wrapText="1"/>
      <protection locked="0"/>
    </xf>
    <xf numFmtId="0" fontId="24" fillId="23" borderId="31" xfId="0" applyFont="1" applyFill="1" applyBorder="1" applyAlignment="1" applyProtection="1">
      <alignment horizontal="center" vertical="center" wrapText="1"/>
      <protection locked="0"/>
    </xf>
    <xf numFmtId="0" fontId="24" fillId="23" borderId="19" xfId="0" applyFont="1" applyFill="1" applyBorder="1" applyAlignment="1" applyProtection="1">
      <alignment horizontal="center" vertical="center" wrapText="1"/>
      <protection locked="0"/>
    </xf>
    <xf numFmtId="0" fontId="24" fillId="23" borderId="0" xfId="0" applyFont="1" applyFill="1" applyBorder="1" applyAlignment="1" applyProtection="1">
      <alignment horizontal="center" vertical="center" wrapText="1"/>
      <protection locked="0"/>
    </xf>
    <xf numFmtId="0" fontId="24" fillId="23" borderId="47" xfId="0" applyFont="1" applyFill="1" applyBorder="1" applyAlignment="1" applyProtection="1">
      <alignment horizontal="center" vertical="center" wrapText="1"/>
      <protection locked="0"/>
    </xf>
    <xf numFmtId="0" fontId="24" fillId="23" borderId="23" xfId="0" applyFont="1" applyFill="1" applyBorder="1" applyAlignment="1" applyProtection="1">
      <alignment horizontal="center" vertical="center" wrapText="1"/>
      <protection locked="0"/>
    </xf>
    <xf numFmtId="0" fontId="24" fillId="23" borderId="13" xfId="0" applyFont="1" applyFill="1" applyBorder="1" applyAlignment="1" applyProtection="1">
      <alignment horizontal="left" vertical="center" wrapText="1"/>
      <protection locked="0"/>
    </xf>
    <xf numFmtId="0" fontId="24" fillId="23" borderId="12" xfId="0" applyFont="1" applyFill="1" applyBorder="1" applyAlignment="1" applyProtection="1">
      <alignment horizontal="left" vertical="center" wrapText="1"/>
      <protection locked="0"/>
    </xf>
    <xf numFmtId="0" fontId="24" fillId="23" borderId="18" xfId="0" applyFont="1" applyFill="1" applyBorder="1" applyAlignment="1" applyProtection="1">
      <alignment horizontal="left" vertical="center" wrapText="1"/>
      <protection locked="0"/>
    </xf>
    <xf numFmtId="0" fontId="27" fillId="23" borderId="18" xfId="0" applyFont="1" applyFill="1" applyBorder="1" applyAlignment="1" applyProtection="1">
      <alignment horizontal="center" vertical="center" wrapText="1"/>
      <protection locked="0"/>
    </xf>
    <xf numFmtId="0" fontId="35" fillId="23" borderId="49" xfId="0" applyFont="1" applyFill="1" applyBorder="1" applyAlignment="1" applyProtection="1">
      <alignment horizontal="center" vertical="center" wrapText="1"/>
      <protection locked="0"/>
    </xf>
    <xf numFmtId="0" fontId="24" fillId="23" borderId="32" xfId="0" applyFont="1" applyFill="1" applyBorder="1" applyAlignment="1" applyProtection="1">
      <alignment horizontal="center" vertical="center" wrapText="1"/>
      <protection locked="0"/>
    </xf>
    <xf numFmtId="0" fontId="24" fillId="23" borderId="14" xfId="0" applyFont="1" applyFill="1" applyBorder="1" applyAlignment="1" applyProtection="1">
      <alignment horizontal="center" vertical="center" wrapText="1"/>
      <protection locked="0"/>
    </xf>
    <xf numFmtId="0" fontId="23" fillId="23" borderId="12" xfId="0" applyFont="1" applyFill="1" applyBorder="1" applyAlignment="1" applyProtection="1">
      <alignment horizontal="center" vertical="center"/>
      <protection locked="0"/>
    </xf>
    <xf numFmtId="0" fontId="23" fillId="23" borderId="18" xfId="0" applyFont="1" applyFill="1" applyBorder="1" applyAlignment="1" applyProtection="1">
      <alignment horizontal="center" vertical="center"/>
      <protection locked="0"/>
    </xf>
    <xf numFmtId="0" fontId="24" fillId="23" borderId="33" xfId="0" applyFont="1" applyFill="1" applyBorder="1" applyAlignment="1" applyProtection="1">
      <alignment horizontal="center" vertical="center" wrapText="1"/>
      <protection locked="0"/>
    </xf>
    <xf numFmtId="0" fontId="24" fillId="23" borderId="16" xfId="0" applyFont="1" applyFill="1" applyBorder="1" applyAlignment="1" applyProtection="1">
      <alignment horizontal="center" vertical="center" wrapText="1"/>
      <protection locked="0"/>
    </xf>
    <xf numFmtId="0" fontId="24" fillId="23" borderId="15" xfId="0" applyFont="1" applyFill="1" applyBorder="1" applyAlignment="1" applyProtection="1">
      <alignment horizontal="center" vertical="center" wrapText="1"/>
      <protection locked="0"/>
    </xf>
    <xf numFmtId="199" fontId="59" fillId="20" borderId="0" xfId="0" applyNumberFormat="1" applyFont="1" applyFill="1" applyBorder="1" applyAlignment="1">
      <alignment horizontal="center" vertical="center" wrapText="1"/>
    </xf>
    <xf numFmtId="199" fontId="125" fillId="20" borderId="0" xfId="0" applyNumberFormat="1" applyFont="1" applyFill="1" applyBorder="1" applyAlignment="1">
      <alignment horizontal="center" vertical="center" wrapText="1"/>
    </xf>
    <xf numFmtId="199" fontId="24" fillId="23" borderId="13" xfId="0" applyNumberFormat="1" applyFont="1" applyFill="1" applyBorder="1" applyAlignment="1">
      <alignment horizontal="left" vertical="center" wrapText="1"/>
    </xf>
    <xf numFmtId="199" fontId="24" fillId="23" borderId="12" xfId="0" applyNumberFormat="1" applyFont="1" applyFill="1" applyBorder="1" applyAlignment="1">
      <alignment horizontal="left" vertical="center" wrapText="1"/>
    </xf>
    <xf numFmtId="199" fontId="24" fillId="23" borderId="18" xfId="0" applyNumberFormat="1" applyFont="1" applyFill="1" applyBorder="1" applyAlignment="1">
      <alignment horizontal="left" vertical="center" wrapText="1"/>
    </xf>
    <xf numFmtId="199" fontId="61" fillId="20" borderId="0" xfId="0" applyNumberFormat="1" applyFont="1" applyFill="1" applyBorder="1" applyAlignment="1">
      <alignment horizontal="center" vertical="center" wrapText="1"/>
    </xf>
    <xf numFmtId="0" fontId="24" fillId="23" borderId="57" xfId="0" applyFont="1" applyFill="1" applyBorder="1" applyAlignment="1" applyProtection="1">
      <alignment horizontal="center" vertical="center" wrapText="1"/>
      <protection locked="0"/>
    </xf>
    <xf numFmtId="0" fontId="24" fillId="23" borderId="9" xfId="0" applyFont="1" applyFill="1" applyBorder="1" applyAlignment="1" applyProtection="1">
      <alignment horizontal="center" vertical="center" wrapText="1"/>
      <protection locked="0"/>
    </xf>
    <xf numFmtId="0" fontId="24" fillId="23" borderId="69" xfId="0" applyFont="1" applyFill="1" applyBorder="1" applyAlignment="1" applyProtection="1">
      <alignment horizontal="center" vertical="center" wrapText="1"/>
      <protection locked="0"/>
    </xf>
    <xf numFmtId="0" fontId="24" fillId="23" borderId="37" xfId="0" applyFont="1" applyFill="1" applyBorder="1" applyAlignment="1" applyProtection="1">
      <alignment horizontal="center" vertical="center" wrapText="1"/>
      <protection locked="0"/>
    </xf>
    <xf numFmtId="0" fontId="24" fillId="23" borderId="38" xfId="0" applyFont="1" applyFill="1" applyBorder="1" applyAlignment="1" applyProtection="1">
      <alignment horizontal="center" vertical="center" wrapText="1"/>
      <protection locked="0"/>
    </xf>
    <xf numFmtId="0" fontId="24" fillId="23" borderId="41" xfId="0" applyFont="1" applyFill="1" applyBorder="1" applyAlignment="1" applyProtection="1">
      <alignment horizontal="center" vertical="center" wrapText="1"/>
      <protection locked="0"/>
    </xf>
    <xf numFmtId="0" fontId="24" fillId="23" borderId="65" xfId="0" applyFont="1" applyFill="1" applyBorder="1" applyAlignment="1" applyProtection="1">
      <alignment horizontal="center" vertical="center" wrapText="1"/>
      <protection locked="0"/>
    </xf>
    <xf numFmtId="0" fontId="35" fillId="23" borderId="51" xfId="0" applyFont="1" applyFill="1" applyBorder="1" applyAlignment="1" applyProtection="1">
      <alignment horizontal="center" vertical="center" wrapText="1"/>
      <protection locked="0"/>
    </xf>
    <xf numFmtId="0" fontId="35" fillId="23" borderId="79" xfId="0" applyFont="1" applyFill="1" applyBorder="1" applyAlignment="1" applyProtection="1">
      <alignment horizontal="center" vertical="center" wrapText="1"/>
      <protection locked="0"/>
    </xf>
    <xf numFmtId="0" fontId="24" fillId="23" borderId="51" xfId="0" applyFont="1" applyFill="1" applyBorder="1" applyAlignment="1" applyProtection="1">
      <alignment horizontal="center" vertical="center" wrapText="1"/>
      <protection locked="0"/>
    </xf>
    <xf numFmtId="0" fontId="24" fillId="23" borderId="79" xfId="0" applyFont="1" applyFill="1" applyBorder="1" applyAlignment="1" applyProtection="1">
      <alignment horizontal="center" vertical="center" wrapText="1"/>
      <protection locked="0"/>
    </xf>
    <xf numFmtId="0" fontId="24" fillId="23" borderId="71" xfId="0" applyFont="1" applyFill="1" applyBorder="1" applyAlignment="1" applyProtection="1">
      <alignment horizontal="center" vertical="center" wrapText="1"/>
      <protection locked="0"/>
    </xf>
    <xf numFmtId="0" fontId="24" fillId="23" borderId="21" xfId="0" applyFont="1" applyFill="1" applyBorder="1" applyAlignment="1" applyProtection="1">
      <alignment horizontal="center" vertical="center" wrapText="1"/>
      <protection locked="0"/>
    </xf>
    <xf numFmtId="0" fontId="24" fillId="23" borderId="22" xfId="0" applyFont="1" applyFill="1" applyBorder="1" applyAlignment="1" applyProtection="1">
      <alignment horizontal="center" vertical="center" wrapText="1"/>
      <protection locked="0"/>
    </xf>
    <xf numFmtId="0" fontId="100" fillId="20" borderId="0" xfId="0" applyFont="1" applyFill="1" applyAlignment="1" applyProtection="1">
      <alignment horizontal="center" vertical="center" wrapText="1"/>
      <protection locked="0"/>
    </xf>
    <xf numFmtId="0" fontId="162" fillId="20" borderId="0" xfId="0" applyFont="1" applyFill="1" applyAlignment="1" applyProtection="1">
      <alignment horizontal="center" vertical="center" wrapText="1"/>
      <protection locked="0"/>
    </xf>
    <xf numFmtId="0" fontId="35" fillId="23" borderId="9" xfId="0" applyFont="1" applyFill="1" applyBorder="1" applyAlignment="1" applyProtection="1">
      <alignment horizontal="center" vertical="center" wrapText="1"/>
      <protection locked="0"/>
    </xf>
    <xf numFmtId="0" fontId="35" fillId="23" borderId="69" xfId="0" applyFont="1" applyFill="1" applyBorder="1" applyAlignment="1" applyProtection="1">
      <alignment horizontal="center" vertical="center" wrapText="1"/>
      <protection locked="0"/>
    </xf>
    <xf numFmtId="0" fontId="24" fillId="23" borderId="85" xfId="0" applyFont="1" applyFill="1" applyBorder="1" applyAlignment="1" applyProtection="1">
      <alignment horizontal="center" vertical="center" wrapText="1"/>
      <protection locked="0"/>
    </xf>
    <xf numFmtId="0" fontId="24" fillId="23" borderId="66" xfId="0" applyFont="1" applyFill="1" applyBorder="1" applyAlignment="1" applyProtection="1">
      <alignment horizontal="center" vertical="center" wrapText="1"/>
      <protection locked="0"/>
    </xf>
    <xf numFmtId="0" fontId="24" fillId="23" borderId="52" xfId="0" applyFont="1" applyFill="1" applyBorder="1" applyAlignment="1" applyProtection="1">
      <alignment horizontal="center" vertical="center" wrapText="1"/>
      <protection locked="0"/>
    </xf>
    <xf numFmtId="0" fontId="24" fillId="23" borderId="68" xfId="0" applyFont="1" applyFill="1" applyBorder="1" applyAlignment="1" applyProtection="1">
      <alignment horizontal="center" vertical="center" wrapText="1"/>
      <protection locked="0"/>
    </xf>
    <xf numFmtId="0" fontId="101" fillId="20" borderId="0" xfId="0" applyFont="1" applyFill="1" applyAlignment="1" applyProtection="1">
      <alignment horizontal="center" vertical="center" wrapText="1"/>
      <protection locked="0"/>
    </xf>
    <xf numFmtId="0" fontId="161" fillId="20" borderId="0" xfId="0" applyFont="1" applyFill="1" applyAlignment="1" applyProtection="1">
      <alignment horizontal="center" vertical="center" wrapText="1"/>
      <protection locked="0"/>
    </xf>
    <xf numFmtId="0" fontId="24" fillId="23" borderId="67" xfId="0" applyFont="1" applyFill="1" applyBorder="1" applyAlignment="1" applyProtection="1">
      <alignment horizontal="center" vertical="center" wrapText="1"/>
      <protection locked="0"/>
    </xf>
    <xf numFmtId="0" fontId="24" fillId="23" borderId="53" xfId="0" applyFont="1" applyFill="1" applyBorder="1" applyAlignment="1" applyProtection="1">
      <alignment horizontal="center" vertical="center" wrapText="1"/>
      <protection locked="0"/>
    </xf>
    <xf numFmtId="0" fontId="24" fillId="23" borderId="70" xfId="0" applyFont="1" applyFill="1" applyBorder="1" applyAlignment="1" applyProtection="1">
      <alignment horizontal="center" vertical="center" wrapText="1"/>
      <protection locked="0"/>
    </xf>
    <xf numFmtId="0" fontId="24" fillId="23" borderId="83" xfId="0" applyFont="1" applyFill="1" applyBorder="1" applyAlignment="1" applyProtection="1">
      <alignment horizontal="center" vertical="center" wrapText="1"/>
      <protection locked="0"/>
    </xf>
    <xf numFmtId="0" fontId="35" fillId="23" borderId="58" xfId="0" applyFont="1" applyFill="1" applyBorder="1" applyAlignment="1" applyProtection="1">
      <alignment horizontal="center" vertical="center" wrapText="1"/>
      <protection locked="0"/>
    </xf>
    <xf numFmtId="0" fontId="35" fillId="23" borderId="84" xfId="0" applyFont="1" applyFill="1" applyBorder="1" applyAlignment="1" applyProtection="1">
      <alignment horizontal="center" vertical="center" wrapText="1"/>
      <protection locked="0"/>
    </xf>
    <xf numFmtId="0" fontId="35" fillId="23" borderId="21" xfId="0" applyFont="1" applyFill="1" applyBorder="1" applyAlignment="1" applyProtection="1">
      <alignment horizontal="center" vertical="center" wrapText="1"/>
      <protection locked="0"/>
    </xf>
    <xf numFmtId="0" fontId="35" fillId="23" borderId="22" xfId="0" applyFont="1" applyFill="1" applyBorder="1" applyAlignment="1" applyProtection="1">
      <alignment horizontal="center" vertical="center" wrapText="1"/>
      <protection locked="0"/>
    </xf>
    <xf numFmtId="0" fontId="24" fillId="23" borderId="49" xfId="0" applyFont="1" applyFill="1" applyBorder="1" applyAlignment="1" applyProtection="1">
      <alignment horizontal="center" vertical="center"/>
      <protection locked="0"/>
    </xf>
    <xf numFmtId="0" fontId="96" fillId="20" borderId="0" xfId="0" applyFont="1" applyFill="1" applyAlignment="1" applyProtection="1">
      <alignment horizontal="center" vertical="center" wrapText="1"/>
      <protection locked="0"/>
    </xf>
    <xf numFmtId="0" fontId="139" fillId="20" borderId="0" xfId="0" applyFont="1" applyFill="1" applyAlignment="1" applyProtection="1">
      <alignment horizontal="center" vertical="center" wrapText="1"/>
      <protection locked="0"/>
    </xf>
    <xf numFmtId="0" fontId="102" fillId="20" borderId="0" xfId="0" applyFont="1" applyFill="1" applyAlignment="1" applyProtection="1">
      <alignment horizontal="center" vertical="center" wrapText="1"/>
      <protection locked="0"/>
    </xf>
    <xf numFmtId="0" fontId="148" fillId="20" borderId="0" xfId="0" applyFont="1" applyFill="1" applyAlignment="1" applyProtection="1">
      <alignment horizontal="center" vertical="center" wrapText="1"/>
      <protection locked="0"/>
    </xf>
    <xf numFmtId="0" fontId="27" fillId="23" borderId="13" xfId="0" applyFont="1" applyFill="1" applyBorder="1" applyAlignment="1" applyProtection="1">
      <alignment horizontal="center" vertical="center" wrapText="1"/>
      <protection locked="0"/>
    </xf>
    <xf numFmtId="4" fontId="24" fillId="23" borderId="13" xfId="0" applyNumberFormat="1" applyFont="1" applyFill="1" applyBorder="1" applyAlignment="1" applyProtection="1">
      <alignment horizontal="center" vertical="center" wrapText="1"/>
      <protection locked="0"/>
    </xf>
    <xf numFmtId="4" fontId="24" fillId="23" borderId="18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13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18" xfId="0" applyNumberFormat="1" applyFont="1" applyFill="1" applyBorder="1" applyAlignment="1" applyProtection="1">
      <alignment horizontal="center" vertical="center" wrapText="1"/>
      <protection locked="0"/>
    </xf>
    <xf numFmtId="0" fontId="96" fillId="0" borderId="0" xfId="0" applyFont="1" applyAlignment="1" applyProtection="1">
      <alignment horizontal="center" vertical="center" wrapText="1"/>
      <protection locked="0"/>
    </xf>
    <xf numFmtId="0" fontId="102" fillId="0" borderId="0" xfId="0" applyFont="1" applyAlignment="1" applyProtection="1">
      <alignment horizontal="center" vertical="center" wrapText="1"/>
      <protection locked="0"/>
    </xf>
    <xf numFmtId="3" fontId="24" fillId="23" borderId="13" xfId="0" applyNumberFormat="1" applyFont="1" applyFill="1" applyBorder="1" applyAlignment="1" applyProtection="1">
      <alignment horizontal="left" vertical="center" wrapText="1"/>
      <protection locked="0"/>
    </xf>
    <xf numFmtId="3" fontId="24" fillId="23" borderId="12" xfId="0" applyNumberFormat="1" applyFont="1" applyFill="1" applyBorder="1" applyAlignment="1" applyProtection="1">
      <alignment horizontal="left" vertical="center" wrapText="1"/>
      <protection locked="0"/>
    </xf>
    <xf numFmtId="3" fontId="24" fillId="23" borderId="18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31" xfId="0" applyFont="1" applyFill="1" applyBorder="1" applyAlignment="1" applyProtection="1">
      <alignment horizontal="left" vertical="center" wrapText="1"/>
    </xf>
    <xf numFmtId="3" fontId="162" fillId="0" borderId="0" xfId="79" applyNumberFormat="1" applyFont="1" applyAlignment="1" applyProtection="1">
      <alignment horizontal="center" vertical="center" wrapText="1"/>
    </xf>
    <xf numFmtId="3" fontId="161" fillId="0" borderId="0" xfId="79" applyNumberFormat="1" applyFont="1" applyAlignment="1" applyProtection="1">
      <alignment horizontal="center" vertical="center" wrapText="1"/>
    </xf>
    <xf numFmtId="3" fontId="163" fillId="0" borderId="0" xfId="79" applyNumberFormat="1" applyFont="1" applyAlignment="1" applyProtection="1">
      <alignment horizontal="center" vertical="center" wrapText="1"/>
    </xf>
    <xf numFmtId="3" fontId="145" fillId="0" borderId="0" xfId="79" applyNumberFormat="1" applyFont="1" applyAlignment="1" applyProtection="1">
      <alignment horizontal="center" vertical="center" wrapText="1"/>
    </xf>
    <xf numFmtId="3" fontId="145" fillId="0" borderId="0" xfId="79" applyNumberFormat="1" applyFont="1" applyAlignment="1" applyProtection="1">
      <alignment horizontal="center" vertical="center"/>
    </xf>
    <xf numFmtId="3" fontId="148" fillId="0" borderId="0" xfId="79" applyNumberFormat="1" applyFont="1" applyAlignment="1" applyProtection="1">
      <alignment horizontal="center" vertical="center" wrapText="1"/>
    </xf>
    <xf numFmtId="3" fontId="139" fillId="0" borderId="0" xfId="79" applyNumberFormat="1" applyFont="1" applyAlignment="1" applyProtection="1">
      <alignment horizontal="center" vertical="center" wrapText="1"/>
    </xf>
    <xf numFmtId="3" fontId="96" fillId="0" borderId="0" xfId="79" applyNumberFormat="1" applyFont="1" applyAlignment="1" applyProtection="1">
      <alignment horizontal="center" vertical="center" wrapText="1"/>
    </xf>
    <xf numFmtId="3" fontId="148" fillId="0" borderId="0" xfId="79" applyNumberFormat="1" applyFont="1" applyFill="1" applyAlignment="1" applyProtection="1">
      <alignment horizontal="center" vertical="center" wrapText="1"/>
    </xf>
    <xf numFmtId="3" fontId="102" fillId="0" borderId="0" xfId="79" applyNumberFormat="1" applyFont="1" applyFill="1" applyAlignment="1" applyProtection="1">
      <alignment horizontal="center" vertical="center" wrapText="1"/>
    </xf>
    <xf numFmtId="3" fontId="102" fillId="0" borderId="0" xfId="79" applyNumberFormat="1" applyFont="1" applyAlignment="1" applyProtection="1">
      <alignment horizontal="center" vertical="center" wrapText="1"/>
    </xf>
    <xf numFmtId="200" fontId="60" fillId="20" borderId="23" xfId="0" applyNumberFormat="1" applyFont="1" applyFill="1" applyBorder="1" applyAlignment="1" applyProtection="1">
      <alignment horizontal="right" vertical="center"/>
    </xf>
    <xf numFmtId="3" fontId="108" fillId="0" borderId="0" xfId="79" applyNumberFormat="1" applyFont="1" applyAlignment="1" applyProtection="1">
      <alignment horizontal="center" vertical="center" wrapText="1"/>
    </xf>
    <xf numFmtId="3" fontId="97" fillId="0" borderId="0" xfId="79" applyNumberFormat="1" applyFont="1" applyFill="1" applyAlignment="1" applyProtection="1">
      <alignment horizontal="center" vertical="center" wrapText="1"/>
    </xf>
    <xf numFmtId="3" fontId="148" fillId="0" borderId="0" xfId="79" applyNumberFormat="1" applyFont="1" applyAlignment="1">
      <alignment horizontal="center" vertical="center" wrapText="1"/>
    </xf>
    <xf numFmtId="3" fontId="162" fillId="0" borderId="0" xfId="79" applyNumberFormat="1" applyFont="1" applyAlignment="1">
      <alignment horizontal="center" vertical="center" wrapText="1"/>
    </xf>
    <xf numFmtId="3" fontId="139" fillId="0" borderId="0" xfId="79" applyNumberFormat="1" applyFont="1" applyAlignment="1">
      <alignment horizontal="center" vertical="center" wrapText="1"/>
    </xf>
    <xf numFmtId="3" fontId="24" fillId="23" borderId="13" xfId="74" applyNumberFormat="1" applyFont="1" applyFill="1" applyBorder="1" applyAlignment="1" applyProtection="1">
      <alignment horizontal="center" vertical="center" wrapText="1"/>
      <protection locked="0"/>
    </xf>
    <xf numFmtId="3" fontId="24" fillId="23" borderId="12" xfId="74" applyNumberFormat="1" applyFont="1" applyFill="1" applyBorder="1" applyAlignment="1" applyProtection="1">
      <alignment horizontal="center" vertical="center" wrapText="1"/>
      <protection locked="0"/>
    </xf>
    <xf numFmtId="3" fontId="24" fillId="23" borderId="18" xfId="74" applyNumberFormat="1" applyFont="1" applyFill="1" applyBorder="1" applyAlignment="1" applyProtection="1">
      <alignment horizontal="center" vertical="center" wrapText="1"/>
      <protection locked="0"/>
    </xf>
    <xf numFmtId="3" fontId="24" fillId="23" borderId="13" xfId="82" applyNumberFormat="1" applyFont="1" applyFill="1" applyBorder="1" applyAlignment="1" applyProtection="1">
      <alignment horizontal="left" vertical="center" wrapText="1"/>
      <protection locked="0"/>
    </xf>
    <xf numFmtId="3" fontId="24" fillId="23" borderId="12" xfId="82" applyNumberFormat="1" applyFont="1" applyFill="1" applyBorder="1" applyAlignment="1" applyProtection="1">
      <alignment horizontal="left" vertical="center" wrapText="1"/>
      <protection locked="0"/>
    </xf>
    <xf numFmtId="3" fontId="24" fillId="23" borderId="18" xfId="82" applyNumberFormat="1" applyFont="1" applyFill="1" applyBorder="1" applyAlignment="1" applyProtection="1">
      <alignment horizontal="left" vertical="center" wrapText="1"/>
      <protection locked="0"/>
    </xf>
    <xf numFmtId="3" fontId="59" fillId="0" borderId="0" xfId="79" applyNumberFormat="1" applyFont="1" applyFill="1" applyAlignment="1" applyProtection="1">
      <alignment horizontal="center" vertical="center" wrapText="1"/>
      <protection locked="0"/>
    </xf>
    <xf numFmtId="3" fontId="64" fillId="0" borderId="0" xfId="79" applyNumberFormat="1" applyFont="1" applyFill="1" applyAlignment="1" applyProtection="1">
      <alignment horizontal="center" vertical="center" wrapText="1"/>
      <protection locked="0"/>
    </xf>
    <xf numFmtId="3" fontId="31" fillId="20" borderId="0" xfId="0" applyNumberFormat="1" applyFont="1" applyFill="1" applyAlignment="1" applyProtection="1">
      <alignment horizontal="left" vertical="center" wrapText="1"/>
      <protection locked="0"/>
    </xf>
    <xf numFmtId="3" fontId="96" fillId="20" borderId="0" xfId="0" applyNumberFormat="1" applyFont="1" applyFill="1" applyAlignment="1" applyProtection="1">
      <alignment horizontal="center" vertical="center" wrapText="1"/>
      <protection locked="0"/>
    </xf>
    <xf numFmtId="3" fontId="139" fillId="20" borderId="0" xfId="0" applyNumberFormat="1" applyFont="1" applyFill="1" applyAlignment="1" applyProtection="1">
      <alignment horizontal="center" vertical="center" wrapText="1"/>
      <protection locked="0"/>
    </xf>
    <xf numFmtId="3" fontId="102" fillId="20" borderId="0" xfId="0" applyNumberFormat="1" applyFont="1" applyFill="1" applyAlignment="1" applyProtection="1">
      <alignment horizontal="center" vertical="center" wrapText="1"/>
      <protection locked="0"/>
    </xf>
    <xf numFmtId="3" fontId="148" fillId="20" borderId="0" xfId="0" applyNumberFormat="1" applyFont="1" applyFill="1" applyAlignment="1" applyProtection="1">
      <alignment horizontal="center" vertical="center" wrapText="1"/>
      <protection locked="0"/>
    </xf>
    <xf numFmtId="3" fontId="24" fillId="23" borderId="34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31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32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19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0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14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47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23" xfId="0" applyNumberFormat="1" applyFont="1" applyFill="1" applyBorder="1" applyAlignment="1" applyProtection="1">
      <alignment horizontal="center" vertical="center" wrapText="1"/>
      <protection locked="0"/>
    </xf>
    <xf numFmtId="3" fontId="24" fillId="23" borderId="33" xfId="0" applyNumberFormat="1" applyFont="1" applyFill="1" applyBorder="1" applyAlignment="1" applyProtection="1">
      <alignment horizontal="center" vertical="center" wrapText="1"/>
      <protection locked="0"/>
    </xf>
    <xf numFmtId="0" fontId="148" fillId="0" borderId="0" xfId="79" applyFont="1" applyAlignment="1" applyProtection="1">
      <alignment horizontal="center" vertical="center" wrapText="1"/>
    </xf>
    <xf numFmtId="0" fontId="139" fillId="0" borderId="0" xfId="79" applyFont="1" applyAlignment="1" applyProtection="1">
      <alignment horizontal="center" vertical="center" wrapText="1"/>
    </xf>
    <xf numFmtId="3" fontId="56" fillId="0" borderId="23" xfId="79" applyNumberFormat="1" applyFont="1" applyBorder="1" applyAlignment="1" applyProtection="1">
      <alignment horizontal="center" vertical="center"/>
    </xf>
    <xf numFmtId="0" fontId="62" fillId="0" borderId="23" xfId="0" applyFont="1" applyBorder="1" applyAlignment="1">
      <alignment vertical="center"/>
    </xf>
    <xf numFmtId="3" fontId="126" fillId="0" borderId="23" xfId="79" applyNumberFormat="1" applyFont="1" applyBorder="1" applyAlignment="1" applyProtection="1">
      <alignment horizontal="right" vertical="center"/>
    </xf>
    <xf numFmtId="0" fontId="145" fillId="0" borderId="0" xfId="79" applyFont="1" applyAlignment="1" applyProtection="1">
      <alignment horizontal="center" vertical="center" wrapText="1"/>
    </xf>
    <xf numFmtId="0" fontId="161" fillId="0" borderId="0" xfId="79" applyFont="1" applyAlignment="1" applyProtection="1">
      <alignment horizontal="center" vertical="center" wrapText="1"/>
    </xf>
    <xf numFmtId="3" fontId="139" fillId="0" borderId="0" xfId="0" applyNumberFormat="1" applyFont="1" applyAlignment="1">
      <alignment horizontal="center" vertical="center" wrapText="1"/>
    </xf>
    <xf numFmtId="0" fontId="162" fillId="0" borderId="0" xfId="0" applyFont="1" applyAlignment="1">
      <alignment horizontal="center" vertical="center"/>
    </xf>
    <xf numFmtId="0" fontId="161" fillId="0" borderId="0" xfId="80" applyFont="1" applyAlignment="1" applyProtection="1">
      <alignment horizontal="center" vertical="center" wrapText="1"/>
    </xf>
    <xf numFmtId="3" fontId="98" fillId="0" borderId="0" xfId="74" applyNumberFormat="1" applyFont="1" applyAlignment="1">
      <alignment horizontal="center" vertical="center"/>
    </xf>
    <xf numFmtId="3" fontId="96" fillId="0" borderId="0" xfId="74" applyNumberFormat="1" applyFont="1" applyAlignment="1">
      <alignment horizontal="center" vertical="center"/>
    </xf>
    <xf numFmtId="0" fontId="59" fillId="0" borderId="0" xfId="79" applyFont="1" applyFill="1" applyAlignment="1" applyProtection="1">
      <alignment horizontal="center" vertical="center" wrapText="1"/>
    </xf>
    <xf numFmtId="0" fontId="102" fillId="0" borderId="0" xfId="79" applyFont="1" applyFill="1" applyAlignment="1" applyProtection="1">
      <alignment horizontal="center" vertical="center" wrapText="1"/>
    </xf>
    <xf numFmtId="0" fontId="58" fillId="0" borderId="0" xfId="79" applyFont="1" applyAlignment="1" applyProtection="1">
      <alignment horizontal="center" vertical="center" wrapText="1"/>
    </xf>
    <xf numFmtId="0" fontId="131" fillId="0" borderId="0" xfId="79" applyFont="1" applyAlignment="1" applyProtection="1">
      <alignment horizontal="center" vertical="center" wrapText="1"/>
    </xf>
    <xf numFmtId="3" fontId="59" fillId="0" borderId="0" xfId="79" applyNumberFormat="1" applyFont="1" applyAlignment="1" applyProtection="1">
      <alignment horizontal="center" vertical="center" wrapText="1"/>
    </xf>
    <xf numFmtId="3" fontId="125" fillId="0" borderId="0" xfId="79" applyNumberFormat="1" applyFont="1" applyAlignment="1" applyProtection="1">
      <alignment horizontal="center" vertical="center" wrapText="1"/>
    </xf>
    <xf numFmtId="0" fontId="148" fillId="0" borderId="0" xfId="79" applyFont="1" applyFill="1" applyAlignment="1" applyProtection="1">
      <alignment horizontal="center" vertical="center" wrapText="1"/>
    </xf>
    <xf numFmtId="0" fontId="59" fillId="0" borderId="0" xfId="83" applyFont="1" applyFill="1" applyAlignment="1" applyProtection="1">
      <alignment horizontal="center" vertical="center" wrapText="1"/>
    </xf>
    <xf numFmtId="0" fontId="58" fillId="0" borderId="0" xfId="83" applyFont="1" applyFill="1" applyAlignment="1" applyProtection="1">
      <alignment horizontal="center" vertical="center" wrapText="1"/>
    </xf>
    <xf numFmtId="0" fontId="163" fillId="0" borderId="0" xfId="75" applyFont="1" applyFill="1" applyAlignment="1">
      <alignment horizontal="center" vertical="center"/>
    </xf>
    <xf numFmtId="0" fontId="139" fillId="0" borderId="0" xfId="75" applyFont="1" applyAlignment="1">
      <alignment horizontal="center" vertical="center"/>
    </xf>
    <xf numFmtId="0" fontId="129" fillId="23" borderId="13" xfId="75" applyFont="1" applyFill="1" applyBorder="1" applyAlignment="1">
      <alignment horizontal="left" vertical="center" wrapText="1"/>
    </xf>
    <xf numFmtId="0" fontId="129" fillId="23" borderId="12" xfId="75" applyFont="1" applyFill="1" applyBorder="1" applyAlignment="1">
      <alignment horizontal="left" vertical="center" wrapText="1"/>
    </xf>
    <xf numFmtId="0" fontId="129" fillId="23" borderId="18" xfId="75" applyFont="1" applyFill="1" applyBorder="1" applyAlignment="1">
      <alignment horizontal="left" vertical="center" wrapText="1"/>
    </xf>
    <xf numFmtId="0" fontId="24" fillId="23" borderId="34" xfId="75" applyFont="1" applyFill="1" applyBorder="1" applyAlignment="1">
      <alignment horizontal="center" vertical="center" wrapText="1"/>
    </xf>
    <xf numFmtId="0" fontId="24" fillId="23" borderId="32" xfId="75" applyFont="1" applyFill="1" applyBorder="1" applyAlignment="1">
      <alignment horizontal="center" vertical="center" wrapText="1"/>
    </xf>
    <xf numFmtId="0" fontId="24" fillId="23" borderId="47" xfId="75" applyFont="1" applyFill="1" applyBorder="1" applyAlignment="1">
      <alignment horizontal="center" vertical="center" wrapText="1"/>
    </xf>
    <xf numFmtId="0" fontId="24" fillId="23" borderId="33" xfId="75" applyFont="1" applyFill="1" applyBorder="1" applyAlignment="1">
      <alignment horizontal="center" vertical="center" wrapText="1"/>
    </xf>
    <xf numFmtId="0" fontId="24" fillId="23" borderId="13" xfId="75" applyFont="1" applyFill="1" applyBorder="1" applyAlignment="1">
      <alignment horizontal="center" vertical="center" wrapText="1"/>
    </xf>
    <xf numFmtId="0" fontId="24" fillId="23" borderId="12" xfId="75" applyFont="1" applyFill="1" applyBorder="1" applyAlignment="1">
      <alignment horizontal="center" vertical="center" wrapText="1"/>
    </xf>
    <xf numFmtId="0" fontId="24" fillId="23" borderId="18" xfId="75" applyFont="1" applyFill="1" applyBorder="1" applyAlignment="1">
      <alignment horizontal="center" vertical="center" wrapText="1"/>
    </xf>
    <xf numFmtId="0" fontId="24" fillId="23" borderId="73" xfId="75" applyFont="1" applyFill="1" applyBorder="1" applyAlignment="1">
      <alignment horizontal="center" vertical="center" wrapText="1"/>
    </xf>
    <xf numFmtId="0" fontId="24" fillId="23" borderId="7" xfId="75" applyFont="1" applyFill="1" applyBorder="1" applyAlignment="1">
      <alignment horizontal="center" vertical="center" wrapText="1"/>
    </xf>
    <xf numFmtId="0" fontId="24" fillId="23" borderId="80" xfId="75" applyFont="1" applyFill="1" applyBorder="1" applyAlignment="1">
      <alignment horizontal="center" vertical="center" wrapText="1"/>
    </xf>
    <xf numFmtId="0" fontId="24" fillId="23" borderId="31" xfId="75" applyFont="1" applyFill="1" applyBorder="1" applyAlignment="1">
      <alignment horizontal="center" vertical="center" wrapText="1"/>
    </xf>
    <xf numFmtId="0" fontId="24" fillId="23" borderId="23" xfId="75" applyFont="1" applyFill="1" applyBorder="1" applyAlignment="1">
      <alignment horizontal="center" vertical="center" wrapText="1"/>
    </xf>
    <xf numFmtId="0" fontId="129" fillId="23" borderId="13" xfId="75" applyFont="1" applyFill="1" applyBorder="1" applyAlignment="1">
      <alignment horizontal="center" vertical="center" wrapText="1"/>
    </xf>
    <xf numFmtId="0" fontId="129" fillId="23" borderId="12" xfId="75" applyFont="1" applyFill="1" applyBorder="1" applyAlignment="1">
      <alignment horizontal="center" vertical="center" wrapText="1"/>
    </xf>
    <xf numFmtId="0" fontId="129" fillId="23" borderId="18" xfId="75" applyFont="1" applyFill="1" applyBorder="1" applyAlignment="1">
      <alignment horizontal="center" vertical="center" wrapText="1"/>
    </xf>
    <xf numFmtId="3" fontId="129" fillId="23" borderId="13" xfId="75" applyNumberFormat="1" applyFont="1" applyFill="1" applyBorder="1" applyAlignment="1">
      <alignment horizontal="center" vertical="center" wrapText="1"/>
    </xf>
    <xf numFmtId="3" fontId="129" fillId="23" borderId="12" xfId="75" applyNumberFormat="1" applyFont="1" applyFill="1" applyBorder="1" applyAlignment="1">
      <alignment horizontal="center" vertical="center" wrapText="1"/>
    </xf>
    <xf numFmtId="3" fontId="129" fillId="23" borderId="18" xfId="75" applyNumberFormat="1" applyFont="1" applyFill="1" applyBorder="1" applyAlignment="1">
      <alignment horizontal="center" vertical="center" wrapText="1"/>
    </xf>
    <xf numFmtId="0" fontId="139" fillId="0" borderId="0" xfId="75" applyFont="1" applyAlignment="1">
      <alignment horizontal="center" vertical="center" wrapText="1"/>
    </xf>
    <xf numFmtId="0" fontId="129" fillId="23" borderId="34" xfId="75" applyFont="1" applyFill="1" applyBorder="1" applyAlignment="1">
      <alignment horizontal="center" vertical="center" wrapText="1"/>
    </xf>
    <xf numFmtId="0" fontId="129" fillId="23" borderId="32" xfId="75" applyFont="1" applyFill="1" applyBorder="1" applyAlignment="1">
      <alignment horizontal="center" vertical="center" wrapText="1"/>
    </xf>
    <xf numFmtId="0" fontId="129" fillId="23" borderId="19" xfId="75" applyFont="1" applyFill="1" applyBorder="1" applyAlignment="1">
      <alignment horizontal="center" vertical="center" wrapText="1"/>
    </xf>
    <xf numFmtId="0" fontId="129" fillId="23" borderId="14" xfId="75" applyFont="1" applyFill="1" applyBorder="1" applyAlignment="1">
      <alignment horizontal="center" vertical="center" wrapText="1"/>
    </xf>
    <xf numFmtId="0" fontId="129" fillId="23" borderId="47" xfId="75" applyFont="1" applyFill="1" applyBorder="1" applyAlignment="1">
      <alignment horizontal="center" vertical="center" wrapText="1"/>
    </xf>
    <xf numFmtId="0" fontId="129" fillId="23" borderId="33" xfId="75" applyFont="1" applyFill="1" applyBorder="1" applyAlignment="1">
      <alignment horizontal="center" vertical="center" wrapText="1"/>
    </xf>
    <xf numFmtId="0" fontId="142" fillId="0" borderId="13" xfId="75" applyFont="1" applyBorder="1" applyAlignment="1">
      <alignment horizontal="center" vertical="center"/>
    </xf>
    <xf numFmtId="0" fontId="142" fillId="0" borderId="12" xfId="75" applyFont="1" applyBorder="1" applyAlignment="1">
      <alignment horizontal="center" vertical="center"/>
    </xf>
    <xf numFmtId="0" fontId="142" fillId="0" borderId="18" xfId="75" applyFont="1" applyBorder="1" applyAlignment="1">
      <alignment horizontal="center" vertical="center"/>
    </xf>
    <xf numFmtId="0" fontId="82" fillId="0" borderId="13" xfId="75" applyFont="1" applyBorder="1" applyAlignment="1">
      <alignment horizontal="center" vertical="center" wrapText="1"/>
    </xf>
    <xf numFmtId="0" fontId="82" fillId="0" borderId="12" xfId="75" applyFont="1" applyBorder="1" applyAlignment="1">
      <alignment horizontal="center" vertical="center" wrapText="1"/>
    </xf>
    <xf numFmtId="0" fontId="82" fillId="0" borderId="48" xfId="75" applyFont="1" applyBorder="1" applyAlignment="1">
      <alignment horizontal="center" vertical="center" wrapText="1"/>
    </xf>
    <xf numFmtId="0" fontId="82" fillId="0" borderId="86" xfId="75" applyFont="1" applyBorder="1" applyAlignment="1">
      <alignment horizontal="center" vertical="center" wrapText="1"/>
    </xf>
    <xf numFmtId="0" fontId="82" fillId="0" borderId="18" xfId="75" applyFont="1" applyBorder="1" applyAlignment="1">
      <alignment horizontal="center" vertical="center" wrapText="1"/>
    </xf>
    <xf numFmtId="0" fontId="129" fillId="0" borderId="0" xfId="75" applyFont="1" applyBorder="1" applyAlignment="1">
      <alignment horizontal="center" vertical="center" wrapText="1"/>
    </xf>
    <xf numFmtId="0" fontId="129" fillId="0" borderId="0" xfId="75" applyFont="1" applyBorder="1" applyAlignment="1">
      <alignment horizontal="center" vertical="center"/>
    </xf>
    <xf numFmtId="0" fontId="129" fillId="0" borderId="0" xfId="75" applyFont="1" applyBorder="1" applyAlignment="1">
      <alignment horizontal="left" vertical="center"/>
    </xf>
    <xf numFmtId="0" fontId="96" fillId="0" borderId="0" xfId="75" applyFont="1" applyAlignment="1">
      <alignment horizontal="center" vertical="center" wrapText="1"/>
    </xf>
    <xf numFmtId="0" fontId="96" fillId="0" borderId="0" xfId="75" applyFont="1" applyAlignment="1">
      <alignment horizontal="center" vertical="center"/>
    </xf>
    <xf numFmtId="0" fontId="97" fillId="0" borderId="0" xfId="75" applyFont="1" applyAlignment="1">
      <alignment horizontal="center" vertical="center" wrapText="1"/>
    </xf>
    <xf numFmtId="0" fontId="97" fillId="0" borderId="0" xfId="75" applyFont="1" applyAlignment="1">
      <alignment horizontal="center" vertical="center"/>
    </xf>
    <xf numFmtId="0" fontId="163" fillId="0" borderId="0" xfId="75" applyFont="1" applyAlignment="1">
      <alignment horizontal="center" vertical="center"/>
    </xf>
    <xf numFmtId="0" fontId="82" fillId="23" borderId="13" xfId="75" applyFont="1" applyFill="1" applyBorder="1" applyAlignment="1">
      <alignment horizontal="left" vertical="center" wrapText="1"/>
    </xf>
    <xf numFmtId="0" fontId="82" fillId="23" borderId="18" xfId="75" applyFont="1" applyFill="1" applyBorder="1" applyAlignment="1">
      <alignment horizontal="left" vertical="center" wrapText="1"/>
    </xf>
    <xf numFmtId="0" fontId="82" fillId="23" borderId="13" xfId="75" applyFont="1" applyFill="1" applyBorder="1" applyAlignment="1">
      <alignment horizontal="center" vertical="center" wrapText="1"/>
    </xf>
    <xf numFmtId="0" fontId="82" fillId="23" borderId="18" xfId="75" applyFont="1" applyFill="1" applyBorder="1" applyAlignment="1">
      <alignment horizontal="center" vertical="center" wrapText="1"/>
    </xf>
    <xf numFmtId="0" fontId="82" fillId="23" borderId="73" xfId="75" applyFont="1" applyFill="1" applyBorder="1" applyAlignment="1">
      <alignment horizontal="center" vertical="center" wrapText="1"/>
    </xf>
    <xf numFmtId="0" fontId="82" fillId="23" borderId="7" xfId="75" applyFont="1" applyFill="1" applyBorder="1" applyAlignment="1">
      <alignment horizontal="center" vertical="center" wrapText="1"/>
    </xf>
    <xf numFmtId="0" fontId="82" fillId="23" borderId="80" xfId="75" applyFont="1" applyFill="1" applyBorder="1" applyAlignment="1">
      <alignment horizontal="center" vertical="center" wrapText="1"/>
    </xf>
    <xf numFmtId="3" fontId="104" fillId="0" borderId="13" xfId="75" applyNumberFormat="1" applyFont="1" applyBorder="1" applyAlignment="1">
      <alignment horizontal="left" vertical="center" wrapText="1"/>
    </xf>
    <xf numFmtId="3" fontId="104" fillId="0" borderId="12" xfId="75" applyNumberFormat="1" applyFont="1" applyBorder="1" applyAlignment="1">
      <alignment horizontal="left" vertical="center" wrapText="1"/>
    </xf>
    <xf numFmtId="3" fontId="139" fillId="0" borderId="0" xfId="75" applyNumberFormat="1" applyFont="1" applyAlignment="1">
      <alignment horizontal="center" vertical="center"/>
    </xf>
    <xf numFmtId="3" fontId="82" fillId="23" borderId="73" xfId="75" applyNumberFormat="1" applyFont="1" applyFill="1" applyBorder="1" applyAlignment="1">
      <alignment horizontal="center" vertical="center" wrapText="1"/>
    </xf>
    <xf numFmtId="3" fontId="82" fillId="23" borderId="80" xfId="75" applyNumberFormat="1" applyFont="1" applyFill="1" applyBorder="1" applyAlignment="1">
      <alignment horizontal="center" vertical="center" wrapText="1"/>
    </xf>
    <xf numFmtId="3" fontId="82" fillId="23" borderId="7" xfId="75" applyNumberFormat="1" applyFont="1" applyFill="1" applyBorder="1" applyAlignment="1">
      <alignment horizontal="center" vertical="center" wrapText="1"/>
    </xf>
    <xf numFmtId="3" fontId="82" fillId="23" borderId="13" xfId="75" applyNumberFormat="1" applyFont="1" applyFill="1" applyBorder="1" applyAlignment="1">
      <alignment horizontal="left" vertical="center" wrapText="1"/>
    </xf>
    <xf numFmtId="3" fontId="82" fillId="23" borderId="18" xfId="75" applyNumberFormat="1" applyFont="1" applyFill="1" applyBorder="1" applyAlignment="1">
      <alignment horizontal="left" vertical="center" wrapText="1"/>
    </xf>
    <xf numFmtId="4" fontId="82" fillId="23" borderId="13" xfId="75" applyNumberFormat="1" applyFont="1" applyFill="1" applyBorder="1" applyAlignment="1">
      <alignment horizontal="center" vertical="center" wrapText="1"/>
    </xf>
    <xf numFmtId="4" fontId="82" fillId="23" borderId="18" xfId="75" applyNumberFormat="1" applyFont="1" applyFill="1" applyBorder="1" applyAlignment="1">
      <alignment horizontal="center" vertical="center" wrapText="1"/>
    </xf>
    <xf numFmtId="3" fontId="97" fillId="0" borderId="0" xfId="75" applyNumberFormat="1" applyFont="1" applyAlignment="1">
      <alignment horizontal="center" vertical="center"/>
    </xf>
    <xf numFmtId="3" fontId="142" fillId="0" borderId="0" xfId="79" applyNumberFormat="1" applyFont="1" applyAlignment="1">
      <alignment horizontal="center" vertical="center" wrapText="1"/>
    </xf>
    <xf numFmtId="3" fontId="24" fillId="23" borderId="13" xfId="0" applyNumberFormat="1" applyFont="1" applyFill="1" applyBorder="1" applyAlignment="1" applyProtection="1">
      <alignment horizontal="center" vertical="center" wrapText="1"/>
      <protection hidden="1"/>
    </xf>
    <xf numFmtId="3" fontId="24" fillId="23" borderId="12" xfId="0" applyNumberFormat="1" applyFont="1" applyFill="1" applyBorder="1" applyAlignment="1" applyProtection="1">
      <alignment horizontal="center" vertical="center" wrapText="1"/>
      <protection hidden="1"/>
    </xf>
    <xf numFmtId="3" fontId="23" fillId="23" borderId="12" xfId="0" applyNumberFormat="1" applyFont="1" applyFill="1" applyBorder="1" applyAlignment="1">
      <alignment vertical="center"/>
    </xf>
    <xf numFmtId="3" fontId="96" fillId="20" borderId="0" xfId="0" applyNumberFormat="1" applyFont="1" applyFill="1" applyBorder="1" applyAlignment="1">
      <alignment horizontal="center" vertical="center" wrapText="1"/>
    </xf>
    <xf numFmtId="3" fontId="139" fillId="20" borderId="0" xfId="0" applyNumberFormat="1" applyFont="1" applyFill="1" applyBorder="1" applyAlignment="1">
      <alignment horizontal="center" vertical="center" wrapText="1"/>
    </xf>
    <xf numFmtId="3" fontId="102" fillId="20" borderId="0" xfId="0" applyNumberFormat="1" applyFont="1" applyFill="1" applyBorder="1" applyAlignment="1">
      <alignment horizontal="center" vertical="center" wrapText="1"/>
    </xf>
    <xf numFmtId="3" fontId="142" fillId="20" borderId="0" xfId="0" applyNumberFormat="1" applyFont="1" applyFill="1" applyBorder="1" applyAlignment="1">
      <alignment horizontal="center" vertical="center" wrapText="1"/>
    </xf>
    <xf numFmtId="3" fontId="24" fillId="23" borderId="73" xfId="0" applyNumberFormat="1" applyFont="1" applyFill="1" applyBorder="1" applyAlignment="1" applyProtection="1">
      <alignment horizontal="center" vertical="center" wrapText="1"/>
      <protection hidden="1"/>
    </xf>
    <xf numFmtId="3" fontId="24" fillId="23" borderId="7" xfId="0" applyNumberFormat="1" applyFont="1" applyFill="1" applyBorder="1" applyAlignment="1" applyProtection="1">
      <alignment horizontal="center" vertical="center" wrapText="1"/>
      <protection hidden="1"/>
    </xf>
    <xf numFmtId="3" fontId="24" fillId="23" borderId="80" xfId="0" applyNumberFormat="1" applyFont="1" applyFill="1" applyBorder="1" applyAlignment="1" applyProtection="1">
      <alignment horizontal="center" vertical="center" wrapText="1"/>
      <protection hidden="1"/>
    </xf>
    <xf numFmtId="0" fontId="24" fillId="23" borderId="13" xfId="0" applyFont="1" applyFill="1" applyBorder="1" applyAlignment="1">
      <alignment horizontal="left" vertical="center" wrapText="1"/>
    </xf>
    <xf numFmtId="0" fontId="0" fillId="23" borderId="12" xfId="0" applyFill="1" applyBorder="1" applyAlignment="1">
      <alignment horizontal="left" vertical="center"/>
    </xf>
    <xf numFmtId="3" fontId="142" fillId="0" borderId="13" xfId="0" applyNumberFormat="1" applyFont="1" applyBorder="1" applyAlignment="1">
      <alignment horizontal="left" vertical="top" wrapText="1"/>
    </xf>
    <xf numFmtId="3" fontId="142" fillId="0" borderId="12" xfId="0" applyNumberFormat="1" applyFont="1" applyBorder="1" applyAlignment="1">
      <alignment horizontal="left" vertical="top" wrapText="1"/>
    </xf>
    <xf numFmtId="3" fontId="142" fillId="0" borderId="18" xfId="0" applyNumberFormat="1" applyFont="1" applyBorder="1" applyAlignment="1">
      <alignment horizontal="left" vertical="top" wrapText="1"/>
    </xf>
    <xf numFmtId="3" fontId="142" fillId="0" borderId="13" xfId="0" applyNumberFormat="1" applyFont="1" applyBorder="1" applyAlignment="1">
      <alignment horizontal="left" vertical="center" wrapText="1"/>
    </xf>
    <xf numFmtId="3" fontId="142" fillId="0" borderId="12" xfId="0" applyNumberFormat="1" applyFont="1" applyBorder="1" applyAlignment="1">
      <alignment horizontal="left" vertical="center" wrapText="1"/>
    </xf>
    <xf numFmtId="3" fontId="104" fillId="0" borderId="13" xfId="0" applyNumberFormat="1" applyFont="1" applyBorder="1" applyAlignment="1">
      <alignment horizontal="left" vertical="top" wrapText="1"/>
    </xf>
    <xf numFmtId="3" fontId="104" fillId="0" borderId="12" xfId="0" applyNumberFormat="1" applyFont="1" applyBorder="1" applyAlignment="1">
      <alignment horizontal="left" vertical="top" wrapText="1"/>
    </xf>
    <xf numFmtId="3" fontId="104" fillId="0" borderId="18" xfId="0" applyNumberFormat="1" applyFont="1" applyBorder="1" applyAlignment="1">
      <alignment horizontal="left" vertical="top" wrapText="1"/>
    </xf>
    <xf numFmtId="0" fontId="139" fillId="20" borderId="0" xfId="0" applyFont="1" applyFill="1" applyBorder="1" applyAlignment="1">
      <alignment horizontal="center" vertical="center" wrapText="1"/>
    </xf>
    <xf numFmtId="0" fontId="148" fillId="20" borderId="0" xfId="0" applyFont="1" applyFill="1" applyBorder="1" applyAlignment="1">
      <alignment horizontal="center" vertical="center" wrapText="1"/>
    </xf>
    <xf numFmtId="0" fontId="142" fillId="20" borderId="0" xfId="0" applyFont="1" applyFill="1" applyBorder="1" applyAlignment="1">
      <alignment horizontal="center" vertical="center" wrapText="1"/>
    </xf>
    <xf numFmtId="0" fontId="24" fillId="23" borderId="13" xfId="0" applyFont="1" applyFill="1" applyBorder="1" applyAlignment="1">
      <alignment horizontal="center" vertical="center" wrapText="1"/>
    </xf>
    <xf numFmtId="0" fontId="23" fillId="23" borderId="12" xfId="0" applyFont="1" applyFill="1" applyBorder="1" applyAlignment="1">
      <alignment horizontal="center" vertical="center"/>
    </xf>
    <xf numFmtId="0" fontId="24" fillId="23" borderId="12" xfId="0" applyFont="1" applyFill="1" applyBorder="1" applyAlignment="1">
      <alignment horizontal="center" vertical="center" wrapText="1"/>
    </xf>
    <xf numFmtId="0" fontId="24" fillId="23" borderId="34" xfId="0" applyFont="1" applyFill="1" applyBorder="1" applyAlignment="1" applyProtection="1">
      <alignment horizontal="center" vertical="center" wrapText="1"/>
      <protection hidden="1"/>
    </xf>
    <xf numFmtId="0" fontId="24" fillId="23" borderId="31" xfId="0" applyFont="1" applyFill="1" applyBorder="1" applyAlignment="1" applyProtection="1">
      <alignment horizontal="center" vertical="center" wrapText="1"/>
      <protection hidden="1"/>
    </xf>
    <xf numFmtId="0" fontId="24" fillId="23" borderId="47" xfId="0" applyFont="1" applyFill="1" applyBorder="1" applyAlignment="1" applyProtection="1">
      <alignment horizontal="center" vertical="center" wrapText="1"/>
      <protection hidden="1"/>
    </xf>
    <xf numFmtId="0" fontId="24" fillId="23" borderId="23" xfId="0" applyFont="1" applyFill="1" applyBorder="1" applyAlignment="1" applyProtection="1">
      <alignment horizontal="center" vertical="center" wrapText="1"/>
      <protection hidden="1"/>
    </xf>
    <xf numFmtId="0" fontId="24" fillId="23" borderId="34" xfId="0" applyFont="1" applyFill="1" applyBorder="1" applyAlignment="1">
      <alignment horizontal="center" vertical="center" wrapText="1"/>
    </xf>
    <xf numFmtId="0" fontId="24" fillId="23" borderId="32" xfId="0" applyFont="1" applyFill="1" applyBorder="1" applyAlignment="1">
      <alignment horizontal="center" vertical="center" wrapText="1"/>
    </xf>
    <xf numFmtId="0" fontId="24" fillId="23" borderId="19" xfId="0" applyFont="1" applyFill="1" applyBorder="1" applyAlignment="1">
      <alignment horizontal="center" vertical="center" wrapText="1"/>
    </xf>
    <xf numFmtId="0" fontId="24" fillId="23" borderId="14" xfId="0" applyFont="1" applyFill="1" applyBorder="1" applyAlignment="1">
      <alignment horizontal="center" vertical="center" wrapText="1"/>
    </xf>
    <xf numFmtId="3" fontId="145" fillId="0" borderId="0" xfId="86" applyNumberFormat="1" applyFont="1" applyBorder="1" applyAlignment="1">
      <alignment horizontal="center" vertical="center"/>
    </xf>
    <xf numFmtId="3" fontId="143" fillId="0" borderId="0" xfId="86" applyNumberFormat="1" applyFont="1" applyBorder="1" applyAlignment="1">
      <alignment horizontal="center" vertical="center" wrapText="1"/>
    </xf>
    <xf numFmtId="3" fontId="164" fillId="0" borderId="0" xfId="86" applyNumberFormat="1" applyFont="1" applyBorder="1" applyAlignment="1">
      <alignment horizontal="center" vertical="center"/>
    </xf>
    <xf numFmtId="0" fontId="162" fillId="0" borderId="0" xfId="86" applyFont="1" applyFill="1" applyBorder="1" applyAlignment="1">
      <alignment horizontal="center" vertical="center" wrapText="1"/>
    </xf>
    <xf numFmtId="0" fontId="161" fillId="0" borderId="0" xfId="86" applyFont="1" applyFill="1" applyBorder="1" applyAlignment="1">
      <alignment horizontal="center" vertical="center" wrapText="1"/>
    </xf>
    <xf numFmtId="0" fontId="145" fillId="0" borderId="0" xfId="86" applyFont="1" applyFill="1" applyBorder="1" applyAlignment="1">
      <alignment horizontal="center" vertical="center" wrapText="1"/>
    </xf>
    <xf numFmtId="3" fontId="165" fillId="0" borderId="0" xfId="86" applyNumberFormat="1" applyFont="1" applyBorder="1" applyAlignment="1">
      <alignment horizontal="center" vertical="center"/>
    </xf>
    <xf numFmtId="3" fontId="166" fillId="0" borderId="0" xfId="86" applyNumberFormat="1" applyFont="1" applyBorder="1" applyAlignment="1">
      <alignment horizontal="center" vertical="center"/>
    </xf>
    <xf numFmtId="3" fontId="167" fillId="0" borderId="0" xfId="86" applyNumberFormat="1" applyFont="1" applyBorder="1" applyAlignment="1">
      <alignment horizontal="center" vertical="center"/>
    </xf>
    <xf numFmtId="0" fontId="168" fillId="0" borderId="0" xfId="0" applyNumberFormat="1" applyFont="1" applyFill="1" applyBorder="1" applyAlignment="1">
      <alignment horizontal="center" vertical="center"/>
    </xf>
    <xf numFmtId="0" fontId="162" fillId="0" borderId="0" xfId="0" applyNumberFormat="1" applyFont="1" applyFill="1" applyBorder="1" applyAlignment="1">
      <alignment horizontal="center" vertical="center"/>
    </xf>
    <xf numFmtId="3" fontId="108" fillId="20" borderId="0" xfId="0" applyNumberFormat="1" applyFont="1" applyFill="1" applyAlignment="1">
      <alignment horizontal="center" vertical="center" wrapText="1"/>
    </xf>
    <xf numFmtId="3" fontId="101" fillId="20" borderId="0" xfId="0" applyNumberFormat="1" applyFont="1" applyFill="1" applyAlignment="1">
      <alignment horizontal="center" vertical="center" wrapText="1"/>
    </xf>
    <xf numFmtId="0" fontId="162" fillId="20" borderId="0" xfId="0" applyFont="1" applyFill="1" applyBorder="1" applyAlignment="1" applyProtection="1">
      <alignment horizontal="center" vertical="center"/>
      <protection locked="0"/>
    </xf>
    <xf numFmtId="0" fontId="168" fillId="20" borderId="0" xfId="0" applyFont="1" applyFill="1" applyBorder="1" applyAlignment="1" applyProtection="1">
      <alignment horizontal="center" vertical="center"/>
      <protection locked="0"/>
    </xf>
    <xf numFmtId="0" fontId="23" fillId="23" borderId="47" xfId="0" applyFont="1" applyFill="1" applyBorder="1" applyAlignment="1">
      <alignment horizontal="left" vertical="center"/>
    </xf>
    <xf numFmtId="0" fontId="23" fillId="23" borderId="23" xfId="0" applyFont="1" applyFill="1" applyBorder="1" applyAlignment="1">
      <alignment horizontal="left" vertical="center"/>
    </xf>
    <xf numFmtId="0" fontId="23" fillId="23" borderId="33" xfId="0" applyFont="1" applyFill="1" applyBorder="1" applyAlignment="1">
      <alignment horizontal="left" vertical="center"/>
    </xf>
    <xf numFmtId="0" fontId="23" fillId="22" borderId="87" xfId="0" applyFont="1" applyFill="1" applyBorder="1" applyAlignment="1">
      <alignment horizontal="left" vertical="center"/>
    </xf>
    <xf numFmtId="0" fontId="23" fillId="22" borderId="88" xfId="0" applyFont="1" applyFill="1" applyBorder="1" applyAlignment="1">
      <alignment horizontal="left" vertical="center"/>
    </xf>
    <xf numFmtId="0" fontId="23" fillId="22" borderId="89" xfId="0" applyFont="1" applyFill="1" applyBorder="1" applyAlignment="1">
      <alignment horizontal="left" vertical="center"/>
    </xf>
    <xf numFmtId="0" fontId="23" fillId="22" borderId="19" xfId="0" applyFont="1" applyFill="1" applyBorder="1" applyAlignment="1">
      <alignment horizontal="left" vertical="center"/>
    </xf>
    <xf numFmtId="0" fontId="23" fillId="22" borderId="0" xfId="0" applyFont="1" applyFill="1" applyBorder="1" applyAlignment="1">
      <alignment horizontal="left" vertical="center"/>
    </xf>
    <xf numFmtId="0" fontId="23" fillId="22" borderId="14" xfId="0" applyFont="1" applyFill="1" applyBorder="1" applyAlignment="1">
      <alignment horizontal="left" vertical="center"/>
    </xf>
    <xf numFmtId="0" fontId="23" fillId="22" borderId="90" xfId="0" applyFont="1" applyFill="1" applyBorder="1" applyAlignment="1">
      <alignment horizontal="left" vertical="center"/>
    </xf>
    <xf numFmtId="0" fontId="23" fillId="22" borderId="91" xfId="0" applyFont="1" applyFill="1" applyBorder="1" applyAlignment="1">
      <alignment horizontal="left" vertical="center"/>
    </xf>
    <xf numFmtId="0" fontId="23" fillId="22" borderId="92" xfId="0" applyFont="1" applyFill="1" applyBorder="1" applyAlignment="1">
      <alignment horizontal="left" vertical="center"/>
    </xf>
    <xf numFmtId="0" fontId="23" fillId="23" borderId="87" xfId="0" applyFont="1" applyFill="1" applyBorder="1" applyAlignment="1">
      <alignment horizontal="left" vertical="center"/>
    </xf>
    <xf numFmtId="0" fontId="23" fillId="23" borderId="88" xfId="0" applyFont="1" applyFill="1" applyBorder="1" applyAlignment="1">
      <alignment horizontal="left" vertical="center"/>
    </xf>
    <xf numFmtId="0" fontId="23" fillId="23" borderId="89" xfId="0" applyFont="1" applyFill="1" applyBorder="1" applyAlignment="1">
      <alignment horizontal="left" vertical="center"/>
    </xf>
    <xf numFmtId="0" fontId="23" fillId="23" borderId="19" xfId="0" applyFont="1" applyFill="1" applyBorder="1" applyAlignment="1">
      <alignment horizontal="left" vertical="center"/>
    </xf>
    <xf numFmtId="0" fontId="23" fillId="23" borderId="0" xfId="0" applyFont="1" applyFill="1" applyBorder="1" applyAlignment="1">
      <alignment horizontal="left" vertical="center"/>
    </xf>
    <xf numFmtId="0" fontId="23" fillId="23" borderId="14" xfId="0" applyFont="1" applyFill="1" applyBorder="1" applyAlignment="1">
      <alignment horizontal="left" vertical="center"/>
    </xf>
    <xf numFmtId="0" fontId="162" fillId="0" borderId="0" xfId="0" applyFont="1" applyFill="1" applyBorder="1" applyAlignment="1">
      <alignment horizontal="center" vertical="center" wrapText="1"/>
    </xf>
    <xf numFmtId="3" fontId="168" fillId="0" borderId="0" xfId="0" applyNumberFormat="1" applyFont="1" applyAlignment="1">
      <alignment horizontal="center" vertical="center" wrapText="1"/>
    </xf>
    <xf numFmtId="0" fontId="34" fillId="23" borderId="13" xfId="0" applyFont="1" applyFill="1" applyBorder="1" applyAlignment="1">
      <alignment horizontal="center" vertical="center" textRotation="90" wrapText="1"/>
    </xf>
    <xf numFmtId="0" fontId="34" fillId="23" borderId="18" xfId="0" applyFont="1" applyFill="1" applyBorder="1" applyAlignment="1">
      <alignment horizontal="center" vertical="center" textRotation="90" wrapText="1"/>
    </xf>
    <xf numFmtId="0" fontId="34" fillId="23" borderId="13" xfId="0" applyFont="1" applyFill="1" applyBorder="1" applyAlignment="1">
      <alignment horizontal="center" vertical="center" wrapText="1"/>
    </xf>
    <xf numFmtId="0" fontId="34" fillId="23" borderId="18" xfId="0" applyFont="1" applyFill="1" applyBorder="1" applyAlignment="1">
      <alignment horizontal="center" vertical="center" wrapText="1"/>
    </xf>
    <xf numFmtId="0" fontId="24" fillId="23" borderId="31" xfId="0" applyFont="1" applyFill="1" applyBorder="1" applyAlignment="1">
      <alignment horizontal="center" vertical="center" wrapText="1"/>
    </xf>
    <xf numFmtId="0" fontId="24" fillId="23" borderId="34" xfId="0" applyFont="1" applyFill="1" applyBorder="1" applyAlignment="1">
      <alignment horizontal="center" vertical="center"/>
    </xf>
    <xf numFmtId="0" fontId="24" fillId="23" borderId="31" xfId="0" applyFont="1" applyFill="1" applyBorder="1" applyAlignment="1">
      <alignment horizontal="center" vertical="center"/>
    </xf>
    <xf numFmtId="0" fontId="24" fillId="23" borderId="32" xfId="0" applyFont="1" applyFill="1" applyBorder="1" applyAlignment="1">
      <alignment horizontal="center" vertical="center"/>
    </xf>
    <xf numFmtId="0" fontId="33" fillId="23" borderId="13" xfId="77" applyFont="1" applyFill="1" applyBorder="1" applyAlignment="1">
      <alignment horizontal="center" vertical="center" textRotation="90" wrapText="1"/>
    </xf>
    <xf numFmtId="0" fontId="33" fillId="23" borderId="18" xfId="77" applyFont="1" applyFill="1" applyBorder="1" applyAlignment="1">
      <alignment horizontal="center" vertical="center" textRotation="90" wrapText="1"/>
    </xf>
    <xf numFmtId="3" fontId="145" fillId="20" borderId="0" xfId="0" applyNumberFormat="1" applyFont="1" applyFill="1" applyBorder="1" applyAlignment="1">
      <alignment horizontal="center" vertical="center" wrapText="1"/>
    </xf>
    <xf numFmtId="3" fontId="161" fillId="20" borderId="0" xfId="0" applyNumberFormat="1" applyFont="1" applyFill="1" applyBorder="1" applyAlignment="1">
      <alignment horizontal="center" vertical="center" wrapText="1"/>
    </xf>
    <xf numFmtId="3" fontId="24" fillId="23" borderId="80" xfId="0" applyNumberFormat="1" applyFont="1" applyFill="1" applyBorder="1" applyAlignment="1">
      <alignment horizontal="center" vertical="center" wrapText="1"/>
    </xf>
    <xf numFmtId="3" fontId="24" fillId="23" borderId="13" xfId="0" applyNumberFormat="1" applyFont="1" applyFill="1" applyBorder="1" applyAlignment="1">
      <alignment horizontal="left" vertical="center" wrapText="1"/>
    </xf>
    <xf numFmtId="3" fontId="24" fillId="23" borderId="18" xfId="0" applyNumberFormat="1" applyFont="1" applyFill="1" applyBorder="1" applyAlignment="1">
      <alignment horizontal="left" vertical="center" wrapText="1"/>
    </xf>
    <xf numFmtId="3" fontId="24" fillId="23" borderId="34" xfId="0" applyNumberFormat="1" applyFont="1" applyFill="1" applyBorder="1" applyAlignment="1">
      <alignment horizontal="center" vertical="center" wrapText="1"/>
    </xf>
    <xf numFmtId="3" fontId="24" fillId="23" borderId="31" xfId="0" applyNumberFormat="1" applyFont="1" applyFill="1" applyBorder="1" applyAlignment="1">
      <alignment horizontal="center" vertical="center" wrapText="1"/>
    </xf>
    <xf numFmtId="3" fontId="24" fillId="23" borderId="32" xfId="0" applyNumberFormat="1" applyFont="1" applyFill="1" applyBorder="1" applyAlignment="1">
      <alignment horizontal="center" vertical="center" wrapText="1"/>
    </xf>
    <xf numFmtId="3" fontId="24" fillId="23" borderId="47" xfId="0" applyNumberFormat="1" applyFont="1" applyFill="1" applyBorder="1" applyAlignment="1">
      <alignment horizontal="center" vertical="center" wrapText="1"/>
    </xf>
    <xf numFmtId="3" fontId="24" fillId="23" borderId="23" xfId="0" applyNumberFormat="1" applyFont="1" applyFill="1" applyBorder="1" applyAlignment="1">
      <alignment horizontal="center" vertical="center" wrapText="1"/>
    </xf>
    <xf numFmtId="3" fontId="24" fillId="23" borderId="33" xfId="0" applyNumberFormat="1" applyFont="1" applyFill="1" applyBorder="1" applyAlignment="1">
      <alignment horizontal="center" vertical="center" wrapText="1"/>
    </xf>
    <xf numFmtId="3" fontId="162" fillId="0" borderId="0" xfId="0" applyNumberFormat="1" applyFont="1" applyBorder="1" applyAlignment="1">
      <alignment horizontal="center" vertical="center" wrapText="1"/>
    </xf>
    <xf numFmtId="3" fontId="161" fillId="0" borderId="0" xfId="0" applyNumberFormat="1" applyFont="1" applyBorder="1" applyAlignment="1">
      <alignment horizontal="center" vertical="center"/>
    </xf>
    <xf numFmtId="3" fontId="145" fillId="0" borderId="0" xfId="0" applyNumberFormat="1" applyFont="1" applyFill="1" applyAlignment="1">
      <alignment horizontal="center" vertical="center" wrapText="1"/>
    </xf>
    <xf numFmtId="3" fontId="161" fillId="20" borderId="0" xfId="0" applyNumberFormat="1" applyFont="1" applyFill="1" applyAlignment="1">
      <alignment horizontal="center" vertical="center" wrapText="1"/>
    </xf>
    <xf numFmtId="1" fontId="24" fillId="23" borderId="34" xfId="0" applyNumberFormat="1" applyFont="1" applyFill="1" applyBorder="1" applyAlignment="1">
      <alignment horizontal="center" vertical="center"/>
    </xf>
    <xf numFmtId="1" fontId="24" fillId="23" borderId="31" xfId="0" applyNumberFormat="1" applyFont="1" applyFill="1" applyBorder="1" applyAlignment="1">
      <alignment horizontal="center" vertical="center"/>
    </xf>
    <xf numFmtId="1" fontId="24" fillId="23" borderId="32" xfId="0" applyNumberFormat="1" applyFont="1" applyFill="1" applyBorder="1" applyAlignment="1">
      <alignment horizontal="center" vertical="center"/>
    </xf>
    <xf numFmtId="1" fontId="24" fillId="23" borderId="47" xfId="0" applyNumberFormat="1" applyFont="1" applyFill="1" applyBorder="1" applyAlignment="1">
      <alignment horizontal="center" vertical="center"/>
    </xf>
    <xf numFmtId="1" fontId="24" fillId="23" borderId="23" xfId="0" applyNumberFormat="1" applyFont="1" applyFill="1" applyBorder="1" applyAlignment="1">
      <alignment horizontal="center" vertical="center"/>
    </xf>
    <xf numFmtId="1" fontId="24" fillId="23" borderId="33" xfId="0" applyNumberFormat="1" applyFont="1" applyFill="1" applyBorder="1" applyAlignment="1">
      <alignment horizontal="center" vertical="center"/>
    </xf>
    <xf numFmtId="1" fontId="24" fillId="23" borderId="73" xfId="0" applyNumberFormat="1" applyFont="1" applyFill="1" applyBorder="1" applyAlignment="1">
      <alignment horizontal="center" vertical="center"/>
    </xf>
    <xf numFmtId="1" fontId="24" fillId="23" borderId="7" xfId="0" applyNumberFormat="1" applyFont="1" applyFill="1" applyBorder="1" applyAlignment="1">
      <alignment horizontal="center" vertical="center"/>
    </xf>
    <xf numFmtId="1" fontId="24" fillId="23" borderId="80" xfId="0" applyNumberFormat="1" applyFont="1" applyFill="1" applyBorder="1" applyAlignment="1">
      <alignment horizontal="center" vertical="center"/>
    </xf>
    <xf numFmtId="1" fontId="24" fillId="23" borderId="13" xfId="0" applyNumberFormat="1" applyFont="1" applyFill="1" applyBorder="1" applyAlignment="1">
      <alignment horizontal="center" vertical="center" wrapText="1"/>
    </xf>
    <xf numFmtId="1" fontId="24" fillId="23" borderId="12" xfId="0" applyNumberFormat="1" applyFont="1" applyFill="1" applyBorder="1" applyAlignment="1">
      <alignment horizontal="center" vertical="center" wrapText="1"/>
    </xf>
    <xf numFmtId="1" fontId="24" fillId="23" borderId="18" xfId="0" applyNumberFormat="1" applyFont="1" applyFill="1" applyBorder="1" applyAlignment="1">
      <alignment horizontal="center" vertical="center" wrapText="1"/>
    </xf>
    <xf numFmtId="3" fontId="24" fillId="23" borderId="12" xfId="0" applyNumberFormat="1" applyFont="1" applyFill="1" applyBorder="1" applyAlignment="1">
      <alignment horizontal="left" vertical="center" wrapText="1"/>
    </xf>
    <xf numFmtId="1" fontId="145" fillId="20" borderId="0" xfId="0" applyNumberFormat="1" applyFont="1" applyFill="1" applyAlignment="1">
      <alignment horizontal="center" vertical="center" wrapText="1"/>
    </xf>
    <xf numFmtId="1" fontId="161" fillId="20" borderId="0" xfId="0" applyNumberFormat="1" applyFont="1" applyFill="1" applyAlignment="1">
      <alignment horizontal="center" vertical="center" wrapText="1"/>
    </xf>
    <xf numFmtId="3" fontId="139" fillId="20" borderId="0" xfId="0" applyNumberFormat="1" applyFont="1" applyFill="1" applyAlignment="1">
      <alignment horizontal="center" vertical="center" wrapText="1"/>
    </xf>
    <xf numFmtId="3" fontId="148" fillId="20" borderId="0" xfId="0" applyNumberFormat="1" applyFont="1" applyFill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34" xfId="0" applyFont="1" applyBorder="1" applyAlignment="1">
      <alignment horizontal="left" vertical="center" wrapText="1"/>
    </xf>
    <xf numFmtId="0" fontId="23" fillId="0" borderId="47" xfId="0" applyFont="1" applyBorder="1" applyAlignment="1">
      <alignment horizontal="left" vertical="center" wrapText="1"/>
    </xf>
    <xf numFmtId="3" fontId="23" fillId="0" borderId="13" xfId="0" applyNumberFormat="1" applyFont="1" applyBorder="1" applyAlignment="1">
      <alignment horizontal="left" vertical="center" indent="1"/>
    </xf>
    <xf numFmtId="3" fontId="23" fillId="0" borderId="18" xfId="0" applyNumberFormat="1" applyFont="1" applyBorder="1" applyAlignment="1">
      <alignment horizontal="left" vertical="center" indent="1"/>
    </xf>
    <xf numFmtId="3" fontId="145" fillId="20" borderId="0" xfId="0" applyNumberFormat="1" applyFont="1" applyFill="1" applyAlignment="1">
      <alignment horizontal="center" vertical="center" wrapText="1"/>
    </xf>
    <xf numFmtId="3" fontId="24" fillId="23" borderId="49" xfId="0" applyNumberFormat="1" applyFont="1" applyFill="1" applyBorder="1" applyAlignment="1">
      <alignment horizontal="center" vertical="center"/>
    </xf>
    <xf numFmtId="3" fontId="28" fillId="23" borderId="49" xfId="0" applyNumberFormat="1" applyFont="1" applyFill="1" applyBorder="1" applyAlignment="1">
      <alignment horizontal="center" vertical="center"/>
    </xf>
  </cellXfs>
  <cellStyles count="97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Accent1" xfId="19" builtinId="30" customBuiltin="1"/>
    <cellStyle name="20% - Accent2" xfId="20" builtinId="34" customBuiltin="1"/>
    <cellStyle name="20% - Accent3" xfId="21" builtinId="38" customBuiltin="1"/>
    <cellStyle name="20% - Accent4" xfId="22" builtinId="42" customBuiltin="1"/>
    <cellStyle name="20% - Accent5" xfId="23" builtinId="46" customBuiltin="1"/>
    <cellStyle name="20% - Accent6" xfId="24" builtinId="50" customBuiltin="1"/>
    <cellStyle name="40% - Accent1" xfId="25" builtinId="31" customBuiltin="1"/>
    <cellStyle name="40% - Accent2" xfId="26" builtinId="35" customBuiltin="1"/>
    <cellStyle name="40% - Accent3" xfId="27" builtinId="39" customBuiltin="1"/>
    <cellStyle name="40% - Accent4" xfId="28" builtinId="43" customBuiltin="1"/>
    <cellStyle name="40% - Accent5" xfId="29" builtinId="47" customBuiltin="1"/>
    <cellStyle name="40% - Accent6" xfId="30" builtinId="51" customBuiltin="1"/>
    <cellStyle name="60% - Accent1" xfId="31" builtinId="32" customBuiltin="1"/>
    <cellStyle name="60% - Accent2" xfId="32" builtinId="36" customBuiltin="1"/>
    <cellStyle name="60% - Accent3" xfId="33" builtinId="40" customBuiltin="1"/>
    <cellStyle name="60% - Accent4" xfId="34" builtinId="44" customBuiltin="1"/>
    <cellStyle name="60% - Accent5" xfId="35" builtinId="48" customBuiltin="1"/>
    <cellStyle name="60% - Accent6" xfId="36" builtinId="52" customBuiltin="1"/>
    <cellStyle name="Açıklama Metni" xfId="37"/>
    <cellStyle name="Ana Başlık" xfId="38"/>
    <cellStyle name="Bağlı Hücre" xfId="39"/>
    <cellStyle name="Başlık 1" xfId="40"/>
    <cellStyle name="Başlık 2" xfId="41"/>
    <cellStyle name="Başlık 3" xfId="42"/>
    <cellStyle name="Başlık 4" xfId="43"/>
    <cellStyle name="Comma" xfId="95" builtinId="3"/>
    <cellStyle name="Comma  - Style1" xfId="44"/>
    <cellStyle name="Comma  - Style2" xfId="45"/>
    <cellStyle name="Comma  - Style3" xfId="46"/>
    <cellStyle name="Comma  - Style4" xfId="47"/>
    <cellStyle name="Comma  - Style5" xfId="48"/>
    <cellStyle name="Comma  - Style6" xfId="49"/>
    <cellStyle name="Comma  - Style7" xfId="50"/>
    <cellStyle name="Comma  - Style8" xfId="51"/>
    <cellStyle name="Comma 2" xfId="52"/>
    <cellStyle name="Comma 2 2" xfId="53"/>
    <cellStyle name="Comma 3" xfId="54"/>
    <cellStyle name="Comma 4" xfId="55"/>
    <cellStyle name="Çıkış" xfId="56"/>
    <cellStyle name="Euro" xfId="57"/>
    <cellStyle name="Explanatory Text" xfId="58" builtinId="53" customBuiltin="1"/>
    <cellStyle name="Giriş" xfId="59"/>
    <cellStyle name="Grey" xfId="60"/>
    <cellStyle name="Header1" xfId="61"/>
    <cellStyle name="Header2" xfId="62"/>
    <cellStyle name="Heading 1" xfId="63" builtinId="16" customBuiltin="1"/>
    <cellStyle name="Heading 2" xfId="64" builtinId="17" customBuiltin="1"/>
    <cellStyle name="Heading 3" xfId="65" builtinId="18" customBuiltin="1"/>
    <cellStyle name="Heading 4" xfId="66" builtinId="19" customBuiltin="1"/>
    <cellStyle name="Hyperlink" xfId="69" builtinId="8"/>
    <cellStyle name="Input" xfId="67" builtinId="20" customBuiltin="1"/>
    <cellStyle name="Input [yellow]" xfId="68"/>
    <cellStyle name="Linked Cell" xfId="70" builtinId="24" customBuiltin="1"/>
    <cellStyle name="Normal" xfId="0" builtinId="0"/>
    <cellStyle name="Normal - Style1" xfId="71"/>
    <cellStyle name="Normal 2" xfId="72"/>
    <cellStyle name="Normal 3" xfId="73"/>
    <cellStyle name="Normal 4" xfId="74"/>
    <cellStyle name="Normal 5" xfId="75"/>
    <cellStyle name="Normal_DATA-yeni" xfId="76"/>
    <cellStyle name="Normal_makro" xfId="77"/>
    <cellStyle name="Normal_malianaliz" xfId="78"/>
    <cellStyle name="Normal_tablolar" xfId="79"/>
    <cellStyle name="Normal_tablolar 2" xfId="80"/>
    <cellStyle name="Normal_tablolar 3" xfId="81"/>
    <cellStyle name="Normal_tablolar 3 2" xfId="82"/>
    <cellStyle name="Normal_tablolar 4" xfId="83"/>
    <cellStyle name="Normal_tablolar 4 2" xfId="84"/>
    <cellStyle name="Normal_TDHPy" xfId="85"/>
    <cellStyle name="Normal_word tablolar" xfId="86"/>
    <cellStyle name="Not" xfId="87"/>
    <cellStyle name="Note" xfId="88" builtinId="10" customBuiltin="1"/>
    <cellStyle name="Output" xfId="89" builtinId="21" customBuiltin="1"/>
    <cellStyle name="Percent [2]" xfId="90"/>
    <cellStyle name="Title" xfId="91" builtinId="15" customBuiltin="1"/>
    <cellStyle name="Toplam" xfId="92"/>
    <cellStyle name="Total" xfId="93" builtinId="25" customBuiltin="1"/>
    <cellStyle name="Uyarı Metni" xfId="94"/>
    <cellStyle name="Warning Text" xfId="96" builtinId="11" customBuiltin="1"/>
  </cellStyles>
  <dxfs count="39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5.xml"/><Relationship Id="rId11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6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2.xml"/><Relationship Id="rId115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11-12/MakroYen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10-12/MakroYen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11-12/Documents%20and%20Settings/ibrahimy/Desktop/KarDagitim%20Genel%20I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roYen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brahimy\Desktop\KarDagitim%20Genel%20I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internet%20dosyasi/Documents%20and%20Settings/ibrahimy/Desktop/KarDagitim%20Genel%20I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internet%20dosyasi/MakroYen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MakroYen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08-12/matbaa%20dosyasi/Documents%20and%20Settings/ibrahimy/Desktop/KarDagitim%20Genel%20I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IFK/2010-12/Documents%20and%20Settings/ibrahimy/Desktop/KarDagitim%20Genel%20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 refreshError="1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Sirket Listesi"/>
      <sheetName val="YT"/>
      <sheetName val="B"/>
      <sheetName val="G"/>
      <sheetName val="BES"/>
      <sheetName val="DASK"/>
      <sheetName val="dask1"/>
      <sheetName val="dask2"/>
      <sheetName val="dask3"/>
      <sheetName val="egm"/>
      <sheetName val="tramer"/>
      <sheetName val="gh"/>
      <sheetName val="tmtb"/>
      <sheetName val="RN"/>
      <sheetName val="PA"/>
      <sheetName val="YK"/>
      <sheetName val="U"/>
      <sheetName val="Makro"/>
      <sheetName val="KM"/>
      <sheetName val="1A"/>
      <sheetName val="1B"/>
      <sheetName val="2A"/>
      <sheetName val="2B"/>
      <sheetName val="3A"/>
      <sheetName val="3B"/>
      <sheetName val="3C"/>
      <sheetName val="4A"/>
      <sheetName val="4B"/>
      <sheetName val="5"/>
      <sheetName val="6"/>
      <sheetName val="7A"/>
      <sheetName val="7B"/>
      <sheetName val="7C"/>
      <sheetName val="8"/>
      <sheetName val="9"/>
      <sheetName val="10"/>
      <sheetName val="11"/>
      <sheetName val="12"/>
      <sheetName val="34M"/>
      <sheetName val="13"/>
      <sheetName val="13M"/>
      <sheetName val="14"/>
      <sheetName val="14M"/>
      <sheetName val="15"/>
      <sheetName val="15M"/>
      <sheetName val="16"/>
      <sheetName val="16M"/>
      <sheetName val="17"/>
      <sheetName val="17M"/>
      <sheetName val="18"/>
      <sheetName val="18M"/>
      <sheetName val="19"/>
      <sheetName val="19M"/>
      <sheetName val="20"/>
      <sheetName val="20M"/>
      <sheetName val="21"/>
      <sheetName val="21M"/>
      <sheetName val="22"/>
      <sheetName val="22M"/>
      <sheetName val="23"/>
      <sheetName val="23M"/>
      <sheetName val="24"/>
      <sheetName val="24M"/>
      <sheetName val="25"/>
      <sheetName val="25M"/>
      <sheetName val="26"/>
      <sheetName val="26M"/>
      <sheetName val="27"/>
      <sheetName val="27M"/>
      <sheetName val="28"/>
      <sheetName val="29"/>
      <sheetName val="28M"/>
      <sheetName val="30"/>
      <sheetName val="30M"/>
      <sheetName val="31"/>
      <sheetName val="31M"/>
      <sheetName val="32A"/>
      <sheetName val="32B"/>
      <sheetName val="32M"/>
      <sheetName val="33"/>
      <sheetName val="33M"/>
      <sheetName val="D1"/>
      <sheetName val="D2"/>
      <sheetName val="34"/>
      <sheetName val="35M"/>
      <sheetName val="36M"/>
      <sheetName val="35"/>
      <sheetName val="36"/>
      <sheetName val="37"/>
      <sheetName val="37M"/>
      <sheetName val="38"/>
      <sheetName val="38M"/>
      <sheetName val="39"/>
      <sheetName val="39M"/>
      <sheetName val="40A"/>
      <sheetName val="40B"/>
      <sheetName val="40AM"/>
      <sheetName val="40BM"/>
      <sheetName val="41A"/>
      <sheetName val="41B"/>
      <sheetName val="42"/>
      <sheetName val="42M"/>
      <sheetName val="43"/>
      <sheetName val="43M"/>
      <sheetName val="44"/>
      <sheetName val="45"/>
      <sheetName val="46"/>
      <sheetName val="."/>
      <sheetName val="47"/>
      <sheetName val="48"/>
      <sheetName val="O1"/>
      <sheetName val="O2"/>
      <sheetName val="O3"/>
      <sheetName val="O4"/>
      <sheetName val="O5"/>
      <sheetName val=","/>
      <sheetName val="49"/>
      <sheetName val="50"/>
      <sheetName val="51"/>
      <sheetName val="52A"/>
      <sheetName val="52B"/>
      <sheetName val="53"/>
      <sheetName val="54"/>
      <sheetName val="hpa"/>
      <sheetName val="Vergi"/>
      <sheetName val="liste"/>
      <sheetName val="HB"/>
      <sheetName val="Sheet1"/>
      <sheetName val="r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D3">
            <v>1</v>
          </cell>
          <cell r="AE3">
            <v>2</v>
          </cell>
          <cell r="AF3">
            <v>3</v>
          </cell>
          <cell r="AG3">
            <v>4</v>
          </cell>
          <cell r="AH3">
            <v>5</v>
          </cell>
          <cell r="AI3">
            <v>6</v>
          </cell>
          <cell r="AJ3">
            <v>7</v>
          </cell>
          <cell r="AK3">
            <v>8</v>
          </cell>
        </row>
        <row r="4">
          <cell r="AD4" t="str">
            <v>w1</v>
          </cell>
          <cell r="AE4" t="str">
            <v>GENEL</v>
          </cell>
          <cell r="AF4" t="str">
            <v>Nüfus: elden geçirilebilir</v>
          </cell>
          <cell r="AG4" t="str">
            <v>Kişi başı prim üretimi</v>
          </cell>
          <cell r="AH4" t="str">
            <v>Verilen Teminat/GSYH</v>
          </cell>
          <cell r="AI4" t="str">
            <v>Yurtiçi Direkt Prim/GSYH</v>
          </cell>
          <cell r="AJ4" t="str">
            <v>3 Tane grafik var</v>
          </cell>
          <cell r="AK4">
            <v>4</v>
          </cell>
        </row>
        <row r="5">
          <cell r="AD5" t="str">
            <v>w2</v>
          </cell>
          <cell r="AE5" t="str">
            <v>YANGIN</v>
          </cell>
          <cell r="AF5" t="str">
            <v>Verilen primlerde oran var</v>
          </cell>
          <cell r="AG5" t="str">
            <v>Reasürör payında oran var</v>
          </cell>
          <cell r="AH5">
            <v>0</v>
          </cell>
          <cell r="AK5">
            <v>2</v>
          </cell>
        </row>
        <row r="6">
          <cell r="AD6" t="str">
            <v>w3</v>
          </cell>
          <cell r="AE6" t="str">
            <v>NAKLİYAT</v>
          </cell>
          <cell r="AF6" t="str">
            <v>Verilen primlerde oran var</v>
          </cell>
          <cell r="AG6" t="str">
            <v>Reasürör payında oran var</v>
          </cell>
          <cell r="AH6">
            <v>0</v>
          </cell>
          <cell r="AK6">
            <v>2</v>
          </cell>
        </row>
        <row r="7">
          <cell r="AD7" t="str">
            <v>w4</v>
          </cell>
          <cell r="AE7" t="str">
            <v>KAZA</v>
          </cell>
          <cell r="AF7" t="str">
            <v>Verilen primlerde oran var</v>
          </cell>
          <cell r="AG7" t="str">
            <v>Reasürör payında oran var</v>
          </cell>
          <cell r="AH7">
            <v>0</v>
          </cell>
          <cell r="AK7">
            <v>2</v>
          </cell>
        </row>
        <row r="8">
          <cell r="AD8" t="str">
            <v>w5</v>
          </cell>
          <cell r="AE8" t="str">
            <v>MAKİNE</v>
          </cell>
          <cell r="AF8" t="str">
            <v>Verilen primlerde oran var</v>
          </cell>
          <cell r="AG8" t="str">
            <v>Reasürör payında oran var</v>
          </cell>
          <cell r="AH8">
            <v>0</v>
          </cell>
          <cell r="AK8">
            <v>2</v>
          </cell>
        </row>
        <row r="9">
          <cell r="AD9" t="str">
            <v>w6</v>
          </cell>
          <cell r="AE9" t="str">
            <v>ZİRAAT</v>
          </cell>
          <cell r="AF9" t="str">
            <v>Prim toplamları aynı sayfada hesaplanıyor</v>
          </cell>
          <cell r="AG9" t="str">
            <v>Hasar toplamları aynı sayfada hesaplanıyor</v>
          </cell>
          <cell r="AH9">
            <v>0</v>
          </cell>
          <cell r="AK9">
            <v>2</v>
          </cell>
        </row>
        <row r="10">
          <cell r="AD10" t="str">
            <v>w7</v>
          </cell>
          <cell r="AE10" t="str">
            <v>SAĞLIK</v>
          </cell>
          <cell r="AF10" t="str">
            <v>Verilen primlerde oran var</v>
          </cell>
          <cell r="AG10" t="str">
            <v>Reasürör payında oran var</v>
          </cell>
          <cell r="AH10">
            <v>0</v>
          </cell>
          <cell r="AK10">
            <v>2</v>
          </cell>
        </row>
        <row r="11">
          <cell r="AD11" t="str">
            <v>w8</v>
          </cell>
          <cell r="AE11" t="str">
            <v>KREDİ</v>
          </cell>
          <cell r="AF11" t="str">
            <v>Verilen primlerde oran var</v>
          </cell>
          <cell r="AG11" t="str">
            <v>Reasürör payında oran var</v>
          </cell>
          <cell r="AH11">
            <v>0</v>
          </cell>
          <cell r="AK11">
            <v>2</v>
          </cell>
        </row>
        <row r="12">
          <cell r="AD12" t="str">
            <v>w9</v>
          </cell>
          <cell r="AE12" t="str">
            <v>HAYAT</v>
          </cell>
          <cell r="AF12" t="str">
            <v>Kişi başına düşen teminat miktarı hesabı var</v>
          </cell>
          <cell r="AG12" t="str">
            <v>Cari yıl Teminat/GSYH</v>
          </cell>
          <cell r="AH12" t="str">
            <v>Önceki yıl Teminat/GSYH</v>
          </cell>
          <cell r="AK12">
            <v>3</v>
          </cell>
        </row>
        <row r="13">
          <cell r="AD13" t="str">
            <v>w10</v>
          </cell>
          <cell r="AE13" t="str">
            <v>TEKNİK</v>
          </cell>
          <cell r="AF13" t="str">
            <v>Grafik var: Genel giderlerin prim üretimine oranı</v>
          </cell>
          <cell r="AG13" t="str">
            <v>Vergi tablosu var</v>
          </cell>
          <cell r="AH13">
            <v>0</v>
          </cell>
          <cell r="AK13">
            <v>2</v>
          </cell>
        </row>
        <row r="14">
          <cell r="AD14" t="str">
            <v>w11</v>
          </cell>
          <cell r="AE14" t="str">
            <v>YURT DIŞI</v>
          </cell>
          <cell r="AF14" t="str">
            <v>Kıbrıs primi 0 olan şirketler gizlenmiş durumda</v>
          </cell>
          <cell r="AG14" t="str">
            <v>Makro çalıştırılacak</v>
          </cell>
          <cell r="AH14">
            <v>0</v>
          </cell>
          <cell r="AK14">
            <v>2</v>
          </cell>
        </row>
        <row r="15">
          <cell r="AD15" t="str">
            <v>w12</v>
          </cell>
          <cell r="AE15" t="str">
            <v>REASÜRANS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AD16" t="str">
            <v>dask</v>
          </cell>
          <cell r="AE16" t="str">
            <v>DASK</v>
          </cell>
          <cell r="AF16" t="str">
            <v>Milli Re den veriler alınacak</v>
          </cell>
          <cell r="AG16">
            <v>0</v>
          </cell>
          <cell r="AH16">
            <v>0</v>
          </cell>
          <cell r="AK16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 Bilgi"/>
      <sheetName val="Karşılaştırma"/>
      <sheetName val="Kar Dağıtım"/>
    </sheetNames>
    <sheetDataSet>
      <sheetData sheetId="0">
        <row r="3">
          <cell r="A3">
            <v>1</v>
          </cell>
          <cell r="B3" t="str">
            <v>ARÇELİK</v>
          </cell>
          <cell r="C3">
            <v>1</v>
          </cell>
          <cell r="D3">
            <v>399960000</v>
          </cell>
          <cell r="E3">
            <v>763149000</v>
          </cell>
          <cell r="F3">
            <v>363189000</v>
          </cell>
          <cell r="G3">
            <v>95000</v>
          </cell>
          <cell r="H3">
            <v>234801000</v>
          </cell>
          <cell r="I3">
            <v>234706000</v>
          </cell>
          <cell r="J3">
            <v>33762000</v>
          </cell>
          <cell r="K3">
            <v>403191000</v>
          </cell>
          <cell r="L3">
            <v>369429000</v>
          </cell>
          <cell r="M3">
            <v>0</v>
          </cell>
          <cell r="N3">
            <v>0</v>
          </cell>
          <cell r="O3">
            <v>0</v>
          </cell>
          <cell r="P3">
            <v>98994000</v>
          </cell>
          <cell r="Q3">
            <v>786934000</v>
          </cell>
          <cell r="R3">
            <v>687940000</v>
          </cell>
          <cell r="S3">
            <v>151874000</v>
          </cell>
          <cell r="T3">
            <v>-1113853823</v>
          </cell>
          <cell r="U3">
            <v>20766653</v>
          </cell>
          <cell r="Z3">
            <v>1655264000</v>
          </cell>
          <cell r="AB3">
            <v>399960000</v>
          </cell>
          <cell r="AC3">
            <v>509679295</v>
          </cell>
          <cell r="AD3">
            <v>98994077</v>
          </cell>
          <cell r="AE3">
            <v>589823142</v>
          </cell>
          <cell r="AF3">
            <v>33761638</v>
          </cell>
          <cell r="AG3">
            <v>224850072</v>
          </cell>
          <cell r="AH3">
            <v>95890</v>
          </cell>
          <cell r="AI3">
            <v>9403343</v>
          </cell>
          <cell r="AJ3">
            <v>7982835</v>
          </cell>
          <cell r="AK3">
            <v>20587947</v>
          </cell>
          <cell r="AL3">
            <v>0</v>
          </cell>
          <cell r="AM3">
            <v>0</v>
          </cell>
          <cell r="AN3">
            <v>240666121</v>
          </cell>
          <cell r="AO3">
            <v>-1080063312</v>
          </cell>
          <cell r="AP3" t="str">
            <v>Yapılan enflasyon düzeltmesi neticesinde ortaya çıkan geçmiş yıllar zararının etkisiyle Sermaye Piyasası Kurulu’nun 30/12/2003 tarih ve 66/1630 sayılı kararına göre</v>
          </cell>
          <cell r="AQ3" t="str">
            <v xml:space="preserve">2003 yılına ait dağıtılabilir kar çıkmadığı, geçmiş yıllar zararı’nda izlenen tutarın, yasal düzenlemelerdeki gelişmelere bağlı olarak mahsubunun yapılma zamanı, şekli </v>
          </cell>
          <cell r="AR3" t="str">
            <v>ve usulü yönünden Yönetim Kurulu’na tam yetki verilmesine oy birliği ile karar verildi.</v>
          </cell>
        </row>
        <row r="4">
          <cell r="A4">
            <v>2</v>
          </cell>
          <cell r="B4" t="str">
            <v>AYGAZ</v>
          </cell>
          <cell r="C4">
            <v>1</v>
          </cell>
          <cell r="D4">
            <v>217052223</v>
          </cell>
          <cell r="E4">
            <v>253474408</v>
          </cell>
          <cell r="F4">
            <v>36422185</v>
          </cell>
          <cell r="G4">
            <v>0</v>
          </cell>
          <cell r="H4">
            <v>0</v>
          </cell>
          <cell r="I4">
            <v>0</v>
          </cell>
          <cell r="J4">
            <v>10217551</v>
          </cell>
          <cell r="K4">
            <v>68129155</v>
          </cell>
          <cell r="L4">
            <v>57911604</v>
          </cell>
          <cell r="M4">
            <v>0</v>
          </cell>
          <cell r="N4">
            <v>0</v>
          </cell>
          <cell r="O4">
            <v>0</v>
          </cell>
          <cell r="P4">
            <v>24574456</v>
          </cell>
          <cell r="Q4">
            <v>54899187</v>
          </cell>
          <cell r="R4">
            <v>30324731</v>
          </cell>
          <cell r="S4">
            <v>120549743</v>
          </cell>
          <cell r="T4">
            <v>177522084</v>
          </cell>
          <cell r="U4">
            <v>25438207</v>
          </cell>
          <cell r="Z4">
            <v>124658520</v>
          </cell>
        </row>
        <row r="5">
          <cell r="A5">
            <v>3</v>
          </cell>
          <cell r="B5" t="str">
            <v>BEKO</v>
          </cell>
          <cell r="C5">
            <v>1</v>
          </cell>
          <cell r="D5">
            <v>60000000</v>
          </cell>
          <cell r="E5">
            <v>241360829</v>
          </cell>
          <cell r="F5">
            <v>181360829</v>
          </cell>
          <cell r="G5">
            <v>149968</v>
          </cell>
          <cell r="H5">
            <v>604024</v>
          </cell>
          <cell r="I5">
            <v>454056</v>
          </cell>
          <cell r="J5">
            <v>2142825</v>
          </cell>
          <cell r="K5">
            <v>54676000</v>
          </cell>
          <cell r="L5">
            <v>52533175</v>
          </cell>
          <cell r="M5">
            <v>0</v>
          </cell>
          <cell r="N5">
            <v>0</v>
          </cell>
          <cell r="O5">
            <v>0</v>
          </cell>
          <cell r="P5">
            <v>12808440</v>
          </cell>
          <cell r="Q5">
            <v>100046000</v>
          </cell>
          <cell r="R5">
            <v>87237560</v>
          </cell>
          <cell r="S5">
            <v>4765000</v>
          </cell>
          <cell r="T5">
            <v>-219569000</v>
          </cell>
          <cell r="U5">
            <v>-2634000</v>
          </cell>
          <cell r="Z5">
            <v>321585620</v>
          </cell>
          <cell r="AB5">
            <v>60000000</v>
          </cell>
          <cell r="AC5">
            <v>172301814</v>
          </cell>
          <cell r="AD5">
            <v>12808435</v>
          </cell>
          <cell r="AE5">
            <v>84284908</v>
          </cell>
          <cell r="AF5">
            <v>2142825</v>
          </cell>
          <cell r="AG5">
            <v>48955098</v>
          </cell>
          <cell r="AH5">
            <v>149968</v>
          </cell>
          <cell r="AI5">
            <v>427847</v>
          </cell>
          <cell r="AJ5">
            <v>6</v>
          </cell>
          <cell r="AK5">
            <v>910644</v>
          </cell>
          <cell r="AL5">
            <v>0</v>
          </cell>
          <cell r="AM5">
            <v>0</v>
          </cell>
          <cell r="AN5">
            <v>40423836</v>
          </cell>
          <cell r="AO5">
            <v>-228604591</v>
          </cell>
          <cell r="AP5" t="str">
            <v xml:space="preserve">2003 yılına ait dağıtılabilir kar çıkmadığı, geçmiş yıllar zararı’nda izlenen tutarın, yasal düzenlemelerdeki gelişmelere bağlı olarak mahsubunun yapılma </v>
          </cell>
          <cell r="AQ5" t="str">
            <v>zamanı, şekli ve usulü yönünden Yönetim Kurulu’na tam yetki verilmesine oy birliği ile karar verildi.</v>
          </cell>
        </row>
        <row r="6">
          <cell r="A6">
            <v>4</v>
          </cell>
          <cell r="B6" t="str">
            <v>DEMİRDÖKÜM</v>
          </cell>
          <cell r="C6">
            <v>1</v>
          </cell>
          <cell r="D6">
            <v>45000000</v>
          </cell>
          <cell r="E6">
            <v>149658439</v>
          </cell>
          <cell r="F6">
            <v>104658439</v>
          </cell>
          <cell r="G6">
            <v>7039</v>
          </cell>
          <cell r="H6">
            <v>779638</v>
          </cell>
          <cell r="I6">
            <v>772599</v>
          </cell>
          <cell r="J6">
            <v>1246680</v>
          </cell>
          <cell r="K6">
            <v>54345510</v>
          </cell>
          <cell r="L6">
            <v>53098830</v>
          </cell>
          <cell r="M6">
            <v>4</v>
          </cell>
          <cell r="O6">
            <v>-4</v>
          </cell>
          <cell r="P6">
            <v>8110103</v>
          </cell>
          <cell r="Q6">
            <v>13791433</v>
          </cell>
          <cell r="R6">
            <v>5681330</v>
          </cell>
          <cell r="S6">
            <v>16463068</v>
          </cell>
          <cell r="T6">
            <v>-107863069</v>
          </cell>
          <cell r="U6">
            <v>-4565321</v>
          </cell>
          <cell r="Z6">
            <v>164211194</v>
          </cell>
        </row>
        <row r="7">
          <cell r="A7">
            <v>5</v>
          </cell>
          <cell r="B7" t="str">
            <v>DÖKTAŞ</v>
          </cell>
          <cell r="C7">
            <v>1</v>
          </cell>
          <cell r="D7">
            <v>63360000</v>
          </cell>
          <cell r="E7">
            <v>95357627</v>
          </cell>
          <cell r="F7">
            <v>31997627</v>
          </cell>
          <cell r="G7">
            <v>161041</v>
          </cell>
          <cell r="H7">
            <v>1056134</v>
          </cell>
          <cell r="I7">
            <v>895093</v>
          </cell>
          <cell r="J7">
            <v>1955377</v>
          </cell>
          <cell r="K7">
            <v>44026252</v>
          </cell>
          <cell r="L7">
            <v>42070875</v>
          </cell>
          <cell r="O7">
            <v>0</v>
          </cell>
          <cell r="R7">
            <v>0</v>
          </cell>
          <cell r="S7">
            <v>19135438</v>
          </cell>
          <cell r="T7">
            <v>-30629303</v>
          </cell>
          <cell r="U7">
            <v>0</v>
          </cell>
          <cell r="Z7">
            <v>74963595</v>
          </cell>
        </row>
        <row r="8">
          <cell r="A8">
            <v>6</v>
          </cell>
          <cell r="B8" t="str">
            <v>İZOCAM</v>
          </cell>
          <cell r="C8">
            <v>0</v>
          </cell>
          <cell r="D8">
            <v>21000000</v>
          </cell>
          <cell r="E8">
            <v>40510996</v>
          </cell>
          <cell r="F8">
            <v>19510996</v>
          </cell>
          <cell r="G8">
            <v>1092</v>
          </cell>
          <cell r="H8">
            <v>197206</v>
          </cell>
          <cell r="I8">
            <v>196114</v>
          </cell>
          <cell r="J8">
            <v>1560992</v>
          </cell>
          <cell r="K8">
            <v>15993912</v>
          </cell>
          <cell r="L8">
            <v>14432920</v>
          </cell>
          <cell r="M8">
            <v>44</v>
          </cell>
          <cell r="N8">
            <v>4136279</v>
          </cell>
          <cell r="O8">
            <v>4136235</v>
          </cell>
          <cell r="P8">
            <v>7311281</v>
          </cell>
          <cell r="Q8">
            <v>42558292</v>
          </cell>
          <cell r="R8">
            <v>35247011</v>
          </cell>
          <cell r="S8">
            <v>10318229</v>
          </cell>
          <cell r="T8">
            <v>-44335274</v>
          </cell>
          <cell r="U8">
            <v>0</v>
          </cell>
          <cell r="Z8">
            <v>73523276</v>
          </cell>
        </row>
        <row r="9">
          <cell r="A9">
            <v>7</v>
          </cell>
          <cell r="B9" t="str">
            <v>KAV DANIŞMANLIK</v>
          </cell>
          <cell r="C9">
            <v>1</v>
          </cell>
          <cell r="D9">
            <v>6435000</v>
          </cell>
          <cell r="E9">
            <v>106853151</v>
          </cell>
          <cell r="F9">
            <v>100418151</v>
          </cell>
          <cell r="I9">
            <v>0</v>
          </cell>
          <cell r="J9">
            <v>1244509</v>
          </cell>
          <cell r="K9">
            <v>42475244</v>
          </cell>
          <cell r="L9">
            <v>41230735</v>
          </cell>
          <cell r="M9">
            <v>0</v>
          </cell>
          <cell r="N9">
            <v>0</v>
          </cell>
          <cell r="O9">
            <v>0</v>
          </cell>
          <cell r="P9">
            <v>1961504</v>
          </cell>
          <cell r="Q9">
            <v>6649767</v>
          </cell>
          <cell r="R9">
            <v>4688263</v>
          </cell>
          <cell r="S9">
            <v>7467391</v>
          </cell>
          <cell r="T9">
            <v>-155177000</v>
          </cell>
          <cell r="U9">
            <v>2611865</v>
          </cell>
          <cell r="Z9">
            <v>157226777</v>
          </cell>
          <cell r="AB9">
            <v>6435000</v>
          </cell>
          <cell r="AC9">
            <v>100813793</v>
          </cell>
          <cell r="AD9">
            <v>1961504</v>
          </cell>
          <cell r="AE9">
            <v>2756011</v>
          </cell>
          <cell r="AF9">
            <v>1244509</v>
          </cell>
          <cell r="AG9">
            <v>11179851</v>
          </cell>
          <cell r="AH9">
            <v>9214</v>
          </cell>
          <cell r="AI9">
            <v>1061122</v>
          </cell>
          <cell r="AJ9">
            <v>578528</v>
          </cell>
          <cell r="AK9">
            <v>1270030</v>
          </cell>
          <cell r="AL9">
            <v>0</v>
          </cell>
          <cell r="AM9">
            <v>0</v>
          </cell>
          <cell r="AN9">
            <v>120470</v>
          </cell>
          <cell r="AO9">
            <v>-68819638</v>
          </cell>
          <cell r="AP9" t="str">
            <v>Tahakkuk eden karın geçmiş yıl zararlarından mahsup edilmesine karar verildi.</v>
          </cell>
        </row>
        <row r="10">
          <cell r="A10">
            <v>8</v>
          </cell>
          <cell r="B10" t="str">
            <v>KOÇ HOLDİNG</v>
          </cell>
          <cell r="Z10">
            <v>0</v>
          </cell>
        </row>
        <row r="11">
          <cell r="A11">
            <v>9</v>
          </cell>
          <cell r="B11" t="str">
            <v>MARES</v>
          </cell>
          <cell r="C11">
            <v>0</v>
          </cell>
          <cell r="D11">
            <v>3078000</v>
          </cell>
          <cell r="E11">
            <v>78041077</v>
          </cell>
          <cell r="F11">
            <v>74963077</v>
          </cell>
          <cell r="G11">
            <v>32644</v>
          </cell>
          <cell r="H11">
            <v>584197</v>
          </cell>
          <cell r="I11">
            <v>551553</v>
          </cell>
          <cell r="J11">
            <v>241658</v>
          </cell>
          <cell r="K11">
            <v>894702</v>
          </cell>
          <cell r="L11">
            <v>653044</v>
          </cell>
          <cell r="M11">
            <v>1012</v>
          </cell>
          <cell r="N11">
            <v>1012</v>
          </cell>
          <cell r="O11">
            <v>0</v>
          </cell>
          <cell r="P11">
            <v>2062508</v>
          </cell>
          <cell r="Q11">
            <v>3489247</v>
          </cell>
          <cell r="R11">
            <v>1426739</v>
          </cell>
          <cell r="S11">
            <v>5476546</v>
          </cell>
          <cell r="T11">
            <v>-57953606</v>
          </cell>
          <cell r="U11">
            <v>0</v>
          </cell>
          <cell r="Z11">
            <v>77594413</v>
          </cell>
          <cell r="AB11">
            <v>3078000</v>
          </cell>
          <cell r="AC11">
            <v>65723497</v>
          </cell>
          <cell r="AD11">
            <v>2062508</v>
          </cell>
          <cell r="AE11">
            <v>1426739</v>
          </cell>
          <cell r="AF11">
            <v>241658</v>
          </cell>
          <cell r="AG11">
            <v>648482</v>
          </cell>
          <cell r="AH11">
            <v>32644</v>
          </cell>
          <cell r="AI11">
            <v>1290115</v>
          </cell>
          <cell r="AN11">
            <v>-942918</v>
          </cell>
          <cell r="AO11">
            <v>-39769225</v>
          </cell>
          <cell r="AP11" t="str">
            <v>2003 yılı faaliyetleri neticesinde oluşan 5.476.546 milyon TL karının birikmiş geçmiş yıllar zararlarına mahsup edilmesine karar verildi.</v>
          </cell>
        </row>
        <row r="12">
          <cell r="A12">
            <v>10</v>
          </cell>
          <cell r="B12" t="str">
            <v>MİGROS</v>
          </cell>
          <cell r="C12">
            <v>1</v>
          </cell>
          <cell r="D12">
            <v>137700000</v>
          </cell>
          <cell r="E12">
            <v>53175217</v>
          </cell>
          <cell r="F12">
            <v>-84524783</v>
          </cell>
          <cell r="G12">
            <v>18854402</v>
          </cell>
          <cell r="H12">
            <v>134271845</v>
          </cell>
          <cell r="I12">
            <v>115417443</v>
          </cell>
          <cell r="J12">
            <v>4446590</v>
          </cell>
          <cell r="K12">
            <v>18193382</v>
          </cell>
          <cell r="L12">
            <v>13746792</v>
          </cell>
          <cell r="O12">
            <v>0</v>
          </cell>
          <cell r="P12">
            <v>50234671</v>
          </cell>
          <cell r="Q12">
            <v>210032471</v>
          </cell>
          <cell r="R12">
            <v>159797800</v>
          </cell>
          <cell r="S12">
            <v>71165158</v>
          </cell>
          <cell r="T12">
            <v>288851144</v>
          </cell>
          <cell r="U12">
            <v>17636083</v>
          </cell>
          <cell r="Z12">
            <v>204437252</v>
          </cell>
        </row>
        <row r="13">
          <cell r="A13">
            <v>11</v>
          </cell>
          <cell r="B13" t="str">
            <v>OTOKAR</v>
          </cell>
          <cell r="C13">
            <v>0</v>
          </cell>
          <cell r="D13">
            <v>24000000</v>
          </cell>
          <cell r="E13">
            <v>67412923</v>
          </cell>
          <cell r="F13">
            <v>43412923</v>
          </cell>
          <cell r="G13">
            <v>0</v>
          </cell>
          <cell r="H13">
            <v>0</v>
          </cell>
          <cell r="I13">
            <v>0</v>
          </cell>
          <cell r="J13">
            <v>2873548</v>
          </cell>
          <cell r="K13">
            <v>12391371</v>
          </cell>
          <cell r="L13">
            <v>9517823</v>
          </cell>
          <cell r="M13">
            <v>0</v>
          </cell>
          <cell r="N13">
            <v>0</v>
          </cell>
          <cell r="O13">
            <v>0</v>
          </cell>
          <cell r="P13">
            <v>8525974</v>
          </cell>
          <cell r="Q13">
            <v>16237228</v>
          </cell>
          <cell r="R13">
            <v>7711254</v>
          </cell>
          <cell r="S13">
            <v>8120714</v>
          </cell>
          <cell r="T13">
            <v>-26400790</v>
          </cell>
          <cell r="U13">
            <v>0</v>
          </cell>
          <cell r="Z13">
            <v>60642000</v>
          </cell>
          <cell r="AB13">
            <v>24000000</v>
          </cell>
          <cell r="AC13">
            <v>40216609</v>
          </cell>
          <cell r="AD13">
            <v>8525974</v>
          </cell>
          <cell r="AE13">
            <v>7711276</v>
          </cell>
          <cell r="AF13">
            <v>2873548</v>
          </cell>
          <cell r="AG13">
            <v>9124685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15814601</v>
          </cell>
          <cell r="AO13">
            <v>-48592643</v>
          </cell>
          <cell r="AP13" t="str">
            <v xml:space="preserve">Bilançosunda oluşan 26.400.790 milyon TL Geçmiş Yıl Zararının, SPK Mevzuatı uyarınca 8.120.714 milyon TL si Dönem Karından, 16.237.228 milyon TL'si Enflasyon Düzeltmesine </v>
          </cell>
          <cell r="AQ13" t="str">
            <v>tabi tutulanOlağanüstü Yedek Akçeden, 2.042.848 milyon TL'si Yasal Yedek Akçeden mahsup edilmesine karar verildi.</v>
          </cell>
        </row>
        <row r="14">
          <cell r="A14">
            <v>12</v>
          </cell>
          <cell r="B14" t="str">
            <v>OTOSAN</v>
          </cell>
          <cell r="C14">
            <v>0</v>
          </cell>
          <cell r="D14">
            <v>292425000</v>
          </cell>
          <cell r="E14">
            <v>281399000</v>
          </cell>
          <cell r="F14">
            <v>-11026000</v>
          </cell>
          <cell r="G14">
            <v>8252</v>
          </cell>
          <cell r="H14">
            <v>2554000</v>
          </cell>
          <cell r="I14">
            <v>2545748</v>
          </cell>
          <cell r="J14">
            <v>4787596</v>
          </cell>
          <cell r="K14">
            <v>77782144</v>
          </cell>
          <cell r="L14">
            <v>72994548</v>
          </cell>
          <cell r="O14">
            <v>0</v>
          </cell>
          <cell r="P14">
            <v>54846428</v>
          </cell>
          <cell r="Q14">
            <v>367911821</v>
          </cell>
          <cell r="R14">
            <v>313065393</v>
          </cell>
          <cell r="S14">
            <v>282490000</v>
          </cell>
          <cell r="T14">
            <v>140280738</v>
          </cell>
          <cell r="W14">
            <v>2382543</v>
          </cell>
          <cell r="X14">
            <v>35258444</v>
          </cell>
          <cell r="Y14">
            <v>32875901</v>
          </cell>
          <cell r="Z14">
            <v>377579689</v>
          </cell>
          <cell r="AB14">
            <v>292425000</v>
          </cell>
          <cell r="AC14">
            <v>-4024267</v>
          </cell>
          <cell r="AD14">
            <v>54846369</v>
          </cell>
          <cell r="AE14">
            <v>392403858</v>
          </cell>
          <cell r="AF14">
            <v>4787596</v>
          </cell>
          <cell r="AG14">
            <v>91286905</v>
          </cell>
          <cell r="AH14">
            <v>8252</v>
          </cell>
          <cell r="AI14">
            <v>6933936</v>
          </cell>
          <cell r="AJ14">
            <v>2</v>
          </cell>
          <cell r="AK14">
            <v>809472</v>
          </cell>
          <cell r="AL14">
            <v>-257008684</v>
          </cell>
          <cell r="AN14">
            <v>236413488</v>
          </cell>
          <cell r="AO14">
            <v>-299296358</v>
          </cell>
        </row>
        <row r="15">
          <cell r="A15">
            <v>13</v>
          </cell>
          <cell r="B15" t="str">
            <v>TAT</v>
          </cell>
          <cell r="C15">
            <v>0</v>
          </cell>
          <cell r="D15">
            <v>86041814</v>
          </cell>
          <cell r="E15">
            <v>248236168</v>
          </cell>
          <cell r="F15">
            <v>162194354</v>
          </cell>
          <cell r="G15">
            <v>975925</v>
          </cell>
          <cell r="H15">
            <v>10979730</v>
          </cell>
          <cell r="I15">
            <v>10003805</v>
          </cell>
          <cell r="J15">
            <v>3137820</v>
          </cell>
          <cell r="K15">
            <v>23127297</v>
          </cell>
          <cell r="L15">
            <v>19989477</v>
          </cell>
          <cell r="M15">
            <v>64</v>
          </cell>
          <cell r="N15">
            <v>2729</v>
          </cell>
          <cell r="O15">
            <v>2665</v>
          </cell>
          <cell r="P15">
            <v>16012611</v>
          </cell>
          <cell r="Q15">
            <v>98033914</v>
          </cell>
          <cell r="R15">
            <v>82021303</v>
          </cell>
          <cell r="S15">
            <v>3102964</v>
          </cell>
          <cell r="T15">
            <v>-242353260</v>
          </cell>
          <cell r="U15">
            <v>0</v>
          </cell>
          <cell r="Z15">
            <v>274211604</v>
          </cell>
          <cell r="AB15">
            <v>86041814</v>
          </cell>
          <cell r="AC15">
            <v>154199169</v>
          </cell>
          <cell r="AD15">
            <v>16012590</v>
          </cell>
          <cell r="AE15">
            <v>100383112</v>
          </cell>
          <cell r="AF15">
            <v>3137820</v>
          </cell>
          <cell r="AG15">
            <v>24553632</v>
          </cell>
          <cell r="AH15">
            <v>975925</v>
          </cell>
          <cell r="AI15">
            <v>12139592</v>
          </cell>
          <cell r="AJ15">
            <v>70475</v>
          </cell>
          <cell r="AK15">
            <v>153784</v>
          </cell>
          <cell r="AL15">
            <v>-15053253</v>
          </cell>
          <cell r="AM15">
            <v>-22309590</v>
          </cell>
          <cell r="AN15">
            <v>-10613638</v>
          </cell>
          <cell r="AO15">
            <v>-245152130</v>
          </cell>
          <cell r="AP15" t="str">
            <v>Uluslar arası Finansal Raporlama Standartlarına göre hazırlanan Gelir Tablosunda tahakkuk eden 3.102.964 milyon TL. karın</v>
          </cell>
          <cell r="AQ15" t="str">
            <v xml:space="preserve">geçmiş yıl zararlarından mahsup edilmesine oybirliği ile karar verildi. </v>
          </cell>
        </row>
        <row r="16">
          <cell r="A16">
            <v>14</v>
          </cell>
          <cell r="B16" t="str">
            <v>TOFAŞ</v>
          </cell>
          <cell r="C16">
            <v>1</v>
          </cell>
          <cell r="D16">
            <v>450000000</v>
          </cell>
          <cell r="E16">
            <v>701566000</v>
          </cell>
          <cell r="F16">
            <v>251566000</v>
          </cell>
          <cell r="G16">
            <v>31000</v>
          </cell>
          <cell r="H16">
            <v>587000</v>
          </cell>
          <cell r="I16">
            <v>556000</v>
          </cell>
          <cell r="J16">
            <v>2879000</v>
          </cell>
          <cell r="K16">
            <v>106883000</v>
          </cell>
          <cell r="L16">
            <v>104004000</v>
          </cell>
          <cell r="M16">
            <v>0</v>
          </cell>
          <cell r="N16">
            <v>0</v>
          </cell>
          <cell r="O16">
            <v>0</v>
          </cell>
          <cell r="P16">
            <v>22762000</v>
          </cell>
          <cell r="Q16">
            <v>506583000</v>
          </cell>
          <cell r="R16">
            <v>483821000</v>
          </cell>
          <cell r="S16">
            <v>6336000</v>
          </cell>
          <cell r="T16">
            <v>-557360000</v>
          </cell>
          <cell r="U16">
            <v>2768000</v>
          </cell>
          <cell r="Z16">
            <v>839947000</v>
          </cell>
          <cell r="AB16">
            <v>450000000</v>
          </cell>
          <cell r="AC16">
            <v>203245000</v>
          </cell>
          <cell r="AD16">
            <v>22763000</v>
          </cell>
          <cell r="AE16">
            <v>456370000</v>
          </cell>
          <cell r="AF16">
            <v>2879000</v>
          </cell>
          <cell r="AG16">
            <v>119179000</v>
          </cell>
          <cell r="AH16">
            <v>31000</v>
          </cell>
          <cell r="AI16">
            <v>454000</v>
          </cell>
          <cell r="AJ16">
            <v>159478000</v>
          </cell>
          <cell r="AK16">
            <v>-141339000</v>
          </cell>
          <cell r="AL16">
            <v>-87880000</v>
          </cell>
          <cell r="AM16">
            <v>0</v>
          </cell>
          <cell r="AN16">
            <v>27903000</v>
          </cell>
          <cell r="AO16">
            <v>-738832000</v>
          </cell>
          <cell r="AP16" t="str">
            <v>6.336 milyar TL olarak kesinleşen 2003 yılı konsolide karının, Türk Ticaret Kanunu hükümleri ve Kurumlar Vergisi Kanunu’nun 14/7 maddesi ile</v>
          </cell>
          <cell r="AQ16" t="str">
            <v>Sermaye Piyasası Mevzuatı dahilinde, önceki dönemden kalan geçmiş yıl zararlarına mahsup edilmesine</v>
          </cell>
        </row>
        <row r="17">
          <cell r="A17">
            <v>15</v>
          </cell>
          <cell r="B17" t="str">
            <v>KOÇ PORTFÖY</v>
          </cell>
          <cell r="C17">
            <v>0</v>
          </cell>
          <cell r="D17">
            <v>2000000</v>
          </cell>
          <cell r="E17">
            <v>2630645</v>
          </cell>
          <cell r="F17">
            <v>630645</v>
          </cell>
          <cell r="G17">
            <v>0</v>
          </cell>
          <cell r="H17">
            <v>0</v>
          </cell>
          <cell r="I17">
            <v>0</v>
          </cell>
          <cell r="J17">
            <v>21159</v>
          </cell>
          <cell r="K17">
            <v>21079</v>
          </cell>
          <cell r="L17">
            <v>-80</v>
          </cell>
          <cell r="M17">
            <v>0</v>
          </cell>
          <cell r="N17">
            <v>0</v>
          </cell>
          <cell r="O17">
            <v>0</v>
          </cell>
          <cell r="P17">
            <v>402018</v>
          </cell>
          <cell r="Q17">
            <v>400504</v>
          </cell>
          <cell r="R17">
            <v>-1514</v>
          </cell>
          <cell r="S17">
            <v>19316570</v>
          </cell>
          <cell r="T17">
            <v>400505</v>
          </cell>
          <cell r="U17">
            <v>0</v>
          </cell>
          <cell r="Z17">
            <v>629051</v>
          </cell>
        </row>
        <row r="18">
          <cell r="A18">
            <v>16</v>
          </cell>
          <cell r="B18" t="str">
            <v>KOÇ YATIRIM</v>
          </cell>
          <cell r="C18">
            <v>1</v>
          </cell>
          <cell r="D18">
            <v>14500000</v>
          </cell>
          <cell r="E18">
            <v>41508943</v>
          </cell>
          <cell r="F18">
            <v>27008943</v>
          </cell>
          <cell r="G18">
            <v>0</v>
          </cell>
          <cell r="H18">
            <v>0</v>
          </cell>
          <cell r="I18">
            <v>0</v>
          </cell>
          <cell r="J18">
            <v>2088744</v>
          </cell>
          <cell r="K18">
            <v>4565450</v>
          </cell>
          <cell r="L18">
            <v>2476706</v>
          </cell>
          <cell r="M18">
            <v>0</v>
          </cell>
          <cell r="N18">
            <v>0</v>
          </cell>
          <cell r="O18">
            <v>0</v>
          </cell>
          <cell r="P18">
            <v>25272655</v>
          </cell>
          <cell r="Q18">
            <v>30762542</v>
          </cell>
          <cell r="R18">
            <v>5489887</v>
          </cell>
          <cell r="S18">
            <v>32863775</v>
          </cell>
          <cell r="T18">
            <v>-24000000</v>
          </cell>
          <cell r="U18">
            <v>9133083</v>
          </cell>
          <cell r="Z18">
            <v>34975536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etlifealico.com.tr/" TargetMode="External"/><Relationship Id="rId3" Type="http://schemas.openxmlformats.org/officeDocument/2006/relationships/hyperlink" Target="http://www.demirsigorta.com.tr/" TargetMode="External"/><Relationship Id="rId7" Type="http://schemas.openxmlformats.org/officeDocument/2006/relationships/hyperlink" Target="http://www.yksigorta.com/" TargetMode="External"/><Relationship Id="rId2" Type="http://schemas.openxmlformats.org/officeDocument/2006/relationships/hyperlink" Target="http://www.axasigorta.com.tr/" TargetMode="External"/><Relationship Id="rId1" Type="http://schemas.openxmlformats.org/officeDocument/2006/relationships/hyperlink" Target="http://www.avivasigorta.com.tr/" TargetMode="External"/><Relationship Id="rId6" Type="http://schemas.openxmlformats.org/officeDocument/2006/relationships/hyperlink" Target="http://www.korusigorta.com.tr/" TargetMode="External"/><Relationship Id="rId5" Type="http://schemas.openxmlformats.org/officeDocument/2006/relationships/hyperlink" Target="http://www.sbnsigorta.com.tr/" TargetMode="External"/><Relationship Id="rId10" Type="http://schemas.openxmlformats.org/officeDocument/2006/relationships/printerSettings" Target="../printerSettings/printerSettings102.bin"/><Relationship Id="rId4" Type="http://schemas.openxmlformats.org/officeDocument/2006/relationships/hyperlink" Target="http://www.eurekosigorta.com.tr/" TargetMode="External"/><Relationship Id="rId9" Type="http://schemas.openxmlformats.org/officeDocument/2006/relationships/hyperlink" Target="http://www.mapfregenelyasam.com/" TargetMode="Externa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79"/>
  <sheetViews>
    <sheetView showGridLines="0" tabSelected="1" zoomScaleNormal="100" workbookViewId="0">
      <selection sqref="A1:B1"/>
    </sheetView>
  </sheetViews>
  <sheetFormatPr defaultRowHeight="12.75" x14ac:dyDescent="0.2"/>
  <cols>
    <col min="1" max="1" width="13.7109375" style="868" customWidth="1"/>
    <col min="2" max="2" width="138.85546875" style="1" customWidth="1"/>
    <col min="3" max="16384" width="9.140625" style="869"/>
  </cols>
  <sheetData>
    <row r="1" spans="1:2" ht="21" customHeight="1" x14ac:dyDescent="0.2">
      <c r="A1" s="1838" t="s">
        <v>528</v>
      </c>
      <c r="B1" s="1838"/>
    </row>
    <row r="2" spans="1:2" ht="12.95" customHeight="1" x14ac:dyDescent="0.2">
      <c r="B2" s="880"/>
    </row>
    <row r="3" spans="1:2" ht="12.95" customHeight="1" x14ac:dyDescent="0.2">
      <c r="B3" s="870" t="s">
        <v>529</v>
      </c>
    </row>
    <row r="4" spans="1:2" ht="12.95" customHeight="1" x14ac:dyDescent="0.2"/>
    <row r="5" spans="1:2" ht="12.95" customHeight="1" x14ac:dyDescent="0.2">
      <c r="A5" s="871" t="s">
        <v>530</v>
      </c>
      <c r="B5" s="1837" t="s">
        <v>159</v>
      </c>
    </row>
    <row r="6" spans="1:2" ht="12.95" customHeight="1" x14ac:dyDescent="0.2">
      <c r="A6" s="871" t="s">
        <v>531</v>
      </c>
      <c r="B6" s="1837"/>
    </row>
    <row r="7" spans="1:2" ht="12.95" customHeight="1" x14ac:dyDescent="0.2">
      <c r="A7" s="868" t="s">
        <v>532</v>
      </c>
      <c r="B7" s="1" t="s">
        <v>532</v>
      </c>
    </row>
    <row r="8" spans="1:2" ht="12.95" customHeight="1" x14ac:dyDescent="0.2">
      <c r="A8" s="871" t="s">
        <v>533</v>
      </c>
      <c r="B8" s="1837" t="s">
        <v>162</v>
      </c>
    </row>
    <row r="9" spans="1:2" ht="12.95" customHeight="1" x14ac:dyDescent="0.2">
      <c r="A9" s="871" t="s">
        <v>534</v>
      </c>
      <c r="B9" s="1837"/>
    </row>
    <row r="10" spans="1:2" ht="12.95" customHeight="1" x14ac:dyDescent="0.2">
      <c r="A10" s="871" t="s">
        <v>535</v>
      </c>
      <c r="B10" s="1837"/>
    </row>
    <row r="11" spans="1:2" ht="12.95" customHeight="1" x14ac:dyDescent="0.2">
      <c r="A11" s="868" t="s">
        <v>532</v>
      </c>
    </row>
    <row r="12" spans="1:2" ht="12.95" customHeight="1" x14ac:dyDescent="0.2">
      <c r="A12" s="871" t="s">
        <v>536</v>
      </c>
      <c r="B12" s="1837" t="s">
        <v>164</v>
      </c>
    </row>
    <row r="13" spans="1:2" ht="12.95" customHeight="1" x14ac:dyDescent="0.2">
      <c r="A13" s="871" t="s">
        <v>537</v>
      </c>
      <c r="B13" s="1837"/>
    </row>
    <row r="14" spans="1:2" ht="12.95" customHeight="1" x14ac:dyDescent="0.2">
      <c r="A14" s="868" t="s">
        <v>532</v>
      </c>
    </row>
    <row r="15" spans="1:2" ht="12.95" customHeight="1" x14ac:dyDescent="0.2">
      <c r="A15" s="871" t="s">
        <v>538</v>
      </c>
      <c r="B15" s="1" t="s">
        <v>282</v>
      </c>
    </row>
    <row r="16" spans="1:2" ht="12.95" customHeight="1" x14ac:dyDescent="0.2">
      <c r="A16" s="871" t="s">
        <v>539</v>
      </c>
      <c r="B16" s="1" t="s">
        <v>283</v>
      </c>
    </row>
    <row r="17" spans="1:2" ht="12.95" customHeight="1" x14ac:dyDescent="0.2">
      <c r="A17" s="868" t="s">
        <v>532</v>
      </c>
    </row>
    <row r="18" spans="1:2" ht="12.95" customHeight="1" x14ac:dyDescent="0.2">
      <c r="A18" s="871" t="s">
        <v>540</v>
      </c>
      <c r="B18" s="1837" t="s">
        <v>171</v>
      </c>
    </row>
    <row r="19" spans="1:2" ht="12.95" customHeight="1" x14ac:dyDescent="0.2">
      <c r="A19" s="871" t="s">
        <v>541</v>
      </c>
      <c r="B19" s="1837"/>
    </row>
    <row r="20" spans="1:2" ht="12.95" customHeight="1" x14ac:dyDescent="0.2">
      <c r="A20" s="868" t="s">
        <v>532</v>
      </c>
    </row>
    <row r="21" spans="1:2" ht="12.95" customHeight="1" x14ac:dyDescent="0.2">
      <c r="A21" s="871" t="s">
        <v>542</v>
      </c>
      <c r="B21" s="1837" t="s">
        <v>284</v>
      </c>
    </row>
    <row r="22" spans="1:2" ht="12.95" customHeight="1" x14ac:dyDescent="0.2">
      <c r="A22" s="871" t="s">
        <v>543</v>
      </c>
      <c r="B22" s="1837"/>
    </row>
    <row r="23" spans="1:2" ht="12.95" customHeight="1" x14ac:dyDescent="0.2">
      <c r="A23" s="871" t="s">
        <v>544</v>
      </c>
      <c r="B23" s="1837"/>
    </row>
    <row r="24" spans="1:2" ht="12.95" customHeight="1" x14ac:dyDescent="0.2">
      <c r="B24" s="870" t="s">
        <v>545</v>
      </c>
    </row>
    <row r="25" spans="1:2" ht="12.95" customHeight="1" x14ac:dyDescent="0.2">
      <c r="A25" s="868" t="s">
        <v>532</v>
      </c>
    </row>
    <row r="26" spans="1:2" ht="12.95" customHeight="1" x14ac:dyDescent="0.2">
      <c r="A26" s="871" t="s">
        <v>546</v>
      </c>
      <c r="B26" s="1" t="s">
        <v>285</v>
      </c>
    </row>
    <row r="27" spans="1:2" ht="12.95" customHeight="1" x14ac:dyDescent="0.2">
      <c r="A27" s="868" t="s">
        <v>532</v>
      </c>
    </row>
    <row r="28" spans="1:2" ht="12.95" customHeight="1" x14ac:dyDescent="0.2">
      <c r="A28" s="871" t="s">
        <v>547</v>
      </c>
      <c r="B28" s="1" t="s">
        <v>286</v>
      </c>
    </row>
    <row r="29" spans="1:2" ht="12.95" customHeight="1" x14ac:dyDescent="0.2">
      <c r="A29" s="868" t="s">
        <v>532</v>
      </c>
    </row>
    <row r="30" spans="1:2" ht="12.95" customHeight="1" x14ac:dyDescent="0.2">
      <c r="A30" s="871" t="s">
        <v>548</v>
      </c>
      <c r="B30" s="872" t="s">
        <v>287</v>
      </c>
    </row>
    <row r="31" spans="1:2" ht="12.95" customHeight="1" x14ac:dyDescent="0.2">
      <c r="A31" s="868" t="s">
        <v>532</v>
      </c>
    </row>
    <row r="32" spans="1:2" ht="12.95" customHeight="1" x14ac:dyDescent="0.2">
      <c r="A32" s="871" t="s">
        <v>549</v>
      </c>
      <c r="B32" s="872" t="s">
        <v>288</v>
      </c>
    </row>
    <row r="33" spans="1:2" ht="12.95" customHeight="1" x14ac:dyDescent="0.2">
      <c r="A33" s="868" t="s">
        <v>532</v>
      </c>
    </row>
    <row r="34" spans="1:2" ht="12.95" customHeight="1" x14ac:dyDescent="0.2">
      <c r="A34" s="871" t="s">
        <v>550</v>
      </c>
      <c r="B34" s="1" t="s">
        <v>289</v>
      </c>
    </row>
    <row r="35" spans="1:2" ht="12.95" customHeight="1" x14ac:dyDescent="0.2">
      <c r="A35" s="871" t="s">
        <v>551</v>
      </c>
      <c r="B35" s="1" t="s">
        <v>290</v>
      </c>
    </row>
    <row r="36" spans="1:2" ht="12.95" customHeight="1" x14ac:dyDescent="0.2">
      <c r="A36" s="868" t="s">
        <v>532</v>
      </c>
    </row>
    <row r="37" spans="1:2" ht="12.95" customHeight="1" x14ac:dyDescent="0.2">
      <c r="A37" s="871" t="s">
        <v>552</v>
      </c>
      <c r="B37" s="872" t="s">
        <v>291</v>
      </c>
    </row>
    <row r="38" spans="1:2" ht="12.95" customHeight="1" x14ac:dyDescent="0.2">
      <c r="A38" s="868" t="s">
        <v>532</v>
      </c>
    </row>
    <row r="39" spans="1:2" ht="12.95" customHeight="1" x14ac:dyDescent="0.2">
      <c r="A39" s="871" t="s">
        <v>553</v>
      </c>
      <c r="B39" s="872" t="s">
        <v>292</v>
      </c>
    </row>
    <row r="40" spans="1:2" ht="12.95" customHeight="1" x14ac:dyDescent="0.2">
      <c r="A40" s="871" t="s">
        <v>554</v>
      </c>
      <c r="B40" s="872" t="s">
        <v>293</v>
      </c>
    </row>
    <row r="41" spans="1:2" ht="12.95" customHeight="1" x14ac:dyDescent="0.2">
      <c r="A41" s="868" t="s">
        <v>532</v>
      </c>
    </row>
    <row r="42" spans="1:2" ht="12.95" customHeight="1" x14ac:dyDescent="0.2">
      <c r="A42" s="871" t="s">
        <v>555</v>
      </c>
      <c r="B42" s="872" t="s">
        <v>294</v>
      </c>
    </row>
    <row r="43" spans="1:2" ht="12.95" customHeight="1" x14ac:dyDescent="0.2">
      <c r="A43" s="868" t="s">
        <v>532</v>
      </c>
    </row>
    <row r="44" spans="1:2" ht="12.95" customHeight="1" x14ac:dyDescent="0.2">
      <c r="A44" s="871" t="s">
        <v>556</v>
      </c>
      <c r="B44" s="873" t="s">
        <v>295</v>
      </c>
    </row>
    <row r="45" spans="1:2" ht="12.95" customHeight="1" x14ac:dyDescent="0.2">
      <c r="A45" s="868" t="s">
        <v>532</v>
      </c>
    </row>
    <row r="46" spans="1:2" ht="12.95" customHeight="1" x14ac:dyDescent="0.2">
      <c r="A46" s="871" t="s">
        <v>557</v>
      </c>
      <c r="B46" s="872" t="s">
        <v>296</v>
      </c>
    </row>
    <row r="47" spans="1:2" ht="12.95" customHeight="1" x14ac:dyDescent="0.2">
      <c r="A47" s="868" t="s">
        <v>532</v>
      </c>
    </row>
    <row r="48" spans="1:2" ht="12.95" customHeight="1" x14ac:dyDescent="0.2">
      <c r="A48" s="871" t="s">
        <v>558</v>
      </c>
      <c r="B48" s="872" t="s">
        <v>297</v>
      </c>
    </row>
    <row r="49" spans="1:2" ht="12.95" customHeight="1" x14ac:dyDescent="0.2">
      <c r="A49" s="868" t="s">
        <v>532</v>
      </c>
    </row>
    <row r="50" spans="1:2" ht="12.95" customHeight="1" x14ac:dyDescent="0.2">
      <c r="A50" s="871" t="s">
        <v>559</v>
      </c>
      <c r="B50" s="872" t="s">
        <v>298</v>
      </c>
    </row>
    <row r="51" spans="1:2" ht="12.95" customHeight="1" x14ac:dyDescent="0.2">
      <c r="A51" s="868" t="s">
        <v>532</v>
      </c>
    </row>
    <row r="52" spans="1:2" ht="12.95" customHeight="1" x14ac:dyDescent="0.2">
      <c r="A52" s="871" t="s">
        <v>560</v>
      </c>
      <c r="B52" s="872" t="s">
        <v>299</v>
      </c>
    </row>
    <row r="53" spans="1:2" ht="12.95" customHeight="1" x14ac:dyDescent="0.2">
      <c r="A53" s="871" t="s">
        <v>561</v>
      </c>
      <c r="B53" s="872" t="s">
        <v>300</v>
      </c>
    </row>
    <row r="54" spans="1:2" ht="12.95" customHeight="1" x14ac:dyDescent="0.2">
      <c r="A54" s="868" t="s">
        <v>532</v>
      </c>
    </row>
    <row r="55" spans="1:2" ht="12.95" customHeight="1" x14ac:dyDescent="0.2">
      <c r="A55" s="871" t="s">
        <v>562</v>
      </c>
      <c r="B55" s="872" t="s">
        <v>301</v>
      </c>
    </row>
    <row r="56" spans="1:2" ht="12.95" customHeight="1" x14ac:dyDescent="0.2">
      <c r="A56" s="868" t="s">
        <v>532</v>
      </c>
    </row>
    <row r="57" spans="1:2" ht="12.95" customHeight="1" x14ac:dyDescent="0.2">
      <c r="A57" s="871" t="s">
        <v>563</v>
      </c>
      <c r="B57" s="872" t="s">
        <v>302</v>
      </c>
    </row>
    <row r="58" spans="1:2" ht="12.95" customHeight="1" x14ac:dyDescent="0.2">
      <c r="A58" s="868" t="s">
        <v>532</v>
      </c>
    </row>
    <row r="59" spans="1:2" ht="12.95" customHeight="1" x14ac:dyDescent="0.2">
      <c r="A59" s="871" t="s">
        <v>564</v>
      </c>
      <c r="B59" s="872" t="s">
        <v>303</v>
      </c>
    </row>
    <row r="60" spans="1:2" ht="12.95" customHeight="1" x14ac:dyDescent="0.2">
      <c r="A60" s="868" t="s">
        <v>532</v>
      </c>
    </row>
    <row r="61" spans="1:2" ht="12.95" customHeight="1" x14ac:dyDescent="0.2">
      <c r="A61" s="871" t="s">
        <v>565</v>
      </c>
      <c r="B61" s="872" t="s">
        <v>304</v>
      </c>
    </row>
    <row r="62" spans="1:2" ht="12.95" customHeight="1" x14ac:dyDescent="0.2">
      <c r="A62" s="868" t="s">
        <v>532</v>
      </c>
    </row>
    <row r="63" spans="1:2" ht="12.95" customHeight="1" x14ac:dyDescent="0.2">
      <c r="A63" s="871" t="s">
        <v>566</v>
      </c>
      <c r="B63" s="872" t="s">
        <v>305</v>
      </c>
    </row>
    <row r="64" spans="1:2" ht="12.95" customHeight="1" x14ac:dyDescent="0.2">
      <c r="A64" s="868" t="s">
        <v>532</v>
      </c>
    </row>
    <row r="65" spans="1:2" ht="12.95" customHeight="1" x14ac:dyDescent="0.2">
      <c r="A65" s="871" t="s">
        <v>567</v>
      </c>
      <c r="B65" s="872" t="s">
        <v>306</v>
      </c>
    </row>
    <row r="66" spans="1:2" ht="12.95" customHeight="1" x14ac:dyDescent="0.2">
      <c r="A66" s="868" t="s">
        <v>532</v>
      </c>
    </row>
    <row r="67" spans="1:2" ht="12.95" customHeight="1" x14ac:dyDescent="0.2">
      <c r="A67" s="871" t="s">
        <v>568</v>
      </c>
      <c r="B67" s="872" t="s">
        <v>307</v>
      </c>
    </row>
    <row r="68" spans="1:2" ht="12.95" customHeight="1" x14ac:dyDescent="0.2">
      <c r="A68" s="868" t="s">
        <v>532</v>
      </c>
    </row>
    <row r="69" spans="1:2" ht="12.95" customHeight="1" x14ac:dyDescent="0.2">
      <c r="A69" s="871" t="s">
        <v>626</v>
      </c>
      <c r="B69" s="872" t="s">
        <v>220</v>
      </c>
    </row>
    <row r="70" spans="1:2" ht="12.95" customHeight="1" x14ac:dyDescent="0.2">
      <c r="A70" s="868" t="s">
        <v>532</v>
      </c>
    </row>
    <row r="71" spans="1:2" ht="12.95" customHeight="1" x14ac:dyDescent="0.2">
      <c r="A71" s="871" t="s">
        <v>627</v>
      </c>
      <c r="B71" s="872" t="s">
        <v>308</v>
      </c>
    </row>
    <row r="72" spans="1:2" ht="12.95" customHeight="1" x14ac:dyDescent="0.2">
      <c r="A72" s="871" t="s">
        <v>628</v>
      </c>
      <c r="B72" s="872" t="s">
        <v>309</v>
      </c>
    </row>
    <row r="73" spans="1:2" ht="12.95" customHeight="1" x14ac:dyDescent="0.2">
      <c r="A73" s="868" t="s">
        <v>532</v>
      </c>
    </row>
    <row r="74" spans="1:2" ht="12.95" customHeight="1" x14ac:dyDescent="0.2">
      <c r="A74" s="871" t="s">
        <v>569</v>
      </c>
      <c r="B74" s="1" t="s">
        <v>310</v>
      </c>
    </row>
    <row r="75" spans="1:2" ht="12.95" customHeight="1" x14ac:dyDescent="0.2">
      <c r="A75" s="868" t="s">
        <v>532</v>
      </c>
    </row>
    <row r="76" spans="1:2" ht="12.95" customHeight="1" x14ac:dyDescent="0.2">
      <c r="A76" s="871" t="s">
        <v>570</v>
      </c>
      <c r="B76" s="872" t="s">
        <v>222</v>
      </c>
    </row>
    <row r="77" spans="1:2" ht="12.95" customHeight="1" x14ac:dyDescent="0.2">
      <c r="A77" s="868" t="s">
        <v>532</v>
      </c>
    </row>
    <row r="78" spans="1:2" ht="12.95" customHeight="1" x14ac:dyDescent="0.2">
      <c r="A78" s="871" t="s">
        <v>571</v>
      </c>
      <c r="B78" s="1" t="s">
        <v>311</v>
      </c>
    </row>
    <row r="79" spans="1:2" ht="12.95" customHeight="1" x14ac:dyDescent="0.2">
      <c r="A79" s="868" t="s">
        <v>532</v>
      </c>
    </row>
    <row r="80" spans="1:2" ht="12.95" customHeight="1" x14ac:dyDescent="0.2">
      <c r="A80" s="871" t="s">
        <v>572</v>
      </c>
      <c r="B80" s="1" t="s">
        <v>312</v>
      </c>
    </row>
    <row r="81" spans="1:2" ht="12.95" customHeight="1" x14ac:dyDescent="0.2">
      <c r="A81" s="868" t="s">
        <v>532</v>
      </c>
    </row>
    <row r="82" spans="1:2" ht="12.95" customHeight="1" x14ac:dyDescent="0.2">
      <c r="A82" s="871" t="s">
        <v>573</v>
      </c>
      <c r="B82" s="1" t="s">
        <v>313</v>
      </c>
    </row>
    <row r="83" spans="1:2" ht="12.95" customHeight="1" x14ac:dyDescent="0.2">
      <c r="A83" s="868" t="s">
        <v>532</v>
      </c>
    </row>
    <row r="84" spans="1:2" ht="12.95" customHeight="1" x14ac:dyDescent="0.2">
      <c r="A84" s="871" t="s">
        <v>574</v>
      </c>
      <c r="B84" s="872" t="s">
        <v>1399</v>
      </c>
    </row>
    <row r="85" spans="1:2" ht="12.95" customHeight="1" x14ac:dyDescent="0.2">
      <c r="A85" s="868" t="s">
        <v>532</v>
      </c>
    </row>
    <row r="86" spans="1:2" ht="12.95" customHeight="1" x14ac:dyDescent="0.2">
      <c r="A86" s="871" t="s">
        <v>575</v>
      </c>
      <c r="B86" s="872" t="s">
        <v>1217</v>
      </c>
    </row>
    <row r="87" spans="1:2" ht="12.95" customHeight="1" x14ac:dyDescent="0.2">
      <c r="A87" s="868" t="s">
        <v>532</v>
      </c>
    </row>
    <row r="88" spans="1:2" ht="12.95" customHeight="1" x14ac:dyDescent="0.2">
      <c r="A88" s="871" t="s">
        <v>577</v>
      </c>
      <c r="B88" s="1" t="s">
        <v>1483</v>
      </c>
    </row>
    <row r="89" spans="1:2" ht="12.95" customHeight="1" x14ac:dyDescent="0.2">
      <c r="A89" s="868" t="s">
        <v>532</v>
      </c>
    </row>
    <row r="90" spans="1:2" ht="12.95" customHeight="1" x14ac:dyDescent="0.2">
      <c r="A90" s="871" t="s">
        <v>578</v>
      </c>
      <c r="B90" s="1" t="s">
        <v>2136</v>
      </c>
    </row>
    <row r="91" spans="1:2" ht="12.95" customHeight="1" x14ac:dyDescent="0.2">
      <c r="A91" s="868" t="s">
        <v>532</v>
      </c>
    </row>
    <row r="92" spans="1:2" ht="12.95" customHeight="1" x14ac:dyDescent="0.2">
      <c r="B92" s="870" t="s">
        <v>576</v>
      </c>
    </row>
    <row r="93" spans="1:2" ht="12.95" customHeight="1" x14ac:dyDescent="0.2">
      <c r="A93" s="868" t="s">
        <v>532</v>
      </c>
    </row>
    <row r="94" spans="1:2" ht="12.95" customHeight="1" x14ac:dyDescent="0.2">
      <c r="A94" s="871" t="s">
        <v>579</v>
      </c>
      <c r="B94" s="1" t="s">
        <v>2226</v>
      </c>
    </row>
    <row r="95" spans="1:2" ht="12.95" customHeight="1" x14ac:dyDescent="0.2"/>
    <row r="96" spans="1:2" ht="12.95" customHeight="1" x14ac:dyDescent="0.2">
      <c r="A96" s="871" t="s">
        <v>580</v>
      </c>
      <c r="B96" s="872" t="s">
        <v>314</v>
      </c>
    </row>
    <row r="97" spans="1:2" ht="12.95" customHeight="1" x14ac:dyDescent="0.2">
      <c r="A97" s="868" t="s">
        <v>532</v>
      </c>
    </row>
    <row r="98" spans="1:2" ht="12.95" customHeight="1" x14ac:dyDescent="0.2">
      <c r="A98" s="871" t="s">
        <v>581</v>
      </c>
      <c r="B98" s="872" t="s">
        <v>315</v>
      </c>
    </row>
    <row r="99" spans="1:2" ht="12.95" customHeight="1" x14ac:dyDescent="0.2">
      <c r="A99" s="868" t="s">
        <v>532</v>
      </c>
    </row>
    <row r="100" spans="1:2" ht="12.95" customHeight="1" x14ac:dyDescent="0.2">
      <c r="A100" s="871" t="s">
        <v>582</v>
      </c>
      <c r="B100" s="872" t="s">
        <v>2228</v>
      </c>
    </row>
    <row r="101" spans="1:2" ht="12.95" customHeight="1" x14ac:dyDescent="0.2">
      <c r="A101" s="868" t="s">
        <v>532</v>
      </c>
    </row>
    <row r="102" spans="1:2" ht="12.95" customHeight="1" x14ac:dyDescent="0.2">
      <c r="A102" s="871" t="s">
        <v>583</v>
      </c>
      <c r="B102" s="872" t="s">
        <v>316</v>
      </c>
    </row>
    <row r="103" spans="1:2" ht="12.95" customHeight="1" x14ac:dyDescent="0.2">
      <c r="A103" s="868" t="s">
        <v>532</v>
      </c>
    </row>
    <row r="104" spans="1:2" ht="12.95" customHeight="1" x14ac:dyDescent="0.2">
      <c r="A104" s="871" t="s">
        <v>584</v>
      </c>
      <c r="B104" s="873" t="s">
        <v>317</v>
      </c>
    </row>
    <row r="105" spans="1:2" ht="12.95" customHeight="1" x14ac:dyDescent="0.2">
      <c r="A105" s="868" t="s">
        <v>532</v>
      </c>
    </row>
    <row r="106" spans="1:2" ht="12.95" customHeight="1" x14ac:dyDescent="0.2">
      <c r="A106" s="871" t="s">
        <v>585</v>
      </c>
      <c r="B106" s="872" t="s">
        <v>318</v>
      </c>
    </row>
    <row r="107" spans="1:2" ht="12.95" customHeight="1" x14ac:dyDescent="0.2">
      <c r="A107" s="868" t="s">
        <v>532</v>
      </c>
    </row>
    <row r="108" spans="1:2" ht="12.95" customHeight="1" x14ac:dyDescent="0.2">
      <c r="A108" s="871" t="s">
        <v>586</v>
      </c>
      <c r="B108" s="872" t="s">
        <v>319</v>
      </c>
    </row>
    <row r="109" spans="1:2" ht="12.95" customHeight="1" x14ac:dyDescent="0.2">
      <c r="A109" s="868" t="s">
        <v>532</v>
      </c>
    </row>
    <row r="110" spans="1:2" ht="12.95" customHeight="1" x14ac:dyDescent="0.2">
      <c r="A110" s="871" t="s">
        <v>587</v>
      </c>
      <c r="B110" s="1" t="s">
        <v>629</v>
      </c>
    </row>
    <row r="111" spans="1:2" ht="12.95" customHeight="1" x14ac:dyDescent="0.2">
      <c r="A111" s="868" t="s">
        <v>532</v>
      </c>
    </row>
    <row r="112" spans="1:2" ht="12.95" customHeight="1" x14ac:dyDescent="0.2">
      <c r="A112" s="871" t="s">
        <v>2277</v>
      </c>
      <c r="B112" s="1837" t="s">
        <v>2047</v>
      </c>
    </row>
    <row r="113" spans="1:2" ht="12.95" customHeight="1" x14ac:dyDescent="0.2">
      <c r="A113" s="871" t="s">
        <v>2278</v>
      </c>
      <c r="B113" s="1837"/>
    </row>
    <row r="114" spans="1:2" ht="12.95" customHeight="1" x14ac:dyDescent="0.2">
      <c r="A114" s="871" t="s">
        <v>2279</v>
      </c>
      <c r="B114" s="1837"/>
    </row>
    <row r="115" spans="1:2" ht="12.95" customHeight="1" x14ac:dyDescent="0.2">
      <c r="A115" s="871" t="s">
        <v>2280</v>
      </c>
      <c r="B115" s="1837"/>
    </row>
    <row r="116" spans="1:2" ht="12.95" customHeight="1" x14ac:dyDescent="0.2"/>
    <row r="117" spans="1:2" ht="12.95" customHeight="1" x14ac:dyDescent="0.2">
      <c r="A117" s="871" t="s">
        <v>2281</v>
      </c>
      <c r="B117" s="1" t="s">
        <v>2044</v>
      </c>
    </row>
    <row r="118" spans="1:2" ht="12.95" customHeight="1" x14ac:dyDescent="0.2">
      <c r="A118" s="871" t="s">
        <v>2282</v>
      </c>
      <c r="B118" s="1" t="s">
        <v>2043</v>
      </c>
    </row>
    <row r="119" spans="1:2" ht="12.95" customHeight="1" x14ac:dyDescent="0.2">
      <c r="A119" s="868" t="s">
        <v>532</v>
      </c>
    </row>
    <row r="120" spans="1:2" ht="12.95" customHeight="1" x14ac:dyDescent="0.2">
      <c r="A120" s="871" t="s">
        <v>588</v>
      </c>
      <c r="B120" s="1" t="s">
        <v>239</v>
      </c>
    </row>
    <row r="121" spans="1:2" ht="12.95" customHeight="1" x14ac:dyDescent="0.2">
      <c r="A121" s="871" t="s">
        <v>589</v>
      </c>
      <c r="B121" s="1" t="s">
        <v>320</v>
      </c>
    </row>
    <row r="122" spans="1:2" ht="12.95" customHeight="1" x14ac:dyDescent="0.2"/>
    <row r="123" spans="1:2" ht="12.95" customHeight="1" x14ac:dyDescent="0.2">
      <c r="A123" s="871" t="s">
        <v>2045</v>
      </c>
      <c r="B123" s="879" t="s">
        <v>2124</v>
      </c>
    </row>
    <row r="124" spans="1:2" ht="12.95" customHeight="1" x14ac:dyDescent="0.2">
      <c r="A124" s="871" t="s">
        <v>2046</v>
      </c>
      <c r="B124" s="879" t="s">
        <v>2125</v>
      </c>
    </row>
    <row r="125" spans="1:2" ht="12.95" customHeight="1" x14ac:dyDescent="0.2">
      <c r="A125" s="871" t="s">
        <v>2134</v>
      </c>
      <c r="B125" s="879" t="s">
        <v>2126</v>
      </c>
    </row>
    <row r="126" spans="1:2" ht="12.95" customHeight="1" x14ac:dyDescent="0.2">
      <c r="A126" s="871" t="s">
        <v>2283</v>
      </c>
      <c r="B126" s="879" t="s">
        <v>2127</v>
      </c>
    </row>
    <row r="127" spans="1:2" ht="12.95" customHeight="1" x14ac:dyDescent="0.2"/>
    <row r="128" spans="1:2" ht="12.95" customHeight="1" x14ac:dyDescent="0.2">
      <c r="A128" s="871" t="s">
        <v>2284</v>
      </c>
      <c r="B128" s="874" t="s">
        <v>321</v>
      </c>
    </row>
    <row r="129" spans="1:2" ht="12.95" customHeight="1" x14ac:dyDescent="0.2">
      <c r="A129" s="868" t="s">
        <v>532</v>
      </c>
    </row>
    <row r="130" spans="1:2" ht="12.95" customHeight="1" x14ac:dyDescent="0.2">
      <c r="A130" s="871" t="s">
        <v>2285</v>
      </c>
      <c r="B130" s="1" t="s">
        <v>233</v>
      </c>
    </row>
    <row r="131" spans="1:2" ht="12.95" customHeight="1" x14ac:dyDescent="0.2">
      <c r="A131" s="871"/>
    </row>
    <row r="132" spans="1:2" ht="12.95" customHeight="1" x14ac:dyDescent="0.2">
      <c r="A132" s="871" t="s">
        <v>2051</v>
      </c>
      <c r="B132" s="1" t="s">
        <v>232</v>
      </c>
    </row>
    <row r="133" spans="1:2" ht="12.95" customHeight="1" x14ac:dyDescent="0.2">
      <c r="A133" s="868" t="s">
        <v>532</v>
      </c>
    </row>
    <row r="134" spans="1:2" ht="12.95" customHeight="1" x14ac:dyDescent="0.2">
      <c r="A134" s="868" t="s">
        <v>532</v>
      </c>
    </row>
    <row r="135" spans="1:2" ht="12.95" customHeight="1" x14ac:dyDescent="0.2">
      <c r="B135" s="870" t="s">
        <v>590</v>
      </c>
    </row>
    <row r="136" spans="1:2" ht="12.95" customHeight="1" x14ac:dyDescent="0.2">
      <c r="A136" s="868" t="s">
        <v>532</v>
      </c>
    </row>
    <row r="137" spans="1:2" ht="12.95" customHeight="1" x14ac:dyDescent="0.2">
      <c r="A137" s="871" t="s">
        <v>591</v>
      </c>
      <c r="B137" s="872" t="s">
        <v>322</v>
      </c>
    </row>
    <row r="138" spans="1:2" ht="12.95" customHeight="1" x14ac:dyDescent="0.2">
      <c r="A138" s="868" t="s">
        <v>532</v>
      </c>
    </row>
    <row r="139" spans="1:2" ht="12.95" customHeight="1" x14ac:dyDescent="0.2">
      <c r="A139" s="871" t="s">
        <v>592</v>
      </c>
      <c r="B139" s="872" t="s">
        <v>251</v>
      </c>
    </row>
    <row r="140" spans="1:2" ht="12.95" customHeight="1" x14ac:dyDescent="0.2">
      <c r="A140" s="868" t="s">
        <v>532</v>
      </c>
    </row>
    <row r="141" spans="1:2" ht="12.95" customHeight="1" x14ac:dyDescent="0.2">
      <c r="A141" s="871" t="s">
        <v>593</v>
      </c>
      <c r="B141" s="872" t="s">
        <v>323</v>
      </c>
    </row>
    <row r="142" spans="1:2" ht="12.95" customHeight="1" x14ac:dyDescent="0.2">
      <c r="A142" s="868" t="s">
        <v>532</v>
      </c>
    </row>
    <row r="143" spans="1:2" ht="12.95" customHeight="1" x14ac:dyDescent="0.2">
      <c r="A143" s="871" t="s">
        <v>632</v>
      </c>
      <c r="B143" s="1" t="s">
        <v>634</v>
      </c>
    </row>
    <row r="144" spans="1:2" ht="12.95" customHeight="1" x14ac:dyDescent="0.2">
      <c r="A144" s="868" t="s">
        <v>532</v>
      </c>
    </row>
    <row r="145" spans="1:2" ht="12.95" customHeight="1" x14ac:dyDescent="0.2">
      <c r="A145" s="868" t="s">
        <v>532</v>
      </c>
    </row>
    <row r="146" spans="1:2" ht="12.95" customHeight="1" x14ac:dyDescent="0.2">
      <c r="B146" s="870" t="s">
        <v>594</v>
      </c>
    </row>
    <row r="147" spans="1:2" ht="12.95" customHeight="1" x14ac:dyDescent="0.2">
      <c r="A147" s="868" t="s">
        <v>532</v>
      </c>
    </row>
    <row r="148" spans="1:2" ht="12.95" customHeight="1" x14ac:dyDescent="0.2">
      <c r="A148" s="871" t="s">
        <v>2286</v>
      </c>
      <c r="B148" s="872" t="s">
        <v>324</v>
      </c>
    </row>
    <row r="149" spans="1:2" ht="12.95" customHeight="1" x14ac:dyDescent="0.2">
      <c r="A149" s="868" t="s">
        <v>532</v>
      </c>
    </row>
    <row r="150" spans="1:2" ht="12.95" customHeight="1" x14ac:dyDescent="0.2">
      <c r="A150" s="871" t="s">
        <v>633</v>
      </c>
      <c r="B150" s="1" t="s">
        <v>635</v>
      </c>
    </row>
    <row r="151" spans="1:2" ht="12.95" customHeight="1" x14ac:dyDescent="0.2">
      <c r="A151" s="868" t="s">
        <v>532</v>
      </c>
    </row>
    <row r="152" spans="1:2" ht="12.95" customHeight="1" x14ac:dyDescent="0.2">
      <c r="A152" s="868" t="s">
        <v>532</v>
      </c>
    </row>
    <row r="153" spans="1:2" ht="12.95" customHeight="1" x14ac:dyDescent="0.2">
      <c r="B153" s="870" t="s">
        <v>595</v>
      </c>
    </row>
    <row r="154" spans="1:2" ht="12.95" customHeight="1" x14ac:dyDescent="0.2">
      <c r="A154" s="868" t="s">
        <v>532</v>
      </c>
    </row>
    <row r="155" spans="1:2" ht="12.95" customHeight="1" x14ac:dyDescent="0.2">
      <c r="A155" s="871" t="s">
        <v>2287</v>
      </c>
      <c r="B155" s="872" t="s">
        <v>325</v>
      </c>
    </row>
    <row r="156" spans="1:2" ht="12.95" customHeight="1" x14ac:dyDescent="0.2">
      <c r="A156" s="868" t="s">
        <v>532</v>
      </c>
    </row>
    <row r="157" spans="1:2" ht="12.95" customHeight="1" x14ac:dyDescent="0.2">
      <c r="A157" s="871" t="s">
        <v>2288</v>
      </c>
      <c r="B157" s="1" t="s">
        <v>596</v>
      </c>
    </row>
    <row r="158" spans="1:2" ht="12.95" customHeight="1" x14ac:dyDescent="0.2">
      <c r="A158" s="868" t="s">
        <v>532</v>
      </c>
    </row>
    <row r="159" spans="1:2" ht="12.95" customHeight="1" x14ac:dyDescent="0.2">
      <c r="A159" s="868" t="s">
        <v>532</v>
      </c>
    </row>
    <row r="160" spans="1:2" ht="12.95" customHeight="1" x14ac:dyDescent="0.2">
      <c r="B160" s="870" t="s">
        <v>597</v>
      </c>
    </row>
    <row r="161" spans="1:2" ht="12.95" customHeight="1" x14ac:dyDescent="0.2">
      <c r="A161" s="868" t="s">
        <v>532</v>
      </c>
    </row>
    <row r="162" spans="1:2" ht="12.95" customHeight="1" x14ac:dyDescent="0.2">
      <c r="A162" s="871" t="s">
        <v>598</v>
      </c>
      <c r="B162" s="872" t="s">
        <v>1442</v>
      </c>
    </row>
    <row r="163" spans="1:2" ht="12.95" customHeight="1" x14ac:dyDescent="0.2">
      <c r="A163" s="868" t="s">
        <v>532</v>
      </c>
    </row>
    <row r="164" spans="1:2" ht="12.95" customHeight="1" x14ac:dyDescent="0.2">
      <c r="A164" s="871" t="s">
        <v>2289</v>
      </c>
      <c r="B164" s="1" t="s">
        <v>637</v>
      </c>
    </row>
    <row r="165" spans="1:2" ht="12.95" customHeight="1" x14ac:dyDescent="0.2">
      <c r="A165" s="868" t="s">
        <v>532</v>
      </c>
    </row>
    <row r="166" spans="1:2" ht="12.95" customHeight="1" x14ac:dyDescent="0.2">
      <c r="A166" s="871" t="s">
        <v>599</v>
      </c>
      <c r="B166" s="1" t="s">
        <v>267</v>
      </c>
    </row>
    <row r="167" spans="1:2" ht="12.95" customHeight="1" x14ac:dyDescent="0.2">
      <c r="A167" s="868" t="s">
        <v>532</v>
      </c>
    </row>
    <row r="168" spans="1:2" ht="12.95" customHeight="1" x14ac:dyDescent="0.2">
      <c r="A168" s="871" t="s">
        <v>600</v>
      </c>
      <c r="B168" s="872" t="s">
        <v>638</v>
      </c>
    </row>
    <row r="169" spans="1:2" ht="12.95" customHeight="1" x14ac:dyDescent="0.2">
      <c r="A169" s="868" t="s">
        <v>532</v>
      </c>
    </row>
    <row r="170" spans="1:2" ht="12.95" customHeight="1" x14ac:dyDescent="0.2">
      <c r="A170" s="871" t="s">
        <v>636</v>
      </c>
      <c r="B170" s="872" t="s">
        <v>601</v>
      </c>
    </row>
    <row r="171" spans="1:2" ht="12.95" customHeight="1" x14ac:dyDescent="0.2">
      <c r="A171" s="868" t="s">
        <v>532</v>
      </c>
    </row>
    <row r="172" spans="1:2" ht="12.95" customHeight="1" x14ac:dyDescent="0.2">
      <c r="A172" s="871" t="s">
        <v>2290</v>
      </c>
      <c r="B172" s="872" t="s">
        <v>602</v>
      </c>
    </row>
    <row r="173" spans="1:2" ht="12.95" customHeight="1" x14ac:dyDescent="0.2">
      <c r="A173" s="871" t="s">
        <v>2291</v>
      </c>
      <c r="B173" s="875" t="s">
        <v>1430</v>
      </c>
    </row>
    <row r="174" spans="1:2" ht="12.95" customHeight="1" x14ac:dyDescent="0.2">
      <c r="A174" s="868" t="s">
        <v>532</v>
      </c>
    </row>
    <row r="175" spans="1:2" ht="12.95" customHeight="1" x14ac:dyDescent="0.2">
      <c r="A175" s="871" t="s">
        <v>604</v>
      </c>
      <c r="B175" s="872" t="s">
        <v>603</v>
      </c>
    </row>
    <row r="176" spans="1:2" ht="12.95" customHeight="1" x14ac:dyDescent="0.2">
      <c r="A176" s="868" t="s">
        <v>532</v>
      </c>
    </row>
    <row r="177" spans="1:2" ht="12.95" customHeight="1" x14ac:dyDescent="0.2">
      <c r="A177" s="871" t="s">
        <v>2292</v>
      </c>
      <c r="B177" s="872" t="s">
        <v>605</v>
      </c>
    </row>
    <row r="178" spans="1:2" ht="12.95" customHeight="1" x14ac:dyDescent="0.2">
      <c r="A178" s="871" t="s">
        <v>2293</v>
      </c>
      <c r="B178" s="872" t="s">
        <v>639</v>
      </c>
    </row>
    <row r="179" spans="1:2" ht="12.95" customHeight="1" x14ac:dyDescent="0.2"/>
  </sheetData>
  <mergeCells count="7">
    <mergeCell ref="B112:B115"/>
    <mergeCell ref="B21:B23"/>
    <mergeCell ref="A1:B1"/>
    <mergeCell ref="B5:B6"/>
    <mergeCell ref="B8:B10"/>
    <mergeCell ref="B12:B13"/>
    <mergeCell ref="B18:B19"/>
  </mergeCells>
  <phoneticPr fontId="169" type="noConversion"/>
  <hyperlinks>
    <hyperlink ref="A5" location="'1A'!A1" display="TABLO 1A"/>
    <hyperlink ref="A6" location="'1B'!A1" display="TABLO 1B"/>
    <hyperlink ref="A8" location="T2A!A1" display="TABLO 2A"/>
    <hyperlink ref="A9" location="T2B!A1" display="TABLO 2B"/>
    <hyperlink ref="A10" location="T2C!A1" display="TABLO 2C"/>
    <hyperlink ref="A12" location="T3A!A1" display="TABLO 3A"/>
    <hyperlink ref="A13" location="T3B!A1" display="TABLO 3B"/>
    <hyperlink ref="A15" location="'T4'!A1" display="TABLO 4"/>
    <hyperlink ref="A16" location="'T5'!A1" display="TABLO 5"/>
    <hyperlink ref="A18" location="'6A'!A1" display="TABLO 6A"/>
    <hyperlink ref="A19" location="'6B'!A1" display="TABLO 6B"/>
    <hyperlink ref="A21" location="T7A!A1" display="TABLO 7A"/>
    <hyperlink ref="A22" location="T7B!A1" display="TABLO 7B"/>
    <hyperlink ref="A23" location="T7C!A1" display="TABLO 7C"/>
    <hyperlink ref="A26" location="'T8'!A1" display="TABLO 8"/>
    <hyperlink ref="A28" location="'T9'!A1" display="TABLO 9"/>
    <hyperlink ref="A30" location="'T10'!A1" display="TABLO 10"/>
    <hyperlink ref="A32" location="'T11'!A1" display="TABLO 11"/>
    <hyperlink ref="A34" location="T12A!A1" display="TABLO 12A"/>
    <hyperlink ref="A35" location="T12B!A1" display="TABLO 12B"/>
    <hyperlink ref="A37" location="'T13'!A1" display="TABLO 13"/>
    <hyperlink ref="A39" location="'T14'!A1" display="TABLO 14"/>
    <hyperlink ref="A40" location="T14A!A1" display="TABLO 14A"/>
    <hyperlink ref="A42" location="'T15'!A1" display="TABLO 15"/>
    <hyperlink ref="A44" location="'T16'!A1" display="TABLO 16"/>
    <hyperlink ref="A46" location="'T17'!A1" display="TABLO 17"/>
    <hyperlink ref="A48" location="'T18'!A1" display="TABLO 18"/>
    <hyperlink ref="A50" location="'T19'!A1" display="TABLO 19"/>
    <hyperlink ref="A52" location="'T20'!A1" display="TABLO 20"/>
    <hyperlink ref="A53" location="T20A!A1" display="TABLO 20A"/>
    <hyperlink ref="A55" location="'T21'!A1" display="TABLO 21"/>
    <hyperlink ref="A57" location="'T22'!A1" display="TABLO 22"/>
    <hyperlink ref="A59" location="'T23'!A1" display="TABLO 23"/>
    <hyperlink ref="A61" location="'T24'!A1" display="TABLO 24"/>
    <hyperlink ref="A63" location="'T25'!A1" display="TABLO 25"/>
    <hyperlink ref="A67" location="'T27'!A1" display="TABLO 26"/>
    <hyperlink ref="A69" location="'T28'!A1" display="TABLO 28"/>
    <hyperlink ref="A71" location="T29A!A1" display="TABLO 29A"/>
    <hyperlink ref="A72" location="T29B!A1" display="TABLO 29B"/>
    <hyperlink ref="A74" location="'30'!A1" display="TABLO 30"/>
    <hyperlink ref="A76" location="'T31'!A1" display="TABLO 31"/>
    <hyperlink ref="A78" location="'T32'!A1" display="TABLO 32"/>
    <hyperlink ref="A80" location="'T33'!A1" display="TABLO 33"/>
    <hyperlink ref="A82" location="'T34'!A1" display="TABLO 34"/>
    <hyperlink ref="A84" location="'35'!Yazdırma_Alanı" display="TABLO 35"/>
    <hyperlink ref="A86" location="'36'!Yazdırma_Alanı" display="TABLO 36"/>
    <hyperlink ref="A88" location="'37'!Yazdırma_Alanı" display="TABLO 37"/>
    <hyperlink ref="A96" location="'T40'!A1" display="TABLO 41"/>
    <hyperlink ref="A98" location="'T41'!A1" display="TABLO 42"/>
    <hyperlink ref="A102" location="'T43'!A1" display="TABLO 43"/>
    <hyperlink ref="A104" location="'T44'!A1" display="TABLO 44"/>
    <hyperlink ref="A106" location="'T45'!A1" display="TABLO 45"/>
    <hyperlink ref="A108" location="'T46'!A1" display="TABLO 46"/>
    <hyperlink ref="A110" location="'T47'!A1" display="TABLO 47"/>
    <hyperlink ref="A112" location="T48A!A1" display="TABLO 48A"/>
    <hyperlink ref="A117" location="T49A!A1" display="TABLO 49A"/>
    <hyperlink ref="A130" location="'T53'!A1" display="TABLO 53"/>
    <hyperlink ref="A128" location="'T52'!A1" display="TABLO 52"/>
    <hyperlink ref="A123" location="T51A!A1" display="TABLO 51A"/>
    <hyperlink ref="A125" location="T51C!A1" display="TABLO 51C"/>
    <hyperlink ref="A137" location="'T55'!A1" display="TABLO 55"/>
    <hyperlink ref="A139" location="'T56'!A1" display="TABLO 56"/>
    <hyperlink ref="A141" location="'T57'!A1" display="TABLO 57"/>
    <hyperlink ref="A143" location="'T58'!A1" display="TABLO 58"/>
    <hyperlink ref="A148" location="'59A-B'!A1" display="TABLO 59A-B"/>
    <hyperlink ref="A150" location="'60'!A1" display="TABLO 60"/>
    <hyperlink ref="A155" location="'61A-B'!A1" display="TABLO 61A-B"/>
    <hyperlink ref="A157" location="'62'!A1" display="TABLO 62"/>
    <hyperlink ref="A162" location="'T63'!A1" display="TABLO 63"/>
    <hyperlink ref="A164" location="'T64'!A1" display="TABLO 64"/>
    <hyperlink ref="A166" location="'T65'!A1" display="TABLO 65"/>
    <hyperlink ref="A168" location="'T66'!A1" display="TABLO 66"/>
    <hyperlink ref="A170" location="'T67'!A1" display="TABLO 67"/>
    <hyperlink ref="A172" location="T68A!A1" display="TABLO 68A"/>
    <hyperlink ref="A173" location="T68B!A1" display="TABLO 68B"/>
    <hyperlink ref="A175" location="'T69'!A1" display="TABLO 69"/>
    <hyperlink ref="A177" location="T70A!A1" display="TABLO 70A"/>
    <hyperlink ref="A90" location="'38'!Yazdırma_Alanı" display="TABLO 38"/>
    <hyperlink ref="A65" location="'T26'!A1" display="TABLO 26"/>
    <hyperlink ref="A100" location="'T42'!A1" display="TABLO 43"/>
    <hyperlink ref="A113" location="T48B!A1" display="TABLO 48B"/>
    <hyperlink ref="A120" location="T50A!A1" display="TABLO 50A"/>
    <hyperlink ref="A132" location="'T54'!A1" display="TABLO 54"/>
    <hyperlink ref="A178" location="T70B!A1" display="TABLO 70B"/>
    <hyperlink ref="A121" location="T50B!A1" display="TABLO 50B"/>
    <hyperlink ref="A114" location="T48C!A1" display="TABLO 48C"/>
    <hyperlink ref="A115" location="T48D!A1" display="TABLO 48D"/>
    <hyperlink ref="A118" location="T49B!A1" display="TABLO 49B"/>
    <hyperlink ref="A124" location="T51B!A1" display="TABLO 51B"/>
    <hyperlink ref="A126" location="T51D!A1" display="TABLO 51D"/>
    <hyperlink ref="A94" location="'T39'!A1" display="TABLO 40"/>
  </hyperlinks>
  <printOptions horizontalCentered="1"/>
  <pageMargins left="0.11811023622047245" right="0.11811023622047245" top="0.51181102362204722" bottom="0.11811023622047245" header="0.31496062992125984" footer="0.11811023622047245"/>
  <pageSetup paperSize="9" scale="65" fitToHeight="2" orientation="portrait" r:id="rId1"/>
  <headerFooter alignWithMargins="0"/>
  <rowBreaks count="1" manualBreakCount="1">
    <brk id="91" max="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E80"/>
  <sheetViews>
    <sheetView showGridLines="0" zoomScaleNormal="100" workbookViewId="0">
      <pane xSplit="1" ySplit="7" topLeftCell="K8" activePane="bottomRight" state="frozen"/>
      <selection activeCell="D9" sqref="D9:D11"/>
      <selection pane="topRight" activeCell="D9" sqref="D9:D11"/>
      <selection pane="bottomLeft" activeCell="D9" sqref="D9:D11"/>
      <selection pane="bottomRight" activeCell="Z7" sqref="Z7"/>
    </sheetView>
  </sheetViews>
  <sheetFormatPr defaultRowHeight="12.75" x14ac:dyDescent="0.2"/>
  <cols>
    <col min="1" max="1" width="28.5703125" style="484" customWidth="1"/>
    <col min="2" max="2" width="8.7109375" style="484" customWidth="1"/>
    <col min="3" max="3" width="9.28515625" style="484" customWidth="1"/>
    <col min="4" max="4" width="8.42578125" style="484" customWidth="1"/>
    <col min="5" max="5" width="10" style="484" customWidth="1"/>
    <col min="6" max="6" width="12.7109375" style="484" customWidth="1"/>
    <col min="7" max="7" width="11.42578125" style="484" customWidth="1"/>
    <col min="8" max="8" width="9.7109375" style="484" customWidth="1"/>
    <col min="9" max="9" width="9" style="484" customWidth="1"/>
    <col min="10" max="10" width="10.140625" style="484" customWidth="1"/>
    <col min="11" max="11" width="9" style="484" customWidth="1"/>
    <col min="12" max="12" width="9.85546875" style="484" customWidth="1"/>
    <col min="13" max="13" width="9.7109375" style="484" customWidth="1"/>
    <col min="14" max="14" width="10.140625" style="484" customWidth="1"/>
    <col min="15" max="15" width="9" style="484" customWidth="1"/>
    <col min="16" max="16" width="9.42578125" style="484" customWidth="1"/>
    <col min="17" max="17" width="9.7109375" style="484" customWidth="1"/>
    <col min="18" max="18" width="8.7109375" style="484" customWidth="1"/>
    <col min="19" max="19" width="11.28515625" style="484" customWidth="1"/>
    <col min="20" max="20" width="10.28515625" style="484" customWidth="1"/>
    <col min="21" max="21" width="9.85546875" style="484" customWidth="1"/>
    <col min="22" max="22" width="9" style="484" customWidth="1"/>
    <col min="23" max="23" width="9.42578125" style="484" bestFit="1" customWidth="1"/>
    <col min="24" max="24" width="9.85546875" style="484" customWidth="1"/>
    <col min="25" max="25" width="10.7109375" style="484" customWidth="1"/>
    <col min="26" max="28" width="9.140625" style="1489"/>
    <col min="29" max="16384" width="9.140625" style="484"/>
  </cols>
  <sheetData>
    <row r="1" spans="1:29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1488"/>
    </row>
    <row r="2" spans="1:29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1488"/>
    </row>
    <row r="3" spans="1:29" s="1044" customFormat="1" x14ac:dyDescent="0.2">
      <c r="A3" s="1065" t="s">
        <v>1245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947"/>
      <c r="Z3" s="1069" t="s">
        <v>1246</v>
      </c>
      <c r="AA3" s="1491"/>
      <c r="AB3" s="1491"/>
    </row>
    <row r="4" spans="1:29" s="487" customFormat="1" x14ac:dyDescent="0.2">
      <c r="A4" s="598"/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640"/>
      <c r="Y4" s="591"/>
      <c r="Z4" s="1492"/>
      <c r="AA4" s="1493"/>
      <c r="AB4" s="1493"/>
    </row>
    <row r="5" spans="1:29" s="487" customFormat="1" ht="18" customHeight="1" x14ac:dyDescent="0.2">
      <c r="A5" s="1862" t="s">
        <v>162</v>
      </c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2"/>
      <c r="M5" s="1862"/>
      <c r="N5" s="1861" t="s">
        <v>163</v>
      </c>
      <c r="O5" s="1861"/>
      <c r="P5" s="1861"/>
      <c r="Q5" s="1861"/>
      <c r="R5" s="1861"/>
      <c r="S5" s="1861"/>
      <c r="T5" s="1861"/>
      <c r="U5" s="1861"/>
      <c r="V5" s="1861"/>
      <c r="W5" s="1861"/>
      <c r="X5" s="1861"/>
      <c r="Y5" s="1861"/>
      <c r="Z5" s="1861"/>
      <c r="AA5" s="1493"/>
      <c r="AB5" s="1493"/>
    </row>
    <row r="6" spans="1:29" s="487" customFormat="1" ht="18" customHeight="1" x14ac:dyDescent="0.2">
      <c r="A6" s="1862"/>
      <c r="B6" s="1862"/>
      <c r="C6" s="1862"/>
      <c r="D6" s="1862"/>
      <c r="E6" s="1862"/>
      <c r="F6" s="1862"/>
      <c r="G6" s="1862"/>
      <c r="H6" s="1862"/>
      <c r="I6" s="1862"/>
      <c r="J6" s="1862"/>
      <c r="K6" s="1862"/>
      <c r="L6" s="1862"/>
      <c r="M6" s="1862"/>
      <c r="N6" s="1861"/>
      <c r="O6" s="1861"/>
      <c r="P6" s="1861"/>
      <c r="Q6" s="1861"/>
      <c r="R6" s="1861"/>
      <c r="S6" s="1861"/>
      <c r="T6" s="1861"/>
      <c r="U6" s="1861"/>
      <c r="V6" s="1861"/>
      <c r="W6" s="1861"/>
      <c r="X6" s="1861"/>
      <c r="Y6" s="1861"/>
      <c r="Z6" s="1861"/>
      <c r="AA6" s="1493"/>
      <c r="AB6" s="1493"/>
    </row>
    <row r="7" spans="1:29" s="487" customFormat="1" ht="15.75" thickBot="1" x14ac:dyDescent="0.25">
      <c r="A7" s="644" t="s">
        <v>1466</v>
      </c>
      <c r="B7" s="639"/>
      <c r="C7" s="639"/>
      <c r="D7" s="639"/>
      <c r="E7" s="639"/>
      <c r="F7" s="639"/>
      <c r="G7" s="639"/>
      <c r="H7" s="639"/>
      <c r="I7" s="639"/>
      <c r="J7" s="639"/>
      <c r="K7" s="639"/>
      <c r="L7" s="639"/>
      <c r="N7" s="607" t="s">
        <v>1727</v>
      </c>
      <c r="O7" s="599"/>
      <c r="P7" s="599"/>
      <c r="Q7" s="599"/>
      <c r="R7" s="599"/>
      <c r="S7" s="599"/>
      <c r="T7" s="599"/>
      <c r="U7" s="599"/>
      <c r="V7" s="599"/>
      <c r="W7" s="599"/>
      <c r="X7" s="645"/>
      <c r="Z7" s="592" t="s">
        <v>1041</v>
      </c>
      <c r="AA7" s="1493"/>
      <c r="AB7" s="1493"/>
    </row>
    <row r="8" spans="1:29" ht="24" customHeight="1" thickBot="1" x14ac:dyDescent="0.25">
      <c r="A8" s="1869" t="s">
        <v>1048</v>
      </c>
      <c r="B8" s="1854" t="s">
        <v>1728</v>
      </c>
      <c r="C8" s="1855" t="s">
        <v>1729</v>
      </c>
      <c r="D8" s="1854" t="s">
        <v>966</v>
      </c>
      <c r="E8" s="1858" t="s">
        <v>2146</v>
      </c>
      <c r="F8" s="1859"/>
      <c r="G8" s="1859"/>
      <c r="H8" s="1859"/>
      <c r="I8" s="1859"/>
      <c r="J8" s="1854" t="s">
        <v>1516</v>
      </c>
      <c r="K8" s="1854" t="s">
        <v>1730</v>
      </c>
      <c r="L8" s="1854" t="s">
        <v>1731</v>
      </c>
      <c r="M8" s="1854" t="s">
        <v>1732</v>
      </c>
      <c r="N8" s="1858" t="s">
        <v>123</v>
      </c>
      <c r="O8" s="1859"/>
      <c r="P8" s="1859"/>
      <c r="Q8" s="1860"/>
      <c r="R8" s="1854" t="s">
        <v>1107</v>
      </c>
      <c r="S8" s="1858" t="s">
        <v>3957</v>
      </c>
      <c r="T8" s="1859"/>
      <c r="U8" s="1859"/>
      <c r="V8" s="1859"/>
      <c r="W8" s="1860"/>
      <c r="X8" s="1854" t="s">
        <v>1733</v>
      </c>
      <c r="Y8" s="1854" t="s">
        <v>1734</v>
      </c>
      <c r="Z8" s="1854" t="s">
        <v>1163</v>
      </c>
      <c r="AA8" s="1488"/>
      <c r="AC8" s="1489"/>
    </row>
    <row r="9" spans="1:29" ht="15" customHeight="1" thickBot="1" x14ac:dyDescent="0.25">
      <c r="A9" s="1870"/>
      <c r="B9" s="1854"/>
      <c r="C9" s="1856"/>
      <c r="D9" s="1854"/>
      <c r="E9" s="1854" t="s">
        <v>79</v>
      </c>
      <c r="F9" s="1855" t="s">
        <v>3960</v>
      </c>
      <c r="G9" s="1854" t="s">
        <v>1724</v>
      </c>
      <c r="H9" s="1854" t="s">
        <v>3958</v>
      </c>
      <c r="I9" s="1854" t="s">
        <v>900</v>
      </c>
      <c r="J9" s="1854"/>
      <c r="K9" s="1854"/>
      <c r="L9" s="1854"/>
      <c r="M9" s="1854"/>
      <c r="N9" s="1854" t="s">
        <v>1735</v>
      </c>
      <c r="O9" s="1854" t="s">
        <v>1736</v>
      </c>
      <c r="P9" s="1854" t="s">
        <v>480</v>
      </c>
      <c r="Q9" s="1854" t="s">
        <v>1737</v>
      </c>
      <c r="R9" s="1854"/>
      <c r="S9" s="1854" t="s">
        <v>1738</v>
      </c>
      <c r="T9" s="1854" t="s">
        <v>1739</v>
      </c>
      <c r="U9" s="1854" t="s">
        <v>479</v>
      </c>
      <c r="V9" s="1854" t="s">
        <v>1740</v>
      </c>
      <c r="W9" s="1854" t="s">
        <v>1741</v>
      </c>
      <c r="X9" s="1854"/>
      <c r="Y9" s="1854"/>
      <c r="Z9" s="1854"/>
      <c r="AA9" s="1488"/>
      <c r="AC9" s="1489"/>
    </row>
    <row r="10" spans="1:29" ht="15" customHeight="1" thickBot="1" x14ac:dyDescent="0.25">
      <c r="A10" s="1870"/>
      <c r="B10" s="1854"/>
      <c r="C10" s="1856"/>
      <c r="D10" s="1854"/>
      <c r="E10" s="1854"/>
      <c r="F10" s="1856"/>
      <c r="G10" s="1854"/>
      <c r="H10" s="1854"/>
      <c r="I10" s="1854"/>
      <c r="J10" s="1854"/>
      <c r="K10" s="1873"/>
      <c r="L10" s="1854"/>
      <c r="M10" s="1854"/>
      <c r="N10" s="1854"/>
      <c r="O10" s="1854"/>
      <c r="P10" s="1854"/>
      <c r="Q10" s="1854"/>
      <c r="R10" s="1854"/>
      <c r="S10" s="1854"/>
      <c r="T10" s="1854"/>
      <c r="U10" s="1854"/>
      <c r="V10" s="1854"/>
      <c r="W10" s="1854"/>
      <c r="X10" s="1854"/>
      <c r="Y10" s="1854"/>
      <c r="Z10" s="1854"/>
      <c r="AA10" s="1488"/>
      <c r="AC10" s="1489"/>
    </row>
    <row r="11" spans="1:29" ht="15" customHeight="1" thickBot="1" x14ac:dyDescent="0.25">
      <c r="A11" s="1870"/>
      <c r="B11" s="1854"/>
      <c r="C11" s="1856"/>
      <c r="D11" s="1854"/>
      <c r="E11" s="1854"/>
      <c r="F11" s="1856"/>
      <c r="G11" s="1854"/>
      <c r="H11" s="1854"/>
      <c r="I11" s="1854"/>
      <c r="J11" s="1854"/>
      <c r="K11" s="1873"/>
      <c r="L11" s="1854"/>
      <c r="M11" s="1854"/>
      <c r="N11" s="1854"/>
      <c r="O11" s="1854"/>
      <c r="P11" s="1854"/>
      <c r="Q11" s="1854"/>
      <c r="R11" s="1854"/>
      <c r="S11" s="1854"/>
      <c r="T11" s="1854"/>
      <c r="U11" s="1854"/>
      <c r="V11" s="1854"/>
      <c r="W11" s="1854"/>
      <c r="X11" s="1854"/>
      <c r="Y11" s="1854"/>
      <c r="Z11" s="1854"/>
      <c r="AA11" s="1488"/>
      <c r="AC11" s="1489"/>
    </row>
    <row r="12" spans="1:29" ht="57" customHeight="1" thickBot="1" x14ac:dyDescent="0.25">
      <c r="A12" s="1871"/>
      <c r="B12" s="1854"/>
      <c r="C12" s="1857"/>
      <c r="D12" s="1854"/>
      <c r="E12" s="1854"/>
      <c r="F12" s="1857"/>
      <c r="G12" s="1854"/>
      <c r="H12" s="1854"/>
      <c r="I12" s="1854"/>
      <c r="J12" s="1854"/>
      <c r="K12" s="1873"/>
      <c r="L12" s="1854"/>
      <c r="M12" s="1854"/>
      <c r="N12" s="1854"/>
      <c r="O12" s="1854"/>
      <c r="P12" s="1854"/>
      <c r="Q12" s="1854"/>
      <c r="R12" s="1854"/>
      <c r="S12" s="1854"/>
      <c r="T12" s="1854"/>
      <c r="U12" s="1854"/>
      <c r="V12" s="1854"/>
      <c r="W12" s="1854"/>
      <c r="X12" s="1854"/>
      <c r="Y12" s="1854"/>
      <c r="Z12" s="1854"/>
      <c r="AA12" s="1488"/>
      <c r="AC12" s="1489"/>
    </row>
    <row r="13" spans="1:29" s="514" customFormat="1" ht="12" customHeight="1" x14ac:dyDescent="0.2">
      <c r="A13" s="1659" t="s">
        <v>826</v>
      </c>
      <c r="B13" s="638"/>
      <c r="C13" s="610"/>
      <c r="D13" s="621"/>
      <c r="E13" s="610"/>
      <c r="F13" s="610"/>
      <c r="G13" s="610"/>
      <c r="H13" s="610"/>
      <c r="I13" s="610"/>
      <c r="J13" s="610"/>
      <c r="K13" s="610"/>
      <c r="L13" s="622"/>
      <c r="M13" s="622"/>
      <c r="N13" s="610"/>
      <c r="O13" s="621"/>
      <c r="P13" s="610"/>
      <c r="Q13" s="622"/>
      <c r="R13" s="610"/>
      <c r="S13" s="621"/>
      <c r="T13" s="610"/>
      <c r="U13" s="621"/>
      <c r="V13" s="610"/>
      <c r="W13" s="610"/>
      <c r="X13" s="610"/>
      <c r="Y13" s="610"/>
      <c r="Z13" s="610"/>
      <c r="AA13" s="1494"/>
      <c r="AB13" s="616"/>
      <c r="AC13" s="616"/>
    </row>
    <row r="14" spans="1:29" s="589" customFormat="1" ht="12" customHeight="1" x14ac:dyDescent="0.2">
      <c r="A14" s="14" t="s">
        <v>1876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520.73459000000003</v>
      </c>
      <c r="I14" s="13">
        <v>0</v>
      </c>
      <c r="J14" s="13">
        <v>12.14</v>
      </c>
      <c r="K14" s="13">
        <v>0</v>
      </c>
      <c r="L14" s="13">
        <v>0</v>
      </c>
      <c r="M14" s="13">
        <v>532.87459000000001</v>
      </c>
      <c r="N14" s="13">
        <v>14740</v>
      </c>
      <c r="O14" s="13">
        <v>0</v>
      </c>
      <c r="P14" s="13">
        <v>0</v>
      </c>
      <c r="Q14" s="13">
        <v>14740</v>
      </c>
      <c r="R14" s="13">
        <v>0</v>
      </c>
      <c r="S14" s="13">
        <v>9.1601800000000004</v>
      </c>
      <c r="T14" s="13">
        <v>192.08799999999999</v>
      </c>
      <c r="U14" s="13">
        <v>-60.69</v>
      </c>
      <c r="V14" s="13">
        <v>0</v>
      </c>
      <c r="W14" s="13">
        <v>140.55817999999999</v>
      </c>
      <c r="X14" s="13">
        <v>-3576.6662799999999</v>
      </c>
      <c r="Y14" s="13">
        <v>1548.2055900000005</v>
      </c>
      <c r="Z14" s="13">
        <v>12852.09749</v>
      </c>
      <c r="AA14" s="1495"/>
      <c r="AB14" s="377"/>
      <c r="AC14" s="377"/>
    </row>
    <row r="15" spans="1:29" s="589" customFormat="1" ht="12" customHeight="1" x14ac:dyDescent="0.2">
      <c r="A15" s="14" t="s">
        <v>1538</v>
      </c>
      <c r="B15" s="13">
        <v>0</v>
      </c>
      <c r="C15" s="13">
        <v>0</v>
      </c>
      <c r="D15" s="13">
        <v>9685.2919999999995</v>
      </c>
      <c r="E15" s="13">
        <v>2570.2289300000002</v>
      </c>
      <c r="F15" s="13">
        <v>0</v>
      </c>
      <c r="G15" s="13">
        <v>798.48321999999996</v>
      </c>
      <c r="H15" s="13">
        <v>15708.382529999999</v>
      </c>
      <c r="I15" s="13">
        <v>0</v>
      </c>
      <c r="J15" s="13">
        <v>2650.0749999999998</v>
      </c>
      <c r="K15" s="13">
        <v>0</v>
      </c>
      <c r="L15" s="13">
        <v>-2128.4085499999997</v>
      </c>
      <c r="M15" s="13">
        <v>29284.053129999997</v>
      </c>
      <c r="N15" s="13">
        <v>306000</v>
      </c>
      <c r="O15" s="13">
        <v>0</v>
      </c>
      <c r="P15" s="13">
        <v>0</v>
      </c>
      <c r="Q15" s="13">
        <v>306000</v>
      </c>
      <c r="R15" s="13">
        <v>4328.2605000000003</v>
      </c>
      <c r="S15" s="13">
        <v>59802.505749999997</v>
      </c>
      <c r="T15" s="13">
        <v>6.2049999999999994E-2</v>
      </c>
      <c r="U15" s="13">
        <v>-865.16168000000005</v>
      </c>
      <c r="V15" s="13">
        <v>0</v>
      </c>
      <c r="W15" s="13">
        <v>58937.40612</v>
      </c>
      <c r="X15" s="13">
        <v>1513.5787499999999</v>
      </c>
      <c r="Y15" s="13">
        <v>32029.319</v>
      </c>
      <c r="Z15" s="13">
        <v>402808.56436999998</v>
      </c>
      <c r="AA15" s="1495"/>
      <c r="AB15" s="377"/>
      <c r="AC15" s="377"/>
    </row>
    <row r="16" spans="1:29" s="589" customFormat="1" ht="12" customHeight="1" x14ac:dyDescent="0.2">
      <c r="A16" s="14" t="s">
        <v>1074</v>
      </c>
      <c r="B16" s="13">
        <v>0</v>
      </c>
      <c r="C16" s="13">
        <v>0</v>
      </c>
      <c r="D16" s="13">
        <v>14144.2718</v>
      </c>
      <c r="E16" s="13">
        <v>0</v>
      </c>
      <c r="F16" s="13">
        <v>0</v>
      </c>
      <c r="G16" s="13">
        <v>0</v>
      </c>
      <c r="H16" s="13">
        <v>15101.116890000001</v>
      </c>
      <c r="I16" s="13">
        <v>0</v>
      </c>
      <c r="J16" s="13">
        <v>1834.25469</v>
      </c>
      <c r="K16" s="13">
        <v>0</v>
      </c>
      <c r="L16" s="13">
        <v>0</v>
      </c>
      <c r="M16" s="13">
        <v>31079.643380000001</v>
      </c>
      <c r="N16" s="13">
        <v>200000</v>
      </c>
      <c r="O16" s="13">
        <v>0</v>
      </c>
      <c r="P16" s="13">
        <v>0</v>
      </c>
      <c r="Q16" s="13">
        <v>200000</v>
      </c>
      <c r="R16" s="13">
        <v>52019.576000000001</v>
      </c>
      <c r="S16" s="13">
        <v>20368.963809999997</v>
      </c>
      <c r="T16" s="13">
        <v>54880.338710000004</v>
      </c>
      <c r="U16" s="13">
        <v>-2729.67992</v>
      </c>
      <c r="V16" s="13">
        <v>2588.2424999999998</v>
      </c>
      <c r="W16" s="13">
        <v>75107.865099999995</v>
      </c>
      <c r="X16" s="13">
        <v>9245.4626600000011</v>
      </c>
      <c r="Y16" s="13">
        <v>44431.269189999999</v>
      </c>
      <c r="Z16" s="13">
        <v>380804.17295000004</v>
      </c>
      <c r="AA16" s="1495"/>
      <c r="AB16" s="377"/>
      <c r="AC16" s="377"/>
    </row>
    <row r="17" spans="1:29" s="589" customFormat="1" ht="12" customHeight="1" x14ac:dyDescent="0.2">
      <c r="A17" s="16" t="s">
        <v>1033</v>
      </c>
      <c r="B17" s="17">
        <v>0</v>
      </c>
      <c r="C17" s="17">
        <v>0</v>
      </c>
      <c r="D17" s="17">
        <v>16724.30473</v>
      </c>
      <c r="E17" s="17">
        <v>0</v>
      </c>
      <c r="F17" s="17">
        <v>0</v>
      </c>
      <c r="G17" s="17">
        <v>0</v>
      </c>
      <c r="H17" s="17">
        <v>20519.045529999999</v>
      </c>
      <c r="I17" s="17">
        <v>13116.365119999999</v>
      </c>
      <c r="J17" s="17">
        <v>7193.06826</v>
      </c>
      <c r="K17" s="17">
        <v>0</v>
      </c>
      <c r="L17" s="17">
        <v>0</v>
      </c>
      <c r="M17" s="13">
        <v>57552.783639999994</v>
      </c>
      <c r="N17" s="17">
        <v>500000</v>
      </c>
      <c r="O17" s="17">
        <v>0</v>
      </c>
      <c r="P17" s="17">
        <v>0</v>
      </c>
      <c r="Q17" s="17">
        <v>500000</v>
      </c>
      <c r="R17" s="17">
        <v>8081.5160300000007</v>
      </c>
      <c r="S17" s="17">
        <v>30438.67425</v>
      </c>
      <c r="T17" s="17">
        <v>21327.14747</v>
      </c>
      <c r="U17" s="17">
        <v>97018.001659999994</v>
      </c>
      <c r="V17" s="17">
        <v>44190.04565</v>
      </c>
      <c r="W17" s="17">
        <v>192973.86903</v>
      </c>
      <c r="X17" s="17">
        <v>0</v>
      </c>
      <c r="Y17" s="17">
        <v>4068.7579999999998</v>
      </c>
      <c r="Z17" s="17">
        <v>705124.14306000003</v>
      </c>
      <c r="AA17" s="1495"/>
      <c r="AB17" s="377"/>
      <c r="AC17" s="377"/>
    </row>
    <row r="18" spans="1:29" s="589" customFormat="1" ht="12" customHeight="1" x14ac:dyDescent="0.2">
      <c r="A18" s="22" t="s">
        <v>1899</v>
      </c>
      <c r="B18" s="18">
        <v>0</v>
      </c>
      <c r="C18" s="18">
        <v>0</v>
      </c>
      <c r="D18" s="18">
        <v>3509.3038500000002</v>
      </c>
      <c r="E18" s="18">
        <v>35.46631</v>
      </c>
      <c r="F18" s="18">
        <v>0</v>
      </c>
      <c r="G18" s="18">
        <v>0</v>
      </c>
      <c r="H18" s="18">
        <v>786.51420000000007</v>
      </c>
      <c r="I18" s="18">
        <v>0</v>
      </c>
      <c r="J18" s="18">
        <v>473.65800000000002</v>
      </c>
      <c r="K18" s="18">
        <v>0</v>
      </c>
      <c r="L18" s="18">
        <v>0</v>
      </c>
      <c r="M18" s="18">
        <v>4804.94236</v>
      </c>
      <c r="N18" s="18">
        <v>261000</v>
      </c>
      <c r="O18" s="18">
        <v>0</v>
      </c>
      <c r="P18" s="18">
        <v>0</v>
      </c>
      <c r="Q18" s="18">
        <v>261000</v>
      </c>
      <c r="R18" s="18">
        <v>0</v>
      </c>
      <c r="S18" s="18">
        <v>0</v>
      </c>
      <c r="T18" s="18">
        <v>0</v>
      </c>
      <c r="U18" s="18">
        <v>-2.6700300000000001</v>
      </c>
      <c r="V18" s="18">
        <v>5730.5637000000006</v>
      </c>
      <c r="W18" s="18">
        <v>5727.8936700000004</v>
      </c>
      <c r="X18" s="18">
        <v>-203144.73062000002</v>
      </c>
      <c r="Y18" s="18">
        <v>-7282.4178400000192</v>
      </c>
      <c r="Z18" s="18">
        <v>56300.745209999986</v>
      </c>
      <c r="AA18" s="1495"/>
      <c r="AB18" s="377"/>
      <c r="AC18" s="377"/>
    </row>
    <row r="19" spans="1:29" s="589" customFormat="1" ht="12" customHeight="1" x14ac:dyDescent="0.2">
      <c r="A19" s="14" t="s">
        <v>1901</v>
      </c>
      <c r="B19" s="13">
        <v>0</v>
      </c>
      <c r="C19" s="13">
        <v>738.13062000000002</v>
      </c>
      <c r="D19" s="13">
        <v>7786.3940300000004</v>
      </c>
      <c r="E19" s="13">
        <v>0</v>
      </c>
      <c r="F19" s="13">
        <v>160.56260999999998</v>
      </c>
      <c r="G19" s="13">
        <v>0</v>
      </c>
      <c r="H19" s="13">
        <v>527.94839000000002</v>
      </c>
      <c r="I19" s="13">
        <v>0</v>
      </c>
      <c r="J19" s="13">
        <v>24.29186</v>
      </c>
      <c r="K19" s="13">
        <v>205.56384</v>
      </c>
      <c r="L19" s="13">
        <v>0</v>
      </c>
      <c r="M19" s="13">
        <v>9442.8913500000017</v>
      </c>
      <c r="N19" s="13">
        <v>13800</v>
      </c>
      <c r="O19" s="13">
        <v>0</v>
      </c>
      <c r="P19" s="13">
        <v>0</v>
      </c>
      <c r="Q19" s="13">
        <v>13800</v>
      </c>
      <c r="R19" s="13">
        <v>0</v>
      </c>
      <c r="S19" s="13">
        <v>0</v>
      </c>
      <c r="T19" s="13">
        <v>0</v>
      </c>
      <c r="U19" s="13">
        <v>223.45932000000002</v>
      </c>
      <c r="V19" s="13">
        <v>0</v>
      </c>
      <c r="W19" s="13">
        <v>223.45932000000002</v>
      </c>
      <c r="X19" s="13">
        <v>-5637.1690199999994</v>
      </c>
      <c r="Y19" s="13">
        <v>507.64355000000108</v>
      </c>
      <c r="Z19" s="13">
        <v>8893.9338500000013</v>
      </c>
      <c r="AA19" s="1495"/>
      <c r="AB19" s="377"/>
      <c r="AC19" s="377"/>
    </row>
    <row r="20" spans="1:29" s="589" customFormat="1" ht="12" customHeight="1" x14ac:dyDescent="0.2">
      <c r="A20" s="14" t="s">
        <v>1900</v>
      </c>
      <c r="B20" s="13">
        <v>0</v>
      </c>
      <c r="C20" s="13">
        <v>0</v>
      </c>
      <c r="D20" s="13">
        <v>6110.2352599999995</v>
      </c>
      <c r="E20" s="13">
        <v>0</v>
      </c>
      <c r="F20" s="13">
        <v>0</v>
      </c>
      <c r="G20" s="13">
        <v>0</v>
      </c>
      <c r="H20" s="13">
        <v>17916.181210000002</v>
      </c>
      <c r="I20" s="13">
        <v>3105.9789300000002</v>
      </c>
      <c r="J20" s="13">
        <v>1152.21542</v>
      </c>
      <c r="K20" s="13">
        <v>0</v>
      </c>
      <c r="L20" s="13">
        <v>0</v>
      </c>
      <c r="M20" s="13">
        <v>28284.610820000005</v>
      </c>
      <c r="N20" s="13">
        <v>111997.5</v>
      </c>
      <c r="O20" s="13">
        <v>0</v>
      </c>
      <c r="P20" s="13">
        <v>0</v>
      </c>
      <c r="Q20" s="13">
        <v>111997.5</v>
      </c>
      <c r="R20" s="13">
        <v>135.82499999999999</v>
      </c>
      <c r="S20" s="13">
        <v>4230.34861</v>
      </c>
      <c r="T20" s="13">
        <v>23677.199800000002</v>
      </c>
      <c r="U20" s="13">
        <v>-802.24</v>
      </c>
      <c r="V20" s="13">
        <v>0</v>
      </c>
      <c r="W20" s="13">
        <v>27105.308410000001</v>
      </c>
      <c r="X20" s="13">
        <v>-27991.81</v>
      </c>
      <c r="Y20" s="13">
        <v>-35105.254989999979</v>
      </c>
      <c r="Z20" s="13">
        <v>76141.568420000025</v>
      </c>
      <c r="AA20" s="1495"/>
      <c r="AB20" s="377"/>
      <c r="AC20" s="377"/>
    </row>
    <row r="21" spans="1:29" s="589" customFormat="1" ht="12" customHeight="1" x14ac:dyDescent="0.2">
      <c r="A21" s="16" t="s">
        <v>1090</v>
      </c>
      <c r="B21" s="17">
        <v>0</v>
      </c>
      <c r="C21" s="17">
        <v>0</v>
      </c>
      <c r="D21" s="17">
        <v>49644.372000000003</v>
      </c>
      <c r="E21" s="17">
        <v>0</v>
      </c>
      <c r="F21" s="17">
        <v>0</v>
      </c>
      <c r="G21" s="17">
        <v>0</v>
      </c>
      <c r="H21" s="17">
        <v>23715.211739999999</v>
      </c>
      <c r="I21" s="17">
        <v>0</v>
      </c>
      <c r="J21" s="17">
        <v>4308.5707599999996</v>
      </c>
      <c r="K21" s="17">
        <v>0</v>
      </c>
      <c r="L21" s="17">
        <v>0</v>
      </c>
      <c r="M21" s="17">
        <v>77668.154500000004</v>
      </c>
      <c r="N21" s="17">
        <v>387300</v>
      </c>
      <c r="O21" s="17">
        <v>0</v>
      </c>
      <c r="P21" s="17">
        <v>0</v>
      </c>
      <c r="Q21" s="17">
        <v>387300</v>
      </c>
      <c r="R21" s="17">
        <v>0</v>
      </c>
      <c r="S21" s="17">
        <v>49983.507189999997</v>
      </c>
      <c r="T21" s="17">
        <v>50128.976000000002</v>
      </c>
      <c r="U21" s="17">
        <v>2042.3409999999999</v>
      </c>
      <c r="V21" s="17">
        <v>0</v>
      </c>
      <c r="W21" s="17">
        <v>102154.82419</v>
      </c>
      <c r="X21" s="17">
        <v>0</v>
      </c>
      <c r="Y21" s="17">
        <v>19349.410492633175</v>
      </c>
      <c r="Z21" s="17">
        <v>508804.23468263319</v>
      </c>
      <c r="AA21" s="1495"/>
      <c r="AB21" s="377"/>
      <c r="AC21" s="377"/>
    </row>
    <row r="22" spans="1:29" s="589" customFormat="1" ht="12" customHeight="1" x14ac:dyDescent="0.2">
      <c r="A22" s="22" t="s">
        <v>140</v>
      </c>
      <c r="B22" s="18">
        <v>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15.6144</v>
      </c>
      <c r="K22" s="18">
        <v>15.853350000000001</v>
      </c>
      <c r="L22" s="18">
        <v>0</v>
      </c>
      <c r="M22" s="13">
        <v>31.467750000000002</v>
      </c>
      <c r="N22" s="18">
        <v>10300</v>
      </c>
      <c r="O22" s="18">
        <v>0</v>
      </c>
      <c r="P22" s="18">
        <v>0</v>
      </c>
      <c r="Q22" s="18">
        <v>10300</v>
      </c>
      <c r="R22" s="18">
        <v>0</v>
      </c>
      <c r="S22" s="18">
        <v>313.98184999999995</v>
      </c>
      <c r="T22" s="18">
        <v>5965.6531299999997</v>
      </c>
      <c r="U22" s="18">
        <v>0</v>
      </c>
      <c r="V22" s="18">
        <v>0</v>
      </c>
      <c r="W22" s="18">
        <v>6279.6349799999998</v>
      </c>
      <c r="X22" s="18">
        <v>0</v>
      </c>
      <c r="Y22" s="18">
        <v>1025.6209199999998</v>
      </c>
      <c r="Z22" s="18">
        <v>17605.2559</v>
      </c>
      <c r="AA22" s="1495"/>
      <c r="AB22" s="377"/>
      <c r="AC22" s="377"/>
    </row>
    <row r="23" spans="1:29" s="589" customFormat="1" ht="12" customHeight="1" x14ac:dyDescent="0.2">
      <c r="A23" s="14" t="s">
        <v>1976</v>
      </c>
      <c r="B23" s="13">
        <v>0</v>
      </c>
      <c r="C23" s="13">
        <v>0</v>
      </c>
      <c r="D23" s="13">
        <v>103.96374</v>
      </c>
      <c r="E23" s="13">
        <v>0</v>
      </c>
      <c r="F23" s="13">
        <v>21647.903129999999</v>
      </c>
      <c r="G23" s="13">
        <v>0</v>
      </c>
      <c r="H23" s="13">
        <v>3541.64345</v>
      </c>
      <c r="I23" s="13">
        <v>0</v>
      </c>
      <c r="J23" s="13">
        <v>653.05574000000001</v>
      </c>
      <c r="K23" s="13">
        <v>1103.7969599999999</v>
      </c>
      <c r="L23" s="13">
        <v>0</v>
      </c>
      <c r="M23" s="13">
        <v>27050.363019999997</v>
      </c>
      <c r="N23" s="13">
        <v>43566.349799999996</v>
      </c>
      <c r="O23" s="13">
        <v>0</v>
      </c>
      <c r="P23" s="13">
        <v>832.16390000000001</v>
      </c>
      <c r="Q23" s="13">
        <v>44398.513699999996</v>
      </c>
      <c r="R23" s="13">
        <v>0</v>
      </c>
      <c r="S23" s="13">
        <v>15540.25562</v>
      </c>
      <c r="T23" s="13">
        <v>0.24032000000000001</v>
      </c>
      <c r="U23" s="13">
        <v>-956.61442</v>
      </c>
      <c r="V23" s="13">
        <v>2201.8265699999997</v>
      </c>
      <c r="W23" s="13">
        <v>16785.70809</v>
      </c>
      <c r="X23" s="13">
        <v>2205.5631600000002</v>
      </c>
      <c r="Y23" s="13">
        <v>6066.0052800000312</v>
      </c>
      <c r="Z23" s="13">
        <v>69455.790230000028</v>
      </c>
      <c r="AA23" s="1495"/>
      <c r="AB23" s="377"/>
      <c r="AC23" s="377"/>
    </row>
    <row r="24" spans="1:29" s="589" customFormat="1" ht="12" customHeight="1" x14ac:dyDescent="0.2">
      <c r="A24" s="14" t="s">
        <v>1902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7903.6689999999999</v>
      </c>
      <c r="I24" s="13">
        <v>0</v>
      </c>
      <c r="J24" s="13">
        <v>68.521000000000001</v>
      </c>
      <c r="K24" s="13">
        <v>0</v>
      </c>
      <c r="L24" s="13">
        <v>0</v>
      </c>
      <c r="M24" s="13">
        <v>7972.19</v>
      </c>
      <c r="N24" s="13">
        <v>18400</v>
      </c>
      <c r="O24" s="13">
        <v>0</v>
      </c>
      <c r="P24" s="13">
        <v>0</v>
      </c>
      <c r="Q24" s="13">
        <v>18400</v>
      </c>
      <c r="R24" s="13">
        <v>0</v>
      </c>
      <c r="S24" s="13">
        <v>22.332369999999997</v>
      </c>
      <c r="T24" s="13">
        <v>424.31599999999997</v>
      </c>
      <c r="U24" s="13">
        <v>0</v>
      </c>
      <c r="V24" s="13">
        <v>0</v>
      </c>
      <c r="W24" s="13">
        <v>446.64837</v>
      </c>
      <c r="X24" s="13">
        <v>-5202.7569100000001</v>
      </c>
      <c r="Y24" s="13">
        <v>2066.3253739830234</v>
      </c>
      <c r="Z24" s="13">
        <v>15710.216833983022</v>
      </c>
      <c r="AA24" s="1495"/>
      <c r="AB24" s="377"/>
      <c r="AC24" s="377"/>
    </row>
    <row r="25" spans="1:29" s="589" customFormat="1" ht="12" customHeight="1" x14ac:dyDescent="0.2">
      <c r="A25" s="16" t="s">
        <v>1129</v>
      </c>
      <c r="B25" s="17">
        <v>0</v>
      </c>
      <c r="C25" s="17">
        <v>0</v>
      </c>
      <c r="D25" s="17">
        <v>573.21420000000012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3">
        <v>573.21420000000012</v>
      </c>
      <c r="N25" s="17">
        <v>10300</v>
      </c>
      <c r="O25" s="17">
        <v>0</v>
      </c>
      <c r="P25" s="17">
        <v>0</v>
      </c>
      <c r="Q25" s="17">
        <v>10300</v>
      </c>
      <c r="R25" s="17">
        <v>0</v>
      </c>
      <c r="S25" s="17">
        <v>597.81624999999997</v>
      </c>
      <c r="T25" s="17">
        <v>0</v>
      </c>
      <c r="U25" s="17">
        <v>0</v>
      </c>
      <c r="V25" s="17">
        <v>0</v>
      </c>
      <c r="W25" s="17">
        <v>597.81624999999997</v>
      </c>
      <c r="X25" s="17">
        <v>-6383.1417676207902</v>
      </c>
      <c r="Y25" s="17">
        <v>-3431.2568355107401</v>
      </c>
      <c r="Z25" s="17">
        <v>1083.4176468684695</v>
      </c>
      <c r="AA25" s="1495"/>
      <c r="AB25" s="377"/>
      <c r="AC25" s="377"/>
    </row>
    <row r="26" spans="1:29" s="589" customFormat="1" ht="12" customHeight="1" x14ac:dyDescent="0.2">
      <c r="A26" s="22" t="s">
        <v>999</v>
      </c>
      <c r="B26" s="18">
        <v>0.6721999999999998</v>
      </c>
      <c r="C26" s="18">
        <v>0</v>
      </c>
      <c r="D26" s="18">
        <v>1794.2155299999999</v>
      </c>
      <c r="E26" s="18">
        <v>0</v>
      </c>
      <c r="F26" s="18">
        <v>0</v>
      </c>
      <c r="G26" s="18">
        <v>0</v>
      </c>
      <c r="H26" s="18">
        <v>1348.1809099999998</v>
      </c>
      <c r="I26" s="18">
        <v>0</v>
      </c>
      <c r="J26" s="18">
        <v>270.42570000000001</v>
      </c>
      <c r="K26" s="18">
        <v>0</v>
      </c>
      <c r="L26" s="18">
        <v>0</v>
      </c>
      <c r="M26" s="18">
        <v>3413.4943399999993</v>
      </c>
      <c r="N26" s="18">
        <v>65000</v>
      </c>
      <c r="O26" s="18">
        <v>0</v>
      </c>
      <c r="P26" s="18">
        <v>0</v>
      </c>
      <c r="Q26" s="18">
        <v>65000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-35373.75578</v>
      </c>
      <c r="Y26" s="18">
        <v>-34246.412939999995</v>
      </c>
      <c r="Z26" s="18">
        <v>-4620.1687199999942</v>
      </c>
      <c r="AA26" s="1495"/>
      <c r="AB26" s="377"/>
      <c r="AC26" s="377"/>
    </row>
    <row r="27" spans="1:29" s="589" customFormat="1" ht="12" customHeight="1" x14ac:dyDescent="0.2">
      <c r="A27" s="14" t="s">
        <v>1908</v>
      </c>
      <c r="B27" s="13">
        <v>0</v>
      </c>
      <c r="C27" s="13">
        <v>0</v>
      </c>
      <c r="D27" s="13">
        <v>15183.877300000002</v>
      </c>
      <c r="E27" s="13">
        <v>0</v>
      </c>
      <c r="F27" s="13">
        <v>0</v>
      </c>
      <c r="G27" s="13">
        <v>0</v>
      </c>
      <c r="H27" s="13">
        <v>8122.4769400000005</v>
      </c>
      <c r="I27" s="13">
        <v>0</v>
      </c>
      <c r="J27" s="13">
        <v>4464.5420999999997</v>
      </c>
      <c r="K27" s="13">
        <v>116.03648</v>
      </c>
      <c r="L27" s="13">
        <v>0</v>
      </c>
      <c r="M27" s="13">
        <v>27886.932820000002</v>
      </c>
      <c r="N27" s="13">
        <v>379100</v>
      </c>
      <c r="O27" s="13">
        <v>0</v>
      </c>
      <c r="P27" s="13">
        <v>0</v>
      </c>
      <c r="Q27" s="13">
        <v>379100</v>
      </c>
      <c r="R27" s="13">
        <v>9321.6753000000008</v>
      </c>
      <c r="S27" s="13">
        <v>10881.53917</v>
      </c>
      <c r="T27" s="13">
        <v>51871.345540000002</v>
      </c>
      <c r="U27" s="13">
        <v>-5082.7774800000007</v>
      </c>
      <c r="V27" s="13">
        <v>14666.27246</v>
      </c>
      <c r="W27" s="13">
        <v>72336.379690000002</v>
      </c>
      <c r="X27" s="13">
        <v>-136830.76863999999</v>
      </c>
      <c r="Y27" s="13">
        <v>-61401.482270000008</v>
      </c>
      <c r="Z27" s="13">
        <v>262525.80407999991</v>
      </c>
      <c r="AA27" s="1495"/>
      <c r="AB27" s="377"/>
      <c r="AC27" s="377"/>
    </row>
    <row r="28" spans="1:29" s="589" customFormat="1" ht="12" customHeigh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0</v>
      </c>
      <c r="F28" s="13">
        <v>34.051000000000002</v>
      </c>
      <c r="G28" s="13">
        <v>0</v>
      </c>
      <c r="H28" s="13">
        <v>0</v>
      </c>
      <c r="I28" s="13">
        <v>0</v>
      </c>
      <c r="J28" s="13">
        <v>19.193999999999999</v>
      </c>
      <c r="K28" s="13">
        <v>0</v>
      </c>
      <c r="L28" s="13">
        <v>0</v>
      </c>
      <c r="M28" s="13">
        <v>53.245000000000005</v>
      </c>
      <c r="N28" s="13">
        <v>5500</v>
      </c>
      <c r="O28" s="13">
        <v>0</v>
      </c>
      <c r="P28" s="13">
        <v>0</v>
      </c>
      <c r="Q28" s="13">
        <v>5500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-174.30568</v>
      </c>
      <c r="Y28" s="13">
        <v>-1713.037</v>
      </c>
      <c r="Z28" s="13">
        <v>3612.6573199999993</v>
      </c>
      <c r="AA28" s="1495"/>
      <c r="AB28" s="377"/>
      <c r="AC28" s="377"/>
    </row>
    <row r="29" spans="1:29" s="589" customFormat="1" ht="12" customHeight="1" x14ac:dyDescent="0.2">
      <c r="A29" s="16" t="s">
        <v>1076</v>
      </c>
      <c r="B29" s="17">
        <v>0</v>
      </c>
      <c r="C29" s="17">
        <v>3534.491</v>
      </c>
      <c r="D29" s="17">
        <v>3638.4899700000001</v>
      </c>
      <c r="E29" s="17">
        <v>0</v>
      </c>
      <c r="F29" s="17">
        <v>15825.608790000002</v>
      </c>
      <c r="G29" s="17">
        <v>0</v>
      </c>
      <c r="H29" s="17">
        <v>6780.7108799999987</v>
      </c>
      <c r="I29" s="17">
        <v>0</v>
      </c>
      <c r="J29" s="17">
        <v>540.14886000000001</v>
      </c>
      <c r="K29" s="17">
        <v>3394.7629999999999</v>
      </c>
      <c r="L29" s="17">
        <v>0</v>
      </c>
      <c r="M29" s="17">
        <v>33714.212500000001</v>
      </c>
      <c r="N29" s="17">
        <v>60000</v>
      </c>
      <c r="O29" s="17">
        <v>0</v>
      </c>
      <c r="P29" s="17">
        <v>0</v>
      </c>
      <c r="Q29" s="17">
        <v>60000</v>
      </c>
      <c r="R29" s="17">
        <v>90.08</v>
      </c>
      <c r="S29" s="17">
        <v>51128.054659999994</v>
      </c>
      <c r="T29" s="17">
        <v>145035.72065999999</v>
      </c>
      <c r="U29" s="17">
        <v>1358.45145</v>
      </c>
      <c r="V29" s="17">
        <v>28857.72927</v>
      </c>
      <c r="W29" s="17">
        <v>226379.95603999999</v>
      </c>
      <c r="X29" s="17">
        <v>7109.7899400000006</v>
      </c>
      <c r="Y29" s="17">
        <v>28161.453949999999</v>
      </c>
      <c r="Z29" s="17">
        <v>321741.27992999996</v>
      </c>
      <c r="AA29" s="1495"/>
      <c r="AB29" s="377"/>
      <c r="AC29" s="377"/>
    </row>
    <row r="30" spans="1:29" s="589" customFormat="1" ht="12" customHeight="1" x14ac:dyDescent="0.2">
      <c r="A30" s="22" t="s">
        <v>1102</v>
      </c>
      <c r="B30" s="18">
        <v>0</v>
      </c>
      <c r="C30" s="18">
        <v>0</v>
      </c>
      <c r="D30" s="18">
        <v>5459.5554499999998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156.16435999999999</v>
      </c>
      <c r="K30" s="18">
        <v>0</v>
      </c>
      <c r="L30" s="18">
        <v>623.15599999999995</v>
      </c>
      <c r="M30" s="13">
        <v>6238.8758099999995</v>
      </c>
      <c r="N30" s="18">
        <v>35000</v>
      </c>
      <c r="O30" s="18">
        <v>0</v>
      </c>
      <c r="P30" s="18">
        <v>0</v>
      </c>
      <c r="Q30" s="18">
        <v>35000</v>
      </c>
      <c r="R30" s="18">
        <v>0</v>
      </c>
      <c r="S30" s="18">
        <v>232.63513</v>
      </c>
      <c r="T30" s="18">
        <v>0</v>
      </c>
      <c r="U30" s="18">
        <v>0</v>
      </c>
      <c r="V30" s="18">
        <v>15.50625</v>
      </c>
      <c r="W30" s="18">
        <v>248.14138</v>
      </c>
      <c r="X30" s="18">
        <v>-13674.684879999999</v>
      </c>
      <c r="Y30" s="18">
        <v>-8107.9410100000223</v>
      </c>
      <c r="Z30" s="18">
        <v>13465.515489999978</v>
      </c>
      <c r="AA30" s="1495"/>
      <c r="AB30" s="377"/>
      <c r="AC30" s="377"/>
    </row>
    <row r="31" spans="1:29" s="589" customFormat="1" ht="12" customHeight="1" x14ac:dyDescent="0.2">
      <c r="A31" s="14" t="s">
        <v>1997</v>
      </c>
      <c r="B31" s="13">
        <v>0</v>
      </c>
      <c r="C31" s="13">
        <v>0</v>
      </c>
      <c r="D31" s="13">
        <v>1032.2648299999998</v>
      </c>
      <c r="E31" s="13">
        <v>27.479900000000001</v>
      </c>
      <c r="F31" s="13">
        <v>0</v>
      </c>
      <c r="G31" s="13">
        <v>0</v>
      </c>
      <c r="H31" s="13">
        <v>1097.36275</v>
      </c>
      <c r="I31" s="13">
        <v>0</v>
      </c>
      <c r="J31" s="13">
        <v>216.03541000000001</v>
      </c>
      <c r="K31" s="13">
        <v>0</v>
      </c>
      <c r="L31" s="13">
        <v>69.535370000000114</v>
      </c>
      <c r="M31" s="13">
        <v>2442.6782599999997</v>
      </c>
      <c r="N31" s="13">
        <v>26300</v>
      </c>
      <c r="O31" s="13">
        <v>0</v>
      </c>
      <c r="P31" s="13">
        <v>5915.7694499999989</v>
      </c>
      <c r="Q31" s="13">
        <v>32215.76945</v>
      </c>
      <c r="R31" s="13">
        <v>157.32983000000007</v>
      </c>
      <c r="S31" s="13">
        <v>318.63698999999997</v>
      </c>
      <c r="T31" s="13">
        <v>0</v>
      </c>
      <c r="U31" s="13">
        <v>-742.87225999999976</v>
      </c>
      <c r="V31" s="13">
        <v>5395.1673200000005</v>
      </c>
      <c r="W31" s="13">
        <v>4970.9320500000003</v>
      </c>
      <c r="X31" s="13">
        <v>-7195.7871700000014</v>
      </c>
      <c r="Y31" s="13">
        <v>5036.4264400000575</v>
      </c>
      <c r="Z31" s="13">
        <v>35184.670600000056</v>
      </c>
      <c r="AA31" s="1495"/>
      <c r="AB31" s="377"/>
      <c r="AC31" s="377"/>
    </row>
    <row r="32" spans="1:29" s="589" customFormat="1" ht="12" customHeight="1" x14ac:dyDescent="0.2">
      <c r="A32" s="14" t="s">
        <v>1881</v>
      </c>
      <c r="B32" s="13">
        <v>0</v>
      </c>
      <c r="C32" s="13">
        <v>0</v>
      </c>
      <c r="D32" s="13">
        <v>19979.455959999999</v>
      </c>
      <c r="E32" s="13">
        <v>0</v>
      </c>
      <c r="F32" s="13">
        <v>0</v>
      </c>
      <c r="G32" s="13">
        <v>0</v>
      </c>
      <c r="H32" s="13">
        <v>10788.05386</v>
      </c>
      <c r="I32" s="13">
        <v>0</v>
      </c>
      <c r="J32" s="13">
        <v>2600.1050099999998</v>
      </c>
      <c r="K32" s="13">
        <v>0</v>
      </c>
      <c r="L32" s="13">
        <v>0</v>
      </c>
      <c r="M32" s="13">
        <v>33367.614829999999</v>
      </c>
      <c r="N32" s="13">
        <v>154646.34146</v>
      </c>
      <c r="O32" s="13">
        <v>0</v>
      </c>
      <c r="P32" s="13">
        <v>0</v>
      </c>
      <c r="Q32" s="13">
        <v>154646.34146</v>
      </c>
      <c r="R32" s="13">
        <v>340210.89980000001</v>
      </c>
      <c r="S32" s="13">
        <v>12739.629649999999</v>
      </c>
      <c r="T32" s="13">
        <v>15700.831350000002</v>
      </c>
      <c r="U32" s="13">
        <v>80976.634139999995</v>
      </c>
      <c r="V32" s="13">
        <v>35973.815799999997</v>
      </c>
      <c r="W32" s="13">
        <v>145390.91093999997</v>
      </c>
      <c r="X32" s="13">
        <v>-92140.37509999999</v>
      </c>
      <c r="Y32" s="13">
        <v>-21441.697509999598</v>
      </c>
      <c r="Z32" s="13">
        <v>526666.07959000045</v>
      </c>
      <c r="AA32" s="1495"/>
      <c r="AB32" s="377"/>
      <c r="AC32" s="377"/>
    </row>
    <row r="33" spans="1:29" s="589" customFormat="1" ht="12" customHeight="1" x14ac:dyDescent="0.2">
      <c r="A33" s="16" t="s">
        <v>1028</v>
      </c>
      <c r="B33" s="17">
        <v>870.70020000000011</v>
      </c>
      <c r="C33" s="17">
        <v>0</v>
      </c>
      <c r="D33" s="17">
        <v>18355.412726666669</v>
      </c>
      <c r="E33" s="17">
        <v>0</v>
      </c>
      <c r="F33" s="17">
        <v>0</v>
      </c>
      <c r="G33" s="17">
        <v>0</v>
      </c>
      <c r="H33" s="17">
        <v>5804.967419999999</v>
      </c>
      <c r="I33" s="17">
        <v>0</v>
      </c>
      <c r="J33" s="17">
        <v>5693.2269999999999</v>
      </c>
      <c r="K33" s="17">
        <v>0</v>
      </c>
      <c r="L33" s="17">
        <v>0</v>
      </c>
      <c r="M33" s="13">
        <v>30724.307346666668</v>
      </c>
      <c r="N33" s="17">
        <v>150000</v>
      </c>
      <c r="O33" s="17">
        <v>0</v>
      </c>
      <c r="P33" s="17">
        <v>0</v>
      </c>
      <c r="Q33" s="17">
        <v>150000</v>
      </c>
      <c r="R33" s="17">
        <v>47673.883099999999</v>
      </c>
      <c r="S33" s="17">
        <v>4949.4412199999997</v>
      </c>
      <c r="T33" s="17">
        <v>0</v>
      </c>
      <c r="U33" s="17">
        <v>75438.173960000015</v>
      </c>
      <c r="V33" s="17">
        <v>19057.881289999998</v>
      </c>
      <c r="W33" s="17">
        <v>99445.496470000013</v>
      </c>
      <c r="X33" s="17">
        <v>-41023.435979999995</v>
      </c>
      <c r="Y33" s="17">
        <v>22225.574829999729</v>
      </c>
      <c r="Z33" s="17">
        <v>278321.51841999969</v>
      </c>
      <c r="AA33" s="1495"/>
      <c r="AB33" s="377"/>
      <c r="AC33" s="377"/>
    </row>
    <row r="34" spans="1:29" s="589" customFormat="1" ht="12" customHeight="1" x14ac:dyDescent="0.2">
      <c r="A34" s="22" t="s">
        <v>1753</v>
      </c>
      <c r="B34" s="18">
        <v>0</v>
      </c>
      <c r="C34" s="18">
        <v>0</v>
      </c>
      <c r="D34" s="18">
        <v>2446.34366</v>
      </c>
      <c r="E34" s="18">
        <v>0</v>
      </c>
      <c r="F34" s="18">
        <v>0</v>
      </c>
      <c r="G34" s="18">
        <v>0</v>
      </c>
      <c r="H34" s="18">
        <v>2193.2072000000007</v>
      </c>
      <c r="I34" s="18">
        <v>0</v>
      </c>
      <c r="J34" s="18">
        <v>2910.3028899999999</v>
      </c>
      <c r="K34" s="18">
        <v>0</v>
      </c>
      <c r="L34" s="18">
        <v>0</v>
      </c>
      <c r="M34" s="18">
        <v>7549.8537500000011</v>
      </c>
      <c r="N34" s="18">
        <v>40000</v>
      </c>
      <c r="O34" s="18">
        <v>0</v>
      </c>
      <c r="P34" s="18">
        <v>3</v>
      </c>
      <c r="Q34" s="18">
        <v>40003</v>
      </c>
      <c r="R34" s="18">
        <v>0</v>
      </c>
      <c r="S34" s="18">
        <v>1461.6760800000002</v>
      </c>
      <c r="T34" s="18">
        <v>5296.9098700000004</v>
      </c>
      <c r="U34" s="18">
        <v>0</v>
      </c>
      <c r="V34" s="18">
        <v>7025.5380100000002</v>
      </c>
      <c r="W34" s="18">
        <v>13784.123960000001</v>
      </c>
      <c r="X34" s="18">
        <v>0</v>
      </c>
      <c r="Y34" s="18">
        <v>-8931.7670600000256</v>
      </c>
      <c r="Z34" s="18">
        <v>44855.35689999997</v>
      </c>
      <c r="AA34" s="1495"/>
      <c r="AB34" s="377"/>
      <c r="AC34" s="377"/>
    </row>
    <row r="35" spans="1:29" s="589" customFormat="1" ht="12" customHeight="1" x14ac:dyDescent="0.2">
      <c r="A35" s="14" t="s">
        <v>1077</v>
      </c>
      <c r="B35" s="13">
        <v>0</v>
      </c>
      <c r="C35" s="13">
        <v>0</v>
      </c>
      <c r="D35" s="13">
        <v>9850.650810000001</v>
      </c>
      <c r="E35" s="13">
        <v>0</v>
      </c>
      <c r="F35" s="13">
        <v>0</v>
      </c>
      <c r="G35" s="13">
        <v>0</v>
      </c>
      <c r="H35" s="13">
        <v>909.87563</v>
      </c>
      <c r="I35" s="13">
        <v>0</v>
      </c>
      <c r="J35" s="13">
        <v>2471.8053599999998</v>
      </c>
      <c r="K35" s="13">
        <v>0</v>
      </c>
      <c r="L35" s="13">
        <v>0</v>
      </c>
      <c r="M35" s="13">
        <v>13232.331800000002</v>
      </c>
      <c r="N35" s="13">
        <v>221403.1</v>
      </c>
      <c r="O35" s="13">
        <v>0</v>
      </c>
      <c r="P35" s="13">
        <v>0</v>
      </c>
      <c r="Q35" s="13">
        <v>221403.1</v>
      </c>
      <c r="R35" s="13">
        <v>0</v>
      </c>
      <c r="S35" s="13">
        <v>375.70835</v>
      </c>
      <c r="T35" s="13">
        <v>0</v>
      </c>
      <c r="U35" s="13">
        <v>-173.63023000000001</v>
      </c>
      <c r="V35" s="13">
        <v>0</v>
      </c>
      <c r="W35" s="13">
        <v>202.07811999999998</v>
      </c>
      <c r="X35" s="13">
        <v>-140058.72599000001</v>
      </c>
      <c r="Y35" s="13">
        <v>-17258.804319999999</v>
      </c>
      <c r="Z35" s="13">
        <v>64287.647809999995</v>
      </c>
      <c r="AA35" s="1495"/>
      <c r="AB35" s="377"/>
      <c r="AC35" s="377"/>
    </row>
    <row r="36" spans="1:29" s="589" customFormat="1" ht="12" customHeight="1" x14ac:dyDescent="0.2">
      <c r="A36" s="14" t="s">
        <v>1032</v>
      </c>
      <c r="B36" s="13">
        <v>0</v>
      </c>
      <c r="C36" s="13">
        <v>0</v>
      </c>
      <c r="D36" s="13">
        <v>476.43103000000002</v>
      </c>
      <c r="E36" s="13">
        <v>0</v>
      </c>
      <c r="F36" s="13">
        <v>0</v>
      </c>
      <c r="G36" s="13">
        <v>0</v>
      </c>
      <c r="H36" s="13">
        <v>119.72936999999999</v>
      </c>
      <c r="I36" s="13">
        <v>0</v>
      </c>
      <c r="J36" s="13">
        <v>453.762</v>
      </c>
      <c r="K36" s="13">
        <v>0</v>
      </c>
      <c r="L36" s="13">
        <v>0</v>
      </c>
      <c r="M36" s="13">
        <v>1049.9223999999999</v>
      </c>
      <c r="N36" s="13">
        <v>15000</v>
      </c>
      <c r="O36" s="13">
        <v>-1277.7661000000001</v>
      </c>
      <c r="P36" s="13">
        <v>13235.987660000001</v>
      </c>
      <c r="Q36" s="13">
        <v>26958.221559999998</v>
      </c>
      <c r="R36" s="13">
        <v>0</v>
      </c>
      <c r="S36" s="13">
        <v>2003.5862099999999</v>
      </c>
      <c r="T36" s="13">
        <v>2.5245000000000002</v>
      </c>
      <c r="U36" s="13">
        <v>7.3639999999999999</v>
      </c>
      <c r="V36" s="13">
        <v>1151.00604</v>
      </c>
      <c r="W36" s="13">
        <v>3164.4807499999997</v>
      </c>
      <c r="X36" s="13">
        <v>-14604.7348</v>
      </c>
      <c r="Y36" s="13">
        <v>-1849.9383000000003</v>
      </c>
      <c r="Z36" s="13">
        <v>13668.029209999997</v>
      </c>
      <c r="AA36" s="1495"/>
      <c r="AB36" s="377"/>
      <c r="AC36" s="377"/>
    </row>
    <row r="37" spans="1:29" s="589" customFormat="1" ht="12" customHeight="1" x14ac:dyDescent="0.2">
      <c r="A37" s="16" t="s">
        <v>1031</v>
      </c>
      <c r="B37" s="17">
        <v>0</v>
      </c>
      <c r="C37" s="17">
        <v>8.561119999999999</v>
      </c>
      <c r="D37" s="17">
        <v>5202.6978399999998</v>
      </c>
      <c r="E37" s="17">
        <v>0</v>
      </c>
      <c r="F37" s="17">
        <v>7644.6603600000008</v>
      </c>
      <c r="G37" s="17">
        <v>0</v>
      </c>
      <c r="H37" s="17">
        <v>2850.2865700000002</v>
      </c>
      <c r="I37" s="17">
        <v>0</v>
      </c>
      <c r="J37" s="17">
        <v>513.00300000000004</v>
      </c>
      <c r="K37" s="17">
        <v>250.45026000000001</v>
      </c>
      <c r="L37" s="17">
        <v>0</v>
      </c>
      <c r="M37" s="17">
        <v>16469.659149999999</v>
      </c>
      <c r="N37" s="17">
        <v>60000</v>
      </c>
      <c r="O37" s="17">
        <v>0</v>
      </c>
      <c r="P37" s="17">
        <v>0</v>
      </c>
      <c r="Q37" s="17">
        <v>60000</v>
      </c>
      <c r="R37" s="17">
        <v>0</v>
      </c>
      <c r="S37" s="17">
        <v>1189.2771599999999</v>
      </c>
      <c r="T37" s="17">
        <v>0</v>
      </c>
      <c r="U37" s="17">
        <v>0</v>
      </c>
      <c r="V37" s="17">
        <v>0</v>
      </c>
      <c r="W37" s="17">
        <v>1189.2771599999999</v>
      </c>
      <c r="X37" s="17">
        <v>8282.1178</v>
      </c>
      <c r="Y37" s="17">
        <v>5786.4675800000005</v>
      </c>
      <c r="Z37" s="17">
        <v>75257.862540000002</v>
      </c>
      <c r="AA37" s="1495"/>
      <c r="AB37" s="377"/>
      <c r="AC37" s="377"/>
    </row>
    <row r="38" spans="1:29" s="589" customFormat="1" ht="12" customHeight="1" x14ac:dyDescent="0.2">
      <c r="A38" s="22" t="s">
        <v>1101</v>
      </c>
      <c r="B38" s="18">
        <v>0</v>
      </c>
      <c r="C38" s="18">
        <v>0</v>
      </c>
      <c r="D38" s="18">
        <v>5346.7287100000003</v>
      </c>
      <c r="E38" s="18">
        <v>103.02717</v>
      </c>
      <c r="F38" s="18">
        <v>0</v>
      </c>
      <c r="G38" s="18">
        <v>0</v>
      </c>
      <c r="H38" s="18">
        <v>513.43796999999995</v>
      </c>
      <c r="I38" s="18">
        <v>0</v>
      </c>
      <c r="J38" s="18">
        <v>10713.223960000001</v>
      </c>
      <c r="K38" s="18">
        <v>0</v>
      </c>
      <c r="L38" s="18">
        <v>0</v>
      </c>
      <c r="M38" s="13">
        <v>16676.417810000003</v>
      </c>
      <c r="N38" s="18">
        <v>189000</v>
      </c>
      <c r="O38" s="18">
        <v>0</v>
      </c>
      <c r="P38" s="18">
        <v>8014.88321</v>
      </c>
      <c r="Q38" s="18">
        <v>197014.88321</v>
      </c>
      <c r="R38" s="18">
        <v>44491.273870000005</v>
      </c>
      <c r="S38" s="18">
        <v>1735.96469</v>
      </c>
      <c r="T38" s="18">
        <v>535.51158999999996</v>
      </c>
      <c r="U38" s="18">
        <v>-902.13387999999998</v>
      </c>
      <c r="V38" s="18">
        <v>0</v>
      </c>
      <c r="W38" s="18">
        <v>1369.3424</v>
      </c>
      <c r="X38" s="18">
        <v>-164764.28677999999</v>
      </c>
      <c r="Y38" s="18">
        <v>-34224.940549999999</v>
      </c>
      <c r="Z38" s="18">
        <v>43886.272150000004</v>
      </c>
      <c r="AA38" s="1495"/>
      <c r="AB38" s="377"/>
      <c r="AC38" s="377"/>
    </row>
    <row r="39" spans="1:29" s="589" customFormat="1" ht="12" customHeight="1" x14ac:dyDescent="0.2">
      <c r="A39" s="14" t="s">
        <v>1934</v>
      </c>
      <c r="B39" s="13">
        <v>0</v>
      </c>
      <c r="C39" s="13">
        <v>0</v>
      </c>
      <c r="D39" s="13">
        <v>9750.6166099999991</v>
      </c>
      <c r="E39" s="13">
        <v>0</v>
      </c>
      <c r="F39" s="13">
        <v>0</v>
      </c>
      <c r="G39" s="13">
        <v>0</v>
      </c>
      <c r="H39" s="13">
        <v>7463.1687499999998</v>
      </c>
      <c r="I39" s="13">
        <v>0</v>
      </c>
      <c r="J39" s="13">
        <v>4401.7663400000001</v>
      </c>
      <c r="K39" s="13">
        <v>0</v>
      </c>
      <c r="L39" s="13">
        <v>302.06210999999996</v>
      </c>
      <c r="M39" s="13">
        <v>21917.613809999999</v>
      </c>
      <c r="N39" s="13">
        <v>350000</v>
      </c>
      <c r="O39" s="13">
        <v>0</v>
      </c>
      <c r="P39" s="13">
        <v>0</v>
      </c>
      <c r="Q39" s="13">
        <v>350000</v>
      </c>
      <c r="R39" s="13">
        <v>3275.2640000000001</v>
      </c>
      <c r="S39" s="13">
        <v>47799.189700000003</v>
      </c>
      <c r="T39" s="13">
        <v>24985.796489999997</v>
      </c>
      <c r="U39" s="13">
        <v>-2980.4585699999998</v>
      </c>
      <c r="V39" s="13">
        <v>15200.251619999999</v>
      </c>
      <c r="W39" s="13">
        <v>85004.779239999989</v>
      </c>
      <c r="X39" s="13">
        <v>7990.1701700000003</v>
      </c>
      <c r="Y39" s="13">
        <v>26245.345599999997</v>
      </c>
      <c r="Z39" s="13">
        <v>472515.55901000003</v>
      </c>
      <c r="AA39" s="1495"/>
      <c r="AB39" s="377"/>
      <c r="AC39" s="377"/>
    </row>
    <row r="40" spans="1:29" s="589" customFormat="1" ht="12" customHeight="1" x14ac:dyDescent="0.2">
      <c r="A40" s="14" t="s">
        <v>1877</v>
      </c>
      <c r="B40" s="13">
        <v>0</v>
      </c>
      <c r="C40" s="13">
        <v>0</v>
      </c>
      <c r="D40" s="13">
        <v>1330.075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130.649</v>
      </c>
      <c r="K40" s="13">
        <v>0</v>
      </c>
      <c r="L40" s="13">
        <v>-92.804000000000002</v>
      </c>
      <c r="M40" s="13">
        <v>1367.92</v>
      </c>
      <c r="N40" s="13">
        <v>40000</v>
      </c>
      <c r="O40" s="13">
        <v>-69.631</v>
      </c>
      <c r="P40" s="13">
        <v>0</v>
      </c>
      <c r="Q40" s="13">
        <v>39930.368999999999</v>
      </c>
      <c r="R40" s="13">
        <v>0</v>
      </c>
      <c r="S40" s="13">
        <v>30.248999999999999</v>
      </c>
      <c r="T40" s="13">
        <v>0</v>
      </c>
      <c r="U40" s="13">
        <v>0</v>
      </c>
      <c r="V40" s="13">
        <v>0</v>
      </c>
      <c r="W40" s="13">
        <v>30.248999999999999</v>
      </c>
      <c r="X40" s="13">
        <v>-15224.759</v>
      </c>
      <c r="Y40" s="13">
        <v>-8742.2189999999991</v>
      </c>
      <c r="Z40" s="13">
        <v>15993.640000000005</v>
      </c>
      <c r="AA40" s="1495"/>
      <c r="AB40" s="377"/>
      <c r="AC40" s="377"/>
    </row>
    <row r="41" spans="1:29" s="589" customFormat="1" ht="12" customHeight="1" x14ac:dyDescent="0.2">
      <c r="A41" s="14" t="s">
        <v>1100</v>
      </c>
      <c r="B41" s="13">
        <v>10.255979999999999</v>
      </c>
      <c r="C41" s="13">
        <v>0</v>
      </c>
      <c r="D41" s="13">
        <v>4131.80753</v>
      </c>
      <c r="E41" s="13">
        <v>0</v>
      </c>
      <c r="F41" s="13">
        <v>2910.0721199999994</v>
      </c>
      <c r="G41" s="13">
        <v>0</v>
      </c>
      <c r="H41" s="13">
        <v>2944.2695299999996</v>
      </c>
      <c r="I41" s="13">
        <v>0</v>
      </c>
      <c r="J41" s="13">
        <v>1059.816</v>
      </c>
      <c r="K41" s="13">
        <v>0</v>
      </c>
      <c r="L41" s="13">
        <v>0</v>
      </c>
      <c r="M41" s="13">
        <v>11056.221159999999</v>
      </c>
      <c r="N41" s="13">
        <v>163069.856</v>
      </c>
      <c r="O41" s="13">
        <v>0</v>
      </c>
      <c r="P41" s="13">
        <v>0</v>
      </c>
      <c r="Q41" s="13">
        <v>163069.856</v>
      </c>
      <c r="R41" s="13">
        <v>2070.1522</v>
      </c>
      <c r="S41" s="13">
        <v>0</v>
      </c>
      <c r="T41" s="13">
        <v>0</v>
      </c>
      <c r="U41" s="13">
        <v>0</v>
      </c>
      <c r="V41" s="13">
        <v>25262.415840000001</v>
      </c>
      <c r="W41" s="13">
        <v>25262.415840000001</v>
      </c>
      <c r="X41" s="13">
        <v>-104281.70045999999</v>
      </c>
      <c r="Y41" s="13">
        <v>340.37710999999996</v>
      </c>
      <c r="Z41" s="13">
        <v>86461.100690000021</v>
      </c>
      <c r="AA41" s="1495"/>
      <c r="AB41" s="377"/>
      <c r="AC41" s="377"/>
    </row>
    <row r="42" spans="1:29" s="589" customFormat="1" ht="12" customHeight="1" x14ac:dyDescent="0.2">
      <c r="A42" s="22" t="s">
        <v>1073</v>
      </c>
      <c r="B42" s="18">
        <v>0</v>
      </c>
      <c r="C42" s="18">
        <v>0</v>
      </c>
      <c r="D42" s="18">
        <v>0</v>
      </c>
      <c r="E42" s="18">
        <v>1894.7630800000002</v>
      </c>
      <c r="F42" s="18">
        <v>0</v>
      </c>
      <c r="G42" s="18">
        <v>0</v>
      </c>
      <c r="H42" s="18">
        <v>409.95741999999996</v>
      </c>
      <c r="I42" s="18">
        <v>0</v>
      </c>
      <c r="J42" s="18">
        <v>71.472809999999996</v>
      </c>
      <c r="K42" s="18">
        <v>0</v>
      </c>
      <c r="L42" s="18">
        <v>0</v>
      </c>
      <c r="M42" s="18">
        <v>2376.1933100000006</v>
      </c>
      <c r="N42" s="18">
        <v>50000</v>
      </c>
      <c r="O42" s="18">
        <v>0</v>
      </c>
      <c r="P42" s="18">
        <v>1234.8438700000002</v>
      </c>
      <c r="Q42" s="18">
        <v>51234.843869999997</v>
      </c>
      <c r="R42" s="18">
        <v>0</v>
      </c>
      <c r="S42" s="18">
        <v>68.172690000000003</v>
      </c>
      <c r="T42" s="18">
        <v>42.749650000000003</v>
      </c>
      <c r="U42" s="18">
        <v>0</v>
      </c>
      <c r="V42" s="18">
        <v>1406.35781</v>
      </c>
      <c r="W42" s="18">
        <v>1517.28015</v>
      </c>
      <c r="X42" s="18">
        <v>-23288.833070000001</v>
      </c>
      <c r="Y42" s="18">
        <v>-54576.552020000003</v>
      </c>
      <c r="Z42" s="18">
        <v>-25113.261070000008</v>
      </c>
      <c r="AA42" s="1495"/>
      <c r="AB42" s="377"/>
      <c r="AC42" s="377"/>
    </row>
    <row r="43" spans="1:29" s="589" customFormat="1" ht="12" customHeight="1" x14ac:dyDescent="0.2">
      <c r="A43" s="14" t="s">
        <v>1488</v>
      </c>
      <c r="B43" s="13">
        <v>0</v>
      </c>
      <c r="C43" s="13">
        <v>0</v>
      </c>
      <c r="D43" s="13">
        <v>5802.2107600000008</v>
      </c>
      <c r="E43" s="13">
        <v>0</v>
      </c>
      <c r="F43" s="13">
        <v>0</v>
      </c>
      <c r="G43" s="13">
        <v>0</v>
      </c>
      <c r="H43" s="13">
        <v>8114.8716600000025</v>
      </c>
      <c r="I43" s="13">
        <v>0</v>
      </c>
      <c r="J43" s="13">
        <v>499.91899999999998</v>
      </c>
      <c r="K43" s="13">
        <v>0</v>
      </c>
      <c r="L43" s="13">
        <v>0</v>
      </c>
      <c r="M43" s="13">
        <v>14417.001420000002</v>
      </c>
      <c r="N43" s="13">
        <v>40000</v>
      </c>
      <c r="O43" s="13">
        <v>0</v>
      </c>
      <c r="P43" s="13">
        <v>0</v>
      </c>
      <c r="Q43" s="13">
        <v>40000</v>
      </c>
      <c r="R43" s="13">
        <v>28.85586</v>
      </c>
      <c r="S43" s="13">
        <v>10891.7534</v>
      </c>
      <c r="T43" s="13">
        <v>58364.018649999998</v>
      </c>
      <c r="U43" s="13">
        <v>0</v>
      </c>
      <c r="V43" s="13">
        <v>8808.0571600000003</v>
      </c>
      <c r="W43" s="13">
        <v>78063.829209999996</v>
      </c>
      <c r="X43" s="13">
        <v>0</v>
      </c>
      <c r="Y43" s="13">
        <v>29467.929239999998</v>
      </c>
      <c r="Z43" s="13">
        <v>147560.61431</v>
      </c>
      <c r="AA43" s="1495"/>
      <c r="AB43" s="377"/>
      <c r="AC43" s="377"/>
    </row>
    <row r="44" spans="1:29" s="589" customFormat="1" ht="12" customHeight="1" x14ac:dyDescent="0.2">
      <c r="A44" s="14" t="s">
        <v>5</v>
      </c>
      <c r="B44" s="13">
        <v>47.820050000000002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47.820050000000002</v>
      </c>
      <c r="N44" s="13">
        <v>673.1</v>
      </c>
      <c r="O44" s="13">
        <v>-505.15</v>
      </c>
      <c r="P44" s="13">
        <v>0</v>
      </c>
      <c r="Q44" s="13">
        <v>167.95000000000005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-178.96447000000001</v>
      </c>
      <c r="Y44" s="13">
        <v>-1346.8948799999996</v>
      </c>
      <c r="Z44" s="13">
        <v>-1357.9093499999994</v>
      </c>
      <c r="AA44" s="1495"/>
      <c r="AB44" s="377"/>
      <c r="AC44" s="377"/>
    </row>
    <row r="45" spans="1:29" s="589" customFormat="1" ht="12" customHeight="1" x14ac:dyDescent="0.2">
      <c r="A45" s="16" t="s">
        <v>1886</v>
      </c>
      <c r="B45" s="17">
        <v>17.862159999999999</v>
      </c>
      <c r="C45" s="17">
        <v>0</v>
      </c>
      <c r="D45" s="17">
        <v>443.91975000000002</v>
      </c>
      <c r="E45" s="17">
        <v>0</v>
      </c>
      <c r="F45" s="17">
        <v>0</v>
      </c>
      <c r="G45" s="17">
        <v>0</v>
      </c>
      <c r="H45" s="17">
        <v>92.955660000000009</v>
      </c>
      <c r="I45" s="17">
        <v>0</v>
      </c>
      <c r="J45" s="17">
        <v>86.375550000000004</v>
      </c>
      <c r="K45" s="17">
        <v>0</v>
      </c>
      <c r="L45" s="17">
        <v>0</v>
      </c>
      <c r="M45" s="17">
        <v>641.11311999999998</v>
      </c>
      <c r="N45" s="17">
        <v>48710</v>
      </c>
      <c r="O45" s="17">
        <v>0</v>
      </c>
      <c r="P45" s="17">
        <v>0</v>
      </c>
      <c r="Q45" s="17">
        <v>48710</v>
      </c>
      <c r="R45" s="17">
        <v>0</v>
      </c>
      <c r="S45" s="17">
        <v>27.406279999999999</v>
      </c>
      <c r="T45" s="17">
        <v>370.58539000000002</v>
      </c>
      <c r="U45" s="17">
        <v>-53.932120000000005</v>
      </c>
      <c r="V45" s="17">
        <v>0</v>
      </c>
      <c r="W45" s="17">
        <v>344.05955</v>
      </c>
      <c r="X45" s="17">
        <v>-31119.74872</v>
      </c>
      <c r="Y45" s="17">
        <v>-16383.71056</v>
      </c>
      <c r="Z45" s="17">
        <v>1550.600269999999</v>
      </c>
      <c r="AA45" s="1495"/>
      <c r="AB45" s="377"/>
      <c r="AC45" s="377"/>
    </row>
    <row r="46" spans="1:29" s="589" customFormat="1" ht="12" customHeight="1" x14ac:dyDescent="0.2">
      <c r="A46" s="14" t="s">
        <v>1029</v>
      </c>
      <c r="B46" s="13">
        <v>0</v>
      </c>
      <c r="C46" s="13">
        <v>0</v>
      </c>
      <c r="D46" s="13">
        <v>5909.1618900000003</v>
      </c>
      <c r="E46" s="13">
        <v>0</v>
      </c>
      <c r="F46" s="13">
        <v>0</v>
      </c>
      <c r="G46" s="13">
        <v>0</v>
      </c>
      <c r="H46" s="13">
        <v>7968.6741400000001</v>
      </c>
      <c r="I46" s="13">
        <v>0</v>
      </c>
      <c r="J46" s="13">
        <v>4018.2887500000002</v>
      </c>
      <c r="K46" s="13">
        <v>0</v>
      </c>
      <c r="L46" s="13">
        <v>0</v>
      </c>
      <c r="M46" s="13">
        <v>17896.124780000002</v>
      </c>
      <c r="N46" s="13">
        <v>80000</v>
      </c>
      <c r="O46" s="13">
        <v>0</v>
      </c>
      <c r="P46" s="13">
        <v>118495.35223999999</v>
      </c>
      <c r="Q46" s="13">
        <v>198495.35223999998</v>
      </c>
      <c r="R46" s="13">
        <v>13249.30251</v>
      </c>
      <c r="S46" s="13">
        <v>8971.4918600000001</v>
      </c>
      <c r="T46" s="13">
        <v>50253.591189999999</v>
      </c>
      <c r="U46" s="13">
        <v>-3168.5698900000002</v>
      </c>
      <c r="V46" s="13">
        <v>21991.26613</v>
      </c>
      <c r="W46" s="13">
        <v>78047.779290000006</v>
      </c>
      <c r="X46" s="13">
        <v>8677.8358799999987</v>
      </c>
      <c r="Y46" s="13">
        <v>55184.877433992166</v>
      </c>
      <c r="Z46" s="13">
        <v>353655.14735399216</v>
      </c>
      <c r="AA46" s="1495"/>
      <c r="AB46" s="377"/>
      <c r="AC46" s="377"/>
    </row>
    <row r="47" spans="1:29" s="589" customFormat="1" ht="12" customHeight="1" x14ac:dyDescent="0.2">
      <c r="A47" s="14" t="s">
        <v>1878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362.21259999999995</v>
      </c>
      <c r="K47" s="13">
        <v>0</v>
      </c>
      <c r="L47" s="13">
        <v>0</v>
      </c>
      <c r="M47" s="13">
        <v>362.21259999999995</v>
      </c>
      <c r="N47" s="13">
        <v>20000</v>
      </c>
      <c r="O47" s="13">
        <v>0</v>
      </c>
      <c r="P47" s="13">
        <v>0</v>
      </c>
      <c r="Q47" s="13">
        <v>20000</v>
      </c>
      <c r="R47" s="13">
        <v>0</v>
      </c>
      <c r="S47" s="13">
        <v>651.71229000000005</v>
      </c>
      <c r="T47" s="13">
        <v>12382.533460000001</v>
      </c>
      <c r="U47" s="13">
        <v>0</v>
      </c>
      <c r="V47" s="13">
        <v>0</v>
      </c>
      <c r="W47" s="13">
        <v>13034.24575</v>
      </c>
      <c r="X47" s="13">
        <v>0</v>
      </c>
      <c r="Y47" s="13">
        <v>42170.136340000026</v>
      </c>
      <c r="Z47" s="13">
        <v>75204.382090000028</v>
      </c>
      <c r="AA47" s="1495"/>
      <c r="AB47" s="377"/>
      <c r="AC47" s="377"/>
    </row>
    <row r="48" spans="1:29" s="589" customFormat="1" ht="12" customHeight="1" x14ac:dyDescent="0.2">
      <c r="A48" s="16" t="s">
        <v>1022</v>
      </c>
      <c r="B48" s="17">
        <v>0</v>
      </c>
      <c r="C48" s="17">
        <v>0</v>
      </c>
      <c r="D48" s="17">
        <v>1506.54178</v>
      </c>
      <c r="E48" s="17">
        <v>0</v>
      </c>
      <c r="F48" s="17">
        <v>0</v>
      </c>
      <c r="G48" s="17">
        <v>0</v>
      </c>
      <c r="H48" s="17">
        <v>8125.7134999999998</v>
      </c>
      <c r="I48" s="17">
        <v>0</v>
      </c>
      <c r="J48" s="17">
        <v>358.88900000000001</v>
      </c>
      <c r="K48" s="17">
        <v>0</v>
      </c>
      <c r="L48" s="17">
        <v>0</v>
      </c>
      <c r="M48" s="17">
        <v>9991.1442799999986</v>
      </c>
      <c r="N48" s="17">
        <v>133800</v>
      </c>
      <c r="O48" s="17">
        <v>0</v>
      </c>
      <c r="P48" s="17">
        <v>229.17467000000002</v>
      </c>
      <c r="Q48" s="17">
        <v>134029.17467000001</v>
      </c>
      <c r="R48" s="17">
        <v>14000</v>
      </c>
      <c r="S48" s="17">
        <v>136.26978</v>
      </c>
      <c r="T48" s="17">
        <v>0</v>
      </c>
      <c r="U48" s="17">
        <v>-725.88561000000004</v>
      </c>
      <c r="V48" s="17">
        <v>7386.7855499999996</v>
      </c>
      <c r="W48" s="17">
        <v>6797.1697199999999</v>
      </c>
      <c r="X48" s="17">
        <v>-42032.649279999998</v>
      </c>
      <c r="Y48" s="17">
        <v>-25278.460741264913</v>
      </c>
      <c r="Z48" s="17">
        <v>87515.234368735109</v>
      </c>
      <c r="AA48" s="1495"/>
      <c r="AB48" s="377"/>
      <c r="AC48" s="377"/>
    </row>
    <row r="49" spans="1:31" s="1807" customFormat="1" ht="12" customHeight="1" x14ac:dyDescent="0.2">
      <c r="A49" s="1657" t="s">
        <v>860</v>
      </c>
      <c r="B49" s="1803">
        <v>947.31059000000016</v>
      </c>
      <c r="C49" s="1803">
        <v>4281.1827400000002</v>
      </c>
      <c r="D49" s="1803">
        <v>225921.80874666668</v>
      </c>
      <c r="E49" s="1803">
        <v>4630.9653899999994</v>
      </c>
      <c r="F49" s="1803">
        <v>48222.858010000004</v>
      </c>
      <c r="G49" s="1803">
        <v>798.48321999999996</v>
      </c>
      <c r="H49" s="1803">
        <v>181888.34769</v>
      </c>
      <c r="I49" s="1803">
        <v>16222.34405</v>
      </c>
      <c r="J49" s="1803">
        <v>60396.793829999995</v>
      </c>
      <c r="K49" s="1803">
        <v>5086.4638899999991</v>
      </c>
      <c r="L49" s="1803">
        <v>-1226.4590699999999</v>
      </c>
      <c r="M49" s="1803">
        <v>547170.0990866666</v>
      </c>
      <c r="N49" s="1803">
        <v>4204606.2472600006</v>
      </c>
      <c r="O49" s="1803">
        <v>-1852.5471000000002</v>
      </c>
      <c r="P49" s="1803">
        <v>147961.17499999999</v>
      </c>
      <c r="Q49" s="1803">
        <v>4350714.8751600003</v>
      </c>
      <c r="R49" s="1803">
        <v>539133.89400000009</v>
      </c>
      <c r="S49" s="1803">
        <v>336899.94018999988</v>
      </c>
      <c r="T49" s="1803">
        <v>521438.13981999998</v>
      </c>
      <c r="U49" s="1803">
        <v>237817.10943999997</v>
      </c>
      <c r="V49" s="1803">
        <v>246908.72896999997</v>
      </c>
      <c r="W49" s="1803">
        <v>1343063.91842</v>
      </c>
      <c r="X49" s="1803">
        <v>-1068879.2720376207</v>
      </c>
      <c r="Y49" s="1803">
        <v>-15611.641906167082</v>
      </c>
      <c r="Z49" s="1803">
        <v>5148421.7736362116</v>
      </c>
      <c r="AA49" s="1804"/>
      <c r="AB49" s="1805"/>
      <c r="AC49" s="1805"/>
      <c r="AD49" s="1806"/>
      <c r="AE49" s="1806"/>
    </row>
    <row r="50" spans="1:31" s="514" customFormat="1" ht="12" customHeight="1" x14ac:dyDescent="0.2">
      <c r="A50" s="1658" t="s">
        <v>857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1496"/>
      <c r="AB50" s="379"/>
      <c r="AC50" s="379"/>
      <c r="AD50" s="583"/>
      <c r="AE50" s="583"/>
    </row>
    <row r="51" spans="1:31" s="514" customFormat="1" ht="12" customHeight="1" x14ac:dyDescent="0.2">
      <c r="A51" s="14" t="s">
        <v>1879</v>
      </c>
      <c r="B51" s="13">
        <v>0</v>
      </c>
      <c r="C51" s="13">
        <v>0</v>
      </c>
      <c r="D51" s="13">
        <v>0</v>
      </c>
      <c r="E51" s="13">
        <v>30201.512480000001</v>
      </c>
      <c r="F51" s="13">
        <v>0</v>
      </c>
      <c r="G51" s="13">
        <v>0</v>
      </c>
      <c r="H51" s="13">
        <v>76.224070000000012</v>
      </c>
      <c r="I51" s="13">
        <v>0</v>
      </c>
      <c r="J51" s="13">
        <v>204.45407999999998</v>
      </c>
      <c r="K51" s="13">
        <v>0</v>
      </c>
      <c r="L51" s="13">
        <v>0</v>
      </c>
      <c r="M51" s="13">
        <v>30482.190630000001</v>
      </c>
      <c r="N51" s="13">
        <v>71500</v>
      </c>
      <c r="O51" s="13">
        <v>0</v>
      </c>
      <c r="P51" s="13">
        <v>0</v>
      </c>
      <c r="Q51" s="13">
        <v>71500</v>
      </c>
      <c r="R51" s="13">
        <v>0</v>
      </c>
      <c r="S51" s="13">
        <v>70.477289999999996</v>
      </c>
      <c r="T51" s="13">
        <v>66.007469999999998</v>
      </c>
      <c r="U51" s="13">
        <v>-2229.5859700000001</v>
      </c>
      <c r="V51" s="13">
        <v>0</v>
      </c>
      <c r="W51" s="13">
        <v>-2093.1012100000003</v>
      </c>
      <c r="X51" s="13">
        <v>-34096.754059999999</v>
      </c>
      <c r="Y51" s="13">
        <v>7410.7064800000007</v>
      </c>
      <c r="Z51" s="13">
        <v>42720.851210000008</v>
      </c>
      <c r="AA51" s="1496"/>
      <c r="AB51" s="379"/>
      <c r="AC51" s="379"/>
      <c r="AD51" s="583"/>
      <c r="AE51" s="583"/>
    </row>
    <row r="52" spans="1:31" s="589" customFormat="1" ht="12" customHeight="1" x14ac:dyDescent="0.2">
      <c r="A52" s="14" t="s">
        <v>1880</v>
      </c>
      <c r="B52" s="13">
        <v>0</v>
      </c>
      <c r="C52" s="13">
        <v>0</v>
      </c>
      <c r="D52" s="13">
        <v>0</v>
      </c>
      <c r="E52" s="13">
        <v>207262.19097</v>
      </c>
      <c r="F52" s="13">
        <v>0</v>
      </c>
      <c r="G52" s="13">
        <v>0</v>
      </c>
      <c r="H52" s="13">
        <v>517.37563999999998</v>
      </c>
      <c r="I52" s="13">
        <v>175.636</v>
      </c>
      <c r="J52" s="13">
        <v>616.44555000000003</v>
      </c>
      <c r="K52" s="13">
        <v>0</v>
      </c>
      <c r="L52" s="13">
        <v>0</v>
      </c>
      <c r="M52" s="13">
        <v>208571.64816000001</v>
      </c>
      <c r="N52" s="13">
        <v>435000</v>
      </c>
      <c r="O52" s="13">
        <v>0</v>
      </c>
      <c r="P52" s="13">
        <v>0</v>
      </c>
      <c r="Q52" s="13">
        <v>435000</v>
      </c>
      <c r="R52" s="13">
        <v>15972.531509999999</v>
      </c>
      <c r="S52" s="13">
        <v>3666.9040199999999</v>
      </c>
      <c r="T52" s="13">
        <v>776.92</v>
      </c>
      <c r="U52" s="13">
        <v>211.61699999999999</v>
      </c>
      <c r="V52" s="13">
        <v>0</v>
      </c>
      <c r="W52" s="13">
        <v>4655.4410200000002</v>
      </c>
      <c r="X52" s="13">
        <v>31372.391069999998</v>
      </c>
      <c r="Y52" s="13">
        <v>2563.5831400001048</v>
      </c>
      <c r="Z52" s="13">
        <v>489563.94674000016</v>
      </c>
      <c r="AA52" s="1495"/>
      <c r="AB52" s="377"/>
      <c r="AC52" s="377"/>
      <c r="AD52" s="633"/>
      <c r="AE52" s="633"/>
    </row>
    <row r="53" spans="1:31" s="589" customFormat="1" ht="12" customHeight="1" x14ac:dyDescent="0.2">
      <c r="A53" s="14" t="s">
        <v>1918</v>
      </c>
      <c r="B53" s="13">
        <v>0</v>
      </c>
      <c r="C53" s="13">
        <v>0.40056000000000003</v>
      </c>
      <c r="D53" s="13">
        <v>0</v>
      </c>
      <c r="E53" s="13">
        <v>262681.51409000001</v>
      </c>
      <c r="F53" s="13">
        <v>0</v>
      </c>
      <c r="G53" s="13">
        <v>0</v>
      </c>
      <c r="H53" s="13">
        <v>887.71</v>
      </c>
      <c r="I53" s="13">
        <v>6281.75684</v>
      </c>
      <c r="J53" s="13">
        <v>270.89853999999997</v>
      </c>
      <c r="K53" s="13">
        <v>0</v>
      </c>
      <c r="L53" s="13">
        <v>181.828</v>
      </c>
      <c r="M53" s="13">
        <v>270304.10803</v>
      </c>
      <c r="N53" s="13">
        <v>33265</v>
      </c>
      <c r="O53" s="13">
        <v>0</v>
      </c>
      <c r="P53" s="13">
        <v>0</v>
      </c>
      <c r="Q53" s="13">
        <v>33265</v>
      </c>
      <c r="R53" s="13">
        <v>0</v>
      </c>
      <c r="S53" s="13">
        <v>13207.164490000001</v>
      </c>
      <c r="T53" s="13">
        <v>24264.347899999997</v>
      </c>
      <c r="U53" s="13">
        <v>5200.7416900000007</v>
      </c>
      <c r="V53" s="13">
        <v>0</v>
      </c>
      <c r="W53" s="13">
        <v>42672.254079999999</v>
      </c>
      <c r="X53" s="13">
        <v>0</v>
      </c>
      <c r="Y53" s="13">
        <v>16331.52447</v>
      </c>
      <c r="Z53" s="13">
        <v>92268.778550000003</v>
      </c>
      <c r="AA53" s="1495"/>
      <c r="AB53" s="377"/>
      <c r="AC53" s="377"/>
      <c r="AD53" s="633"/>
      <c r="AE53" s="633"/>
    </row>
    <row r="54" spans="1:31" s="589" customFormat="1" ht="12" customHeight="1" x14ac:dyDescent="0.2">
      <c r="A54" s="22" t="s">
        <v>141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67.910600000000002</v>
      </c>
      <c r="K54" s="18">
        <v>68.949880000000007</v>
      </c>
      <c r="L54" s="18">
        <v>0</v>
      </c>
      <c r="M54" s="18">
        <v>136.86048</v>
      </c>
      <c r="N54" s="18">
        <v>18147</v>
      </c>
      <c r="O54" s="18">
        <v>0</v>
      </c>
      <c r="P54" s="18">
        <v>0</v>
      </c>
      <c r="Q54" s="18">
        <v>18147</v>
      </c>
      <c r="R54" s="18">
        <v>0</v>
      </c>
      <c r="S54" s="18">
        <v>127.70808</v>
      </c>
      <c r="T54" s="18">
        <v>2426.4533900000001</v>
      </c>
      <c r="U54" s="18">
        <v>0</v>
      </c>
      <c r="V54" s="18">
        <v>0</v>
      </c>
      <c r="W54" s="18">
        <v>2554.16147</v>
      </c>
      <c r="X54" s="18">
        <v>-2853.25209</v>
      </c>
      <c r="Y54" s="18">
        <v>4257.7089100000003</v>
      </c>
      <c r="Z54" s="18">
        <v>22105.618289999999</v>
      </c>
      <c r="AA54" s="1495"/>
      <c r="AB54" s="377"/>
      <c r="AC54" s="377"/>
      <c r="AD54" s="633"/>
      <c r="AE54" s="633"/>
    </row>
    <row r="55" spans="1:31" s="589" customFormat="1" ht="12" customHeight="1" x14ac:dyDescent="0.2">
      <c r="A55" s="14" t="s">
        <v>4</v>
      </c>
      <c r="B55" s="13">
        <v>0</v>
      </c>
      <c r="C55" s="13">
        <v>0</v>
      </c>
      <c r="D55" s="13">
        <v>0</v>
      </c>
      <c r="E55" s="13">
        <v>3.016</v>
      </c>
      <c r="F55" s="13">
        <v>0</v>
      </c>
      <c r="G55" s="13">
        <v>0</v>
      </c>
      <c r="H55" s="13">
        <v>3.3690000000000002</v>
      </c>
      <c r="I55" s="13">
        <v>0</v>
      </c>
      <c r="J55" s="13">
        <v>11.407999999999999</v>
      </c>
      <c r="K55" s="13">
        <v>0</v>
      </c>
      <c r="L55" s="13">
        <v>136.61199999999999</v>
      </c>
      <c r="M55" s="13">
        <v>154.40499999999997</v>
      </c>
      <c r="N55" s="13">
        <v>29800</v>
      </c>
      <c r="O55" s="13">
        <v>0</v>
      </c>
      <c r="P55" s="13">
        <v>0</v>
      </c>
      <c r="Q55" s="13">
        <v>29800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-3025.7260000000001</v>
      </c>
      <c r="Y55" s="13">
        <v>-13267.034</v>
      </c>
      <c r="Z55" s="13">
        <v>13507.240000000002</v>
      </c>
      <c r="AA55" s="1495"/>
      <c r="AB55" s="377"/>
      <c r="AC55" s="377"/>
      <c r="AD55" s="633"/>
      <c r="AE55" s="633"/>
    </row>
    <row r="56" spans="1:31" s="589" customFormat="1" ht="12" customHeight="1" x14ac:dyDescent="0.2">
      <c r="A56" s="16" t="s">
        <v>1104</v>
      </c>
      <c r="B56" s="17">
        <v>0</v>
      </c>
      <c r="C56" s="17">
        <v>0</v>
      </c>
      <c r="D56" s="17">
        <v>0</v>
      </c>
      <c r="E56" s="17">
        <v>24279.06351</v>
      </c>
      <c r="F56" s="17">
        <v>0</v>
      </c>
      <c r="G56" s="17">
        <v>0</v>
      </c>
      <c r="H56" s="17">
        <v>363.66485</v>
      </c>
      <c r="I56" s="17">
        <v>0</v>
      </c>
      <c r="J56" s="17">
        <v>124.42455</v>
      </c>
      <c r="K56" s="17">
        <v>0</v>
      </c>
      <c r="L56" s="17">
        <v>0</v>
      </c>
      <c r="M56" s="13">
        <v>24767.152910000001</v>
      </c>
      <c r="N56" s="17">
        <v>23789.7</v>
      </c>
      <c r="O56" s="17">
        <v>0</v>
      </c>
      <c r="P56" s="17">
        <v>0</v>
      </c>
      <c r="Q56" s="17">
        <v>23789.7</v>
      </c>
      <c r="R56" s="17">
        <v>0</v>
      </c>
      <c r="S56" s="17">
        <v>0</v>
      </c>
      <c r="T56" s="17">
        <v>0</v>
      </c>
      <c r="U56" s="17">
        <v>-256.33973000000003</v>
      </c>
      <c r="V56" s="17">
        <v>0</v>
      </c>
      <c r="W56" s="17">
        <v>-256.33973000000003</v>
      </c>
      <c r="X56" s="17">
        <v>-10903.70587</v>
      </c>
      <c r="Y56" s="17">
        <v>20.845290000000002</v>
      </c>
      <c r="Z56" s="17">
        <v>12650.499690000001</v>
      </c>
      <c r="AA56" s="1495"/>
      <c r="AB56" s="377"/>
      <c r="AC56" s="377"/>
      <c r="AD56" s="633"/>
      <c r="AE56" s="633"/>
    </row>
    <row r="57" spans="1:31" s="589" customFormat="1" ht="12" customHeight="1" x14ac:dyDescent="0.2">
      <c r="A57" s="14" t="s">
        <v>1882</v>
      </c>
      <c r="B57" s="13">
        <v>0</v>
      </c>
      <c r="C57" s="13">
        <v>0</v>
      </c>
      <c r="D57" s="13">
        <v>0</v>
      </c>
      <c r="E57" s="13">
        <v>30327.080879999998</v>
      </c>
      <c r="F57" s="13">
        <v>0</v>
      </c>
      <c r="G57" s="13">
        <v>0</v>
      </c>
      <c r="H57" s="13">
        <v>58.19422999999999</v>
      </c>
      <c r="I57" s="13">
        <v>625.4286800000001</v>
      </c>
      <c r="J57" s="13">
        <v>162.72167000000002</v>
      </c>
      <c r="K57" s="13">
        <v>0</v>
      </c>
      <c r="L57" s="13">
        <v>0</v>
      </c>
      <c r="M57" s="13">
        <v>31173.425459999999</v>
      </c>
      <c r="N57" s="13">
        <v>15095</v>
      </c>
      <c r="O57" s="13">
        <v>0</v>
      </c>
      <c r="P57" s="13">
        <v>0</v>
      </c>
      <c r="Q57" s="13">
        <v>15095</v>
      </c>
      <c r="R57" s="13">
        <v>0</v>
      </c>
      <c r="S57" s="13">
        <v>734.63634000000002</v>
      </c>
      <c r="T57" s="13">
        <v>1023.03738</v>
      </c>
      <c r="U57" s="13">
        <v>42.833300000000001</v>
      </c>
      <c r="V57" s="13">
        <v>0</v>
      </c>
      <c r="W57" s="13">
        <v>1800.50702</v>
      </c>
      <c r="X57" s="13">
        <v>-1745.17525</v>
      </c>
      <c r="Y57" s="13">
        <v>1053.4563999999998</v>
      </c>
      <c r="Z57" s="13">
        <v>16203.78817</v>
      </c>
      <c r="AA57" s="1495"/>
      <c r="AB57" s="377"/>
      <c r="AC57" s="377"/>
      <c r="AD57" s="633"/>
      <c r="AE57" s="633"/>
    </row>
    <row r="58" spans="1:31" s="589" customFormat="1" ht="12" customHeight="1" x14ac:dyDescent="0.2">
      <c r="A58" s="14" t="s">
        <v>1754</v>
      </c>
      <c r="B58" s="13">
        <v>0</v>
      </c>
      <c r="C58" s="13">
        <v>0</v>
      </c>
      <c r="D58" s="13">
        <v>0</v>
      </c>
      <c r="E58" s="13">
        <v>155961.94580000002</v>
      </c>
      <c r="F58" s="13">
        <v>0</v>
      </c>
      <c r="G58" s="13">
        <v>0</v>
      </c>
      <c r="H58" s="13">
        <v>4921.6897600000002</v>
      </c>
      <c r="I58" s="13">
        <v>0</v>
      </c>
      <c r="J58" s="13">
        <v>255.06135</v>
      </c>
      <c r="K58" s="13">
        <v>0</v>
      </c>
      <c r="L58" s="13">
        <v>0</v>
      </c>
      <c r="M58" s="13">
        <v>161138.69691000003</v>
      </c>
      <c r="N58" s="13">
        <v>40000</v>
      </c>
      <c r="O58" s="13">
        <v>0</v>
      </c>
      <c r="P58" s="13">
        <v>0</v>
      </c>
      <c r="Q58" s="13">
        <v>40000</v>
      </c>
      <c r="R58" s="13">
        <v>0</v>
      </c>
      <c r="S58" s="13">
        <v>9719.142890000001</v>
      </c>
      <c r="T58" s="13">
        <v>0</v>
      </c>
      <c r="U58" s="13">
        <v>15.398340000000001</v>
      </c>
      <c r="V58" s="13">
        <v>0</v>
      </c>
      <c r="W58" s="13">
        <v>9734.5412300000007</v>
      </c>
      <c r="X58" s="13">
        <v>0</v>
      </c>
      <c r="Y58" s="13">
        <v>34322.330999999998</v>
      </c>
      <c r="Z58" s="13">
        <v>84056.872230000008</v>
      </c>
      <c r="AA58" s="1495"/>
      <c r="AB58" s="377"/>
      <c r="AC58" s="377"/>
      <c r="AD58" s="633"/>
      <c r="AE58" s="633"/>
    </row>
    <row r="59" spans="1:31" s="589" customFormat="1" ht="12" customHeight="1" x14ac:dyDescent="0.2">
      <c r="A59" s="16" t="s">
        <v>1885</v>
      </c>
      <c r="B59" s="17">
        <v>0</v>
      </c>
      <c r="C59" s="17">
        <v>0</v>
      </c>
      <c r="D59" s="17">
        <v>168.46693999999999</v>
      </c>
      <c r="E59" s="17">
        <v>22342.388950000004</v>
      </c>
      <c r="F59" s="17">
        <v>0</v>
      </c>
      <c r="G59" s="17">
        <v>0</v>
      </c>
      <c r="H59" s="17">
        <v>216.89521999999999</v>
      </c>
      <c r="I59" s="17">
        <v>0</v>
      </c>
      <c r="J59" s="17">
        <v>241.244</v>
      </c>
      <c r="K59" s="17">
        <v>0</v>
      </c>
      <c r="L59" s="17">
        <v>0</v>
      </c>
      <c r="M59" s="380">
        <v>22968.99511</v>
      </c>
      <c r="N59" s="17">
        <v>32000</v>
      </c>
      <c r="O59" s="17">
        <v>0</v>
      </c>
      <c r="P59" s="17">
        <v>1297.9116299999998</v>
      </c>
      <c r="Q59" s="17">
        <v>33297.911630000002</v>
      </c>
      <c r="R59" s="17">
        <v>0</v>
      </c>
      <c r="S59" s="17">
        <v>3474.79592</v>
      </c>
      <c r="T59" s="17">
        <v>5536.3034500000003</v>
      </c>
      <c r="U59" s="17">
        <v>-315.20009999999996</v>
      </c>
      <c r="V59" s="17">
        <v>0</v>
      </c>
      <c r="W59" s="17">
        <v>8695.8992699999999</v>
      </c>
      <c r="X59" s="17">
        <v>-3639.54538</v>
      </c>
      <c r="Y59" s="17">
        <v>6320.1959600000009</v>
      </c>
      <c r="Z59" s="17">
        <v>44674.461479999998</v>
      </c>
      <c r="AA59" s="1495"/>
      <c r="AB59" s="377"/>
      <c r="AC59" s="377"/>
      <c r="AD59" s="633"/>
      <c r="AE59" s="633"/>
    </row>
    <row r="60" spans="1:31" s="1807" customFormat="1" ht="12" customHeight="1" x14ac:dyDescent="0.2">
      <c r="A60" s="1657" t="s">
        <v>861</v>
      </c>
      <c r="B60" s="1803">
        <v>0</v>
      </c>
      <c r="C60" s="1803">
        <v>0.40056000000000003</v>
      </c>
      <c r="D60" s="1803">
        <v>168.46693999999999</v>
      </c>
      <c r="E60" s="1803">
        <v>733058.71268</v>
      </c>
      <c r="F60" s="1803">
        <v>0</v>
      </c>
      <c r="G60" s="1803">
        <v>0</v>
      </c>
      <c r="H60" s="1803">
        <v>7045.1227699999999</v>
      </c>
      <c r="I60" s="1803">
        <v>7082.8215200000004</v>
      </c>
      <c r="J60" s="1803">
        <v>1954.5683399999996</v>
      </c>
      <c r="K60" s="1803">
        <v>68.949880000000007</v>
      </c>
      <c r="L60" s="1803">
        <v>318.44</v>
      </c>
      <c r="M60" s="1803">
        <v>749697.48269000009</v>
      </c>
      <c r="N60" s="1803">
        <v>698596.7</v>
      </c>
      <c r="O60" s="1803">
        <v>0</v>
      </c>
      <c r="P60" s="1803">
        <v>1297.9116299999998</v>
      </c>
      <c r="Q60" s="1803">
        <v>699894.61162999994</v>
      </c>
      <c r="R60" s="1803">
        <v>15972.531509999999</v>
      </c>
      <c r="S60" s="1803">
        <v>31000.829030000004</v>
      </c>
      <c r="T60" s="1803">
        <v>34093.069589999999</v>
      </c>
      <c r="U60" s="1803">
        <v>2669.4645300000007</v>
      </c>
      <c r="V60" s="1803">
        <v>0</v>
      </c>
      <c r="W60" s="1803">
        <v>67763.36314999999</v>
      </c>
      <c r="X60" s="1803">
        <v>-24891.767580000003</v>
      </c>
      <c r="Y60" s="1803">
        <v>59013.317650000099</v>
      </c>
      <c r="Z60" s="1803">
        <v>817752.05636000005</v>
      </c>
      <c r="AA60" s="1804"/>
      <c r="AB60" s="1805"/>
      <c r="AC60" s="1805"/>
      <c r="AD60" s="1806"/>
      <c r="AE60" s="1806"/>
    </row>
    <row r="61" spans="1:31" s="1599" customFormat="1" ht="12" customHeight="1" x14ac:dyDescent="0.2">
      <c r="A61" s="1654" t="s">
        <v>3830</v>
      </c>
      <c r="B61" s="1808"/>
      <c r="C61" s="1808"/>
      <c r="D61" s="1808"/>
      <c r="E61" s="1808"/>
      <c r="F61" s="1808"/>
      <c r="G61" s="1808"/>
      <c r="H61" s="1808"/>
      <c r="I61" s="1808"/>
      <c r="J61" s="1808"/>
      <c r="K61" s="1808"/>
      <c r="L61" s="1808"/>
      <c r="M61" s="1808"/>
      <c r="N61" s="1808"/>
      <c r="O61" s="1808"/>
      <c r="P61" s="1808"/>
      <c r="Q61" s="1808"/>
      <c r="R61" s="1808"/>
      <c r="S61" s="1808"/>
      <c r="T61" s="1808"/>
      <c r="U61" s="1808"/>
      <c r="V61" s="1808"/>
      <c r="W61" s="1808"/>
      <c r="X61" s="1808"/>
      <c r="Y61" s="1808"/>
      <c r="Z61" s="1808"/>
      <c r="AA61" s="1804"/>
      <c r="AB61" s="1805"/>
      <c r="AC61" s="1805"/>
      <c r="AD61" s="1809"/>
      <c r="AE61" s="1809"/>
    </row>
    <row r="62" spans="1:31" s="514" customFormat="1" ht="12" customHeight="1" x14ac:dyDescent="0.2">
      <c r="A62" s="14" t="s">
        <v>1755</v>
      </c>
      <c r="B62" s="13">
        <v>0</v>
      </c>
      <c r="C62" s="13">
        <v>111844.59676999999</v>
      </c>
      <c r="D62" s="13">
        <v>0</v>
      </c>
      <c r="E62" s="13">
        <v>34971.671710000002</v>
      </c>
      <c r="F62" s="13">
        <v>0</v>
      </c>
      <c r="G62" s="13">
        <v>0</v>
      </c>
      <c r="H62" s="13">
        <v>0</v>
      </c>
      <c r="I62" s="13">
        <v>0</v>
      </c>
      <c r="J62" s="13">
        <v>420.71699999999998</v>
      </c>
      <c r="K62" s="13">
        <v>0</v>
      </c>
      <c r="L62" s="13">
        <v>0</v>
      </c>
      <c r="M62" s="13">
        <v>147236.98548</v>
      </c>
      <c r="N62" s="13">
        <v>185000</v>
      </c>
      <c r="O62" s="13">
        <v>0</v>
      </c>
      <c r="P62" s="13">
        <v>0</v>
      </c>
      <c r="Q62" s="13">
        <v>185000</v>
      </c>
      <c r="R62" s="13">
        <v>0</v>
      </c>
      <c r="S62" s="13">
        <v>0</v>
      </c>
      <c r="T62" s="13">
        <v>0</v>
      </c>
      <c r="U62" s="13">
        <v>-11.975850000000001</v>
      </c>
      <c r="V62" s="13">
        <v>0</v>
      </c>
      <c r="W62" s="13">
        <v>-11.975850000000001</v>
      </c>
      <c r="X62" s="13">
        <v>-74582.066950000008</v>
      </c>
      <c r="Y62" s="13">
        <v>-34596.900979999999</v>
      </c>
      <c r="Z62" s="13">
        <v>75809.056219999999</v>
      </c>
      <c r="AA62" s="1496"/>
      <c r="AB62" s="377"/>
      <c r="AC62" s="377"/>
      <c r="AD62" s="583"/>
      <c r="AE62" s="583"/>
    </row>
    <row r="63" spans="1:31" s="589" customFormat="1" ht="12" customHeight="1" x14ac:dyDescent="0.2">
      <c r="A63" s="14" t="s">
        <v>1072</v>
      </c>
      <c r="B63" s="13">
        <v>0</v>
      </c>
      <c r="C63" s="13">
        <v>546526.43212000001</v>
      </c>
      <c r="D63" s="13">
        <v>0</v>
      </c>
      <c r="E63" s="13">
        <v>356323.19423758291</v>
      </c>
      <c r="F63" s="13">
        <v>0</v>
      </c>
      <c r="G63" s="13">
        <v>0</v>
      </c>
      <c r="H63" s="13">
        <v>403.87277</v>
      </c>
      <c r="I63" s="13">
        <v>3474.49028</v>
      </c>
      <c r="J63" s="13">
        <v>540.96348999999998</v>
      </c>
      <c r="K63" s="13">
        <v>0</v>
      </c>
      <c r="L63" s="13">
        <v>0</v>
      </c>
      <c r="M63" s="13">
        <v>907268.9528975829</v>
      </c>
      <c r="N63" s="13">
        <v>20000</v>
      </c>
      <c r="O63" s="13">
        <v>0</v>
      </c>
      <c r="P63" s="13">
        <v>0</v>
      </c>
      <c r="Q63" s="13">
        <v>20000</v>
      </c>
      <c r="R63" s="13">
        <v>0</v>
      </c>
      <c r="S63" s="13">
        <v>13692.60123</v>
      </c>
      <c r="T63" s="13">
        <v>44912.699719999997</v>
      </c>
      <c r="U63" s="13">
        <v>-1136.9823899999999</v>
      </c>
      <c r="V63" s="13">
        <v>0</v>
      </c>
      <c r="W63" s="13">
        <v>57468.31856</v>
      </c>
      <c r="X63" s="13">
        <v>4402.4605199999996</v>
      </c>
      <c r="Y63" s="13">
        <v>8345.4011100000589</v>
      </c>
      <c r="Z63" s="13">
        <v>90216.180190000057</v>
      </c>
      <c r="AA63" s="1495"/>
      <c r="AB63" s="377"/>
      <c r="AC63" s="377"/>
      <c r="AD63" s="633"/>
      <c r="AE63" s="633"/>
    </row>
    <row r="64" spans="1:31" s="589" customFormat="1" ht="12" customHeight="1" x14ac:dyDescent="0.2">
      <c r="A64" s="14" t="s">
        <v>1103</v>
      </c>
      <c r="B64" s="13">
        <v>0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4828.6459999999997</v>
      </c>
      <c r="K64" s="13">
        <v>0</v>
      </c>
      <c r="L64" s="13">
        <v>0</v>
      </c>
      <c r="M64" s="13">
        <v>4828.6459999999997</v>
      </c>
      <c r="N64" s="13">
        <v>300000</v>
      </c>
      <c r="O64" s="13">
        <v>0</v>
      </c>
      <c r="P64" s="13">
        <v>0</v>
      </c>
      <c r="Q64" s="13">
        <v>300000</v>
      </c>
      <c r="R64" s="13">
        <v>0</v>
      </c>
      <c r="S64" s="13">
        <v>59640.082999999999</v>
      </c>
      <c r="T64" s="13">
        <v>10315.019</v>
      </c>
      <c r="U64" s="13">
        <v>-9601.3940000000002</v>
      </c>
      <c r="V64" s="13">
        <v>0</v>
      </c>
      <c r="W64" s="13">
        <v>60353.707999999999</v>
      </c>
      <c r="X64" s="13">
        <v>5138.8649999999998</v>
      </c>
      <c r="Y64" s="13">
        <v>64669.51</v>
      </c>
      <c r="Z64" s="13">
        <v>430162.08299999998</v>
      </c>
      <c r="AA64" s="1495"/>
      <c r="AB64" s="377"/>
      <c r="AC64" s="377"/>
      <c r="AD64" s="633"/>
      <c r="AE64" s="633"/>
    </row>
    <row r="65" spans="1:31" s="589" customFormat="1" ht="12" customHeight="1" x14ac:dyDescent="0.2">
      <c r="A65" s="22" t="s">
        <v>1893</v>
      </c>
      <c r="B65" s="18">
        <v>0</v>
      </c>
      <c r="C65" s="18">
        <v>2957868.5223499998</v>
      </c>
      <c r="D65" s="18">
        <v>0</v>
      </c>
      <c r="E65" s="18">
        <v>560294.12505000003</v>
      </c>
      <c r="F65" s="18">
        <v>0</v>
      </c>
      <c r="G65" s="18">
        <v>0</v>
      </c>
      <c r="H65" s="18">
        <v>4036.8218500000003</v>
      </c>
      <c r="I65" s="18">
        <v>0</v>
      </c>
      <c r="J65" s="18">
        <v>6363.9343899999994</v>
      </c>
      <c r="K65" s="18">
        <v>0</v>
      </c>
      <c r="L65" s="18">
        <v>0</v>
      </c>
      <c r="M65" s="18">
        <v>3528563.4036399997</v>
      </c>
      <c r="N65" s="18">
        <v>35779.197</v>
      </c>
      <c r="O65" s="18">
        <v>0</v>
      </c>
      <c r="P65" s="18">
        <v>16192.7829</v>
      </c>
      <c r="Q65" s="18">
        <v>51971.979899999998</v>
      </c>
      <c r="R65" s="18">
        <v>66865.114920000007</v>
      </c>
      <c r="S65" s="18">
        <v>289.04509000000002</v>
      </c>
      <c r="T65" s="18">
        <v>5422.2765799999997</v>
      </c>
      <c r="U65" s="18">
        <v>284.40216999999996</v>
      </c>
      <c r="V65" s="18">
        <v>0</v>
      </c>
      <c r="W65" s="18">
        <v>5995.7238399999997</v>
      </c>
      <c r="X65" s="18">
        <v>-5634.0515499999974</v>
      </c>
      <c r="Y65" s="18">
        <v>31989.77448</v>
      </c>
      <c r="Z65" s="18">
        <v>151188.54159000001</v>
      </c>
      <c r="AA65" s="1495"/>
      <c r="AB65" s="377"/>
      <c r="AC65" s="377"/>
      <c r="AD65" s="633"/>
      <c r="AE65" s="633"/>
    </row>
    <row r="66" spans="1:31" s="589" customFormat="1" ht="12" customHeight="1" x14ac:dyDescent="0.2">
      <c r="A66" s="14" t="s">
        <v>142</v>
      </c>
      <c r="B66" s="13">
        <v>0</v>
      </c>
      <c r="C66" s="13">
        <v>438411.99217000004</v>
      </c>
      <c r="D66" s="13">
        <v>0</v>
      </c>
      <c r="E66" s="13">
        <v>32269.798989999999</v>
      </c>
      <c r="F66" s="13">
        <v>0</v>
      </c>
      <c r="G66" s="13">
        <v>0</v>
      </c>
      <c r="H66" s="13">
        <v>706.65181000000007</v>
      </c>
      <c r="I66" s="13">
        <v>0</v>
      </c>
      <c r="J66" s="13">
        <v>115.661</v>
      </c>
      <c r="K66" s="13">
        <v>0</v>
      </c>
      <c r="L66" s="13">
        <v>0</v>
      </c>
      <c r="M66" s="13">
        <v>471504.10397000005</v>
      </c>
      <c r="N66" s="13">
        <v>334848</v>
      </c>
      <c r="O66" s="13">
        <v>0</v>
      </c>
      <c r="P66" s="13">
        <v>0</v>
      </c>
      <c r="Q66" s="13">
        <v>334848</v>
      </c>
      <c r="R66" s="13">
        <v>115274.003</v>
      </c>
      <c r="S66" s="13">
        <v>224.90648000000002</v>
      </c>
      <c r="T66" s="13">
        <v>0</v>
      </c>
      <c r="U66" s="13">
        <v>-169.38138000000001</v>
      </c>
      <c r="V66" s="13">
        <v>0</v>
      </c>
      <c r="W66" s="13">
        <v>55.525100000000009</v>
      </c>
      <c r="X66" s="13">
        <v>-46439.451970000002</v>
      </c>
      <c r="Y66" s="13">
        <v>-22792.158950000001</v>
      </c>
      <c r="Z66" s="13">
        <v>380945.91718000005</v>
      </c>
      <c r="AA66" s="1495"/>
      <c r="AB66" s="377"/>
      <c r="AC66" s="377"/>
      <c r="AD66" s="633"/>
      <c r="AE66" s="633"/>
    </row>
    <row r="67" spans="1:31" s="589" customFormat="1" ht="12" customHeight="1" x14ac:dyDescent="0.2">
      <c r="A67" s="16" t="s">
        <v>1756</v>
      </c>
      <c r="B67" s="17">
        <v>0</v>
      </c>
      <c r="C67" s="17">
        <v>90354.118989999988</v>
      </c>
      <c r="D67" s="17">
        <v>0</v>
      </c>
      <c r="E67" s="17">
        <v>79466.557910000003</v>
      </c>
      <c r="F67" s="17">
        <v>0</v>
      </c>
      <c r="G67" s="17">
        <v>0</v>
      </c>
      <c r="H67" s="17">
        <v>195.79017000000002</v>
      </c>
      <c r="I67" s="17">
        <v>0</v>
      </c>
      <c r="J67" s="17">
        <v>417.46371000000005</v>
      </c>
      <c r="K67" s="17">
        <v>21.064049999999998</v>
      </c>
      <c r="L67" s="17">
        <v>0</v>
      </c>
      <c r="M67" s="17">
        <v>170454.99482999998</v>
      </c>
      <c r="N67" s="17">
        <v>60000</v>
      </c>
      <c r="O67" s="17">
        <v>0</v>
      </c>
      <c r="P67" s="17">
        <v>4480.9218200000005</v>
      </c>
      <c r="Q67" s="17">
        <v>64480.921820000003</v>
      </c>
      <c r="R67" s="17">
        <v>0</v>
      </c>
      <c r="S67" s="17">
        <v>521.61065999999994</v>
      </c>
      <c r="T67" s="17">
        <v>0</v>
      </c>
      <c r="U67" s="17">
        <v>-299.19278000000003</v>
      </c>
      <c r="V67" s="17">
        <v>0</v>
      </c>
      <c r="W67" s="17">
        <v>222.41787999999991</v>
      </c>
      <c r="X67" s="17">
        <v>-29429.355019999999</v>
      </c>
      <c r="Y67" s="17">
        <v>-13757.126419999993</v>
      </c>
      <c r="Z67" s="17">
        <v>21516.858260000015</v>
      </c>
      <c r="AA67" s="1495"/>
      <c r="AB67" s="377"/>
      <c r="AC67" s="377"/>
      <c r="AD67" s="633"/>
      <c r="AE67" s="633"/>
    </row>
    <row r="68" spans="1:31" s="589" customFormat="1" ht="12" customHeight="1" x14ac:dyDescent="0.2">
      <c r="A68" s="22" t="s">
        <v>1919</v>
      </c>
      <c r="B68" s="18">
        <v>0</v>
      </c>
      <c r="C68" s="18">
        <v>0</v>
      </c>
      <c r="D68" s="18">
        <v>0</v>
      </c>
      <c r="E68" s="18">
        <v>33311.952530000002</v>
      </c>
      <c r="F68" s="18">
        <v>0</v>
      </c>
      <c r="G68" s="18">
        <v>0</v>
      </c>
      <c r="H68" s="18">
        <v>2478.5837900000001</v>
      </c>
      <c r="I68" s="18">
        <v>0</v>
      </c>
      <c r="J68" s="18">
        <v>145.45500000000001</v>
      </c>
      <c r="K68" s="18">
        <v>0</v>
      </c>
      <c r="L68" s="18">
        <v>0</v>
      </c>
      <c r="M68" s="18">
        <v>35935.991320000001</v>
      </c>
      <c r="N68" s="18">
        <v>45000</v>
      </c>
      <c r="O68" s="18">
        <v>0</v>
      </c>
      <c r="P68" s="18">
        <v>0</v>
      </c>
      <c r="Q68" s="18">
        <v>45000</v>
      </c>
      <c r="R68" s="18">
        <v>0</v>
      </c>
      <c r="S68" s="18">
        <v>1483.7004999999999</v>
      </c>
      <c r="T68" s="18">
        <v>34.645389999999999</v>
      </c>
      <c r="U68" s="18">
        <v>0</v>
      </c>
      <c r="V68" s="18">
        <v>0</v>
      </c>
      <c r="W68" s="18">
        <v>1518.3458899999998</v>
      </c>
      <c r="X68" s="18">
        <v>0</v>
      </c>
      <c r="Y68" s="18">
        <v>9800.9205299999994</v>
      </c>
      <c r="Z68" s="18">
        <v>56319.26642</v>
      </c>
      <c r="AA68" s="1495"/>
      <c r="AB68" s="377"/>
      <c r="AC68" s="377"/>
      <c r="AD68" s="633"/>
      <c r="AE68" s="633"/>
    </row>
    <row r="69" spans="1:31" s="589" customFormat="1" ht="12" customHeight="1" x14ac:dyDescent="0.2">
      <c r="A69" s="14" t="s">
        <v>1883</v>
      </c>
      <c r="B69" s="13">
        <v>0</v>
      </c>
      <c r="C69" s="13">
        <v>0</v>
      </c>
      <c r="D69" s="13">
        <v>0</v>
      </c>
      <c r="E69" s="13">
        <v>69800.361999999994</v>
      </c>
      <c r="F69" s="13">
        <v>0</v>
      </c>
      <c r="G69" s="13">
        <v>0</v>
      </c>
      <c r="H69" s="13">
        <v>3534.0430000000001</v>
      </c>
      <c r="I69" s="13">
        <v>0</v>
      </c>
      <c r="J69" s="13">
        <v>150.62100000000001</v>
      </c>
      <c r="K69" s="13">
        <v>0</v>
      </c>
      <c r="L69" s="13">
        <v>0</v>
      </c>
      <c r="M69" s="13">
        <v>73485.025999999998</v>
      </c>
      <c r="N69" s="13">
        <v>50000</v>
      </c>
      <c r="O69" s="13">
        <v>0</v>
      </c>
      <c r="P69" s="13">
        <v>3084.4450000000002</v>
      </c>
      <c r="Q69" s="13">
        <v>53084.445</v>
      </c>
      <c r="R69" s="13">
        <v>0</v>
      </c>
      <c r="S69" s="13">
        <v>10000</v>
      </c>
      <c r="T69" s="13">
        <v>266164.16899999999</v>
      </c>
      <c r="U69" s="13">
        <v>274.38600000000002</v>
      </c>
      <c r="V69" s="13">
        <v>0</v>
      </c>
      <c r="W69" s="13">
        <v>276438.55499999999</v>
      </c>
      <c r="X69" s="13">
        <v>0</v>
      </c>
      <c r="Y69" s="13">
        <v>112606.527</v>
      </c>
      <c r="Z69" s="13">
        <v>442129.527</v>
      </c>
      <c r="AA69" s="1495"/>
      <c r="AB69" s="377"/>
      <c r="AC69" s="377"/>
      <c r="AD69" s="633"/>
      <c r="AE69" s="633"/>
    </row>
    <row r="70" spans="1:31" s="589" customFormat="1" ht="12" customHeight="1" x14ac:dyDescent="0.2">
      <c r="A70" s="16" t="s">
        <v>1244</v>
      </c>
      <c r="B70" s="17">
        <v>0</v>
      </c>
      <c r="C70" s="17">
        <v>610573.72818000009</v>
      </c>
      <c r="D70" s="17">
        <v>0</v>
      </c>
      <c r="E70" s="17">
        <v>100667.16800000001</v>
      </c>
      <c r="F70" s="17">
        <v>0</v>
      </c>
      <c r="G70" s="17">
        <v>0</v>
      </c>
      <c r="H70" s="17">
        <v>5130.3685999999998</v>
      </c>
      <c r="I70" s="17">
        <v>534.82500000000005</v>
      </c>
      <c r="J70" s="17">
        <v>1307.133</v>
      </c>
      <c r="K70" s="17">
        <v>0</v>
      </c>
      <c r="L70" s="17">
        <v>0</v>
      </c>
      <c r="M70" s="17">
        <v>718213.22278000019</v>
      </c>
      <c r="N70" s="17">
        <v>54874.831159999994</v>
      </c>
      <c r="O70" s="17">
        <v>0</v>
      </c>
      <c r="P70" s="17">
        <v>0</v>
      </c>
      <c r="Q70" s="17">
        <v>54874.831159999994</v>
      </c>
      <c r="R70" s="17">
        <v>14108.72984</v>
      </c>
      <c r="S70" s="17">
        <v>28506.01744</v>
      </c>
      <c r="T70" s="17">
        <v>109.00461</v>
      </c>
      <c r="U70" s="17">
        <v>1045.63132</v>
      </c>
      <c r="V70" s="17">
        <v>0</v>
      </c>
      <c r="W70" s="17">
        <v>29660.65337</v>
      </c>
      <c r="X70" s="17">
        <v>-1.9999999552965164E-5</v>
      </c>
      <c r="Y70" s="17">
        <v>1112.5427999999999</v>
      </c>
      <c r="Z70" s="17">
        <v>99756.757149999976</v>
      </c>
      <c r="AA70" s="1495"/>
      <c r="AB70" s="377"/>
      <c r="AC70" s="377"/>
      <c r="AD70" s="633"/>
      <c r="AE70" s="633"/>
    </row>
    <row r="71" spans="1:31" s="589" customFormat="1" ht="12" customHeight="1" x14ac:dyDescent="0.2">
      <c r="A71" s="14" t="s">
        <v>1884</v>
      </c>
      <c r="B71" s="13">
        <v>0</v>
      </c>
      <c r="C71" s="13">
        <v>778361.05061999999</v>
      </c>
      <c r="D71" s="13">
        <v>167.11555999999999</v>
      </c>
      <c r="E71" s="13">
        <v>22550.096389999999</v>
      </c>
      <c r="F71" s="13">
        <v>0</v>
      </c>
      <c r="G71" s="13">
        <v>0</v>
      </c>
      <c r="H71" s="13">
        <v>731.26300000000003</v>
      </c>
      <c r="I71" s="13">
        <v>0</v>
      </c>
      <c r="J71" s="13">
        <v>237.982</v>
      </c>
      <c r="K71" s="13">
        <v>0</v>
      </c>
      <c r="L71" s="13">
        <v>0</v>
      </c>
      <c r="M71" s="13">
        <v>802047.5075699999</v>
      </c>
      <c r="N71" s="13">
        <v>49000</v>
      </c>
      <c r="O71" s="13">
        <v>0</v>
      </c>
      <c r="P71" s="13">
        <v>1159.7724099999998</v>
      </c>
      <c r="Q71" s="13">
        <v>50159.772409999998</v>
      </c>
      <c r="R71" s="13">
        <v>0</v>
      </c>
      <c r="S71" s="13">
        <v>0</v>
      </c>
      <c r="T71" s="13">
        <v>0</v>
      </c>
      <c r="U71" s="13">
        <v>-87.857960000000006</v>
      </c>
      <c r="V71" s="13">
        <v>0</v>
      </c>
      <c r="W71" s="13">
        <v>-87.857960000000006</v>
      </c>
      <c r="X71" s="13">
        <v>-18739.350910000001</v>
      </c>
      <c r="Y71" s="13">
        <v>-7611.9127199999994</v>
      </c>
      <c r="Z71" s="13">
        <v>23720.650819999995</v>
      </c>
      <c r="AA71" s="1495"/>
      <c r="AB71" s="377"/>
      <c r="AC71" s="377"/>
      <c r="AD71" s="633"/>
      <c r="AE71" s="633"/>
    </row>
    <row r="72" spans="1:31" s="589" customFormat="1" ht="12" customHeight="1" x14ac:dyDescent="0.2">
      <c r="A72" s="14" t="s">
        <v>2234</v>
      </c>
      <c r="B72" s="13">
        <v>0</v>
      </c>
      <c r="C72" s="13">
        <v>0</v>
      </c>
      <c r="D72" s="13">
        <v>0</v>
      </c>
      <c r="E72" s="13">
        <v>56356.70078977519</v>
      </c>
      <c r="F72" s="13">
        <v>0</v>
      </c>
      <c r="G72" s="13">
        <v>0</v>
      </c>
      <c r="H72" s="13">
        <v>0</v>
      </c>
      <c r="I72" s="13">
        <v>0</v>
      </c>
      <c r="J72" s="13">
        <v>68.638999999999996</v>
      </c>
      <c r="K72" s="13">
        <v>0</v>
      </c>
      <c r="L72" s="13">
        <v>0</v>
      </c>
      <c r="M72" s="13">
        <v>56425.339789775193</v>
      </c>
      <c r="N72" s="13">
        <v>24500</v>
      </c>
      <c r="O72" s="13">
        <v>0</v>
      </c>
      <c r="P72" s="13">
        <v>621.57402000000002</v>
      </c>
      <c r="Q72" s="13">
        <v>25121.57402</v>
      </c>
      <c r="R72" s="13">
        <v>0</v>
      </c>
      <c r="S72" s="13">
        <v>3573.3754599999997</v>
      </c>
      <c r="T72" s="13">
        <v>486.26021000000003</v>
      </c>
      <c r="U72" s="13">
        <v>-430.11424</v>
      </c>
      <c r="V72" s="13">
        <v>0</v>
      </c>
      <c r="W72" s="13">
        <v>3629.5214299999998</v>
      </c>
      <c r="X72" s="13">
        <v>34539.427299999996</v>
      </c>
      <c r="Y72" s="13">
        <v>28138.921480000001</v>
      </c>
      <c r="Z72" s="13">
        <v>91429.444229999994</v>
      </c>
      <c r="AA72" s="1495"/>
      <c r="AB72" s="377"/>
      <c r="AC72" s="377"/>
      <c r="AD72" s="633"/>
      <c r="AE72" s="633"/>
    </row>
    <row r="73" spans="1:31" s="589" customFormat="1" ht="12" customHeight="1" x14ac:dyDescent="0.2">
      <c r="A73" s="14" t="s">
        <v>1887</v>
      </c>
      <c r="B73" s="13">
        <v>0.3</v>
      </c>
      <c r="C73" s="13">
        <v>868063.37991999998</v>
      </c>
      <c r="D73" s="13">
        <v>0</v>
      </c>
      <c r="E73" s="13">
        <v>273005.93217999995</v>
      </c>
      <c r="F73" s="13">
        <v>0</v>
      </c>
      <c r="G73" s="13">
        <v>0</v>
      </c>
      <c r="H73" s="13">
        <v>3468.9426200000003</v>
      </c>
      <c r="I73" s="13">
        <v>0</v>
      </c>
      <c r="J73" s="13">
        <v>1266.17742</v>
      </c>
      <c r="K73" s="13">
        <v>0</v>
      </c>
      <c r="L73" s="13">
        <v>10446.774650000001</v>
      </c>
      <c r="M73" s="13">
        <v>1156251.5067900002</v>
      </c>
      <c r="N73" s="13">
        <v>26500</v>
      </c>
      <c r="O73" s="13">
        <v>0</v>
      </c>
      <c r="P73" s="13">
        <v>20102.795050000001</v>
      </c>
      <c r="Q73" s="13">
        <v>46602.795050000001</v>
      </c>
      <c r="R73" s="13">
        <v>8683.4845299999997</v>
      </c>
      <c r="S73" s="13">
        <v>9363.0265999999992</v>
      </c>
      <c r="T73" s="13">
        <v>27360.524960000002</v>
      </c>
      <c r="U73" s="13">
        <v>540.36274000000003</v>
      </c>
      <c r="V73" s="13">
        <v>190.99910999999997</v>
      </c>
      <c r="W73" s="13">
        <v>37454.913409999994</v>
      </c>
      <c r="X73" s="13">
        <v>17634.08698</v>
      </c>
      <c r="Y73" s="13">
        <v>14494.310150000001</v>
      </c>
      <c r="Z73" s="13">
        <v>124869.59012000001</v>
      </c>
      <c r="AA73" s="1495"/>
      <c r="AB73" s="377"/>
      <c r="AC73" s="377"/>
      <c r="AD73" s="633"/>
      <c r="AE73" s="633"/>
    </row>
    <row r="74" spans="1:31" s="589" customFormat="1" ht="12" customHeight="1" x14ac:dyDescent="0.2">
      <c r="A74" s="14" t="s">
        <v>1888</v>
      </c>
      <c r="B74" s="13">
        <v>0</v>
      </c>
      <c r="C74" s="13">
        <v>0</v>
      </c>
      <c r="D74" s="13">
        <v>0</v>
      </c>
      <c r="E74" s="13">
        <v>550883.08600000001</v>
      </c>
      <c r="F74" s="13">
        <v>0</v>
      </c>
      <c r="G74" s="13">
        <v>945.97500000000002</v>
      </c>
      <c r="H74" s="13">
        <v>1942.213</v>
      </c>
      <c r="I74" s="13">
        <v>15391.556</v>
      </c>
      <c r="J74" s="13">
        <v>4682.241</v>
      </c>
      <c r="K74" s="13">
        <v>0</v>
      </c>
      <c r="L74" s="13">
        <v>7329.4949999999999</v>
      </c>
      <c r="M74" s="13">
        <v>581174.56599999999</v>
      </c>
      <c r="N74" s="13">
        <v>58000</v>
      </c>
      <c r="O74" s="13">
        <v>0</v>
      </c>
      <c r="P74" s="13">
        <v>0</v>
      </c>
      <c r="Q74" s="13">
        <v>58000</v>
      </c>
      <c r="R74" s="13">
        <v>18825.584999999999</v>
      </c>
      <c r="S74" s="13">
        <v>7528.5320000000002</v>
      </c>
      <c r="T74" s="13">
        <v>2.1259999999999999</v>
      </c>
      <c r="U74" s="13">
        <v>-338.95600000000002</v>
      </c>
      <c r="V74" s="13">
        <v>0</v>
      </c>
      <c r="W74" s="13">
        <v>7191.7020000000002</v>
      </c>
      <c r="X74" s="13">
        <v>23667.832999999999</v>
      </c>
      <c r="Y74" s="13">
        <v>41293.392999999996</v>
      </c>
      <c r="Z74" s="13">
        <v>148978.51299999998</v>
      </c>
      <c r="AA74" s="1495"/>
      <c r="AB74" s="377"/>
      <c r="AC74" s="377"/>
      <c r="AD74" s="633"/>
      <c r="AE74" s="633"/>
    </row>
    <row r="75" spans="1:31" s="589" customFormat="1" ht="12" customHeight="1" x14ac:dyDescent="0.2">
      <c r="A75" s="14" t="s">
        <v>1757</v>
      </c>
      <c r="B75" s="13">
        <v>0</v>
      </c>
      <c r="C75" s="13">
        <v>51751.004500000003</v>
      </c>
      <c r="D75" s="13">
        <v>0</v>
      </c>
      <c r="E75" s="13">
        <v>593346.99939999997</v>
      </c>
      <c r="F75" s="13">
        <v>0</v>
      </c>
      <c r="G75" s="13">
        <v>0</v>
      </c>
      <c r="H75" s="13">
        <v>15665.030849999999</v>
      </c>
      <c r="I75" s="13">
        <v>0</v>
      </c>
      <c r="J75" s="13">
        <v>76.653999999999996</v>
      </c>
      <c r="K75" s="13">
        <v>0</v>
      </c>
      <c r="L75" s="13">
        <v>0</v>
      </c>
      <c r="M75" s="13">
        <v>660839.68874999997</v>
      </c>
      <c r="N75" s="13">
        <v>20000</v>
      </c>
      <c r="O75" s="13">
        <v>0</v>
      </c>
      <c r="P75" s="13">
        <v>0</v>
      </c>
      <c r="Q75" s="13">
        <v>20000</v>
      </c>
      <c r="R75" s="13">
        <v>0</v>
      </c>
      <c r="S75" s="13">
        <v>2421.36861</v>
      </c>
      <c r="T75" s="13">
        <v>46006.003680000002</v>
      </c>
      <c r="U75" s="13">
        <v>-22.191929999999999</v>
      </c>
      <c r="V75" s="13">
        <v>0</v>
      </c>
      <c r="W75" s="13">
        <v>48405.180359999998</v>
      </c>
      <c r="X75" s="13">
        <v>0</v>
      </c>
      <c r="Y75" s="13">
        <v>51828.761930000001</v>
      </c>
      <c r="Z75" s="13">
        <v>120233.94229000001</v>
      </c>
      <c r="AA75" s="1495"/>
      <c r="AB75" s="377"/>
      <c r="AC75" s="377"/>
      <c r="AD75" s="633"/>
      <c r="AE75" s="633"/>
    </row>
    <row r="76" spans="1:31" s="1807" customFormat="1" ht="12" customHeight="1" x14ac:dyDescent="0.2">
      <c r="A76" s="1655" t="s">
        <v>3837</v>
      </c>
      <c r="B76" s="1810">
        <v>0.3</v>
      </c>
      <c r="C76" s="1810">
        <v>6453754.8256200003</v>
      </c>
      <c r="D76" s="1810">
        <v>167.11555999999999</v>
      </c>
      <c r="E76" s="1810">
        <v>2763247.6451873584</v>
      </c>
      <c r="F76" s="1810">
        <v>0</v>
      </c>
      <c r="G76" s="1810">
        <v>945.97500000000002</v>
      </c>
      <c r="H76" s="1810">
        <v>38293.581460000001</v>
      </c>
      <c r="I76" s="1810">
        <v>19400.871279999999</v>
      </c>
      <c r="J76" s="1810">
        <v>20622.288009999993</v>
      </c>
      <c r="K76" s="1810">
        <v>21.064049999999998</v>
      </c>
      <c r="L76" s="1810">
        <v>17776.269650000002</v>
      </c>
      <c r="M76" s="1810">
        <v>9314229.9358173572</v>
      </c>
      <c r="N76" s="1810">
        <v>1263502.02816</v>
      </c>
      <c r="O76" s="1810">
        <v>0</v>
      </c>
      <c r="P76" s="1810">
        <v>45642.291200000007</v>
      </c>
      <c r="Q76" s="1810">
        <v>1309144.3193600001</v>
      </c>
      <c r="R76" s="1810">
        <v>223756.91728999995</v>
      </c>
      <c r="S76" s="1810">
        <v>137244.26707</v>
      </c>
      <c r="T76" s="1810">
        <v>400812.72914999997</v>
      </c>
      <c r="U76" s="1810">
        <v>-9953.2643000000007</v>
      </c>
      <c r="V76" s="1810">
        <v>190.99910999999997</v>
      </c>
      <c r="W76" s="1810">
        <v>528294.73102999991</v>
      </c>
      <c r="X76" s="1810">
        <v>-89441.603620000024</v>
      </c>
      <c r="Y76" s="1810">
        <v>285521.96341000003</v>
      </c>
      <c r="Z76" s="1810">
        <v>2257276.3274700004</v>
      </c>
      <c r="AA76" s="1811"/>
      <c r="AB76" s="1805"/>
      <c r="AC76" s="1805"/>
      <c r="AD76" s="1806"/>
      <c r="AE76" s="1806"/>
    </row>
    <row r="77" spans="1:31" s="581" customFormat="1" ht="12" customHeight="1" x14ac:dyDescent="0.2">
      <c r="A77" s="1658" t="s">
        <v>3959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1497"/>
      <c r="AB77" s="383"/>
      <c r="AC77" s="383"/>
      <c r="AD77" s="635"/>
      <c r="AE77" s="635"/>
    </row>
    <row r="78" spans="1:31" s="589" customFormat="1" ht="12" customHeight="1" x14ac:dyDescent="0.2">
      <c r="A78" s="16" t="s">
        <v>2145</v>
      </c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14370.512000000001</v>
      </c>
      <c r="I78" s="13">
        <v>0</v>
      </c>
      <c r="J78" s="13">
        <v>29758.875</v>
      </c>
      <c r="K78" s="13">
        <v>66.667000000000002</v>
      </c>
      <c r="L78" s="13">
        <v>0</v>
      </c>
      <c r="M78" s="13">
        <v>44196.054000000004</v>
      </c>
      <c r="N78" s="13">
        <v>615000</v>
      </c>
      <c r="O78" s="13">
        <v>0</v>
      </c>
      <c r="P78" s="13">
        <v>0</v>
      </c>
      <c r="Q78" s="13">
        <v>615000</v>
      </c>
      <c r="R78" s="13">
        <v>-5367.2269999999999</v>
      </c>
      <c r="S78" s="13">
        <v>49622.694000000003</v>
      </c>
      <c r="T78" s="13">
        <v>45012.898999999998</v>
      </c>
      <c r="U78" s="13">
        <v>-112261.856</v>
      </c>
      <c r="V78" s="13">
        <v>0</v>
      </c>
      <c r="W78" s="13">
        <v>-17626.263000000006</v>
      </c>
      <c r="X78" s="13">
        <v>0</v>
      </c>
      <c r="Y78" s="13">
        <v>-144736.989</v>
      </c>
      <c r="Z78" s="13">
        <v>447269.52100000001</v>
      </c>
      <c r="AA78" s="1498"/>
      <c r="AB78" s="1155"/>
      <c r="AC78" s="1155"/>
      <c r="AD78" s="633"/>
      <c r="AE78" s="633"/>
    </row>
    <row r="79" spans="1:31" s="1599" customFormat="1" ht="12" customHeight="1" x14ac:dyDescent="0.2">
      <c r="A79" s="1655" t="s">
        <v>3834</v>
      </c>
      <c r="B79" s="1810">
        <v>0</v>
      </c>
      <c r="C79" s="1810">
        <v>0</v>
      </c>
      <c r="D79" s="1810">
        <v>0</v>
      </c>
      <c r="E79" s="1810">
        <v>0</v>
      </c>
      <c r="F79" s="1810">
        <v>0</v>
      </c>
      <c r="G79" s="1810">
        <v>0</v>
      </c>
      <c r="H79" s="1810">
        <v>14370.512000000001</v>
      </c>
      <c r="I79" s="1810">
        <v>0</v>
      </c>
      <c r="J79" s="1810">
        <v>29758.875</v>
      </c>
      <c r="K79" s="1810">
        <v>66.667000000000002</v>
      </c>
      <c r="L79" s="1810">
        <v>0</v>
      </c>
      <c r="M79" s="1810">
        <v>44196.054000000004</v>
      </c>
      <c r="N79" s="1810">
        <v>615000</v>
      </c>
      <c r="O79" s="1810">
        <v>0</v>
      </c>
      <c r="P79" s="1810">
        <v>0</v>
      </c>
      <c r="Q79" s="1810">
        <v>615000</v>
      </c>
      <c r="R79" s="1810">
        <v>-5367.2269999999999</v>
      </c>
      <c r="S79" s="1810">
        <v>49622.694000000003</v>
      </c>
      <c r="T79" s="1810">
        <v>45012.898999999998</v>
      </c>
      <c r="U79" s="1810">
        <v>-112261.856</v>
      </c>
      <c r="V79" s="1810">
        <v>0</v>
      </c>
      <c r="W79" s="1810">
        <v>-17626.263000000006</v>
      </c>
      <c r="X79" s="1810">
        <v>0</v>
      </c>
      <c r="Y79" s="1810">
        <v>-144736.989</v>
      </c>
      <c r="Z79" s="1810">
        <v>447269.52100000001</v>
      </c>
      <c r="AA79" s="1498"/>
      <c r="AB79" s="1155"/>
      <c r="AC79" s="1155"/>
      <c r="AD79" s="1809"/>
      <c r="AE79" s="1809"/>
    </row>
    <row r="80" spans="1:31" s="1599" customFormat="1" ht="12" customHeight="1" thickBot="1" x14ac:dyDescent="0.25">
      <c r="A80" s="1295" t="s">
        <v>859</v>
      </c>
      <c r="B80" s="1812">
        <v>947.61059000000012</v>
      </c>
      <c r="C80" s="1812">
        <v>6458036.4089200003</v>
      </c>
      <c r="D80" s="1812">
        <v>226257.3912466667</v>
      </c>
      <c r="E80" s="1812">
        <v>3500937.3232573583</v>
      </c>
      <c r="F80" s="1812">
        <v>48222.858010000004</v>
      </c>
      <c r="G80" s="1812">
        <v>1744.45822</v>
      </c>
      <c r="H80" s="1812">
        <v>241597.56391999999</v>
      </c>
      <c r="I80" s="1812">
        <v>42706.036850000004</v>
      </c>
      <c r="J80" s="1812">
        <v>112732.52517999998</v>
      </c>
      <c r="K80" s="1812">
        <v>5243.1448199999995</v>
      </c>
      <c r="L80" s="1812">
        <v>16868.250580000004</v>
      </c>
      <c r="M80" s="1812">
        <v>10655293.571594024</v>
      </c>
      <c r="N80" s="1812">
        <v>6781704.975420001</v>
      </c>
      <c r="O80" s="1812">
        <v>-1852.5471000000002</v>
      </c>
      <c r="P80" s="1812">
        <v>194901.37782999998</v>
      </c>
      <c r="Q80" s="1812">
        <v>6974753.8061500005</v>
      </c>
      <c r="R80" s="1812">
        <v>773496.11580000003</v>
      </c>
      <c r="S80" s="1812">
        <v>554767.73028999986</v>
      </c>
      <c r="T80" s="1812">
        <v>1001356.8375599999</v>
      </c>
      <c r="U80" s="1812">
        <v>118271.45366999997</v>
      </c>
      <c r="V80" s="1812">
        <v>247099.72807999997</v>
      </c>
      <c r="W80" s="1812">
        <v>1921495.7496</v>
      </c>
      <c r="X80" s="1812">
        <v>-1183212.6432376206</v>
      </c>
      <c r="Y80" s="1812">
        <v>184186.65015383303</v>
      </c>
      <c r="Z80" s="1812">
        <v>8670719.678466212</v>
      </c>
      <c r="AA80" s="1498"/>
      <c r="AB80" s="1155"/>
      <c r="AC80" s="1155"/>
      <c r="AD80" s="1809"/>
      <c r="AE80" s="1809"/>
    </row>
  </sheetData>
  <mergeCells count="31">
    <mergeCell ref="Y8:Y12"/>
    <mergeCell ref="L8:L12"/>
    <mergeCell ref="V9:V12"/>
    <mergeCell ref="K8:K12"/>
    <mergeCell ref="O9:O12"/>
    <mergeCell ref="Z8:Z12"/>
    <mergeCell ref="X8:X12"/>
    <mergeCell ref="W9:W12"/>
    <mergeCell ref="S9:S12"/>
    <mergeCell ref="D8:D12"/>
    <mergeCell ref="S8:W8"/>
    <mergeCell ref="N9:N12"/>
    <mergeCell ref="U9:U12"/>
    <mergeCell ref="T9:T12"/>
    <mergeCell ref="R8:R12"/>
    <mergeCell ref="G9:G12"/>
    <mergeCell ref="J8:J12"/>
    <mergeCell ref="B8:B12"/>
    <mergeCell ref="H9:H12"/>
    <mergeCell ref="I9:I12"/>
    <mergeCell ref="Q9:Q12"/>
    <mergeCell ref="A5:M6"/>
    <mergeCell ref="N5:Z6"/>
    <mergeCell ref="P9:P12"/>
    <mergeCell ref="C8:C12"/>
    <mergeCell ref="F9:F12"/>
    <mergeCell ref="E9:E12"/>
    <mergeCell ref="A8:A12"/>
    <mergeCell ref="E8:I8"/>
    <mergeCell ref="M8:M12"/>
    <mergeCell ref="N8:Q8"/>
  </mergeCells>
  <phoneticPr fontId="6" type="noConversion"/>
  <conditionalFormatting sqref="A80 A60 A14:A58">
    <cfRule type="expression" dxfId="368" priority="5" stopIfTrue="1">
      <formula>$AJ14=1</formula>
    </cfRule>
  </conditionalFormatting>
  <conditionalFormatting sqref="A80 A60 A14:A58">
    <cfRule type="expression" dxfId="367" priority="6" stopIfTrue="1">
      <formula>$AI14=1</formula>
    </cfRule>
  </conditionalFormatting>
  <conditionalFormatting sqref="A59">
    <cfRule type="expression" dxfId="366" priority="7" stopIfTrue="1">
      <formula>$AK59=1</formula>
    </cfRule>
  </conditionalFormatting>
  <conditionalFormatting sqref="A78:A79">
    <cfRule type="expression" dxfId="365" priority="8" stopIfTrue="1">
      <formula>$AS78=1</formula>
    </cfRule>
  </conditionalFormatting>
  <conditionalFormatting sqref="N80:Z80 N14:Z78">
    <cfRule type="expression" dxfId="364" priority="9" stopIfTrue="1">
      <formula>$AO14=1</formula>
    </cfRule>
  </conditionalFormatting>
  <conditionalFormatting sqref="A61:A76">
    <cfRule type="expression" dxfId="363" priority="3" stopIfTrue="1">
      <formula>$AU61=1</formula>
    </cfRule>
  </conditionalFormatting>
  <conditionalFormatting sqref="A61:A75">
    <cfRule type="expression" dxfId="362" priority="4" stopIfTrue="1">
      <formula>$AW61=1</formula>
    </cfRule>
  </conditionalFormatting>
  <conditionalFormatting sqref="A77">
    <cfRule type="expression" dxfId="361" priority="1" stopIfTrue="1">
      <formula>$AJ77=1</formula>
    </cfRule>
  </conditionalFormatting>
  <conditionalFormatting sqref="A77">
    <cfRule type="expression" dxfId="360" priority="2" stopIfTrue="1">
      <formula>$AI77=1</formula>
    </cfRule>
  </conditionalFormatting>
  <conditionalFormatting sqref="B14:M78 B79:Z80 N76:Z76 N60:Z60 N49:Z49">
    <cfRule type="expression" dxfId="359" priority="10" stopIfTrue="1">
      <formula>$AN14=1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5433070866141736" footer="0.31496062992125984"/>
  <pageSetup paperSize="8" scale="70" fitToWidth="2" orientation="portrait" r:id="rId1"/>
  <headerFooter alignWithMargins="0"/>
  <colBreaks count="1" manualBreakCount="1">
    <brk id="13" min="2" max="79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 enableFormatConditionsCalculation="0"/>
  <dimension ref="A1:I74"/>
  <sheetViews>
    <sheetView showGridLines="0" zoomScaleNormal="100" workbookViewId="0">
      <selection activeCell="I3" sqref="I3"/>
    </sheetView>
  </sheetViews>
  <sheetFormatPr defaultRowHeight="12.75" x14ac:dyDescent="0.2"/>
  <cols>
    <col min="1" max="1" width="3.140625" style="452" customWidth="1"/>
    <col min="2" max="2" width="43.42578125" style="452" customWidth="1"/>
    <col min="3" max="3" width="17.28515625" style="452" customWidth="1"/>
    <col min="4" max="4" width="13.42578125" style="452" customWidth="1"/>
    <col min="5" max="5" width="10.7109375" style="452" customWidth="1"/>
    <col min="6" max="6" width="11.28515625" style="461" customWidth="1"/>
    <col min="7" max="7" width="12.140625" style="452" customWidth="1"/>
    <col min="8" max="8" width="11.42578125" style="212" customWidth="1"/>
    <col min="9" max="16384" width="9.140625" style="452"/>
  </cols>
  <sheetData>
    <row r="1" spans="1:9" x14ac:dyDescent="0.2">
      <c r="A1" s="877" t="s">
        <v>624</v>
      </c>
      <c r="B1" s="450"/>
      <c r="C1" s="450"/>
      <c r="D1" s="450"/>
      <c r="E1" s="450"/>
      <c r="F1" s="451"/>
      <c r="G1" s="450"/>
      <c r="H1" s="209"/>
    </row>
    <row r="2" spans="1:9" x14ac:dyDescent="0.2">
      <c r="A2" s="877" t="s">
        <v>625</v>
      </c>
      <c r="B2" s="453"/>
      <c r="C2" s="453"/>
      <c r="D2" s="453"/>
      <c r="E2" s="453"/>
      <c r="F2" s="454"/>
      <c r="G2" s="453"/>
      <c r="H2" s="210"/>
    </row>
    <row r="3" spans="1:9" s="1037" customFormat="1" ht="15" customHeight="1" x14ac:dyDescent="0.2">
      <c r="A3" s="1234" t="s">
        <v>2264</v>
      </c>
      <c r="B3" s="1035"/>
      <c r="C3" s="1035"/>
      <c r="D3" s="1035"/>
      <c r="E3" s="1035"/>
      <c r="F3" s="1036"/>
      <c r="G3" s="1035"/>
      <c r="I3" s="1235" t="s">
        <v>2265</v>
      </c>
    </row>
    <row r="4" spans="1:9" s="457" customFormat="1" ht="12" customHeight="1" x14ac:dyDescent="0.2">
      <c r="A4" s="455"/>
      <c r="B4" s="455"/>
      <c r="C4" s="455"/>
      <c r="D4" s="455"/>
      <c r="E4" s="455"/>
      <c r="F4" s="456"/>
      <c r="G4" s="455"/>
      <c r="H4" s="301"/>
    </row>
    <row r="5" spans="1:9" s="457" customFormat="1" ht="18" customHeight="1" x14ac:dyDescent="0.2">
      <c r="A5" s="2108" t="s">
        <v>637</v>
      </c>
      <c r="B5" s="2108"/>
      <c r="C5" s="2108"/>
      <c r="D5" s="2108"/>
      <c r="E5" s="2108"/>
      <c r="F5" s="2108"/>
      <c r="G5" s="2108"/>
      <c r="H5" s="2108"/>
    </row>
    <row r="6" spans="1:9" s="457" customFormat="1" ht="18" customHeight="1" x14ac:dyDescent="0.2">
      <c r="A6" s="2109" t="s">
        <v>1188</v>
      </c>
      <c r="B6" s="2109"/>
      <c r="C6" s="2109"/>
      <c r="D6" s="2109"/>
      <c r="E6" s="2109"/>
      <c r="F6" s="2109"/>
      <c r="G6" s="2109"/>
      <c r="H6" s="2109"/>
    </row>
    <row r="7" spans="1:9" s="457" customFormat="1" ht="12" customHeight="1" thickBot="1" x14ac:dyDescent="0.25">
      <c r="A7" s="455"/>
      <c r="B7" s="455"/>
      <c r="C7" s="455"/>
      <c r="D7" s="455"/>
      <c r="E7" s="455"/>
      <c r="F7" s="456"/>
      <c r="G7" s="455"/>
      <c r="H7" s="301"/>
    </row>
    <row r="8" spans="1:9" ht="51" customHeight="1" thickBot="1" x14ac:dyDescent="0.25">
      <c r="A8" s="1456"/>
      <c r="B8" s="1454" t="s">
        <v>943</v>
      </c>
      <c r="C8" s="1454" t="s">
        <v>967</v>
      </c>
      <c r="D8" s="1454" t="s">
        <v>968</v>
      </c>
      <c r="E8" s="1452" t="s">
        <v>2366</v>
      </c>
      <c r="F8" s="1455" t="s">
        <v>969</v>
      </c>
      <c r="G8" s="1455" t="s">
        <v>970</v>
      </c>
      <c r="H8" s="1456" t="s">
        <v>971</v>
      </c>
      <c r="I8" s="1453" t="s">
        <v>972</v>
      </c>
    </row>
    <row r="9" spans="1:9" ht="15" customHeight="1" x14ac:dyDescent="0.2">
      <c r="A9" s="1642">
        <v>1</v>
      </c>
      <c r="B9" s="843" t="s">
        <v>1876</v>
      </c>
      <c r="C9" s="844" t="s">
        <v>2172</v>
      </c>
      <c r="D9" s="844" t="s">
        <v>1189</v>
      </c>
      <c r="E9" s="845">
        <v>14740</v>
      </c>
      <c r="F9" s="846">
        <v>100</v>
      </c>
      <c r="G9" s="823">
        <v>100</v>
      </c>
      <c r="H9" s="845">
        <v>24430.391299999999</v>
      </c>
      <c r="I9" s="846">
        <v>0.14233853307373967</v>
      </c>
    </row>
    <row r="10" spans="1:9" ht="15" customHeight="1" x14ac:dyDescent="0.2">
      <c r="A10" s="1642">
        <v>2</v>
      </c>
      <c r="B10" s="843" t="s">
        <v>1755</v>
      </c>
      <c r="C10" s="844" t="s">
        <v>2199</v>
      </c>
      <c r="D10" s="844" t="s">
        <v>1190</v>
      </c>
      <c r="E10" s="845">
        <v>184999.99999999997</v>
      </c>
      <c r="F10" s="846">
        <v>99.999997081081091</v>
      </c>
      <c r="G10" s="823">
        <v>99.999997081081091</v>
      </c>
      <c r="H10" s="845">
        <v>29928.714530000001</v>
      </c>
      <c r="I10" s="846">
        <v>0.17437335614771418</v>
      </c>
    </row>
    <row r="11" spans="1:9" ht="15" customHeight="1" x14ac:dyDescent="0.2">
      <c r="A11" s="1642">
        <v>3</v>
      </c>
      <c r="B11" s="843" t="s">
        <v>1880</v>
      </c>
      <c r="C11" s="844" t="s">
        <v>2215</v>
      </c>
      <c r="D11" s="844" t="s">
        <v>1192</v>
      </c>
      <c r="E11" s="845">
        <v>435000</v>
      </c>
      <c r="F11" s="846">
        <v>99.992772413793105</v>
      </c>
      <c r="G11" s="823">
        <v>99.998193103448273</v>
      </c>
      <c r="H11" s="845">
        <v>81674.065000000002</v>
      </c>
      <c r="I11" s="846">
        <v>0.47585674987814308</v>
      </c>
    </row>
    <row r="12" spans="1:9" ht="15" customHeight="1" x14ac:dyDescent="0.2">
      <c r="A12" s="1642">
        <v>4</v>
      </c>
      <c r="B12" s="843" t="s">
        <v>1901</v>
      </c>
      <c r="C12" s="844" t="s">
        <v>2216</v>
      </c>
      <c r="D12" s="844" t="s">
        <v>1190</v>
      </c>
      <c r="E12" s="845">
        <v>13800</v>
      </c>
      <c r="F12" s="846">
        <v>100</v>
      </c>
      <c r="G12" s="823">
        <v>100</v>
      </c>
      <c r="H12" s="845">
        <v>7795.2532700000002</v>
      </c>
      <c r="I12" s="846">
        <v>4.5417402519871732E-2</v>
      </c>
    </row>
    <row r="13" spans="1:9" ht="15" customHeight="1" x14ac:dyDescent="0.2">
      <c r="A13" s="1642">
        <v>5</v>
      </c>
      <c r="B13" s="843" t="s">
        <v>1918</v>
      </c>
      <c r="C13" s="844" t="s">
        <v>444</v>
      </c>
      <c r="D13" s="844" t="s">
        <v>1191</v>
      </c>
      <c r="E13" s="845">
        <v>33265</v>
      </c>
      <c r="F13" s="846">
        <v>99.996076807455282</v>
      </c>
      <c r="G13" s="823">
        <v>99.996076807455282</v>
      </c>
      <c r="H13" s="845">
        <v>54844.820679999997</v>
      </c>
      <c r="I13" s="846">
        <v>0.31954180456714593</v>
      </c>
    </row>
    <row r="14" spans="1:9" ht="15" customHeight="1" x14ac:dyDescent="0.2">
      <c r="A14" s="1642">
        <v>6</v>
      </c>
      <c r="B14" s="843" t="s">
        <v>140</v>
      </c>
      <c r="C14" s="844" t="s">
        <v>2181</v>
      </c>
      <c r="D14" s="844" t="s">
        <v>1191</v>
      </c>
      <c r="E14" s="845">
        <v>10300</v>
      </c>
      <c r="F14" s="846">
        <v>99.999961165048546</v>
      </c>
      <c r="G14" s="823">
        <v>100</v>
      </c>
      <c r="H14" s="845">
        <v>11270.06156</v>
      </c>
      <c r="I14" s="846">
        <v>6.5662641682744646E-2</v>
      </c>
    </row>
    <row r="15" spans="1:9" ht="15" customHeight="1" x14ac:dyDescent="0.2">
      <c r="A15" s="1642">
        <v>7</v>
      </c>
      <c r="B15" s="843" t="s">
        <v>142</v>
      </c>
      <c r="C15" s="844" t="s">
        <v>140</v>
      </c>
      <c r="D15" s="844" t="s">
        <v>1191</v>
      </c>
      <c r="E15" s="845">
        <v>334848</v>
      </c>
      <c r="F15" s="846">
        <v>99.999998805428135</v>
      </c>
      <c r="G15" s="823">
        <v>100</v>
      </c>
      <c r="H15" s="845">
        <v>10883.814869999998</v>
      </c>
      <c r="I15" s="846">
        <v>6.341225663634599E-2</v>
      </c>
    </row>
    <row r="16" spans="1:9" ht="15" customHeight="1" x14ac:dyDescent="0.2">
      <c r="A16" s="1642">
        <v>8</v>
      </c>
      <c r="B16" s="843" t="s">
        <v>141</v>
      </c>
      <c r="C16" s="844" t="s">
        <v>2181</v>
      </c>
      <c r="D16" s="844" t="s">
        <v>1191</v>
      </c>
      <c r="E16" s="845">
        <v>18147</v>
      </c>
      <c r="F16" s="846">
        <v>99.99997795778917</v>
      </c>
      <c r="G16" s="823">
        <v>100</v>
      </c>
      <c r="H16" s="845">
        <v>77797.53433000001</v>
      </c>
      <c r="I16" s="846">
        <v>0.45327095981823695</v>
      </c>
    </row>
    <row r="17" spans="1:9" ht="15" customHeight="1" x14ac:dyDescent="0.2">
      <c r="A17" s="1642">
        <v>9</v>
      </c>
      <c r="B17" s="843" t="s">
        <v>1976</v>
      </c>
      <c r="C17" s="844" t="s">
        <v>2196</v>
      </c>
      <c r="D17" s="844" t="s">
        <v>1192</v>
      </c>
      <c r="E17" s="845">
        <v>43566.349799999982</v>
      </c>
      <c r="F17" s="846">
        <v>99.999999816372082</v>
      </c>
      <c r="G17" s="823">
        <v>99.999999908186041</v>
      </c>
      <c r="H17" s="845">
        <v>199688.47109000001</v>
      </c>
      <c r="I17" s="846">
        <v>1.1634428486083428</v>
      </c>
    </row>
    <row r="18" spans="1:9" ht="15" customHeight="1" x14ac:dyDescent="0.2">
      <c r="A18" s="1642">
        <v>10</v>
      </c>
      <c r="B18" s="843" t="s">
        <v>4</v>
      </c>
      <c r="C18" s="844" t="s">
        <v>2214</v>
      </c>
      <c r="D18" s="844" t="s">
        <v>1192</v>
      </c>
      <c r="E18" s="845">
        <v>29800</v>
      </c>
      <c r="F18" s="846">
        <v>99.999865771812082</v>
      </c>
      <c r="G18" s="823">
        <v>100</v>
      </c>
      <c r="H18" s="845">
        <v>221.42400000000001</v>
      </c>
      <c r="I18" s="846">
        <v>1.2900803331512638E-3</v>
      </c>
    </row>
    <row r="19" spans="1:9" ht="15" customHeight="1" x14ac:dyDescent="0.2">
      <c r="A19" s="1642">
        <v>11</v>
      </c>
      <c r="B19" s="843" t="s">
        <v>1104</v>
      </c>
      <c r="C19" s="844" t="s">
        <v>2173</v>
      </c>
      <c r="D19" s="844" t="s">
        <v>1193</v>
      </c>
      <c r="E19" s="845">
        <v>23789.7</v>
      </c>
      <c r="F19" s="846">
        <v>99.999983186000662</v>
      </c>
      <c r="G19" s="823">
        <v>100</v>
      </c>
      <c r="H19" s="845">
        <v>29474.676600000003</v>
      </c>
      <c r="I19" s="846">
        <v>0.17172799970939806</v>
      </c>
    </row>
    <row r="20" spans="1:9" ht="15" customHeight="1" x14ac:dyDescent="0.2">
      <c r="A20" s="1642">
        <v>12</v>
      </c>
      <c r="B20" s="843" t="s">
        <v>1902</v>
      </c>
      <c r="C20" s="844" t="s">
        <v>1902</v>
      </c>
      <c r="D20" s="844" t="s">
        <v>1191</v>
      </c>
      <c r="E20" s="845">
        <v>18400</v>
      </c>
      <c r="F20" s="846">
        <v>99.999945652173921</v>
      </c>
      <c r="G20" s="823">
        <v>100</v>
      </c>
      <c r="H20" s="845">
        <v>23976.728519999993</v>
      </c>
      <c r="I20" s="846">
        <v>0.13969536236794114</v>
      </c>
    </row>
    <row r="21" spans="1:9" ht="15" customHeight="1" x14ac:dyDescent="0.2">
      <c r="A21" s="1642">
        <v>13</v>
      </c>
      <c r="B21" s="843" t="s">
        <v>1908</v>
      </c>
      <c r="C21" s="844" t="s">
        <v>445</v>
      </c>
      <c r="D21" s="844" t="s">
        <v>1193</v>
      </c>
      <c r="E21" s="845">
        <v>379100</v>
      </c>
      <c r="F21" s="846">
        <v>99.999998944869432</v>
      </c>
      <c r="G21" s="823">
        <v>100</v>
      </c>
      <c r="H21" s="845">
        <v>699973.91735999996</v>
      </c>
      <c r="I21" s="846">
        <v>4.0782507068112936</v>
      </c>
    </row>
    <row r="22" spans="1:9" ht="15" customHeight="1" x14ac:dyDescent="0.2">
      <c r="A22" s="1642">
        <v>14</v>
      </c>
      <c r="B22" s="843" t="s">
        <v>1756</v>
      </c>
      <c r="C22" s="844" t="s">
        <v>445</v>
      </c>
      <c r="D22" s="844" t="s">
        <v>1193</v>
      </c>
      <c r="E22" s="845">
        <v>60000</v>
      </c>
      <c r="F22" s="846">
        <v>99.999993333333336</v>
      </c>
      <c r="G22" s="823">
        <v>99.999993333333336</v>
      </c>
      <c r="H22" s="845">
        <v>24033.4735</v>
      </c>
      <c r="I22" s="846">
        <v>0.14002597505086201</v>
      </c>
    </row>
    <row r="23" spans="1:9" ht="15" customHeight="1" x14ac:dyDescent="0.2">
      <c r="A23" s="1642">
        <v>15</v>
      </c>
      <c r="B23" s="843" t="s">
        <v>1758</v>
      </c>
      <c r="C23" s="844" t="s">
        <v>2175</v>
      </c>
      <c r="D23" s="844" t="s">
        <v>1193</v>
      </c>
      <c r="E23" s="845">
        <v>5500</v>
      </c>
      <c r="F23" s="846">
        <v>99.999927272727277</v>
      </c>
      <c r="G23" s="823">
        <v>99.999927272727277</v>
      </c>
      <c r="H23" s="845">
        <v>11746.034</v>
      </c>
      <c r="I23" s="846">
        <v>6.8435794927045268E-2</v>
      </c>
    </row>
    <row r="24" spans="1:9" ht="15" customHeight="1" x14ac:dyDescent="0.2">
      <c r="A24" s="1642">
        <v>16</v>
      </c>
      <c r="B24" s="843" t="s">
        <v>1076</v>
      </c>
      <c r="C24" s="844" t="s">
        <v>2197</v>
      </c>
      <c r="D24" s="844" t="s">
        <v>1190</v>
      </c>
      <c r="E24" s="845">
        <v>60000.000000000007</v>
      </c>
      <c r="F24" s="846">
        <v>99.99999984999998</v>
      </c>
      <c r="G24" s="823">
        <v>100</v>
      </c>
      <c r="H24" s="845">
        <v>709042.43557000021</v>
      </c>
      <c r="I24" s="846">
        <v>4.131086519521503</v>
      </c>
    </row>
    <row r="25" spans="1:9" ht="15" customHeight="1" x14ac:dyDescent="0.2">
      <c r="A25" s="1642">
        <v>17</v>
      </c>
      <c r="B25" s="843" t="s">
        <v>1997</v>
      </c>
      <c r="C25" s="844" t="s">
        <v>2176</v>
      </c>
      <c r="D25" s="844" t="s">
        <v>1194</v>
      </c>
      <c r="E25" s="845">
        <v>26300.000000000004</v>
      </c>
      <c r="F25" s="846">
        <v>99.769576730038011</v>
      </c>
      <c r="G25" s="823">
        <v>99.999240684410637</v>
      </c>
      <c r="H25" s="845">
        <v>106784.48018999999</v>
      </c>
      <c r="I25" s="846">
        <v>0.62215729902313976</v>
      </c>
    </row>
    <row r="26" spans="1:9" ht="15" customHeight="1" x14ac:dyDescent="0.2">
      <c r="A26" s="1642">
        <v>18</v>
      </c>
      <c r="B26" s="843" t="s">
        <v>1077</v>
      </c>
      <c r="C26" s="844" t="s">
        <v>2174</v>
      </c>
      <c r="D26" s="844" t="s">
        <v>1193</v>
      </c>
      <c r="E26" s="845">
        <v>221403.1</v>
      </c>
      <c r="F26" s="846">
        <v>99.999981933405635</v>
      </c>
      <c r="G26" s="823">
        <v>99.999995483351412</v>
      </c>
      <c r="H26" s="845">
        <v>287927.16407999996</v>
      </c>
      <c r="I26" s="846">
        <v>1.6775470218206918</v>
      </c>
    </row>
    <row r="27" spans="1:9" ht="15" customHeight="1" x14ac:dyDescent="0.2">
      <c r="A27" s="1642">
        <v>19</v>
      </c>
      <c r="B27" s="843" t="s">
        <v>1884</v>
      </c>
      <c r="C27" s="844" t="s">
        <v>2200</v>
      </c>
      <c r="D27" s="844" t="s">
        <v>1190</v>
      </c>
      <c r="E27" s="845">
        <v>49000</v>
      </c>
      <c r="F27" s="846">
        <v>99.999991836734694</v>
      </c>
      <c r="G27" s="823">
        <v>99.999982947846718</v>
      </c>
      <c r="H27" s="845">
        <v>40002.436779999996</v>
      </c>
      <c r="I27" s="846">
        <v>0.2330657786328707</v>
      </c>
    </row>
    <row r="28" spans="1:9" ht="15" customHeight="1" x14ac:dyDescent="0.2">
      <c r="A28" s="1642">
        <v>20</v>
      </c>
      <c r="B28" s="843" t="s">
        <v>1488</v>
      </c>
      <c r="C28" s="844" t="s">
        <v>441</v>
      </c>
      <c r="D28" s="844" t="s">
        <v>443</v>
      </c>
      <c r="E28" s="845">
        <v>40000</v>
      </c>
      <c r="F28" s="846">
        <v>90.009</v>
      </c>
      <c r="G28" s="823">
        <v>100</v>
      </c>
      <c r="H28" s="845">
        <v>329699.12243000005</v>
      </c>
      <c r="I28" s="846">
        <v>1.9209225454520455</v>
      </c>
    </row>
    <row r="29" spans="1:9" ht="15" customHeight="1" thickBot="1" x14ac:dyDescent="0.25">
      <c r="A29" s="1643">
        <v>21</v>
      </c>
      <c r="B29" s="847" t="s">
        <v>1022</v>
      </c>
      <c r="C29" s="848" t="s">
        <v>2198</v>
      </c>
      <c r="D29" s="848" t="s">
        <v>1196</v>
      </c>
      <c r="E29" s="849">
        <v>133800.00000000003</v>
      </c>
      <c r="F29" s="850">
        <v>99.999999970104611</v>
      </c>
      <c r="G29" s="1288">
        <v>99.999999970104597</v>
      </c>
      <c r="H29" s="849">
        <v>316342.93820000003</v>
      </c>
      <c r="I29" s="850">
        <v>1.8431055490963295</v>
      </c>
    </row>
    <row r="30" spans="1:9" ht="15" customHeight="1" thickTop="1" x14ac:dyDescent="0.2">
      <c r="A30" s="1642">
        <v>1</v>
      </c>
      <c r="B30" s="843" t="s">
        <v>999</v>
      </c>
      <c r="C30" s="844" t="s">
        <v>2201</v>
      </c>
      <c r="D30" s="844" t="s">
        <v>1197</v>
      </c>
      <c r="E30" s="845">
        <v>65000</v>
      </c>
      <c r="F30" s="846">
        <v>99.969230769230762</v>
      </c>
      <c r="G30" s="846">
        <v>99.99</v>
      </c>
      <c r="H30" s="845">
        <v>115653.78737000002</v>
      </c>
      <c r="I30" s="846">
        <v>0.67383245059476404</v>
      </c>
    </row>
    <row r="31" spans="1:9" ht="15" customHeight="1" x14ac:dyDescent="0.2">
      <c r="A31" s="1642">
        <v>2</v>
      </c>
      <c r="B31" s="843" t="s">
        <v>1886</v>
      </c>
      <c r="C31" s="844" t="s">
        <v>2217</v>
      </c>
      <c r="D31" s="844" t="s">
        <v>1198</v>
      </c>
      <c r="E31" s="845">
        <v>48710.000000000007</v>
      </c>
      <c r="F31" s="846">
        <v>99.975751652638053</v>
      </c>
      <c r="G31" s="846">
        <v>99.975751673167707</v>
      </c>
      <c r="H31" s="845">
        <v>36253.630870000008</v>
      </c>
      <c r="I31" s="846">
        <v>0.21122415000502451</v>
      </c>
    </row>
    <row r="32" spans="1:9" ht="15" customHeight="1" x14ac:dyDescent="0.2">
      <c r="A32" s="1642">
        <v>3</v>
      </c>
      <c r="B32" s="843" t="s">
        <v>1072</v>
      </c>
      <c r="C32" s="844" t="s">
        <v>2218</v>
      </c>
      <c r="D32" s="844" t="s">
        <v>1193</v>
      </c>
      <c r="E32" s="845">
        <v>20000.000000000004</v>
      </c>
      <c r="F32" s="846">
        <v>85.999998999999988</v>
      </c>
      <c r="G32" s="846">
        <v>99.883600000000001</v>
      </c>
      <c r="H32" s="845">
        <v>84034.96351999999</v>
      </c>
      <c r="I32" s="846">
        <v>0.48961202820938954</v>
      </c>
    </row>
    <row r="33" spans="1:9" ht="15" customHeight="1" x14ac:dyDescent="0.2">
      <c r="A33" s="1642">
        <v>4</v>
      </c>
      <c r="B33" s="843" t="s">
        <v>2234</v>
      </c>
      <c r="C33" s="844" t="s">
        <v>988</v>
      </c>
      <c r="D33" s="844" t="s">
        <v>1192</v>
      </c>
      <c r="E33" s="845">
        <v>24500</v>
      </c>
      <c r="F33" s="846">
        <v>99.860991428571424</v>
      </c>
      <c r="G33" s="846">
        <v>99.860991428571424</v>
      </c>
      <c r="H33" s="845">
        <v>111264.38374999999</v>
      </c>
      <c r="I33" s="846">
        <v>0.64825851423544889</v>
      </c>
    </row>
    <row r="34" spans="1:9" ht="15" customHeight="1" x14ac:dyDescent="0.2">
      <c r="A34" s="1642">
        <v>5</v>
      </c>
      <c r="B34" s="843" t="s">
        <v>1919</v>
      </c>
      <c r="C34" s="844" t="s">
        <v>1024</v>
      </c>
      <c r="D34" s="844" t="s">
        <v>447</v>
      </c>
      <c r="E34" s="845">
        <v>45000</v>
      </c>
      <c r="F34" s="846">
        <v>99.999989407111144</v>
      </c>
      <c r="G34" s="846">
        <v>99.807611861982366</v>
      </c>
      <c r="H34" s="845">
        <v>124684.89658999999</v>
      </c>
      <c r="I34" s="846">
        <v>0.7264503076981631</v>
      </c>
    </row>
    <row r="35" spans="1:9" ht="15" customHeight="1" x14ac:dyDescent="0.2">
      <c r="A35" s="1642">
        <v>6</v>
      </c>
      <c r="B35" s="843" t="s">
        <v>1934</v>
      </c>
      <c r="C35" s="844" t="s">
        <v>2177</v>
      </c>
      <c r="D35" s="844" t="s">
        <v>1200</v>
      </c>
      <c r="E35" s="845">
        <v>350000</v>
      </c>
      <c r="F35" s="846">
        <v>99.745441665714281</v>
      </c>
      <c r="G35" s="846">
        <v>99.745441665714281</v>
      </c>
      <c r="H35" s="845">
        <v>557793.39827000012</v>
      </c>
      <c r="I35" s="846">
        <v>3.2498658368999624</v>
      </c>
    </row>
    <row r="36" spans="1:9" ht="15" customHeight="1" x14ac:dyDescent="0.2">
      <c r="A36" s="1642">
        <v>7</v>
      </c>
      <c r="B36" s="843" t="s">
        <v>1885</v>
      </c>
      <c r="C36" s="844" t="s">
        <v>2202</v>
      </c>
      <c r="D36" s="844" t="s">
        <v>1200</v>
      </c>
      <c r="E36" s="845">
        <v>32000</v>
      </c>
      <c r="F36" s="846">
        <v>99.5</v>
      </c>
      <c r="G36" s="846">
        <v>99.251249999999999</v>
      </c>
      <c r="H36" s="845">
        <v>128257.80978999998</v>
      </c>
      <c r="I36" s="846">
        <v>0.74726713447112592</v>
      </c>
    </row>
    <row r="37" spans="1:9" ht="15" customHeight="1" x14ac:dyDescent="0.2">
      <c r="A37" s="1642">
        <v>8</v>
      </c>
      <c r="B37" s="843" t="s">
        <v>1900</v>
      </c>
      <c r="C37" s="844" t="s">
        <v>2219</v>
      </c>
      <c r="D37" s="844" t="s">
        <v>1189</v>
      </c>
      <c r="E37" s="845">
        <v>111997.5</v>
      </c>
      <c r="F37" s="846">
        <v>99.101443335788744</v>
      </c>
      <c r="G37" s="846">
        <v>99.101443335788744</v>
      </c>
      <c r="H37" s="845">
        <v>300943.31367000012</v>
      </c>
      <c r="I37" s="846">
        <v>1.7533828779131395</v>
      </c>
    </row>
    <row r="38" spans="1:9" ht="15" customHeight="1" x14ac:dyDescent="0.2">
      <c r="A38" s="1642">
        <v>9</v>
      </c>
      <c r="B38" s="843" t="s">
        <v>1101</v>
      </c>
      <c r="C38" s="844" t="s">
        <v>2220</v>
      </c>
      <c r="D38" s="844" t="s">
        <v>1192</v>
      </c>
      <c r="E38" s="845">
        <v>189000.00000000003</v>
      </c>
      <c r="F38" s="846">
        <v>98.943305867724845</v>
      </c>
      <c r="G38" s="846">
        <v>98.943305867724845</v>
      </c>
      <c r="H38" s="845">
        <v>93456.421490000037</v>
      </c>
      <c r="I38" s="846">
        <v>0.5445041701484219</v>
      </c>
    </row>
    <row r="39" spans="1:9" ht="15" customHeight="1" x14ac:dyDescent="0.2">
      <c r="A39" s="1642">
        <v>10</v>
      </c>
      <c r="B39" s="843" t="s">
        <v>1881</v>
      </c>
      <c r="C39" s="844" t="s">
        <v>442</v>
      </c>
      <c r="D39" s="844" t="s">
        <v>1191</v>
      </c>
      <c r="E39" s="845">
        <v>154646.34145999997</v>
      </c>
      <c r="F39" s="846">
        <v>69.164773676631668</v>
      </c>
      <c r="G39" s="846">
        <v>98.808491488653431</v>
      </c>
      <c r="H39" s="845">
        <v>818256.23216999997</v>
      </c>
      <c r="I39" s="846">
        <v>4.7673977193121404</v>
      </c>
    </row>
    <row r="40" spans="1:9" ht="15" customHeight="1" x14ac:dyDescent="0.2">
      <c r="A40" s="1642">
        <v>11</v>
      </c>
      <c r="B40" s="843" t="s">
        <v>1877</v>
      </c>
      <c r="C40" s="844" t="s">
        <v>2221</v>
      </c>
      <c r="D40" s="844" t="s">
        <v>1195</v>
      </c>
      <c r="E40" s="845">
        <v>40000</v>
      </c>
      <c r="F40" s="846">
        <v>53</v>
      </c>
      <c r="G40" s="846">
        <v>98.600049999999996</v>
      </c>
      <c r="H40" s="845">
        <v>84930.894</v>
      </c>
      <c r="I40" s="846">
        <v>0.49483197858567568</v>
      </c>
    </row>
    <row r="41" spans="1:9" ht="15" customHeight="1" x14ac:dyDescent="0.2">
      <c r="A41" s="1642">
        <v>12</v>
      </c>
      <c r="B41" s="843" t="s">
        <v>1100</v>
      </c>
      <c r="C41" s="844" t="s">
        <v>2180</v>
      </c>
      <c r="D41" s="844" t="s">
        <v>1201</v>
      </c>
      <c r="E41" s="845">
        <v>163069.856</v>
      </c>
      <c r="F41" s="846">
        <v>81.589957987085</v>
      </c>
      <c r="G41" s="846">
        <v>94.261538441537596</v>
      </c>
      <c r="H41" s="845">
        <v>252962.81005000003</v>
      </c>
      <c r="I41" s="846">
        <v>1.4738345719713486</v>
      </c>
    </row>
    <row r="42" spans="1:9" ht="15" customHeight="1" x14ac:dyDescent="0.2">
      <c r="A42" s="1642">
        <v>13</v>
      </c>
      <c r="B42" s="843" t="s">
        <v>1074</v>
      </c>
      <c r="C42" s="844" t="s">
        <v>2218</v>
      </c>
      <c r="D42" s="844" t="s">
        <v>1193</v>
      </c>
      <c r="E42" s="845">
        <v>200000</v>
      </c>
      <c r="F42" s="846">
        <v>84.178333999999992</v>
      </c>
      <c r="G42" s="846">
        <v>94.178345503559996</v>
      </c>
      <c r="H42" s="845">
        <v>1129040.3939700003</v>
      </c>
      <c r="I42" s="846">
        <v>6.5781162276630001</v>
      </c>
    </row>
    <row r="43" spans="1:9" ht="15" customHeight="1" thickBot="1" x14ac:dyDescent="0.25">
      <c r="A43" s="1643">
        <v>14</v>
      </c>
      <c r="B43" s="847" t="s">
        <v>1244</v>
      </c>
      <c r="C43" s="848" t="s">
        <v>446</v>
      </c>
      <c r="D43" s="848" t="s">
        <v>1191</v>
      </c>
      <c r="E43" s="849">
        <v>54874.831159999994</v>
      </c>
      <c r="F43" s="850">
        <v>43.507742357124734</v>
      </c>
      <c r="G43" s="850">
        <v>90.370590651118448</v>
      </c>
      <c r="H43" s="849">
        <v>75895.062009999994</v>
      </c>
      <c r="I43" s="850">
        <v>0.44218660525686743</v>
      </c>
    </row>
    <row r="44" spans="1:9" ht="15" customHeight="1" thickTop="1" x14ac:dyDescent="0.2">
      <c r="A44" s="1644">
        <v>1</v>
      </c>
      <c r="B44" s="851" t="s">
        <v>1090</v>
      </c>
      <c r="C44" s="852" t="s">
        <v>444</v>
      </c>
      <c r="D44" s="852" t="s">
        <v>1191</v>
      </c>
      <c r="E44" s="853">
        <v>387300</v>
      </c>
      <c r="F44" s="854">
        <v>72.587705187193379</v>
      </c>
      <c r="G44" s="854">
        <v>72.70499438183991</v>
      </c>
      <c r="H44" s="853">
        <v>1997608.9314300006</v>
      </c>
      <c r="I44" s="854">
        <v>11.638648004575632</v>
      </c>
    </row>
    <row r="45" spans="1:9" ht="15" customHeight="1" thickBot="1" x14ac:dyDescent="0.25">
      <c r="A45" s="1643">
        <v>2</v>
      </c>
      <c r="B45" s="847" t="s">
        <v>1879</v>
      </c>
      <c r="C45" s="848" t="s">
        <v>2222</v>
      </c>
      <c r="D45" s="848" t="s">
        <v>1192</v>
      </c>
      <c r="E45" s="849">
        <v>71500</v>
      </c>
      <c r="F45" s="850">
        <v>50</v>
      </c>
      <c r="G45" s="850">
        <v>50</v>
      </c>
      <c r="H45" s="849">
        <v>176818.90061000001</v>
      </c>
      <c r="I45" s="850">
        <v>1.0301981095382118</v>
      </c>
    </row>
    <row r="46" spans="1:9" ht="15" customHeight="1" thickTop="1" x14ac:dyDescent="0.2">
      <c r="A46" s="1642">
        <v>1</v>
      </c>
      <c r="B46" s="843" t="s">
        <v>1893</v>
      </c>
      <c r="C46" s="844" t="s">
        <v>3817</v>
      </c>
      <c r="D46" s="844" t="s">
        <v>1202</v>
      </c>
      <c r="E46" s="845">
        <v>35779.197</v>
      </c>
      <c r="F46" s="846">
        <v>49.834417748391616</v>
      </c>
      <c r="G46" s="846">
        <v>49.834417748391616</v>
      </c>
      <c r="H46" s="845">
        <v>148415.86358</v>
      </c>
      <c r="I46" s="846">
        <v>0.86471379223669931</v>
      </c>
    </row>
    <row r="47" spans="1:9" ht="15" customHeight="1" x14ac:dyDescent="0.2">
      <c r="A47" s="1642">
        <v>2</v>
      </c>
      <c r="B47" s="843" t="s">
        <v>1883</v>
      </c>
      <c r="C47" s="844" t="s">
        <v>2179</v>
      </c>
      <c r="D47" s="844" t="s">
        <v>1203</v>
      </c>
      <c r="E47" s="845">
        <v>50000</v>
      </c>
      <c r="F47" s="846">
        <v>84.912379999999999</v>
      </c>
      <c r="G47" s="846">
        <v>36.323328238000009</v>
      </c>
      <c r="H47" s="845">
        <v>240489.69764</v>
      </c>
      <c r="I47" s="846">
        <v>1.4011626077157755</v>
      </c>
    </row>
    <row r="48" spans="1:9" ht="15" customHeight="1" x14ac:dyDescent="0.2">
      <c r="A48" s="1642">
        <v>3</v>
      </c>
      <c r="B48" s="843" t="s">
        <v>1538</v>
      </c>
      <c r="C48" s="844" t="s">
        <v>2183</v>
      </c>
      <c r="D48" s="844" t="s">
        <v>1203</v>
      </c>
      <c r="E48" s="845">
        <v>306000</v>
      </c>
      <c r="F48" s="846">
        <v>33.78</v>
      </c>
      <c r="G48" s="846">
        <v>33.11</v>
      </c>
      <c r="H48" s="845">
        <v>1136736.6149099998</v>
      </c>
      <c r="I48" s="846">
        <v>6.6229566391553405</v>
      </c>
    </row>
    <row r="49" spans="1:9" ht="15" customHeight="1" x14ac:dyDescent="0.2">
      <c r="A49" s="1642">
        <v>4</v>
      </c>
      <c r="B49" s="843" t="s">
        <v>1028</v>
      </c>
      <c r="C49" s="844" t="s">
        <v>2178</v>
      </c>
      <c r="D49" s="844" t="s">
        <v>1203</v>
      </c>
      <c r="E49" s="845">
        <v>150000</v>
      </c>
      <c r="F49" s="846">
        <v>34.224200800000006</v>
      </c>
      <c r="G49" s="846">
        <v>30</v>
      </c>
      <c r="H49" s="845">
        <v>819946.97914000007</v>
      </c>
      <c r="I49" s="846">
        <v>4.7772485006833207</v>
      </c>
    </row>
    <row r="50" spans="1:9" ht="15" customHeight="1" x14ac:dyDescent="0.2">
      <c r="A50" s="1642">
        <v>5</v>
      </c>
      <c r="B50" s="843" t="s">
        <v>1888</v>
      </c>
      <c r="C50" s="844" t="s">
        <v>1204</v>
      </c>
      <c r="D50" s="844" t="s">
        <v>1203</v>
      </c>
      <c r="E50" s="845">
        <v>58000</v>
      </c>
      <c r="F50" s="846">
        <v>99.926675000000003</v>
      </c>
      <c r="G50" s="846">
        <v>27.291136949955686</v>
      </c>
      <c r="H50" s="845">
        <v>175998.68400000001</v>
      </c>
      <c r="I50" s="846">
        <v>1.0254192900900716</v>
      </c>
    </row>
    <row r="51" spans="1:9" ht="15" customHeight="1" thickBot="1" x14ac:dyDescent="0.25">
      <c r="A51" s="1643">
        <v>6</v>
      </c>
      <c r="B51" s="847" t="s">
        <v>1029</v>
      </c>
      <c r="C51" s="848" t="s">
        <v>2203</v>
      </c>
      <c r="D51" s="848" t="s">
        <v>1203</v>
      </c>
      <c r="E51" s="849">
        <v>80000</v>
      </c>
      <c r="F51" s="850">
        <v>53.1</v>
      </c>
      <c r="G51" s="850">
        <v>27.283805118475467</v>
      </c>
      <c r="H51" s="849">
        <v>973097.74677999993</v>
      </c>
      <c r="I51" s="850">
        <v>5.6695492148759223</v>
      </c>
    </row>
    <row r="52" spans="1:9" ht="15" customHeight="1" thickTop="1" thickBot="1" x14ac:dyDescent="0.25">
      <c r="A52" s="1642">
        <v>1</v>
      </c>
      <c r="B52" s="843" t="s">
        <v>1887</v>
      </c>
      <c r="C52" s="844" t="s">
        <v>2182</v>
      </c>
      <c r="D52" s="844" t="s">
        <v>1203</v>
      </c>
      <c r="E52" s="845">
        <v>26500</v>
      </c>
      <c r="F52" s="846">
        <v>53.900000000000006</v>
      </c>
      <c r="G52" s="846">
        <v>11.1</v>
      </c>
      <c r="H52" s="845">
        <v>141266.32962</v>
      </c>
      <c r="I52" s="846">
        <v>0.82305853737275925</v>
      </c>
    </row>
    <row r="53" spans="1:9" ht="15" customHeight="1" x14ac:dyDescent="0.2">
      <c r="A53" s="1645">
        <v>1</v>
      </c>
      <c r="B53" s="1646" t="s">
        <v>1033</v>
      </c>
      <c r="C53" s="1647" t="s">
        <v>2205</v>
      </c>
      <c r="D53" s="1647" t="s">
        <v>1203</v>
      </c>
      <c r="E53" s="1648">
        <v>500000</v>
      </c>
      <c r="F53" s="1649">
        <v>57.310021200000008</v>
      </c>
      <c r="G53" s="1649">
        <v>0</v>
      </c>
      <c r="H53" s="1648">
        <v>1926090.4856099999</v>
      </c>
      <c r="I53" s="1649">
        <v>11.221960832408536</v>
      </c>
    </row>
    <row r="54" spans="1:9" ht="15" customHeight="1" x14ac:dyDescent="0.2">
      <c r="A54" s="1642">
        <v>2</v>
      </c>
      <c r="B54" s="843" t="s">
        <v>1103</v>
      </c>
      <c r="C54" s="844" t="s">
        <v>2212</v>
      </c>
      <c r="D54" s="844" t="s">
        <v>1203</v>
      </c>
      <c r="E54" s="845">
        <v>300000</v>
      </c>
      <c r="F54" s="846">
        <v>62</v>
      </c>
      <c r="G54" s="846">
        <v>0</v>
      </c>
      <c r="H54" s="845">
        <v>348436.14500000002</v>
      </c>
      <c r="I54" s="846">
        <v>2.0300898638970577</v>
      </c>
    </row>
    <row r="55" spans="1:9" ht="15" customHeight="1" x14ac:dyDescent="0.2">
      <c r="A55" s="1642">
        <v>3</v>
      </c>
      <c r="B55" s="843" t="s">
        <v>1899</v>
      </c>
      <c r="C55" s="844" t="s">
        <v>2184</v>
      </c>
      <c r="D55" s="844" t="s">
        <v>1203</v>
      </c>
      <c r="E55" s="845">
        <v>261000</v>
      </c>
      <c r="F55" s="846">
        <v>99.819413601828614</v>
      </c>
      <c r="G55" s="846">
        <v>0</v>
      </c>
      <c r="H55" s="845">
        <v>141236.20484000002</v>
      </c>
      <c r="I55" s="846">
        <v>0.82288302168241623</v>
      </c>
    </row>
    <row r="56" spans="1:9" ht="15" customHeight="1" x14ac:dyDescent="0.2">
      <c r="A56" s="1642">
        <v>4</v>
      </c>
      <c r="B56" s="843" t="s">
        <v>1129</v>
      </c>
      <c r="C56" s="844" t="s">
        <v>2206</v>
      </c>
      <c r="D56" s="844" t="s">
        <v>1203</v>
      </c>
      <c r="E56" s="845">
        <v>10300</v>
      </c>
      <c r="F56" s="846">
        <v>99.983445679012334</v>
      </c>
      <c r="G56" s="846">
        <v>0</v>
      </c>
      <c r="H56" s="845">
        <v>17410.288069999999</v>
      </c>
      <c r="I56" s="846">
        <v>0.10143737911701113</v>
      </c>
    </row>
    <row r="57" spans="1:9" ht="15" customHeight="1" x14ac:dyDescent="0.2">
      <c r="A57" s="1642">
        <v>5</v>
      </c>
      <c r="B57" s="843" t="s">
        <v>1882</v>
      </c>
      <c r="C57" s="844" t="s">
        <v>2211</v>
      </c>
      <c r="D57" s="844" t="s">
        <v>1203</v>
      </c>
      <c r="E57" s="845">
        <v>15095</v>
      </c>
      <c r="F57" s="846">
        <v>99.983749585955621</v>
      </c>
      <c r="G57" s="846">
        <v>0</v>
      </c>
      <c r="H57" s="845">
        <v>50254.747599999995</v>
      </c>
      <c r="I57" s="846">
        <v>0.29279870983380601</v>
      </c>
    </row>
    <row r="58" spans="1:9" ht="15" customHeight="1" x14ac:dyDescent="0.2">
      <c r="A58" s="1642">
        <v>6</v>
      </c>
      <c r="B58" s="843" t="s">
        <v>1102</v>
      </c>
      <c r="C58" s="844" t="s">
        <v>2185</v>
      </c>
      <c r="D58" s="844" t="s">
        <v>1203</v>
      </c>
      <c r="E58" s="845">
        <v>35000</v>
      </c>
      <c r="F58" s="846">
        <v>99.997088657142868</v>
      </c>
      <c r="G58" s="846">
        <v>0</v>
      </c>
      <c r="H58" s="845">
        <v>100594.22695</v>
      </c>
      <c r="I58" s="846">
        <v>0.58609109137559534</v>
      </c>
    </row>
    <row r="59" spans="1:9" ht="15" customHeight="1" x14ac:dyDescent="0.2">
      <c r="A59" s="1642">
        <v>7</v>
      </c>
      <c r="B59" s="843" t="s">
        <v>1753</v>
      </c>
      <c r="C59" s="844" t="s">
        <v>2207</v>
      </c>
      <c r="D59" s="844" t="s">
        <v>1203</v>
      </c>
      <c r="E59" s="845">
        <v>40000</v>
      </c>
      <c r="F59" s="846">
        <v>89.180232500000002</v>
      </c>
      <c r="G59" s="846">
        <v>0</v>
      </c>
      <c r="H59" s="845">
        <v>206501.62708999994</v>
      </c>
      <c r="I59" s="846">
        <v>1.2031382680854159</v>
      </c>
    </row>
    <row r="60" spans="1:9" ht="15" customHeight="1" x14ac:dyDescent="0.2">
      <c r="A60" s="1642">
        <v>8</v>
      </c>
      <c r="B60" s="843" t="s">
        <v>1754</v>
      </c>
      <c r="C60" s="844" t="s">
        <v>2204</v>
      </c>
      <c r="D60" s="844" t="s">
        <v>1203</v>
      </c>
      <c r="E60" s="845">
        <v>40000</v>
      </c>
      <c r="F60" s="846">
        <v>94.399999999999991</v>
      </c>
      <c r="G60" s="846">
        <v>2.6837000000000001E-7</v>
      </c>
      <c r="H60" s="845">
        <v>183963.17625999998</v>
      </c>
      <c r="I60" s="846">
        <v>1.0718227279656469</v>
      </c>
    </row>
    <row r="61" spans="1:9" ht="15" customHeight="1" x14ac:dyDescent="0.2">
      <c r="A61" s="1642">
        <v>9</v>
      </c>
      <c r="B61" s="843" t="s">
        <v>1032</v>
      </c>
      <c r="C61" s="844" t="s">
        <v>2186</v>
      </c>
      <c r="D61" s="844" t="s">
        <v>1203</v>
      </c>
      <c r="E61" s="845">
        <v>15000.000000000002</v>
      </c>
      <c r="F61" s="846">
        <v>44.637132599999987</v>
      </c>
      <c r="G61" s="846">
        <v>0</v>
      </c>
      <c r="H61" s="845">
        <v>50348.323769999981</v>
      </c>
      <c r="I61" s="846">
        <v>0.29334391169344454</v>
      </c>
    </row>
    <row r="62" spans="1:9" ht="15" customHeight="1" x14ac:dyDescent="0.2">
      <c r="A62" s="1642">
        <v>10</v>
      </c>
      <c r="B62" s="843" t="s">
        <v>1031</v>
      </c>
      <c r="C62" s="844" t="s">
        <v>2208</v>
      </c>
      <c r="D62" s="844" t="s">
        <v>1203</v>
      </c>
      <c r="E62" s="845">
        <v>60000</v>
      </c>
      <c r="F62" s="846">
        <v>65.420613333333336</v>
      </c>
      <c r="G62" s="846">
        <v>0</v>
      </c>
      <c r="H62" s="845">
        <v>138051.68468000003</v>
      </c>
      <c r="I62" s="846">
        <v>0.80432908521238733</v>
      </c>
    </row>
    <row r="63" spans="1:9" ht="15" customHeight="1" x14ac:dyDescent="0.2">
      <c r="A63" s="1642">
        <v>11</v>
      </c>
      <c r="B63" s="843" t="s">
        <v>1073</v>
      </c>
      <c r="C63" s="844" t="s">
        <v>2209</v>
      </c>
      <c r="D63" s="844" t="s">
        <v>1203</v>
      </c>
      <c r="E63" s="845">
        <v>50000</v>
      </c>
      <c r="F63" s="846">
        <v>99.69301200000001</v>
      </c>
      <c r="G63" s="846">
        <v>0</v>
      </c>
      <c r="H63" s="845">
        <v>68714.304220000005</v>
      </c>
      <c r="I63" s="846">
        <v>0.40034943131907508</v>
      </c>
    </row>
    <row r="64" spans="1:9" ht="15" customHeight="1" x14ac:dyDescent="0.2">
      <c r="A64" s="1642">
        <v>12</v>
      </c>
      <c r="B64" s="843" t="s">
        <v>5</v>
      </c>
      <c r="C64" s="844" t="s">
        <v>2187</v>
      </c>
      <c r="D64" s="844" t="s">
        <v>1203</v>
      </c>
      <c r="E64" s="845">
        <v>673.1</v>
      </c>
      <c r="F64" s="846">
        <v>100</v>
      </c>
      <c r="G64" s="846">
        <v>0</v>
      </c>
      <c r="H64" s="845">
        <v>2086.7447000000002</v>
      </c>
      <c r="I64" s="846">
        <v>1.215797879984841E-2</v>
      </c>
    </row>
    <row r="65" spans="1:9" ht="15" customHeight="1" x14ac:dyDescent="0.2">
      <c r="A65" s="1642">
        <v>13</v>
      </c>
      <c r="B65" s="843" t="s">
        <v>1878</v>
      </c>
      <c r="C65" s="844" t="s">
        <v>2210</v>
      </c>
      <c r="D65" s="844" t="s">
        <v>1203</v>
      </c>
      <c r="E65" s="845">
        <v>20000</v>
      </c>
      <c r="F65" s="846">
        <v>99.960000000000008</v>
      </c>
      <c r="G65" s="846">
        <v>0</v>
      </c>
      <c r="H65" s="845">
        <v>318457.89027000003</v>
      </c>
      <c r="I65" s="846">
        <v>1.8554278722007111</v>
      </c>
    </row>
    <row r="66" spans="1:9" ht="15" customHeight="1" thickBot="1" x14ac:dyDescent="0.25">
      <c r="A66" s="1642">
        <v>14</v>
      </c>
      <c r="B66" s="843" t="s">
        <v>1757</v>
      </c>
      <c r="C66" s="844" t="s">
        <v>2213</v>
      </c>
      <c r="D66" s="844" t="s">
        <v>1203</v>
      </c>
      <c r="E66" s="845">
        <v>20000</v>
      </c>
      <c r="F66" s="846">
        <v>99.960000000000008</v>
      </c>
      <c r="G66" s="846">
        <v>0</v>
      </c>
      <c r="H66" s="845">
        <v>810090.77060000005</v>
      </c>
      <c r="I66" s="846">
        <v>4.7198233760496242</v>
      </c>
    </row>
    <row r="67" spans="1:9" ht="15" customHeight="1" thickTop="1" x14ac:dyDescent="0.2">
      <c r="A67" s="2113" t="s">
        <v>2367</v>
      </c>
      <c r="B67" s="2114"/>
      <c r="C67" s="2114"/>
      <c r="D67" s="2115"/>
      <c r="E67" s="1466">
        <v>3212633.14726</v>
      </c>
      <c r="F67" s="1467"/>
      <c r="G67" s="1468">
        <v>64.494662962291386</v>
      </c>
      <c r="H67" s="1466">
        <v>11045358.151690004</v>
      </c>
      <c r="I67" s="1468">
        <v>59.664346609500406</v>
      </c>
    </row>
    <row r="68" spans="1:9" ht="15" customHeight="1" x14ac:dyDescent="0.2">
      <c r="A68" s="2116" t="s">
        <v>2368</v>
      </c>
      <c r="B68" s="2117"/>
      <c r="C68" s="2117"/>
      <c r="D68" s="2118"/>
      <c r="E68" s="1469">
        <v>1587003.7281599999</v>
      </c>
      <c r="F68" s="1470"/>
      <c r="G68" s="1471">
        <v>72.884206691346094</v>
      </c>
      <c r="H68" s="1469">
        <v>1755987.5513999998</v>
      </c>
      <c r="I68" s="1471">
        <v>37.401450879042983</v>
      </c>
    </row>
    <row r="69" spans="1:9" ht="13.5" thickBot="1" x14ac:dyDescent="0.25">
      <c r="A69" s="2119" t="s">
        <v>2369</v>
      </c>
      <c r="B69" s="2120"/>
      <c r="C69" s="2120"/>
      <c r="D69" s="2121"/>
      <c r="E69" s="1469">
        <v>4799636.8754200004</v>
      </c>
      <c r="F69" s="1470"/>
      <c r="G69" s="1471">
        <v>67.16401606840455</v>
      </c>
      <c r="H69" s="1469">
        <v>12801345.703090005</v>
      </c>
      <c r="I69" s="1471">
        <v>55.580123422135031</v>
      </c>
    </row>
    <row r="70" spans="1:9" ht="15" customHeight="1" thickTop="1" x14ac:dyDescent="0.2">
      <c r="A70" s="2122" t="s">
        <v>2370</v>
      </c>
      <c r="B70" s="2123"/>
      <c r="C70" s="2123"/>
      <c r="D70" s="2124"/>
      <c r="E70" s="1457">
        <v>991973.1</v>
      </c>
      <c r="F70" s="1458"/>
      <c r="G70" s="1459">
        <v>35.505337037708621</v>
      </c>
      <c r="H70" s="1457">
        <v>2969491.7801999999</v>
      </c>
      <c r="I70" s="1459">
        <v>40.335653390499594</v>
      </c>
    </row>
    <row r="71" spans="1:9" ht="15" customHeight="1" x14ac:dyDescent="0.2">
      <c r="A71" s="2125" t="s">
        <v>2371</v>
      </c>
      <c r="B71" s="2126"/>
      <c r="C71" s="2126"/>
      <c r="D71" s="2127"/>
      <c r="E71" s="1460">
        <v>375095</v>
      </c>
      <c r="F71" s="1461"/>
      <c r="G71" s="1462">
        <v>27.115793308653913</v>
      </c>
      <c r="H71" s="1460">
        <v>1392744.8394599999</v>
      </c>
      <c r="I71" s="1462">
        <v>62.598549120957017</v>
      </c>
    </row>
    <row r="72" spans="1:9" s="457" customFormat="1" ht="15" customHeight="1" thickBot="1" x14ac:dyDescent="0.25">
      <c r="A72" s="2110" t="s">
        <v>2372</v>
      </c>
      <c r="B72" s="2111"/>
      <c r="C72" s="2111"/>
      <c r="D72" s="2112"/>
      <c r="E72" s="1463">
        <v>1367068.1</v>
      </c>
      <c r="F72" s="1464"/>
      <c r="G72" s="1465">
        <v>32.83598393159545</v>
      </c>
      <c r="H72" s="1463">
        <v>4362236.6196599994</v>
      </c>
      <c r="I72" s="1465">
        <v>44.419876577864969</v>
      </c>
    </row>
    <row r="73" spans="1:9" s="457" customFormat="1" x14ac:dyDescent="0.2">
      <c r="A73" s="458" t="s">
        <v>2373</v>
      </c>
      <c r="B73" s="458"/>
      <c r="C73" s="458"/>
      <c r="E73" s="458"/>
      <c r="F73" s="459"/>
      <c r="G73" s="458"/>
      <c r="H73" s="211"/>
    </row>
    <row r="74" spans="1:9" s="457" customFormat="1" x14ac:dyDescent="0.2">
      <c r="A74" s="460" t="s">
        <v>2374</v>
      </c>
      <c r="B74" s="458"/>
      <c r="C74" s="458"/>
      <c r="H74" s="458"/>
    </row>
  </sheetData>
  <mergeCells count="8">
    <mergeCell ref="A5:H5"/>
    <mergeCell ref="A6:H6"/>
    <mergeCell ref="A72:D72"/>
    <mergeCell ref="A67:D67"/>
    <mergeCell ref="A68:D68"/>
    <mergeCell ref="A69:D69"/>
    <mergeCell ref="A70:D70"/>
    <mergeCell ref="A71:D71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1496062992125984" right="0.27559055118110237" top="0.51181102362204722" bottom="0.51181102362204722" header="0.31496062992125984" footer="0.31496062992125984"/>
  <pageSetup paperSize="9" scale="70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7"/>
  <sheetViews>
    <sheetView showGridLines="0"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5" sqref="A5:L6"/>
    </sheetView>
  </sheetViews>
  <sheetFormatPr defaultRowHeight="12.75" x14ac:dyDescent="0.2"/>
  <cols>
    <col min="1" max="1" width="3" style="447" bestFit="1" customWidth="1"/>
    <col min="2" max="2" width="43.42578125" style="449" customWidth="1"/>
    <col min="3" max="4" width="7.85546875" style="449" customWidth="1"/>
    <col min="5" max="5" width="8.28515625" style="449" customWidth="1"/>
    <col min="6" max="12" width="7.85546875" style="449" customWidth="1"/>
    <col min="13" max="24" width="6.7109375" style="449" customWidth="1"/>
    <col min="25" max="25" width="7.140625" style="449" customWidth="1"/>
    <col min="26" max="26" width="5.7109375" style="449" customWidth="1"/>
    <col min="27" max="27" width="6.28515625" style="449" customWidth="1"/>
    <col min="28" max="29" width="6.85546875" style="449" customWidth="1"/>
    <col min="30" max="32" width="7.5703125" style="449" customWidth="1"/>
    <col min="33" max="16384" width="9.140625" style="449"/>
  </cols>
  <sheetData>
    <row r="1" spans="1:32" s="442" customFormat="1" x14ac:dyDescent="0.2">
      <c r="A1" s="877" t="s">
        <v>624</v>
      </c>
    </row>
    <row r="2" spans="1:32" s="442" customFormat="1" x14ac:dyDescent="0.2">
      <c r="A2" s="877" t="s">
        <v>625</v>
      </c>
    </row>
    <row r="3" spans="1:32" s="1034" customFormat="1" x14ac:dyDescent="0.2">
      <c r="A3" s="1224" t="s">
        <v>2266</v>
      </c>
      <c r="B3" s="1032"/>
      <c r="C3" s="1032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20"/>
      <c r="U3" s="1020"/>
      <c r="V3" s="1020"/>
      <c r="W3" s="1020"/>
      <c r="X3" s="1020"/>
      <c r="Y3" s="1020"/>
      <c r="Z3" s="1020"/>
      <c r="AA3" s="1020"/>
      <c r="AB3" s="1020"/>
      <c r="AC3" s="1020"/>
      <c r="AF3" s="1225" t="s">
        <v>2267</v>
      </c>
    </row>
    <row r="4" spans="1:32" s="445" customFormat="1" x14ac:dyDescent="0.2">
      <c r="A4" s="443"/>
      <c r="B4" s="444"/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4"/>
      <c r="S4" s="444"/>
      <c r="T4" s="444"/>
      <c r="U4" s="444"/>
      <c r="V4" s="444"/>
      <c r="W4" s="444"/>
      <c r="X4" s="444"/>
      <c r="Y4" s="444"/>
      <c r="Z4" s="444"/>
      <c r="AA4" s="444"/>
      <c r="AB4" s="444"/>
      <c r="AC4" s="444"/>
      <c r="AD4" s="444"/>
      <c r="AE4" s="444"/>
      <c r="AF4" s="444"/>
    </row>
    <row r="5" spans="1:32" s="445" customFormat="1" x14ac:dyDescent="0.2">
      <c r="A5" s="2128" t="s">
        <v>267</v>
      </c>
      <c r="B5" s="2128"/>
      <c r="C5" s="2128"/>
      <c r="D5" s="2128"/>
      <c r="E5" s="2128"/>
      <c r="F5" s="2128"/>
      <c r="G5" s="2128"/>
      <c r="H5" s="2128"/>
      <c r="I5" s="2128"/>
      <c r="J5" s="2128"/>
      <c r="K5" s="2128"/>
      <c r="L5" s="2128"/>
      <c r="M5" s="2129" t="s">
        <v>268</v>
      </c>
      <c r="N5" s="2129"/>
      <c r="O5" s="2129"/>
      <c r="P5" s="2129"/>
      <c r="Q5" s="2129"/>
      <c r="R5" s="2129"/>
      <c r="S5" s="2129"/>
      <c r="T5" s="2129"/>
      <c r="U5" s="2129"/>
      <c r="V5" s="2129"/>
      <c r="W5" s="2129"/>
      <c r="X5" s="2129"/>
      <c r="Y5" s="2129"/>
      <c r="Z5" s="2129"/>
      <c r="AA5" s="2129"/>
      <c r="AB5" s="2129"/>
      <c r="AC5" s="2129"/>
      <c r="AD5" s="2129"/>
      <c r="AE5" s="2129"/>
      <c r="AF5" s="2129"/>
    </row>
    <row r="6" spans="1:32" s="445" customFormat="1" x14ac:dyDescent="0.2">
      <c r="A6" s="2128"/>
      <c r="B6" s="2128"/>
      <c r="C6" s="2128"/>
      <c r="D6" s="2128"/>
      <c r="E6" s="2128"/>
      <c r="F6" s="2128"/>
      <c r="G6" s="2128"/>
      <c r="H6" s="2128"/>
      <c r="I6" s="2128"/>
      <c r="J6" s="2128"/>
      <c r="K6" s="2128"/>
      <c r="L6" s="2128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</row>
    <row r="7" spans="1:32" s="445" customFormat="1" ht="13.5" thickBot="1" x14ac:dyDescent="0.25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</row>
    <row r="8" spans="1:32" s="446" customFormat="1" ht="13.5" thickBot="1" x14ac:dyDescent="0.25">
      <c r="A8" s="2130" t="s">
        <v>1983</v>
      </c>
      <c r="B8" s="2132" t="s">
        <v>2311</v>
      </c>
      <c r="C8" s="2134" t="s">
        <v>1500</v>
      </c>
      <c r="D8" s="2134"/>
      <c r="E8" s="2134"/>
      <c r="F8" s="2134"/>
      <c r="G8" s="2134"/>
      <c r="H8" s="2134"/>
      <c r="I8" s="2134"/>
      <c r="J8" s="2134"/>
      <c r="K8" s="2134"/>
      <c r="L8" s="2092"/>
      <c r="M8" s="2091" t="s">
        <v>1500</v>
      </c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092"/>
      <c r="Y8" s="2135" t="s">
        <v>1499</v>
      </c>
      <c r="Z8" s="2136"/>
      <c r="AA8" s="2136"/>
      <c r="AB8" s="2136"/>
      <c r="AC8" s="2136"/>
      <c r="AD8" s="2136"/>
      <c r="AE8" s="2137"/>
      <c r="AF8" s="2138" t="s">
        <v>439</v>
      </c>
    </row>
    <row r="9" spans="1:32" s="160" customFormat="1" ht="142.5" thickBot="1" x14ac:dyDescent="0.25">
      <c r="A9" s="2131"/>
      <c r="B9" s="2133"/>
      <c r="C9" s="1472" t="s">
        <v>1501</v>
      </c>
      <c r="D9" s="1473" t="s">
        <v>976</v>
      </c>
      <c r="E9" s="1473" t="s">
        <v>1135</v>
      </c>
      <c r="F9" s="1473" t="s">
        <v>1136</v>
      </c>
      <c r="G9" s="1473" t="s">
        <v>1137</v>
      </c>
      <c r="H9" s="1473" t="s">
        <v>1138</v>
      </c>
      <c r="I9" s="1473" t="s">
        <v>1139</v>
      </c>
      <c r="J9" s="1473" t="s">
        <v>1140</v>
      </c>
      <c r="K9" s="1473" t="s">
        <v>1141</v>
      </c>
      <c r="L9" s="1474" t="s">
        <v>1142</v>
      </c>
      <c r="M9" s="1475" t="s">
        <v>1143</v>
      </c>
      <c r="N9" s="1473" t="s">
        <v>1144</v>
      </c>
      <c r="O9" s="1473" t="s">
        <v>1145</v>
      </c>
      <c r="P9" s="1473" t="s">
        <v>1146</v>
      </c>
      <c r="Q9" s="1473" t="s">
        <v>1147</v>
      </c>
      <c r="R9" s="1473" t="s">
        <v>1148</v>
      </c>
      <c r="S9" s="1473" t="s">
        <v>1149</v>
      </c>
      <c r="T9" s="1473" t="s">
        <v>1150</v>
      </c>
      <c r="U9" s="1473" t="s">
        <v>1151</v>
      </c>
      <c r="V9" s="1473" t="s">
        <v>1152</v>
      </c>
      <c r="W9" s="1473" t="s">
        <v>1153</v>
      </c>
      <c r="X9" s="1476" t="s">
        <v>1154</v>
      </c>
      <c r="Y9" s="1475" t="s">
        <v>1155</v>
      </c>
      <c r="Z9" s="1473" t="s">
        <v>1156</v>
      </c>
      <c r="AA9" s="1473" t="s">
        <v>1137</v>
      </c>
      <c r="AB9" s="1473" t="s">
        <v>1157</v>
      </c>
      <c r="AC9" s="1473" t="s">
        <v>1158</v>
      </c>
      <c r="AD9" s="1473" t="s">
        <v>1087</v>
      </c>
      <c r="AE9" s="1474" t="s">
        <v>1049</v>
      </c>
      <c r="AF9" s="2139"/>
    </row>
    <row r="10" spans="1:32" s="160" customFormat="1" ht="15" customHeight="1" x14ac:dyDescent="0.2">
      <c r="A10" s="183"/>
      <c r="B10" s="1285" t="s">
        <v>2327</v>
      </c>
      <c r="C10" s="1777"/>
      <c r="D10" s="1778"/>
      <c r="E10" s="1778"/>
      <c r="F10" s="1778"/>
      <c r="G10" s="1778"/>
      <c r="H10" s="1778"/>
      <c r="I10" s="1778"/>
      <c r="J10" s="1778"/>
      <c r="K10" s="1778"/>
      <c r="L10" s="1779"/>
      <c r="M10" s="1780"/>
      <c r="N10" s="1778"/>
      <c r="O10" s="1778"/>
      <c r="P10" s="1778"/>
      <c r="Q10" s="1778"/>
      <c r="R10" s="1778"/>
      <c r="S10" s="1778"/>
      <c r="T10" s="1778"/>
      <c r="U10" s="1778"/>
      <c r="V10" s="1778"/>
      <c r="W10" s="1778"/>
      <c r="X10" s="1781"/>
      <c r="Y10" s="185"/>
      <c r="Z10" s="72"/>
      <c r="AA10" s="72"/>
      <c r="AB10" s="72"/>
      <c r="AC10" s="72"/>
      <c r="AD10" s="72"/>
      <c r="AE10" s="841"/>
      <c r="AF10" s="841"/>
    </row>
    <row r="11" spans="1:32" s="160" customFormat="1" ht="15" customHeight="1" x14ac:dyDescent="0.2">
      <c r="A11" s="181">
        <v>1</v>
      </c>
      <c r="B11" s="1282" t="s">
        <v>2326</v>
      </c>
      <c r="C11" s="1782"/>
      <c r="D11" s="1783"/>
      <c r="E11" s="1783" t="s">
        <v>962</v>
      </c>
      <c r="F11" s="1783" t="s">
        <v>962</v>
      </c>
      <c r="G11" s="1783" t="s">
        <v>962</v>
      </c>
      <c r="H11" s="1783" t="s">
        <v>962</v>
      </c>
      <c r="I11" s="1783" t="s">
        <v>962</v>
      </c>
      <c r="J11" s="1783"/>
      <c r="K11" s="1783" t="s">
        <v>962</v>
      </c>
      <c r="L11" s="1784" t="s">
        <v>962</v>
      </c>
      <c r="M11" s="1785" t="s">
        <v>962</v>
      </c>
      <c r="N11" s="1783" t="s">
        <v>962</v>
      </c>
      <c r="O11" s="1783" t="s">
        <v>962</v>
      </c>
      <c r="P11" s="1783"/>
      <c r="Q11" s="1783" t="s">
        <v>962</v>
      </c>
      <c r="R11" s="1783"/>
      <c r="S11" s="1783" t="s">
        <v>962</v>
      </c>
      <c r="T11" s="1783" t="s">
        <v>962</v>
      </c>
      <c r="U11" s="1783" t="s">
        <v>962</v>
      </c>
      <c r="V11" s="1783" t="s">
        <v>962</v>
      </c>
      <c r="W11" s="1783" t="s">
        <v>962</v>
      </c>
      <c r="X11" s="1786" t="s">
        <v>962</v>
      </c>
      <c r="Y11" s="1247"/>
      <c r="Z11" s="1244"/>
      <c r="AA11" s="1244"/>
      <c r="AB11" s="1244"/>
      <c r="AC11" s="1244"/>
      <c r="AD11" s="1244"/>
      <c r="AE11" s="1262"/>
      <c r="AF11" s="1262"/>
    </row>
    <row r="12" spans="1:32" s="160" customFormat="1" ht="15" customHeight="1" x14ac:dyDescent="0.2">
      <c r="A12" s="181">
        <v>2</v>
      </c>
      <c r="B12" s="1283" t="s">
        <v>474</v>
      </c>
      <c r="C12" s="1782" t="s">
        <v>962</v>
      </c>
      <c r="D12" s="1783" t="s">
        <v>962</v>
      </c>
      <c r="E12" s="1783" t="s">
        <v>962</v>
      </c>
      <c r="F12" s="1783" t="s">
        <v>962</v>
      </c>
      <c r="G12" s="1783" t="s">
        <v>962</v>
      </c>
      <c r="H12" s="1783" t="s">
        <v>962</v>
      </c>
      <c r="I12" s="1783" t="s">
        <v>962</v>
      </c>
      <c r="J12" s="1783"/>
      <c r="K12" s="1783" t="s">
        <v>962</v>
      </c>
      <c r="L12" s="1784" t="s">
        <v>962</v>
      </c>
      <c r="M12" s="1785" t="s">
        <v>962</v>
      </c>
      <c r="N12" s="1783" t="s">
        <v>962</v>
      </c>
      <c r="O12" s="1783" t="s">
        <v>962</v>
      </c>
      <c r="P12" s="1783" t="s">
        <v>962</v>
      </c>
      <c r="Q12" s="1783" t="s">
        <v>962</v>
      </c>
      <c r="R12" s="1783" t="s">
        <v>962</v>
      </c>
      <c r="S12" s="1783" t="s">
        <v>962</v>
      </c>
      <c r="T12" s="1783" t="s">
        <v>962</v>
      </c>
      <c r="U12" s="1783" t="s">
        <v>962</v>
      </c>
      <c r="V12" s="1783" t="s">
        <v>962</v>
      </c>
      <c r="W12" s="1783" t="s">
        <v>962</v>
      </c>
      <c r="X12" s="1786" t="s">
        <v>962</v>
      </c>
      <c r="Y12" s="1247"/>
      <c r="Z12" s="1244"/>
      <c r="AA12" s="1244"/>
      <c r="AB12" s="1244"/>
      <c r="AC12" s="1244"/>
      <c r="AD12" s="1244"/>
      <c r="AE12" s="1262"/>
      <c r="AF12" s="1262"/>
    </row>
    <row r="13" spans="1:32" s="160" customFormat="1" ht="15" customHeight="1" x14ac:dyDescent="0.2">
      <c r="A13" s="181">
        <v>3</v>
      </c>
      <c r="B13" s="1283" t="s">
        <v>475</v>
      </c>
      <c r="C13" s="1782" t="s">
        <v>962</v>
      </c>
      <c r="D13" s="1783" t="s">
        <v>962</v>
      </c>
      <c r="E13" s="1783" t="s">
        <v>962</v>
      </c>
      <c r="F13" s="1783" t="s">
        <v>962</v>
      </c>
      <c r="G13" s="1783" t="s">
        <v>962</v>
      </c>
      <c r="H13" s="1783" t="s">
        <v>962</v>
      </c>
      <c r="I13" s="1783" t="s">
        <v>962</v>
      </c>
      <c r="J13" s="1783"/>
      <c r="K13" s="1783" t="s">
        <v>962</v>
      </c>
      <c r="L13" s="1784" t="s">
        <v>962</v>
      </c>
      <c r="M13" s="1785" t="s">
        <v>962</v>
      </c>
      <c r="N13" s="1783" t="s">
        <v>962</v>
      </c>
      <c r="O13" s="1783" t="s">
        <v>962</v>
      </c>
      <c r="P13" s="1783" t="s">
        <v>962</v>
      </c>
      <c r="Q13" s="1783" t="s">
        <v>962</v>
      </c>
      <c r="R13" s="1783" t="s">
        <v>962</v>
      </c>
      <c r="S13" s="1783" t="s">
        <v>962</v>
      </c>
      <c r="T13" s="1783" t="s">
        <v>962</v>
      </c>
      <c r="U13" s="1783" t="s">
        <v>962</v>
      </c>
      <c r="V13" s="1783" t="s">
        <v>962</v>
      </c>
      <c r="W13" s="1783" t="s">
        <v>962</v>
      </c>
      <c r="X13" s="1786"/>
      <c r="Y13" s="1247"/>
      <c r="Z13" s="1244"/>
      <c r="AA13" s="1244"/>
      <c r="AB13" s="1244"/>
      <c r="AC13" s="1244"/>
      <c r="AD13" s="1244"/>
      <c r="AE13" s="1262"/>
      <c r="AF13" s="1262"/>
    </row>
    <row r="14" spans="1:32" s="160" customFormat="1" ht="15" customHeight="1" x14ac:dyDescent="0.2">
      <c r="A14" s="181">
        <v>4</v>
      </c>
      <c r="B14" s="1283" t="s">
        <v>4003</v>
      </c>
      <c r="C14" s="1782" t="s">
        <v>962</v>
      </c>
      <c r="D14" s="1783" t="s">
        <v>962</v>
      </c>
      <c r="E14" s="1783" t="s">
        <v>962</v>
      </c>
      <c r="F14" s="1783" t="s">
        <v>962</v>
      </c>
      <c r="G14" s="1783" t="s">
        <v>962</v>
      </c>
      <c r="H14" s="1783" t="s">
        <v>962</v>
      </c>
      <c r="I14" s="1783" t="s">
        <v>962</v>
      </c>
      <c r="J14" s="1783"/>
      <c r="K14" s="1783" t="s">
        <v>962</v>
      </c>
      <c r="L14" s="1784" t="s">
        <v>962</v>
      </c>
      <c r="M14" s="1785" t="s">
        <v>962</v>
      </c>
      <c r="N14" s="1783" t="s">
        <v>962</v>
      </c>
      <c r="O14" s="1783" t="s">
        <v>962</v>
      </c>
      <c r="P14" s="1783" t="s">
        <v>962</v>
      </c>
      <c r="Q14" s="1783" t="s">
        <v>962</v>
      </c>
      <c r="R14" s="1783" t="s">
        <v>962</v>
      </c>
      <c r="S14" s="1783"/>
      <c r="T14" s="1783" t="s">
        <v>962</v>
      </c>
      <c r="U14" s="1783"/>
      <c r="V14" s="1783" t="s">
        <v>962</v>
      </c>
      <c r="W14" s="1783" t="s">
        <v>962</v>
      </c>
      <c r="X14" s="1786"/>
      <c r="Y14" s="1247"/>
      <c r="Z14" s="1244"/>
      <c r="AA14" s="1244"/>
      <c r="AB14" s="1244"/>
      <c r="AC14" s="1244"/>
      <c r="AD14" s="1244"/>
      <c r="AE14" s="1262"/>
      <c r="AF14" s="1262"/>
    </row>
    <row r="15" spans="1:32" s="160" customFormat="1" ht="15" customHeight="1" x14ac:dyDescent="0.2">
      <c r="A15" s="181">
        <v>5</v>
      </c>
      <c r="B15" s="1283" t="s">
        <v>4004</v>
      </c>
      <c r="C15" s="1782" t="s">
        <v>962</v>
      </c>
      <c r="D15" s="1783" t="s">
        <v>962</v>
      </c>
      <c r="E15" s="1783" t="s">
        <v>962</v>
      </c>
      <c r="F15" s="1783" t="s">
        <v>962</v>
      </c>
      <c r="G15" s="1783" t="s">
        <v>962</v>
      </c>
      <c r="H15" s="1783" t="s">
        <v>962</v>
      </c>
      <c r="I15" s="1783" t="s">
        <v>962</v>
      </c>
      <c r="J15" s="1783"/>
      <c r="K15" s="1783" t="s">
        <v>962</v>
      </c>
      <c r="L15" s="1784"/>
      <c r="M15" s="1785"/>
      <c r="N15" s="1783" t="s">
        <v>962</v>
      </c>
      <c r="O15" s="1783" t="s">
        <v>962</v>
      </c>
      <c r="P15" s="1783" t="s">
        <v>962</v>
      </c>
      <c r="Q15" s="1783" t="s">
        <v>962</v>
      </c>
      <c r="R15" s="1783" t="s">
        <v>962</v>
      </c>
      <c r="S15" s="1783"/>
      <c r="T15" s="1783" t="s">
        <v>962</v>
      </c>
      <c r="U15" s="1783"/>
      <c r="V15" s="1783"/>
      <c r="W15" s="1783" t="s">
        <v>962</v>
      </c>
      <c r="X15" s="1786"/>
      <c r="Y15" s="1247"/>
      <c r="Z15" s="1244"/>
      <c r="AA15" s="1244"/>
      <c r="AB15" s="1244"/>
      <c r="AC15" s="1244"/>
      <c r="AD15" s="1244"/>
      <c r="AE15" s="1262"/>
      <c r="AF15" s="1262"/>
    </row>
    <row r="16" spans="1:32" s="160" customFormat="1" ht="15" customHeight="1" x14ac:dyDescent="0.2">
      <c r="A16" s="181">
        <v>6</v>
      </c>
      <c r="B16" s="1283" t="s">
        <v>2322</v>
      </c>
      <c r="C16" s="1782"/>
      <c r="D16" s="1783"/>
      <c r="E16" s="1783"/>
      <c r="F16" s="1783"/>
      <c r="G16" s="1783"/>
      <c r="H16" s="1783"/>
      <c r="I16" s="1783"/>
      <c r="J16" s="1783"/>
      <c r="K16" s="1783"/>
      <c r="L16" s="1784" t="s">
        <v>962</v>
      </c>
      <c r="M16" s="1785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6"/>
      <c r="Y16" s="1247"/>
      <c r="Z16" s="1244"/>
      <c r="AA16" s="1244"/>
      <c r="AB16" s="1244"/>
      <c r="AC16" s="1244"/>
      <c r="AD16" s="1244"/>
      <c r="AE16" s="1262"/>
      <c r="AF16" s="1262"/>
    </row>
    <row r="17" spans="1:32" s="160" customFormat="1" ht="15" customHeight="1" x14ac:dyDescent="0.2">
      <c r="A17" s="181">
        <v>7</v>
      </c>
      <c r="B17" s="1283" t="s">
        <v>1110</v>
      </c>
      <c r="C17" s="1782" t="s">
        <v>962</v>
      </c>
      <c r="D17" s="1783" t="s">
        <v>962</v>
      </c>
      <c r="E17" s="1783" t="s">
        <v>962</v>
      </c>
      <c r="F17" s="1783" t="s">
        <v>962</v>
      </c>
      <c r="G17" s="1783" t="s">
        <v>962</v>
      </c>
      <c r="H17" s="1783" t="s">
        <v>962</v>
      </c>
      <c r="I17" s="1783" t="s">
        <v>962</v>
      </c>
      <c r="J17" s="1783"/>
      <c r="K17" s="1783" t="s">
        <v>962</v>
      </c>
      <c r="L17" s="1784"/>
      <c r="M17" s="1785"/>
      <c r="N17" s="1783" t="s">
        <v>962</v>
      </c>
      <c r="O17" s="1783" t="s">
        <v>962</v>
      </c>
      <c r="P17" s="1783" t="s">
        <v>962</v>
      </c>
      <c r="Q17" s="1783" t="s">
        <v>962</v>
      </c>
      <c r="R17" s="1783" t="s">
        <v>962</v>
      </c>
      <c r="S17" s="1783"/>
      <c r="T17" s="1783"/>
      <c r="U17" s="1783"/>
      <c r="V17" s="1783"/>
      <c r="W17" s="1783" t="s">
        <v>962</v>
      </c>
      <c r="X17" s="1786"/>
      <c r="Y17" s="1247"/>
      <c r="Z17" s="1244"/>
      <c r="AA17" s="1244"/>
      <c r="AB17" s="1244"/>
      <c r="AC17" s="1244"/>
      <c r="AD17" s="1244"/>
      <c r="AE17" s="1262"/>
      <c r="AF17" s="1262"/>
    </row>
    <row r="18" spans="1:32" s="160" customFormat="1" ht="15" customHeight="1" x14ac:dyDescent="0.2">
      <c r="A18" s="181">
        <v>8</v>
      </c>
      <c r="B18" s="1283" t="s">
        <v>4005</v>
      </c>
      <c r="C18" s="1782" t="s">
        <v>962</v>
      </c>
      <c r="D18" s="1783" t="s">
        <v>962</v>
      </c>
      <c r="E18" s="1783" t="s">
        <v>962</v>
      </c>
      <c r="F18" s="1783" t="s">
        <v>962</v>
      </c>
      <c r="G18" s="1783" t="s">
        <v>962</v>
      </c>
      <c r="H18" s="1783" t="s">
        <v>962</v>
      </c>
      <c r="I18" s="1783" t="s">
        <v>962</v>
      </c>
      <c r="J18" s="1783"/>
      <c r="K18" s="1783" t="s">
        <v>962</v>
      </c>
      <c r="L18" s="1784"/>
      <c r="M18" s="1785" t="s">
        <v>962</v>
      </c>
      <c r="N18" s="1783" t="s">
        <v>962</v>
      </c>
      <c r="O18" s="1783" t="s">
        <v>962</v>
      </c>
      <c r="P18" s="1783" t="s">
        <v>962</v>
      </c>
      <c r="Q18" s="1783" t="s">
        <v>962</v>
      </c>
      <c r="R18" s="1783" t="s">
        <v>962</v>
      </c>
      <c r="S18" s="1783" t="s">
        <v>962</v>
      </c>
      <c r="T18" s="1783" t="s">
        <v>962</v>
      </c>
      <c r="U18" s="1783" t="s">
        <v>962</v>
      </c>
      <c r="V18" s="1783" t="s">
        <v>962</v>
      </c>
      <c r="W18" s="1783" t="s">
        <v>962</v>
      </c>
      <c r="X18" s="1786"/>
      <c r="Y18" s="1247"/>
      <c r="Z18" s="1244"/>
      <c r="AA18" s="1244"/>
      <c r="AB18" s="1244"/>
      <c r="AC18" s="1244"/>
      <c r="AD18" s="1244"/>
      <c r="AE18" s="1262"/>
      <c r="AF18" s="1262"/>
    </row>
    <row r="19" spans="1:32" s="160" customFormat="1" ht="15" customHeight="1" x14ac:dyDescent="0.2">
      <c r="A19" s="181">
        <v>9</v>
      </c>
      <c r="B19" s="1280" t="s">
        <v>2325</v>
      </c>
      <c r="C19" s="1782"/>
      <c r="D19" s="1783"/>
      <c r="E19" s="1783"/>
      <c r="F19" s="1783"/>
      <c r="G19" s="1783" t="s">
        <v>962</v>
      </c>
      <c r="H19" s="1783" t="s">
        <v>962</v>
      </c>
      <c r="I19" s="1783"/>
      <c r="J19" s="1783"/>
      <c r="K19" s="1783"/>
      <c r="L19" s="1784"/>
      <c r="M19" s="1785"/>
      <c r="N19" s="1783"/>
      <c r="O19" s="1783"/>
      <c r="P19" s="1783"/>
      <c r="Q19" s="1783"/>
      <c r="R19" s="1783"/>
      <c r="S19" s="1783" t="s">
        <v>962</v>
      </c>
      <c r="T19" s="1783" t="s">
        <v>962</v>
      </c>
      <c r="U19" s="1783" t="s">
        <v>962</v>
      </c>
      <c r="V19" s="1783" t="s">
        <v>962</v>
      </c>
      <c r="W19" s="1783"/>
      <c r="X19" s="1786"/>
      <c r="Y19" s="1247"/>
      <c r="Z19" s="1244"/>
      <c r="AA19" s="1244"/>
      <c r="AB19" s="1244"/>
      <c r="AC19" s="1244"/>
      <c r="AD19" s="1244"/>
      <c r="AE19" s="1262"/>
      <c r="AF19" s="1262"/>
    </row>
    <row r="20" spans="1:32" s="160" customFormat="1" ht="15" customHeight="1" x14ac:dyDescent="0.2">
      <c r="A20" s="181">
        <v>10</v>
      </c>
      <c r="B20" s="1283" t="s">
        <v>4006</v>
      </c>
      <c r="C20" s="1782" t="s">
        <v>962</v>
      </c>
      <c r="D20" s="1783" t="s">
        <v>962</v>
      </c>
      <c r="E20" s="1783" t="s">
        <v>962</v>
      </c>
      <c r="F20" s="1783" t="s">
        <v>962</v>
      </c>
      <c r="G20" s="1783" t="s">
        <v>962</v>
      </c>
      <c r="H20" s="1783" t="s">
        <v>962</v>
      </c>
      <c r="I20" s="1783" t="s">
        <v>962</v>
      </c>
      <c r="J20" s="1783"/>
      <c r="K20" s="1783" t="s">
        <v>962</v>
      </c>
      <c r="L20" s="1784" t="s">
        <v>962</v>
      </c>
      <c r="M20" s="1785"/>
      <c r="N20" s="1783" t="s">
        <v>962</v>
      </c>
      <c r="O20" s="1783" t="s">
        <v>962</v>
      </c>
      <c r="P20" s="1783" t="s">
        <v>962</v>
      </c>
      <c r="Q20" s="1783" t="s">
        <v>962</v>
      </c>
      <c r="R20" s="1783" t="s">
        <v>962</v>
      </c>
      <c r="S20" s="1783" t="s">
        <v>962</v>
      </c>
      <c r="T20" s="1783" t="s">
        <v>962</v>
      </c>
      <c r="U20" s="1783" t="s">
        <v>962</v>
      </c>
      <c r="V20" s="1783" t="s">
        <v>962</v>
      </c>
      <c r="W20" s="1783" t="s">
        <v>962</v>
      </c>
      <c r="X20" s="1786"/>
      <c r="Y20" s="1247"/>
      <c r="Z20" s="1244"/>
      <c r="AA20" s="1244"/>
      <c r="AB20" s="1244"/>
      <c r="AC20" s="1244"/>
      <c r="AD20" s="1244"/>
      <c r="AE20" s="1262"/>
      <c r="AF20" s="1262"/>
    </row>
    <row r="21" spans="1:32" s="160" customFormat="1" ht="15" customHeight="1" x14ac:dyDescent="0.2">
      <c r="A21" s="181">
        <v>11</v>
      </c>
      <c r="B21" s="1283" t="s">
        <v>4007</v>
      </c>
      <c r="C21" s="1782"/>
      <c r="D21" s="1783"/>
      <c r="E21" s="1783"/>
      <c r="F21" s="1783"/>
      <c r="G21" s="1783"/>
      <c r="H21" s="1783"/>
      <c r="I21" s="1783"/>
      <c r="J21" s="1783"/>
      <c r="K21" s="1783"/>
      <c r="L21" s="1784" t="s">
        <v>962</v>
      </c>
      <c r="M21" s="1785"/>
      <c r="N21" s="1783"/>
      <c r="O21" s="1783"/>
      <c r="P21" s="1783"/>
      <c r="Q21" s="1783"/>
      <c r="R21" s="1783"/>
      <c r="S21" s="1783"/>
      <c r="T21" s="1783"/>
      <c r="U21" s="1783"/>
      <c r="V21" s="1783"/>
      <c r="W21" s="1783"/>
      <c r="X21" s="1786"/>
      <c r="Y21" s="1247"/>
      <c r="Z21" s="1244"/>
      <c r="AA21" s="1244"/>
      <c r="AB21" s="1244"/>
      <c r="AC21" s="1244"/>
      <c r="AD21" s="1244"/>
      <c r="AE21" s="1262"/>
      <c r="AF21" s="1262"/>
    </row>
    <row r="22" spans="1:32" s="160" customFormat="1" ht="15" customHeight="1" x14ac:dyDescent="0.2">
      <c r="A22" s="181">
        <v>12</v>
      </c>
      <c r="B22" s="1283" t="s">
        <v>4008</v>
      </c>
      <c r="C22" s="1782" t="s">
        <v>962</v>
      </c>
      <c r="D22" s="1783" t="s">
        <v>962</v>
      </c>
      <c r="E22" s="1783" t="s">
        <v>962</v>
      </c>
      <c r="F22" s="1783" t="s">
        <v>962</v>
      </c>
      <c r="G22" s="1783" t="s">
        <v>962</v>
      </c>
      <c r="H22" s="1783" t="s">
        <v>962</v>
      </c>
      <c r="I22" s="1783"/>
      <c r="J22" s="1783" t="s">
        <v>962</v>
      </c>
      <c r="K22" s="1783" t="s">
        <v>962</v>
      </c>
      <c r="L22" s="1784"/>
      <c r="M22" s="1785"/>
      <c r="N22" s="1783" t="s">
        <v>962</v>
      </c>
      <c r="O22" s="1783" t="s">
        <v>962</v>
      </c>
      <c r="P22" s="1783" t="s">
        <v>962</v>
      </c>
      <c r="Q22" s="1783" t="s">
        <v>962</v>
      </c>
      <c r="R22" s="1783" t="s">
        <v>962</v>
      </c>
      <c r="S22" s="1783" t="s">
        <v>962</v>
      </c>
      <c r="T22" s="1783" t="s">
        <v>962</v>
      </c>
      <c r="U22" s="1783" t="s">
        <v>962</v>
      </c>
      <c r="V22" s="1783" t="s">
        <v>962</v>
      </c>
      <c r="W22" s="1783" t="s">
        <v>962</v>
      </c>
      <c r="X22" s="1786"/>
      <c r="Y22" s="1247"/>
      <c r="Z22" s="1244"/>
      <c r="AA22" s="1244"/>
      <c r="AB22" s="1244"/>
      <c r="AC22" s="1244"/>
      <c r="AD22" s="1244"/>
      <c r="AE22" s="1262"/>
      <c r="AF22" s="1262"/>
    </row>
    <row r="23" spans="1:32" s="160" customFormat="1" ht="15" customHeight="1" x14ac:dyDescent="0.2">
      <c r="A23" s="181">
        <v>13</v>
      </c>
      <c r="B23" s="1283" t="s">
        <v>4009</v>
      </c>
      <c r="C23" s="1782" t="s">
        <v>962</v>
      </c>
      <c r="D23" s="1783" t="s">
        <v>962</v>
      </c>
      <c r="E23" s="1783" t="s">
        <v>962</v>
      </c>
      <c r="F23" s="1783" t="s">
        <v>962</v>
      </c>
      <c r="G23" s="1783" t="s">
        <v>962</v>
      </c>
      <c r="H23" s="1783" t="s">
        <v>962</v>
      </c>
      <c r="I23" s="1783" t="s">
        <v>962</v>
      </c>
      <c r="J23" s="1783"/>
      <c r="K23" s="1783" t="s">
        <v>962</v>
      </c>
      <c r="L23" s="1784" t="s">
        <v>962</v>
      </c>
      <c r="M23" s="1785" t="s">
        <v>962</v>
      </c>
      <c r="N23" s="1783" t="s">
        <v>962</v>
      </c>
      <c r="O23" s="1783" t="s">
        <v>962</v>
      </c>
      <c r="P23" s="1783" t="s">
        <v>962</v>
      </c>
      <c r="Q23" s="1783" t="s">
        <v>962</v>
      </c>
      <c r="R23" s="1783" t="s">
        <v>962</v>
      </c>
      <c r="S23" s="1783" t="s">
        <v>962</v>
      </c>
      <c r="T23" s="1783" t="s">
        <v>962</v>
      </c>
      <c r="U23" s="1783" t="s">
        <v>962</v>
      </c>
      <c r="V23" s="1783" t="s">
        <v>962</v>
      </c>
      <c r="W23" s="1783" t="s">
        <v>962</v>
      </c>
      <c r="X23" s="1786" t="s">
        <v>962</v>
      </c>
      <c r="Y23" s="1247"/>
      <c r="Z23" s="1244"/>
      <c r="AA23" s="1244"/>
      <c r="AB23" s="1244"/>
      <c r="AC23" s="1244"/>
      <c r="AD23" s="1244"/>
      <c r="AE23" s="1262"/>
      <c r="AF23" s="1262"/>
    </row>
    <row r="24" spans="1:32" s="160" customFormat="1" ht="15" customHeight="1" x14ac:dyDescent="0.2">
      <c r="A24" s="181">
        <v>14</v>
      </c>
      <c r="B24" s="1283" t="s">
        <v>4010</v>
      </c>
      <c r="C24" s="1782" t="s">
        <v>962</v>
      </c>
      <c r="D24" s="1783" t="s">
        <v>962</v>
      </c>
      <c r="E24" s="1783" t="s">
        <v>962</v>
      </c>
      <c r="F24" s="1783" t="s">
        <v>962</v>
      </c>
      <c r="G24" s="1783" t="s">
        <v>962</v>
      </c>
      <c r="H24" s="1783" t="s">
        <v>962</v>
      </c>
      <c r="I24" s="1783" t="s">
        <v>962</v>
      </c>
      <c r="J24" s="1783"/>
      <c r="K24" s="1783" t="s">
        <v>962</v>
      </c>
      <c r="L24" s="1784"/>
      <c r="M24" s="1785" t="s">
        <v>962</v>
      </c>
      <c r="N24" s="1783" t="s">
        <v>962</v>
      </c>
      <c r="O24" s="1783" t="s">
        <v>962</v>
      </c>
      <c r="P24" s="1783" t="s">
        <v>962</v>
      </c>
      <c r="Q24" s="1783" t="s">
        <v>962</v>
      </c>
      <c r="R24" s="1783" t="s">
        <v>962</v>
      </c>
      <c r="S24" s="1783" t="s">
        <v>962</v>
      </c>
      <c r="T24" s="1783" t="s">
        <v>962</v>
      </c>
      <c r="U24" s="1783" t="s">
        <v>962</v>
      </c>
      <c r="V24" s="1783" t="s">
        <v>962</v>
      </c>
      <c r="W24" s="1783" t="s">
        <v>962</v>
      </c>
      <c r="X24" s="1786"/>
      <c r="Y24" s="1247"/>
      <c r="Z24" s="1244"/>
      <c r="AA24" s="1244"/>
      <c r="AB24" s="1244"/>
      <c r="AC24" s="1244"/>
      <c r="AD24" s="1244"/>
      <c r="AE24" s="1262"/>
      <c r="AF24" s="1262"/>
    </row>
    <row r="25" spans="1:32" s="160" customFormat="1" ht="15" customHeight="1" x14ac:dyDescent="0.2">
      <c r="A25" s="181">
        <v>15</v>
      </c>
      <c r="B25" s="1283" t="s">
        <v>2312</v>
      </c>
      <c r="C25" s="1782"/>
      <c r="D25" s="1783"/>
      <c r="E25" s="1783"/>
      <c r="F25" s="1783"/>
      <c r="G25" s="1783"/>
      <c r="H25" s="1783"/>
      <c r="I25" s="1783"/>
      <c r="J25" s="1783"/>
      <c r="K25" s="1783"/>
      <c r="L25" s="1784" t="s">
        <v>962</v>
      </c>
      <c r="M25" s="1785"/>
      <c r="N25" s="1783"/>
      <c r="O25" s="1783"/>
      <c r="P25" s="1783"/>
      <c r="Q25" s="1783"/>
      <c r="R25" s="1783"/>
      <c r="S25" s="1783"/>
      <c r="T25" s="1783"/>
      <c r="U25" s="1783"/>
      <c r="V25" s="1783"/>
      <c r="W25" s="1783"/>
      <c r="X25" s="1786"/>
      <c r="Y25" s="1247"/>
      <c r="Z25" s="1244"/>
      <c r="AA25" s="1244"/>
      <c r="AB25" s="1244"/>
      <c r="AC25" s="1244"/>
      <c r="AD25" s="1244"/>
      <c r="AE25" s="1262"/>
      <c r="AF25" s="1262"/>
    </row>
    <row r="26" spans="1:32" s="160" customFormat="1" ht="15" customHeight="1" x14ac:dyDescent="0.2">
      <c r="A26" s="181">
        <v>16</v>
      </c>
      <c r="B26" s="1283" t="s">
        <v>4011</v>
      </c>
      <c r="C26" s="1782" t="s">
        <v>962</v>
      </c>
      <c r="D26" s="1783" t="s">
        <v>962</v>
      </c>
      <c r="E26" s="1783" t="s">
        <v>962</v>
      </c>
      <c r="F26" s="1783" t="s">
        <v>962</v>
      </c>
      <c r="G26" s="1783" t="s">
        <v>962</v>
      </c>
      <c r="H26" s="1783" t="s">
        <v>962</v>
      </c>
      <c r="I26" s="1783" t="s">
        <v>962</v>
      </c>
      <c r="J26" s="1783"/>
      <c r="K26" s="1783" t="s">
        <v>962</v>
      </c>
      <c r="L26" s="1784" t="s">
        <v>962</v>
      </c>
      <c r="M26" s="1785" t="s">
        <v>962</v>
      </c>
      <c r="N26" s="1783" t="s">
        <v>962</v>
      </c>
      <c r="O26" s="1783" t="s">
        <v>962</v>
      </c>
      <c r="P26" s="1783" t="s">
        <v>962</v>
      </c>
      <c r="Q26" s="1783" t="s">
        <v>962</v>
      </c>
      <c r="R26" s="1783" t="s">
        <v>962</v>
      </c>
      <c r="S26" s="1783" t="s">
        <v>962</v>
      </c>
      <c r="T26" s="1783" t="s">
        <v>962</v>
      </c>
      <c r="U26" s="1783" t="s">
        <v>962</v>
      </c>
      <c r="V26" s="1783" t="s">
        <v>962</v>
      </c>
      <c r="W26" s="1783" t="s">
        <v>962</v>
      </c>
      <c r="X26" s="1786"/>
      <c r="Y26" s="1247"/>
      <c r="Z26" s="1244"/>
      <c r="AA26" s="1244"/>
      <c r="AB26" s="1244"/>
      <c r="AC26" s="1244"/>
      <c r="AD26" s="1244"/>
      <c r="AE26" s="1262"/>
      <c r="AF26" s="1262"/>
    </row>
    <row r="27" spans="1:32" s="160" customFormat="1" ht="15" customHeight="1" x14ac:dyDescent="0.2">
      <c r="A27" s="181">
        <v>17</v>
      </c>
      <c r="B27" s="1283" t="s">
        <v>4012</v>
      </c>
      <c r="C27" s="1782" t="s">
        <v>962</v>
      </c>
      <c r="D27" s="1783" t="s">
        <v>962</v>
      </c>
      <c r="E27" s="1783" t="s">
        <v>962</v>
      </c>
      <c r="F27" s="1783" t="s">
        <v>962</v>
      </c>
      <c r="G27" s="1783" t="s">
        <v>962</v>
      </c>
      <c r="H27" s="1783" t="s">
        <v>962</v>
      </c>
      <c r="I27" s="1783"/>
      <c r="J27" s="1783" t="s">
        <v>962</v>
      </c>
      <c r="K27" s="1783" t="s">
        <v>962</v>
      </c>
      <c r="L27" s="1784"/>
      <c r="M27" s="1785"/>
      <c r="N27" s="1783" t="s">
        <v>962</v>
      </c>
      <c r="O27" s="1783" t="s">
        <v>962</v>
      </c>
      <c r="P27" s="1783" t="s">
        <v>962</v>
      </c>
      <c r="Q27" s="1783" t="s">
        <v>962</v>
      </c>
      <c r="R27" s="1783" t="s">
        <v>962</v>
      </c>
      <c r="S27" s="1783"/>
      <c r="T27" s="1783"/>
      <c r="U27" s="1783"/>
      <c r="V27" s="1783" t="s">
        <v>962</v>
      </c>
      <c r="W27" s="1783" t="s">
        <v>962</v>
      </c>
      <c r="X27" s="1786"/>
      <c r="Y27" s="1247"/>
      <c r="Z27" s="1244"/>
      <c r="AA27" s="1244"/>
      <c r="AB27" s="1244"/>
      <c r="AC27" s="1244"/>
      <c r="AD27" s="1244"/>
      <c r="AE27" s="1262"/>
      <c r="AF27" s="1262"/>
    </row>
    <row r="28" spans="1:32" s="160" customFormat="1" ht="15" customHeight="1" x14ac:dyDescent="0.2">
      <c r="A28" s="181">
        <v>18</v>
      </c>
      <c r="B28" s="1283" t="s">
        <v>4013</v>
      </c>
      <c r="C28" s="1782" t="s">
        <v>962</v>
      </c>
      <c r="D28" s="1783" t="s">
        <v>962</v>
      </c>
      <c r="E28" s="1783" t="s">
        <v>962</v>
      </c>
      <c r="F28" s="1783" t="s">
        <v>962</v>
      </c>
      <c r="G28" s="1783" t="s">
        <v>962</v>
      </c>
      <c r="H28" s="1783" t="s">
        <v>962</v>
      </c>
      <c r="I28" s="1783"/>
      <c r="J28" s="1783"/>
      <c r="K28" s="1783" t="s">
        <v>962</v>
      </c>
      <c r="L28" s="1784"/>
      <c r="M28" s="1785" t="s">
        <v>962</v>
      </c>
      <c r="N28" s="1783" t="s">
        <v>962</v>
      </c>
      <c r="O28" s="1783" t="s">
        <v>962</v>
      </c>
      <c r="P28" s="1783" t="s">
        <v>962</v>
      </c>
      <c r="Q28" s="1783" t="s">
        <v>962</v>
      </c>
      <c r="R28" s="1783" t="s">
        <v>962</v>
      </c>
      <c r="S28" s="1783" t="s">
        <v>962</v>
      </c>
      <c r="T28" s="1783"/>
      <c r="U28" s="1783"/>
      <c r="V28" s="1783" t="s">
        <v>962</v>
      </c>
      <c r="W28" s="1783" t="s">
        <v>962</v>
      </c>
      <c r="X28" s="1786"/>
      <c r="Y28" s="1247"/>
      <c r="Z28" s="1244"/>
      <c r="AA28" s="1244"/>
      <c r="AB28" s="1244"/>
      <c r="AC28" s="1244"/>
      <c r="AD28" s="1244"/>
      <c r="AE28" s="1262"/>
      <c r="AF28" s="1262"/>
    </row>
    <row r="29" spans="1:32" s="160" customFormat="1" ht="15" customHeight="1" x14ac:dyDescent="0.2">
      <c r="A29" s="181">
        <v>19</v>
      </c>
      <c r="B29" s="1283" t="s">
        <v>4014</v>
      </c>
      <c r="C29" s="1782" t="s">
        <v>962</v>
      </c>
      <c r="D29" s="1783" t="s">
        <v>962</v>
      </c>
      <c r="E29" s="1783" t="s">
        <v>962</v>
      </c>
      <c r="F29" s="1783" t="s">
        <v>962</v>
      </c>
      <c r="G29" s="1783" t="s">
        <v>962</v>
      </c>
      <c r="H29" s="1783" t="s">
        <v>962</v>
      </c>
      <c r="I29" s="1783" t="s">
        <v>962</v>
      </c>
      <c r="J29" s="1783"/>
      <c r="K29" s="1783" t="s">
        <v>962</v>
      </c>
      <c r="L29" s="1784"/>
      <c r="M29" s="1785" t="s">
        <v>962</v>
      </c>
      <c r="N29" s="1783" t="s">
        <v>962</v>
      </c>
      <c r="O29" s="1783" t="s">
        <v>962</v>
      </c>
      <c r="P29" s="1783" t="s">
        <v>962</v>
      </c>
      <c r="Q29" s="1783" t="s">
        <v>962</v>
      </c>
      <c r="R29" s="1783" t="s">
        <v>962</v>
      </c>
      <c r="S29" s="1783" t="s">
        <v>962</v>
      </c>
      <c r="T29" s="1783" t="s">
        <v>962</v>
      </c>
      <c r="U29" s="1783" t="s">
        <v>962</v>
      </c>
      <c r="V29" s="1783" t="s">
        <v>962</v>
      </c>
      <c r="W29" s="1783" t="s">
        <v>962</v>
      </c>
      <c r="X29" s="1786"/>
      <c r="Y29" s="1247"/>
      <c r="Z29" s="1244"/>
      <c r="AA29" s="1244"/>
      <c r="AB29" s="1244"/>
      <c r="AC29" s="1244"/>
      <c r="AD29" s="1244"/>
      <c r="AE29" s="1262"/>
      <c r="AF29" s="1262"/>
    </row>
    <row r="30" spans="1:32" s="160" customFormat="1" ht="15" customHeight="1" x14ac:dyDescent="0.2">
      <c r="A30" s="181">
        <v>20</v>
      </c>
      <c r="B30" s="1283" t="s">
        <v>4015</v>
      </c>
      <c r="C30" s="1782" t="s">
        <v>962</v>
      </c>
      <c r="D30" s="1783" t="s">
        <v>962</v>
      </c>
      <c r="E30" s="1783" t="s">
        <v>962</v>
      </c>
      <c r="F30" s="1783" t="s">
        <v>962</v>
      </c>
      <c r="G30" s="1783" t="s">
        <v>962</v>
      </c>
      <c r="H30" s="1783" t="s">
        <v>962</v>
      </c>
      <c r="I30" s="1783" t="s">
        <v>962</v>
      </c>
      <c r="J30" s="1783"/>
      <c r="K30" s="1783" t="s">
        <v>962</v>
      </c>
      <c r="L30" s="1784" t="s">
        <v>962</v>
      </c>
      <c r="M30" s="1785" t="s">
        <v>962</v>
      </c>
      <c r="N30" s="1783" t="s">
        <v>962</v>
      </c>
      <c r="O30" s="1783" t="s">
        <v>962</v>
      </c>
      <c r="P30" s="1783" t="s">
        <v>962</v>
      </c>
      <c r="Q30" s="1783" t="s">
        <v>962</v>
      </c>
      <c r="R30" s="1783" t="s">
        <v>962</v>
      </c>
      <c r="S30" s="1783" t="s">
        <v>962</v>
      </c>
      <c r="T30" s="1783" t="s">
        <v>962</v>
      </c>
      <c r="U30" s="1783" t="s">
        <v>962</v>
      </c>
      <c r="V30" s="1783" t="s">
        <v>962</v>
      </c>
      <c r="W30" s="1783" t="s">
        <v>962</v>
      </c>
      <c r="X30" s="1786"/>
      <c r="Y30" s="1247"/>
      <c r="Z30" s="1244"/>
      <c r="AA30" s="1244"/>
      <c r="AB30" s="1244"/>
      <c r="AC30" s="1244"/>
      <c r="AD30" s="1244"/>
      <c r="AE30" s="1262"/>
      <c r="AF30" s="1262"/>
    </row>
    <row r="31" spans="1:32" s="160" customFormat="1" ht="15" customHeight="1" x14ac:dyDescent="0.2">
      <c r="A31" s="181">
        <v>21</v>
      </c>
      <c r="B31" s="1283" t="s">
        <v>4016</v>
      </c>
      <c r="C31" s="1782" t="s">
        <v>962</v>
      </c>
      <c r="D31" s="1783" t="s">
        <v>962</v>
      </c>
      <c r="E31" s="1783" t="s">
        <v>962</v>
      </c>
      <c r="F31" s="1783" t="s">
        <v>962</v>
      </c>
      <c r="G31" s="1783" t="s">
        <v>962</v>
      </c>
      <c r="H31" s="1783" t="s">
        <v>962</v>
      </c>
      <c r="I31" s="1783" t="s">
        <v>962</v>
      </c>
      <c r="J31" s="1783"/>
      <c r="K31" s="1783" t="s">
        <v>962</v>
      </c>
      <c r="L31" s="1784"/>
      <c r="M31" s="1785"/>
      <c r="N31" s="1783" t="s">
        <v>962</v>
      </c>
      <c r="O31" s="1783" t="s">
        <v>962</v>
      </c>
      <c r="P31" s="1783" t="s">
        <v>962</v>
      </c>
      <c r="Q31" s="1783" t="s">
        <v>962</v>
      </c>
      <c r="R31" s="1783" t="s">
        <v>962</v>
      </c>
      <c r="S31" s="1783" t="s">
        <v>962</v>
      </c>
      <c r="T31" s="1783" t="s">
        <v>962</v>
      </c>
      <c r="U31" s="1783"/>
      <c r="V31" s="1783"/>
      <c r="W31" s="1783" t="s">
        <v>962</v>
      </c>
      <c r="X31" s="1786"/>
      <c r="Y31" s="1247"/>
      <c r="Z31" s="1244"/>
      <c r="AA31" s="1244"/>
      <c r="AB31" s="1244"/>
      <c r="AC31" s="1244"/>
      <c r="AD31" s="1244"/>
      <c r="AE31" s="1262"/>
      <c r="AF31" s="1262"/>
    </row>
    <row r="32" spans="1:32" s="160" customFormat="1" ht="15" customHeight="1" x14ac:dyDescent="0.2">
      <c r="A32" s="181">
        <v>22</v>
      </c>
      <c r="B32" s="1283" t="s">
        <v>4017</v>
      </c>
      <c r="C32" s="1782" t="s">
        <v>962</v>
      </c>
      <c r="D32" s="1783" t="s">
        <v>962</v>
      </c>
      <c r="E32" s="1783" t="s">
        <v>962</v>
      </c>
      <c r="F32" s="1783" t="s">
        <v>962</v>
      </c>
      <c r="G32" s="1783" t="s">
        <v>962</v>
      </c>
      <c r="H32" s="1783" t="s">
        <v>962</v>
      </c>
      <c r="I32" s="1783" t="s">
        <v>962</v>
      </c>
      <c r="J32" s="1783"/>
      <c r="K32" s="1783" t="s">
        <v>962</v>
      </c>
      <c r="L32" s="1784"/>
      <c r="M32" s="1785" t="s">
        <v>962</v>
      </c>
      <c r="N32" s="1783" t="s">
        <v>962</v>
      </c>
      <c r="O32" s="1783" t="s">
        <v>962</v>
      </c>
      <c r="P32" s="1783" t="s">
        <v>962</v>
      </c>
      <c r="Q32" s="1783" t="s">
        <v>962</v>
      </c>
      <c r="R32" s="1783" t="s">
        <v>962</v>
      </c>
      <c r="S32" s="1783" t="s">
        <v>962</v>
      </c>
      <c r="T32" s="1783" t="s">
        <v>962</v>
      </c>
      <c r="U32" s="1783" t="s">
        <v>962</v>
      </c>
      <c r="V32" s="1783" t="s">
        <v>962</v>
      </c>
      <c r="W32" s="1783" t="s">
        <v>962</v>
      </c>
      <c r="X32" s="1786"/>
      <c r="Y32" s="1247"/>
      <c r="Z32" s="1244"/>
      <c r="AA32" s="1244"/>
      <c r="AB32" s="1244"/>
      <c r="AC32" s="1244"/>
      <c r="AD32" s="1244"/>
      <c r="AE32" s="1262"/>
      <c r="AF32" s="1262"/>
    </row>
    <row r="33" spans="1:32" s="160" customFormat="1" ht="15" customHeight="1" x14ac:dyDescent="0.2">
      <c r="A33" s="181">
        <v>23</v>
      </c>
      <c r="B33" s="1283" t="s">
        <v>4018</v>
      </c>
      <c r="C33" s="1782" t="s">
        <v>962</v>
      </c>
      <c r="D33" s="1783" t="s">
        <v>962</v>
      </c>
      <c r="E33" s="1783" t="s">
        <v>962</v>
      </c>
      <c r="F33" s="1783" t="s">
        <v>962</v>
      </c>
      <c r="G33" s="1783" t="s">
        <v>962</v>
      </c>
      <c r="H33" s="1783"/>
      <c r="I33" s="1783" t="s">
        <v>962</v>
      </c>
      <c r="J33" s="1783"/>
      <c r="K33" s="1783" t="s">
        <v>962</v>
      </c>
      <c r="L33" s="1784"/>
      <c r="M33" s="1785"/>
      <c r="N33" s="1783" t="s">
        <v>962</v>
      </c>
      <c r="O33" s="1783" t="s">
        <v>962</v>
      </c>
      <c r="P33" s="1783" t="s">
        <v>962</v>
      </c>
      <c r="Q33" s="1783" t="s">
        <v>962</v>
      </c>
      <c r="R33" s="1783" t="s">
        <v>962</v>
      </c>
      <c r="S33" s="1783" t="s">
        <v>962</v>
      </c>
      <c r="T33" s="1783" t="s">
        <v>962</v>
      </c>
      <c r="U33" s="1783" t="s">
        <v>962</v>
      </c>
      <c r="V33" s="1783" t="s">
        <v>962</v>
      </c>
      <c r="W33" s="1783" t="s">
        <v>962</v>
      </c>
      <c r="X33" s="1786"/>
      <c r="Y33" s="1247"/>
      <c r="Z33" s="1244"/>
      <c r="AA33" s="1244"/>
      <c r="AB33" s="1244"/>
      <c r="AC33" s="1244"/>
      <c r="AD33" s="1244"/>
      <c r="AE33" s="1262"/>
      <c r="AF33" s="1262"/>
    </row>
    <row r="34" spans="1:32" s="160" customFormat="1" ht="15" customHeight="1" x14ac:dyDescent="0.2">
      <c r="A34" s="181">
        <v>24</v>
      </c>
      <c r="B34" s="1283" t="s">
        <v>4019</v>
      </c>
      <c r="C34" s="1782" t="s">
        <v>962</v>
      </c>
      <c r="D34" s="1783" t="s">
        <v>962</v>
      </c>
      <c r="E34" s="1783" t="s">
        <v>962</v>
      </c>
      <c r="F34" s="1783" t="s">
        <v>962</v>
      </c>
      <c r="G34" s="1783" t="s">
        <v>962</v>
      </c>
      <c r="H34" s="1783" t="s">
        <v>962</v>
      </c>
      <c r="I34" s="1783" t="s">
        <v>962</v>
      </c>
      <c r="J34" s="1783"/>
      <c r="K34" s="1783" t="s">
        <v>962</v>
      </c>
      <c r="L34" s="1784"/>
      <c r="M34" s="1785" t="s">
        <v>962</v>
      </c>
      <c r="N34" s="1783" t="s">
        <v>962</v>
      </c>
      <c r="O34" s="1783" t="s">
        <v>962</v>
      </c>
      <c r="P34" s="1783" t="s">
        <v>962</v>
      </c>
      <c r="Q34" s="1783" t="s">
        <v>962</v>
      </c>
      <c r="R34" s="1783" t="s">
        <v>962</v>
      </c>
      <c r="S34" s="1783" t="s">
        <v>962</v>
      </c>
      <c r="T34" s="1783"/>
      <c r="U34" s="1783"/>
      <c r="V34" s="1783" t="s">
        <v>962</v>
      </c>
      <c r="W34" s="1783" t="s">
        <v>962</v>
      </c>
      <c r="X34" s="1786"/>
      <c r="Y34" s="1247"/>
      <c r="Z34" s="1244"/>
      <c r="AA34" s="1244"/>
      <c r="AB34" s="1244"/>
      <c r="AC34" s="1244"/>
      <c r="AD34" s="1244"/>
      <c r="AE34" s="1262"/>
      <c r="AF34" s="1262"/>
    </row>
    <row r="35" spans="1:32" s="160" customFormat="1" ht="15" customHeight="1" x14ac:dyDescent="0.2">
      <c r="A35" s="181">
        <v>25</v>
      </c>
      <c r="B35" s="1283" t="s">
        <v>4020</v>
      </c>
      <c r="C35" s="1782" t="s">
        <v>962</v>
      </c>
      <c r="D35" s="1783" t="s">
        <v>962</v>
      </c>
      <c r="E35" s="1783" t="s">
        <v>962</v>
      </c>
      <c r="F35" s="1783" t="s">
        <v>962</v>
      </c>
      <c r="G35" s="1783" t="s">
        <v>962</v>
      </c>
      <c r="H35" s="1783" t="s">
        <v>962</v>
      </c>
      <c r="I35" s="1783" t="s">
        <v>962</v>
      </c>
      <c r="J35" s="1783"/>
      <c r="K35" s="1783" t="s">
        <v>962</v>
      </c>
      <c r="L35" s="1784"/>
      <c r="M35" s="1785" t="s">
        <v>962</v>
      </c>
      <c r="N35" s="1783" t="s">
        <v>962</v>
      </c>
      <c r="O35" s="1783" t="s">
        <v>962</v>
      </c>
      <c r="P35" s="1783" t="s">
        <v>962</v>
      </c>
      <c r="Q35" s="1783" t="s">
        <v>962</v>
      </c>
      <c r="R35" s="1783" t="s">
        <v>962</v>
      </c>
      <c r="S35" s="1783" t="s">
        <v>962</v>
      </c>
      <c r="T35" s="1783" t="s">
        <v>962</v>
      </c>
      <c r="U35" s="1783" t="s">
        <v>962</v>
      </c>
      <c r="V35" s="1783" t="s">
        <v>962</v>
      </c>
      <c r="W35" s="1783" t="s">
        <v>962</v>
      </c>
      <c r="X35" s="1786"/>
      <c r="Y35" s="1247"/>
      <c r="Z35" s="1244"/>
      <c r="AA35" s="1244"/>
      <c r="AB35" s="1244"/>
      <c r="AC35" s="1244"/>
      <c r="AD35" s="1244"/>
      <c r="AE35" s="1262"/>
      <c r="AF35" s="1262"/>
    </row>
    <row r="36" spans="1:32" s="160" customFormat="1" ht="15" customHeight="1" x14ac:dyDescent="0.2">
      <c r="A36" s="181">
        <v>26</v>
      </c>
      <c r="B36" s="1283" t="s">
        <v>4021</v>
      </c>
      <c r="C36" s="1782" t="s">
        <v>962</v>
      </c>
      <c r="D36" s="1783" t="s">
        <v>962</v>
      </c>
      <c r="E36" s="1783" t="s">
        <v>962</v>
      </c>
      <c r="F36" s="1783" t="s">
        <v>962</v>
      </c>
      <c r="G36" s="1783" t="s">
        <v>962</v>
      </c>
      <c r="H36" s="1783" t="s">
        <v>962</v>
      </c>
      <c r="I36" s="1783" t="s">
        <v>962</v>
      </c>
      <c r="J36" s="1783"/>
      <c r="K36" s="1783" t="s">
        <v>962</v>
      </c>
      <c r="L36" s="1784" t="s">
        <v>962</v>
      </c>
      <c r="M36" s="1785" t="s">
        <v>962</v>
      </c>
      <c r="N36" s="1783" t="s">
        <v>962</v>
      </c>
      <c r="O36" s="1783" t="s">
        <v>962</v>
      </c>
      <c r="P36" s="1783" t="s">
        <v>962</v>
      </c>
      <c r="Q36" s="1783" t="s">
        <v>962</v>
      </c>
      <c r="R36" s="1783" t="s">
        <v>962</v>
      </c>
      <c r="S36" s="1783"/>
      <c r="T36" s="1783" t="s">
        <v>962</v>
      </c>
      <c r="U36" s="1783" t="s">
        <v>962</v>
      </c>
      <c r="V36" s="1783" t="s">
        <v>962</v>
      </c>
      <c r="W36" s="1783" t="s">
        <v>962</v>
      </c>
      <c r="X36" s="1786"/>
      <c r="Y36" s="1247"/>
      <c r="Z36" s="1244"/>
      <c r="AA36" s="1244"/>
      <c r="AB36" s="1244"/>
      <c r="AC36" s="1244"/>
      <c r="AD36" s="1244"/>
      <c r="AE36" s="1262"/>
      <c r="AF36" s="1262"/>
    </row>
    <row r="37" spans="1:32" s="160" customFormat="1" ht="15" customHeight="1" x14ac:dyDescent="0.2">
      <c r="A37" s="181">
        <v>27</v>
      </c>
      <c r="B37" s="1283" t="s">
        <v>4022</v>
      </c>
      <c r="C37" s="1782" t="s">
        <v>962</v>
      </c>
      <c r="D37" s="1783" t="s">
        <v>962</v>
      </c>
      <c r="E37" s="1783" t="s">
        <v>962</v>
      </c>
      <c r="F37" s="1783" t="s">
        <v>962</v>
      </c>
      <c r="G37" s="1783" t="s">
        <v>962</v>
      </c>
      <c r="H37" s="1783" t="s">
        <v>962</v>
      </c>
      <c r="I37" s="1783" t="s">
        <v>962</v>
      </c>
      <c r="J37" s="1783"/>
      <c r="K37" s="1783" t="s">
        <v>962</v>
      </c>
      <c r="L37" s="1784" t="s">
        <v>962</v>
      </c>
      <c r="M37" s="1785" t="s">
        <v>962</v>
      </c>
      <c r="N37" s="1783" t="s">
        <v>962</v>
      </c>
      <c r="O37" s="1783" t="s">
        <v>962</v>
      </c>
      <c r="P37" s="1783" t="s">
        <v>962</v>
      </c>
      <c r="Q37" s="1783" t="s">
        <v>962</v>
      </c>
      <c r="R37" s="1783" t="s">
        <v>962</v>
      </c>
      <c r="S37" s="1783" t="s">
        <v>962</v>
      </c>
      <c r="T37" s="1783" t="s">
        <v>962</v>
      </c>
      <c r="U37" s="1783" t="s">
        <v>962</v>
      </c>
      <c r="V37" s="1783" t="s">
        <v>962</v>
      </c>
      <c r="W37" s="1783" t="s">
        <v>962</v>
      </c>
      <c r="X37" s="1786" t="s">
        <v>962</v>
      </c>
      <c r="Y37" s="1247"/>
      <c r="Z37" s="1244"/>
      <c r="AA37" s="1244"/>
      <c r="AB37" s="1244"/>
      <c r="AC37" s="1244"/>
      <c r="AD37" s="1244"/>
      <c r="AE37" s="1262"/>
      <c r="AF37" s="1262"/>
    </row>
    <row r="38" spans="1:32" s="160" customFormat="1" ht="15" customHeight="1" x14ac:dyDescent="0.2">
      <c r="A38" s="181">
        <v>28</v>
      </c>
      <c r="B38" s="1283" t="s">
        <v>4023</v>
      </c>
      <c r="C38" s="1782" t="s">
        <v>962</v>
      </c>
      <c r="D38" s="1783" t="s">
        <v>962</v>
      </c>
      <c r="E38" s="1783" t="s">
        <v>962</v>
      </c>
      <c r="F38" s="1783" t="s">
        <v>962</v>
      </c>
      <c r="G38" s="1783" t="s">
        <v>962</v>
      </c>
      <c r="H38" s="1783" t="s">
        <v>962</v>
      </c>
      <c r="I38" s="1783" t="s">
        <v>962</v>
      </c>
      <c r="J38" s="1783"/>
      <c r="K38" s="1783" t="s">
        <v>962</v>
      </c>
      <c r="L38" s="1784"/>
      <c r="M38" s="1785" t="s">
        <v>962</v>
      </c>
      <c r="N38" s="1783" t="s">
        <v>962</v>
      </c>
      <c r="O38" s="1783" t="s">
        <v>962</v>
      </c>
      <c r="P38" s="1783" t="s">
        <v>962</v>
      </c>
      <c r="Q38" s="1783" t="s">
        <v>962</v>
      </c>
      <c r="R38" s="1783" t="s">
        <v>962</v>
      </c>
      <c r="S38" s="1783"/>
      <c r="T38" s="1783"/>
      <c r="U38" s="1783"/>
      <c r="V38" s="1783"/>
      <c r="W38" s="1783" t="s">
        <v>962</v>
      </c>
      <c r="X38" s="1786"/>
      <c r="Y38" s="1247"/>
      <c r="Z38" s="1244"/>
      <c r="AA38" s="1244"/>
      <c r="AB38" s="1244"/>
      <c r="AC38" s="1244"/>
      <c r="AD38" s="1244"/>
      <c r="AE38" s="1262"/>
      <c r="AF38" s="1262"/>
    </row>
    <row r="39" spans="1:32" s="160" customFormat="1" ht="15" customHeight="1" x14ac:dyDescent="0.2">
      <c r="A39" s="181">
        <v>29</v>
      </c>
      <c r="B39" s="1280" t="s">
        <v>4024</v>
      </c>
      <c r="C39" s="1782" t="s">
        <v>962</v>
      </c>
      <c r="D39" s="1783" t="s">
        <v>962</v>
      </c>
      <c r="E39" s="1783" t="s">
        <v>962</v>
      </c>
      <c r="F39" s="1783" t="s">
        <v>962</v>
      </c>
      <c r="G39" s="1783" t="s">
        <v>962</v>
      </c>
      <c r="H39" s="1783" t="s">
        <v>962</v>
      </c>
      <c r="I39" s="1783" t="s">
        <v>962</v>
      </c>
      <c r="J39" s="1783"/>
      <c r="K39" s="1783" t="s">
        <v>962</v>
      </c>
      <c r="L39" s="1784"/>
      <c r="M39" s="1785"/>
      <c r="N39" s="1783" t="s">
        <v>962</v>
      </c>
      <c r="O39" s="1783" t="s">
        <v>962</v>
      </c>
      <c r="P39" s="1783" t="s">
        <v>962</v>
      </c>
      <c r="Q39" s="1783" t="s">
        <v>962</v>
      </c>
      <c r="R39" s="1783" t="s">
        <v>962</v>
      </c>
      <c r="S39" s="1783"/>
      <c r="T39" s="1783"/>
      <c r="U39" s="1783"/>
      <c r="V39" s="1783"/>
      <c r="W39" s="1783" t="s">
        <v>962</v>
      </c>
      <c r="X39" s="1786"/>
      <c r="Y39" s="1247"/>
      <c r="Z39" s="1244"/>
      <c r="AA39" s="1244"/>
      <c r="AB39" s="1244"/>
      <c r="AC39" s="1244"/>
      <c r="AD39" s="1244"/>
      <c r="AE39" s="1262"/>
      <c r="AF39" s="1262"/>
    </row>
    <row r="40" spans="1:32" s="160" customFormat="1" ht="15" customHeight="1" x14ac:dyDescent="0.2">
      <c r="A40" s="181">
        <v>30</v>
      </c>
      <c r="B40" s="1280" t="s">
        <v>2323</v>
      </c>
      <c r="C40" s="1782" t="s">
        <v>962</v>
      </c>
      <c r="D40" s="1783" t="s">
        <v>962</v>
      </c>
      <c r="E40" s="1783" t="s">
        <v>962</v>
      </c>
      <c r="F40" s="1783" t="s">
        <v>962</v>
      </c>
      <c r="G40" s="1783" t="s">
        <v>962</v>
      </c>
      <c r="H40" s="1783" t="s">
        <v>962</v>
      </c>
      <c r="I40" s="1783" t="s">
        <v>962</v>
      </c>
      <c r="J40" s="1783"/>
      <c r="K40" s="1783" t="s">
        <v>962</v>
      </c>
      <c r="L40" s="1784" t="s">
        <v>962</v>
      </c>
      <c r="M40" s="1785" t="s">
        <v>962</v>
      </c>
      <c r="N40" s="1783" t="s">
        <v>962</v>
      </c>
      <c r="O40" s="1783" t="s">
        <v>962</v>
      </c>
      <c r="P40" s="1783" t="s">
        <v>962</v>
      </c>
      <c r="Q40" s="1783" t="s">
        <v>962</v>
      </c>
      <c r="R40" s="1783" t="s">
        <v>962</v>
      </c>
      <c r="S40" s="1783" t="s">
        <v>962</v>
      </c>
      <c r="T40" s="1783" t="s">
        <v>962</v>
      </c>
      <c r="U40" s="1783" t="s">
        <v>962</v>
      </c>
      <c r="V40" s="1783" t="s">
        <v>962</v>
      </c>
      <c r="W40" s="1783" t="s">
        <v>962</v>
      </c>
      <c r="X40" s="1786" t="s">
        <v>962</v>
      </c>
      <c r="Y40" s="1247"/>
      <c r="Z40" s="1244"/>
      <c r="AA40" s="1244"/>
      <c r="AB40" s="1244"/>
      <c r="AC40" s="1244"/>
      <c r="AD40" s="1244"/>
      <c r="AE40" s="1262"/>
      <c r="AF40" s="1262"/>
    </row>
    <row r="41" spans="1:32" s="160" customFormat="1" ht="15" customHeight="1" x14ac:dyDescent="0.2">
      <c r="A41" s="181">
        <v>31</v>
      </c>
      <c r="B41" s="1280" t="s">
        <v>2313</v>
      </c>
      <c r="C41" s="1782" t="s">
        <v>962</v>
      </c>
      <c r="D41" s="1783" t="s">
        <v>962</v>
      </c>
      <c r="E41" s="1783" t="s">
        <v>962</v>
      </c>
      <c r="F41" s="1783"/>
      <c r="G41" s="1783" t="s">
        <v>962</v>
      </c>
      <c r="H41" s="1783"/>
      <c r="I41" s="1783" t="s">
        <v>3955</v>
      </c>
      <c r="J41" s="1783"/>
      <c r="K41" s="1783" t="s">
        <v>962</v>
      </c>
      <c r="L41" s="1784"/>
      <c r="M41" s="1785" t="s">
        <v>962</v>
      </c>
      <c r="N41" s="1783"/>
      <c r="O41" s="1783"/>
      <c r="P41" s="1783"/>
      <c r="Q41" s="1783"/>
      <c r="R41" s="1783"/>
      <c r="S41" s="1783"/>
      <c r="T41" s="1783"/>
      <c r="U41" s="1783"/>
      <c r="V41" s="1783"/>
      <c r="W41" s="1783"/>
      <c r="X41" s="1786" t="s">
        <v>962</v>
      </c>
      <c r="Y41" s="1247"/>
      <c r="Z41" s="1244"/>
      <c r="AA41" s="1244"/>
      <c r="AB41" s="1244"/>
      <c r="AC41" s="1244"/>
      <c r="AD41" s="1244"/>
      <c r="AE41" s="1262"/>
      <c r="AF41" s="1262"/>
    </row>
    <row r="42" spans="1:32" s="160" customFormat="1" ht="15" customHeight="1" x14ac:dyDescent="0.2">
      <c r="A42" s="181">
        <v>32</v>
      </c>
      <c r="B42" s="1283" t="s">
        <v>4025</v>
      </c>
      <c r="C42" s="1782" t="s">
        <v>962</v>
      </c>
      <c r="D42" s="1783" t="s">
        <v>962</v>
      </c>
      <c r="E42" s="1783" t="s">
        <v>962</v>
      </c>
      <c r="F42" s="1783" t="s">
        <v>962</v>
      </c>
      <c r="G42" s="1783" t="s">
        <v>962</v>
      </c>
      <c r="H42" s="1783" t="s">
        <v>962</v>
      </c>
      <c r="I42" s="1783" t="s">
        <v>962</v>
      </c>
      <c r="J42" s="1783" t="s">
        <v>962</v>
      </c>
      <c r="K42" s="1783" t="s">
        <v>962</v>
      </c>
      <c r="L42" s="1784"/>
      <c r="M42" s="1785" t="s">
        <v>962</v>
      </c>
      <c r="N42" s="1783" t="s">
        <v>962</v>
      </c>
      <c r="O42" s="1783" t="s">
        <v>962</v>
      </c>
      <c r="P42" s="1783" t="s">
        <v>962</v>
      </c>
      <c r="Q42" s="1783" t="s">
        <v>962</v>
      </c>
      <c r="R42" s="1783" t="s">
        <v>962</v>
      </c>
      <c r="S42" s="1783" t="s">
        <v>962</v>
      </c>
      <c r="T42" s="1783" t="s">
        <v>962</v>
      </c>
      <c r="U42" s="1783" t="s">
        <v>962</v>
      </c>
      <c r="V42" s="1783" t="s">
        <v>962</v>
      </c>
      <c r="W42" s="1783" t="s">
        <v>962</v>
      </c>
      <c r="X42" s="1786"/>
      <c r="Y42" s="1247"/>
      <c r="Z42" s="1244"/>
      <c r="AA42" s="1244"/>
      <c r="AB42" s="1244"/>
      <c r="AC42" s="1244"/>
      <c r="AD42" s="1244"/>
      <c r="AE42" s="1262"/>
      <c r="AF42" s="1262"/>
    </row>
    <row r="43" spans="1:32" s="161" customFormat="1" ht="15" customHeight="1" x14ac:dyDescent="0.2">
      <c r="A43" s="181">
        <v>33</v>
      </c>
      <c r="B43" s="1283" t="s">
        <v>4026</v>
      </c>
      <c r="C43" s="1782" t="s">
        <v>962</v>
      </c>
      <c r="D43" s="1783" t="s">
        <v>962</v>
      </c>
      <c r="E43" s="1783" t="s">
        <v>962</v>
      </c>
      <c r="F43" s="1783" t="s">
        <v>962</v>
      </c>
      <c r="G43" s="1783" t="s">
        <v>962</v>
      </c>
      <c r="H43" s="1783" t="s">
        <v>962</v>
      </c>
      <c r="I43" s="1783" t="s">
        <v>962</v>
      </c>
      <c r="J43" s="1783"/>
      <c r="K43" s="1786" t="s">
        <v>962</v>
      </c>
      <c r="L43" s="1784" t="s">
        <v>962</v>
      </c>
      <c r="M43" s="1785" t="s">
        <v>962</v>
      </c>
      <c r="N43" s="1783" t="s">
        <v>962</v>
      </c>
      <c r="O43" s="1783" t="s">
        <v>962</v>
      </c>
      <c r="P43" s="1783" t="s">
        <v>962</v>
      </c>
      <c r="Q43" s="1783" t="s">
        <v>962</v>
      </c>
      <c r="R43" s="1783" t="s">
        <v>962</v>
      </c>
      <c r="S43" s="1783"/>
      <c r="T43" s="1783"/>
      <c r="U43" s="1783"/>
      <c r="V43" s="1783" t="s">
        <v>962</v>
      </c>
      <c r="W43" s="1786" t="s">
        <v>962</v>
      </c>
      <c r="X43" s="1784"/>
      <c r="Y43" s="1243"/>
      <c r="Z43" s="1244"/>
      <c r="AA43" s="1244"/>
      <c r="AB43" s="1244"/>
      <c r="AC43" s="1244"/>
      <c r="AD43" s="1278"/>
      <c r="AE43" s="1246"/>
      <c r="AF43" s="1252"/>
    </row>
    <row r="44" spans="1:32" s="213" customFormat="1" ht="15" customHeight="1" x14ac:dyDescent="0.2">
      <c r="A44" s="181">
        <v>34</v>
      </c>
      <c r="B44" s="1283" t="s">
        <v>4027</v>
      </c>
      <c r="C44" s="1782" t="s">
        <v>962</v>
      </c>
      <c r="D44" s="1783" t="s">
        <v>962</v>
      </c>
      <c r="E44" s="1783" t="s">
        <v>962</v>
      </c>
      <c r="F44" s="1783" t="s">
        <v>962</v>
      </c>
      <c r="G44" s="1783" t="s">
        <v>962</v>
      </c>
      <c r="H44" s="1783" t="s">
        <v>962</v>
      </c>
      <c r="I44" s="1783" t="s">
        <v>962</v>
      </c>
      <c r="J44" s="1783"/>
      <c r="K44" s="1786" t="s">
        <v>962</v>
      </c>
      <c r="L44" s="1784" t="s">
        <v>962</v>
      </c>
      <c r="M44" s="1785" t="s">
        <v>962</v>
      </c>
      <c r="N44" s="1783" t="s">
        <v>962</v>
      </c>
      <c r="O44" s="1783" t="s">
        <v>962</v>
      </c>
      <c r="P44" s="1783" t="s">
        <v>962</v>
      </c>
      <c r="Q44" s="1783" t="s">
        <v>962</v>
      </c>
      <c r="R44" s="1783" t="s">
        <v>962</v>
      </c>
      <c r="S44" s="1783" t="s">
        <v>962</v>
      </c>
      <c r="T44" s="1783" t="s">
        <v>962</v>
      </c>
      <c r="U44" s="1783" t="s">
        <v>962</v>
      </c>
      <c r="V44" s="1783" t="s">
        <v>962</v>
      </c>
      <c r="W44" s="1786" t="s">
        <v>962</v>
      </c>
      <c r="X44" s="1784" t="s">
        <v>962</v>
      </c>
      <c r="Y44" s="1243"/>
      <c r="Z44" s="1244"/>
      <c r="AA44" s="1244"/>
      <c r="AB44" s="1244"/>
      <c r="AC44" s="1244"/>
      <c r="AD44" s="1278"/>
      <c r="AE44" s="1246"/>
      <c r="AF44" s="1252"/>
    </row>
    <row r="45" spans="1:32" s="160" customFormat="1" ht="15" customHeight="1" thickBot="1" x14ac:dyDescent="0.25">
      <c r="A45" s="182">
        <v>35</v>
      </c>
      <c r="B45" s="1284" t="s">
        <v>4028</v>
      </c>
      <c r="C45" s="1787" t="s">
        <v>962</v>
      </c>
      <c r="D45" s="1788" t="s">
        <v>962</v>
      </c>
      <c r="E45" s="1788" t="s">
        <v>962</v>
      </c>
      <c r="F45" s="1788" t="s">
        <v>962</v>
      </c>
      <c r="G45" s="1788" t="s">
        <v>962</v>
      </c>
      <c r="H45" s="1788" t="s">
        <v>962</v>
      </c>
      <c r="I45" s="1788" t="s">
        <v>962</v>
      </c>
      <c r="J45" s="1788"/>
      <c r="K45" s="1788" t="s">
        <v>962</v>
      </c>
      <c r="L45" s="1789" t="s">
        <v>962</v>
      </c>
      <c r="M45" s="1790" t="s">
        <v>962</v>
      </c>
      <c r="N45" s="1783" t="s">
        <v>962</v>
      </c>
      <c r="O45" s="1788" t="s">
        <v>962</v>
      </c>
      <c r="P45" s="1788" t="s">
        <v>962</v>
      </c>
      <c r="Q45" s="1788" t="s">
        <v>962</v>
      </c>
      <c r="R45" s="1788" t="s">
        <v>962</v>
      </c>
      <c r="S45" s="1788" t="s">
        <v>962</v>
      </c>
      <c r="T45" s="1788" t="s">
        <v>962</v>
      </c>
      <c r="U45" s="1788" t="s">
        <v>962</v>
      </c>
      <c r="V45" s="1788" t="s">
        <v>962</v>
      </c>
      <c r="W45" s="1788" t="s">
        <v>962</v>
      </c>
      <c r="X45" s="1791"/>
      <c r="Y45" s="1254"/>
      <c r="Z45" s="1253"/>
      <c r="AA45" s="1253"/>
      <c r="AB45" s="1253"/>
      <c r="AC45" s="1253"/>
      <c r="AD45" s="1253"/>
      <c r="AE45" s="1279"/>
      <c r="AF45" s="1279"/>
    </row>
    <row r="46" spans="1:32" s="160" customFormat="1" ht="15" customHeight="1" thickBot="1" x14ac:dyDescent="0.25">
      <c r="A46" s="1477"/>
      <c r="B46" s="1478" t="s">
        <v>2328</v>
      </c>
      <c r="C46" s="1479">
        <f>35-COUNTBLANK(C11:C45)</f>
        <v>30</v>
      </c>
      <c r="D46" s="1479">
        <f t="shared" ref="D46:X46" si="0">35-COUNTBLANK(D11:D45)</f>
        <v>30</v>
      </c>
      <c r="E46" s="1479">
        <f t="shared" si="0"/>
        <v>31</v>
      </c>
      <c r="F46" s="1479">
        <f t="shared" si="0"/>
        <v>30</v>
      </c>
      <c r="G46" s="1479">
        <f t="shared" si="0"/>
        <v>32</v>
      </c>
      <c r="H46" s="1686">
        <f t="shared" si="0"/>
        <v>30</v>
      </c>
      <c r="I46" s="1686">
        <f t="shared" si="0"/>
        <v>28</v>
      </c>
      <c r="J46" s="1686">
        <f t="shared" si="0"/>
        <v>3</v>
      </c>
      <c r="K46" s="1686">
        <f t="shared" si="0"/>
        <v>31</v>
      </c>
      <c r="L46" s="1687">
        <f t="shared" si="0"/>
        <v>17</v>
      </c>
      <c r="M46" s="1688">
        <f t="shared" si="0"/>
        <v>23</v>
      </c>
      <c r="N46" s="1686">
        <f t="shared" si="0"/>
        <v>30</v>
      </c>
      <c r="O46" s="1686">
        <f t="shared" si="0"/>
        <v>30</v>
      </c>
      <c r="P46" s="1686">
        <f t="shared" si="0"/>
        <v>29</v>
      </c>
      <c r="Q46" s="1686">
        <f t="shared" si="0"/>
        <v>30</v>
      </c>
      <c r="R46" s="1686">
        <f t="shared" si="0"/>
        <v>29</v>
      </c>
      <c r="S46" s="1686">
        <f t="shared" si="0"/>
        <v>23</v>
      </c>
      <c r="T46" s="1686">
        <f t="shared" si="0"/>
        <v>24</v>
      </c>
      <c r="U46" s="1686">
        <f t="shared" si="0"/>
        <v>21</v>
      </c>
      <c r="V46" s="1686">
        <f t="shared" si="0"/>
        <v>26</v>
      </c>
      <c r="W46" s="1686">
        <f t="shared" si="0"/>
        <v>30</v>
      </c>
      <c r="X46" s="1691">
        <f t="shared" si="0"/>
        <v>7</v>
      </c>
      <c r="Y46" s="1688">
        <f t="shared" ref="Y46:AF46" si="1">35-COUNTBLANK(Y11:Y45)</f>
        <v>0</v>
      </c>
      <c r="Z46" s="1686">
        <f t="shared" si="1"/>
        <v>0</v>
      </c>
      <c r="AA46" s="1686">
        <f t="shared" si="1"/>
        <v>0</v>
      </c>
      <c r="AB46" s="1686">
        <f t="shared" si="1"/>
        <v>0</v>
      </c>
      <c r="AC46" s="1686">
        <f t="shared" si="1"/>
        <v>0</v>
      </c>
      <c r="AD46" s="1686">
        <f t="shared" si="1"/>
        <v>0</v>
      </c>
      <c r="AE46" s="1686">
        <f t="shared" si="1"/>
        <v>0</v>
      </c>
      <c r="AF46" s="1687">
        <f t="shared" si="1"/>
        <v>0</v>
      </c>
    </row>
    <row r="47" spans="1:32" s="160" customFormat="1" ht="15" customHeight="1" x14ac:dyDescent="0.2">
      <c r="A47" s="183"/>
      <c r="B47" s="1286" t="s">
        <v>2329</v>
      </c>
      <c r="C47" s="1255"/>
      <c r="D47" s="1256"/>
      <c r="E47" s="1256"/>
      <c r="F47" s="1256"/>
      <c r="G47" s="1256"/>
      <c r="H47" s="1256"/>
      <c r="I47" s="1257"/>
      <c r="J47" s="1257"/>
      <c r="K47" s="1257"/>
      <c r="L47" s="1258"/>
      <c r="M47" s="1259"/>
      <c r="N47" s="1257"/>
      <c r="O47" s="1257"/>
      <c r="P47" s="1257"/>
      <c r="Q47" s="1257"/>
      <c r="R47" s="1257"/>
      <c r="S47" s="1257"/>
      <c r="T47" s="1257"/>
      <c r="U47" s="1257"/>
      <c r="V47" s="1257"/>
      <c r="W47" s="1257"/>
      <c r="X47" s="1260"/>
      <c r="Y47" s="1792"/>
      <c r="Z47" s="1793"/>
      <c r="AA47" s="1793"/>
      <c r="AB47" s="1793"/>
      <c r="AC47" s="1794"/>
      <c r="AD47" s="1793"/>
      <c r="AE47" s="1795"/>
      <c r="AF47" s="1795"/>
    </row>
    <row r="48" spans="1:32" s="160" customFormat="1" ht="15" customHeight="1" x14ac:dyDescent="0.2">
      <c r="A48" s="181">
        <v>1</v>
      </c>
      <c r="B48" s="1282" t="s">
        <v>4029</v>
      </c>
      <c r="C48" s="1243"/>
      <c r="D48" s="1244"/>
      <c r="E48" s="1244"/>
      <c r="F48" s="1244"/>
      <c r="G48" s="1244"/>
      <c r="H48" s="1244"/>
      <c r="I48" s="1245"/>
      <c r="J48" s="1245"/>
      <c r="K48" s="1245"/>
      <c r="L48" s="1250"/>
      <c r="M48" s="1248"/>
      <c r="N48" s="1245"/>
      <c r="O48" s="1245"/>
      <c r="P48" s="1245"/>
      <c r="Q48" s="1245"/>
      <c r="R48" s="1245"/>
      <c r="S48" s="1245"/>
      <c r="T48" s="1245"/>
      <c r="U48" s="1245"/>
      <c r="V48" s="1245"/>
      <c r="W48" s="1245"/>
      <c r="X48" s="1249"/>
      <c r="Y48" s="1785" t="s">
        <v>962</v>
      </c>
      <c r="Z48" s="1783" t="s">
        <v>962</v>
      </c>
      <c r="AA48" s="1783" t="s">
        <v>962</v>
      </c>
      <c r="AB48" s="1783" t="s">
        <v>962</v>
      </c>
      <c r="AC48" s="1786" t="s">
        <v>962</v>
      </c>
      <c r="AD48" s="1783" t="s">
        <v>962</v>
      </c>
      <c r="AE48" s="1796"/>
      <c r="AF48" s="1796"/>
    </row>
    <row r="49" spans="1:32" s="160" customFormat="1" ht="15" customHeight="1" x14ac:dyDescent="0.2">
      <c r="A49" s="181">
        <v>2</v>
      </c>
      <c r="B49" s="1283" t="s">
        <v>988</v>
      </c>
      <c r="C49" s="1243"/>
      <c r="D49" s="1244"/>
      <c r="E49" s="1244"/>
      <c r="F49" s="1244"/>
      <c r="G49" s="1244"/>
      <c r="H49" s="1244"/>
      <c r="I49" s="1245"/>
      <c r="J49" s="1245"/>
      <c r="K49" s="1245"/>
      <c r="L49" s="1250"/>
      <c r="M49" s="1248"/>
      <c r="N49" s="1245"/>
      <c r="O49" s="1245"/>
      <c r="P49" s="1245"/>
      <c r="Q49" s="1245"/>
      <c r="R49" s="1245"/>
      <c r="S49" s="1245"/>
      <c r="T49" s="1245"/>
      <c r="U49" s="1245"/>
      <c r="V49" s="1245"/>
      <c r="W49" s="1245"/>
      <c r="X49" s="1249"/>
      <c r="Y49" s="1785" t="s">
        <v>962</v>
      </c>
      <c r="Z49" s="1783" t="s">
        <v>962</v>
      </c>
      <c r="AA49" s="1783" t="s">
        <v>962</v>
      </c>
      <c r="AB49" s="1783" t="s">
        <v>962</v>
      </c>
      <c r="AC49" s="1786" t="s">
        <v>962</v>
      </c>
      <c r="AD49" s="1783" t="s">
        <v>962</v>
      </c>
      <c r="AE49" s="1796"/>
      <c r="AF49" s="1796"/>
    </row>
    <row r="50" spans="1:32" s="160" customFormat="1" ht="15" customHeight="1" x14ac:dyDescent="0.2">
      <c r="A50" s="181">
        <v>3</v>
      </c>
      <c r="B50" s="1283" t="s">
        <v>4030</v>
      </c>
      <c r="C50" s="1243"/>
      <c r="D50" s="1244"/>
      <c r="E50" s="1244"/>
      <c r="F50" s="1244"/>
      <c r="G50" s="1245"/>
      <c r="H50" s="1245"/>
      <c r="I50" s="1245"/>
      <c r="J50" s="1245"/>
      <c r="K50" s="1245"/>
      <c r="L50" s="1250"/>
      <c r="M50" s="1248"/>
      <c r="N50" s="1245"/>
      <c r="O50" s="1245"/>
      <c r="P50" s="1245"/>
      <c r="Q50" s="1245"/>
      <c r="R50" s="1245"/>
      <c r="S50" s="1245"/>
      <c r="T50" s="1245"/>
      <c r="U50" s="1245"/>
      <c r="V50" s="1245"/>
      <c r="W50" s="1245"/>
      <c r="X50" s="1249"/>
      <c r="Y50" s="1785" t="s">
        <v>962</v>
      </c>
      <c r="Z50" s="1783" t="s">
        <v>962</v>
      </c>
      <c r="AA50" s="1783" t="s">
        <v>962</v>
      </c>
      <c r="AB50" s="1783" t="s">
        <v>962</v>
      </c>
      <c r="AC50" s="1786" t="s">
        <v>962</v>
      </c>
      <c r="AD50" s="1783" t="s">
        <v>962</v>
      </c>
      <c r="AE50" s="1796"/>
      <c r="AF50" s="1796" t="s">
        <v>962</v>
      </c>
    </row>
    <row r="51" spans="1:32" s="160" customFormat="1" ht="15" customHeight="1" x14ac:dyDescent="0.2">
      <c r="A51" s="181">
        <v>4</v>
      </c>
      <c r="B51" s="1280" t="s">
        <v>2317</v>
      </c>
      <c r="C51" s="1243"/>
      <c r="D51" s="1245"/>
      <c r="E51" s="1244"/>
      <c r="F51" s="1245"/>
      <c r="G51" s="1245"/>
      <c r="H51" s="1245"/>
      <c r="I51" s="1245"/>
      <c r="J51" s="1245"/>
      <c r="K51" s="1245"/>
      <c r="L51" s="1250"/>
      <c r="M51" s="1248"/>
      <c r="N51" s="1245"/>
      <c r="O51" s="1245"/>
      <c r="P51" s="1245"/>
      <c r="Q51" s="1245"/>
      <c r="R51" s="1245"/>
      <c r="S51" s="1245"/>
      <c r="T51" s="1245"/>
      <c r="U51" s="1245"/>
      <c r="V51" s="1245"/>
      <c r="W51" s="1245"/>
      <c r="X51" s="1249"/>
      <c r="Y51" s="1785" t="s">
        <v>962</v>
      </c>
      <c r="Z51" s="1783" t="s">
        <v>962</v>
      </c>
      <c r="AA51" s="1783" t="s">
        <v>962</v>
      </c>
      <c r="AB51" s="1783" t="s">
        <v>962</v>
      </c>
      <c r="AC51" s="1786" t="s">
        <v>962</v>
      </c>
      <c r="AD51" s="1783" t="s">
        <v>962</v>
      </c>
      <c r="AE51" s="1796"/>
      <c r="AF51" s="1796"/>
    </row>
    <row r="52" spans="1:32" s="161" customFormat="1" ht="15" customHeight="1" x14ac:dyDescent="0.2">
      <c r="A52" s="181">
        <v>5</v>
      </c>
      <c r="B52" s="1280" t="s">
        <v>2314</v>
      </c>
      <c r="C52" s="1243"/>
      <c r="D52" s="1244"/>
      <c r="E52" s="1244"/>
      <c r="F52" s="1244"/>
      <c r="G52" s="1244"/>
      <c r="H52" s="1244"/>
      <c r="I52" s="1245"/>
      <c r="J52" s="1245"/>
      <c r="K52" s="1245"/>
      <c r="L52" s="1250"/>
      <c r="M52" s="1248"/>
      <c r="N52" s="1245"/>
      <c r="O52" s="1245"/>
      <c r="P52" s="1245"/>
      <c r="Q52" s="1245"/>
      <c r="R52" s="1245"/>
      <c r="S52" s="1245"/>
      <c r="T52" s="1245"/>
      <c r="U52" s="1245"/>
      <c r="V52" s="1245"/>
      <c r="W52" s="1245"/>
      <c r="X52" s="1249"/>
      <c r="Y52" s="1785" t="s">
        <v>962</v>
      </c>
      <c r="Z52" s="1783" t="s">
        <v>962</v>
      </c>
      <c r="AA52" s="1783" t="s">
        <v>962</v>
      </c>
      <c r="AB52" s="1783" t="s">
        <v>962</v>
      </c>
      <c r="AC52" s="1786" t="s">
        <v>962</v>
      </c>
      <c r="AD52" s="1783" t="s">
        <v>962</v>
      </c>
      <c r="AE52" s="1796"/>
      <c r="AF52" s="1796"/>
    </row>
    <row r="53" spans="1:32" s="160" customFormat="1" ht="15" customHeight="1" x14ac:dyDescent="0.2">
      <c r="A53" s="181">
        <v>6</v>
      </c>
      <c r="B53" s="1280" t="s">
        <v>2319</v>
      </c>
      <c r="C53" s="1243"/>
      <c r="D53" s="1244"/>
      <c r="E53" s="1244"/>
      <c r="F53" s="1244"/>
      <c r="G53" s="1244"/>
      <c r="H53" s="1244"/>
      <c r="I53" s="1245"/>
      <c r="J53" s="1245"/>
      <c r="K53" s="1245"/>
      <c r="L53" s="1250"/>
      <c r="M53" s="1248"/>
      <c r="N53" s="1245"/>
      <c r="O53" s="1245"/>
      <c r="P53" s="1245"/>
      <c r="Q53" s="1245"/>
      <c r="R53" s="1245"/>
      <c r="S53" s="1245"/>
      <c r="T53" s="1245"/>
      <c r="U53" s="1245"/>
      <c r="V53" s="1245"/>
      <c r="W53" s="1245"/>
      <c r="X53" s="1249"/>
      <c r="Y53" s="1785" t="s">
        <v>962</v>
      </c>
      <c r="Z53" s="1783"/>
      <c r="AA53" s="1783" t="s">
        <v>962</v>
      </c>
      <c r="AB53" s="1783" t="s">
        <v>962</v>
      </c>
      <c r="AC53" s="1786" t="s">
        <v>962</v>
      </c>
      <c r="AD53" s="1783" t="s">
        <v>962</v>
      </c>
      <c r="AE53" s="1796"/>
      <c r="AF53" s="1796"/>
    </row>
    <row r="54" spans="1:32" s="160" customFormat="1" ht="15" customHeight="1" x14ac:dyDescent="0.2">
      <c r="A54" s="181">
        <v>7</v>
      </c>
      <c r="B54" s="1280" t="s">
        <v>2320</v>
      </c>
      <c r="C54" s="1243"/>
      <c r="D54" s="1244"/>
      <c r="E54" s="1244"/>
      <c r="F54" s="1244"/>
      <c r="G54" s="1244"/>
      <c r="H54" s="1244"/>
      <c r="I54" s="1245"/>
      <c r="J54" s="1245"/>
      <c r="K54" s="1245"/>
      <c r="L54" s="1250"/>
      <c r="M54" s="1248"/>
      <c r="N54" s="1245"/>
      <c r="O54" s="1245"/>
      <c r="P54" s="1245"/>
      <c r="Q54" s="1245"/>
      <c r="R54" s="1245"/>
      <c r="S54" s="1245"/>
      <c r="T54" s="1245"/>
      <c r="U54" s="1245"/>
      <c r="V54" s="1245"/>
      <c r="W54" s="1245"/>
      <c r="X54" s="1249"/>
      <c r="Y54" s="1785" t="s">
        <v>962</v>
      </c>
      <c r="Z54" s="1783" t="s">
        <v>962</v>
      </c>
      <c r="AA54" s="1783" t="s">
        <v>962</v>
      </c>
      <c r="AB54" s="1783" t="s">
        <v>962</v>
      </c>
      <c r="AC54" s="1786" t="s">
        <v>962</v>
      </c>
      <c r="AD54" s="1783" t="s">
        <v>962</v>
      </c>
      <c r="AE54" s="1796"/>
      <c r="AF54" s="1796"/>
    </row>
    <row r="55" spans="1:32" s="160" customFormat="1" ht="15" customHeight="1" x14ac:dyDescent="0.2">
      <c r="A55" s="181">
        <v>8</v>
      </c>
      <c r="B55" s="1280" t="s">
        <v>2318</v>
      </c>
      <c r="C55" s="1243"/>
      <c r="D55" s="1244"/>
      <c r="E55" s="1244"/>
      <c r="F55" s="1244"/>
      <c r="G55" s="1244"/>
      <c r="H55" s="1244"/>
      <c r="I55" s="1245"/>
      <c r="J55" s="1245"/>
      <c r="K55" s="1245"/>
      <c r="L55" s="1250"/>
      <c r="M55" s="1248"/>
      <c r="N55" s="1245"/>
      <c r="O55" s="1245"/>
      <c r="P55" s="1245"/>
      <c r="Q55" s="1245"/>
      <c r="R55" s="1245"/>
      <c r="S55" s="1245"/>
      <c r="T55" s="1245"/>
      <c r="U55" s="1245"/>
      <c r="V55" s="1245"/>
      <c r="W55" s="1245"/>
      <c r="X55" s="1249"/>
      <c r="Y55" s="1785" t="s">
        <v>962</v>
      </c>
      <c r="Z55" s="1783"/>
      <c r="AA55" s="1783" t="s">
        <v>962</v>
      </c>
      <c r="AB55" s="1783" t="s">
        <v>962</v>
      </c>
      <c r="AC55" s="1786" t="s">
        <v>962</v>
      </c>
      <c r="AD55" s="1783" t="s">
        <v>962</v>
      </c>
      <c r="AE55" s="1796"/>
      <c r="AF55" s="1796"/>
    </row>
    <row r="56" spans="1:32" s="160" customFormat="1" ht="15" customHeight="1" thickBot="1" x14ac:dyDescent="0.25">
      <c r="A56" s="183">
        <v>9</v>
      </c>
      <c r="B56" s="1281" t="s">
        <v>2321</v>
      </c>
      <c r="C56" s="1263"/>
      <c r="D56" s="1264"/>
      <c r="E56" s="1264"/>
      <c r="F56" s="1264"/>
      <c r="G56" s="1264"/>
      <c r="H56" s="1264"/>
      <c r="I56" s="1265"/>
      <c r="J56" s="1265"/>
      <c r="K56" s="1265"/>
      <c r="L56" s="1266"/>
      <c r="M56" s="1267"/>
      <c r="N56" s="1265"/>
      <c r="O56" s="1265"/>
      <c r="P56" s="1265"/>
      <c r="Q56" s="1265"/>
      <c r="R56" s="1265"/>
      <c r="S56" s="1265"/>
      <c r="T56" s="1265"/>
      <c r="U56" s="1265"/>
      <c r="V56" s="1265"/>
      <c r="W56" s="1265"/>
      <c r="X56" s="1268"/>
      <c r="Y56" s="1797" t="s">
        <v>962</v>
      </c>
      <c r="Z56" s="1798" t="s">
        <v>962</v>
      </c>
      <c r="AA56" s="1798" t="s">
        <v>962</v>
      </c>
      <c r="AB56" s="1783" t="s">
        <v>962</v>
      </c>
      <c r="AC56" s="1786" t="s">
        <v>962</v>
      </c>
      <c r="AD56" s="1783" t="s">
        <v>962</v>
      </c>
      <c r="AE56" s="1799"/>
      <c r="AF56" s="1799"/>
    </row>
    <row r="57" spans="1:32" s="160" customFormat="1" ht="15" customHeight="1" thickBot="1" x14ac:dyDescent="0.25">
      <c r="A57" s="1480"/>
      <c r="B57" s="1478" t="s">
        <v>2330</v>
      </c>
      <c r="C57" s="1479">
        <f>9-COUNTBLANK(C48:C56)</f>
        <v>0</v>
      </c>
      <c r="D57" s="1479">
        <f t="shared" ref="D57:L57" si="2">9-COUNTBLANK(D48:D56)</f>
        <v>0</v>
      </c>
      <c r="E57" s="1479">
        <f t="shared" si="2"/>
        <v>0</v>
      </c>
      <c r="F57" s="1479">
        <f t="shared" si="2"/>
        <v>0</v>
      </c>
      <c r="G57" s="1479">
        <f t="shared" si="2"/>
        <v>0</v>
      </c>
      <c r="H57" s="1686">
        <f t="shared" si="2"/>
        <v>0</v>
      </c>
      <c r="I57" s="1686">
        <f t="shared" si="2"/>
        <v>0</v>
      </c>
      <c r="J57" s="1686">
        <f t="shared" si="2"/>
        <v>0</v>
      </c>
      <c r="K57" s="1686">
        <f t="shared" si="2"/>
        <v>0</v>
      </c>
      <c r="L57" s="1687">
        <f t="shared" si="2"/>
        <v>0</v>
      </c>
      <c r="M57" s="1689">
        <f>9-COUNTBLANK(M48:M56)</f>
        <v>0</v>
      </c>
      <c r="N57" s="1690">
        <f t="shared" ref="N57:X57" si="3">9-COUNTBLANK(N48:N56)</f>
        <v>0</v>
      </c>
      <c r="O57" s="1690">
        <f t="shared" si="3"/>
        <v>0</v>
      </c>
      <c r="P57" s="1690">
        <f t="shared" si="3"/>
        <v>0</v>
      </c>
      <c r="Q57" s="1690">
        <f t="shared" si="3"/>
        <v>0</v>
      </c>
      <c r="R57" s="1690">
        <f t="shared" si="3"/>
        <v>0</v>
      </c>
      <c r="S57" s="1690">
        <f t="shared" si="3"/>
        <v>0</v>
      </c>
      <c r="T57" s="1690">
        <f t="shared" si="3"/>
        <v>0</v>
      </c>
      <c r="U57" s="1690">
        <f t="shared" si="3"/>
        <v>0</v>
      </c>
      <c r="V57" s="1690">
        <f t="shared" si="3"/>
        <v>0</v>
      </c>
      <c r="W57" s="1690">
        <f t="shared" si="3"/>
        <v>0</v>
      </c>
      <c r="X57" s="1686">
        <f t="shared" si="3"/>
        <v>0</v>
      </c>
      <c r="Y57" s="1689">
        <f>9-COUNTBLANK(Y48:Y56)</f>
        <v>9</v>
      </c>
      <c r="Z57" s="1690">
        <f t="shared" ref="Z57:AF57" si="4">9-COUNTBLANK(Z48:Z56)</f>
        <v>7</v>
      </c>
      <c r="AA57" s="1690">
        <f t="shared" si="4"/>
        <v>9</v>
      </c>
      <c r="AB57" s="1690">
        <f t="shared" si="4"/>
        <v>9</v>
      </c>
      <c r="AC57" s="1690">
        <f t="shared" si="4"/>
        <v>9</v>
      </c>
      <c r="AD57" s="1690">
        <f t="shared" si="4"/>
        <v>9</v>
      </c>
      <c r="AE57" s="1691">
        <f t="shared" si="4"/>
        <v>0</v>
      </c>
      <c r="AF57" s="1692">
        <f t="shared" si="4"/>
        <v>1</v>
      </c>
    </row>
    <row r="58" spans="1:32" s="160" customFormat="1" ht="15" customHeight="1" x14ac:dyDescent="0.2">
      <c r="A58" s="842"/>
      <c r="B58" s="1287" t="s">
        <v>3847</v>
      </c>
      <c r="C58" s="1269"/>
      <c r="D58" s="1261"/>
      <c r="E58" s="1261"/>
      <c r="F58" s="1261"/>
      <c r="G58" s="1261"/>
      <c r="H58" s="1270"/>
      <c r="I58" s="1270"/>
      <c r="J58" s="1270"/>
      <c r="K58" s="1270"/>
      <c r="L58" s="1271"/>
      <c r="M58" s="1272"/>
      <c r="N58" s="1273"/>
      <c r="O58" s="1273"/>
      <c r="P58" s="1273"/>
      <c r="Q58" s="1273"/>
      <c r="R58" s="1273"/>
      <c r="S58" s="1273"/>
      <c r="T58" s="1273"/>
      <c r="U58" s="1273"/>
      <c r="V58" s="1273"/>
      <c r="W58" s="1273"/>
      <c r="X58" s="1274"/>
      <c r="Y58" s="1792"/>
      <c r="Z58" s="1793"/>
      <c r="AA58" s="1793"/>
      <c r="AB58" s="1793"/>
      <c r="AC58" s="1794"/>
      <c r="AD58" s="1793"/>
      <c r="AE58" s="1795"/>
      <c r="AF58" s="1800"/>
    </row>
    <row r="59" spans="1:32" s="160" customFormat="1" ht="15" customHeight="1" x14ac:dyDescent="0.2">
      <c r="A59" s="181">
        <v>1</v>
      </c>
      <c r="B59" s="1283" t="s">
        <v>1874</v>
      </c>
      <c r="C59" s="1243"/>
      <c r="D59" s="1244"/>
      <c r="E59" s="1244"/>
      <c r="F59" s="1244"/>
      <c r="G59" s="1244"/>
      <c r="H59" s="1245"/>
      <c r="I59" s="1245"/>
      <c r="J59" s="1245"/>
      <c r="K59" s="1245"/>
      <c r="L59" s="1250"/>
      <c r="M59" s="1248"/>
      <c r="N59" s="1245"/>
      <c r="O59" s="1245"/>
      <c r="P59" s="1245"/>
      <c r="Q59" s="1245"/>
      <c r="R59" s="1245"/>
      <c r="S59" s="1245"/>
      <c r="T59" s="1245"/>
      <c r="U59" s="1245"/>
      <c r="V59" s="1245"/>
      <c r="W59" s="1245"/>
      <c r="X59" s="1249"/>
      <c r="Y59" s="1785" t="s">
        <v>962</v>
      </c>
      <c r="Z59" s="1783"/>
      <c r="AA59" s="1783" t="s">
        <v>962</v>
      </c>
      <c r="AB59" s="1783" t="s">
        <v>962</v>
      </c>
      <c r="AC59" s="1786" t="s">
        <v>962</v>
      </c>
      <c r="AD59" s="1783" t="s">
        <v>962</v>
      </c>
      <c r="AE59" s="1796"/>
      <c r="AF59" s="1784" t="s">
        <v>962</v>
      </c>
    </row>
    <row r="60" spans="1:32" s="160" customFormat="1" ht="15" customHeight="1" x14ac:dyDescent="0.2">
      <c r="A60" s="181">
        <v>2</v>
      </c>
      <c r="B60" s="1283" t="s">
        <v>4031</v>
      </c>
      <c r="C60" s="1243"/>
      <c r="D60" s="1244"/>
      <c r="E60" s="1244"/>
      <c r="F60" s="1244"/>
      <c r="G60" s="1244"/>
      <c r="H60" s="1245"/>
      <c r="I60" s="1245"/>
      <c r="J60" s="1245"/>
      <c r="K60" s="1245"/>
      <c r="L60" s="1250"/>
      <c r="M60" s="1248"/>
      <c r="N60" s="1245"/>
      <c r="O60" s="1245"/>
      <c r="P60" s="1245"/>
      <c r="Q60" s="1245"/>
      <c r="R60" s="1245"/>
      <c r="S60" s="1245"/>
      <c r="T60" s="1245"/>
      <c r="U60" s="1245"/>
      <c r="V60" s="1245"/>
      <c r="W60" s="1245"/>
      <c r="X60" s="1249"/>
      <c r="Y60" s="1785" t="s">
        <v>962</v>
      </c>
      <c r="Z60" s="1783"/>
      <c r="AA60" s="1783" t="s">
        <v>962</v>
      </c>
      <c r="AB60" s="1783" t="s">
        <v>962</v>
      </c>
      <c r="AC60" s="1786" t="s">
        <v>962</v>
      </c>
      <c r="AD60" s="1783" t="s">
        <v>962</v>
      </c>
      <c r="AE60" s="1796"/>
      <c r="AF60" s="1784" t="s">
        <v>962</v>
      </c>
    </row>
    <row r="61" spans="1:32" s="160" customFormat="1" ht="15" customHeight="1" x14ac:dyDescent="0.2">
      <c r="A61" s="181">
        <v>3</v>
      </c>
      <c r="B61" s="1283" t="s">
        <v>4032</v>
      </c>
      <c r="C61" s="1243"/>
      <c r="D61" s="1244"/>
      <c r="E61" s="1244"/>
      <c r="F61" s="1244"/>
      <c r="G61" s="1244"/>
      <c r="H61" s="1245"/>
      <c r="I61" s="1245"/>
      <c r="J61" s="1245"/>
      <c r="K61" s="1245"/>
      <c r="L61" s="1250"/>
      <c r="M61" s="1248"/>
      <c r="N61" s="1245"/>
      <c r="O61" s="1245"/>
      <c r="P61" s="1245"/>
      <c r="Q61" s="1245"/>
      <c r="R61" s="1245"/>
      <c r="S61" s="1245"/>
      <c r="T61" s="1245"/>
      <c r="U61" s="1245"/>
      <c r="V61" s="1245"/>
      <c r="W61" s="1245"/>
      <c r="X61" s="1249"/>
      <c r="Y61" s="1785" t="s">
        <v>962</v>
      </c>
      <c r="Z61" s="1783"/>
      <c r="AA61" s="1783" t="s">
        <v>962</v>
      </c>
      <c r="AB61" s="1783" t="s">
        <v>962</v>
      </c>
      <c r="AC61" s="1786" t="s">
        <v>962</v>
      </c>
      <c r="AD61" s="1783" t="s">
        <v>962</v>
      </c>
      <c r="AE61" s="1796"/>
      <c r="AF61" s="1784" t="s">
        <v>962</v>
      </c>
    </row>
    <row r="62" spans="1:32" s="160" customFormat="1" ht="15" customHeight="1" x14ac:dyDescent="0.2">
      <c r="A62" s="181">
        <v>4</v>
      </c>
      <c r="B62" s="1283" t="s">
        <v>4033</v>
      </c>
      <c r="C62" s="1243"/>
      <c r="D62" s="1244"/>
      <c r="E62" s="1244"/>
      <c r="F62" s="1244"/>
      <c r="G62" s="1244"/>
      <c r="H62" s="1244"/>
      <c r="I62" s="1245"/>
      <c r="J62" s="1245"/>
      <c r="K62" s="1245"/>
      <c r="L62" s="1250"/>
      <c r="M62" s="1248"/>
      <c r="N62" s="1245"/>
      <c r="O62" s="1245"/>
      <c r="P62" s="1245"/>
      <c r="Q62" s="1245"/>
      <c r="R62" s="1245"/>
      <c r="S62" s="1245"/>
      <c r="T62" s="1245"/>
      <c r="U62" s="1245"/>
      <c r="V62" s="1245"/>
      <c r="W62" s="1245"/>
      <c r="X62" s="1249"/>
      <c r="Y62" s="1785" t="s">
        <v>962</v>
      </c>
      <c r="Z62" s="1783"/>
      <c r="AA62" s="1783" t="s">
        <v>962</v>
      </c>
      <c r="AB62" s="1783" t="s">
        <v>962</v>
      </c>
      <c r="AC62" s="1786" t="s">
        <v>962</v>
      </c>
      <c r="AD62" s="1783" t="s">
        <v>962</v>
      </c>
      <c r="AE62" s="1796"/>
      <c r="AF62" s="1784" t="s">
        <v>962</v>
      </c>
    </row>
    <row r="63" spans="1:32" s="160" customFormat="1" ht="15" customHeight="1" x14ac:dyDescent="0.2">
      <c r="A63" s="181">
        <v>5</v>
      </c>
      <c r="B63" s="1280" t="s">
        <v>2316</v>
      </c>
      <c r="C63" s="1243"/>
      <c r="D63" s="1244"/>
      <c r="E63" s="1244"/>
      <c r="F63" s="1244"/>
      <c r="G63" s="1244"/>
      <c r="H63" s="1245"/>
      <c r="I63" s="1245"/>
      <c r="J63" s="1245"/>
      <c r="K63" s="1245"/>
      <c r="L63" s="1250"/>
      <c r="M63" s="1248"/>
      <c r="N63" s="1245"/>
      <c r="O63" s="1245"/>
      <c r="P63" s="1245"/>
      <c r="Q63" s="1245"/>
      <c r="R63" s="1245"/>
      <c r="S63" s="1245"/>
      <c r="T63" s="1245"/>
      <c r="U63" s="1245"/>
      <c r="V63" s="1245"/>
      <c r="W63" s="1245"/>
      <c r="X63" s="1249"/>
      <c r="Y63" s="1785" t="s">
        <v>962</v>
      </c>
      <c r="Z63" s="1783"/>
      <c r="AA63" s="1783" t="s">
        <v>962</v>
      </c>
      <c r="AB63" s="1783" t="s">
        <v>962</v>
      </c>
      <c r="AC63" s="1786" t="s">
        <v>962</v>
      </c>
      <c r="AD63" s="1783" t="s">
        <v>962</v>
      </c>
      <c r="AE63" s="1796"/>
      <c r="AF63" s="1784" t="s">
        <v>962</v>
      </c>
    </row>
    <row r="64" spans="1:32" s="160" customFormat="1" ht="15" customHeight="1" x14ac:dyDescent="0.2">
      <c r="A64" s="181">
        <v>6</v>
      </c>
      <c r="B64" s="1283" t="s">
        <v>4034</v>
      </c>
      <c r="C64" s="1251"/>
      <c r="D64" s="1244"/>
      <c r="E64" s="1244"/>
      <c r="F64" s="1245"/>
      <c r="G64" s="1245"/>
      <c r="H64" s="1245"/>
      <c r="I64" s="1245"/>
      <c r="J64" s="1245"/>
      <c r="K64" s="1245"/>
      <c r="L64" s="1250"/>
      <c r="M64" s="1248"/>
      <c r="N64" s="1245"/>
      <c r="O64" s="1245"/>
      <c r="P64" s="1245"/>
      <c r="Q64" s="1245"/>
      <c r="R64" s="1245"/>
      <c r="S64" s="1245"/>
      <c r="T64" s="1245"/>
      <c r="U64" s="1245"/>
      <c r="V64" s="1245"/>
      <c r="W64" s="1245"/>
      <c r="X64" s="1249"/>
      <c r="Y64" s="1785" t="s">
        <v>962</v>
      </c>
      <c r="Z64" s="1783"/>
      <c r="AA64" s="1783" t="s">
        <v>962</v>
      </c>
      <c r="AB64" s="1783" t="s">
        <v>962</v>
      </c>
      <c r="AC64" s="1786" t="s">
        <v>962</v>
      </c>
      <c r="AD64" s="1783" t="s">
        <v>962</v>
      </c>
      <c r="AE64" s="1796"/>
      <c r="AF64" s="1784" t="s">
        <v>962</v>
      </c>
    </row>
    <row r="65" spans="1:32" s="160" customFormat="1" ht="15" customHeight="1" x14ac:dyDescent="0.2">
      <c r="A65" s="181">
        <v>7</v>
      </c>
      <c r="B65" s="1283" t="s">
        <v>4035</v>
      </c>
      <c r="C65" s="1243"/>
      <c r="D65" s="1244"/>
      <c r="E65" s="1244"/>
      <c r="F65" s="1244"/>
      <c r="G65" s="1244"/>
      <c r="H65" s="1245"/>
      <c r="I65" s="1245"/>
      <c r="J65" s="1245"/>
      <c r="K65" s="1245"/>
      <c r="L65" s="1250"/>
      <c r="M65" s="1248"/>
      <c r="N65" s="1245"/>
      <c r="O65" s="1245"/>
      <c r="P65" s="1245"/>
      <c r="Q65" s="1245"/>
      <c r="R65" s="1245"/>
      <c r="S65" s="1245"/>
      <c r="T65" s="1245"/>
      <c r="U65" s="1245"/>
      <c r="V65" s="1245"/>
      <c r="W65" s="1245"/>
      <c r="X65" s="1249"/>
      <c r="Y65" s="1785" t="s">
        <v>962</v>
      </c>
      <c r="Z65" s="1783"/>
      <c r="AA65" s="1783" t="s">
        <v>962</v>
      </c>
      <c r="AB65" s="1783" t="s">
        <v>962</v>
      </c>
      <c r="AC65" s="1786" t="s">
        <v>962</v>
      </c>
      <c r="AD65" s="1783" t="s">
        <v>962</v>
      </c>
      <c r="AE65" s="1796"/>
      <c r="AF65" s="1784" t="s">
        <v>962</v>
      </c>
    </row>
    <row r="66" spans="1:32" s="160" customFormat="1" ht="15" customHeight="1" x14ac:dyDescent="0.2">
      <c r="A66" s="181">
        <v>8</v>
      </c>
      <c r="B66" s="1283" t="s">
        <v>2324</v>
      </c>
      <c r="C66" s="1243"/>
      <c r="D66" s="1244"/>
      <c r="E66" s="1244"/>
      <c r="F66" s="1244"/>
      <c r="G66" s="1244"/>
      <c r="H66" s="1245"/>
      <c r="I66" s="1245"/>
      <c r="J66" s="1245"/>
      <c r="K66" s="1245"/>
      <c r="L66" s="1250"/>
      <c r="M66" s="1248"/>
      <c r="N66" s="1245"/>
      <c r="O66" s="1245"/>
      <c r="P66" s="1245"/>
      <c r="Q66" s="1245"/>
      <c r="R66" s="1245"/>
      <c r="S66" s="1245"/>
      <c r="T66" s="1245"/>
      <c r="U66" s="1245"/>
      <c r="V66" s="1245"/>
      <c r="W66" s="1245"/>
      <c r="X66" s="1249"/>
      <c r="Y66" s="1785" t="s">
        <v>962</v>
      </c>
      <c r="Z66" s="1783"/>
      <c r="AA66" s="1783" t="s">
        <v>962</v>
      </c>
      <c r="AB66" s="1783" t="s">
        <v>962</v>
      </c>
      <c r="AC66" s="1786" t="s">
        <v>962</v>
      </c>
      <c r="AD66" s="1783" t="s">
        <v>962</v>
      </c>
      <c r="AE66" s="1796"/>
      <c r="AF66" s="1784" t="s">
        <v>962</v>
      </c>
    </row>
    <row r="67" spans="1:32" s="161" customFormat="1" ht="15" customHeight="1" x14ac:dyDescent="0.2">
      <c r="A67" s="181">
        <v>9</v>
      </c>
      <c r="B67" s="1283" t="s">
        <v>4036</v>
      </c>
      <c r="C67" s="1243"/>
      <c r="D67" s="1244"/>
      <c r="E67" s="1244"/>
      <c r="F67" s="1244"/>
      <c r="G67" s="1244"/>
      <c r="H67" s="1245"/>
      <c r="I67" s="1245"/>
      <c r="J67" s="1245"/>
      <c r="K67" s="1245"/>
      <c r="L67" s="1250"/>
      <c r="M67" s="1248"/>
      <c r="N67" s="1245"/>
      <c r="O67" s="1245"/>
      <c r="P67" s="1245"/>
      <c r="Q67" s="1245"/>
      <c r="R67" s="1245"/>
      <c r="S67" s="1245"/>
      <c r="T67" s="1245"/>
      <c r="U67" s="1245"/>
      <c r="V67" s="1245"/>
      <c r="W67" s="1245"/>
      <c r="X67" s="1249"/>
      <c r="Y67" s="1785" t="s">
        <v>962</v>
      </c>
      <c r="Z67" s="1783"/>
      <c r="AA67" s="1783" t="s">
        <v>962</v>
      </c>
      <c r="AB67" s="1783" t="s">
        <v>962</v>
      </c>
      <c r="AC67" s="1786" t="s">
        <v>962</v>
      </c>
      <c r="AD67" s="1783" t="s">
        <v>962</v>
      </c>
      <c r="AE67" s="1796"/>
      <c r="AF67" s="1784" t="s">
        <v>962</v>
      </c>
    </row>
    <row r="68" spans="1:32" s="160" customFormat="1" ht="15" customHeight="1" x14ac:dyDescent="0.2">
      <c r="A68" s="181">
        <v>10</v>
      </c>
      <c r="B68" s="1280" t="s">
        <v>1106</v>
      </c>
      <c r="C68" s="1243"/>
      <c r="D68" s="1245"/>
      <c r="E68" s="1244"/>
      <c r="F68" s="1244"/>
      <c r="G68" s="1244"/>
      <c r="H68" s="1244"/>
      <c r="I68" s="1245"/>
      <c r="J68" s="1245"/>
      <c r="K68" s="1245"/>
      <c r="L68" s="1250"/>
      <c r="M68" s="1248"/>
      <c r="N68" s="1245"/>
      <c r="O68" s="1245"/>
      <c r="P68" s="1245"/>
      <c r="Q68" s="1245"/>
      <c r="R68" s="1245"/>
      <c r="S68" s="1245"/>
      <c r="T68" s="1245"/>
      <c r="U68" s="1245"/>
      <c r="V68" s="1245"/>
      <c r="W68" s="1245"/>
      <c r="X68" s="1249"/>
      <c r="Y68" s="1785" t="s">
        <v>962</v>
      </c>
      <c r="Z68" s="1783"/>
      <c r="AA68" s="1783" t="s">
        <v>962</v>
      </c>
      <c r="AB68" s="1783" t="s">
        <v>962</v>
      </c>
      <c r="AC68" s="1786" t="s">
        <v>962</v>
      </c>
      <c r="AD68" s="1783" t="s">
        <v>962</v>
      </c>
      <c r="AE68" s="1796"/>
      <c r="AF68" s="1796" t="s">
        <v>962</v>
      </c>
    </row>
    <row r="69" spans="1:32" s="445" customFormat="1" ht="15" customHeight="1" x14ac:dyDescent="0.2">
      <c r="A69" s="181">
        <v>11</v>
      </c>
      <c r="B69" s="1280" t="s">
        <v>2315</v>
      </c>
      <c r="C69" s="1243"/>
      <c r="D69" s="1244"/>
      <c r="E69" s="1244"/>
      <c r="F69" s="1244"/>
      <c r="G69" s="1244"/>
      <c r="H69" s="1245"/>
      <c r="I69" s="1245"/>
      <c r="J69" s="1245"/>
      <c r="K69" s="1245"/>
      <c r="L69" s="1250"/>
      <c r="M69" s="1248"/>
      <c r="N69" s="1245"/>
      <c r="O69" s="1245"/>
      <c r="P69" s="1245"/>
      <c r="Q69" s="1245"/>
      <c r="R69" s="1245"/>
      <c r="S69" s="1245"/>
      <c r="T69" s="1245"/>
      <c r="U69" s="1245"/>
      <c r="V69" s="1245"/>
      <c r="W69" s="1245"/>
      <c r="X69" s="1249"/>
      <c r="Y69" s="1785" t="s">
        <v>962</v>
      </c>
      <c r="Z69" s="1783"/>
      <c r="AA69" s="1783" t="s">
        <v>962</v>
      </c>
      <c r="AB69" s="1783" t="s">
        <v>962</v>
      </c>
      <c r="AC69" s="1786" t="s">
        <v>962</v>
      </c>
      <c r="AD69" s="1783" t="s">
        <v>962</v>
      </c>
      <c r="AE69" s="1796"/>
      <c r="AF69" s="1784" t="s">
        <v>962</v>
      </c>
    </row>
    <row r="70" spans="1:32" ht="15" customHeight="1" x14ac:dyDescent="0.2">
      <c r="A70" s="181">
        <v>12</v>
      </c>
      <c r="B70" s="1283" t="s">
        <v>4037</v>
      </c>
      <c r="C70" s="1243"/>
      <c r="D70" s="1244"/>
      <c r="E70" s="1244"/>
      <c r="F70" s="1244"/>
      <c r="G70" s="1244"/>
      <c r="H70" s="1245"/>
      <c r="I70" s="1245"/>
      <c r="J70" s="1245"/>
      <c r="K70" s="1245"/>
      <c r="L70" s="1250"/>
      <c r="M70" s="1248"/>
      <c r="N70" s="1245"/>
      <c r="O70" s="1245"/>
      <c r="P70" s="1245"/>
      <c r="Q70" s="1245"/>
      <c r="R70" s="1245"/>
      <c r="S70" s="1245"/>
      <c r="T70" s="1245"/>
      <c r="U70" s="1245"/>
      <c r="V70" s="1245"/>
      <c r="W70" s="1245"/>
      <c r="X70" s="1249"/>
      <c r="Y70" s="1785" t="s">
        <v>962</v>
      </c>
      <c r="Z70" s="1783"/>
      <c r="AA70" s="1783" t="s">
        <v>962</v>
      </c>
      <c r="AB70" s="1783" t="s">
        <v>962</v>
      </c>
      <c r="AC70" s="1786" t="s">
        <v>962</v>
      </c>
      <c r="AD70" s="1783" t="s">
        <v>962</v>
      </c>
      <c r="AE70" s="1796"/>
      <c r="AF70" s="1784" t="s">
        <v>962</v>
      </c>
    </row>
    <row r="71" spans="1:32" ht="15" customHeight="1" x14ac:dyDescent="0.2">
      <c r="A71" s="181">
        <v>13</v>
      </c>
      <c r="B71" s="1283" t="s">
        <v>4038</v>
      </c>
      <c r="C71" s="1243"/>
      <c r="D71" s="1244"/>
      <c r="E71" s="1244"/>
      <c r="F71" s="1244"/>
      <c r="G71" s="1244"/>
      <c r="H71" s="1245"/>
      <c r="I71" s="1245"/>
      <c r="J71" s="1245"/>
      <c r="K71" s="1245"/>
      <c r="L71" s="1250"/>
      <c r="M71" s="1248"/>
      <c r="N71" s="1245"/>
      <c r="O71" s="1245"/>
      <c r="P71" s="1245"/>
      <c r="Q71" s="1245"/>
      <c r="R71" s="1245"/>
      <c r="S71" s="1245"/>
      <c r="T71" s="1245"/>
      <c r="U71" s="1245"/>
      <c r="V71" s="1245"/>
      <c r="W71" s="1245"/>
      <c r="X71" s="1249"/>
      <c r="Y71" s="1785" t="s">
        <v>962</v>
      </c>
      <c r="Z71" s="1783"/>
      <c r="AA71" s="1783" t="s">
        <v>962</v>
      </c>
      <c r="AB71" s="1783" t="s">
        <v>962</v>
      </c>
      <c r="AC71" s="1786" t="s">
        <v>962</v>
      </c>
      <c r="AD71" s="1783" t="s">
        <v>962</v>
      </c>
      <c r="AE71" s="1796"/>
      <c r="AF71" s="1784" t="s">
        <v>962</v>
      </c>
    </row>
    <row r="72" spans="1:32" ht="15" customHeight="1" thickBot="1" x14ac:dyDescent="0.25">
      <c r="A72" s="181">
        <v>14</v>
      </c>
      <c r="B72" s="1284" t="s">
        <v>4039</v>
      </c>
      <c r="C72" s="1263"/>
      <c r="D72" s="1264"/>
      <c r="E72" s="1264"/>
      <c r="F72" s="1264"/>
      <c r="G72" s="1264"/>
      <c r="H72" s="1265"/>
      <c r="I72" s="1265"/>
      <c r="J72" s="1265"/>
      <c r="K72" s="1265"/>
      <c r="L72" s="1266"/>
      <c r="M72" s="1275"/>
      <c r="N72" s="1276"/>
      <c r="O72" s="1276"/>
      <c r="P72" s="1276"/>
      <c r="Q72" s="1276"/>
      <c r="R72" s="1276"/>
      <c r="S72" s="1276"/>
      <c r="T72" s="1276"/>
      <c r="U72" s="1276"/>
      <c r="V72" s="1276"/>
      <c r="W72" s="1276"/>
      <c r="X72" s="1277"/>
      <c r="Y72" s="1797" t="s">
        <v>962</v>
      </c>
      <c r="Z72" s="1798"/>
      <c r="AA72" s="1798" t="s">
        <v>962</v>
      </c>
      <c r="AB72" s="1798" t="s">
        <v>962</v>
      </c>
      <c r="AC72" s="1801" t="s">
        <v>962</v>
      </c>
      <c r="AD72" s="1798" t="s">
        <v>962</v>
      </c>
      <c r="AE72" s="1799"/>
      <c r="AF72" s="1802" t="s">
        <v>962</v>
      </c>
    </row>
    <row r="73" spans="1:32" ht="15" customHeight="1" thickBot="1" x14ac:dyDescent="0.25">
      <c r="A73" s="1477"/>
      <c r="B73" s="1478" t="s">
        <v>3848</v>
      </c>
      <c r="C73" s="1686">
        <f>14-COUNTBLANK(C59:C72)</f>
        <v>0</v>
      </c>
      <c r="D73" s="1686">
        <f>14-COUNTBLANK(D59:D72)</f>
        <v>0</v>
      </c>
      <c r="E73" s="1686">
        <f>14-COUNTBLANK(E59:E72)</f>
        <v>0</v>
      </c>
      <c r="F73" s="1686">
        <f>14-COUNTBLANK(F59:F72)</f>
        <v>0</v>
      </c>
      <c r="G73" s="1686">
        <f>14-COUNTBLANK(G59:G72)</f>
        <v>0</v>
      </c>
      <c r="H73" s="1686">
        <f t="shared" ref="H73:X73" si="5">14-COUNTBLANK(H59:H72)</f>
        <v>0</v>
      </c>
      <c r="I73" s="1686">
        <f t="shared" si="5"/>
        <v>0</v>
      </c>
      <c r="J73" s="1686">
        <f t="shared" si="5"/>
        <v>0</v>
      </c>
      <c r="K73" s="1686">
        <f t="shared" si="5"/>
        <v>0</v>
      </c>
      <c r="L73" s="1687">
        <f t="shared" si="5"/>
        <v>0</v>
      </c>
      <c r="M73" s="1688">
        <f t="shared" si="5"/>
        <v>0</v>
      </c>
      <c r="N73" s="1686">
        <f t="shared" si="5"/>
        <v>0</v>
      </c>
      <c r="O73" s="1686">
        <f t="shared" si="5"/>
        <v>0</v>
      </c>
      <c r="P73" s="1686">
        <f t="shared" si="5"/>
        <v>0</v>
      </c>
      <c r="Q73" s="1686">
        <f t="shared" si="5"/>
        <v>0</v>
      </c>
      <c r="R73" s="1686">
        <f t="shared" si="5"/>
        <v>0</v>
      </c>
      <c r="S73" s="1686">
        <f t="shared" si="5"/>
        <v>0</v>
      </c>
      <c r="T73" s="1686">
        <f t="shared" si="5"/>
        <v>0</v>
      </c>
      <c r="U73" s="1686">
        <f t="shared" si="5"/>
        <v>0</v>
      </c>
      <c r="V73" s="1686">
        <f t="shared" si="5"/>
        <v>0</v>
      </c>
      <c r="W73" s="1686">
        <f t="shared" si="5"/>
        <v>0</v>
      </c>
      <c r="X73" s="1687">
        <f t="shared" si="5"/>
        <v>0</v>
      </c>
      <c r="Y73" s="1689">
        <f>14-COUNTBLANK(Y59:Y72)</f>
        <v>14</v>
      </c>
      <c r="Z73" s="1690">
        <f t="shared" ref="Z73:AF73" si="6">14-COUNTBLANK(Z59:Z72)</f>
        <v>0</v>
      </c>
      <c r="AA73" s="1690">
        <f t="shared" si="6"/>
        <v>14</v>
      </c>
      <c r="AB73" s="1690">
        <f t="shared" si="6"/>
        <v>14</v>
      </c>
      <c r="AC73" s="1690">
        <f t="shared" si="6"/>
        <v>14</v>
      </c>
      <c r="AD73" s="1690">
        <f t="shared" si="6"/>
        <v>14</v>
      </c>
      <c r="AE73" s="1690">
        <f t="shared" si="6"/>
        <v>0</v>
      </c>
      <c r="AF73" s="1687">
        <f t="shared" si="6"/>
        <v>14</v>
      </c>
    </row>
    <row r="74" spans="1:32" s="1241" customFormat="1" x14ac:dyDescent="0.2">
      <c r="A74" s="1240"/>
      <c r="B74" s="448" t="s">
        <v>1050</v>
      </c>
    </row>
    <row r="75" spans="1:32" s="1241" customFormat="1" x14ac:dyDescent="0.2">
      <c r="A75" s="1240"/>
      <c r="B75" s="1632" t="s">
        <v>3819</v>
      </c>
    </row>
    <row r="76" spans="1:32" s="1241" customFormat="1" x14ac:dyDescent="0.2">
      <c r="A76" s="1240"/>
      <c r="B76" s="1242"/>
    </row>
    <row r="77" spans="1:32" s="1241" customFormat="1" x14ac:dyDescent="0.2">
      <c r="A77" s="1240"/>
      <c r="B77" s="1242"/>
    </row>
  </sheetData>
  <mergeCells count="8">
    <mergeCell ref="A5:L6"/>
    <mergeCell ref="M5:AF6"/>
    <mergeCell ref="A8:A9"/>
    <mergeCell ref="B8:B9"/>
    <mergeCell ref="C8:L8"/>
    <mergeCell ref="M8:X8"/>
    <mergeCell ref="Y8:AE8"/>
    <mergeCell ref="AF8:AF9"/>
  </mergeCells>
  <conditionalFormatting sqref="B73:B74 B76:B77">
    <cfRule type="expression" dxfId="55" priority="10" stopIfTrue="1">
      <formula>$AQ73=1</formula>
    </cfRule>
  </conditionalFormatting>
  <conditionalFormatting sqref="B75">
    <cfRule type="expression" dxfId="54" priority="6" stopIfTrue="1">
      <formula>$AQ75=1</formula>
    </cfRule>
  </conditionalFormatting>
  <conditionalFormatting sqref="B57">
    <cfRule type="expression" dxfId="53" priority="3" stopIfTrue="1">
      <formula>$AU57=1</formula>
    </cfRule>
  </conditionalFormatting>
  <conditionalFormatting sqref="B11:B19 B58:B72 B45:B56 B39:B42">
    <cfRule type="expression" dxfId="52" priority="4" stopIfTrue="1">
      <formula>$AQ11=1</formula>
    </cfRule>
  </conditionalFormatting>
  <conditionalFormatting sqref="B11:B19 B58:B72 B45:B56 B39:B42">
    <cfRule type="expression" dxfId="51" priority="5" stopIfTrue="1">
      <formula>$AS11=1</formula>
    </cfRule>
  </conditionalFormatting>
  <conditionalFormatting sqref="B43:B44">
    <cfRule type="expression" dxfId="50" priority="1" stopIfTrue="1">
      <formula>$AQ43=1</formula>
    </cfRule>
  </conditionalFormatting>
  <conditionalFormatting sqref="B43:B44">
    <cfRule type="expression" dxfId="49" priority="2" stopIfTrue="1">
      <formula>$AS43=1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1181102362204722" right="0.51181102362204722" top="0.35433070866141736" bottom="0.35433070866141736" header="0.11811023622047245" footer="0.11811023622047245"/>
  <pageSetup paperSize="9" scale="61" fitToWidth="2" orientation="portrait" r:id="rId1"/>
  <colBreaks count="1" manualBreakCount="1">
    <brk id="12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 enableFormatConditionsCalculation="0">
    <pageSetUpPr fitToPage="1"/>
  </sheetPr>
  <dimension ref="A1:E496"/>
  <sheetViews>
    <sheetView showGridLines="0" zoomScaleNormal="100" workbookViewId="0">
      <pane ySplit="8" topLeftCell="A9" activePane="bottomLeft" state="frozen"/>
      <selection activeCell="A3" sqref="A3:IV3"/>
      <selection pane="bottomLeft" activeCell="A9" sqref="A9"/>
    </sheetView>
  </sheetViews>
  <sheetFormatPr defaultRowHeight="12.75" x14ac:dyDescent="0.2"/>
  <cols>
    <col min="1" max="1" width="53" style="402" customWidth="1"/>
    <col min="2" max="2" width="24.5703125" style="402" customWidth="1"/>
    <col min="3" max="3" width="37.5703125" style="402" customWidth="1"/>
    <col min="4" max="4" width="31.140625" style="402" bestFit="1" customWidth="1"/>
    <col min="5" max="5" width="28.85546875" style="402" bestFit="1" customWidth="1"/>
    <col min="6" max="16384" width="9.140625" style="402"/>
  </cols>
  <sheetData>
    <row r="1" spans="1:5" x14ac:dyDescent="0.2">
      <c r="A1" s="877" t="s">
        <v>624</v>
      </c>
    </row>
    <row r="2" spans="1:5" x14ac:dyDescent="0.2">
      <c r="A2" s="877" t="s">
        <v>625</v>
      </c>
    </row>
    <row r="3" spans="1:5" s="1020" customFormat="1" ht="15" customHeight="1" x14ac:dyDescent="0.2">
      <c r="A3" s="1233" t="s">
        <v>1119</v>
      </c>
      <c r="B3" s="1025"/>
      <c r="C3" s="1025"/>
      <c r="D3" s="1025"/>
      <c r="E3" s="1236" t="s">
        <v>2268</v>
      </c>
    </row>
    <row r="4" spans="1:5" s="404" customFormat="1" ht="12" customHeight="1" x14ac:dyDescent="0.2">
      <c r="A4" s="415"/>
      <c r="B4" s="415"/>
      <c r="C4" s="415"/>
      <c r="D4" s="415"/>
      <c r="E4" s="415"/>
    </row>
    <row r="5" spans="1:5" s="404" customFormat="1" ht="18" customHeight="1" x14ac:dyDescent="0.2">
      <c r="A5" s="2140" t="s">
        <v>1438</v>
      </c>
      <c r="B5" s="2140"/>
      <c r="C5" s="2140"/>
      <c r="D5" s="2140"/>
      <c r="E5" s="2140"/>
    </row>
    <row r="6" spans="1:5" s="404" customFormat="1" ht="18" customHeight="1" x14ac:dyDescent="0.2">
      <c r="A6" s="2141" t="s">
        <v>1439</v>
      </c>
      <c r="B6" s="2141"/>
      <c r="C6" s="2141"/>
      <c r="D6" s="2141"/>
      <c r="E6" s="2141"/>
    </row>
    <row r="7" spans="1:5" s="404" customFormat="1" ht="12" customHeight="1" thickBot="1" x14ac:dyDescent="0.25">
      <c r="A7" s="429"/>
      <c r="B7" s="429"/>
      <c r="C7" s="429"/>
      <c r="D7" s="429"/>
      <c r="E7" s="429"/>
    </row>
    <row r="8" spans="1:5" ht="38.25" thickBot="1" x14ac:dyDescent="0.25">
      <c r="A8" s="1572" t="s">
        <v>1440</v>
      </c>
      <c r="B8" s="1840" t="s">
        <v>1441</v>
      </c>
      <c r="C8" s="2142"/>
      <c r="D8" s="1572" t="s">
        <v>1042</v>
      </c>
      <c r="E8" s="1572" t="s">
        <v>2144</v>
      </c>
    </row>
    <row r="9" spans="1:5" x14ac:dyDescent="0.2">
      <c r="A9" s="49" t="s">
        <v>2608</v>
      </c>
      <c r="B9" s="1114" t="s">
        <v>3408</v>
      </c>
      <c r="C9" s="1582" t="s">
        <v>3642</v>
      </c>
      <c r="D9" s="431" t="s">
        <v>3409</v>
      </c>
      <c r="E9" s="432">
        <v>0</v>
      </c>
    </row>
    <row r="10" spans="1:5" x14ac:dyDescent="0.2">
      <c r="A10" s="10" t="s">
        <v>3640</v>
      </c>
      <c r="B10" s="1115" t="s">
        <v>3410</v>
      </c>
      <c r="C10" s="1583" t="s">
        <v>3643</v>
      </c>
      <c r="D10" s="434" t="s">
        <v>3411</v>
      </c>
      <c r="E10" s="435">
        <v>0</v>
      </c>
    </row>
    <row r="11" spans="1:5" x14ac:dyDescent="0.2">
      <c r="A11" s="1586" t="s">
        <v>3639</v>
      </c>
      <c r="B11" s="1115" t="s">
        <v>3412</v>
      </c>
      <c r="C11" s="1583" t="s">
        <v>3644</v>
      </c>
      <c r="D11" s="434">
        <v>0</v>
      </c>
      <c r="E11" s="435">
        <v>0</v>
      </c>
    </row>
    <row r="12" spans="1:5" x14ac:dyDescent="0.2">
      <c r="A12" s="1586" t="s">
        <v>3641</v>
      </c>
      <c r="B12" s="1115" t="s">
        <v>3412</v>
      </c>
      <c r="C12" s="1583" t="s">
        <v>3645</v>
      </c>
      <c r="D12" s="434">
        <v>0</v>
      </c>
      <c r="E12" s="435">
        <v>0</v>
      </c>
    </row>
    <row r="13" spans="1:5" x14ac:dyDescent="0.2">
      <c r="B13" s="1115" t="s">
        <v>3412</v>
      </c>
      <c r="C13" s="1583">
        <v>0</v>
      </c>
      <c r="D13" s="434"/>
      <c r="E13" s="435">
        <v>0</v>
      </c>
    </row>
    <row r="14" spans="1:5" x14ac:dyDescent="0.2">
      <c r="A14" s="10" t="s">
        <v>2795</v>
      </c>
      <c r="B14" s="1115" t="s">
        <v>3412</v>
      </c>
      <c r="C14" s="1584">
        <v>0</v>
      </c>
      <c r="D14" s="434"/>
      <c r="E14" s="435">
        <v>0</v>
      </c>
    </row>
    <row r="15" spans="1:5" x14ac:dyDescent="0.2">
      <c r="A15" s="50" t="s">
        <v>2796</v>
      </c>
      <c r="B15" s="1115" t="s">
        <v>3412</v>
      </c>
      <c r="C15" s="1584">
        <v>0</v>
      </c>
      <c r="D15" s="434"/>
      <c r="E15" s="435">
        <v>0</v>
      </c>
    </row>
    <row r="16" spans="1:5" x14ac:dyDescent="0.2">
      <c r="A16" s="50" t="s">
        <v>2797</v>
      </c>
      <c r="B16" s="1115" t="s">
        <v>3412</v>
      </c>
      <c r="C16" s="1584">
        <v>0</v>
      </c>
      <c r="D16" s="437"/>
      <c r="E16" s="438">
        <v>0</v>
      </c>
    </row>
    <row r="17" spans="1:5" x14ac:dyDescent="0.2">
      <c r="A17" s="50" t="s">
        <v>2798</v>
      </c>
      <c r="B17" s="1115" t="s">
        <v>3412</v>
      </c>
      <c r="C17" s="1584">
        <v>0</v>
      </c>
      <c r="D17" s="437"/>
      <c r="E17" s="438"/>
    </row>
    <row r="18" spans="1:5" ht="13.5" thickBot="1" x14ac:dyDescent="0.25">
      <c r="A18" s="52"/>
      <c r="B18" s="1112" t="s">
        <v>3413</v>
      </c>
      <c r="C18" s="1585" t="s">
        <v>3646</v>
      </c>
      <c r="D18" s="440"/>
      <c r="E18" s="441"/>
    </row>
    <row r="19" spans="1:5" x14ac:dyDescent="0.2">
      <c r="A19" s="49" t="s">
        <v>2611</v>
      </c>
      <c r="B19" s="1114" t="s">
        <v>3408</v>
      </c>
      <c r="C19" s="430" t="s">
        <v>2799</v>
      </c>
      <c r="D19" s="431" t="s">
        <v>2800</v>
      </c>
      <c r="E19" s="432" t="s">
        <v>2801</v>
      </c>
    </row>
    <row r="20" spans="1:5" x14ac:dyDescent="0.2">
      <c r="A20" s="10" t="s">
        <v>2802</v>
      </c>
      <c r="B20" s="1115" t="s">
        <v>3410</v>
      </c>
      <c r="C20" s="433" t="s">
        <v>2803</v>
      </c>
      <c r="D20" s="434" t="s">
        <v>2804</v>
      </c>
      <c r="E20" s="435" t="s">
        <v>2805</v>
      </c>
    </row>
    <row r="21" spans="1:5" x14ac:dyDescent="0.2">
      <c r="A21" s="10" t="s">
        <v>2806</v>
      </c>
      <c r="B21" s="1115" t="s">
        <v>3412</v>
      </c>
      <c r="C21" s="433" t="s">
        <v>2807</v>
      </c>
      <c r="D21" s="434">
        <v>0</v>
      </c>
      <c r="E21" s="435" t="s">
        <v>2808</v>
      </c>
    </row>
    <row r="22" spans="1:5" x14ac:dyDescent="0.2">
      <c r="B22" s="1115" t="s">
        <v>3412</v>
      </c>
      <c r="C22" s="433" t="s">
        <v>2810</v>
      </c>
      <c r="D22" s="434">
        <v>0</v>
      </c>
      <c r="E22" s="435" t="s">
        <v>2811</v>
      </c>
    </row>
    <row r="23" spans="1:5" x14ac:dyDescent="0.2">
      <c r="A23" s="10" t="s">
        <v>2809</v>
      </c>
      <c r="B23" s="1115" t="s">
        <v>3412</v>
      </c>
      <c r="C23" s="433" t="s">
        <v>2812</v>
      </c>
      <c r="D23" s="434"/>
      <c r="E23" s="435" t="s">
        <v>2813</v>
      </c>
    </row>
    <row r="24" spans="1:5" x14ac:dyDescent="0.2">
      <c r="A24" s="50" t="s">
        <v>2814</v>
      </c>
      <c r="B24" s="1115" t="s">
        <v>3412</v>
      </c>
      <c r="C24" s="436" t="s">
        <v>2815</v>
      </c>
      <c r="D24" s="434"/>
      <c r="E24" s="435" t="s">
        <v>2816</v>
      </c>
    </row>
    <row r="25" spans="1:5" x14ac:dyDescent="0.2">
      <c r="A25" s="50" t="s">
        <v>3903</v>
      </c>
      <c r="B25" s="1115" t="s">
        <v>3412</v>
      </c>
      <c r="C25" s="436" t="s">
        <v>2817</v>
      </c>
      <c r="D25" s="434"/>
      <c r="E25" s="435" t="s">
        <v>2818</v>
      </c>
    </row>
    <row r="26" spans="1:5" x14ac:dyDescent="0.2">
      <c r="A26" s="11"/>
      <c r="B26" s="1115" t="s">
        <v>3412</v>
      </c>
      <c r="C26" s="436">
        <v>0</v>
      </c>
      <c r="D26" s="437"/>
      <c r="E26" s="438">
        <v>0</v>
      </c>
    </row>
    <row r="27" spans="1:5" ht="13.5" thickBot="1" x14ac:dyDescent="0.25">
      <c r="A27" s="52"/>
      <c r="B27" s="1112" t="s">
        <v>3413</v>
      </c>
      <c r="C27" s="439" t="s">
        <v>2819</v>
      </c>
      <c r="D27" s="440"/>
      <c r="E27" s="441"/>
    </row>
    <row r="28" spans="1:5" x14ac:dyDescent="0.2">
      <c r="A28" s="49" t="s">
        <v>1199</v>
      </c>
      <c r="B28" s="1114" t="s">
        <v>3408</v>
      </c>
      <c r="C28" s="430" t="s">
        <v>2820</v>
      </c>
      <c r="D28" s="431" t="s">
        <v>2821</v>
      </c>
      <c r="E28" s="432" t="s">
        <v>2822</v>
      </c>
    </row>
    <row r="29" spans="1:5" x14ac:dyDescent="0.2">
      <c r="A29" s="10" t="s">
        <v>3647</v>
      </c>
      <c r="B29" s="1115" t="s">
        <v>3410</v>
      </c>
      <c r="C29" s="433">
        <v>0</v>
      </c>
      <c r="D29" s="434" t="s">
        <v>2823</v>
      </c>
      <c r="E29" s="435" t="s">
        <v>2824</v>
      </c>
    </row>
    <row r="30" spans="1:5" x14ac:dyDescent="0.2">
      <c r="A30" s="10" t="s">
        <v>3648</v>
      </c>
      <c r="B30" s="1115" t="s">
        <v>3412</v>
      </c>
      <c r="C30" s="433" t="s">
        <v>2825</v>
      </c>
      <c r="D30" s="434">
        <v>0</v>
      </c>
      <c r="E30" s="435" t="s">
        <v>2826</v>
      </c>
    </row>
    <row r="31" spans="1:5" x14ac:dyDescent="0.2">
      <c r="B31" s="1115" t="s">
        <v>3412</v>
      </c>
      <c r="C31" s="433" t="s">
        <v>2827</v>
      </c>
      <c r="D31" s="434">
        <v>0</v>
      </c>
      <c r="E31" s="435" t="s">
        <v>2828</v>
      </c>
    </row>
    <row r="32" spans="1:5" x14ac:dyDescent="0.2">
      <c r="A32" s="10" t="s">
        <v>3227</v>
      </c>
      <c r="B32" s="1115" t="s">
        <v>3412</v>
      </c>
      <c r="C32" s="433" t="s">
        <v>2829</v>
      </c>
      <c r="D32" s="434"/>
      <c r="E32" s="435" t="s">
        <v>2830</v>
      </c>
    </row>
    <row r="33" spans="1:5" x14ac:dyDescent="0.2">
      <c r="A33" s="50" t="s">
        <v>3228</v>
      </c>
      <c r="B33" s="1115" t="s">
        <v>3412</v>
      </c>
      <c r="C33" s="436" t="s">
        <v>2831</v>
      </c>
      <c r="D33" s="434"/>
      <c r="E33" s="435">
        <v>0</v>
      </c>
    </row>
    <row r="34" spans="1:5" x14ac:dyDescent="0.2">
      <c r="A34" s="50" t="s">
        <v>2832</v>
      </c>
      <c r="B34" s="1115" t="s">
        <v>3412</v>
      </c>
      <c r="C34" s="436" t="s">
        <v>2833</v>
      </c>
      <c r="D34" s="434"/>
      <c r="E34" s="435">
        <v>0</v>
      </c>
    </row>
    <row r="35" spans="1:5" x14ac:dyDescent="0.2">
      <c r="A35" s="11"/>
      <c r="B35" s="1115" t="s">
        <v>3412</v>
      </c>
      <c r="C35" s="436" t="s">
        <v>2834</v>
      </c>
      <c r="D35" s="437"/>
      <c r="E35" s="438">
        <v>0</v>
      </c>
    </row>
    <row r="36" spans="1:5" x14ac:dyDescent="0.2">
      <c r="A36" s="11"/>
      <c r="B36" s="1115" t="s">
        <v>3412</v>
      </c>
      <c r="C36" s="436" t="s">
        <v>2835</v>
      </c>
      <c r="D36" s="437"/>
      <c r="E36" s="438"/>
    </row>
    <row r="37" spans="1:5" ht="13.5" thickBot="1" x14ac:dyDescent="0.25">
      <c r="A37" s="52"/>
      <c r="B37" s="1112" t="s">
        <v>3413</v>
      </c>
      <c r="C37" s="439" t="s">
        <v>2836</v>
      </c>
      <c r="D37" s="440"/>
      <c r="E37" s="441"/>
    </row>
    <row r="38" spans="1:5" x14ac:dyDescent="0.2">
      <c r="A38" s="51" t="s">
        <v>2620</v>
      </c>
      <c r="B38" s="1114" t="s">
        <v>3408</v>
      </c>
      <c r="C38" s="433" t="s">
        <v>3414</v>
      </c>
      <c r="D38" s="434" t="s">
        <v>3415</v>
      </c>
      <c r="E38" s="435" t="s">
        <v>3416</v>
      </c>
    </row>
    <row r="39" spans="1:5" x14ac:dyDescent="0.2">
      <c r="A39" s="11" t="s">
        <v>3649</v>
      </c>
      <c r="B39" s="1115" t="s">
        <v>3410</v>
      </c>
      <c r="C39" s="433" t="s">
        <v>3417</v>
      </c>
      <c r="D39" s="434" t="s">
        <v>3418</v>
      </c>
      <c r="E39" s="435" t="s">
        <v>3419</v>
      </c>
    </row>
    <row r="40" spans="1:5" x14ac:dyDescent="0.2">
      <c r="A40" s="11" t="s">
        <v>3650</v>
      </c>
      <c r="B40" s="1115" t="s">
        <v>3412</v>
      </c>
      <c r="C40" s="433" t="s">
        <v>3420</v>
      </c>
      <c r="D40" s="434" t="s">
        <v>3235</v>
      </c>
      <c r="E40" s="435" t="s">
        <v>3421</v>
      </c>
    </row>
    <row r="41" spans="1:5" x14ac:dyDescent="0.2">
      <c r="B41" s="1115" t="s">
        <v>3412</v>
      </c>
      <c r="C41" s="433" t="s">
        <v>3422</v>
      </c>
      <c r="D41" s="434">
        <v>0</v>
      </c>
      <c r="E41" s="435" t="s">
        <v>3423</v>
      </c>
    </row>
    <row r="42" spans="1:5" x14ac:dyDescent="0.2">
      <c r="A42" s="11" t="s">
        <v>2837</v>
      </c>
      <c r="B42" s="1115" t="s">
        <v>3412</v>
      </c>
      <c r="C42" s="433" t="s">
        <v>3424</v>
      </c>
      <c r="D42" s="434"/>
      <c r="E42" s="435" t="s">
        <v>3425</v>
      </c>
    </row>
    <row r="43" spans="1:5" x14ac:dyDescent="0.2">
      <c r="A43" s="11" t="s">
        <v>2838</v>
      </c>
      <c r="B43" s="1115" t="s">
        <v>3412</v>
      </c>
      <c r="C43" s="433" t="s">
        <v>3426</v>
      </c>
      <c r="D43" s="434"/>
      <c r="E43" s="435" t="s">
        <v>3427</v>
      </c>
    </row>
    <row r="44" spans="1:5" x14ac:dyDescent="0.2">
      <c r="A44" s="11" t="s">
        <v>2839</v>
      </c>
      <c r="B44" s="1115" t="s">
        <v>3412</v>
      </c>
      <c r="C44" s="433" t="s">
        <v>3327</v>
      </c>
      <c r="D44" s="434"/>
      <c r="E44" s="435" t="s">
        <v>3428</v>
      </c>
    </row>
    <row r="45" spans="1:5" x14ac:dyDescent="0.2">
      <c r="A45" s="11"/>
      <c r="B45" s="1115" t="s">
        <v>3412</v>
      </c>
      <c r="C45" s="433" t="s">
        <v>3241</v>
      </c>
      <c r="D45" s="434"/>
      <c r="E45" s="435" t="s">
        <v>3429</v>
      </c>
    </row>
    <row r="46" spans="1:5" ht="13.5" thickBot="1" x14ac:dyDescent="0.25">
      <c r="A46" s="11"/>
      <c r="B46" s="1112" t="s">
        <v>3413</v>
      </c>
      <c r="C46" s="433" t="s">
        <v>3430</v>
      </c>
      <c r="D46" s="434"/>
      <c r="E46" s="435"/>
    </row>
    <row r="47" spans="1:5" x14ac:dyDescent="0.2">
      <c r="A47" s="49" t="s">
        <v>2622</v>
      </c>
      <c r="B47" s="1114" t="s">
        <v>3408</v>
      </c>
      <c r="C47" s="430" t="s">
        <v>3431</v>
      </c>
      <c r="D47" s="431" t="s">
        <v>3432</v>
      </c>
      <c r="E47" s="432" t="s">
        <v>2840</v>
      </c>
    </row>
    <row r="48" spans="1:5" x14ac:dyDescent="0.2">
      <c r="A48" s="11" t="s">
        <v>3651</v>
      </c>
      <c r="B48" s="1115" t="s">
        <v>3410</v>
      </c>
      <c r="C48" s="433" t="s">
        <v>3433</v>
      </c>
      <c r="D48" s="434" t="s">
        <v>3434</v>
      </c>
      <c r="E48" s="435">
        <v>0</v>
      </c>
    </row>
    <row r="49" spans="1:5" x14ac:dyDescent="0.2">
      <c r="A49" s="402" t="s">
        <v>3652</v>
      </c>
      <c r="B49" s="1115" t="s">
        <v>3412</v>
      </c>
      <c r="C49" s="433" t="s">
        <v>3435</v>
      </c>
      <c r="D49" s="434" t="s">
        <v>3436</v>
      </c>
      <c r="E49" s="435">
        <v>0</v>
      </c>
    </row>
    <row r="50" spans="1:5" x14ac:dyDescent="0.2">
      <c r="A50" s="11" t="s">
        <v>2841</v>
      </c>
      <c r="B50" s="1115" t="s">
        <v>3412</v>
      </c>
      <c r="C50" s="433" t="s">
        <v>3437</v>
      </c>
      <c r="D50" s="434">
        <v>0</v>
      </c>
      <c r="E50" s="435">
        <v>0</v>
      </c>
    </row>
    <row r="51" spans="1:5" x14ac:dyDescent="0.2">
      <c r="B51" s="1115" t="s">
        <v>3412</v>
      </c>
      <c r="C51" s="433" t="s">
        <v>3438</v>
      </c>
      <c r="D51" s="434"/>
      <c r="E51" s="435">
        <v>0</v>
      </c>
    </row>
    <row r="52" spans="1:5" x14ac:dyDescent="0.2">
      <c r="A52" s="11" t="s">
        <v>2842</v>
      </c>
      <c r="B52" s="1115" t="s">
        <v>3412</v>
      </c>
      <c r="C52" s="433" t="s">
        <v>3439</v>
      </c>
      <c r="D52" s="434"/>
      <c r="E52" s="435">
        <v>0</v>
      </c>
    </row>
    <row r="53" spans="1:5" x14ac:dyDescent="0.2">
      <c r="A53" s="11" t="s">
        <v>2843</v>
      </c>
      <c r="B53" s="1115" t="s">
        <v>3412</v>
      </c>
      <c r="C53" s="433">
        <v>0</v>
      </c>
      <c r="D53" s="434"/>
      <c r="E53" s="435">
        <v>0</v>
      </c>
    </row>
    <row r="54" spans="1:5" x14ac:dyDescent="0.2">
      <c r="A54" s="11" t="s">
        <v>2844</v>
      </c>
      <c r="B54" s="1115" t="s">
        <v>3412</v>
      </c>
      <c r="C54" s="433">
        <v>0</v>
      </c>
      <c r="D54" s="434"/>
      <c r="E54" s="435">
        <v>0</v>
      </c>
    </row>
    <row r="55" spans="1:5" x14ac:dyDescent="0.2">
      <c r="A55" s="11"/>
      <c r="B55" s="1115" t="s">
        <v>3412</v>
      </c>
      <c r="C55" s="433">
        <v>0</v>
      </c>
      <c r="D55" s="434"/>
      <c r="E55" s="435"/>
    </row>
    <row r="56" spans="1:5" ht="13.5" thickBot="1" x14ac:dyDescent="0.25">
      <c r="A56" s="52"/>
      <c r="B56" s="1112" t="s">
        <v>3413</v>
      </c>
      <c r="C56" s="439" t="s">
        <v>3440</v>
      </c>
      <c r="D56" s="440"/>
      <c r="E56" s="441"/>
    </row>
    <row r="57" spans="1:5" x14ac:dyDescent="0.2">
      <c r="A57" s="49" t="s">
        <v>2627</v>
      </c>
      <c r="B57" s="1114" t="s">
        <v>3408</v>
      </c>
      <c r="C57" s="430">
        <v>0</v>
      </c>
      <c r="D57" s="431" t="s">
        <v>2845</v>
      </c>
      <c r="E57" s="432" t="s">
        <v>3441</v>
      </c>
    </row>
    <row r="58" spans="1:5" x14ac:dyDescent="0.2">
      <c r="A58" s="10" t="s">
        <v>3653</v>
      </c>
      <c r="B58" s="1115" t="s">
        <v>3410</v>
      </c>
      <c r="C58" s="433">
        <v>0</v>
      </c>
      <c r="D58" s="434" t="s">
        <v>2846</v>
      </c>
      <c r="E58" s="435" t="s">
        <v>3442</v>
      </c>
    </row>
    <row r="59" spans="1:5" x14ac:dyDescent="0.2">
      <c r="A59" s="10" t="s">
        <v>3654</v>
      </c>
      <c r="B59" s="1115" t="s">
        <v>3412</v>
      </c>
      <c r="C59" s="433" t="s">
        <v>2847</v>
      </c>
      <c r="D59" s="434">
        <v>0</v>
      </c>
      <c r="E59" s="435" t="s">
        <v>3443</v>
      </c>
    </row>
    <row r="60" spans="1:5" x14ac:dyDescent="0.2">
      <c r="B60" s="1115" t="s">
        <v>3412</v>
      </c>
      <c r="C60" s="433" t="s">
        <v>2849</v>
      </c>
      <c r="D60" s="434">
        <v>0</v>
      </c>
      <c r="E60" s="435" t="s">
        <v>3444</v>
      </c>
    </row>
    <row r="61" spans="1:5" x14ac:dyDescent="0.2">
      <c r="A61" s="10" t="s">
        <v>2848</v>
      </c>
      <c r="B61" s="1115" t="s">
        <v>3412</v>
      </c>
      <c r="C61" s="433" t="s">
        <v>2850</v>
      </c>
      <c r="D61" s="434"/>
      <c r="E61" s="435">
        <v>0</v>
      </c>
    </row>
    <row r="62" spans="1:5" x14ac:dyDescent="0.2">
      <c r="A62" s="50" t="s">
        <v>2851</v>
      </c>
      <c r="B62" s="1115" t="s">
        <v>3412</v>
      </c>
      <c r="C62" s="436">
        <v>0</v>
      </c>
      <c r="D62" s="434"/>
      <c r="E62" s="435">
        <v>0</v>
      </c>
    </row>
    <row r="63" spans="1:5" x14ac:dyDescent="0.2">
      <c r="A63" s="50" t="s">
        <v>2852</v>
      </c>
      <c r="B63" s="1115" t="s">
        <v>3412</v>
      </c>
      <c r="C63" s="436">
        <v>0</v>
      </c>
      <c r="D63" s="434"/>
      <c r="E63" s="435">
        <v>0</v>
      </c>
    </row>
    <row r="64" spans="1:5" x14ac:dyDescent="0.2">
      <c r="A64" s="11"/>
      <c r="B64" s="1115" t="s">
        <v>3412</v>
      </c>
      <c r="C64" s="436">
        <v>0</v>
      </c>
      <c r="D64" s="437"/>
      <c r="E64" s="438">
        <v>0</v>
      </c>
    </row>
    <row r="65" spans="1:5" ht="13.5" thickBot="1" x14ac:dyDescent="0.25">
      <c r="A65" s="52"/>
      <c r="B65" s="1112" t="s">
        <v>3413</v>
      </c>
      <c r="C65" s="439" t="s">
        <v>2853</v>
      </c>
      <c r="D65" s="440"/>
      <c r="E65" s="441"/>
    </row>
    <row r="66" spans="1:5" x14ac:dyDescent="0.2">
      <c r="A66" s="49" t="s">
        <v>1110</v>
      </c>
      <c r="B66" s="1114" t="s">
        <v>3408</v>
      </c>
      <c r="C66" s="430" t="s">
        <v>3445</v>
      </c>
      <c r="D66" s="431" t="s">
        <v>2854</v>
      </c>
      <c r="E66" s="432" t="s">
        <v>2855</v>
      </c>
    </row>
    <row r="67" spans="1:5" x14ac:dyDescent="0.2">
      <c r="A67" s="10" t="s">
        <v>3655</v>
      </c>
      <c r="B67" s="1115" t="s">
        <v>3410</v>
      </c>
      <c r="C67" s="433">
        <v>0</v>
      </c>
      <c r="D67" s="434" t="s">
        <v>2856</v>
      </c>
      <c r="E67" s="435" t="s">
        <v>2857</v>
      </c>
    </row>
    <row r="68" spans="1:5" x14ac:dyDescent="0.2">
      <c r="A68" s="10" t="s">
        <v>3656</v>
      </c>
      <c r="B68" s="1115" t="s">
        <v>3412</v>
      </c>
      <c r="C68" s="433" t="s">
        <v>3446</v>
      </c>
      <c r="D68" s="434">
        <v>0</v>
      </c>
      <c r="E68" s="435" t="s">
        <v>2858</v>
      </c>
    </row>
    <row r="69" spans="1:5" x14ac:dyDescent="0.2">
      <c r="B69" s="1115" t="s">
        <v>3412</v>
      </c>
      <c r="C69" s="433" t="s">
        <v>2855</v>
      </c>
      <c r="D69" s="434">
        <v>0</v>
      </c>
      <c r="E69" s="435">
        <v>0</v>
      </c>
    </row>
    <row r="70" spans="1:5" x14ac:dyDescent="0.2">
      <c r="A70" s="10" t="s">
        <v>2859</v>
      </c>
      <c r="B70" s="1115" t="s">
        <v>3412</v>
      </c>
      <c r="C70" s="433" t="s">
        <v>2857</v>
      </c>
      <c r="D70" s="434"/>
      <c r="E70" s="435">
        <v>0</v>
      </c>
    </row>
    <row r="71" spans="1:5" x14ac:dyDescent="0.2">
      <c r="A71" s="50" t="s">
        <v>2860</v>
      </c>
      <c r="B71" s="1115" t="s">
        <v>3412</v>
      </c>
      <c r="C71" s="436" t="s">
        <v>3447</v>
      </c>
      <c r="D71" s="434"/>
      <c r="E71" s="435">
        <v>0</v>
      </c>
    </row>
    <row r="72" spans="1:5" x14ac:dyDescent="0.2">
      <c r="A72" s="50" t="s">
        <v>3904</v>
      </c>
      <c r="B72" s="1115" t="s">
        <v>3412</v>
      </c>
      <c r="C72" s="436" t="s">
        <v>3448</v>
      </c>
      <c r="D72" s="434"/>
      <c r="E72" s="435">
        <v>0</v>
      </c>
    </row>
    <row r="73" spans="1:5" x14ac:dyDescent="0.2">
      <c r="A73" s="11"/>
      <c r="B73" s="1115" t="s">
        <v>3412</v>
      </c>
      <c r="C73" s="436">
        <v>0</v>
      </c>
      <c r="D73" s="437"/>
      <c r="E73" s="438">
        <v>0</v>
      </c>
    </row>
    <row r="74" spans="1:5" ht="13.5" thickBot="1" x14ac:dyDescent="0.25">
      <c r="A74" s="52"/>
      <c r="B74" s="1112" t="s">
        <v>3413</v>
      </c>
      <c r="C74" s="439" t="s">
        <v>2861</v>
      </c>
      <c r="D74" s="440"/>
      <c r="E74" s="441"/>
    </row>
    <row r="75" spans="1:5" x14ac:dyDescent="0.2">
      <c r="A75" s="49" t="s">
        <v>2629</v>
      </c>
      <c r="B75" s="1114" t="s">
        <v>3408</v>
      </c>
      <c r="C75" s="430" t="s">
        <v>3659</v>
      </c>
      <c r="D75" s="431" t="s">
        <v>2862</v>
      </c>
      <c r="E75" s="435" t="s">
        <v>2864</v>
      </c>
    </row>
    <row r="76" spans="1:5" x14ac:dyDescent="0.2">
      <c r="A76" s="10" t="s">
        <v>3657</v>
      </c>
      <c r="B76" s="1115" t="s">
        <v>3410</v>
      </c>
      <c r="C76" s="433" t="s">
        <v>2863</v>
      </c>
      <c r="D76" s="434" t="s">
        <v>3449</v>
      </c>
      <c r="E76" s="435" t="s">
        <v>2865</v>
      </c>
    </row>
    <row r="77" spans="1:5" x14ac:dyDescent="0.2">
      <c r="A77" s="10" t="s">
        <v>3658</v>
      </c>
      <c r="B77" s="1115" t="s">
        <v>3412</v>
      </c>
      <c r="C77" s="433" t="s">
        <v>3450</v>
      </c>
      <c r="D77" s="434">
        <v>0</v>
      </c>
      <c r="E77" s="435" t="s">
        <v>2867</v>
      </c>
    </row>
    <row r="78" spans="1:5" x14ac:dyDescent="0.2">
      <c r="B78" s="1115" t="s">
        <v>3412</v>
      </c>
      <c r="C78" s="433" t="s">
        <v>3451</v>
      </c>
      <c r="D78" s="434">
        <v>0</v>
      </c>
      <c r="E78" s="435" t="s">
        <v>2868</v>
      </c>
    </row>
    <row r="79" spans="1:5" x14ac:dyDescent="0.2">
      <c r="A79" s="10" t="s">
        <v>2866</v>
      </c>
      <c r="B79" s="1115" t="s">
        <v>3412</v>
      </c>
      <c r="C79" s="433" t="s">
        <v>3452</v>
      </c>
      <c r="D79" s="434"/>
      <c r="E79" s="435" t="s">
        <v>2870</v>
      </c>
    </row>
    <row r="80" spans="1:5" x14ac:dyDescent="0.2">
      <c r="A80" s="50" t="s">
        <v>2869</v>
      </c>
      <c r="B80" s="1115" t="s">
        <v>3412</v>
      </c>
      <c r="C80" s="436" t="s">
        <v>3453</v>
      </c>
      <c r="D80" s="434"/>
      <c r="E80" s="435"/>
    </row>
    <row r="81" spans="1:5" x14ac:dyDescent="0.2">
      <c r="A81" s="50" t="s">
        <v>3905</v>
      </c>
      <c r="B81" s="1115" t="s">
        <v>3412</v>
      </c>
      <c r="C81" s="436" t="s">
        <v>3454</v>
      </c>
      <c r="D81" s="434"/>
      <c r="E81" s="435">
        <v>0</v>
      </c>
    </row>
    <row r="82" spans="1:5" x14ac:dyDescent="0.2">
      <c r="A82" s="11"/>
      <c r="B82" s="1115" t="s">
        <v>3412</v>
      </c>
      <c r="C82" s="436">
        <v>0</v>
      </c>
      <c r="D82" s="437"/>
      <c r="E82" s="438">
        <v>0</v>
      </c>
    </row>
    <row r="83" spans="1:5" ht="13.5" thickBot="1" x14ac:dyDescent="0.25">
      <c r="A83" s="52"/>
      <c r="B83" s="1112" t="s">
        <v>3413</v>
      </c>
      <c r="C83" s="439" t="s">
        <v>2863</v>
      </c>
      <c r="D83" s="440"/>
      <c r="E83" s="441"/>
    </row>
    <row r="84" spans="1:5" x14ac:dyDescent="0.2">
      <c r="A84" s="49" t="s">
        <v>2634</v>
      </c>
      <c r="B84" s="1114" t="s">
        <v>3408</v>
      </c>
      <c r="C84" s="430" t="s">
        <v>2635</v>
      </c>
      <c r="D84" s="431" t="s">
        <v>2872</v>
      </c>
      <c r="E84" s="432" t="s">
        <v>2873</v>
      </c>
    </row>
    <row r="85" spans="1:5" x14ac:dyDescent="0.2">
      <c r="A85" s="10" t="s">
        <v>3660</v>
      </c>
      <c r="B85" s="1115" t="s">
        <v>3410</v>
      </c>
      <c r="C85" s="433" t="s">
        <v>2874</v>
      </c>
      <c r="D85" s="434" t="s">
        <v>2875</v>
      </c>
      <c r="E85" s="435" t="s">
        <v>2876</v>
      </c>
    </row>
    <row r="86" spans="1:5" x14ac:dyDescent="0.2">
      <c r="A86" s="10" t="s">
        <v>3661</v>
      </c>
      <c r="B86" s="1115" t="s">
        <v>3412</v>
      </c>
      <c r="C86" s="433" t="s">
        <v>2877</v>
      </c>
      <c r="D86" s="434">
        <v>0</v>
      </c>
      <c r="E86" s="435" t="s">
        <v>2878</v>
      </c>
    </row>
    <row r="87" spans="1:5" x14ac:dyDescent="0.2">
      <c r="B87" s="1115" t="s">
        <v>3412</v>
      </c>
      <c r="C87" s="433" t="s">
        <v>3455</v>
      </c>
      <c r="D87" s="434">
        <v>0</v>
      </c>
      <c r="E87" s="435" t="s">
        <v>2880</v>
      </c>
    </row>
    <row r="88" spans="1:5" x14ac:dyDescent="0.2">
      <c r="A88" s="10" t="s">
        <v>2879</v>
      </c>
      <c r="B88" s="1115" t="s">
        <v>3412</v>
      </c>
      <c r="C88" s="433" t="s">
        <v>2881</v>
      </c>
      <c r="D88" s="434"/>
      <c r="E88" s="435">
        <v>0</v>
      </c>
    </row>
    <row r="89" spans="1:5" x14ac:dyDescent="0.2">
      <c r="A89" s="50" t="s">
        <v>2882</v>
      </c>
      <c r="B89" s="1115" t="s">
        <v>3412</v>
      </c>
      <c r="C89" s="436">
        <v>0</v>
      </c>
      <c r="D89" s="434"/>
      <c r="E89" s="435">
        <v>0</v>
      </c>
    </row>
    <row r="90" spans="1:5" x14ac:dyDescent="0.2">
      <c r="A90" s="50" t="s">
        <v>2883</v>
      </c>
      <c r="B90" s="1115" t="s">
        <v>3412</v>
      </c>
      <c r="C90" s="436">
        <v>0</v>
      </c>
      <c r="D90" s="434"/>
      <c r="E90" s="435">
        <v>0</v>
      </c>
    </row>
    <row r="91" spans="1:5" ht="13.5" thickBot="1" x14ac:dyDescent="0.25">
      <c r="A91" s="52"/>
      <c r="B91" s="1112" t="s">
        <v>3413</v>
      </c>
      <c r="C91" s="439" t="s">
        <v>2884</v>
      </c>
      <c r="D91" s="440"/>
      <c r="E91" s="441"/>
    </row>
    <row r="92" spans="1:5" x14ac:dyDescent="0.2">
      <c r="A92" s="49" t="s">
        <v>2636</v>
      </c>
      <c r="B92" s="1114" t="s">
        <v>3408</v>
      </c>
      <c r="C92" s="430" t="s">
        <v>2639</v>
      </c>
      <c r="D92" s="431" t="s">
        <v>3456</v>
      </c>
      <c r="E92" s="432" t="s">
        <v>3457</v>
      </c>
    </row>
    <row r="93" spans="1:5" x14ac:dyDescent="0.2">
      <c r="A93" s="10" t="s">
        <v>3662</v>
      </c>
      <c r="B93" s="1115" t="s">
        <v>3410</v>
      </c>
      <c r="C93" s="433" t="s">
        <v>2637</v>
      </c>
      <c r="D93" s="434" t="s">
        <v>3191</v>
      </c>
      <c r="E93" s="435" t="s">
        <v>3458</v>
      </c>
    </row>
    <row r="94" spans="1:5" x14ac:dyDescent="0.2">
      <c r="A94" s="10" t="s">
        <v>3663</v>
      </c>
      <c r="B94" s="1115" t="s">
        <v>3412</v>
      </c>
      <c r="C94" s="433" t="s">
        <v>2644</v>
      </c>
      <c r="D94" s="434">
        <v>0</v>
      </c>
      <c r="E94" s="435" t="s">
        <v>3459</v>
      </c>
    </row>
    <row r="95" spans="1:5" x14ac:dyDescent="0.2">
      <c r="A95" s="10" t="s">
        <v>2885</v>
      </c>
      <c r="B95" s="1115" t="s">
        <v>3412</v>
      </c>
      <c r="C95" s="433" t="s">
        <v>2640</v>
      </c>
      <c r="D95" s="434">
        <v>0</v>
      </c>
      <c r="E95" s="435" t="s">
        <v>2638</v>
      </c>
    </row>
    <row r="96" spans="1:5" x14ac:dyDescent="0.2">
      <c r="A96" s="50" t="s">
        <v>2886</v>
      </c>
      <c r="B96" s="1115" t="s">
        <v>3412</v>
      </c>
      <c r="C96" s="433" t="s">
        <v>2643</v>
      </c>
      <c r="D96" s="434"/>
      <c r="E96" s="435" t="s">
        <v>3460</v>
      </c>
    </row>
    <row r="97" spans="1:5" x14ac:dyDescent="0.2">
      <c r="A97" s="50" t="s">
        <v>2887</v>
      </c>
      <c r="B97" s="1115" t="s">
        <v>3412</v>
      </c>
      <c r="C97" s="436" t="s">
        <v>2641</v>
      </c>
      <c r="D97" s="434"/>
      <c r="E97" s="435">
        <v>0</v>
      </c>
    </row>
    <row r="98" spans="1:5" x14ac:dyDescent="0.2">
      <c r="A98" s="50" t="s">
        <v>2888</v>
      </c>
      <c r="B98" s="1115" t="s">
        <v>3412</v>
      </c>
      <c r="C98" s="436" t="s">
        <v>2642</v>
      </c>
      <c r="D98" s="434"/>
      <c r="E98" s="435">
        <v>0</v>
      </c>
    </row>
    <row r="99" spans="1:5" x14ac:dyDescent="0.2">
      <c r="A99" s="11"/>
      <c r="B99" s="1115" t="s">
        <v>3412</v>
      </c>
      <c r="C99" s="436" t="s">
        <v>2638</v>
      </c>
      <c r="D99" s="437"/>
      <c r="E99" s="438">
        <v>0</v>
      </c>
    </row>
    <row r="100" spans="1:5" ht="13.5" thickBot="1" x14ac:dyDescent="0.25">
      <c r="A100" s="52"/>
      <c r="B100" s="1112" t="s">
        <v>3413</v>
      </c>
      <c r="C100" s="439" t="s">
        <v>2637</v>
      </c>
      <c r="D100" s="440"/>
      <c r="E100" s="441"/>
    </row>
    <row r="101" spans="1:5" x14ac:dyDescent="0.2">
      <c r="A101" s="49" t="s">
        <v>2645</v>
      </c>
      <c r="B101" s="1114" t="s">
        <v>3408</v>
      </c>
      <c r="C101" s="430" t="s">
        <v>2889</v>
      </c>
      <c r="D101" s="431" t="s">
        <v>2890</v>
      </c>
      <c r="E101" s="432" t="s">
        <v>2891</v>
      </c>
    </row>
    <row r="102" spans="1:5" x14ac:dyDescent="0.2">
      <c r="A102" s="10" t="s">
        <v>3664</v>
      </c>
      <c r="B102" s="1115" t="s">
        <v>3410</v>
      </c>
      <c r="C102" s="433" t="s">
        <v>2648</v>
      </c>
      <c r="D102" s="434" t="s">
        <v>2892</v>
      </c>
      <c r="E102" s="435" t="s">
        <v>2893</v>
      </c>
    </row>
    <row r="103" spans="1:5" x14ac:dyDescent="0.2">
      <c r="A103" s="10" t="s">
        <v>2894</v>
      </c>
      <c r="B103" s="1115" t="s">
        <v>3412</v>
      </c>
      <c r="C103" s="433" t="s">
        <v>2649</v>
      </c>
      <c r="D103" s="434">
        <v>0</v>
      </c>
      <c r="E103" s="435">
        <v>0</v>
      </c>
    </row>
    <row r="104" spans="1:5" x14ac:dyDescent="0.2">
      <c r="B104" s="1115" t="s">
        <v>3412</v>
      </c>
      <c r="C104" s="433" t="s">
        <v>2650</v>
      </c>
      <c r="D104" s="434">
        <v>0</v>
      </c>
      <c r="E104" s="435">
        <v>0</v>
      </c>
    </row>
    <row r="105" spans="1:5" x14ac:dyDescent="0.2">
      <c r="A105" s="10" t="s">
        <v>2895</v>
      </c>
      <c r="B105" s="1115" t="s">
        <v>3412</v>
      </c>
      <c r="C105" s="433">
        <v>0</v>
      </c>
      <c r="D105" s="434"/>
      <c r="E105" s="435">
        <v>0</v>
      </c>
    </row>
    <row r="106" spans="1:5" x14ac:dyDescent="0.2">
      <c r="A106" s="50" t="s">
        <v>2896</v>
      </c>
      <c r="B106" s="1115" t="s">
        <v>3412</v>
      </c>
      <c r="C106" s="436">
        <v>0</v>
      </c>
      <c r="D106" s="434"/>
      <c r="E106" s="435">
        <v>0</v>
      </c>
    </row>
    <row r="107" spans="1:5" x14ac:dyDescent="0.2">
      <c r="A107" s="50" t="s">
        <v>2897</v>
      </c>
      <c r="B107" s="1115" t="s">
        <v>3412</v>
      </c>
      <c r="C107" s="436">
        <v>0</v>
      </c>
      <c r="D107" s="434"/>
      <c r="E107" s="435">
        <v>0</v>
      </c>
    </row>
    <row r="108" spans="1:5" ht="13.5" thickBot="1" x14ac:dyDescent="0.25">
      <c r="A108" s="52"/>
      <c r="B108" s="1112" t="s">
        <v>3413</v>
      </c>
      <c r="C108" s="439" t="s">
        <v>2898</v>
      </c>
      <c r="D108" s="440"/>
      <c r="E108" s="441"/>
    </row>
    <row r="109" spans="1:5" x14ac:dyDescent="0.2">
      <c r="A109" s="49" t="s">
        <v>2651</v>
      </c>
      <c r="B109" s="1114" t="s">
        <v>3408</v>
      </c>
      <c r="C109" s="430" t="s">
        <v>2653</v>
      </c>
      <c r="D109" s="431" t="s">
        <v>2899</v>
      </c>
      <c r="E109" s="432" t="s">
        <v>2900</v>
      </c>
    </row>
    <row r="110" spans="1:5" x14ac:dyDescent="0.2">
      <c r="A110" s="10" t="s">
        <v>3665</v>
      </c>
      <c r="B110" s="1115" t="s">
        <v>3410</v>
      </c>
      <c r="C110" s="433">
        <v>0</v>
      </c>
      <c r="D110" s="434" t="s">
        <v>2901</v>
      </c>
      <c r="E110" s="435">
        <v>0</v>
      </c>
    </row>
    <row r="111" spans="1:5" x14ac:dyDescent="0.2">
      <c r="A111" s="10" t="s">
        <v>3666</v>
      </c>
      <c r="B111" s="1115" t="s">
        <v>3412</v>
      </c>
      <c r="C111" s="433" t="s">
        <v>2902</v>
      </c>
      <c r="D111" s="434">
        <v>0</v>
      </c>
      <c r="E111" s="435">
        <v>0</v>
      </c>
    </row>
    <row r="112" spans="1:5" x14ac:dyDescent="0.2">
      <c r="A112" s="10" t="s">
        <v>2903</v>
      </c>
      <c r="B112" s="1115" t="s">
        <v>3412</v>
      </c>
      <c r="C112" s="433" t="s">
        <v>2655</v>
      </c>
      <c r="D112" s="434">
        <v>0</v>
      </c>
      <c r="E112" s="435">
        <v>0</v>
      </c>
    </row>
    <row r="113" spans="1:5" x14ac:dyDescent="0.2">
      <c r="A113" s="50" t="s">
        <v>2904</v>
      </c>
      <c r="B113" s="1115" t="s">
        <v>3412</v>
      </c>
      <c r="C113" s="433" t="s">
        <v>2656</v>
      </c>
      <c r="D113" s="434"/>
      <c r="E113" s="435">
        <v>0</v>
      </c>
    </row>
    <row r="114" spans="1:5" x14ac:dyDescent="0.2">
      <c r="A114" s="50" t="s">
        <v>2905</v>
      </c>
      <c r="B114" s="1115" t="s">
        <v>3412</v>
      </c>
      <c r="C114" s="436">
        <v>0</v>
      </c>
      <c r="D114" s="434"/>
      <c r="E114" s="435">
        <v>0</v>
      </c>
    </row>
    <row r="115" spans="1:5" x14ac:dyDescent="0.2">
      <c r="A115" s="50" t="s">
        <v>3906</v>
      </c>
      <c r="B115" s="1115" t="s">
        <v>3412</v>
      </c>
      <c r="C115" s="436">
        <v>0</v>
      </c>
      <c r="D115" s="434"/>
      <c r="E115" s="435">
        <v>0</v>
      </c>
    </row>
    <row r="116" spans="1:5" x14ac:dyDescent="0.2">
      <c r="A116" s="11"/>
      <c r="B116" s="1115" t="s">
        <v>3412</v>
      </c>
      <c r="C116" s="436">
        <v>0</v>
      </c>
      <c r="D116" s="437"/>
      <c r="E116" s="438">
        <v>0</v>
      </c>
    </row>
    <row r="117" spans="1:5" ht="13.5" thickBot="1" x14ac:dyDescent="0.25">
      <c r="A117" s="52"/>
      <c r="B117" s="1112" t="s">
        <v>3413</v>
      </c>
      <c r="C117" s="439" t="s">
        <v>2906</v>
      </c>
      <c r="D117" s="440"/>
      <c r="E117" s="441"/>
    </row>
    <row r="118" spans="1:5" x14ac:dyDescent="0.2">
      <c r="A118" s="49" t="s">
        <v>2657</v>
      </c>
      <c r="B118" s="1114" t="s">
        <v>3408</v>
      </c>
      <c r="C118" s="430" t="s">
        <v>2659</v>
      </c>
      <c r="D118" s="431" t="s">
        <v>2907</v>
      </c>
      <c r="E118" s="432" t="s">
        <v>2908</v>
      </c>
    </row>
    <row r="119" spans="1:5" x14ac:dyDescent="0.2">
      <c r="A119" s="10" t="s">
        <v>3667</v>
      </c>
      <c r="B119" s="1115" t="s">
        <v>3410</v>
      </c>
      <c r="C119" s="433" t="s">
        <v>2658</v>
      </c>
      <c r="D119" s="434" t="s">
        <v>2909</v>
      </c>
      <c r="E119" s="435" t="s">
        <v>2910</v>
      </c>
    </row>
    <row r="120" spans="1:5" x14ac:dyDescent="0.2">
      <c r="A120" s="10" t="s">
        <v>3668</v>
      </c>
      <c r="B120" s="1115" t="s">
        <v>3412</v>
      </c>
      <c r="C120" s="433" t="s">
        <v>3461</v>
      </c>
      <c r="D120" s="434">
        <v>0</v>
      </c>
      <c r="E120" s="435" t="s">
        <v>2911</v>
      </c>
    </row>
    <row r="121" spans="1:5" x14ac:dyDescent="0.2">
      <c r="B121" s="1115" t="s">
        <v>3412</v>
      </c>
      <c r="C121" s="433" t="s">
        <v>3462</v>
      </c>
      <c r="D121" s="434">
        <v>0</v>
      </c>
      <c r="E121" s="435">
        <v>0</v>
      </c>
    </row>
    <row r="122" spans="1:5" x14ac:dyDescent="0.2">
      <c r="A122" s="10" t="s">
        <v>2912</v>
      </c>
      <c r="B122" s="1115" t="s">
        <v>3412</v>
      </c>
      <c r="C122" s="433">
        <v>0</v>
      </c>
      <c r="D122" s="434"/>
      <c r="E122" s="435">
        <v>0</v>
      </c>
    </row>
    <row r="123" spans="1:5" x14ac:dyDescent="0.2">
      <c r="A123" s="50" t="s">
        <v>2913</v>
      </c>
      <c r="B123" s="1115" t="s">
        <v>3412</v>
      </c>
      <c r="C123" s="436">
        <v>0</v>
      </c>
      <c r="D123" s="434"/>
      <c r="E123" s="435">
        <v>0</v>
      </c>
    </row>
    <row r="124" spans="1:5" x14ac:dyDescent="0.2">
      <c r="A124" s="50" t="s">
        <v>2914</v>
      </c>
      <c r="B124" s="1115" t="s">
        <v>3412</v>
      </c>
      <c r="C124" s="436">
        <v>0</v>
      </c>
      <c r="D124" s="434"/>
      <c r="E124" s="435">
        <v>0</v>
      </c>
    </row>
    <row r="125" spans="1:5" ht="13.5" thickBot="1" x14ac:dyDescent="0.25">
      <c r="A125" s="52"/>
      <c r="B125" s="1112" t="s">
        <v>3413</v>
      </c>
      <c r="C125" s="439" t="s">
        <v>3463</v>
      </c>
      <c r="D125" s="440"/>
      <c r="E125" s="441"/>
    </row>
    <row r="126" spans="1:5" x14ac:dyDescent="0.2">
      <c r="A126" s="49" t="s">
        <v>2660</v>
      </c>
      <c r="B126" s="1114" t="s">
        <v>3408</v>
      </c>
      <c r="C126" s="430" t="s">
        <v>2915</v>
      </c>
      <c r="D126" s="431" t="s">
        <v>2916</v>
      </c>
      <c r="E126" s="432" t="s">
        <v>2917</v>
      </c>
    </row>
    <row r="127" spans="1:5" x14ac:dyDescent="0.2">
      <c r="A127" s="10" t="s">
        <v>3669</v>
      </c>
      <c r="B127" s="1115" t="s">
        <v>3410</v>
      </c>
      <c r="C127" s="433" t="s">
        <v>2918</v>
      </c>
      <c r="D127" s="434" t="s">
        <v>2919</v>
      </c>
      <c r="E127" s="435" t="s">
        <v>2920</v>
      </c>
    </row>
    <row r="128" spans="1:5" x14ac:dyDescent="0.2">
      <c r="A128" s="1586" t="s">
        <v>3670</v>
      </c>
      <c r="B128" s="1115" t="s">
        <v>3412</v>
      </c>
      <c r="C128" s="433" t="s">
        <v>2922</v>
      </c>
      <c r="D128" s="434">
        <v>0</v>
      </c>
      <c r="E128" s="435" t="s">
        <v>2923</v>
      </c>
    </row>
    <row r="129" spans="1:5" x14ac:dyDescent="0.2">
      <c r="A129" s="10" t="s">
        <v>2921</v>
      </c>
      <c r="B129" s="1115" t="s">
        <v>3412</v>
      </c>
      <c r="C129" s="433" t="s">
        <v>2925</v>
      </c>
      <c r="D129" s="434">
        <v>0</v>
      </c>
      <c r="E129" s="435" t="s">
        <v>2926</v>
      </c>
    </row>
    <row r="130" spans="1:5" x14ac:dyDescent="0.2">
      <c r="A130" s="10" t="s">
        <v>2924</v>
      </c>
      <c r="B130" s="1115" t="s">
        <v>3412</v>
      </c>
      <c r="C130" s="433" t="s">
        <v>2927</v>
      </c>
      <c r="D130" s="434"/>
      <c r="E130" s="435" t="s">
        <v>2928</v>
      </c>
    </row>
    <row r="131" spans="1:5" x14ac:dyDescent="0.2">
      <c r="A131" s="50" t="s">
        <v>2929</v>
      </c>
      <c r="B131" s="1115" t="s">
        <v>3412</v>
      </c>
      <c r="C131" s="436">
        <v>0</v>
      </c>
      <c r="D131" s="434"/>
      <c r="E131" s="435" t="s">
        <v>2930</v>
      </c>
    </row>
    <row r="132" spans="1:5" x14ac:dyDescent="0.2">
      <c r="A132" s="50" t="s">
        <v>2931</v>
      </c>
      <c r="B132" s="1115" t="s">
        <v>3412</v>
      </c>
      <c r="C132" s="436">
        <v>0</v>
      </c>
      <c r="D132" s="434"/>
      <c r="E132" s="435" t="s">
        <v>2932</v>
      </c>
    </row>
    <row r="133" spans="1:5" ht="13.5" thickBot="1" x14ac:dyDescent="0.25">
      <c r="A133" s="52"/>
      <c r="B133" s="1112" t="s">
        <v>3413</v>
      </c>
      <c r="C133" s="439" t="s">
        <v>2927</v>
      </c>
      <c r="D133" s="440"/>
      <c r="E133" s="441"/>
    </row>
    <row r="134" spans="1:5" x14ac:dyDescent="0.2">
      <c r="A134" s="49" t="s">
        <v>2312</v>
      </c>
      <c r="B134" s="1114" t="s">
        <v>3408</v>
      </c>
      <c r="C134" s="430" t="s">
        <v>2664</v>
      </c>
      <c r="D134" s="431" t="s">
        <v>3464</v>
      </c>
      <c r="E134" s="432" t="s">
        <v>3465</v>
      </c>
    </row>
    <row r="135" spans="1:5" x14ac:dyDescent="0.2">
      <c r="A135" s="10" t="s">
        <v>3671</v>
      </c>
      <c r="B135" s="1115" t="s">
        <v>3410</v>
      </c>
      <c r="C135" s="433" t="s">
        <v>2665</v>
      </c>
      <c r="D135" s="434" t="s">
        <v>3466</v>
      </c>
      <c r="E135" s="435" t="s">
        <v>3467</v>
      </c>
    </row>
    <row r="136" spans="1:5" x14ac:dyDescent="0.2">
      <c r="A136" s="10" t="s">
        <v>3672</v>
      </c>
      <c r="B136" s="1115" t="s">
        <v>3412</v>
      </c>
      <c r="C136" s="433" t="s">
        <v>2666</v>
      </c>
      <c r="D136" s="434">
        <v>0</v>
      </c>
      <c r="E136" s="435" t="s">
        <v>3468</v>
      </c>
    </row>
    <row r="137" spans="1:5" x14ac:dyDescent="0.2">
      <c r="B137" s="1115" t="s">
        <v>3412</v>
      </c>
      <c r="C137" s="433" t="s">
        <v>2667</v>
      </c>
      <c r="D137" s="434">
        <v>0</v>
      </c>
      <c r="E137" s="435" t="s">
        <v>3469</v>
      </c>
    </row>
    <row r="138" spans="1:5" x14ac:dyDescent="0.2">
      <c r="A138" s="10" t="s">
        <v>2933</v>
      </c>
      <c r="B138" s="1115" t="s">
        <v>3412</v>
      </c>
      <c r="C138" s="433">
        <v>0</v>
      </c>
      <c r="D138" s="434"/>
      <c r="E138" s="435">
        <v>0</v>
      </c>
    </row>
    <row r="139" spans="1:5" x14ac:dyDescent="0.2">
      <c r="A139" s="50" t="s">
        <v>2934</v>
      </c>
      <c r="B139" s="1115" t="s">
        <v>3412</v>
      </c>
      <c r="C139" s="436">
        <v>0</v>
      </c>
      <c r="D139" s="434"/>
      <c r="E139" s="435">
        <v>0</v>
      </c>
    </row>
    <row r="140" spans="1:5" x14ac:dyDescent="0.2">
      <c r="A140" s="50" t="s">
        <v>2935</v>
      </c>
      <c r="B140" s="1115" t="s">
        <v>3412</v>
      </c>
      <c r="C140" s="436">
        <v>0</v>
      </c>
      <c r="D140" s="434"/>
      <c r="E140" s="435">
        <v>0</v>
      </c>
    </row>
    <row r="141" spans="1:5" ht="13.5" thickBot="1" x14ac:dyDescent="0.25">
      <c r="A141" s="52"/>
      <c r="B141" s="1112" t="s">
        <v>3413</v>
      </c>
      <c r="C141" s="439" t="s">
        <v>3470</v>
      </c>
      <c r="D141" s="440"/>
      <c r="E141" s="441"/>
    </row>
    <row r="142" spans="1:5" x14ac:dyDescent="0.2">
      <c r="A142" s="49" t="s">
        <v>2668</v>
      </c>
      <c r="B142" s="1114" t="s">
        <v>3408</v>
      </c>
      <c r="C142" s="430" t="s">
        <v>2936</v>
      </c>
      <c r="D142" s="431" t="s">
        <v>2937</v>
      </c>
      <c r="E142" s="432" t="s">
        <v>2938</v>
      </c>
    </row>
    <row r="143" spans="1:5" x14ac:dyDescent="0.2">
      <c r="A143" s="10" t="s">
        <v>3673</v>
      </c>
      <c r="B143" s="1115" t="s">
        <v>3410</v>
      </c>
      <c r="C143" s="433" t="s">
        <v>2939</v>
      </c>
      <c r="D143" s="434" t="s">
        <v>2940</v>
      </c>
      <c r="E143" s="435" t="s">
        <v>2941</v>
      </c>
    </row>
    <row r="144" spans="1:5" x14ac:dyDescent="0.2">
      <c r="A144" s="10" t="s">
        <v>3674</v>
      </c>
      <c r="B144" s="1115" t="s">
        <v>3412</v>
      </c>
      <c r="C144" s="433" t="s">
        <v>2942</v>
      </c>
      <c r="D144" s="434">
        <v>0</v>
      </c>
      <c r="E144" s="435" t="s">
        <v>2942</v>
      </c>
    </row>
    <row r="145" spans="1:5" x14ac:dyDescent="0.2">
      <c r="B145" s="1115" t="s">
        <v>3412</v>
      </c>
      <c r="C145" s="433" t="s">
        <v>2944</v>
      </c>
      <c r="D145" s="434">
        <v>0</v>
      </c>
      <c r="E145" s="435" t="s">
        <v>2945</v>
      </c>
    </row>
    <row r="146" spans="1:5" x14ac:dyDescent="0.2">
      <c r="A146" s="10" t="s">
        <v>2943</v>
      </c>
      <c r="B146" s="1115" t="s">
        <v>3412</v>
      </c>
      <c r="C146" s="433" t="s">
        <v>2946</v>
      </c>
      <c r="D146" s="434"/>
      <c r="E146" s="435" t="s">
        <v>2947</v>
      </c>
    </row>
    <row r="147" spans="1:5" x14ac:dyDescent="0.2">
      <c r="A147" s="50" t="s">
        <v>2948</v>
      </c>
      <c r="B147" s="1115" t="s">
        <v>3412</v>
      </c>
      <c r="C147" s="436" t="s">
        <v>2949</v>
      </c>
      <c r="D147" s="434"/>
      <c r="E147" s="435">
        <v>0</v>
      </c>
    </row>
    <row r="148" spans="1:5" x14ac:dyDescent="0.2">
      <c r="A148" s="50" t="s">
        <v>3907</v>
      </c>
      <c r="B148" s="1115" t="s">
        <v>3412</v>
      </c>
      <c r="C148" s="436" t="s">
        <v>2950</v>
      </c>
      <c r="D148" s="434"/>
      <c r="E148" s="435">
        <v>0</v>
      </c>
    </row>
    <row r="149" spans="1:5" ht="13.5" thickBot="1" x14ac:dyDescent="0.25">
      <c r="A149" s="52"/>
      <c r="B149" s="1112" t="s">
        <v>3413</v>
      </c>
      <c r="C149" s="439" t="s">
        <v>2951</v>
      </c>
      <c r="D149" s="440"/>
      <c r="E149" s="441"/>
    </row>
    <row r="150" spans="1:5" x14ac:dyDescent="0.2">
      <c r="A150" s="49" t="s">
        <v>2673</v>
      </c>
      <c r="B150" s="1114" t="s">
        <v>3408</v>
      </c>
      <c r="C150" s="430" t="s">
        <v>2952</v>
      </c>
      <c r="D150" s="431" t="s">
        <v>2953</v>
      </c>
      <c r="E150" s="432" t="s">
        <v>2954</v>
      </c>
    </row>
    <row r="151" spans="1:5" x14ac:dyDescent="0.2">
      <c r="A151" s="10" t="s">
        <v>3675</v>
      </c>
      <c r="B151" s="1115" t="s">
        <v>3410</v>
      </c>
      <c r="C151" s="433" t="s">
        <v>2955</v>
      </c>
      <c r="D151" s="434" t="s">
        <v>2956</v>
      </c>
      <c r="E151" s="435">
        <v>0</v>
      </c>
    </row>
    <row r="152" spans="1:5" x14ac:dyDescent="0.2">
      <c r="A152" s="10" t="s">
        <v>3676</v>
      </c>
      <c r="B152" s="1115" t="s">
        <v>3412</v>
      </c>
      <c r="C152" s="433" t="s">
        <v>2957</v>
      </c>
      <c r="D152" s="434">
        <v>0</v>
      </c>
      <c r="E152" s="435">
        <v>0</v>
      </c>
    </row>
    <row r="153" spans="1:5" x14ac:dyDescent="0.2">
      <c r="A153" s="10" t="s">
        <v>2958</v>
      </c>
      <c r="B153" s="1115" t="s">
        <v>3412</v>
      </c>
      <c r="C153" s="433" t="s">
        <v>2959</v>
      </c>
      <c r="D153" s="434">
        <v>0</v>
      </c>
      <c r="E153" s="435">
        <v>0</v>
      </c>
    </row>
    <row r="154" spans="1:5" x14ac:dyDescent="0.2">
      <c r="A154" s="50" t="s">
        <v>2960</v>
      </c>
      <c r="B154" s="1115" t="s">
        <v>3412</v>
      </c>
      <c r="C154" s="433" t="s">
        <v>2961</v>
      </c>
      <c r="D154" s="434"/>
      <c r="E154" s="435">
        <v>0</v>
      </c>
    </row>
    <row r="155" spans="1:5" x14ac:dyDescent="0.2">
      <c r="A155" s="50" t="s">
        <v>2962</v>
      </c>
      <c r="B155" s="1115" t="s">
        <v>3412</v>
      </c>
      <c r="C155" s="436">
        <v>0</v>
      </c>
      <c r="D155" s="434"/>
      <c r="E155" s="435">
        <v>0</v>
      </c>
    </row>
    <row r="156" spans="1:5" x14ac:dyDescent="0.2">
      <c r="A156" s="50" t="s">
        <v>2963</v>
      </c>
      <c r="B156" s="1115" t="s">
        <v>3412</v>
      </c>
      <c r="C156" s="436">
        <v>0</v>
      </c>
      <c r="D156" s="434"/>
      <c r="E156" s="435">
        <v>0</v>
      </c>
    </row>
    <row r="157" spans="1:5" ht="13.5" thickBot="1" x14ac:dyDescent="0.25">
      <c r="A157" s="52"/>
      <c r="B157" s="1112" t="s">
        <v>3413</v>
      </c>
      <c r="C157" s="439" t="s">
        <v>2955</v>
      </c>
      <c r="D157" s="440"/>
      <c r="E157" s="441"/>
    </row>
    <row r="158" spans="1:5" x14ac:dyDescent="0.2">
      <c r="A158" s="49" t="s">
        <v>2674</v>
      </c>
      <c r="B158" s="1114" t="s">
        <v>3408</v>
      </c>
      <c r="C158" s="430" t="s">
        <v>3914</v>
      </c>
      <c r="D158" s="431" t="s">
        <v>3471</v>
      </c>
      <c r="E158" s="432" t="s">
        <v>3472</v>
      </c>
    </row>
    <row r="159" spans="1:5" x14ac:dyDescent="0.2">
      <c r="A159" s="10" t="s">
        <v>3677</v>
      </c>
      <c r="B159" s="1115" t="s">
        <v>3410</v>
      </c>
      <c r="C159" s="433" t="s">
        <v>3915</v>
      </c>
      <c r="D159" s="434" t="s">
        <v>3473</v>
      </c>
      <c r="E159" s="435" t="s">
        <v>3474</v>
      </c>
    </row>
    <row r="160" spans="1:5" x14ac:dyDescent="0.2">
      <c r="A160" s="10" t="s">
        <v>3678</v>
      </c>
      <c r="B160" s="1115" t="s">
        <v>3412</v>
      </c>
      <c r="C160" s="433" t="s">
        <v>3916</v>
      </c>
      <c r="D160" s="434">
        <v>0</v>
      </c>
      <c r="E160" s="435" t="s">
        <v>3475</v>
      </c>
    </row>
    <row r="161" spans="1:5" x14ac:dyDescent="0.2">
      <c r="B161" s="1115" t="s">
        <v>3412</v>
      </c>
      <c r="C161" s="433" t="s">
        <v>3917</v>
      </c>
      <c r="D161" s="434">
        <v>0</v>
      </c>
      <c r="E161" s="435">
        <v>0</v>
      </c>
    </row>
    <row r="162" spans="1:5" x14ac:dyDescent="0.2">
      <c r="A162" s="10" t="s">
        <v>2964</v>
      </c>
      <c r="B162" s="1115" t="s">
        <v>3412</v>
      </c>
      <c r="C162" s="433">
        <v>0</v>
      </c>
      <c r="D162" s="434"/>
      <c r="E162" s="435">
        <v>0</v>
      </c>
    </row>
    <row r="163" spans="1:5" x14ac:dyDescent="0.2">
      <c r="A163" s="50" t="s">
        <v>2965</v>
      </c>
      <c r="B163" s="1115" t="s">
        <v>3412</v>
      </c>
      <c r="C163" s="436">
        <v>0</v>
      </c>
      <c r="D163" s="434"/>
      <c r="E163" s="435">
        <v>0</v>
      </c>
    </row>
    <row r="164" spans="1:5" x14ac:dyDescent="0.2">
      <c r="A164" s="50" t="s">
        <v>2966</v>
      </c>
      <c r="B164" s="1115" t="s">
        <v>3412</v>
      </c>
      <c r="C164" s="436">
        <v>0</v>
      </c>
      <c r="D164" s="434"/>
      <c r="E164" s="435">
        <v>0</v>
      </c>
    </row>
    <row r="165" spans="1:5" ht="13.5" thickBot="1" x14ac:dyDescent="0.25">
      <c r="A165" s="52"/>
      <c r="B165" s="1112" t="s">
        <v>3413</v>
      </c>
      <c r="C165" s="439" t="s">
        <v>3476</v>
      </c>
      <c r="D165" s="440"/>
      <c r="E165" s="441"/>
    </row>
    <row r="166" spans="1:5" x14ac:dyDescent="0.2">
      <c r="A166" s="49" t="s">
        <v>446</v>
      </c>
      <c r="B166" s="1114" t="s">
        <v>3408</v>
      </c>
      <c r="C166" s="430" t="s">
        <v>2682</v>
      </c>
      <c r="D166" s="431" t="s">
        <v>3477</v>
      </c>
      <c r="E166" s="432" t="s">
        <v>3478</v>
      </c>
    </row>
    <row r="167" spans="1:5" x14ac:dyDescent="0.2">
      <c r="A167" s="10" t="s">
        <v>3679</v>
      </c>
      <c r="B167" s="1115" t="s">
        <v>3410</v>
      </c>
      <c r="C167" s="433" t="s">
        <v>2659</v>
      </c>
      <c r="D167" s="434" t="s">
        <v>3479</v>
      </c>
      <c r="E167" s="435" t="s">
        <v>3480</v>
      </c>
    </row>
    <row r="168" spans="1:5" x14ac:dyDescent="0.2">
      <c r="A168" s="10" t="s">
        <v>3672</v>
      </c>
      <c r="B168" s="1115" t="s">
        <v>3412</v>
      </c>
      <c r="C168" s="433" t="s">
        <v>3481</v>
      </c>
      <c r="D168" s="434">
        <v>0</v>
      </c>
      <c r="E168" s="435" t="s">
        <v>3482</v>
      </c>
    </row>
    <row r="169" spans="1:5" x14ac:dyDescent="0.2">
      <c r="B169" s="1115" t="s">
        <v>3412</v>
      </c>
      <c r="C169" s="433" t="s">
        <v>3483</v>
      </c>
      <c r="D169" s="434">
        <v>0</v>
      </c>
      <c r="E169" s="435" t="s">
        <v>3484</v>
      </c>
    </row>
    <row r="170" spans="1:5" x14ac:dyDescent="0.2">
      <c r="A170" s="10" t="s">
        <v>2967</v>
      </c>
      <c r="B170" s="1115" t="s">
        <v>3412</v>
      </c>
      <c r="C170" s="433" t="s">
        <v>3485</v>
      </c>
      <c r="D170" s="434"/>
      <c r="E170" s="435" t="s">
        <v>3486</v>
      </c>
    </row>
    <row r="171" spans="1:5" x14ac:dyDescent="0.2">
      <c r="A171" s="50" t="s">
        <v>2968</v>
      </c>
      <c r="B171" s="1115" t="s">
        <v>3412</v>
      </c>
      <c r="C171" s="436" t="s">
        <v>3487</v>
      </c>
      <c r="D171" s="434"/>
      <c r="E171" s="435" t="s">
        <v>3488</v>
      </c>
    </row>
    <row r="172" spans="1:5" x14ac:dyDescent="0.2">
      <c r="A172" s="50" t="s">
        <v>2969</v>
      </c>
      <c r="B172" s="1115" t="s">
        <v>3412</v>
      </c>
      <c r="C172" s="436"/>
      <c r="D172" s="434"/>
      <c r="E172" s="435" t="s">
        <v>3489</v>
      </c>
    </row>
    <row r="173" spans="1:5" ht="13.5" thickBot="1" x14ac:dyDescent="0.25">
      <c r="A173" s="52"/>
      <c r="B173" s="1112" t="s">
        <v>3413</v>
      </c>
      <c r="C173" s="439" t="s">
        <v>3490</v>
      </c>
      <c r="D173" s="440"/>
      <c r="E173" s="441"/>
    </row>
    <row r="174" spans="1:5" x14ac:dyDescent="0.2">
      <c r="A174" s="49" t="s">
        <v>2683</v>
      </c>
      <c r="B174" s="1114" t="s">
        <v>3408</v>
      </c>
      <c r="C174" s="430" t="s">
        <v>2970</v>
      </c>
      <c r="D174" s="431" t="s">
        <v>2971</v>
      </c>
      <c r="E174" s="432" t="s">
        <v>2972</v>
      </c>
    </row>
    <row r="175" spans="1:5" x14ac:dyDescent="0.2">
      <c r="A175" s="10" t="s">
        <v>2973</v>
      </c>
      <c r="B175" s="1115" t="s">
        <v>3410</v>
      </c>
      <c r="C175" s="433" t="s">
        <v>2974</v>
      </c>
      <c r="D175" s="434" t="s">
        <v>2975</v>
      </c>
      <c r="E175" s="435" t="s">
        <v>2976</v>
      </c>
    </row>
    <row r="176" spans="1:5" x14ac:dyDescent="0.2">
      <c r="A176" s="10" t="s">
        <v>2977</v>
      </c>
      <c r="B176" s="1115" t="s">
        <v>3412</v>
      </c>
      <c r="C176" s="433" t="s">
        <v>2978</v>
      </c>
      <c r="D176" s="434">
        <v>0</v>
      </c>
      <c r="E176" s="435" t="s">
        <v>2979</v>
      </c>
    </row>
    <row r="177" spans="1:5" x14ac:dyDescent="0.2">
      <c r="B177" s="1115" t="s">
        <v>3412</v>
      </c>
      <c r="C177" s="433" t="s">
        <v>2981</v>
      </c>
      <c r="D177" s="434">
        <v>0</v>
      </c>
      <c r="E177" s="435" t="s">
        <v>2982</v>
      </c>
    </row>
    <row r="178" spans="1:5" x14ac:dyDescent="0.2">
      <c r="A178" s="10" t="s">
        <v>2980</v>
      </c>
      <c r="B178" s="1115" t="s">
        <v>3412</v>
      </c>
      <c r="C178" s="433" t="s">
        <v>2983</v>
      </c>
      <c r="D178" s="434"/>
      <c r="E178" s="435">
        <v>0</v>
      </c>
    </row>
    <row r="179" spans="1:5" x14ac:dyDescent="0.2">
      <c r="A179" s="50" t="s">
        <v>2984</v>
      </c>
      <c r="B179" s="1115" t="s">
        <v>3412</v>
      </c>
      <c r="C179" s="436" t="s">
        <v>2985</v>
      </c>
      <c r="D179" s="434"/>
      <c r="E179" s="435">
        <v>0</v>
      </c>
    </row>
    <row r="180" spans="1:5" x14ac:dyDescent="0.2">
      <c r="A180" s="50" t="s">
        <v>2986</v>
      </c>
      <c r="B180" s="1115" t="s">
        <v>3412</v>
      </c>
      <c r="C180" s="436" t="s">
        <v>2987</v>
      </c>
      <c r="D180" s="434"/>
      <c r="E180" s="435">
        <v>0</v>
      </c>
    </row>
    <row r="181" spans="1:5" ht="13.5" thickBot="1" x14ac:dyDescent="0.25">
      <c r="A181" s="52"/>
      <c r="B181" s="1112" t="s">
        <v>3413</v>
      </c>
      <c r="C181" s="439" t="s">
        <v>2988</v>
      </c>
      <c r="D181" s="440"/>
      <c r="E181" s="441"/>
    </row>
    <row r="182" spans="1:5" x14ac:dyDescent="0.2">
      <c r="A182" s="49" t="s">
        <v>2687</v>
      </c>
      <c r="B182" s="1114" t="s">
        <v>3408</v>
      </c>
      <c r="C182" s="430" t="s">
        <v>2989</v>
      </c>
      <c r="D182" s="431" t="s">
        <v>2990</v>
      </c>
      <c r="E182" s="432" t="s">
        <v>2991</v>
      </c>
    </row>
    <row r="183" spans="1:5" x14ac:dyDescent="0.2">
      <c r="A183" s="10" t="s">
        <v>3680</v>
      </c>
      <c r="B183" s="1115" t="s">
        <v>3410</v>
      </c>
      <c r="C183" s="433" t="s">
        <v>2992</v>
      </c>
      <c r="D183" s="434" t="s">
        <v>2993</v>
      </c>
      <c r="E183" s="435" t="s">
        <v>2994</v>
      </c>
    </row>
    <row r="184" spans="1:5" x14ac:dyDescent="0.2">
      <c r="A184" s="10" t="s">
        <v>3681</v>
      </c>
      <c r="B184" s="1115" t="s">
        <v>3412</v>
      </c>
      <c r="C184" s="433" t="s">
        <v>2996</v>
      </c>
      <c r="D184" s="434">
        <v>0</v>
      </c>
      <c r="E184" s="435" t="s">
        <v>2997</v>
      </c>
    </row>
    <row r="185" spans="1:5" x14ac:dyDescent="0.2">
      <c r="A185" s="10">
        <v>2123147373</v>
      </c>
      <c r="B185" s="1115" t="s">
        <v>3412</v>
      </c>
      <c r="C185" s="433" t="s">
        <v>2998</v>
      </c>
      <c r="D185" s="434">
        <v>0</v>
      </c>
      <c r="E185" s="435">
        <v>0</v>
      </c>
    </row>
    <row r="186" spans="1:5" x14ac:dyDescent="0.2">
      <c r="A186" s="50">
        <v>2123147300</v>
      </c>
      <c r="B186" s="1115" t="s">
        <v>3412</v>
      </c>
      <c r="C186" s="433" t="s">
        <v>2999</v>
      </c>
      <c r="D186" s="434"/>
      <c r="E186" s="435">
        <v>0</v>
      </c>
    </row>
    <row r="187" spans="1:5" x14ac:dyDescent="0.2">
      <c r="A187" s="50">
        <v>2123147364</v>
      </c>
      <c r="B187" s="1115" t="s">
        <v>3412</v>
      </c>
      <c r="C187" s="436" t="s">
        <v>3000</v>
      </c>
      <c r="D187" s="434"/>
      <c r="E187" s="435">
        <v>0</v>
      </c>
    </row>
    <row r="188" spans="1:5" x14ac:dyDescent="0.2">
      <c r="A188" s="50" t="s">
        <v>3001</v>
      </c>
      <c r="B188" s="1115" t="s">
        <v>3412</v>
      </c>
      <c r="C188" s="436">
        <v>0</v>
      </c>
      <c r="D188" s="434"/>
      <c r="E188" s="435">
        <v>0</v>
      </c>
    </row>
    <row r="189" spans="1:5" ht="13.5" thickBot="1" x14ac:dyDescent="0.25">
      <c r="A189" s="52"/>
      <c r="B189" s="1112" t="s">
        <v>3413</v>
      </c>
      <c r="C189" s="439" t="s">
        <v>3002</v>
      </c>
      <c r="D189" s="440"/>
      <c r="E189" s="441"/>
    </row>
    <row r="190" spans="1:5" x14ac:dyDescent="0.2">
      <c r="A190" s="49" t="s">
        <v>2690</v>
      </c>
      <c r="B190" s="1114" t="s">
        <v>3408</v>
      </c>
      <c r="C190" s="430" t="s">
        <v>2691</v>
      </c>
      <c r="D190" s="431" t="s">
        <v>3003</v>
      </c>
      <c r="E190" s="432" t="s">
        <v>3491</v>
      </c>
    </row>
    <row r="191" spans="1:5" x14ac:dyDescent="0.2">
      <c r="A191" s="10" t="s">
        <v>3004</v>
      </c>
      <c r="B191" s="1115" t="s">
        <v>3410</v>
      </c>
      <c r="C191" s="433" t="s">
        <v>2692</v>
      </c>
      <c r="D191" s="434" t="s">
        <v>3005</v>
      </c>
      <c r="E191" s="435" t="s">
        <v>3492</v>
      </c>
    </row>
    <row r="192" spans="1:5" x14ac:dyDescent="0.2">
      <c r="A192" s="10" t="s">
        <v>3006</v>
      </c>
      <c r="B192" s="1115" t="s">
        <v>3412</v>
      </c>
      <c r="C192" s="433" t="s">
        <v>3493</v>
      </c>
      <c r="D192" s="434">
        <v>0</v>
      </c>
      <c r="E192" s="435" t="s">
        <v>3494</v>
      </c>
    </row>
    <row r="193" spans="1:5" x14ac:dyDescent="0.2">
      <c r="B193" s="1115" t="s">
        <v>3412</v>
      </c>
      <c r="C193" s="433" t="s">
        <v>2693</v>
      </c>
      <c r="D193" s="434">
        <v>0</v>
      </c>
      <c r="E193" s="435">
        <v>0</v>
      </c>
    </row>
    <row r="194" spans="1:5" x14ac:dyDescent="0.2">
      <c r="A194" s="10" t="s">
        <v>3007</v>
      </c>
      <c r="B194" s="1115" t="s">
        <v>3412</v>
      </c>
      <c r="C194" s="433" t="s">
        <v>3495</v>
      </c>
      <c r="D194" s="434"/>
      <c r="E194" s="435">
        <v>0</v>
      </c>
    </row>
    <row r="195" spans="1:5" x14ac:dyDescent="0.2">
      <c r="A195" s="50" t="s">
        <v>3008</v>
      </c>
      <c r="B195" s="1115" t="s">
        <v>3412</v>
      </c>
      <c r="C195" s="436">
        <v>0</v>
      </c>
      <c r="D195" s="434"/>
      <c r="E195" s="435">
        <v>0</v>
      </c>
    </row>
    <row r="196" spans="1:5" x14ac:dyDescent="0.2">
      <c r="A196" s="50" t="s">
        <v>3009</v>
      </c>
      <c r="B196" s="1115" t="s">
        <v>3412</v>
      </c>
      <c r="C196" s="436">
        <v>0</v>
      </c>
      <c r="D196" s="434"/>
      <c r="E196" s="435">
        <v>0</v>
      </c>
    </row>
    <row r="197" spans="1:5" ht="13.5" thickBot="1" x14ac:dyDescent="0.25">
      <c r="A197" s="52"/>
      <c r="B197" s="1112" t="s">
        <v>3413</v>
      </c>
      <c r="C197" s="439" t="s">
        <v>2694</v>
      </c>
      <c r="D197" s="440"/>
      <c r="E197" s="441"/>
    </row>
    <row r="198" spans="1:5" x14ac:dyDescent="0.2">
      <c r="A198" s="49" t="s">
        <v>2695</v>
      </c>
      <c r="B198" s="1114" t="s">
        <v>3408</v>
      </c>
      <c r="C198" s="430" t="s">
        <v>3010</v>
      </c>
      <c r="D198" s="431" t="s">
        <v>3011</v>
      </c>
      <c r="E198" s="432" t="s">
        <v>3012</v>
      </c>
    </row>
    <row r="199" spans="1:5" x14ac:dyDescent="0.2">
      <c r="A199" s="10" t="s">
        <v>3682</v>
      </c>
      <c r="B199" s="1115" t="s">
        <v>3410</v>
      </c>
      <c r="C199" s="433">
        <v>0</v>
      </c>
      <c r="D199" s="434" t="s">
        <v>3013</v>
      </c>
      <c r="E199" s="435" t="s">
        <v>3014</v>
      </c>
    </row>
    <row r="200" spans="1:5" x14ac:dyDescent="0.2">
      <c r="A200" s="10" t="s">
        <v>2841</v>
      </c>
      <c r="B200" s="1115" t="s">
        <v>3412</v>
      </c>
      <c r="C200" s="433" t="s">
        <v>3014</v>
      </c>
      <c r="D200" s="434">
        <v>0</v>
      </c>
      <c r="E200" s="435">
        <v>0</v>
      </c>
    </row>
    <row r="201" spans="1:5" x14ac:dyDescent="0.2">
      <c r="A201" s="10" t="s">
        <v>3015</v>
      </c>
      <c r="B201" s="1115" t="s">
        <v>3412</v>
      </c>
      <c r="C201" s="433" t="s">
        <v>3016</v>
      </c>
      <c r="D201" s="434">
        <v>0</v>
      </c>
      <c r="E201" s="435">
        <v>0</v>
      </c>
    </row>
    <row r="202" spans="1:5" x14ac:dyDescent="0.2">
      <c r="A202" s="50" t="s">
        <v>3017</v>
      </c>
      <c r="B202" s="1115" t="s">
        <v>3412</v>
      </c>
      <c r="C202" s="433" t="s">
        <v>3018</v>
      </c>
      <c r="D202" s="434"/>
      <c r="E202" s="435">
        <v>0</v>
      </c>
    </row>
    <row r="203" spans="1:5" x14ac:dyDescent="0.2">
      <c r="A203" s="50" t="s">
        <v>3017</v>
      </c>
      <c r="B203" s="1115" t="s">
        <v>3412</v>
      </c>
      <c r="C203" s="436" t="s">
        <v>3019</v>
      </c>
      <c r="D203" s="434"/>
      <c r="E203" s="435">
        <v>0</v>
      </c>
    </row>
    <row r="204" spans="1:5" x14ac:dyDescent="0.2">
      <c r="A204" s="50" t="s">
        <v>3020</v>
      </c>
      <c r="B204" s="1115" t="s">
        <v>3412</v>
      </c>
      <c r="C204" s="436">
        <v>0</v>
      </c>
      <c r="D204" s="434"/>
      <c r="E204" s="435">
        <v>0</v>
      </c>
    </row>
    <row r="205" spans="1:5" ht="13.5" thickBot="1" x14ac:dyDescent="0.25">
      <c r="A205" s="52"/>
      <c r="B205" s="1112" t="s">
        <v>3413</v>
      </c>
      <c r="C205" s="439" t="s">
        <v>3021</v>
      </c>
      <c r="D205" s="440"/>
      <c r="E205" s="441"/>
    </row>
    <row r="206" spans="1:5" x14ac:dyDescent="0.2">
      <c r="A206" s="49" t="s">
        <v>2699</v>
      </c>
      <c r="B206" s="1114" t="s">
        <v>3408</v>
      </c>
      <c r="C206" s="430" t="s">
        <v>3022</v>
      </c>
      <c r="D206" s="431" t="s">
        <v>3023</v>
      </c>
      <c r="E206" s="432" t="s">
        <v>3024</v>
      </c>
    </row>
    <row r="207" spans="1:5" x14ac:dyDescent="0.2">
      <c r="A207" s="10" t="s">
        <v>3683</v>
      </c>
      <c r="B207" s="1115" t="s">
        <v>3410</v>
      </c>
      <c r="C207" s="433" t="s">
        <v>2707</v>
      </c>
      <c r="D207" s="434" t="s">
        <v>3025</v>
      </c>
      <c r="E207" s="435">
        <v>0</v>
      </c>
    </row>
    <row r="208" spans="1:5" x14ac:dyDescent="0.2">
      <c r="A208" s="10" t="s">
        <v>3684</v>
      </c>
      <c r="B208" s="1115" t="s">
        <v>3412</v>
      </c>
      <c r="C208" s="433" t="s">
        <v>3026</v>
      </c>
      <c r="D208" s="434">
        <v>0</v>
      </c>
      <c r="E208" s="435">
        <v>0</v>
      </c>
    </row>
    <row r="209" spans="1:5" x14ac:dyDescent="0.2">
      <c r="B209" s="1115" t="s">
        <v>3412</v>
      </c>
      <c r="C209" s="433" t="s">
        <v>2703</v>
      </c>
      <c r="D209" s="434">
        <v>0</v>
      </c>
      <c r="E209" s="435">
        <v>0</v>
      </c>
    </row>
    <row r="210" spans="1:5" x14ac:dyDescent="0.2">
      <c r="A210" s="10" t="s">
        <v>3027</v>
      </c>
      <c r="B210" s="1115" t="s">
        <v>3412</v>
      </c>
      <c r="C210" s="433" t="s">
        <v>2704</v>
      </c>
      <c r="D210" s="434"/>
      <c r="E210" s="435">
        <v>0</v>
      </c>
    </row>
    <row r="211" spans="1:5" x14ac:dyDescent="0.2">
      <c r="A211" s="50" t="s">
        <v>3028</v>
      </c>
      <c r="B211" s="1115" t="s">
        <v>3412</v>
      </c>
      <c r="C211" s="436" t="s">
        <v>2706</v>
      </c>
      <c r="D211" s="434"/>
      <c r="E211" s="435">
        <v>0</v>
      </c>
    </row>
    <row r="212" spans="1:5" x14ac:dyDescent="0.2">
      <c r="A212" s="50" t="s">
        <v>3029</v>
      </c>
      <c r="B212" s="1115" t="s">
        <v>3412</v>
      </c>
      <c r="C212" s="436">
        <v>0</v>
      </c>
      <c r="D212" s="434"/>
      <c r="E212" s="435">
        <v>0</v>
      </c>
    </row>
    <row r="213" spans="1:5" ht="13.5" thickBot="1" x14ac:dyDescent="0.25">
      <c r="A213" s="52"/>
      <c r="B213" s="1112" t="s">
        <v>3413</v>
      </c>
      <c r="C213" s="439" t="s">
        <v>3030</v>
      </c>
      <c r="D213" s="440"/>
      <c r="E213" s="441"/>
    </row>
    <row r="214" spans="1:5" x14ac:dyDescent="0.2">
      <c r="A214" s="49" t="s">
        <v>2708</v>
      </c>
      <c r="B214" s="1114" t="s">
        <v>3408</v>
      </c>
      <c r="C214" s="430" t="s">
        <v>3496</v>
      </c>
      <c r="D214" s="431" t="s">
        <v>3497</v>
      </c>
      <c r="E214" s="432" t="s">
        <v>3498</v>
      </c>
    </row>
    <row r="215" spans="1:5" x14ac:dyDescent="0.2">
      <c r="A215" s="10" t="s">
        <v>3031</v>
      </c>
      <c r="B215" s="1115" t="s">
        <v>3410</v>
      </c>
      <c r="C215" s="433" t="s">
        <v>3499</v>
      </c>
      <c r="D215" s="434" t="s">
        <v>3500</v>
      </c>
      <c r="E215" s="435" t="s">
        <v>3501</v>
      </c>
    </row>
    <row r="216" spans="1:5" x14ac:dyDescent="0.2">
      <c r="A216" s="10" t="s">
        <v>3032</v>
      </c>
      <c r="B216" s="1115" t="s">
        <v>3412</v>
      </c>
      <c r="C216" s="433" t="s">
        <v>3502</v>
      </c>
      <c r="D216" s="434">
        <v>0</v>
      </c>
      <c r="E216" s="435" t="s">
        <v>3503</v>
      </c>
    </row>
    <row r="217" spans="1:5" x14ac:dyDescent="0.2">
      <c r="B217" s="1115" t="s">
        <v>3412</v>
      </c>
      <c r="C217" s="433" t="s">
        <v>3504</v>
      </c>
      <c r="D217" s="434">
        <v>0</v>
      </c>
      <c r="E217" s="435" t="s">
        <v>3505</v>
      </c>
    </row>
    <row r="218" spans="1:5" x14ac:dyDescent="0.2">
      <c r="A218" s="10" t="s">
        <v>3033</v>
      </c>
      <c r="B218" s="1115" t="s">
        <v>3412</v>
      </c>
      <c r="C218" s="433" t="s">
        <v>3506</v>
      </c>
      <c r="D218" s="434"/>
      <c r="E218" s="435" t="s">
        <v>3507</v>
      </c>
    </row>
    <row r="219" spans="1:5" x14ac:dyDescent="0.2">
      <c r="A219" s="50" t="s">
        <v>3034</v>
      </c>
      <c r="B219" s="1115" t="s">
        <v>3412</v>
      </c>
      <c r="C219" s="436" t="s">
        <v>3508</v>
      </c>
      <c r="D219" s="434"/>
      <c r="E219" s="435" t="s">
        <v>3509</v>
      </c>
    </row>
    <row r="220" spans="1:5" x14ac:dyDescent="0.2">
      <c r="A220" s="50" t="s">
        <v>3035</v>
      </c>
      <c r="B220" s="1115" t="s">
        <v>3412</v>
      </c>
      <c r="C220" s="436">
        <v>0</v>
      </c>
      <c r="D220" s="434"/>
      <c r="E220" s="435" t="s">
        <v>3510</v>
      </c>
    </row>
    <row r="221" spans="1:5" ht="13.5" thickBot="1" x14ac:dyDescent="0.25">
      <c r="A221" s="52"/>
      <c r="B221" s="1112" t="s">
        <v>3413</v>
      </c>
      <c r="C221" s="439" t="s">
        <v>3511</v>
      </c>
      <c r="D221" s="440"/>
      <c r="E221" s="441"/>
    </row>
    <row r="222" spans="1:5" x14ac:dyDescent="0.2">
      <c r="A222" s="49" t="s">
        <v>2202</v>
      </c>
      <c r="B222" s="1114" t="s">
        <v>3408</v>
      </c>
      <c r="C222" s="430" t="s">
        <v>3036</v>
      </c>
      <c r="D222" s="431" t="s">
        <v>3037</v>
      </c>
      <c r="E222" s="432" t="s">
        <v>3512</v>
      </c>
    </row>
    <row r="223" spans="1:5" x14ac:dyDescent="0.2">
      <c r="A223" s="10" t="s">
        <v>3685</v>
      </c>
      <c r="B223" s="1115" t="s">
        <v>3410</v>
      </c>
      <c r="C223" s="433" t="s">
        <v>3038</v>
      </c>
      <c r="D223" s="434" t="s">
        <v>3039</v>
      </c>
      <c r="E223" s="435" t="s">
        <v>3212</v>
      </c>
    </row>
    <row r="224" spans="1:5" x14ac:dyDescent="0.2">
      <c r="A224" s="10" t="s">
        <v>3686</v>
      </c>
      <c r="B224" s="1115" t="s">
        <v>3412</v>
      </c>
      <c r="C224" s="433" t="s">
        <v>3040</v>
      </c>
      <c r="D224" s="434">
        <v>0</v>
      </c>
      <c r="E224" s="435" t="s">
        <v>3216</v>
      </c>
    </row>
    <row r="225" spans="1:5" x14ac:dyDescent="0.2">
      <c r="B225" s="1115" t="s">
        <v>3412</v>
      </c>
      <c r="C225" s="433" t="s">
        <v>3042</v>
      </c>
      <c r="D225" s="434">
        <v>0</v>
      </c>
      <c r="E225" s="435">
        <v>0</v>
      </c>
    </row>
    <row r="226" spans="1:5" x14ac:dyDescent="0.2">
      <c r="A226" s="10" t="s">
        <v>3041</v>
      </c>
      <c r="B226" s="1115" t="s">
        <v>3412</v>
      </c>
      <c r="C226" s="433" t="s">
        <v>3043</v>
      </c>
      <c r="D226" s="434"/>
      <c r="E226" s="435">
        <v>0</v>
      </c>
    </row>
    <row r="227" spans="1:5" x14ac:dyDescent="0.2">
      <c r="A227" s="50" t="s">
        <v>3044</v>
      </c>
      <c r="B227" s="1115" t="s">
        <v>3412</v>
      </c>
      <c r="C227" s="436">
        <v>0</v>
      </c>
      <c r="D227" s="434"/>
      <c r="E227" s="435">
        <v>0</v>
      </c>
    </row>
    <row r="228" spans="1:5" x14ac:dyDescent="0.2">
      <c r="A228" s="50" t="s">
        <v>3045</v>
      </c>
      <c r="B228" s="1115" t="s">
        <v>3412</v>
      </c>
      <c r="C228" s="436">
        <v>0</v>
      </c>
      <c r="D228" s="434"/>
      <c r="E228" s="435">
        <v>0</v>
      </c>
    </row>
    <row r="229" spans="1:5" ht="13.5" thickBot="1" x14ac:dyDescent="0.25">
      <c r="A229" s="52"/>
      <c r="B229" s="1112" t="s">
        <v>3413</v>
      </c>
      <c r="C229" s="439" t="s">
        <v>3038</v>
      </c>
      <c r="D229" s="440"/>
      <c r="E229" s="441"/>
    </row>
    <row r="230" spans="1:5" x14ac:dyDescent="0.2">
      <c r="A230" s="49" t="s">
        <v>2711</v>
      </c>
      <c r="B230" s="1114" t="s">
        <v>3408</v>
      </c>
      <c r="C230" s="430" t="s">
        <v>3046</v>
      </c>
      <c r="D230" s="431" t="s">
        <v>3047</v>
      </c>
      <c r="E230" s="432" t="s">
        <v>3048</v>
      </c>
    </row>
    <row r="231" spans="1:5" x14ac:dyDescent="0.2">
      <c r="A231" s="10" t="s">
        <v>3687</v>
      </c>
      <c r="B231" s="1115" t="s">
        <v>3410</v>
      </c>
      <c r="C231" s="433" t="s">
        <v>3049</v>
      </c>
      <c r="D231" s="434" t="s">
        <v>3050</v>
      </c>
      <c r="E231" s="435" t="s">
        <v>3051</v>
      </c>
    </row>
    <row r="232" spans="1:5" x14ac:dyDescent="0.2">
      <c r="A232" s="10" t="s">
        <v>3688</v>
      </c>
      <c r="B232" s="1115" t="s">
        <v>3412</v>
      </c>
      <c r="C232" s="433" t="s">
        <v>3052</v>
      </c>
      <c r="D232" s="434" t="s">
        <v>3053</v>
      </c>
      <c r="E232" s="435">
        <v>0</v>
      </c>
    </row>
    <row r="233" spans="1:5" x14ac:dyDescent="0.2">
      <c r="B233" s="1115" t="s">
        <v>3412</v>
      </c>
      <c r="C233" s="433" t="s">
        <v>3055</v>
      </c>
      <c r="D233" s="434">
        <v>0</v>
      </c>
      <c r="E233" s="435">
        <v>0</v>
      </c>
    </row>
    <row r="234" spans="1:5" x14ac:dyDescent="0.2">
      <c r="A234" s="10" t="s">
        <v>3054</v>
      </c>
      <c r="B234" s="1115" t="s">
        <v>3412</v>
      </c>
      <c r="C234" s="433" t="s">
        <v>3056</v>
      </c>
      <c r="D234" s="434"/>
      <c r="E234" s="435">
        <v>0</v>
      </c>
    </row>
    <row r="235" spans="1:5" x14ac:dyDescent="0.2">
      <c r="A235" s="50" t="s">
        <v>3057</v>
      </c>
      <c r="B235" s="1115" t="s">
        <v>3412</v>
      </c>
      <c r="C235" s="436" t="s">
        <v>3058</v>
      </c>
      <c r="D235" s="434"/>
      <c r="E235" s="435">
        <v>0</v>
      </c>
    </row>
    <row r="236" spans="1:5" x14ac:dyDescent="0.2">
      <c r="A236" s="50" t="s">
        <v>3059</v>
      </c>
      <c r="B236" s="1115" t="s">
        <v>3412</v>
      </c>
      <c r="C236" s="436">
        <v>0</v>
      </c>
      <c r="D236" s="434"/>
      <c r="E236" s="435">
        <v>0</v>
      </c>
    </row>
    <row r="237" spans="1:5" ht="13.5" thickBot="1" x14ac:dyDescent="0.25">
      <c r="A237" s="52"/>
      <c r="B237" s="1112" t="s">
        <v>3413</v>
      </c>
      <c r="C237" s="439" t="s">
        <v>3060</v>
      </c>
      <c r="D237" s="440"/>
      <c r="E237" s="441"/>
    </row>
    <row r="238" spans="1:5" x14ac:dyDescent="0.2">
      <c r="A238" s="49" t="s">
        <v>2715</v>
      </c>
      <c r="B238" s="1114" t="s">
        <v>3408</v>
      </c>
      <c r="C238" s="430" t="s">
        <v>3061</v>
      </c>
      <c r="D238" s="431" t="s">
        <v>3062</v>
      </c>
      <c r="E238" s="432" t="s">
        <v>3063</v>
      </c>
    </row>
    <row r="239" spans="1:5" x14ac:dyDescent="0.2">
      <c r="A239" s="10" t="s">
        <v>3064</v>
      </c>
      <c r="B239" s="1115" t="s">
        <v>3410</v>
      </c>
      <c r="C239" s="433" t="s">
        <v>3065</v>
      </c>
      <c r="D239" s="434" t="s">
        <v>3066</v>
      </c>
      <c r="E239" s="435" t="s">
        <v>3067</v>
      </c>
    </row>
    <row r="240" spans="1:5" x14ac:dyDescent="0.2">
      <c r="A240" s="10" t="s">
        <v>3068</v>
      </c>
      <c r="B240" s="1115" t="s">
        <v>3412</v>
      </c>
      <c r="C240" s="433" t="s">
        <v>3069</v>
      </c>
      <c r="D240" s="434">
        <v>0</v>
      </c>
      <c r="E240" s="435" t="s">
        <v>3070</v>
      </c>
    </row>
    <row r="241" spans="1:5" x14ac:dyDescent="0.2">
      <c r="B241" s="1115" t="s">
        <v>3412</v>
      </c>
      <c r="C241" s="433" t="s">
        <v>3072</v>
      </c>
      <c r="D241" s="434">
        <v>0</v>
      </c>
      <c r="E241" s="435" t="s">
        <v>3073</v>
      </c>
    </row>
    <row r="242" spans="1:5" x14ac:dyDescent="0.2">
      <c r="A242" s="10" t="s">
        <v>3071</v>
      </c>
      <c r="B242" s="1115" t="s">
        <v>3412</v>
      </c>
      <c r="C242" s="433" t="s">
        <v>3074</v>
      </c>
      <c r="D242" s="434"/>
      <c r="E242" s="435" t="s">
        <v>3075</v>
      </c>
    </row>
    <row r="243" spans="1:5" x14ac:dyDescent="0.2">
      <c r="A243" s="50" t="s">
        <v>3076</v>
      </c>
      <c r="B243" s="1115" t="s">
        <v>3412</v>
      </c>
      <c r="C243" s="436">
        <v>0</v>
      </c>
      <c r="D243" s="434"/>
      <c r="E243" s="435">
        <v>0</v>
      </c>
    </row>
    <row r="244" spans="1:5" x14ac:dyDescent="0.2">
      <c r="A244" s="50" t="s">
        <v>3077</v>
      </c>
      <c r="B244" s="1115" t="s">
        <v>3412</v>
      </c>
      <c r="C244" s="436">
        <v>0</v>
      </c>
      <c r="D244" s="434"/>
      <c r="E244" s="435">
        <v>0</v>
      </c>
    </row>
    <row r="245" spans="1:5" ht="13.5" thickBot="1" x14ac:dyDescent="0.25">
      <c r="A245" s="52"/>
      <c r="B245" s="1112" t="s">
        <v>3413</v>
      </c>
      <c r="C245" s="439" t="s">
        <v>3072</v>
      </c>
      <c r="D245" s="440"/>
      <c r="E245" s="441"/>
    </row>
    <row r="246" spans="1:5" x14ac:dyDescent="0.2">
      <c r="A246" s="49" t="s">
        <v>2717</v>
      </c>
      <c r="B246" s="1114" t="s">
        <v>3408</v>
      </c>
      <c r="C246" s="430" t="s">
        <v>2721</v>
      </c>
      <c r="D246" s="431" t="s">
        <v>3078</v>
      </c>
      <c r="E246" s="432" t="s">
        <v>3079</v>
      </c>
    </row>
    <row r="247" spans="1:5" x14ac:dyDescent="0.2">
      <c r="A247" s="10" t="s">
        <v>3080</v>
      </c>
      <c r="B247" s="1115" t="s">
        <v>3410</v>
      </c>
      <c r="C247" s="433" t="s">
        <v>2722</v>
      </c>
      <c r="D247" s="434" t="s">
        <v>3081</v>
      </c>
      <c r="E247" s="435">
        <v>0</v>
      </c>
    </row>
    <row r="248" spans="1:5" x14ac:dyDescent="0.2">
      <c r="A248" s="10" t="s">
        <v>3082</v>
      </c>
      <c r="B248" s="1115" t="s">
        <v>3412</v>
      </c>
      <c r="C248" s="433" t="s">
        <v>3083</v>
      </c>
      <c r="D248" s="434">
        <v>0</v>
      </c>
      <c r="E248" s="435">
        <v>0</v>
      </c>
    </row>
    <row r="249" spans="1:5" x14ac:dyDescent="0.2">
      <c r="A249" s="10" t="s">
        <v>3084</v>
      </c>
      <c r="B249" s="1115" t="s">
        <v>3412</v>
      </c>
      <c r="C249" s="433" t="s">
        <v>3085</v>
      </c>
      <c r="D249" s="434">
        <v>0</v>
      </c>
      <c r="E249" s="435">
        <v>0</v>
      </c>
    </row>
    <row r="250" spans="1:5" x14ac:dyDescent="0.2">
      <c r="A250" s="50" t="s">
        <v>3086</v>
      </c>
      <c r="B250" s="1115" t="s">
        <v>3412</v>
      </c>
      <c r="C250" s="433">
        <v>0</v>
      </c>
      <c r="D250" s="434"/>
      <c r="E250" s="435">
        <v>0</v>
      </c>
    </row>
    <row r="251" spans="1:5" x14ac:dyDescent="0.2">
      <c r="A251" s="50" t="s">
        <v>3087</v>
      </c>
      <c r="B251" s="1115" t="s">
        <v>3412</v>
      </c>
      <c r="C251" s="436">
        <v>0</v>
      </c>
      <c r="D251" s="434"/>
      <c r="E251" s="435">
        <v>0</v>
      </c>
    </row>
    <row r="252" spans="1:5" x14ac:dyDescent="0.2">
      <c r="A252" s="50" t="s">
        <v>3908</v>
      </c>
      <c r="B252" s="1115" t="s">
        <v>3412</v>
      </c>
      <c r="C252" s="436">
        <v>0</v>
      </c>
      <c r="D252" s="434"/>
      <c r="E252" s="435">
        <v>0</v>
      </c>
    </row>
    <row r="253" spans="1:5" ht="13.5" thickBot="1" x14ac:dyDescent="0.25">
      <c r="A253" s="52"/>
      <c r="B253" s="1112" t="s">
        <v>3413</v>
      </c>
      <c r="C253" s="439" t="s">
        <v>3079</v>
      </c>
      <c r="D253" s="440"/>
      <c r="E253" s="441"/>
    </row>
    <row r="254" spans="1:5" x14ac:dyDescent="0.2">
      <c r="A254" s="49" t="s">
        <v>2723</v>
      </c>
      <c r="B254" s="1114" t="s">
        <v>3408</v>
      </c>
      <c r="C254" s="430" t="s">
        <v>3088</v>
      </c>
      <c r="D254" s="431" t="s">
        <v>3089</v>
      </c>
      <c r="E254" s="432" t="s">
        <v>3090</v>
      </c>
    </row>
    <row r="255" spans="1:5" ht="25.5" x14ac:dyDescent="0.2">
      <c r="A255" s="10" t="s">
        <v>3091</v>
      </c>
      <c r="B255" s="1115" t="s">
        <v>3410</v>
      </c>
      <c r="C255" s="433" t="s">
        <v>3092</v>
      </c>
      <c r="D255" s="434" t="s">
        <v>2907</v>
      </c>
      <c r="E255" s="435" t="s">
        <v>3093</v>
      </c>
    </row>
    <row r="256" spans="1:5" x14ac:dyDescent="0.2">
      <c r="A256" s="10" t="s">
        <v>3689</v>
      </c>
      <c r="B256" s="1115" t="s">
        <v>3412</v>
      </c>
      <c r="C256" s="433" t="s">
        <v>3094</v>
      </c>
      <c r="D256" s="434">
        <v>0</v>
      </c>
      <c r="E256" s="435" t="s">
        <v>3095</v>
      </c>
    </row>
    <row r="257" spans="1:5" x14ac:dyDescent="0.2">
      <c r="B257" s="1115" t="s">
        <v>3412</v>
      </c>
      <c r="C257" s="433" t="s">
        <v>3097</v>
      </c>
      <c r="D257" s="434">
        <v>0</v>
      </c>
      <c r="E257" s="435" t="s">
        <v>3098</v>
      </c>
    </row>
    <row r="258" spans="1:5" x14ac:dyDescent="0.2">
      <c r="A258" s="10" t="s">
        <v>3096</v>
      </c>
      <c r="B258" s="1115" t="s">
        <v>3412</v>
      </c>
      <c r="C258" s="433" t="s">
        <v>3095</v>
      </c>
      <c r="D258" s="434"/>
      <c r="E258" s="435" t="s">
        <v>3094</v>
      </c>
    </row>
    <row r="259" spans="1:5" x14ac:dyDescent="0.2">
      <c r="A259" s="50" t="s">
        <v>3099</v>
      </c>
      <c r="B259" s="1115" t="s">
        <v>3412</v>
      </c>
      <c r="C259" s="436" t="s">
        <v>3100</v>
      </c>
      <c r="D259" s="434"/>
      <c r="E259" s="435">
        <v>0</v>
      </c>
    </row>
    <row r="260" spans="1:5" x14ac:dyDescent="0.2">
      <c r="A260" s="50" t="s">
        <v>3101</v>
      </c>
      <c r="B260" s="1115" t="s">
        <v>3412</v>
      </c>
      <c r="C260" s="436">
        <v>0</v>
      </c>
      <c r="D260" s="434"/>
      <c r="E260" s="435">
        <v>0</v>
      </c>
    </row>
    <row r="261" spans="1:5" ht="13.5" thickBot="1" x14ac:dyDescent="0.25">
      <c r="A261" s="52"/>
      <c r="B261" s="1112" t="s">
        <v>3413</v>
      </c>
      <c r="C261" s="439" t="s">
        <v>3097</v>
      </c>
      <c r="D261" s="440"/>
      <c r="E261" s="441"/>
    </row>
    <row r="262" spans="1:5" x14ac:dyDescent="0.2">
      <c r="A262" s="49" t="s">
        <v>2313</v>
      </c>
      <c r="B262" s="1114" t="s">
        <v>3408</v>
      </c>
      <c r="C262" s="430" t="s">
        <v>3102</v>
      </c>
      <c r="D262" s="431" t="s">
        <v>3103</v>
      </c>
      <c r="E262" s="432" t="s">
        <v>3104</v>
      </c>
    </row>
    <row r="263" spans="1:5" x14ac:dyDescent="0.2">
      <c r="A263" s="10" t="s">
        <v>3690</v>
      </c>
      <c r="B263" s="1115" t="s">
        <v>3410</v>
      </c>
      <c r="C263" s="433" t="s">
        <v>3105</v>
      </c>
      <c r="D263" s="434" t="s">
        <v>3106</v>
      </c>
      <c r="E263" s="435" t="s">
        <v>3107</v>
      </c>
    </row>
    <row r="264" spans="1:5" x14ac:dyDescent="0.2">
      <c r="A264" s="10" t="s">
        <v>3108</v>
      </c>
      <c r="B264" s="1115" t="s">
        <v>3412</v>
      </c>
      <c r="C264" s="433" t="s">
        <v>3109</v>
      </c>
      <c r="D264" s="434">
        <v>0</v>
      </c>
      <c r="E264" s="435" t="s">
        <v>3110</v>
      </c>
    </row>
    <row r="265" spans="1:5" x14ac:dyDescent="0.2">
      <c r="A265" s="10" t="s">
        <v>3111</v>
      </c>
      <c r="B265" s="1115" t="s">
        <v>3412</v>
      </c>
      <c r="C265" s="433" t="s">
        <v>3112</v>
      </c>
      <c r="D265" s="434">
        <v>0</v>
      </c>
      <c r="E265" s="435">
        <v>0</v>
      </c>
    </row>
    <row r="266" spans="1:5" x14ac:dyDescent="0.2">
      <c r="A266" s="50" t="s">
        <v>3113</v>
      </c>
      <c r="B266" s="1115" t="s">
        <v>3412</v>
      </c>
      <c r="C266" s="433" t="s">
        <v>3114</v>
      </c>
      <c r="D266" s="434"/>
      <c r="E266" s="435">
        <v>0</v>
      </c>
    </row>
    <row r="267" spans="1:5" x14ac:dyDescent="0.2">
      <c r="A267" s="50" t="s">
        <v>3115</v>
      </c>
      <c r="B267" s="1115" t="s">
        <v>3412</v>
      </c>
      <c r="C267" s="436">
        <v>0</v>
      </c>
      <c r="D267" s="434"/>
      <c r="E267" s="435">
        <v>0</v>
      </c>
    </row>
    <row r="268" spans="1:5" x14ac:dyDescent="0.2">
      <c r="A268" s="50" t="s">
        <v>3909</v>
      </c>
      <c r="B268" s="1115" t="s">
        <v>3412</v>
      </c>
      <c r="C268" s="436">
        <v>0</v>
      </c>
      <c r="D268" s="434"/>
      <c r="E268" s="435">
        <v>0</v>
      </c>
    </row>
    <row r="269" spans="1:5" ht="13.5" thickBot="1" x14ac:dyDescent="0.25">
      <c r="A269" s="52"/>
      <c r="B269" s="1112" t="s">
        <v>3413</v>
      </c>
      <c r="C269" s="439" t="s">
        <v>3913</v>
      </c>
      <c r="D269" s="440"/>
      <c r="E269" s="441"/>
    </row>
    <row r="270" spans="1:5" x14ac:dyDescent="0.2">
      <c r="A270" s="51" t="s">
        <v>2729</v>
      </c>
      <c r="B270" s="1114" t="s">
        <v>3408</v>
      </c>
      <c r="C270" s="433" t="s">
        <v>3513</v>
      </c>
      <c r="D270" s="434" t="s">
        <v>3104</v>
      </c>
      <c r="E270" s="435" t="s">
        <v>3514</v>
      </c>
    </row>
    <row r="271" spans="1:5" x14ac:dyDescent="0.2">
      <c r="A271" s="11" t="s">
        <v>3691</v>
      </c>
      <c r="B271" s="1115" t="s">
        <v>3410</v>
      </c>
      <c r="C271" s="433" t="s">
        <v>3515</v>
      </c>
      <c r="D271" s="434" t="s">
        <v>3516</v>
      </c>
      <c r="E271" s="435" t="s">
        <v>3517</v>
      </c>
    </row>
    <row r="272" spans="1:5" x14ac:dyDescent="0.2">
      <c r="A272" s="11" t="s">
        <v>3692</v>
      </c>
      <c r="B272" s="1115" t="s">
        <v>3412</v>
      </c>
      <c r="C272" s="433" t="s">
        <v>3518</v>
      </c>
      <c r="D272" s="434">
        <v>0</v>
      </c>
      <c r="E272" s="435">
        <v>0</v>
      </c>
    </row>
    <row r="273" spans="1:5" x14ac:dyDescent="0.2">
      <c r="B273" s="1115" t="s">
        <v>3412</v>
      </c>
      <c r="C273" s="433" t="s">
        <v>3519</v>
      </c>
      <c r="D273" s="434">
        <v>0</v>
      </c>
      <c r="E273" s="435">
        <v>0</v>
      </c>
    </row>
    <row r="274" spans="1:5" x14ac:dyDescent="0.2">
      <c r="A274" s="11" t="s">
        <v>3116</v>
      </c>
      <c r="B274" s="1115" t="s">
        <v>3412</v>
      </c>
      <c r="C274" s="433">
        <v>0</v>
      </c>
      <c r="D274" s="434"/>
      <c r="E274" s="435">
        <v>0</v>
      </c>
    </row>
    <row r="275" spans="1:5" x14ac:dyDescent="0.2">
      <c r="A275" s="11" t="s">
        <v>3117</v>
      </c>
      <c r="B275" s="1115" t="s">
        <v>3412</v>
      </c>
      <c r="C275" s="433">
        <v>0</v>
      </c>
      <c r="D275" s="434"/>
      <c r="E275" s="435">
        <v>0</v>
      </c>
    </row>
    <row r="276" spans="1:5" x14ac:dyDescent="0.2">
      <c r="A276" s="11" t="s">
        <v>3118</v>
      </c>
      <c r="B276" s="1115" t="s">
        <v>3412</v>
      </c>
      <c r="C276" s="433">
        <v>0</v>
      </c>
      <c r="D276" s="434"/>
      <c r="E276" s="435">
        <v>0</v>
      </c>
    </row>
    <row r="277" spans="1:5" ht="13.5" thickBot="1" x14ac:dyDescent="0.25">
      <c r="A277" s="11"/>
      <c r="B277" s="1112" t="s">
        <v>3413</v>
      </c>
      <c r="C277" s="433" t="s">
        <v>3520</v>
      </c>
      <c r="D277" s="434"/>
      <c r="E277" s="435"/>
    </row>
    <row r="278" spans="1:5" x14ac:dyDescent="0.2">
      <c r="A278" s="49" t="s">
        <v>1204</v>
      </c>
      <c r="B278" s="1114" t="s">
        <v>3408</v>
      </c>
      <c r="C278" s="430" t="s">
        <v>3119</v>
      </c>
      <c r="D278" s="431" t="s">
        <v>3120</v>
      </c>
      <c r="E278" s="432" t="s">
        <v>3121</v>
      </c>
    </row>
    <row r="279" spans="1:5" x14ac:dyDescent="0.2">
      <c r="A279" s="10" t="s">
        <v>3693</v>
      </c>
      <c r="B279" s="1115" t="s">
        <v>3410</v>
      </c>
      <c r="C279" s="433" t="s">
        <v>3122</v>
      </c>
      <c r="D279" s="434" t="s">
        <v>3123</v>
      </c>
      <c r="E279" s="435" t="s">
        <v>3124</v>
      </c>
    </row>
    <row r="280" spans="1:5" x14ac:dyDescent="0.2">
      <c r="A280" s="10" t="s">
        <v>3694</v>
      </c>
      <c r="B280" s="1115" t="s">
        <v>3412</v>
      </c>
      <c r="C280" s="433" t="s">
        <v>3125</v>
      </c>
      <c r="D280" s="434">
        <v>0</v>
      </c>
      <c r="E280" s="435" t="s">
        <v>3126</v>
      </c>
    </row>
    <row r="281" spans="1:5" x14ac:dyDescent="0.2">
      <c r="B281" s="1115" t="s">
        <v>3412</v>
      </c>
      <c r="C281" s="433" t="s">
        <v>3128</v>
      </c>
      <c r="D281" s="434">
        <v>0</v>
      </c>
      <c r="E281" s="435" t="s">
        <v>3129</v>
      </c>
    </row>
    <row r="282" spans="1:5" x14ac:dyDescent="0.2">
      <c r="A282" s="10" t="s">
        <v>3127</v>
      </c>
      <c r="B282" s="1115" t="s">
        <v>3412</v>
      </c>
      <c r="C282" s="433">
        <v>0</v>
      </c>
      <c r="D282" s="434"/>
      <c r="E282" s="435" t="s">
        <v>3130</v>
      </c>
    </row>
    <row r="283" spans="1:5" x14ac:dyDescent="0.2">
      <c r="A283" s="50" t="s">
        <v>3131</v>
      </c>
      <c r="B283" s="1115" t="s">
        <v>3412</v>
      </c>
      <c r="C283" s="436">
        <v>0</v>
      </c>
      <c r="D283" s="434"/>
      <c r="E283" s="435" t="s">
        <v>3132</v>
      </c>
    </row>
    <row r="284" spans="1:5" x14ac:dyDescent="0.2">
      <c r="A284" s="11" t="s">
        <v>3910</v>
      </c>
      <c r="B284" s="1115" t="s">
        <v>3412</v>
      </c>
      <c r="C284" s="436">
        <v>0</v>
      </c>
      <c r="D284" s="434"/>
      <c r="E284" s="435" t="s">
        <v>3133</v>
      </c>
    </row>
    <row r="285" spans="1:5" ht="13.5" thickBot="1" x14ac:dyDescent="0.25">
      <c r="A285" s="52"/>
      <c r="B285" s="1112" t="s">
        <v>3413</v>
      </c>
      <c r="C285" s="439" t="s">
        <v>3134</v>
      </c>
      <c r="D285" s="440"/>
      <c r="E285" s="441"/>
    </row>
    <row r="286" spans="1:5" x14ac:dyDescent="0.2">
      <c r="A286" s="49" t="s">
        <v>2733</v>
      </c>
      <c r="B286" s="1114" t="s">
        <v>3408</v>
      </c>
      <c r="C286" s="430" t="s">
        <v>3521</v>
      </c>
      <c r="D286" s="431" t="s">
        <v>3522</v>
      </c>
      <c r="E286" s="432" t="s">
        <v>3135</v>
      </c>
    </row>
    <row r="287" spans="1:5" x14ac:dyDescent="0.2">
      <c r="A287" s="10" t="s">
        <v>3136</v>
      </c>
      <c r="B287" s="1115" t="s">
        <v>3410</v>
      </c>
      <c r="C287" s="433" t="s">
        <v>3523</v>
      </c>
      <c r="D287" s="434" t="s">
        <v>3524</v>
      </c>
      <c r="E287" s="435" t="s">
        <v>3137</v>
      </c>
    </row>
    <row r="288" spans="1:5" x14ac:dyDescent="0.2">
      <c r="A288" s="10" t="s">
        <v>3138</v>
      </c>
      <c r="B288" s="1115" t="s">
        <v>3412</v>
      </c>
      <c r="C288" s="433" t="s">
        <v>3525</v>
      </c>
      <c r="D288" s="434">
        <v>0</v>
      </c>
      <c r="E288" s="435" t="s">
        <v>3139</v>
      </c>
    </row>
    <row r="289" spans="1:5" x14ac:dyDescent="0.2">
      <c r="A289" s="10">
        <v>2124598484</v>
      </c>
      <c r="B289" s="1115" t="s">
        <v>3412</v>
      </c>
      <c r="C289" s="433" t="s">
        <v>3526</v>
      </c>
      <c r="D289" s="434">
        <v>0</v>
      </c>
      <c r="E289" s="435" t="s">
        <v>3140</v>
      </c>
    </row>
    <row r="290" spans="1:5" x14ac:dyDescent="0.2">
      <c r="A290" s="50">
        <v>2124598467</v>
      </c>
      <c r="B290" s="1115" t="s">
        <v>3412</v>
      </c>
      <c r="C290" s="433" t="s">
        <v>3527</v>
      </c>
      <c r="D290" s="434"/>
      <c r="E290" s="435" t="s">
        <v>3141</v>
      </c>
    </row>
    <row r="291" spans="1:5" x14ac:dyDescent="0.2">
      <c r="A291" s="50">
        <v>2125876100</v>
      </c>
      <c r="B291" s="1115" t="s">
        <v>3412</v>
      </c>
      <c r="C291" s="436" t="s">
        <v>3528</v>
      </c>
      <c r="D291" s="434"/>
      <c r="E291" s="435">
        <v>0</v>
      </c>
    </row>
    <row r="292" spans="1:5" x14ac:dyDescent="0.2">
      <c r="A292" s="50" t="s">
        <v>3142</v>
      </c>
      <c r="B292" s="1115" t="s">
        <v>3412</v>
      </c>
      <c r="C292" s="436">
        <v>0</v>
      </c>
      <c r="D292" s="434"/>
      <c r="E292" s="435">
        <v>0</v>
      </c>
    </row>
    <row r="293" spans="1:5" ht="13.5" thickBot="1" x14ac:dyDescent="0.25">
      <c r="A293" s="52"/>
      <c r="B293" s="1112" t="s">
        <v>3413</v>
      </c>
      <c r="C293" s="439" t="s">
        <v>3529</v>
      </c>
      <c r="D293" s="440"/>
      <c r="E293" s="441"/>
    </row>
    <row r="294" spans="1:5" x14ac:dyDescent="0.2">
      <c r="A294" s="49" t="s">
        <v>2734</v>
      </c>
      <c r="B294" s="1114" t="s">
        <v>3408</v>
      </c>
      <c r="C294" s="430" t="s">
        <v>3143</v>
      </c>
      <c r="D294" s="431" t="s">
        <v>3144</v>
      </c>
      <c r="E294" s="432" t="s">
        <v>3145</v>
      </c>
    </row>
    <row r="295" spans="1:5" x14ac:dyDescent="0.2">
      <c r="A295" s="10" t="s">
        <v>3146</v>
      </c>
      <c r="B295" s="1115" t="s">
        <v>3410</v>
      </c>
      <c r="C295" s="433" t="s">
        <v>3147</v>
      </c>
      <c r="D295" s="434" t="s">
        <v>3148</v>
      </c>
      <c r="E295" s="435" t="s">
        <v>3149</v>
      </c>
    </row>
    <row r="296" spans="1:5" x14ac:dyDescent="0.2">
      <c r="A296" s="10" t="s">
        <v>3150</v>
      </c>
      <c r="B296" s="1115" t="s">
        <v>3412</v>
      </c>
      <c r="C296" s="433" t="s">
        <v>3151</v>
      </c>
      <c r="D296" s="434">
        <v>0</v>
      </c>
      <c r="E296" s="435" t="s">
        <v>3152</v>
      </c>
    </row>
    <row r="297" spans="1:5" x14ac:dyDescent="0.2">
      <c r="B297" s="1115" t="s">
        <v>3412</v>
      </c>
      <c r="C297" s="433" t="s">
        <v>3154</v>
      </c>
      <c r="D297" s="434">
        <v>0</v>
      </c>
      <c r="E297" s="435" t="s">
        <v>3155</v>
      </c>
    </row>
    <row r="298" spans="1:5" x14ac:dyDescent="0.2">
      <c r="A298" s="10" t="s">
        <v>3153</v>
      </c>
      <c r="B298" s="1115" t="s">
        <v>3412</v>
      </c>
      <c r="C298" s="433" t="s">
        <v>3156</v>
      </c>
      <c r="D298" s="434"/>
      <c r="E298" s="435" t="s">
        <v>3157</v>
      </c>
    </row>
    <row r="299" spans="1:5" x14ac:dyDescent="0.2">
      <c r="A299" s="50" t="s">
        <v>3158</v>
      </c>
      <c r="B299" s="1115" t="s">
        <v>3412</v>
      </c>
      <c r="C299" s="436">
        <v>0</v>
      </c>
      <c r="D299" s="434"/>
      <c r="E299" s="435">
        <v>0</v>
      </c>
    </row>
    <row r="300" spans="1:5" x14ac:dyDescent="0.2">
      <c r="A300" s="50" t="s">
        <v>3159</v>
      </c>
      <c r="B300" s="1115" t="s">
        <v>3412</v>
      </c>
      <c r="C300" s="436">
        <v>0</v>
      </c>
      <c r="D300" s="434"/>
      <c r="E300" s="435">
        <v>0</v>
      </c>
    </row>
    <row r="301" spans="1:5" ht="13.5" thickBot="1" x14ac:dyDescent="0.25">
      <c r="A301" s="52"/>
      <c r="B301" s="1112" t="s">
        <v>3413</v>
      </c>
      <c r="C301" s="439" t="s">
        <v>3147</v>
      </c>
      <c r="D301" s="440"/>
      <c r="E301" s="441"/>
    </row>
    <row r="302" spans="1:5" x14ac:dyDescent="0.2">
      <c r="A302" s="49" t="s">
        <v>2739</v>
      </c>
      <c r="B302" s="1114" t="s">
        <v>3408</v>
      </c>
      <c r="C302" s="430" t="s">
        <v>2741</v>
      </c>
      <c r="D302" s="431" t="s">
        <v>3160</v>
      </c>
      <c r="E302" s="432" t="s">
        <v>3161</v>
      </c>
    </row>
    <row r="303" spans="1:5" x14ac:dyDescent="0.2">
      <c r="A303" s="10" t="s">
        <v>3162</v>
      </c>
      <c r="B303" s="1115" t="s">
        <v>3410</v>
      </c>
      <c r="C303" s="433" t="s">
        <v>3163</v>
      </c>
      <c r="D303" s="434" t="s">
        <v>3164</v>
      </c>
      <c r="E303" s="435" t="s">
        <v>3165</v>
      </c>
    </row>
    <row r="304" spans="1:5" x14ac:dyDescent="0.2">
      <c r="A304" s="10" t="s">
        <v>3166</v>
      </c>
      <c r="B304" s="1115" t="s">
        <v>3412</v>
      </c>
      <c r="C304" s="433" t="s">
        <v>3167</v>
      </c>
      <c r="D304" s="434">
        <v>0</v>
      </c>
      <c r="E304" s="435" t="s">
        <v>3168</v>
      </c>
    </row>
    <row r="305" spans="1:5" x14ac:dyDescent="0.2">
      <c r="B305" s="1115" t="s">
        <v>3412</v>
      </c>
      <c r="C305" s="433" t="s">
        <v>3170</v>
      </c>
      <c r="D305" s="434">
        <v>0</v>
      </c>
      <c r="E305" s="435" t="s">
        <v>3171</v>
      </c>
    </row>
    <row r="306" spans="1:5" x14ac:dyDescent="0.2">
      <c r="A306" s="10" t="s">
        <v>3169</v>
      </c>
      <c r="B306" s="1115" t="s">
        <v>3412</v>
      </c>
      <c r="C306" s="433" t="s">
        <v>3172</v>
      </c>
      <c r="D306" s="434"/>
      <c r="E306" s="435" t="s">
        <v>3173</v>
      </c>
    </row>
    <row r="307" spans="1:5" x14ac:dyDescent="0.2">
      <c r="A307" s="50" t="s">
        <v>3174</v>
      </c>
      <c r="B307" s="1115" t="s">
        <v>3412</v>
      </c>
      <c r="C307" s="436">
        <v>0</v>
      </c>
      <c r="D307" s="434"/>
      <c r="E307" s="435" t="s">
        <v>3175</v>
      </c>
    </row>
    <row r="308" spans="1:5" x14ac:dyDescent="0.2">
      <c r="A308" s="50" t="s">
        <v>3176</v>
      </c>
      <c r="B308" s="1115" t="s">
        <v>3412</v>
      </c>
      <c r="C308" s="436">
        <v>0</v>
      </c>
      <c r="D308" s="434"/>
      <c r="E308" s="435" t="s">
        <v>3177</v>
      </c>
    </row>
    <row r="309" spans="1:5" ht="13.5" thickBot="1" x14ac:dyDescent="0.25">
      <c r="A309" s="52"/>
      <c r="B309" s="1112" t="s">
        <v>3413</v>
      </c>
      <c r="C309" s="439" t="s">
        <v>3178</v>
      </c>
      <c r="D309" s="440"/>
      <c r="E309" s="441"/>
    </row>
    <row r="310" spans="1:5" x14ac:dyDescent="0.2">
      <c r="A310" s="49" t="s">
        <v>988</v>
      </c>
      <c r="B310" s="1114" t="s">
        <v>3408</v>
      </c>
      <c r="C310" s="430" t="s">
        <v>3530</v>
      </c>
      <c r="D310" s="431" t="s">
        <v>3179</v>
      </c>
      <c r="E310" s="432" t="s">
        <v>3180</v>
      </c>
    </row>
    <row r="311" spans="1:5" x14ac:dyDescent="0.2">
      <c r="A311" s="10" t="s">
        <v>3181</v>
      </c>
      <c r="B311" s="1115" t="s">
        <v>3410</v>
      </c>
      <c r="C311" s="433" t="s">
        <v>2745</v>
      </c>
      <c r="D311" s="434" t="s">
        <v>2638</v>
      </c>
      <c r="E311" s="435" t="s">
        <v>3182</v>
      </c>
    </row>
    <row r="312" spans="1:5" x14ac:dyDescent="0.2">
      <c r="A312" s="10" t="s">
        <v>3183</v>
      </c>
      <c r="B312" s="1115" t="s">
        <v>3412</v>
      </c>
      <c r="C312" s="433" t="s">
        <v>2746</v>
      </c>
      <c r="D312" s="434">
        <v>0</v>
      </c>
      <c r="E312" s="435" t="s">
        <v>3184</v>
      </c>
    </row>
    <row r="313" spans="1:5" x14ac:dyDescent="0.2">
      <c r="A313" s="10" t="s">
        <v>3185</v>
      </c>
      <c r="B313" s="1115" t="s">
        <v>3412</v>
      </c>
      <c r="C313" s="433" t="s">
        <v>2747</v>
      </c>
      <c r="D313" s="434">
        <v>0</v>
      </c>
      <c r="E313" s="435" t="s">
        <v>3186</v>
      </c>
    </row>
    <row r="314" spans="1:5" x14ac:dyDescent="0.2">
      <c r="A314" s="50" t="s">
        <v>3187</v>
      </c>
      <c r="B314" s="1115" t="s">
        <v>3412</v>
      </c>
      <c r="C314" s="433">
        <v>0</v>
      </c>
      <c r="D314" s="434"/>
      <c r="E314" s="435" t="s">
        <v>3188</v>
      </c>
    </row>
    <row r="315" spans="1:5" x14ac:dyDescent="0.2">
      <c r="A315" s="50" t="s">
        <v>3189</v>
      </c>
      <c r="B315" s="1115" t="s">
        <v>3412</v>
      </c>
      <c r="C315" s="436">
        <v>0</v>
      </c>
      <c r="D315" s="434"/>
      <c r="E315" s="435" t="s">
        <v>3190</v>
      </c>
    </row>
    <row r="316" spans="1:5" x14ac:dyDescent="0.2">
      <c r="A316" s="50" t="s">
        <v>3911</v>
      </c>
      <c r="B316" s="1115" t="s">
        <v>3412</v>
      </c>
      <c r="C316" s="436">
        <v>0</v>
      </c>
      <c r="D316" s="434"/>
      <c r="E316" s="435" t="s">
        <v>3191</v>
      </c>
    </row>
    <row r="317" spans="1:5" ht="13.5" thickBot="1" x14ac:dyDescent="0.25">
      <c r="A317" s="52"/>
      <c r="B317" s="1112" t="s">
        <v>3413</v>
      </c>
      <c r="C317" s="439" t="s">
        <v>3531</v>
      </c>
      <c r="D317" s="440"/>
      <c r="E317" s="441"/>
    </row>
    <row r="318" spans="1:5" x14ac:dyDescent="0.2">
      <c r="A318" s="49" t="s">
        <v>2748</v>
      </c>
      <c r="B318" s="1114" t="s">
        <v>3408</v>
      </c>
      <c r="C318" s="430" t="s">
        <v>3695</v>
      </c>
      <c r="D318" s="431" t="s">
        <v>2862</v>
      </c>
      <c r="E318" s="435" t="s">
        <v>2864</v>
      </c>
    </row>
    <row r="319" spans="1:5" x14ac:dyDescent="0.2">
      <c r="A319" s="10" t="s">
        <v>3192</v>
      </c>
      <c r="B319" s="1115" t="s">
        <v>3410</v>
      </c>
      <c r="C319" s="433" t="s">
        <v>3532</v>
      </c>
      <c r="D319" s="434" t="s">
        <v>3533</v>
      </c>
      <c r="E319" s="435" t="s">
        <v>2865</v>
      </c>
    </row>
    <row r="320" spans="1:5" x14ac:dyDescent="0.2">
      <c r="A320" s="10">
        <v>0</v>
      </c>
      <c r="B320" s="1115" t="s">
        <v>3412</v>
      </c>
      <c r="C320" s="433" t="s">
        <v>3450</v>
      </c>
      <c r="D320" s="434">
        <v>0</v>
      </c>
      <c r="E320" s="435" t="s">
        <v>2867</v>
      </c>
    </row>
    <row r="321" spans="1:5" x14ac:dyDescent="0.2">
      <c r="A321" s="10" t="s">
        <v>2866</v>
      </c>
      <c r="B321" s="1115" t="s">
        <v>3412</v>
      </c>
      <c r="C321" s="433" t="s">
        <v>3451</v>
      </c>
      <c r="D321" s="434">
        <v>0</v>
      </c>
      <c r="E321" s="435" t="s">
        <v>2868</v>
      </c>
    </row>
    <row r="322" spans="1:5" x14ac:dyDescent="0.2">
      <c r="A322" s="50" t="s">
        <v>3193</v>
      </c>
      <c r="B322" s="1115" t="s">
        <v>3412</v>
      </c>
      <c r="C322" s="433" t="s">
        <v>3452</v>
      </c>
      <c r="D322" s="434"/>
      <c r="E322" s="435" t="s">
        <v>2870</v>
      </c>
    </row>
    <row r="323" spans="1:5" x14ac:dyDescent="0.2">
      <c r="A323" s="50" t="s">
        <v>2871</v>
      </c>
      <c r="B323" s="1115" t="s">
        <v>3412</v>
      </c>
      <c r="C323" s="436" t="s">
        <v>3453</v>
      </c>
      <c r="D323" s="434"/>
      <c r="E323" s="435"/>
    </row>
    <row r="324" spans="1:5" x14ac:dyDescent="0.2">
      <c r="B324" s="1115" t="s">
        <v>3412</v>
      </c>
      <c r="C324" s="436" t="s">
        <v>3454</v>
      </c>
      <c r="D324" s="434"/>
      <c r="E324" s="435">
        <v>0</v>
      </c>
    </row>
    <row r="325" spans="1:5" ht="13.5" thickBot="1" x14ac:dyDescent="0.25">
      <c r="A325" s="52"/>
      <c r="B325" s="1112" t="s">
        <v>3413</v>
      </c>
      <c r="C325" s="439" t="s">
        <v>3532</v>
      </c>
      <c r="D325" s="440"/>
      <c r="E325" s="441"/>
    </row>
    <row r="326" spans="1:5" x14ac:dyDescent="0.2">
      <c r="A326" s="49" t="s">
        <v>2749</v>
      </c>
      <c r="B326" s="1114" t="s">
        <v>3408</v>
      </c>
      <c r="C326" s="430" t="s">
        <v>2635</v>
      </c>
      <c r="D326" s="431" t="s">
        <v>2872</v>
      </c>
      <c r="E326" s="432" t="s">
        <v>2873</v>
      </c>
    </row>
    <row r="327" spans="1:5" x14ac:dyDescent="0.2">
      <c r="A327" s="10" t="s">
        <v>3194</v>
      </c>
      <c r="B327" s="1115" t="s">
        <v>3410</v>
      </c>
      <c r="C327" s="433" t="s">
        <v>2874</v>
      </c>
      <c r="D327" s="434" t="s">
        <v>2875</v>
      </c>
      <c r="E327" s="435" t="s">
        <v>2876</v>
      </c>
    </row>
    <row r="328" spans="1:5" x14ac:dyDescent="0.2">
      <c r="A328" s="10" t="s">
        <v>3195</v>
      </c>
      <c r="B328" s="1115" t="s">
        <v>3412</v>
      </c>
      <c r="C328" s="433" t="s">
        <v>2877</v>
      </c>
      <c r="D328" s="434">
        <v>0</v>
      </c>
      <c r="E328" s="435" t="s">
        <v>2878</v>
      </c>
    </row>
    <row r="329" spans="1:5" x14ac:dyDescent="0.2">
      <c r="B329" s="1115" t="s">
        <v>3412</v>
      </c>
      <c r="C329" s="433" t="s">
        <v>3455</v>
      </c>
      <c r="D329" s="434">
        <v>0</v>
      </c>
      <c r="E329" s="435" t="s">
        <v>2880</v>
      </c>
    </row>
    <row r="330" spans="1:5" x14ac:dyDescent="0.2">
      <c r="A330" s="10" t="s">
        <v>3196</v>
      </c>
      <c r="B330" s="1115" t="s">
        <v>3412</v>
      </c>
      <c r="C330" s="433" t="s">
        <v>2881</v>
      </c>
      <c r="D330" s="434"/>
      <c r="E330" s="435">
        <v>0</v>
      </c>
    </row>
    <row r="331" spans="1:5" x14ac:dyDescent="0.2">
      <c r="A331" s="50" t="s">
        <v>3197</v>
      </c>
      <c r="B331" s="1115" t="s">
        <v>3412</v>
      </c>
      <c r="C331" s="436">
        <v>0</v>
      </c>
      <c r="D331" s="434"/>
      <c r="E331" s="435">
        <v>0</v>
      </c>
    </row>
    <row r="332" spans="1:5" x14ac:dyDescent="0.2">
      <c r="A332" s="50" t="s">
        <v>2883</v>
      </c>
      <c r="B332" s="1115" t="s">
        <v>3412</v>
      </c>
      <c r="C332" s="436">
        <v>0</v>
      </c>
      <c r="D332" s="434"/>
      <c r="E332" s="435">
        <v>0</v>
      </c>
    </row>
    <row r="333" spans="1:5" ht="13.5" thickBot="1" x14ac:dyDescent="0.25">
      <c r="A333" s="52"/>
      <c r="B333" s="1112" t="s">
        <v>3696</v>
      </c>
      <c r="C333" s="439" t="s">
        <v>2884</v>
      </c>
      <c r="D333" s="440"/>
      <c r="E333" s="441"/>
    </row>
    <row r="334" spans="1:5" x14ac:dyDescent="0.2">
      <c r="A334" s="49" t="s">
        <v>2314</v>
      </c>
      <c r="B334" s="1114" t="s">
        <v>3408</v>
      </c>
      <c r="C334" s="430" t="s">
        <v>3534</v>
      </c>
      <c r="D334" s="431" t="s">
        <v>3535</v>
      </c>
      <c r="E334" s="432" t="s">
        <v>3536</v>
      </c>
    </row>
    <row r="335" spans="1:5" x14ac:dyDescent="0.2">
      <c r="A335" s="11" t="s">
        <v>3697</v>
      </c>
      <c r="B335" s="1115" t="s">
        <v>3410</v>
      </c>
      <c r="C335" s="433" t="s">
        <v>3537</v>
      </c>
      <c r="D335" s="434" t="s">
        <v>3538</v>
      </c>
      <c r="E335" s="435">
        <v>0</v>
      </c>
    </row>
    <row r="336" spans="1:5" x14ac:dyDescent="0.2">
      <c r="A336" s="10" t="s">
        <v>3698</v>
      </c>
      <c r="B336" s="1115" t="s">
        <v>3412</v>
      </c>
      <c r="C336" s="433" t="s">
        <v>3539</v>
      </c>
      <c r="D336" s="434">
        <v>0</v>
      </c>
      <c r="E336" s="435">
        <v>0</v>
      </c>
    </row>
    <row r="337" spans="1:5" x14ac:dyDescent="0.2">
      <c r="B337" s="1115" t="s">
        <v>3412</v>
      </c>
      <c r="C337" s="433" t="s">
        <v>3540</v>
      </c>
      <c r="D337" s="434">
        <v>0</v>
      </c>
      <c r="E337" s="435">
        <v>0</v>
      </c>
    </row>
    <row r="338" spans="1:5" x14ac:dyDescent="0.2">
      <c r="A338" s="10">
        <v>2124963800</v>
      </c>
      <c r="B338" s="1115" t="s">
        <v>3412</v>
      </c>
      <c r="C338" s="433" t="s">
        <v>3536</v>
      </c>
      <c r="D338" s="434"/>
      <c r="E338" s="435">
        <v>0</v>
      </c>
    </row>
    <row r="339" spans="1:5" x14ac:dyDescent="0.2">
      <c r="A339" s="50">
        <v>2122136822</v>
      </c>
      <c r="B339" s="1115" t="s">
        <v>3412</v>
      </c>
      <c r="C339" s="433">
        <v>0</v>
      </c>
      <c r="D339" s="434"/>
      <c r="E339" s="435">
        <v>0</v>
      </c>
    </row>
    <row r="340" spans="1:5" x14ac:dyDescent="0.2">
      <c r="A340" s="50" t="s">
        <v>3198</v>
      </c>
      <c r="B340" s="1115" t="s">
        <v>3412</v>
      </c>
      <c r="C340" s="436">
        <v>0</v>
      </c>
      <c r="D340" s="434"/>
      <c r="E340" s="435">
        <v>0</v>
      </c>
    </row>
    <row r="341" spans="1:5" ht="13.5" thickBot="1" x14ac:dyDescent="0.25">
      <c r="A341" s="50"/>
      <c r="B341" s="1112" t="s">
        <v>3696</v>
      </c>
      <c r="C341" s="436">
        <v>0</v>
      </c>
      <c r="D341" s="434"/>
      <c r="E341" s="435">
        <v>0</v>
      </c>
    </row>
    <row r="342" spans="1:5" x14ac:dyDescent="0.2">
      <c r="A342" s="49" t="s">
        <v>2750</v>
      </c>
      <c r="B342" s="1114" t="s">
        <v>3408</v>
      </c>
      <c r="C342" s="430" t="s">
        <v>3541</v>
      </c>
      <c r="D342" s="431" t="s">
        <v>3542</v>
      </c>
      <c r="E342" s="432" t="s">
        <v>3543</v>
      </c>
    </row>
    <row r="343" spans="1:5" x14ac:dyDescent="0.2">
      <c r="A343" s="10" t="s">
        <v>3199</v>
      </c>
      <c r="B343" s="1115" t="s">
        <v>3410</v>
      </c>
      <c r="C343" s="433" t="s">
        <v>3544</v>
      </c>
      <c r="D343" s="434" t="s">
        <v>3545</v>
      </c>
      <c r="E343" s="435">
        <v>0</v>
      </c>
    </row>
    <row r="344" spans="1:5" x14ac:dyDescent="0.2">
      <c r="A344" s="10" t="s">
        <v>3200</v>
      </c>
      <c r="B344" s="1115" t="s">
        <v>3412</v>
      </c>
      <c r="C344" s="433" t="s">
        <v>3546</v>
      </c>
      <c r="D344" s="434">
        <v>0</v>
      </c>
      <c r="E344" s="435">
        <v>0</v>
      </c>
    </row>
    <row r="345" spans="1:5" x14ac:dyDescent="0.2">
      <c r="B345" s="1115" t="s">
        <v>3412</v>
      </c>
      <c r="C345" s="433" t="s">
        <v>3547</v>
      </c>
      <c r="D345" s="434">
        <v>0</v>
      </c>
      <c r="E345" s="435">
        <v>0</v>
      </c>
    </row>
    <row r="346" spans="1:5" x14ac:dyDescent="0.2">
      <c r="A346" s="10" t="s">
        <v>3201</v>
      </c>
      <c r="B346" s="1115" t="s">
        <v>3412</v>
      </c>
      <c r="C346" s="433">
        <v>0</v>
      </c>
      <c r="D346" s="434"/>
      <c r="E346" s="435">
        <v>0</v>
      </c>
    </row>
    <row r="347" spans="1:5" x14ac:dyDescent="0.2">
      <c r="A347" s="50" t="s">
        <v>3202</v>
      </c>
      <c r="B347" s="1115" t="s">
        <v>3412</v>
      </c>
      <c r="C347" s="436">
        <v>0</v>
      </c>
      <c r="D347" s="434"/>
      <c r="E347" s="435">
        <v>0</v>
      </c>
    </row>
    <row r="348" spans="1:5" x14ac:dyDescent="0.2">
      <c r="A348" s="50" t="s">
        <v>3203</v>
      </c>
      <c r="B348" s="1115" t="s">
        <v>3412</v>
      </c>
      <c r="C348" s="436">
        <v>0</v>
      </c>
      <c r="D348" s="434"/>
      <c r="E348" s="435">
        <v>0</v>
      </c>
    </row>
    <row r="349" spans="1:5" ht="13.5" thickBot="1" x14ac:dyDescent="0.25">
      <c r="A349" s="52"/>
      <c r="B349" s="1112" t="s">
        <v>3413</v>
      </c>
      <c r="C349" s="439" t="s">
        <v>3548</v>
      </c>
      <c r="D349" s="440"/>
      <c r="E349" s="441"/>
    </row>
    <row r="350" spans="1:5" x14ac:dyDescent="0.2">
      <c r="A350" s="49" t="s">
        <v>2751</v>
      </c>
      <c r="B350" s="1114" t="s">
        <v>3408</v>
      </c>
      <c r="C350" s="430" t="s">
        <v>3549</v>
      </c>
      <c r="D350" s="431" t="s">
        <v>3550</v>
      </c>
      <c r="E350" s="432" t="s">
        <v>3551</v>
      </c>
    </row>
    <row r="351" spans="1:5" x14ac:dyDescent="0.2">
      <c r="A351" s="10" t="s">
        <v>3699</v>
      </c>
      <c r="B351" s="1115" t="s">
        <v>3410</v>
      </c>
      <c r="C351" s="433">
        <v>0</v>
      </c>
      <c r="D351" s="434" t="s">
        <v>2899</v>
      </c>
      <c r="E351" s="435" t="s">
        <v>3552</v>
      </c>
    </row>
    <row r="352" spans="1:5" x14ac:dyDescent="0.2">
      <c r="A352" s="10" t="s">
        <v>3700</v>
      </c>
      <c r="B352" s="1115" t="s">
        <v>3412</v>
      </c>
      <c r="C352" s="433" t="s">
        <v>3553</v>
      </c>
      <c r="D352" s="434">
        <v>0</v>
      </c>
      <c r="E352" s="435">
        <v>0</v>
      </c>
    </row>
    <row r="353" spans="1:5" x14ac:dyDescent="0.2">
      <c r="A353" s="10" t="s">
        <v>3204</v>
      </c>
      <c r="B353" s="1115" t="s">
        <v>3412</v>
      </c>
      <c r="C353" s="433" t="s">
        <v>3554</v>
      </c>
      <c r="D353" s="434">
        <v>0</v>
      </c>
      <c r="E353" s="435">
        <v>0</v>
      </c>
    </row>
    <row r="354" spans="1:5" x14ac:dyDescent="0.2">
      <c r="A354" s="50" t="s">
        <v>3205</v>
      </c>
      <c r="B354" s="1115" t="s">
        <v>3412</v>
      </c>
      <c r="C354" s="433" t="s">
        <v>2656</v>
      </c>
      <c r="D354" s="434"/>
      <c r="E354" s="435">
        <v>0</v>
      </c>
    </row>
    <row r="355" spans="1:5" x14ac:dyDescent="0.2">
      <c r="A355" s="50" t="s">
        <v>3206</v>
      </c>
      <c r="B355" s="1115" t="s">
        <v>3412</v>
      </c>
      <c r="C355" s="436">
        <v>0</v>
      </c>
      <c r="D355" s="434"/>
      <c r="E355" s="435">
        <v>0</v>
      </c>
    </row>
    <row r="356" spans="1:5" x14ac:dyDescent="0.2">
      <c r="A356" s="50" t="s">
        <v>3207</v>
      </c>
      <c r="B356" s="1115" t="s">
        <v>3412</v>
      </c>
      <c r="C356" s="436">
        <v>0</v>
      </c>
      <c r="D356" s="434"/>
      <c r="E356" s="435">
        <v>0</v>
      </c>
    </row>
    <row r="357" spans="1:5" ht="13.5" thickBot="1" x14ac:dyDescent="0.25">
      <c r="A357" s="52"/>
      <c r="B357" s="1112" t="s">
        <v>3413</v>
      </c>
      <c r="C357" s="439" t="s">
        <v>2654</v>
      </c>
      <c r="D357" s="440"/>
      <c r="E357" s="441"/>
    </row>
    <row r="358" spans="1:5" x14ac:dyDescent="0.2">
      <c r="A358" s="49" t="s">
        <v>2752</v>
      </c>
      <c r="B358" s="1114" t="s">
        <v>3408</v>
      </c>
      <c r="C358" s="430" t="s">
        <v>2989</v>
      </c>
      <c r="D358" s="431" t="s">
        <v>3555</v>
      </c>
      <c r="E358" s="432" t="s">
        <v>3208</v>
      </c>
    </row>
    <row r="359" spans="1:5" x14ac:dyDescent="0.2">
      <c r="A359" s="10" t="s">
        <v>3701</v>
      </c>
      <c r="B359" s="1115" t="s">
        <v>3410</v>
      </c>
      <c r="C359" s="433" t="s">
        <v>3556</v>
      </c>
      <c r="D359" s="434" t="s">
        <v>3557</v>
      </c>
      <c r="E359" s="435" t="s">
        <v>3209</v>
      </c>
    </row>
    <row r="360" spans="1:5" x14ac:dyDescent="0.2">
      <c r="A360" s="10" t="s">
        <v>3702</v>
      </c>
      <c r="B360" s="1115" t="s">
        <v>3412</v>
      </c>
      <c r="C360" s="433" t="s">
        <v>3558</v>
      </c>
      <c r="D360" s="434">
        <v>0</v>
      </c>
      <c r="E360" s="435">
        <v>0</v>
      </c>
    </row>
    <row r="361" spans="1:5" x14ac:dyDescent="0.2">
      <c r="B361" s="1115" t="s">
        <v>3412</v>
      </c>
      <c r="C361" s="433" t="s">
        <v>3559</v>
      </c>
      <c r="D361" s="434">
        <v>0</v>
      </c>
      <c r="E361" s="435">
        <v>0</v>
      </c>
    </row>
    <row r="362" spans="1:5" x14ac:dyDescent="0.2">
      <c r="A362" s="10">
        <v>2123148300</v>
      </c>
      <c r="B362" s="1115" t="s">
        <v>3412</v>
      </c>
      <c r="C362" s="433" t="s">
        <v>3560</v>
      </c>
      <c r="D362" s="434"/>
      <c r="E362" s="435">
        <v>0</v>
      </c>
    </row>
    <row r="363" spans="1:5" x14ac:dyDescent="0.2">
      <c r="A363" s="50">
        <v>2123148400</v>
      </c>
      <c r="B363" s="1115" t="s">
        <v>3412</v>
      </c>
      <c r="C363" s="436" t="s">
        <v>3561</v>
      </c>
      <c r="D363" s="434"/>
      <c r="E363" s="435">
        <v>0</v>
      </c>
    </row>
    <row r="364" spans="1:5" x14ac:dyDescent="0.2">
      <c r="A364" s="50" t="s">
        <v>3210</v>
      </c>
      <c r="B364" s="1115" t="s">
        <v>3412</v>
      </c>
      <c r="C364" s="436">
        <v>0</v>
      </c>
      <c r="D364" s="434"/>
      <c r="E364" s="435">
        <v>0</v>
      </c>
    </row>
    <row r="365" spans="1:5" ht="13.5" thickBot="1" x14ac:dyDescent="0.25">
      <c r="A365" s="52"/>
      <c r="B365" s="1112" t="s">
        <v>3413</v>
      </c>
      <c r="C365" s="439">
        <v>0</v>
      </c>
      <c r="D365" s="440"/>
      <c r="E365" s="441"/>
    </row>
    <row r="366" spans="1:5" x14ac:dyDescent="0.2">
      <c r="A366" s="49" t="s">
        <v>2754</v>
      </c>
      <c r="B366" s="1114" t="s">
        <v>3408</v>
      </c>
      <c r="C366" s="430" t="s">
        <v>3211</v>
      </c>
      <c r="D366" s="431" t="s">
        <v>3039</v>
      </c>
      <c r="E366" s="432" t="s">
        <v>3212</v>
      </c>
    </row>
    <row r="367" spans="1:5" x14ac:dyDescent="0.2">
      <c r="A367" s="10" t="s">
        <v>3703</v>
      </c>
      <c r="B367" s="1115" t="s">
        <v>3410</v>
      </c>
      <c r="C367" s="433" t="s">
        <v>3038</v>
      </c>
      <c r="D367" s="434" t="s">
        <v>3213</v>
      </c>
      <c r="E367" s="435" t="s">
        <v>3214</v>
      </c>
    </row>
    <row r="368" spans="1:5" x14ac:dyDescent="0.2">
      <c r="A368" s="10" t="s">
        <v>3704</v>
      </c>
      <c r="B368" s="1115" t="s">
        <v>3412</v>
      </c>
      <c r="C368" s="433" t="s">
        <v>3215</v>
      </c>
      <c r="D368" s="434">
        <v>0</v>
      </c>
      <c r="E368" s="435" t="s">
        <v>3216</v>
      </c>
    </row>
    <row r="369" spans="1:5" x14ac:dyDescent="0.2">
      <c r="B369" s="1115" t="s">
        <v>3412</v>
      </c>
      <c r="C369" s="433" t="s">
        <v>3042</v>
      </c>
      <c r="D369" s="434">
        <v>0</v>
      </c>
      <c r="E369" s="435">
        <v>0</v>
      </c>
    </row>
    <row r="370" spans="1:5" x14ac:dyDescent="0.2">
      <c r="A370" s="10" t="s">
        <v>3217</v>
      </c>
      <c r="B370" s="1115" t="s">
        <v>3412</v>
      </c>
      <c r="C370" s="433" t="s">
        <v>3043</v>
      </c>
      <c r="D370" s="434"/>
      <c r="E370" s="435">
        <v>0</v>
      </c>
    </row>
    <row r="371" spans="1:5" x14ac:dyDescent="0.2">
      <c r="A371" s="50" t="s">
        <v>3218</v>
      </c>
      <c r="B371" s="1115" t="s">
        <v>3412</v>
      </c>
      <c r="C371" s="436">
        <v>0</v>
      </c>
      <c r="D371" s="434"/>
      <c r="E371" s="435">
        <v>0</v>
      </c>
    </row>
    <row r="372" spans="1:5" x14ac:dyDescent="0.2">
      <c r="A372" s="50" t="s">
        <v>3912</v>
      </c>
      <c r="B372" s="1115" t="s">
        <v>3412</v>
      </c>
      <c r="C372" s="436">
        <v>0</v>
      </c>
      <c r="D372" s="434"/>
      <c r="E372" s="435">
        <v>0</v>
      </c>
    </row>
    <row r="373" spans="1:5" ht="13.5" thickBot="1" x14ac:dyDescent="0.25">
      <c r="A373" s="52"/>
      <c r="B373" s="1112" t="s">
        <v>3413</v>
      </c>
      <c r="C373" s="439" t="s">
        <v>3038</v>
      </c>
      <c r="D373" s="440"/>
      <c r="E373" s="441"/>
    </row>
    <row r="374" spans="1:5" x14ac:dyDescent="0.2">
      <c r="A374" s="49" t="s">
        <v>2756</v>
      </c>
      <c r="B374" s="1114" t="s">
        <v>3408</v>
      </c>
      <c r="C374" s="430" t="s">
        <v>3562</v>
      </c>
      <c r="D374" s="431" t="s">
        <v>3563</v>
      </c>
      <c r="E374" s="432" t="s">
        <v>3219</v>
      </c>
    </row>
    <row r="375" spans="1:5" x14ac:dyDescent="0.2">
      <c r="A375" s="10" t="s">
        <v>3220</v>
      </c>
      <c r="B375" s="1115" t="s">
        <v>3410</v>
      </c>
      <c r="C375" s="433" t="s">
        <v>3564</v>
      </c>
      <c r="D375" s="434" t="s">
        <v>3565</v>
      </c>
      <c r="E375" s="435" t="s">
        <v>3221</v>
      </c>
    </row>
    <row r="376" spans="1:5" x14ac:dyDescent="0.2">
      <c r="A376" s="10" t="s">
        <v>2995</v>
      </c>
      <c r="B376" s="1115" t="s">
        <v>3412</v>
      </c>
      <c r="C376" s="433" t="s">
        <v>3566</v>
      </c>
      <c r="D376" s="434">
        <v>0</v>
      </c>
      <c r="E376" s="435" t="s">
        <v>3222</v>
      </c>
    </row>
    <row r="377" spans="1:5" x14ac:dyDescent="0.2">
      <c r="B377" s="1115" t="s">
        <v>3412</v>
      </c>
      <c r="C377" s="433" t="s">
        <v>3567</v>
      </c>
      <c r="D377" s="434">
        <v>0</v>
      </c>
      <c r="E377" s="435" t="s">
        <v>3224</v>
      </c>
    </row>
    <row r="378" spans="1:5" x14ac:dyDescent="0.2">
      <c r="A378" s="10" t="s">
        <v>3223</v>
      </c>
      <c r="B378" s="1115" t="s">
        <v>3412</v>
      </c>
      <c r="C378" s="433" t="s">
        <v>3568</v>
      </c>
      <c r="D378" s="434"/>
      <c r="E378" s="435">
        <v>0</v>
      </c>
    </row>
    <row r="379" spans="1:5" x14ac:dyDescent="0.2">
      <c r="A379" s="50" t="s">
        <v>3225</v>
      </c>
      <c r="B379" s="1115" t="s">
        <v>3412</v>
      </c>
      <c r="C379" s="436">
        <v>0</v>
      </c>
      <c r="D379" s="434"/>
      <c r="E379" s="435">
        <v>0</v>
      </c>
    </row>
    <row r="380" spans="1:5" x14ac:dyDescent="0.2">
      <c r="A380" s="50" t="s">
        <v>3226</v>
      </c>
      <c r="B380" s="1115" t="s">
        <v>3412</v>
      </c>
      <c r="C380" s="436">
        <v>0</v>
      </c>
      <c r="D380" s="434"/>
      <c r="E380" s="435">
        <v>0</v>
      </c>
    </row>
    <row r="381" spans="1:5" ht="13.5" thickBot="1" x14ac:dyDescent="0.25">
      <c r="A381" s="52"/>
      <c r="B381" s="1112" t="s">
        <v>3413</v>
      </c>
      <c r="C381" s="439" t="s">
        <v>3569</v>
      </c>
      <c r="D381" s="440"/>
      <c r="E381" s="441"/>
    </row>
    <row r="382" spans="1:5" x14ac:dyDescent="0.2">
      <c r="A382" s="49" t="s">
        <v>2761</v>
      </c>
      <c r="B382" s="1114" t="s">
        <v>3408</v>
      </c>
      <c r="C382" s="430" t="s">
        <v>2820</v>
      </c>
      <c r="D382" s="431" t="s">
        <v>2821</v>
      </c>
      <c r="E382" s="432" t="s">
        <v>2822</v>
      </c>
    </row>
    <row r="383" spans="1:5" x14ac:dyDescent="0.2">
      <c r="A383" s="10" t="s">
        <v>3647</v>
      </c>
      <c r="B383" s="1115" t="s">
        <v>3410</v>
      </c>
      <c r="C383" s="433">
        <v>0</v>
      </c>
      <c r="D383" s="434" t="s">
        <v>2823</v>
      </c>
      <c r="E383" s="435" t="s">
        <v>2824</v>
      </c>
    </row>
    <row r="384" spans="1:5" x14ac:dyDescent="0.2">
      <c r="A384" s="10" t="s">
        <v>3705</v>
      </c>
      <c r="B384" s="1115" t="s">
        <v>3412</v>
      </c>
      <c r="C384" s="433" t="s">
        <v>2825</v>
      </c>
      <c r="D384" s="434">
        <v>0</v>
      </c>
      <c r="E384" s="435" t="s">
        <v>2826</v>
      </c>
    </row>
    <row r="385" spans="1:5" x14ac:dyDescent="0.2">
      <c r="B385" s="1115" t="s">
        <v>3412</v>
      </c>
      <c r="C385" s="433" t="s">
        <v>2829</v>
      </c>
      <c r="D385" s="434">
        <v>0</v>
      </c>
      <c r="E385" s="435" t="s">
        <v>2828</v>
      </c>
    </row>
    <row r="386" spans="1:5" x14ac:dyDescent="0.2">
      <c r="A386" s="10" t="s">
        <v>3227</v>
      </c>
      <c r="B386" s="1115" t="s">
        <v>3412</v>
      </c>
      <c r="C386" s="433" t="s">
        <v>2831</v>
      </c>
      <c r="D386" s="434"/>
      <c r="E386" s="435" t="s">
        <v>2830</v>
      </c>
    </row>
    <row r="387" spans="1:5" x14ac:dyDescent="0.2">
      <c r="A387" s="50" t="s">
        <v>3228</v>
      </c>
      <c r="B387" s="1115" t="s">
        <v>3412</v>
      </c>
      <c r="C387" s="436" t="s">
        <v>2833</v>
      </c>
      <c r="D387" s="434"/>
      <c r="E387" s="435">
        <v>0</v>
      </c>
    </row>
    <row r="388" spans="1:5" x14ac:dyDescent="0.2">
      <c r="A388" s="50" t="s">
        <v>2832</v>
      </c>
      <c r="B388" s="1115" t="s">
        <v>3412</v>
      </c>
      <c r="C388" s="436" t="s">
        <v>2834</v>
      </c>
      <c r="D388" s="434"/>
      <c r="E388" s="435">
        <v>0</v>
      </c>
    </row>
    <row r="389" spans="1:5" x14ac:dyDescent="0.2">
      <c r="A389" s="11"/>
      <c r="B389" s="1115" t="s">
        <v>3412</v>
      </c>
      <c r="C389" s="436" t="s">
        <v>2835</v>
      </c>
      <c r="D389" s="437"/>
      <c r="E389" s="438">
        <v>0</v>
      </c>
    </row>
    <row r="390" spans="1:5" x14ac:dyDescent="0.2">
      <c r="A390" s="11"/>
      <c r="B390" s="1115" t="s">
        <v>3412</v>
      </c>
      <c r="C390" s="436" t="s">
        <v>2827</v>
      </c>
      <c r="D390" s="437"/>
      <c r="E390" s="438"/>
    </row>
    <row r="391" spans="1:5" ht="13.5" thickBot="1" x14ac:dyDescent="0.25">
      <c r="A391" s="52"/>
      <c r="B391" s="1112" t="s">
        <v>3413</v>
      </c>
      <c r="C391" s="439" t="s">
        <v>3229</v>
      </c>
      <c r="D391" s="440"/>
      <c r="E391" s="441"/>
    </row>
    <row r="392" spans="1:5" x14ac:dyDescent="0.2">
      <c r="A392" s="49" t="s">
        <v>2765</v>
      </c>
      <c r="B392" s="1114" t="s">
        <v>3408</v>
      </c>
      <c r="C392" s="430" t="s">
        <v>3230</v>
      </c>
      <c r="D392" s="431" t="s">
        <v>3231</v>
      </c>
      <c r="E392" s="432" t="s">
        <v>3232</v>
      </c>
    </row>
    <row r="393" spans="1:5" x14ac:dyDescent="0.2">
      <c r="A393" s="10" t="s">
        <v>3233</v>
      </c>
      <c r="B393" s="1115" t="s">
        <v>3410</v>
      </c>
      <c r="C393" s="433" t="s">
        <v>3234</v>
      </c>
      <c r="D393" s="434" t="s">
        <v>3235</v>
      </c>
      <c r="E393" s="435" t="s">
        <v>3236</v>
      </c>
    </row>
    <row r="394" spans="1:5" x14ac:dyDescent="0.2">
      <c r="A394" s="10" t="s">
        <v>3237</v>
      </c>
      <c r="B394" s="1115" t="s">
        <v>3412</v>
      </c>
      <c r="C394" s="433" t="s">
        <v>3238</v>
      </c>
      <c r="D394" s="434">
        <v>0</v>
      </c>
      <c r="E394" s="435" t="s">
        <v>3239</v>
      </c>
    </row>
    <row r="395" spans="1:5" x14ac:dyDescent="0.2">
      <c r="B395" s="1115" t="s">
        <v>3412</v>
      </c>
      <c r="C395" s="433" t="s">
        <v>3241</v>
      </c>
      <c r="D395" s="434">
        <v>0</v>
      </c>
      <c r="E395" s="435" t="s">
        <v>3242</v>
      </c>
    </row>
    <row r="396" spans="1:5" x14ac:dyDescent="0.2">
      <c r="A396" s="10" t="s">
        <v>3240</v>
      </c>
      <c r="B396" s="1115" t="s">
        <v>3412</v>
      </c>
      <c r="C396" s="433" t="s">
        <v>3243</v>
      </c>
      <c r="D396" s="434"/>
      <c r="E396" s="435" t="s">
        <v>3244</v>
      </c>
    </row>
    <row r="397" spans="1:5" x14ac:dyDescent="0.2">
      <c r="A397" s="50" t="s">
        <v>3245</v>
      </c>
      <c r="B397" s="1115" t="s">
        <v>3412</v>
      </c>
      <c r="C397" s="436" t="s">
        <v>3246</v>
      </c>
      <c r="D397" s="434"/>
      <c r="E397" s="435" t="s">
        <v>3247</v>
      </c>
    </row>
    <row r="398" spans="1:5" x14ac:dyDescent="0.2">
      <c r="A398" s="50" t="s">
        <v>3248</v>
      </c>
      <c r="B398" s="1115" t="s">
        <v>3412</v>
      </c>
      <c r="C398" s="436" t="s">
        <v>3249</v>
      </c>
      <c r="D398" s="434"/>
      <c r="E398" s="435">
        <v>0</v>
      </c>
    </row>
    <row r="399" spans="1:5" x14ac:dyDescent="0.2">
      <c r="A399" s="11"/>
      <c r="B399" s="1115" t="s">
        <v>3412</v>
      </c>
      <c r="C399" s="436" t="s">
        <v>3250</v>
      </c>
      <c r="D399" s="437"/>
      <c r="E399" s="438">
        <v>0</v>
      </c>
    </row>
    <row r="400" spans="1:5" ht="13.5" thickBot="1" x14ac:dyDescent="0.25">
      <c r="A400" s="52"/>
      <c r="B400" s="1112" t="s">
        <v>3413</v>
      </c>
      <c r="C400" s="439" t="s">
        <v>3251</v>
      </c>
      <c r="D400" s="440"/>
      <c r="E400" s="441"/>
    </row>
    <row r="401" spans="1:5" x14ac:dyDescent="0.2">
      <c r="A401" s="49" t="s">
        <v>2766</v>
      </c>
      <c r="B401" s="1114" t="s">
        <v>3408</v>
      </c>
      <c r="C401" s="430" t="s">
        <v>2799</v>
      </c>
      <c r="D401" s="431" t="s">
        <v>2855</v>
      </c>
      <c r="E401" s="432" t="s">
        <v>3570</v>
      </c>
    </row>
    <row r="402" spans="1:5" x14ac:dyDescent="0.2">
      <c r="A402" s="10" t="s">
        <v>3706</v>
      </c>
      <c r="B402" s="1115" t="s">
        <v>3410</v>
      </c>
      <c r="C402" s="433" t="s">
        <v>3446</v>
      </c>
      <c r="D402" s="434" t="s">
        <v>2800</v>
      </c>
      <c r="E402" s="435" t="s">
        <v>3571</v>
      </c>
    </row>
    <row r="403" spans="1:5" x14ac:dyDescent="0.2">
      <c r="A403" s="10" t="s">
        <v>3707</v>
      </c>
      <c r="B403" s="1115" t="s">
        <v>3412</v>
      </c>
      <c r="C403" s="433" t="s">
        <v>2810</v>
      </c>
      <c r="D403" s="434">
        <v>0</v>
      </c>
      <c r="E403" s="435" t="s">
        <v>3572</v>
      </c>
    </row>
    <row r="404" spans="1:5" x14ac:dyDescent="0.2">
      <c r="B404" s="1115" t="s">
        <v>3412</v>
      </c>
      <c r="C404" s="433" t="s">
        <v>3445</v>
      </c>
      <c r="D404" s="434">
        <v>0</v>
      </c>
      <c r="E404" s="435" t="s">
        <v>3573</v>
      </c>
    </row>
    <row r="405" spans="1:5" x14ac:dyDescent="0.2">
      <c r="A405" s="10" t="s">
        <v>3252</v>
      </c>
      <c r="B405" s="1115" t="s">
        <v>3412</v>
      </c>
      <c r="C405" s="433" t="s">
        <v>2861</v>
      </c>
      <c r="D405" s="434"/>
      <c r="E405" s="435" t="s">
        <v>3574</v>
      </c>
    </row>
    <row r="406" spans="1:5" x14ac:dyDescent="0.2">
      <c r="A406" s="50" t="s">
        <v>3253</v>
      </c>
      <c r="B406" s="1115" t="s">
        <v>3412</v>
      </c>
      <c r="C406" s="436" t="s">
        <v>2812</v>
      </c>
      <c r="D406" s="434"/>
      <c r="E406" s="435">
        <v>0</v>
      </c>
    </row>
    <row r="407" spans="1:5" x14ac:dyDescent="0.2">
      <c r="A407" s="50" t="s">
        <v>3254</v>
      </c>
      <c r="B407" s="1115" t="s">
        <v>3412</v>
      </c>
      <c r="C407" s="436">
        <v>0</v>
      </c>
      <c r="D407" s="434"/>
      <c r="E407" s="435">
        <v>0</v>
      </c>
    </row>
    <row r="408" spans="1:5" ht="13.5" thickBot="1" x14ac:dyDescent="0.25">
      <c r="A408" s="52"/>
      <c r="B408" s="1112" t="s">
        <v>3413</v>
      </c>
      <c r="C408" s="439" t="s">
        <v>3255</v>
      </c>
      <c r="D408" s="440"/>
      <c r="E408" s="441"/>
    </row>
    <row r="409" spans="1:5" x14ac:dyDescent="0.2">
      <c r="A409" s="49" t="s">
        <v>2767</v>
      </c>
      <c r="B409" s="1114" t="s">
        <v>3408</v>
      </c>
      <c r="C409" s="430" t="s">
        <v>3575</v>
      </c>
      <c r="D409" s="431" t="s">
        <v>3256</v>
      </c>
      <c r="E409" s="432" t="s">
        <v>3257</v>
      </c>
    </row>
    <row r="410" spans="1:5" x14ac:dyDescent="0.2">
      <c r="A410" s="10" t="s">
        <v>3708</v>
      </c>
      <c r="B410" s="1115" t="s">
        <v>3410</v>
      </c>
      <c r="C410" s="433" t="s">
        <v>3576</v>
      </c>
      <c r="D410" s="434" t="s">
        <v>2872</v>
      </c>
      <c r="E410" s="435" t="s">
        <v>3258</v>
      </c>
    </row>
    <row r="411" spans="1:5" x14ac:dyDescent="0.2">
      <c r="A411" s="10" t="s">
        <v>3709</v>
      </c>
      <c r="B411" s="1115" t="s">
        <v>3412</v>
      </c>
      <c r="C411" s="433" t="s">
        <v>3577</v>
      </c>
      <c r="D411" s="434">
        <v>0</v>
      </c>
      <c r="E411" s="435" t="s">
        <v>3259</v>
      </c>
    </row>
    <row r="412" spans="1:5" x14ac:dyDescent="0.2">
      <c r="A412" s="10" t="s">
        <v>3260</v>
      </c>
      <c r="B412" s="1115" t="s">
        <v>3412</v>
      </c>
      <c r="C412" s="433" t="s">
        <v>3578</v>
      </c>
      <c r="D412" s="434">
        <v>0</v>
      </c>
      <c r="E412" s="435" t="s">
        <v>2878</v>
      </c>
    </row>
    <row r="413" spans="1:5" x14ac:dyDescent="0.2">
      <c r="A413" s="50" t="s">
        <v>3260</v>
      </c>
      <c r="B413" s="1115" t="s">
        <v>3412</v>
      </c>
      <c r="C413" s="433" t="s">
        <v>3579</v>
      </c>
      <c r="D413" s="434"/>
      <c r="E413" s="435" t="s">
        <v>3261</v>
      </c>
    </row>
    <row r="414" spans="1:5" x14ac:dyDescent="0.2">
      <c r="A414" s="50" t="s">
        <v>3262</v>
      </c>
      <c r="B414" s="1115" t="s">
        <v>3412</v>
      </c>
      <c r="C414" s="436">
        <v>0</v>
      </c>
      <c r="D414" s="434"/>
      <c r="E414" s="435">
        <v>0</v>
      </c>
    </row>
    <row r="415" spans="1:5" x14ac:dyDescent="0.2">
      <c r="A415" s="50" t="s">
        <v>3263</v>
      </c>
      <c r="B415" s="1115" t="s">
        <v>3412</v>
      </c>
      <c r="C415" s="436">
        <v>0</v>
      </c>
      <c r="D415" s="434"/>
      <c r="E415" s="435">
        <v>0</v>
      </c>
    </row>
    <row r="416" spans="1:5" ht="13.5" thickBot="1" x14ac:dyDescent="0.25">
      <c r="A416" s="52"/>
      <c r="B416" s="1112" t="s">
        <v>3413</v>
      </c>
      <c r="C416" s="439" t="s">
        <v>2884</v>
      </c>
      <c r="D416" s="440"/>
      <c r="E416" s="441"/>
    </row>
    <row r="417" spans="1:5" x14ac:dyDescent="0.2">
      <c r="A417" s="49" t="s">
        <v>2773</v>
      </c>
      <c r="B417" s="1114" t="s">
        <v>3408</v>
      </c>
      <c r="C417" s="430" t="s">
        <v>2915</v>
      </c>
      <c r="D417" s="431" t="s">
        <v>3268</v>
      </c>
      <c r="E417" s="432" t="s">
        <v>3269</v>
      </c>
    </row>
    <row r="418" spans="1:5" x14ac:dyDescent="0.2">
      <c r="A418" s="10" t="s">
        <v>3710</v>
      </c>
      <c r="B418" s="1115" t="s">
        <v>3410</v>
      </c>
      <c r="C418" s="433" t="s">
        <v>2918</v>
      </c>
      <c r="D418" s="434" t="s">
        <v>3270</v>
      </c>
      <c r="E418" s="435" t="s">
        <v>2919</v>
      </c>
    </row>
    <row r="419" spans="1:5" x14ac:dyDescent="0.2">
      <c r="A419" s="10" t="s">
        <v>3670</v>
      </c>
      <c r="B419" s="1115" t="s">
        <v>3412</v>
      </c>
      <c r="C419" s="433" t="s">
        <v>3271</v>
      </c>
      <c r="D419" s="434">
        <v>0</v>
      </c>
      <c r="E419" s="435" t="s">
        <v>3272</v>
      </c>
    </row>
    <row r="420" spans="1:5" x14ac:dyDescent="0.2">
      <c r="A420" s="1586" t="s">
        <v>3707</v>
      </c>
      <c r="B420" s="1115" t="s">
        <v>3412</v>
      </c>
      <c r="C420" s="433" t="s">
        <v>3274</v>
      </c>
      <c r="D420" s="434">
        <v>0</v>
      </c>
      <c r="E420" s="435">
        <v>0</v>
      </c>
    </row>
    <row r="421" spans="1:5" x14ac:dyDescent="0.2">
      <c r="A421" s="10" t="s">
        <v>3273</v>
      </c>
      <c r="B421" s="1115" t="s">
        <v>3412</v>
      </c>
      <c r="C421" s="433" t="s">
        <v>2925</v>
      </c>
      <c r="D421" s="434"/>
      <c r="E421" s="435">
        <v>0</v>
      </c>
    </row>
    <row r="422" spans="1:5" x14ac:dyDescent="0.2">
      <c r="A422" s="50" t="s">
        <v>3275</v>
      </c>
      <c r="B422" s="1115" t="s">
        <v>3412</v>
      </c>
      <c r="C422" s="436">
        <v>0</v>
      </c>
      <c r="D422" s="434"/>
      <c r="E422" s="435">
        <v>0</v>
      </c>
    </row>
    <row r="423" spans="1:5" x14ac:dyDescent="0.2">
      <c r="A423" s="50" t="s">
        <v>2931</v>
      </c>
      <c r="B423" s="1115" t="s">
        <v>3412</v>
      </c>
      <c r="C423" s="436">
        <v>0</v>
      </c>
      <c r="D423" s="434"/>
      <c r="E423" s="435">
        <v>0</v>
      </c>
    </row>
    <row r="424" spans="1:5" ht="13.5" thickBot="1" x14ac:dyDescent="0.25">
      <c r="A424" s="52"/>
      <c r="B424" s="1112" t="s">
        <v>3413</v>
      </c>
      <c r="C424" s="439" t="s">
        <v>3274</v>
      </c>
      <c r="D424" s="440"/>
      <c r="E424" s="441"/>
    </row>
    <row r="425" spans="1:5" x14ac:dyDescent="0.2">
      <c r="A425" s="49" t="s">
        <v>2776</v>
      </c>
      <c r="B425" s="1114" t="s">
        <v>3408</v>
      </c>
      <c r="C425" s="430" t="s">
        <v>3580</v>
      </c>
      <c r="D425" s="431" t="s">
        <v>3581</v>
      </c>
      <c r="E425" s="432" t="s">
        <v>3582</v>
      </c>
    </row>
    <row r="426" spans="1:5" x14ac:dyDescent="0.2">
      <c r="A426" s="10" t="s">
        <v>3711</v>
      </c>
      <c r="B426" s="1115" t="s">
        <v>3410</v>
      </c>
      <c r="C426" s="433" t="s">
        <v>3583</v>
      </c>
      <c r="D426" s="434" t="s">
        <v>3584</v>
      </c>
      <c r="E426" s="435" t="s">
        <v>3585</v>
      </c>
    </row>
    <row r="427" spans="1:5" x14ac:dyDescent="0.2">
      <c r="A427" s="10" t="s">
        <v>3712</v>
      </c>
      <c r="B427" s="1115" t="s">
        <v>3412</v>
      </c>
      <c r="C427" s="433" t="s">
        <v>3586</v>
      </c>
      <c r="D427" s="434">
        <v>0</v>
      </c>
      <c r="E427" s="435" t="s">
        <v>3587</v>
      </c>
    </row>
    <row r="428" spans="1:5" x14ac:dyDescent="0.2">
      <c r="B428" s="1115" t="s">
        <v>3412</v>
      </c>
      <c r="C428" s="433" t="s">
        <v>3588</v>
      </c>
      <c r="D428" s="434">
        <v>0</v>
      </c>
      <c r="E428" s="435">
        <v>0</v>
      </c>
    </row>
    <row r="429" spans="1:5" x14ac:dyDescent="0.2">
      <c r="A429" s="10" t="s">
        <v>3276</v>
      </c>
      <c r="B429" s="1115" t="s">
        <v>3412</v>
      </c>
      <c r="C429" s="433" t="s">
        <v>3589</v>
      </c>
      <c r="D429" s="434"/>
      <c r="E429" s="435">
        <v>0</v>
      </c>
    </row>
    <row r="430" spans="1:5" x14ac:dyDescent="0.2">
      <c r="A430" s="50" t="s">
        <v>3277</v>
      </c>
      <c r="B430" s="1115" t="s">
        <v>3412</v>
      </c>
      <c r="C430" s="436" t="s">
        <v>3590</v>
      </c>
      <c r="D430" s="434"/>
      <c r="E430" s="435">
        <v>0</v>
      </c>
    </row>
    <row r="431" spans="1:5" x14ac:dyDescent="0.2">
      <c r="A431" s="50" t="s">
        <v>3278</v>
      </c>
      <c r="B431" s="1115" t="s">
        <v>3412</v>
      </c>
      <c r="C431" s="436">
        <v>0</v>
      </c>
      <c r="D431" s="434"/>
      <c r="E431" s="435">
        <v>0</v>
      </c>
    </row>
    <row r="432" spans="1:5" ht="13.5" thickBot="1" x14ac:dyDescent="0.25">
      <c r="A432" s="52"/>
      <c r="B432" s="1112" t="s">
        <v>3413</v>
      </c>
      <c r="C432" s="439" t="s">
        <v>3591</v>
      </c>
      <c r="D432" s="440"/>
      <c r="E432" s="441"/>
    </row>
    <row r="433" spans="1:5" x14ac:dyDescent="0.2">
      <c r="A433" s="49" t="s">
        <v>2778</v>
      </c>
      <c r="B433" s="1114" t="s">
        <v>3408</v>
      </c>
      <c r="C433" s="430" t="s">
        <v>3592</v>
      </c>
      <c r="D433" s="431" t="s">
        <v>3593</v>
      </c>
      <c r="E433" s="432" t="s">
        <v>3594</v>
      </c>
    </row>
    <row r="434" spans="1:5" x14ac:dyDescent="0.2">
      <c r="A434" s="10" t="s">
        <v>3713</v>
      </c>
      <c r="B434" s="1115" t="s">
        <v>3410</v>
      </c>
      <c r="C434" s="433" t="s">
        <v>2939</v>
      </c>
      <c r="D434" s="434" t="s">
        <v>3595</v>
      </c>
      <c r="E434" s="435" t="s">
        <v>3596</v>
      </c>
    </row>
    <row r="435" spans="1:5" x14ac:dyDescent="0.2">
      <c r="A435" s="10" t="s">
        <v>3714</v>
      </c>
      <c r="B435" s="1115" t="s">
        <v>3412</v>
      </c>
      <c r="C435" s="433" t="s">
        <v>3597</v>
      </c>
      <c r="D435" s="434">
        <v>0</v>
      </c>
      <c r="E435" s="435" t="s">
        <v>3598</v>
      </c>
    </row>
    <row r="436" spans="1:5" x14ac:dyDescent="0.2">
      <c r="B436" s="1115" t="s">
        <v>3412</v>
      </c>
      <c r="C436" s="433" t="s">
        <v>3599</v>
      </c>
      <c r="D436" s="434">
        <v>0</v>
      </c>
      <c r="E436" s="435" t="s">
        <v>3600</v>
      </c>
    </row>
    <row r="437" spans="1:5" x14ac:dyDescent="0.2">
      <c r="A437" s="10" t="s">
        <v>3279</v>
      </c>
      <c r="B437" s="1115" t="s">
        <v>3412</v>
      </c>
      <c r="C437" s="433" t="s">
        <v>3601</v>
      </c>
      <c r="D437" s="434"/>
      <c r="E437" s="435">
        <v>0</v>
      </c>
    </row>
    <row r="438" spans="1:5" x14ac:dyDescent="0.2">
      <c r="A438" s="50" t="s">
        <v>3280</v>
      </c>
      <c r="B438" s="1115" t="s">
        <v>3412</v>
      </c>
      <c r="C438" s="436" t="s">
        <v>3602</v>
      </c>
      <c r="D438" s="434"/>
      <c r="E438" s="435">
        <v>0</v>
      </c>
    </row>
    <row r="439" spans="1:5" x14ac:dyDescent="0.2">
      <c r="A439" s="50" t="s">
        <v>3281</v>
      </c>
      <c r="B439" s="1115" t="s">
        <v>3412</v>
      </c>
      <c r="C439" s="436" t="s">
        <v>3603</v>
      </c>
      <c r="D439" s="434"/>
      <c r="E439" s="435">
        <v>0</v>
      </c>
    </row>
    <row r="440" spans="1:5" x14ac:dyDescent="0.2">
      <c r="A440" s="11"/>
      <c r="B440" s="1115" t="s">
        <v>3412</v>
      </c>
      <c r="C440" s="436" t="s">
        <v>3604</v>
      </c>
      <c r="D440" s="437"/>
      <c r="E440" s="438">
        <v>0</v>
      </c>
    </row>
    <row r="441" spans="1:5" ht="13.5" thickBot="1" x14ac:dyDescent="0.25">
      <c r="A441" s="52"/>
      <c r="B441" s="1112" t="s">
        <v>3413</v>
      </c>
      <c r="C441" s="439" t="s">
        <v>3605</v>
      </c>
      <c r="D441" s="440"/>
      <c r="E441" s="441"/>
    </row>
    <row r="442" spans="1:5" x14ac:dyDescent="0.2">
      <c r="A442" s="49" t="s">
        <v>2781</v>
      </c>
      <c r="B442" s="1114" t="s">
        <v>3408</v>
      </c>
      <c r="C442" s="430" t="s">
        <v>3719</v>
      </c>
      <c r="D442" s="431" t="s">
        <v>3606</v>
      </c>
      <c r="E442" s="432" t="s">
        <v>3607</v>
      </c>
    </row>
    <row r="443" spans="1:5" x14ac:dyDescent="0.2">
      <c r="A443" s="10" t="s">
        <v>3715</v>
      </c>
      <c r="B443" s="1115" t="s">
        <v>3410</v>
      </c>
      <c r="C443" s="433" t="s">
        <v>2659</v>
      </c>
      <c r="D443" s="434" t="s">
        <v>3477</v>
      </c>
      <c r="E443" s="435" t="s">
        <v>3482</v>
      </c>
    </row>
    <row r="444" spans="1:5" x14ac:dyDescent="0.2">
      <c r="A444" s="10" t="s">
        <v>3716</v>
      </c>
      <c r="B444" s="1115" t="s">
        <v>3412</v>
      </c>
      <c r="C444" s="433" t="s">
        <v>3608</v>
      </c>
      <c r="D444" s="434">
        <v>0</v>
      </c>
      <c r="E444" s="435" t="s">
        <v>3488</v>
      </c>
    </row>
    <row r="445" spans="1:5" x14ac:dyDescent="0.2">
      <c r="B445" s="1115" t="s">
        <v>3412</v>
      </c>
      <c r="C445" s="433" t="s">
        <v>3481</v>
      </c>
      <c r="D445" s="434">
        <v>0</v>
      </c>
      <c r="E445" s="435" t="s">
        <v>3489</v>
      </c>
    </row>
    <row r="446" spans="1:5" x14ac:dyDescent="0.2">
      <c r="A446" s="10" t="s">
        <v>3282</v>
      </c>
      <c r="B446" s="1115" t="s">
        <v>3412</v>
      </c>
      <c r="C446" s="433" t="s">
        <v>3609</v>
      </c>
      <c r="D446" s="434"/>
      <c r="E446" s="435" t="s">
        <v>3610</v>
      </c>
    </row>
    <row r="447" spans="1:5" x14ac:dyDescent="0.2">
      <c r="A447" s="50" t="s">
        <v>2968</v>
      </c>
      <c r="B447" s="1115" t="s">
        <v>3412</v>
      </c>
      <c r="C447" s="436" t="s">
        <v>3483</v>
      </c>
      <c r="D447" s="434"/>
      <c r="E447" s="435" t="s">
        <v>3611</v>
      </c>
    </row>
    <row r="448" spans="1:5" x14ac:dyDescent="0.2">
      <c r="A448" s="50" t="s">
        <v>2969</v>
      </c>
      <c r="B448" s="1115" t="s">
        <v>3412</v>
      </c>
      <c r="C448" s="436" t="s">
        <v>3485</v>
      </c>
      <c r="D448" s="434"/>
      <c r="E448" s="435">
        <v>0</v>
      </c>
    </row>
    <row r="449" spans="1:5" ht="13.5" thickBot="1" x14ac:dyDescent="0.25">
      <c r="A449" s="52"/>
      <c r="B449" s="1112" t="s">
        <v>3413</v>
      </c>
      <c r="C449" s="439" t="s">
        <v>3490</v>
      </c>
      <c r="D449" s="440"/>
      <c r="E449" s="441"/>
    </row>
    <row r="450" spans="1:5" x14ac:dyDescent="0.2">
      <c r="A450" s="49" t="s">
        <v>1106</v>
      </c>
      <c r="B450" s="1114" t="s">
        <v>3408</v>
      </c>
      <c r="C450" s="430" t="s">
        <v>3612</v>
      </c>
      <c r="D450" s="431" t="s">
        <v>3283</v>
      </c>
      <c r="E450" s="432" t="s">
        <v>3284</v>
      </c>
    </row>
    <row r="451" spans="1:5" x14ac:dyDescent="0.2">
      <c r="A451" s="10" t="s">
        <v>3718</v>
      </c>
      <c r="B451" s="1115" t="s">
        <v>3410</v>
      </c>
      <c r="C451" s="433" t="s">
        <v>3613</v>
      </c>
      <c r="D451" s="434" t="s">
        <v>3285</v>
      </c>
      <c r="E451" s="435" t="s">
        <v>3286</v>
      </c>
    </row>
    <row r="452" spans="1:5" x14ac:dyDescent="0.2">
      <c r="A452" s="10" t="s">
        <v>3717</v>
      </c>
      <c r="B452" s="1115" t="s">
        <v>3412</v>
      </c>
      <c r="C452" s="433" t="s">
        <v>3614</v>
      </c>
      <c r="D452" s="434">
        <v>0</v>
      </c>
      <c r="E452" s="435">
        <v>0</v>
      </c>
    </row>
    <row r="453" spans="1:5" x14ac:dyDescent="0.2">
      <c r="B453" s="1115" t="s">
        <v>3412</v>
      </c>
      <c r="C453" s="433" t="s">
        <v>3615</v>
      </c>
      <c r="D453" s="434">
        <v>0</v>
      </c>
      <c r="E453" s="435">
        <v>0</v>
      </c>
    </row>
    <row r="454" spans="1:5" x14ac:dyDescent="0.2">
      <c r="A454" s="10" t="s">
        <v>3287</v>
      </c>
      <c r="B454" s="1115" t="s">
        <v>3412</v>
      </c>
      <c r="C454" s="433">
        <v>0</v>
      </c>
      <c r="D454" s="434"/>
      <c r="E454" s="435">
        <v>0</v>
      </c>
    </row>
    <row r="455" spans="1:5" x14ac:dyDescent="0.2">
      <c r="A455" s="50" t="s">
        <v>3288</v>
      </c>
      <c r="B455" s="1115" t="s">
        <v>3412</v>
      </c>
      <c r="C455" s="436">
        <v>0</v>
      </c>
      <c r="D455" s="434"/>
      <c r="E455" s="435">
        <v>0</v>
      </c>
    </row>
    <row r="456" spans="1:5" x14ac:dyDescent="0.2">
      <c r="A456" s="50" t="s">
        <v>3289</v>
      </c>
      <c r="B456" s="1115" t="s">
        <v>3412</v>
      </c>
      <c r="C456" s="436">
        <v>0</v>
      </c>
      <c r="D456" s="434"/>
      <c r="E456" s="435">
        <v>0</v>
      </c>
    </row>
    <row r="457" spans="1:5" ht="13.5" thickBot="1" x14ac:dyDescent="0.25">
      <c r="A457" s="52"/>
      <c r="B457" s="1112" t="s">
        <v>3413</v>
      </c>
      <c r="C457" s="439" t="s">
        <v>3290</v>
      </c>
      <c r="D457" s="440"/>
      <c r="E457" s="441"/>
    </row>
    <row r="458" spans="1:5" x14ac:dyDescent="0.2">
      <c r="A458" s="49" t="s">
        <v>2772</v>
      </c>
      <c r="B458" s="1114" t="s">
        <v>3408</v>
      </c>
      <c r="C458" s="430" t="s">
        <v>2744</v>
      </c>
      <c r="D458" s="431" t="s">
        <v>3616</v>
      </c>
      <c r="E458" s="432" t="s">
        <v>3264</v>
      </c>
    </row>
    <row r="459" spans="1:5" x14ac:dyDescent="0.2">
      <c r="A459" s="10" t="s">
        <v>3720</v>
      </c>
      <c r="B459" s="1115" t="s">
        <v>3410</v>
      </c>
      <c r="C459" s="433" t="s">
        <v>2747</v>
      </c>
      <c r="D459" s="434" t="s">
        <v>3617</v>
      </c>
      <c r="E459" s="435">
        <v>0</v>
      </c>
    </row>
    <row r="460" spans="1:5" x14ac:dyDescent="0.2">
      <c r="B460" s="1115" t="s">
        <v>3412</v>
      </c>
      <c r="C460" s="433" t="s">
        <v>2746</v>
      </c>
      <c r="D460" s="434">
        <v>0</v>
      </c>
      <c r="E460" s="435">
        <v>0</v>
      </c>
    </row>
    <row r="461" spans="1:5" x14ac:dyDescent="0.2">
      <c r="A461" s="10" t="s">
        <v>3265</v>
      </c>
      <c r="B461" s="1115" t="s">
        <v>3412</v>
      </c>
      <c r="C461" s="433" t="s">
        <v>3618</v>
      </c>
      <c r="D461" s="434">
        <v>0</v>
      </c>
      <c r="E461" s="435">
        <v>0</v>
      </c>
    </row>
    <row r="462" spans="1:5" x14ac:dyDescent="0.2">
      <c r="A462" s="50" t="s">
        <v>3266</v>
      </c>
      <c r="B462" s="1115" t="s">
        <v>3412</v>
      </c>
      <c r="C462" s="433" t="s">
        <v>3619</v>
      </c>
      <c r="D462" s="434"/>
      <c r="E462" s="435">
        <v>0</v>
      </c>
    </row>
    <row r="463" spans="1:5" x14ac:dyDescent="0.2">
      <c r="A463" s="50" t="s">
        <v>3267</v>
      </c>
      <c r="B463" s="1115" t="s">
        <v>3412</v>
      </c>
      <c r="C463" s="436">
        <v>0</v>
      </c>
      <c r="D463" s="434"/>
      <c r="E463" s="435">
        <v>0</v>
      </c>
    </row>
    <row r="464" spans="1:5" ht="13.5" thickBot="1" x14ac:dyDescent="0.25">
      <c r="A464" s="52"/>
      <c r="B464" s="1112" t="s">
        <v>3413</v>
      </c>
      <c r="C464" s="439" t="s">
        <v>3620</v>
      </c>
      <c r="D464" s="440"/>
      <c r="E464" s="441"/>
    </row>
    <row r="465" spans="1:5" x14ac:dyDescent="0.2">
      <c r="A465" s="49" t="s">
        <v>2788</v>
      </c>
      <c r="B465" s="1114" t="s">
        <v>3408</v>
      </c>
      <c r="C465" s="430" t="s">
        <v>3621</v>
      </c>
      <c r="D465" s="431" t="s">
        <v>3622</v>
      </c>
      <c r="E465" s="432" t="s">
        <v>3623</v>
      </c>
    </row>
    <row r="466" spans="1:5" x14ac:dyDescent="0.2">
      <c r="A466" s="10" t="s">
        <v>3721</v>
      </c>
      <c r="B466" s="1115" t="s">
        <v>3410</v>
      </c>
      <c r="C466" s="433" t="s">
        <v>3624</v>
      </c>
      <c r="D466" s="434" t="s">
        <v>3625</v>
      </c>
      <c r="E466" s="435" t="s">
        <v>3626</v>
      </c>
    </row>
    <row r="467" spans="1:5" x14ac:dyDescent="0.2">
      <c r="A467" s="10" t="s">
        <v>3722</v>
      </c>
      <c r="B467" s="1115" t="s">
        <v>3412</v>
      </c>
      <c r="C467" s="433" t="s">
        <v>3627</v>
      </c>
      <c r="D467" s="434" t="s">
        <v>3628</v>
      </c>
      <c r="E467" s="435">
        <v>0</v>
      </c>
    </row>
    <row r="468" spans="1:5" x14ac:dyDescent="0.2">
      <c r="B468" s="1115" t="s">
        <v>3412</v>
      </c>
      <c r="C468" s="433" t="s">
        <v>3629</v>
      </c>
      <c r="D468" s="434">
        <v>0</v>
      </c>
      <c r="E468" s="435">
        <v>0</v>
      </c>
    </row>
    <row r="469" spans="1:5" x14ac:dyDescent="0.2">
      <c r="A469" s="10" t="s">
        <v>3291</v>
      </c>
      <c r="B469" s="1115" t="s">
        <v>3412</v>
      </c>
      <c r="C469" s="433" t="s">
        <v>3630</v>
      </c>
      <c r="D469" s="434"/>
      <c r="E469" s="435">
        <v>0</v>
      </c>
    </row>
    <row r="470" spans="1:5" x14ac:dyDescent="0.2">
      <c r="A470" s="50" t="s">
        <v>3292</v>
      </c>
      <c r="B470" s="1115" t="s">
        <v>3412</v>
      </c>
      <c r="C470" s="436">
        <v>0</v>
      </c>
      <c r="D470" s="434"/>
      <c r="E470" s="435">
        <v>0</v>
      </c>
    </row>
    <row r="471" spans="1:5" x14ac:dyDescent="0.2">
      <c r="A471" s="50" t="s">
        <v>3293</v>
      </c>
      <c r="B471" s="1115" t="s">
        <v>3412</v>
      </c>
      <c r="C471" s="436">
        <v>0</v>
      </c>
      <c r="D471" s="434"/>
      <c r="E471" s="435">
        <v>0</v>
      </c>
    </row>
    <row r="472" spans="1:5" ht="13.5" thickBot="1" x14ac:dyDescent="0.25">
      <c r="A472" s="52"/>
      <c r="B472" s="1112" t="s">
        <v>3413</v>
      </c>
      <c r="C472" s="439" t="s">
        <v>3631</v>
      </c>
      <c r="D472" s="440"/>
      <c r="E472" s="441"/>
    </row>
    <row r="473" spans="1:5" x14ac:dyDescent="0.2">
      <c r="A473" s="49" t="s">
        <v>2790</v>
      </c>
      <c r="B473" s="1114" t="s">
        <v>3408</v>
      </c>
      <c r="C473" s="430" t="s">
        <v>3294</v>
      </c>
      <c r="D473" s="431" t="s">
        <v>3295</v>
      </c>
      <c r="E473" s="432" t="s">
        <v>3296</v>
      </c>
    </row>
    <row r="474" spans="1:5" ht="25.5" x14ac:dyDescent="0.2">
      <c r="A474" s="10" t="s">
        <v>3297</v>
      </c>
      <c r="B474" s="1115" t="s">
        <v>3410</v>
      </c>
      <c r="C474" s="433" t="s">
        <v>3298</v>
      </c>
      <c r="D474" s="434" t="s">
        <v>3299</v>
      </c>
      <c r="E474" s="435" t="s">
        <v>3300</v>
      </c>
    </row>
    <row r="475" spans="1:5" x14ac:dyDescent="0.2">
      <c r="A475" s="10" t="s">
        <v>3301</v>
      </c>
      <c r="B475" s="1115" t="s">
        <v>3412</v>
      </c>
      <c r="C475" s="433" t="s">
        <v>3302</v>
      </c>
      <c r="D475" s="434">
        <v>0</v>
      </c>
      <c r="E475" s="435" t="s">
        <v>3126</v>
      </c>
    </row>
    <row r="476" spans="1:5" x14ac:dyDescent="0.2">
      <c r="B476" s="1115" t="s">
        <v>3412</v>
      </c>
      <c r="C476" s="433" t="s">
        <v>3125</v>
      </c>
      <c r="D476" s="434">
        <v>0</v>
      </c>
      <c r="E476" s="435" t="s">
        <v>3304</v>
      </c>
    </row>
    <row r="477" spans="1:5" x14ac:dyDescent="0.2">
      <c r="A477" s="10" t="s">
        <v>3303</v>
      </c>
      <c r="B477" s="1115" t="s">
        <v>3412</v>
      </c>
      <c r="C477" s="433" t="s">
        <v>3128</v>
      </c>
      <c r="D477" s="434"/>
      <c r="E477" s="435" t="s">
        <v>3305</v>
      </c>
    </row>
    <row r="478" spans="1:5" x14ac:dyDescent="0.2">
      <c r="A478" s="50" t="s">
        <v>3306</v>
      </c>
      <c r="B478" s="1115" t="s">
        <v>3412</v>
      </c>
      <c r="C478" s="436">
        <v>0</v>
      </c>
      <c r="D478" s="434"/>
      <c r="E478" s="435">
        <v>0</v>
      </c>
    </row>
    <row r="479" spans="1:5" x14ac:dyDescent="0.2">
      <c r="A479" s="50" t="s">
        <v>3307</v>
      </c>
      <c r="B479" s="1115" t="s">
        <v>3412</v>
      </c>
      <c r="C479" s="436">
        <v>0</v>
      </c>
      <c r="D479" s="434"/>
      <c r="E479" s="435">
        <v>0</v>
      </c>
    </row>
    <row r="480" spans="1:5" ht="13.5" thickBot="1" x14ac:dyDescent="0.25">
      <c r="A480" s="52"/>
      <c r="B480" s="1112" t="s">
        <v>3413</v>
      </c>
      <c r="C480" s="439" t="s">
        <v>3308</v>
      </c>
      <c r="D480" s="440"/>
      <c r="E480" s="441"/>
    </row>
    <row r="481" spans="1:5" x14ac:dyDescent="0.2">
      <c r="A481" s="49" t="s">
        <v>2792</v>
      </c>
      <c r="B481" s="1114" t="s">
        <v>3408</v>
      </c>
      <c r="C481" s="430" t="s">
        <v>3521</v>
      </c>
      <c r="D481" s="431" t="s">
        <v>3632</v>
      </c>
      <c r="E481" s="432" t="s">
        <v>3633</v>
      </c>
    </row>
    <row r="482" spans="1:5" x14ac:dyDescent="0.2">
      <c r="A482" s="10" t="s">
        <v>3723</v>
      </c>
      <c r="B482" s="1115" t="s">
        <v>3410</v>
      </c>
      <c r="C482" s="433" t="s">
        <v>3634</v>
      </c>
      <c r="D482" s="434" t="s">
        <v>3635</v>
      </c>
      <c r="E482" s="435" t="s">
        <v>3636</v>
      </c>
    </row>
    <row r="483" spans="1:5" x14ac:dyDescent="0.2">
      <c r="A483" s="10" t="s">
        <v>3724</v>
      </c>
      <c r="B483" s="1115" t="s">
        <v>3412</v>
      </c>
      <c r="C483" s="433" t="s">
        <v>3637</v>
      </c>
      <c r="D483" s="434">
        <v>0</v>
      </c>
      <c r="E483" s="435">
        <v>0</v>
      </c>
    </row>
    <row r="484" spans="1:5" x14ac:dyDescent="0.2">
      <c r="B484" s="1115" t="s">
        <v>3412</v>
      </c>
      <c r="C484" s="433" t="s">
        <v>3529</v>
      </c>
      <c r="D484" s="434">
        <v>0</v>
      </c>
      <c r="E484" s="435">
        <v>0</v>
      </c>
    </row>
    <row r="485" spans="1:5" x14ac:dyDescent="0.2">
      <c r="A485" s="10" t="s">
        <v>3309</v>
      </c>
      <c r="B485" s="1115" t="s">
        <v>3412</v>
      </c>
      <c r="C485" s="433" t="s">
        <v>3638</v>
      </c>
      <c r="D485" s="434"/>
      <c r="E485" s="435">
        <v>0</v>
      </c>
    </row>
    <row r="486" spans="1:5" x14ac:dyDescent="0.2">
      <c r="A486" s="50" t="s">
        <v>3310</v>
      </c>
      <c r="B486" s="1115" t="s">
        <v>3412</v>
      </c>
      <c r="C486" s="436">
        <v>0</v>
      </c>
      <c r="D486" s="434"/>
      <c r="E486" s="435">
        <v>0</v>
      </c>
    </row>
    <row r="487" spans="1:5" x14ac:dyDescent="0.2">
      <c r="A487" s="50" t="s">
        <v>3311</v>
      </c>
      <c r="B487" s="1115" t="s">
        <v>3412</v>
      </c>
      <c r="C487" s="436">
        <v>0</v>
      </c>
      <c r="D487" s="434"/>
      <c r="E487" s="435">
        <v>0</v>
      </c>
    </row>
    <row r="488" spans="1:5" ht="13.5" thickBot="1" x14ac:dyDescent="0.25">
      <c r="A488" s="52"/>
      <c r="B488" s="1112" t="s">
        <v>3413</v>
      </c>
      <c r="C488" s="439" t="s">
        <v>3528</v>
      </c>
      <c r="D488" s="440"/>
      <c r="E488" s="441"/>
    </row>
    <row r="489" spans="1:5" x14ac:dyDescent="0.2">
      <c r="A489" s="49" t="s">
        <v>2681</v>
      </c>
      <c r="B489" s="1114" t="s">
        <v>3408</v>
      </c>
      <c r="C489" s="430" t="s">
        <v>3230</v>
      </c>
      <c r="D489" s="431" t="s">
        <v>3312</v>
      </c>
      <c r="E489" s="432" t="s">
        <v>3313</v>
      </c>
    </row>
    <row r="490" spans="1:5" x14ac:dyDescent="0.2">
      <c r="A490" s="10" t="s">
        <v>3314</v>
      </c>
      <c r="B490" s="1115" t="s">
        <v>3410</v>
      </c>
      <c r="C490" s="433" t="s">
        <v>3315</v>
      </c>
      <c r="D490" s="434" t="s">
        <v>3235</v>
      </c>
      <c r="E490" s="435" t="s">
        <v>3316</v>
      </c>
    </row>
    <row r="491" spans="1:5" x14ac:dyDescent="0.2">
      <c r="A491" s="10" t="s">
        <v>3317</v>
      </c>
      <c r="B491" s="1115" t="s">
        <v>3412</v>
      </c>
      <c r="C491" s="433" t="s">
        <v>3241</v>
      </c>
      <c r="D491" s="434">
        <v>0</v>
      </c>
      <c r="E491" s="435" t="s">
        <v>3318</v>
      </c>
    </row>
    <row r="492" spans="1:5" x14ac:dyDescent="0.2">
      <c r="B492" s="1115" t="s">
        <v>3412</v>
      </c>
      <c r="C492" s="433" t="s">
        <v>3320</v>
      </c>
      <c r="D492" s="434">
        <v>0</v>
      </c>
      <c r="E492" s="435" t="s">
        <v>3321</v>
      </c>
    </row>
    <row r="493" spans="1:5" x14ac:dyDescent="0.2">
      <c r="A493" s="10" t="s">
        <v>3319</v>
      </c>
      <c r="B493" s="1115" t="s">
        <v>3412</v>
      </c>
      <c r="C493" s="433" t="s">
        <v>3322</v>
      </c>
      <c r="D493" s="434"/>
      <c r="E493" s="435" t="s">
        <v>3323</v>
      </c>
    </row>
    <row r="494" spans="1:5" x14ac:dyDescent="0.2">
      <c r="A494" s="50" t="s">
        <v>3324</v>
      </c>
      <c r="B494" s="1115" t="s">
        <v>3412</v>
      </c>
      <c r="C494" s="436" t="s">
        <v>3325</v>
      </c>
      <c r="D494" s="434"/>
      <c r="E494" s="435">
        <v>0</v>
      </c>
    </row>
    <row r="495" spans="1:5" x14ac:dyDescent="0.2">
      <c r="A495" s="50" t="s">
        <v>3326</v>
      </c>
      <c r="B495" s="1115" t="s">
        <v>3412</v>
      </c>
      <c r="C495" s="436">
        <v>0</v>
      </c>
      <c r="D495" s="434"/>
      <c r="E495" s="435">
        <v>0</v>
      </c>
    </row>
    <row r="496" spans="1:5" ht="13.5" thickBot="1" x14ac:dyDescent="0.25">
      <c r="A496" s="52"/>
      <c r="B496" s="1112" t="s">
        <v>3413</v>
      </c>
      <c r="C496" s="439" t="s">
        <v>3327</v>
      </c>
      <c r="D496" s="440"/>
      <c r="E496" s="441"/>
    </row>
  </sheetData>
  <mergeCells count="3">
    <mergeCell ref="A5:E5"/>
    <mergeCell ref="A6:E6"/>
    <mergeCell ref="B8:C8"/>
  </mergeCells>
  <phoneticPr fontId="6" type="noConversion"/>
  <hyperlinks>
    <hyperlink ref="A1" location="İÇİNDEKİLER!A1" display="İçindekiler"/>
    <hyperlink ref="A2" location="CONTENTS!A1" display="Contents"/>
    <hyperlink ref="A72" r:id="rId1"/>
    <hyperlink ref="A81" r:id="rId2"/>
    <hyperlink ref="A115" r:id="rId3"/>
    <hyperlink ref="A148" r:id="rId4"/>
    <hyperlink ref="A252" r:id="rId5"/>
    <hyperlink ref="A268" r:id="rId6"/>
    <hyperlink ref="A284" r:id="rId7"/>
    <hyperlink ref="A316" r:id="rId8"/>
    <hyperlink ref="A372" r:id="rId9"/>
  </hyperlinks>
  <printOptions horizontalCentered="1"/>
  <pageMargins left="0.35433070866141736" right="0.35433070866141736" top="0.51181102362204722" bottom="0.51181102362204722" header="0.31496062992125984" footer="0.31496062992125984"/>
  <pageSetup paperSize="9" scale="70" fitToHeight="3" orientation="portrait" r:id="rId1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 enableFormatConditionsCalculation="0"/>
  <dimension ref="A1:F68"/>
  <sheetViews>
    <sheetView showGridLines="0" zoomScaleNormal="100" workbookViewId="0">
      <pane xSplit="1" ySplit="9" topLeftCell="B16" activePane="bottomRight" state="frozen"/>
      <selection activeCell="A3" sqref="A3:IV3"/>
      <selection pane="topRight" activeCell="A3" sqref="A3:IV3"/>
      <selection pane="bottomLeft" activeCell="A3" sqref="A3:IV3"/>
      <selection pane="bottomRight" activeCell="J46" sqref="J46"/>
    </sheetView>
  </sheetViews>
  <sheetFormatPr defaultRowHeight="12.75" x14ac:dyDescent="0.2"/>
  <cols>
    <col min="1" max="1" width="32" style="402" customWidth="1"/>
    <col min="2" max="2" width="27.42578125" style="97" customWidth="1"/>
    <col min="3" max="3" width="25" style="402" customWidth="1"/>
    <col min="4" max="4" width="17.28515625" style="402" customWidth="1"/>
    <col min="5" max="5" width="20.7109375" style="402" customWidth="1"/>
    <col min="6" max="6" width="14.140625" style="402" bestFit="1" customWidth="1"/>
    <col min="7" max="16384" width="9.140625" style="402"/>
  </cols>
  <sheetData>
    <row r="1" spans="1:6" x14ac:dyDescent="0.2">
      <c r="A1" s="877" t="s">
        <v>624</v>
      </c>
    </row>
    <row r="2" spans="1:6" x14ac:dyDescent="0.2">
      <c r="A2" s="877" t="s">
        <v>625</v>
      </c>
    </row>
    <row r="3" spans="1:6" s="1020" customFormat="1" ht="15" customHeight="1" x14ac:dyDescent="0.2">
      <c r="A3" s="1224" t="s">
        <v>469</v>
      </c>
      <c r="B3" s="1033"/>
      <c r="C3" s="1032"/>
      <c r="E3" s="1237" t="s">
        <v>470</v>
      </c>
    </row>
    <row r="4" spans="1:6" s="404" customFormat="1" ht="12" customHeight="1" x14ac:dyDescent="0.2">
      <c r="A4" s="420"/>
      <c r="B4" s="421"/>
      <c r="C4" s="420"/>
      <c r="D4" s="420"/>
      <c r="E4" s="420"/>
      <c r="F4" s="420"/>
    </row>
    <row r="5" spans="1:6" s="404" customFormat="1" ht="18" customHeight="1" x14ac:dyDescent="0.2">
      <c r="A5" s="2151" t="s">
        <v>955</v>
      </c>
      <c r="B5" s="2151"/>
      <c r="C5" s="2151"/>
      <c r="D5" s="2151"/>
      <c r="E5" s="2151"/>
      <c r="F5" s="1587"/>
    </row>
    <row r="6" spans="1:6" s="404" customFormat="1" ht="18" customHeight="1" x14ac:dyDescent="0.2">
      <c r="A6" s="2152" t="s">
        <v>1437</v>
      </c>
      <c r="B6" s="2152"/>
      <c r="C6" s="2152"/>
      <c r="D6" s="2152"/>
      <c r="E6" s="2152"/>
      <c r="F6" s="1588"/>
    </row>
    <row r="7" spans="1:6" s="404" customFormat="1" ht="12" customHeight="1" thickBot="1" x14ac:dyDescent="0.25">
      <c r="A7" s="422"/>
      <c r="B7" s="423"/>
      <c r="C7" s="422"/>
      <c r="D7" s="422"/>
      <c r="E7" s="422"/>
      <c r="F7" s="420"/>
    </row>
    <row r="8" spans="1:6" ht="12.75" customHeight="1" x14ac:dyDescent="0.2">
      <c r="A8" s="2143" t="s">
        <v>1502</v>
      </c>
      <c r="B8" s="2145" t="s">
        <v>149</v>
      </c>
      <c r="C8" s="2146"/>
      <c r="D8" s="2146"/>
      <c r="E8" s="2147"/>
    </row>
    <row r="9" spans="1:6" ht="18" customHeight="1" thickBot="1" x14ac:dyDescent="0.25">
      <c r="A9" s="2144"/>
      <c r="B9" s="2148"/>
      <c r="C9" s="2149"/>
      <c r="D9" s="2149"/>
      <c r="E9" s="2150"/>
    </row>
    <row r="10" spans="1:6" ht="12.95" customHeight="1" x14ac:dyDescent="0.2">
      <c r="A10" s="320" t="s">
        <v>1876</v>
      </c>
      <c r="B10" s="424" t="s">
        <v>3328</v>
      </c>
      <c r="C10" s="320"/>
      <c r="D10" s="320"/>
      <c r="E10" s="320"/>
    </row>
    <row r="11" spans="1:6" ht="12.95" customHeight="1" x14ac:dyDescent="0.2">
      <c r="A11" s="320" t="s">
        <v>1879</v>
      </c>
      <c r="B11" s="424" t="s">
        <v>3330</v>
      </c>
      <c r="C11" s="320"/>
      <c r="D11" s="320"/>
      <c r="E11" s="320"/>
    </row>
    <row r="12" spans="1:6" ht="12.95" customHeight="1" x14ac:dyDescent="0.2">
      <c r="A12" s="320" t="s">
        <v>1755</v>
      </c>
      <c r="B12" s="424" t="s">
        <v>3350</v>
      </c>
      <c r="C12" s="320" t="s">
        <v>3345</v>
      </c>
      <c r="D12" s="320"/>
      <c r="E12" s="320"/>
    </row>
    <row r="13" spans="1:6" ht="12.95" customHeight="1" x14ac:dyDescent="0.2">
      <c r="A13" s="320" t="s">
        <v>1538</v>
      </c>
      <c r="B13" s="424" t="s">
        <v>3328</v>
      </c>
      <c r="C13" s="320" t="s">
        <v>3356</v>
      </c>
      <c r="D13" s="320"/>
      <c r="E13" s="320"/>
    </row>
    <row r="14" spans="1:6" ht="12.95" customHeight="1" x14ac:dyDescent="0.2">
      <c r="A14" s="320" t="s">
        <v>1074</v>
      </c>
      <c r="B14" s="424" t="s">
        <v>3329</v>
      </c>
      <c r="C14" s="320"/>
      <c r="D14" s="320"/>
      <c r="E14" s="320"/>
    </row>
    <row r="15" spans="1:6" ht="12.95" customHeight="1" x14ac:dyDescent="0.2">
      <c r="A15" s="320" t="s">
        <v>1072</v>
      </c>
      <c r="B15" s="424" t="s">
        <v>3351</v>
      </c>
      <c r="C15" s="320"/>
      <c r="D15" s="320"/>
      <c r="E15" s="320"/>
    </row>
    <row r="16" spans="1:6" ht="12.95" customHeight="1" x14ac:dyDescent="0.2">
      <c r="A16" s="320" t="s">
        <v>1880</v>
      </c>
      <c r="B16" s="424" t="s">
        <v>3190</v>
      </c>
      <c r="C16" s="320"/>
      <c r="D16" s="320"/>
      <c r="E16" s="320"/>
    </row>
    <row r="17" spans="1:5" ht="12.95" customHeight="1" x14ac:dyDescent="0.2">
      <c r="A17" s="320" t="s">
        <v>1033</v>
      </c>
      <c r="B17" s="424" t="s">
        <v>3357</v>
      </c>
      <c r="C17" s="320" t="s">
        <v>3358</v>
      </c>
      <c r="D17" s="320" t="s">
        <v>3359</v>
      </c>
      <c r="E17" s="320" t="s">
        <v>3360</v>
      </c>
    </row>
    <row r="18" spans="1:5" ht="12.95" customHeight="1" x14ac:dyDescent="0.2">
      <c r="A18" s="320" t="s">
        <v>1103</v>
      </c>
      <c r="B18" s="424" t="s">
        <v>3365</v>
      </c>
      <c r="C18" s="320" t="s">
        <v>3366</v>
      </c>
      <c r="D18" s="320" t="s">
        <v>3367</v>
      </c>
      <c r="E18" s="320"/>
    </row>
    <row r="19" spans="1:5" ht="12.95" customHeight="1" x14ac:dyDescent="0.2">
      <c r="A19" s="320" t="s">
        <v>1899</v>
      </c>
      <c r="B19" s="424" t="s">
        <v>3330</v>
      </c>
      <c r="C19" s="320"/>
      <c r="D19" s="320"/>
      <c r="E19" s="320"/>
    </row>
    <row r="20" spans="1:5" ht="12.95" customHeight="1" x14ac:dyDescent="0.2">
      <c r="A20" s="320" t="s">
        <v>1901</v>
      </c>
      <c r="B20" s="424" t="s">
        <v>3331</v>
      </c>
      <c r="C20" s="320"/>
      <c r="D20" s="320"/>
      <c r="E20" s="320"/>
    </row>
    <row r="21" spans="1:5" ht="12.95" customHeight="1" x14ac:dyDescent="0.2">
      <c r="A21" s="320" t="s">
        <v>1900</v>
      </c>
      <c r="B21" s="425" t="s">
        <v>3332</v>
      </c>
      <c r="C21" s="426"/>
      <c r="D21" s="426"/>
      <c r="E21" s="426"/>
    </row>
    <row r="22" spans="1:5" ht="12.95" customHeight="1" x14ac:dyDescent="0.2">
      <c r="A22" s="320" t="s">
        <v>1893</v>
      </c>
      <c r="B22" s="424" t="s">
        <v>3726</v>
      </c>
      <c r="C22" s="320" t="s">
        <v>3725</v>
      </c>
      <c r="D22" s="320"/>
      <c r="E22" s="320"/>
    </row>
    <row r="23" spans="1:5" ht="12.95" customHeight="1" x14ac:dyDescent="0.2">
      <c r="A23" s="320" t="s">
        <v>1090</v>
      </c>
      <c r="B23" s="424" t="s">
        <v>3333</v>
      </c>
      <c r="C23" s="320"/>
      <c r="D23" s="320"/>
      <c r="E23" s="320"/>
    </row>
    <row r="24" spans="1:5" ht="12.95" customHeight="1" x14ac:dyDescent="0.2">
      <c r="A24" s="320" t="s">
        <v>1918</v>
      </c>
      <c r="B24" s="424" t="s">
        <v>3334</v>
      </c>
      <c r="C24" s="320"/>
      <c r="D24" s="320"/>
      <c r="E24" s="320"/>
    </row>
    <row r="25" spans="1:5" ht="12.95" customHeight="1" x14ac:dyDescent="0.2">
      <c r="A25" s="320" t="s">
        <v>140</v>
      </c>
      <c r="B25" s="425" t="s">
        <v>3334</v>
      </c>
      <c r="C25" s="426"/>
      <c r="D25" s="426"/>
      <c r="E25" s="426"/>
    </row>
    <row r="26" spans="1:5" ht="12.95" customHeight="1" x14ac:dyDescent="0.2">
      <c r="A26" s="320" t="s">
        <v>142</v>
      </c>
      <c r="B26" s="424" t="s">
        <v>3368</v>
      </c>
      <c r="C26" s="320" t="s">
        <v>3369</v>
      </c>
      <c r="D26" s="320"/>
      <c r="E26" s="320"/>
    </row>
    <row r="27" spans="1:5" ht="12.95" customHeight="1" x14ac:dyDescent="0.2">
      <c r="A27" s="320" t="s">
        <v>141</v>
      </c>
      <c r="B27" s="424" t="s">
        <v>3334</v>
      </c>
      <c r="C27" s="320"/>
      <c r="D27" s="320"/>
      <c r="E27" s="320"/>
    </row>
    <row r="28" spans="1:5" ht="12.95" customHeight="1" x14ac:dyDescent="0.2">
      <c r="A28" s="320" t="s">
        <v>1976</v>
      </c>
      <c r="B28" s="424" t="s">
        <v>3330</v>
      </c>
      <c r="C28" s="320"/>
      <c r="D28" s="320"/>
      <c r="E28" s="320"/>
    </row>
    <row r="29" spans="1:5" ht="12.95" customHeight="1" x14ac:dyDescent="0.2">
      <c r="A29" s="320" t="s">
        <v>4</v>
      </c>
      <c r="B29" s="424" t="s">
        <v>3363</v>
      </c>
      <c r="C29" s="320"/>
      <c r="D29" s="320"/>
      <c r="E29" s="320"/>
    </row>
    <row r="30" spans="1:5" ht="12.95" customHeight="1" x14ac:dyDescent="0.2">
      <c r="A30" s="320" t="s">
        <v>1104</v>
      </c>
      <c r="B30" s="424" t="s">
        <v>3348</v>
      </c>
      <c r="C30" s="320"/>
      <c r="D30" s="320"/>
      <c r="E30" s="320"/>
    </row>
    <row r="31" spans="1:5" ht="12.95" customHeight="1" x14ac:dyDescent="0.2">
      <c r="A31" s="320" t="s">
        <v>1902</v>
      </c>
      <c r="B31" s="425" t="s">
        <v>3330</v>
      </c>
      <c r="C31" s="426"/>
      <c r="D31" s="426"/>
      <c r="E31" s="426"/>
    </row>
    <row r="32" spans="1:5" ht="12.95" customHeight="1" x14ac:dyDescent="0.2">
      <c r="A32" s="320" t="s">
        <v>1129</v>
      </c>
      <c r="B32" s="424" t="s">
        <v>3331</v>
      </c>
      <c r="C32" s="320"/>
      <c r="D32" s="320"/>
      <c r="E32" s="320"/>
    </row>
    <row r="33" spans="1:5" ht="12.95" customHeight="1" x14ac:dyDescent="0.2">
      <c r="A33" s="320" t="s">
        <v>1882</v>
      </c>
      <c r="B33" s="424" t="s">
        <v>3364</v>
      </c>
      <c r="C33" s="320"/>
      <c r="D33" s="320"/>
      <c r="E33" s="320"/>
    </row>
    <row r="34" spans="1:5" ht="12.95" customHeight="1" x14ac:dyDescent="0.2">
      <c r="A34" s="320" t="s">
        <v>999</v>
      </c>
      <c r="B34" s="424" t="s">
        <v>3335</v>
      </c>
      <c r="C34" s="320"/>
      <c r="D34" s="320"/>
      <c r="E34" s="320"/>
    </row>
    <row r="35" spans="1:5" ht="12.95" customHeight="1" x14ac:dyDescent="0.2">
      <c r="A35" s="320" t="s">
        <v>1908</v>
      </c>
      <c r="B35" s="424" t="s">
        <v>3336</v>
      </c>
      <c r="C35" s="320"/>
      <c r="D35" s="320"/>
      <c r="E35" s="320"/>
    </row>
    <row r="36" spans="1:5" ht="12.95" customHeight="1" x14ac:dyDescent="0.2">
      <c r="A36" s="320" t="s">
        <v>1756</v>
      </c>
      <c r="B36" s="424" t="s">
        <v>3330</v>
      </c>
      <c r="C36" s="320"/>
      <c r="D36" s="320"/>
      <c r="E36" s="320"/>
    </row>
    <row r="37" spans="1:5" ht="12.95" customHeight="1" x14ac:dyDescent="0.2">
      <c r="A37" s="320" t="s">
        <v>1758</v>
      </c>
      <c r="B37" s="424" t="s">
        <v>3330</v>
      </c>
      <c r="C37" s="320"/>
      <c r="D37" s="320"/>
      <c r="E37" s="320"/>
    </row>
    <row r="38" spans="1:5" ht="12.95" customHeight="1" x14ac:dyDescent="0.2">
      <c r="A38" s="320" t="s">
        <v>1076</v>
      </c>
      <c r="B38" s="424" t="s">
        <v>3337</v>
      </c>
      <c r="C38" s="320"/>
      <c r="D38" s="320"/>
      <c r="E38" s="320"/>
    </row>
    <row r="39" spans="1:5" ht="12.95" customHeight="1" x14ac:dyDescent="0.2">
      <c r="A39" s="320" t="s">
        <v>1102</v>
      </c>
      <c r="B39" s="424" t="s">
        <v>3330</v>
      </c>
      <c r="C39" s="320"/>
      <c r="D39" s="320"/>
      <c r="E39" s="320"/>
    </row>
    <row r="40" spans="1:5" ht="12.95" customHeight="1" x14ac:dyDescent="0.2">
      <c r="A40" s="320" t="s">
        <v>1919</v>
      </c>
      <c r="B40" s="424" t="s">
        <v>3334</v>
      </c>
      <c r="C40" s="320" t="s">
        <v>3352</v>
      </c>
      <c r="D40" s="320"/>
      <c r="E40" s="320"/>
    </row>
    <row r="41" spans="1:5" ht="12.95" customHeight="1" x14ac:dyDescent="0.2">
      <c r="A41" s="320" t="s">
        <v>1883</v>
      </c>
      <c r="B41" s="424" t="s">
        <v>3370</v>
      </c>
      <c r="C41" s="320" t="s">
        <v>3371</v>
      </c>
      <c r="D41" s="320"/>
      <c r="E41" s="320"/>
    </row>
    <row r="42" spans="1:5" ht="12.95" customHeight="1" x14ac:dyDescent="0.2">
      <c r="A42" s="320" t="s">
        <v>1997</v>
      </c>
      <c r="B42" s="424" t="s">
        <v>3361</v>
      </c>
      <c r="C42" s="320" t="s">
        <v>3330</v>
      </c>
      <c r="D42" s="320"/>
      <c r="E42" s="320"/>
    </row>
    <row r="43" spans="1:5" ht="12.95" customHeight="1" x14ac:dyDescent="0.2">
      <c r="A43" s="320" t="s">
        <v>1881</v>
      </c>
      <c r="B43" s="425" t="s">
        <v>3334</v>
      </c>
      <c r="C43" s="426"/>
      <c r="D43" s="426"/>
      <c r="E43" s="426"/>
    </row>
    <row r="44" spans="1:5" ht="12.95" customHeight="1" x14ac:dyDescent="0.2">
      <c r="A44" s="320" t="s">
        <v>1244</v>
      </c>
      <c r="B44" s="424" t="s">
        <v>3372</v>
      </c>
      <c r="C44" s="320"/>
      <c r="D44" s="320"/>
      <c r="E44" s="320"/>
    </row>
    <row r="45" spans="1:5" ht="12.95" customHeight="1" x14ac:dyDescent="0.2">
      <c r="A45" s="320" t="s">
        <v>1028</v>
      </c>
      <c r="B45" s="424" t="s">
        <v>3330</v>
      </c>
      <c r="C45" s="320"/>
      <c r="D45" s="320"/>
      <c r="E45" s="320"/>
    </row>
    <row r="46" spans="1:5" ht="12.95" customHeight="1" x14ac:dyDescent="0.2">
      <c r="A46" s="320" t="s">
        <v>1753</v>
      </c>
      <c r="B46" s="424" t="s">
        <v>3331</v>
      </c>
      <c r="C46" s="320"/>
      <c r="D46" s="320"/>
      <c r="E46" s="320"/>
    </row>
    <row r="47" spans="1:5" ht="12.95" customHeight="1" x14ac:dyDescent="0.2">
      <c r="A47" s="320" t="s">
        <v>1754</v>
      </c>
      <c r="B47" s="424" t="s">
        <v>3341</v>
      </c>
      <c r="C47" s="320"/>
      <c r="D47" s="320"/>
      <c r="E47" s="320"/>
    </row>
    <row r="48" spans="1:5" ht="12.95" customHeight="1" x14ac:dyDescent="0.2">
      <c r="A48" s="320" t="s">
        <v>1077</v>
      </c>
      <c r="B48" s="424" t="s">
        <v>3330</v>
      </c>
      <c r="C48" s="320" t="s">
        <v>3338</v>
      </c>
      <c r="D48" s="320"/>
      <c r="E48" s="320"/>
    </row>
    <row r="49" spans="1:5" ht="12.95" customHeight="1" x14ac:dyDescent="0.2">
      <c r="A49" s="320" t="s">
        <v>1032</v>
      </c>
      <c r="B49" s="424" t="s">
        <v>3339</v>
      </c>
      <c r="C49" s="320" t="s">
        <v>3340</v>
      </c>
      <c r="D49" s="320"/>
      <c r="E49" s="320"/>
    </row>
    <row r="50" spans="1:5" ht="12.95" customHeight="1" x14ac:dyDescent="0.2">
      <c r="A50" s="320" t="s">
        <v>1884</v>
      </c>
      <c r="B50" s="424" t="s">
        <v>3349</v>
      </c>
      <c r="C50" s="320"/>
      <c r="D50" s="320"/>
      <c r="E50" s="320"/>
    </row>
    <row r="51" spans="1:5" ht="12.95" customHeight="1" x14ac:dyDescent="0.2">
      <c r="A51" s="320" t="s">
        <v>1031</v>
      </c>
      <c r="B51" s="425" t="s">
        <v>3328</v>
      </c>
      <c r="C51" s="426"/>
      <c r="D51" s="426"/>
      <c r="E51" s="426"/>
    </row>
    <row r="52" spans="1:5" ht="12.95" customHeight="1" x14ac:dyDescent="0.2">
      <c r="A52" s="320" t="s">
        <v>1101</v>
      </c>
      <c r="B52" s="425" t="s">
        <v>3362</v>
      </c>
      <c r="C52" s="426"/>
      <c r="D52" s="426"/>
      <c r="E52" s="426"/>
    </row>
    <row r="53" spans="1:5" ht="12.95" customHeight="1" x14ac:dyDescent="0.2">
      <c r="A53" s="184" t="s">
        <v>1934</v>
      </c>
      <c r="B53" s="424" t="s">
        <v>3341</v>
      </c>
      <c r="C53" s="320"/>
      <c r="D53" s="320"/>
      <c r="E53" s="320"/>
    </row>
    <row r="54" spans="1:5" ht="12.95" customHeight="1" x14ac:dyDescent="0.2">
      <c r="A54" s="320" t="s">
        <v>1885</v>
      </c>
      <c r="B54" s="424" t="s">
        <v>3349</v>
      </c>
      <c r="C54" s="320"/>
      <c r="D54" s="320"/>
      <c r="E54" s="320"/>
    </row>
    <row r="55" spans="1:5" ht="12.95" customHeight="1" x14ac:dyDescent="0.2">
      <c r="A55" s="320" t="s">
        <v>2234</v>
      </c>
      <c r="B55" s="424" t="s">
        <v>3330</v>
      </c>
      <c r="C55" s="320"/>
      <c r="D55" s="320"/>
      <c r="E55" s="320"/>
    </row>
    <row r="56" spans="1:5" ht="12.95" customHeight="1" x14ac:dyDescent="0.2">
      <c r="A56" s="320" t="s">
        <v>2145</v>
      </c>
      <c r="B56" s="424" t="s">
        <v>3334</v>
      </c>
      <c r="C56" s="320"/>
      <c r="D56" s="320"/>
      <c r="E56" s="320"/>
    </row>
    <row r="57" spans="1:5" ht="12.95" customHeight="1" x14ac:dyDescent="0.2">
      <c r="A57" s="184" t="s">
        <v>1877</v>
      </c>
      <c r="B57" s="424" t="s">
        <v>3330</v>
      </c>
      <c r="C57" s="320"/>
      <c r="D57" s="320"/>
      <c r="E57" s="320"/>
    </row>
    <row r="58" spans="1:5" ht="12.95" customHeight="1" x14ac:dyDescent="0.2">
      <c r="A58" s="320" t="s">
        <v>1100</v>
      </c>
      <c r="B58" s="424" t="s">
        <v>3342</v>
      </c>
      <c r="C58" s="320"/>
      <c r="D58" s="320"/>
      <c r="E58" s="320"/>
    </row>
    <row r="59" spans="1:5" ht="12.95" customHeight="1" x14ac:dyDescent="0.2">
      <c r="A59" s="320" t="s">
        <v>1073</v>
      </c>
      <c r="B59" s="425" t="s">
        <v>3343</v>
      </c>
      <c r="C59" s="426"/>
      <c r="D59" s="426"/>
      <c r="E59" s="426"/>
    </row>
    <row r="60" spans="1:5" ht="12.95" customHeight="1" x14ac:dyDescent="0.2">
      <c r="A60" s="320" t="s">
        <v>1488</v>
      </c>
      <c r="B60" s="424" t="s">
        <v>3344</v>
      </c>
      <c r="C60" s="320"/>
      <c r="D60" s="320"/>
      <c r="E60" s="320"/>
    </row>
    <row r="61" spans="1:5" ht="12.95" customHeight="1" x14ac:dyDescent="0.2">
      <c r="A61" s="320" t="s">
        <v>5</v>
      </c>
      <c r="B61" s="424" t="s">
        <v>3345</v>
      </c>
      <c r="C61" s="320"/>
      <c r="D61" s="320"/>
      <c r="E61" s="320"/>
    </row>
    <row r="62" spans="1:5" ht="12.95" customHeight="1" x14ac:dyDescent="0.2">
      <c r="A62" s="320" t="s">
        <v>1886</v>
      </c>
      <c r="B62" s="424" t="s">
        <v>3345</v>
      </c>
      <c r="C62" s="320"/>
      <c r="D62" s="320"/>
      <c r="E62" s="320"/>
    </row>
    <row r="63" spans="1:5" ht="12.95" customHeight="1" x14ac:dyDescent="0.2">
      <c r="A63" s="320" t="s">
        <v>1887</v>
      </c>
      <c r="B63" s="424" t="s">
        <v>3330</v>
      </c>
      <c r="C63" s="320"/>
      <c r="D63" s="320"/>
      <c r="E63" s="320"/>
    </row>
    <row r="64" spans="1:5" ht="12.95" customHeight="1" x14ac:dyDescent="0.2">
      <c r="A64" s="320" t="s">
        <v>1029</v>
      </c>
      <c r="B64" s="424" t="s">
        <v>3341</v>
      </c>
      <c r="C64" s="320" t="s">
        <v>3346</v>
      </c>
      <c r="D64" s="320"/>
      <c r="E64" s="320"/>
    </row>
    <row r="65" spans="1:5" ht="12.95" customHeight="1" x14ac:dyDescent="0.2">
      <c r="A65" s="320" t="s">
        <v>1888</v>
      </c>
      <c r="B65" s="424" t="s">
        <v>3353</v>
      </c>
      <c r="C65" s="320" t="s">
        <v>3354</v>
      </c>
      <c r="D65" s="320" t="s">
        <v>3355</v>
      </c>
      <c r="E65" s="320"/>
    </row>
    <row r="66" spans="1:5" ht="12.95" customHeight="1" x14ac:dyDescent="0.2">
      <c r="A66" s="320" t="s">
        <v>1878</v>
      </c>
      <c r="B66" s="424" t="s">
        <v>3331</v>
      </c>
      <c r="C66" s="320"/>
      <c r="D66" s="320"/>
      <c r="E66" s="320"/>
    </row>
    <row r="67" spans="1:5" ht="12.95" customHeight="1" x14ac:dyDescent="0.2">
      <c r="A67" s="320" t="s">
        <v>1757</v>
      </c>
      <c r="B67" s="424" t="s">
        <v>3373</v>
      </c>
      <c r="C67" s="320"/>
      <c r="D67" s="320"/>
      <c r="E67" s="320"/>
    </row>
    <row r="68" spans="1:5" ht="12.95" customHeight="1" thickBot="1" x14ac:dyDescent="0.25">
      <c r="A68" s="427" t="s">
        <v>1022</v>
      </c>
      <c r="B68" s="428" t="s">
        <v>3334</v>
      </c>
      <c r="C68" s="427" t="s">
        <v>3347</v>
      </c>
      <c r="D68" s="427"/>
      <c r="E68" s="427"/>
    </row>
  </sheetData>
  <mergeCells count="4">
    <mergeCell ref="A8:A9"/>
    <mergeCell ref="B8:E9"/>
    <mergeCell ref="A5:E5"/>
    <mergeCell ref="A6:E6"/>
  </mergeCells>
  <phoneticPr fontId="6" type="noConversion"/>
  <conditionalFormatting sqref="A34">
    <cfRule type="expression" dxfId="48" priority="1" stopIfTrue="1">
      <formula>$AW34=1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9" scale="70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 enableFormatConditionsCalculation="0"/>
  <dimension ref="A1:R81"/>
  <sheetViews>
    <sheetView showGridLines="0" zoomScaleNormal="100" workbookViewId="0">
      <pane xSplit="1" ySplit="12" topLeftCell="B13" activePane="bottomRight" state="frozen"/>
      <selection activeCell="A3" sqref="A3:IV3"/>
      <selection pane="topRight" activeCell="A3" sqref="A3:IV3"/>
      <selection pane="bottomLeft" activeCell="A3" sqref="A3:IV3"/>
      <selection pane="bottomRight" activeCell="A13" sqref="A13"/>
    </sheetView>
  </sheetViews>
  <sheetFormatPr defaultRowHeight="12.75" x14ac:dyDescent="0.2"/>
  <cols>
    <col min="1" max="1" width="29.7109375" style="402" customWidth="1"/>
    <col min="2" max="2" width="9.140625" style="402"/>
    <col min="3" max="8" width="8.7109375" style="402" customWidth="1"/>
    <col min="9" max="9" width="9.140625" style="402"/>
    <col min="10" max="16" width="8.7109375" style="402" customWidth="1"/>
    <col min="17" max="16384" width="9.140625" style="402"/>
  </cols>
  <sheetData>
    <row r="1" spans="1:18" x14ac:dyDescent="0.2">
      <c r="A1" s="877" t="s">
        <v>624</v>
      </c>
    </row>
    <row r="2" spans="1:18" x14ac:dyDescent="0.2">
      <c r="A2" s="877" t="s">
        <v>625</v>
      </c>
    </row>
    <row r="3" spans="1:18" s="1020" customFormat="1" ht="15" customHeight="1" x14ac:dyDescent="0.2">
      <c r="A3" s="1233" t="s">
        <v>2269</v>
      </c>
      <c r="B3" s="1025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5"/>
      <c r="O3" s="1025"/>
      <c r="P3" s="1236" t="s">
        <v>2270</v>
      </c>
    </row>
    <row r="4" spans="1:18" s="404" customFormat="1" ht="12" customHeight="1" x14ac:dyDescent="0.2">
      <c r="A4" s="414"/>
      <c r="B4" s="415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6"/>
    </row>
    <row r="5" spans="1:18" s="404" customFormat="1" ht="18" customHeight="1" x14ac:dyDescent="0.2">
      <c r="A5" s="2153" t="s">
        <v>643</v>
      </c>
      <c r="B5" s="2153"/>
      <c r="C5" s="2153"/>
      <c r="D5" s="2153"/>
      <c r="E5" s="2153"/>
      <c r="F5" s="2153"/>
      <c r="G5" s="2153"/>
      <c r="H5" s="2153"/>
      <c r="I5" s="2153"/>
      <c r="J5" s="2153"/>
      <c r="K5" s="2153"/>
      <c r="L5" s="2153"/>
      <c r="M5" s="2153"/>
      <c r="N5" s="2153"/>
      <c r="O5" s="2153"/>
      <c r="P5" s="2153"/>
    </row>
    <row r="6" spans="1:18" s="404" customFormat="1" ht="18" customHeight="1" x14ac:dyDescent="0.2">
      <c r="A6" s="2154" t="s">
        <v>644</v>
      </c>
      <c r="B6" s="2154"/>
      <c r="C6" s="2154"/>
      <c r="D6" s="2154"/>
      <c r="E6" s="2154"/>
      <c r="F6" s="2154"/>
      <c r="G6" s="2154"/>
      <c r="H6" s="2154"/>
      <c r="I6" s="2154"/>
      <c r="J6" s="2154"/>
      <c r="K6" s="2154"/>
      <c r="L6" s="2154"/>
      <c r="M6" s="2154"/>
      <c r="N6" s="2154"/>
      <c r="O6" s="2154"/>
      <c r="P6" s="2154"/>
    </row>
    <row r="7" spans="1:18" s="404" customFormat="1" ht="12" customHeight="1" thickBot="1" x14ac:dyDescent="0.25">
      <c r="A7" s="417"/>
      <c r="B7" s="417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</row>
    <row r="8" spans="1:18" ht="15" customHeight="1" x14ac:dyDescent="0.2">
      <c r="A8" s="2143" t="s">
        <v>1530</v>
      </c>
      <c r="B8" s="2155" t="s">
        <v>1890</v>
      </c>
      <c r="C8" s="2156"/>
      <c r="D8" s="2156"/>
      <c r="E8" s="2156"/>
      <c r="F8" s="2156"/>
      <c r="G8" s="2156"/>
      <c r="H8" s="2156"/>
      <c r="I8" s="2156"/>
      <c r="J8" s="2156"/>
      <c r="K8" s="2156"/>
      <c r="L8" s="2156"/>
      <c r="M8" s="2156"/>
      <c r="N8" s="2156"/>
      <c r="O8" s="2156"/>
      <c r="P8" s="2157"/>
    </row>
    <row r="9" spans="1:18" ht="15" customHeight="1" thickBot="1" x14ac:dyDescent="0.25">
      <c r="A9" s="2167"/>
      <c r="B9" s="2158"/>
      <c r="C9" s="2159"/>
      <c r="D9" s="2159"/>
      <c r="E9" s="2159"/>
      <c r="F9" s="2159"/>
      <c r="G9" s="2159"/>
      <c r="H9" s="2159"/>
      <c r="I9" s="2159"/>
      <c r="J9" s="2159"/>
      <c r="K9" s="2159"/>
      <c r="L9" s="2159"/>
      <c r="M9" s="2159"/>
      <c r="N9" s="2159"/>
      <c r="O9" s="2159"/>
      <c r="P9" s="2160"/>
    </row>
    <row r="10" spans="1:18" ht="15" customHeight="1" thickBot="1" x14ac:dyDescent="0.25">
      <c r="A10" s="2167"/>
      <c r="B10" s="2161" t="s">
        <v>2037</v>
      </c>
      <c r="C10" s="2162"/>
      <c r="D10" s="2162"/>
      <c r="E10" s="2162"/>
      <c r="F10" s="2162"/>
      <c r="G10" s="2162"/>
      <c r="H10" s="2163"/>
      <c r="I10" s="2161" t="s">
        <v>2038</v>
      </c>
      <c r="J10" s="2162"/>
      <c r="K10" s="2162"/>
      <c r="L10" s="2162"/>
      <c r="M10" s="2162"/>
      <c r="N10" s="2162"/>
      <c r="O10" s="2163"/>
      <c r="P10" s="2164" t="s">
        <v>1891</v>
      </c>
    </row>
    <row r="11" spans="1:18" ht="12.95" customHeight="1" x14ac:dyDescent="0.2">
      <c r="A11" s="2167"/>
      <c r="B11" s="1842" t="s">
        <v>1435</v>
      </c>
      <c r="C11" s="1842" t="s">
        <v>1433</v>
      </c>
      <c r="D11" s="1842" t="s">
        <v>2169</v>
      </c>
      <c r="E11" s="1842" t="s">
        <v>473</v>
      </c>
      <c r="F11" s="1842" t="s">
        <v>1434</v>
      </c>
      <c r="G11" s="1842" t="s">
        <v>1436</v>
      </c>
      <c r="H11" s="1842" t="s">
        <v>929</v>
      </c>
      <c r="I11" s="1842" t="s">
        <v>1435</v>
      </c>
      <c r="J11" s="1842" t="s">
        <v>1433</v>
      </c>
      <c r="K11" s="1842" t="s">
        <v>2169</v>
      </c>
      <c r="L11" s="1842" t="s">
        <v>473</v>
      </c>
      <c r="M11" s="1842" t="s">
        <v>1434</v>
      </c>
      <c r="N11" s="1842" t="s">
        <v>1436</v>
      </c>
      <c r="O11" s="1842" t="s">
        <v>929</v>
      </c>
      <c r="P11" s="2165"/>
    </row>
    <row r="12" spans="1:18" ht="38.1" customHeight="1" thickBot="1" x14ac:dyDescent="0.25">
      <c r="A12" s="2144"/>
      <c r="B12" s="1846"/>
      <c r="C12" s="1846"/>
      <c r="D12" s="1846"/>
      <c r="E12" s="1846"/>
      <c r="F12" s="1846"/>
      <c r="G12" s="1846"/>
      <c r="H12" s="1846"/>
      <c r="I12" s="1846"/>
      <c r="J12" s="1846"/>
      <c r="K12" s="1846"/>
      <c r="L12" s="1846"/>
      <c r="M12" s="1846"/>
      <c r="N12" s="1846"/>
      <c r="O12" s="1846"/>
      <c r="P12" s="2166"/>
    </row>
    <row r="13" spans="1:18" s="1020" customFormat="1" ht="12.95" customHeight="1" x14ac:dyDescent="0.2">
      <c r="A13" s="1597" t="s">
        <v>3849</v>
      </c>
      <c r="B13" s="1021"/>
      <c r="C13" s="1021"/>
      <c r="D13" s="1022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</row>
    <row r="14" spans="1:18" ht="12.95" customHeight="1" x14ac:dyDescent="0.2">
      <c r="A14" s="408" t="s">
        <v>1876</v>
      </c>
      <c r="B14" s="409">
        <v>0</v>
      </c>
      <c r="C14" s="409">
        <v>0</v>
      </c>
      <c r="D14" s="409">
        <v>0</v>
      </c>
      <c r="E14" s="409">
        <v>9</v>
      </c>
      <c r="F14" s="409">
        <v>0</v>
      </c>
      <c r="G14" s="409">
        <v>0</v>
      </c>
      <c r="H14" s="409">
        <v>9</v>
      </c>
      <c r="I14" s="409">
        <v>0</v>
      </c>
      <c r="J14" s="409">
        <v>0</v>
      </c>
      <c r="K14" s="409">
        <v>0</v>
      </c>
      <c r="L14" s="409">
        <v>6</v>
      </c>
      <c r="M14" s="409">
        <v>2</v>
      </c>
      <c r="N14" s="409">
        <v>0</v>
      </c>
      <c r="O14" s="409">
        <v>8</v>
      </c>
      <c r="P14" s="409">
        <v>17</v>
      </c>
      <c r="R14" s="331"/>
    </row>
    <row r="15" spans="1:18" ht="12.95" customHeight="1" x14ac:dyDescent="0.2">
      <c r="A15" s="408" t="s">
        <v>1538</v>
      </c>
      <c r="B15" s="409">
        <v>0</v>
      </c>
      <c r="C15" s="409">
        <v>47</v>
      </c>
      <c r="D15" s="409">
        <v>0</v>
      </c>
      <c r="E15" s="409">
        <v>228</v>
      </c>
      <c r="F15" s="409">
        <v>19</v>
      </c>
      <c r="G15" s="409">
        <v>0</v>
      </c>
      <c r="H15" s="409">
        <v>294</v>
      </c>
      <c r="I15" s="409">
        <v>3</v>
      </c>
      <c r="J15" s="409">
        <v>34</v>
      </c>
      <c r="K15" s="409">
        <v>0</v>
      </c>
      <c r="L15" s="409">
        <v>256</v>
      </c>
      <c r="M15" s="409">
        <v>30</v>
      </c>
      <c r="N15" s="409">
        <v>2</v>
      </c>
      <c r="O15" s="409">
        <v>325</v>
      </c>
      <c r="P15" s="409">
        <v>619</v>
      </c>
      <c r="R15" s="331"/>
    </row>
    <row r="16" spans="1:18" ht="12.95" customHeight="1" x14ac:dyDescent="0.2">
      <c r="A16" s="408" t="s">
        <v>1074</v>
      </c>
      <c r="B16" s="409">
        <v>0</v>
      </c>
      <c r="C16" s="409">
        <v>34</v>
      </c>
      <c r="D16" s="409">
        <v>32</v>
      </c>
      <c r="E16" s="409">
        <v>187</v>
      </c>
      <c r="F16" s="409">
        <v>39</v>
      </c>
      <c r="G16" s="409">
        <v>0</v>
      </c>
      <c r="H16" s="409">
        <v>292</v>
      </c>
      <c r="I16" s="409">
        <v>7</v>
      </c>
      <c r="J16" s="409">
        <v>36</v>
      </c>
      <c r="K16" s="409">
        <v>12</v>
      </c>
      <c r="L16" s="409">
        <v>162</v>
      </c>
      <c r="M16" s="409">
        <v>38</v>
      </c>
      <c r="N16" s="409">
        <v>0</v>
      </c>
      <c r="O16" s="409">
        <v>255</v>
      </c>
      <c r="P16" s="409">
        <v>547</v>
      </c>
      <c r="R16" s="331"/>
    </row>
    <row r="17" spans="1:18" ht="12.95" customHeight="1" x14ac:dyDescent="0.2">
      <c r="A17" s="408" t="s">
        <v>1033</v>
      </c>
      <c r="B17" s="409">
        <v>1</v>
      </c>
      <c r="C17" s="409">
        <v>40</v>
      </c>
      <c r="D17" s="409">
        <v>11</v>
      </c>
      <c r="E17" s="409">
        <v>267</v>
      </c>
      <c r="F17" s="409">
        <v>25</v>
      </c>
      <c r="G17" s="409">
        <v>0</v>
      </c>
      <c r="H17" s="409">
        <v>344</v>
      </c>
      <c r="I17" s="409">
        <v>12</v>
      </c>
      <c r="J17" s="409">
        <v>59</v>
      </c>
      <c r="K17" s="409">
        <v>16</v>
      </c>
      <c r="L17" s="409">
        <v>265</v>
      </c>
      <c r="M17" s="409">
        <v>23</v>
      </c>
      <c r="N17" s="409">
        <v>5</v>
      </c>
      <c r="O17" s="409">
        <v>380</v>
      </c>
      <c r="P17" s="409">
        <v>724</v>
      </c>
      <c r="R17" s="331"/>
    </row>
    <row r="18" spans="1:18" ht="12.95" customHeight="1" x14ac:dyDescent="0.2">
      <c r="A18" s="410" t="s">
        <v>1899</v>
      </c>
      <c r="B18" s="411">
        <v>0</v>
      </c>
      <c r="C18" s="411">
        <v>19</v>
      </c>
      <c r="D18" s="411">
        <v>16</v>
      </c>
      <c r="E18" s="411">
        <v>45</v>
      </c>
      <c r="F18" s="411">
        <v>1</v>
      </c>
      <c r="G18" s="411">
        <v>0</v>
      </c>
      <c r="H18" s="411">
        <v>81</v>
      </c>
      <c r="I18" s="411">
        <v>2</v>
      </c>
      <c r="J18" s="411">
        <v>20</v>
      </c>
      <c r="K18" s="411">
        <v>11</v>
      </c>
      <c r="L18" s="411">
        <v>61</v>
      </c>
      <c r="M18" s="411">
        <v>4</v>
      </c>
      <c r="N18" s="411">
        <v>2</v>
      </c>
      <c r="O18" s="411">
        <v>100</v>
      </c>
      <c r="P18" s="411">
        <v>181</v>
      </c>
      <c r="R18" s="331"/>
    </row>
    <row r="19" spans="1:18" ht="12.95" customHeight="1" x14ac:dyDescent="0.2">
      <c r="A19" s="408" t="s">
        <v>1901</v>
      </c>
      <c r="B19" s="409">
        <v>0</v>
      </c>
      <c r="C19" s="409">
        <v>0</v>
      </c>
      <c r="D19" s="409">
        <v>0</v>
      </c>
      <c r="E19" s="409">
        <v>1</v>
      </c>
      <c r="F19" s="409">
        <v>1</v>
      </c>
      <c r="G19" s="409">
        <v>0</v>
      </c>
      <c r="H19" s="409">
        <v>2</v>
      </c>
      <c r="I19" s="409">
        <v>0</v>
      </c>
      <c r="J19" s="409">
        <v>0</v>
      </c>
      <c r="K19" s="409">
        <v>0</v>
      </c>
      <c r="L19" s="409">
        <v>0</v>
      </c>
      <c r="M19" s="409">
        <v>3</v>
      </c>
      <c r="N19" s="409">
        <v>0</v>
      </c>
      <c r="O19" s="409">
        <v>3</v>
      </c>
      <c r="P19" s="409">
        <v>5</v>
      </c>
      <c r="R19" s="331"/>
    </row>
    <row r="20" spans="1:18" ht="12.95" customHeight="1" x14ac:dyDescent="0.2">
      <c r="A20" s="408" t="s">
        <v>1900</v>
      </c>
      <c r="B20" s="409">
        <v>5</v>
      </c>
      <c r="C20" s="409">
        <v>19</v>
      </c>
      <c r="D20" s="409">
        <v>24</v>
      </c>
      <c r="E20" s="409">
        <v>61</v>
      </c>
      <c r="F20" s="409">
        <v>6</v>
      </c>
      <c r="G20" s="409">
        <v>0</v>
      </c>
      <c r="H20" s="409">
        <v>115</v>
      </c>
      <c r="I20" s="409">
        <v>0</v>
      </c>
      <c r="J20" s="409">
        <v>22</v>
      </c>
      <c r="K20" s="409">
        <v>9</v>
      </c>
      <c r="L20" s="409">
        <v>42</v>
      </c>
      <c r="M20" s="409">
        <v>12</v>
      </c>
      <c r="N20" s="409">
        <v>1</v>
      </c>
      <c r="O20" s="409">
        <v>86</v>
      </c>
      <c r="P20" s="409">
        <v>201</v>
      </c>
      <c r="R20" s="331"/>
    </row>
    <row r="21" spans="1:18" ht="12.95" customHeight="1" x14ac:dyDescent="0.2">
      <c r="A21" s="412" t="s">
        <v>1090</v>
      </c>
      <c r="B21" s="413">
        <v>0</v>
      </c>
      <c r="C21" s="413">
        <v>38</v>
      </c>
      <c r="D21" s="413">
        <v>52</v>
      </c>
      <c r="E21" s="413">
        <v>154</v>
      </c>
      <c r="F21" s="413">
        <v>12</v>
      </c>
      <c r="G21" s="413">
        <v>1</v>
      </c>
      <c r="H21" s="413">
        <v>257</v>
      </c>
      <c r="I21" s="413">
        <v>9</v>
      </c>
      <c r="J21" s="413">
        <v>23</v>
      </c>
      <c r="K21" s="413">
        <v>37</v>
      </c>
      <c r="L21" s="413">
        <v>150</v>
      </c>
      <c r="M21" s="413">
        <v>23</v>
      </c>
      <c r="N21" s="413">
        <v>2</v>
      </c>
      <c r="O21" s="413">
        <v>244</v>
      </c>
      <c r="P21" s="413">
        <v>501</v>
      </c>
      <c r="R21" s="331"/>
    </row>
    <row r="22" spans="1:18" ht="12.95" customHeight="1" x14ac:dyDescent="0.2">
      <c r="A22" s="410" t="s">
        <v>140</v>
      </c>
      <c r="B22" s="411">
        <v>0</v>
      </c>
      <c r="C22" s="411">
        <v>1</v>
      </c>
      <c r="D22" s="411">
        <v>23</v>
      </c>
      <c r="E22" s="411">
        <v>5</v>
      </c>
      <c r="F22" s="411">
        <v>0</v>
      </c>
      <c r="G22" s="411">
        <v>0</v>
      </c>
      <c r="H22" s="411">
        <v>29</v>
      </c>
      <c r="I22" s="411">
        <v>0</v>
      </c>
      <c r="J22" s="411">
        <v>3</v>
      </c>
      <c r="K22" s="411">
        <v>12</v>
      </c>
      <c r="L22" s="411">
        <v>5</v>
      </c>
      <c r="M22" s="411">
        <v>0</v>
      </c>
      <c r="N22" s="411">
        <v>0</v>
      </c>
      <c r="O22" s="411">
        <v>20</v>
      </c>
      <c r="P22" s="411">
        <v>49</v>
      </c>
      <c r="R22" s="331"/>
    </row>
    <row r="23" spans="1:18" ht="12.95" customHeight="1" x14ac:dyDescent="0.2">
      <c r="A23" s="408" t="s">
        <v>1976</v>
      </c>
      <c r="B23" s="409">
        <v>1</v>
      </c>
      <c r="C23" s="409">
        <v>19</v>
      </c>
      <c r="D23" s="409">
        <v>9</v>
      </c>
      <c r="E23" s="409">
        <v>56</v>
      </c>
      <c r="F23" s="409">
        <v>13</v>
      </c>
      <c r="G23" s="409">
        <v>0</v>
      </c>
      <c r="H23" s="409">
        <v>98</v>
      </c>
      <c r="I23" s="409">
        <v>5</v>
      </c>
      <c r="J23" s="409">
        <v>12</v>
      </c>
      <c r="K23" s="409">
        <v>8</v>
      </c>
      <c r="L23" s="409">
        <v>45</v>
      </c>
      <c r="M23" s="409">
        <v>12</v>
      </c>
      <c r="N23" s="409">
        <v>0</v>
      </c>
      <c r="O23" s="409">
        <v>82</v>
      </c>
      <c r="P23" s="409">
        <v>180</v>
      </c>
      <c r="R23" s="331"/>
    </row>
    <row r="24" spans="1:18" ht="12.95" customHeight="1" x14ac:dyDescent="0.2">
      <c r="A24" s="408" t="s">
        <v>1902</v>
      </c>
      <c r="B24" s="409">
        <v>0</v>
      </c>
      <c r="C24" s="409">
        <v>0</v>
      </c>
      <c r="D24" s="409">
        <v>0</v>
      </c>
      <c r="E24" s="409">
        <v>12</v>
      </c>
      <c r="F24" s="409">
        <v>2</v>
      </c>
      <c r="G24" s="409">
        <v>0</v>
      </c>
      <c r="H24" s="409">
        <v>14</v>
      </c>
      <c r="I24" s="409">
        <v>0</v>
      </c>
      <c r="J24" s="409">
        <v>2</v>
      </c>
      <c r="K24" s="409">
        <v>0</v>
      </c>
      <c r="L24" s="409">
        <v>5</v>
      </c>
      <c r="M24" s="409">
        <v>3</v>
      </c>
      <c r="N24" s="409">
        <v>0</v>
      </c>
      <c r="O24" s="409">
        <v>10</v>
      </c>
      <c r="P24" s="409">
        <v>24</v>
      </c>
      <c r="R24" s="331"/>
    </row>
    <row r="25" spans="1:18" ht="12.95" customHeight="1" x14ac:dyDescent="0.2">
      <c r="A25" s="412" t="s">
        <v>1129</v>
      </c>
      <c r="B25" s="413">
        <v>0</v>
      </c>
      <c r="C25" s="413">
        <v>7</v>
      </c>
      <c r="D25" s="413">
        <v>2</v>
      </c>
      <c r="E25" s="413">
        <v>3</v>
      </c>
      <c r="F25" s="413">
        <v>0</v>
      </c>
      <c r="G25" s="413">
        <v>0</v>
      </c>
      <c r="H25" s="413">
        <v>12</v>
      </c>
      <c r="I25" s="413">
        <v>0</v>
      </c>
      <c r="J25" s="413">
        <v>4</v>
      </c>
      <c r="K25" s="413">
        <v>1</v>
      </c>
      <c r="L25" s="413">
        <v>9</v>
      </c>
      <c r="M25" s="413">
        <v>2</v>
      </c>
      <c r="N25" s="413">
        <v>0</v>
      </c>
      <c r="O25" s="413">
        <v>16</v>
      </c>
      <c r="P25" s="413">
        <v>28</v>
      </c>
      <c r="R25" s="331"/>
    </row>
    <row r="26" spans="1:18" ht="12.95" customHeight="1" x14ac:dyDescent="0.2">
      <c r="A26" s="410" t="s">
        <v>999</v>
      </c>
      <c r="B26" s="411">
        <v>1</v>
      </c>
      <c r="C26" s="411">
        <v>8</v>
      </c>
      <c r="D26" s="411">
        <v>9</v>
      </c>
      <c r="E26" s="411">
        <v>28</v>
      </c>
      <c r="F26" s="411">
        <v>5</v>
      </c>
      <c r="G26" s="411">
        <v>0</v>
      </c>
      <c r="H26" s="411">
        <v>51</v>
      </c>
      <c r="I26" s="411">
        <v>0</v>
      </c>
      <c r="J26" s="411">
        <v>21</v>
      </c>
      <c r="K26" s="411">
        <v>5</v>
      </c>
      <c r="L26" s="411">
        <v>34</v>
      </c>
      <c r="M26" s="411">
        <v>3</v>
      </c>
      <c r="N26" s="411">
        <v>0</v>
      </c>
      <c r="O26" s="411">
        <v>63</v>
      </c>
      <c r="P26" s="411">
        <v>114</v>
      </c>
      <c r="R26" s="331"/>
    </row>
    <row r="27" spans="1:18" ht="12.95" customHeight="1" x14ac:dyDescent="0.2">
      <c r="A27" s="408" t="s">
        <v>1908</v>
      </c>
      <c r="B27" s="409">
        <v>0</v>
      </c>
      <c r="C27" s="409">
        <v>61</v>
      </c>
      <c r="D27" s="409">
        <v>64</v>
      </c>
      <c r="E27" s="409">
        <v>159</v>
      </c>
      <c r="F27" s="409">
        <v>18</v>
      </c>
      <c r="G27" s="409">
        <v>0</v>
      </c>
      <c r="H27" s="409">
        <v>302</v>
      </c>
      <c r="I27" s="409">
        <v>1</v>
      </c>
      <c r="J27" s="409">
        <v>45</v>
      </c>
      <c r="K27" s="409">
        <v>13</v>
      </c>
      <c r="L27" s="409">
        <v>70</v>
      </c>
      <c r="M27" s="409">
        <v>14</v>
      </c>
      <c r="N27" s="409">
        <v>1</v>
      </c>
      <c r="O27" s="409">
        <v>144</v>
      </c>
      <c r="P27" s="409">
        <v>446</v>
      </c>
      <c r="R27" s="331"/>
    </row>
    <row r="28" spans="1:18" ht="12.95" customHeight="1" x14ac:dyDescent="0.2">
      <c r="A28" s="408" t="s">
        <v>1758</v>
      </c>
      <c r="B28" s="409">
        <v>0</v>
      </c>
      <c r="C28" s="409">
        <v>0</v>
      </c>
      <c r="D28" s="409">
        <v>0</v>
      </c>
      <c r="E28" s="409">
        <v>3</v>
      </c>
      <c r="F28" s="409">
        <v>2</v>
      </c>
      <c r="G28" s="409">
        <v>0</v>
      </c>
      <c r="H28" s="409">
        <v>5</v>
      </c>
      <c r="I28" s="409">
        <v>0</v>
      </c>
      <c r="J28" s="409">
        <v>0</v>
      </c>
      <c r="K28" s="409">
        <v>0</v>
      </c>
      <c r="L28" s="409">
        <v>6</v>
      </c>
      <c r="M28" s="409">
        <v>0</v>
      </c>
      <c r="N28" s="409">
        <v>0</v>
      </c>
      <c r="O28" s="409">
        <v>6</v>
      </c>
      <c r="P28" s="409">
        <v>11</v>
      </c>
      <c r="R28" s="331"/>
    </row>
    <row r="29" spans="1:18" ht="12.95" customHeight="1" x14ac:dyDescent="0.2">
      <c r="A29" s="412" t="s">
        <v>1076</v>
      </c>
      <c r="B29" s="413">
        <v>0</v>
      </c>
      <c r="C29" s="413">
        <v>29</v>
      </c>
      <c r="D29" s="413">
        <v>74</v>
      </c>
      <c r="E29" s="413">
        <v>135</v>
      </c>
      <c r="F29" s="413">
        <v>16</v>
      </c>
      <c r="G29" s="413">
        <v>1</v>
      </c>
      <c r="H29" s="413">
        <v>255</v>
      </c>
      <c r="I29" s="413">
        <v>0</v>
      </c>
      <c r="J29" s="413">
        <v>23</v>
      </c>
      <c r="K29" s="413">
        <v>16</v>
      </c>
      <c r="L29" s="413">
        <v>95</v>
      </c>
      <c r="M29" s="413">
        <v>12</v>
      </c>
      <c r="N29" s="413">
        <v>1</v>
      </c>
      <c r="O29" s="413">
        <v>147</v>
      </c>
      <c r="P29" s="413">
        <v>402</v>
      </c>
      <c r="R29" s="331"/>
    </row>
    <row r="30" spans="1:18" ht="12.95" customHeight="1" x14ac:dyDescent="0.2">
      <c r="A30" s="408" t="s">
        <v>1102</v>
      </c>
      <c r="B30" s="409">
        <v>0</v>
      </c>
      <c r="C30" s="409">
        <v>14</v>
      </c>
      <c r="D30" s="409">
        <v>12</v>
      </c>
      <c r="E30" s="409">
        <v>13</v>
      </c>
      <c r="F30" s="409">
        <v>0</v>
      </c>
      <c r="G30" s="409">
        <v>0</v>
      </c>
      <c r="H30" s="409">
        <v>39</v>
      </c>
      <c r="I30" s="409">
        <v>9</v>
      </c>
      <c r="J30" s="409">
        <v>5</v>
      </c>
      <c r="K30" s="409">
        <v>22</v>
      </c>
      <c r="L30" s="409">
        <v>0</v>
      </c>
      <c r="M30" s="409">
        <v>0</v>
      </c>
      <c r="N30" s="409">
        <v>0</v>
      </c>
      <c r="O30" s="409">
        <v>36</v>
      </c>
      <c r="P30" s="409">
        <v>75</v>
      </c>
      <c r="R30" s="331"/>
    </row>
    <row r="31" spans="1:18" ht="12.95" customHeight="1" x14ac:dyDescent="0.2">
      <c r="A31" s="408" t="s">
        <v>1997</v>
      </c>
      <c r="B31" s="409">
        <v>0</v>
      </c>
      <c r="C31" s="409">
        <v>12</v>
      </c>
      <c r="D31" s="409">
        <v>3</v>
      </c>
      <c r="E31" s="409">
        <v>37</v>
      </c>
      <c r="F31" s="409">
        <v>6</v>
      </c>
      <c r="G31" s="409">
        <v>0</v>
      </c>
      <c r="H31" s="409">
        <v>58</v>
      </c>
      <c r="I31" s="409">
        <v>0</v>
      </c>
      <c r="J31" s="409">
        <v>14</v>
      </c>
      <c r="K31" s="409">
        <v>5</v>
      </c>
      <c r="L31" s="409">
        <v>37</v>
      </c>
      <c r="M31" s="409">
        <v>8</v>
      </c>
      <c r="N31" s="409">
        <v>1</v>
      </c>
      <c r="O31" s="409">
        <v>65</v>
      </c>
      <c r="P31" s="409">
        <v>123</v>
      </c>
      <c r="R31" s="331"/>
    </row>
    <row r="32" spans="1:18" ht="12.95" customHeight="1" x14ac:dyDescent="0.2">
      <c r="A32" s="408" t="s">
        <v>1881</v>
      </c>
      <c r="B32" s="409">
        <v>0</v>
      </c>
      <c r="C32" s="409">
        <v>26</v>
      </c>
      <c r="D32" s="409">
        <v>41</v>
      </c>
      <c r="E32" s="409">
        <v>117</v>
      </c>
      <c r="F32" s="409">
        <v>13</v>
      </c>
      <c r="G32" s="409">
        <v>1</v>
      </c>
      <c r="H32" s="409">
        <v>198</v>
      </c>
      <c r="I32" s="409">
        <v>3</v>
      </c>
      <c r="J32" s="409">
        <v>20</v>
      </c>
      <c r="K32" s="409">
        <v>14</v>
      </c>
      <c r="L32" s="409">
        <v>144</v>
      </c>
      <c r="M32" s="409">
        <v>17</v>
      </c>
      <c r="N32" s="409">
        <v>0</v>
      </c>
      <c r="O32" s="409">
        <v>198</v>
      </c>
      <c r="P32" s="409">
        <v>396</v>
      </c>
      <c r="R32" s="331"/>
    </row>
    <row r="33" spans="1:18" ht="12.95" customHeight="1" x14ac:dyDescent="0.2">
      <c r="A33" s="408" t="s">
        <v>1028</v>
      </c>
      <c r="B33" s="409">
        <v>0</v>
      </c>
      <c r="C33" s="409">
        <v>53</v>
      </c>
      <c r="D33" s="409">
        <v>61</v>
      </c>
      <c r="E33" s="409">
        <v>143</v>
      </c>
      <c r="F33" s="409">
        <v>14</v>
      </c>
      <c r="G33" s="409">
        <v>0</v>
      </c>
      <c r="H33" s="409">
        <v>271</v>
      </c>
      <c r="I33" s="409">
        <v>11</v>
      </c>
      <c r="J33" s="409">
        <v>44</v>
      </c>
      <c r="K33" s="409">
        <v>25</v>
      </c>
      <c r="L33" s="409">
        <v>203</v>
      </c>
      <c r="M33" s="409">
        <v>23</v>
      </c>
      <c r="N33" s="409">
        <v>1</v>
      </c>
      <c r="O33" s="409">
        <v>307</v>
      </c>
      <c r="P33" s="409">
        <v>578</v>
      </c>
      <c r="R33" s="331"/>
    </row>
    <row r="34" spans="1:18" ht="12.95" customHeight="1" x14ac:dyDescent="0.2">
      <c r="A34" s="410" t="s">
        <v>1753</v>
      </c>
      <c r="B34" s="411">
        <v>0</v>
      </c>
      <c r="C34" s="411">
        <v>19</v>
      </c>
      <c r="D34" s="411">
        <v>33</v>
      </c>
      <c r="E34" s="411">
        <v>20</v>
      </c>
      <c r="F34" s="411">
        <v>5</v>
      </c>
      <c r="G34" s="411">
        <v>0</v>
      </c>
      <c r="H34" s="411">
        <v>77</v>
      </c>
      <c r="I34" s="411">
        <v>3</v>
      </c>
      <c r="J34" s="411">
        <v>30</v>
      </c>
      <c r="K34" s="411">
        <v>7</v>
      </c>
      <c r="L34" s="411">
        <v>38</v>
      </c>
      <c r="M34" s="411">
        <v>5</v>
      </c>
      <c r="N34" s="411">
        <v>0</v>
      </c>
      <c r="O34" s="411">
        <v>83</v>
      </c>
      <c r="P34" s="411">
        <v>160</v>
      </c>
      <c r="R34" s="331"/>
    </row>
    <row r="35" spans="1:18" ht="12.95" customHeight="1" x14ac:dyDescent="0.2">
      <c r="A35" s="408" t="s">
        <v>1077</v>
      </c>
      <c r="B35" s="409">
        <v>5</v>
      </c>
      <c r="C35" s="409">
        <v>23</v>
      </c>
      <c r="D35" s="409">
        <v>18</v>
      </c>
      <c r="E35" s="409">
        <v>42</v>
      </c>
      <c r="F35" s="409">
        <v>4</v>
      </c>
      <c r="G35" s="409">
        <v>0</v>
      </c>
      <c r="H35" s="409">
        <v>92</v>
      </c>
      <c r="I35" s="409">
        <v>5</v>
      </c>
      <c r="J35" s="409">
        <v>33</v>
      </c>
      <c r="K35" s="409">
        <v>7</v>
      </c>
      <c r="L35" s="409">
        <v>67</v>
      </c>
      <c r="M35" s="409">
        <v>4</v>
      </c>
      <c r="N35" s="409">
        <v>0</v>
      </c>
      <c r="O35" s="409">
        <v>116</v>
      </c>
      <c r="P35" s="409">
        <v>208</v>
      </c>
      <c r="R35" s="331"/>
    </row>
    <row r="36" spans="1:18" ht="12.95" customHeight="1" x14ac:dyDescent="0.2">
      <c r="A36" s="408" t="s">
        <v>1032</v>
      </c>
      <c r="B36" s="409">
        <v>0</v>
      </c>
      <c r="C36" s="409">
        <v>18</v>
      </c>
      <c r="D36" s="409">
        <v>12</v>
      </c>
      <c r="E36" s="409">
        <v>17</v>
      </c>
      <c r="F36" s="409">
        <v>1</v>
      </c>
      <c r="G36" s="409">
        <v>0</v>
      </c>
      <c r="H36" s="409">
        <v>48</v>
      </c>
      <c r="I36" s="409">
        <v>11</v>
      </c>
      <c r="J36" s="409">
        <v>27</v>
      </c>
      <c r="K36" s="409">
        <v>13</v>
      </c>
      <c r="L36" s="409">
        <v>22</v>
      </c>
      <c r="M36" s="409">
        <v>1</v>
      </c>
      <c r="N36" s="409">
        <v>1</v>
      </c>
      <c r="O36" s="409">
        <v>75</v>
      </c>
      <c r="P36" s="409">
        <v>123</v>
      </c>
      <c r="R36" s="331"/>
    </row>
    <row r="37" spans="1:18" ht="12.95" customHeight="1" x14ac:dyDescent="0.2">
      <c r="A37" s="408" t="s">
        <v>1031</v>
      </c>
      <c r="B37" s="409">
        <v>0</v>
      </c>
      <c r="C37" s="409">
        <v>8</v>
      </c>
      <c r="D37" s="409">
        <v>8</v>
      </c>
      <c r="E37" s="409">
        <v>24</v>
      </c>
      <c r="F37" s="409">
        <v>2</v>
      </c>
      <c r="G37" s="409">
        <v>0</v>
      </c>
      <c r="H37" s="409">
        <v>42</v>
      </c>
      <c r="I37" s="409">
        <v>2</v>
      </c>
      <c r="J37" s="409">
        <v>28</v>
      </c>
      <c r="K37" s="409">
        <v>13</v>
      </c>
      <c r="L37" s="409">
        <v>48</v>
      </c>
      <c r="M37" s="409">
        <v>8</v>
      </c>
      <c r="N37" s="409">
        <v>1</v>
      </c>
      <c r="O37" s="409">
        <v>100</v>
      </c>
      <c r="P37" s="409">
        <v>142</v>
      </c>
      <c r="R37" s="331"/>
    </row>
    <row r="38" spans="1:18" ht="12.95" customHeight="1" x14ac:dyDescent="0.2">
      <c r="A38" s="412" t="s">
        <v>1101</v>
      </c>
      <c r="B38" s="413">
        <v>0</v>
      </c>
      <c r="C38" s="413">
        <v>22</v>
      </c>
      <c r="D38" s="413">
        <v>22</v>
      </c>
      <c r="E38" s="413">
        <v>35</v>
      </c>
      <c r="F38" s="413">
        <v>4</v>
      </c>
      <c r="G38" s="413">
        <v>0</v>
      </c>
      <c r="H38" s="413">
        <v>83</v>
      </c>
      <c r="I38" s="413">
        <v>0</v>
      </c>
      <c r="J38" s="413">
        <v>12</v>
      </c>
      <c r="K38" s="413">
        <v>8</v>
      </c>
      <c r="L38" s="413">
        <v>40</v>
      </c>
      <c r="M38" s="413">
        <v>7</v>
      </c>
      <c r="N38" s="413">
        <v>0</v>
      </c>
      <c r="O38" s="413">
        <v>67</v>
      </c>
      <c r="P38" s="413">
        <v>150</v>
      </c>
      <c r="R38" s="331"/>
    </row>
    <row r="39" spans="1:18" ht="12.95" customHeight="1" x14ac:dyDescent="0.2">
      <c r="A39" s="408" t="s">
        <v>1934</v>
      </c>
      <c r="B39" s="409">
        <v>0</v>
      </c>
      <c r="C39" s="409">
        <v>40</v>
      </c>
      <c r="D39" s="409">
        <v>26</v>
      </c>
      <c r="E39" s="409">
        <v>118</v>
      </c>
      <c r="F39" s="409">
        <v>20</v>
      </c>
      <c r="G39" s="409">
        <v>0</v>
      </c>
      <c r="H39" s="409">
        <v>204</v>
      </c>
      <c r="I39" s="409">
        <v>3</v>
      </c>
      <c r="J39" s="409">
        <v>43</v>
      </c>
      <c r="K39" s="409">
        <v>18</v>
      </c>
      <c r="L39" s="409">
        <v>101</v>
      </c>
      <c r="M39" s="409">
        <v>16</v>
      </c>
      <c r="N39" s="409">
        <v>2</v>
      </c>
      <c r="O39" s="409">
        <v>183</v>
      </c>
      <c r="P39" s="409">
        <v>387</v>
      </c>
      <c r="R39" s="331"/>
    </row>
    <row r="40" spans="1:18" ht="12.95" customHeight="1" x14ac:dyDescent="0.2">
      <c r="A40" s="408" t="s">
        <v>1877</v>
      </c>
      <c r="B40" s="409">
        <v>0</v>
      </c>
      <c r="C40" s="409">
        <v>2</v>
      </c>
      <c r="D40" s="409">
        <v>1</v>
      </c>
      <c r="E40" s="409">
        <v>1</v>
      </c>
      <c r="F40" s="409">
        <v>3</v>
      </c>
      <c r="G40" s="409">
        <v>0</v>
      </c>
      <c r="H40" s="409">
        <v>7</v>
      </c>
      <c r="I40" s="409">
        <v>0</v>
      </c>
      <c r="J40" s="409">
        <v>16</v>
      </c>
      <c r="K40" s="409">
        <v>5</v>
      </c>
      <c r="L40" s="409">
        <v>27</v>
      </c>
      <c r="M40" s="409">
        <v>2</v>
      </c>
      <c r="N40" s="409">
        <v>0</v>
      </c>
      <c r="O40" s="409">
        <v>50</v>
      </c>
      <c r="P40" s="409">
        <v>57</v>
      </c>
      <c r="R40" s="331"/>
    </row>
    <row r="41" spans="1:18" ht="12.95" customHeight="1" x14ac:dyDescent="0.2">
      <c r="A41" s="408" t="s">
        <v>1100</v>
      </c>
      <c r="B41" s="409">
        <v>0</v>
      </c>
      <c r="C41" s="409">
        <v>10</v>
      </c>
      <c r="D41" s="409">
        <v>0</v>
      </c>
      <c r="E41" s="409">
        <v>88</v>
      </c>
      <c r="F41" s="409">
        <v>4</v>
      </c>
      <c r="G41" s="409">
        <v>0</v>
      </c>
      <c r="H41" s="409">
        <v>102</v>
      </c>
      <c r="I41" s="409">
        <v>3</v>
      </c>
      <c r="J41" s="409">
        <v>21</v>
      </c>
      <c r="K41" s="409">
        <v>0</v>
      </c>
      <c r="L41" s="409">
        <v>52</v>
      </c>
      <c r="M41" s="409">
        <v>8</v>
      </c>
      <c r="N41" s="409">
        <v>1</v>
      </c>
      <c r="O41" s="409">
        <v>85</v>
      </c>
      <c r="P41" s="409">
        <v>187</v>
      </c>
      <c r="R41" s="331"/>
    </row>
    <row r="42" spans="1:18" ht="12.95" customHeight="1" x14ac:dyDescent="0.2">
      <c r="A42" s="408" t="s">
        <v>1073</v>
      </c>
      <c r="B42" s="409">
        <v>1</v>
      </c>
      <c r="C42" s="409">
        <v>4</v>
      </c>
      <c r="D42" s="409">
        <v>6</v>
      </c>
      <c r="E42" s="409">
        <v>15</v>
      </c>
      <c r="F42" s="409">
        <v>1</v>
      </c>
      <c r="G42" s="409">
        <v>0</v>
      </c>
      <c r="H42" s="409">
        <v>27</v>
      </c>
      <c r="I42" s="409">
        <v>1</v>
      </c>
      <c r="J42" s="409">
        <v>8</v>
      </c>
      <c r="K42" s="409">
        <v>2</v>
      </c>
      <c r="L42" s="409">
        <v>18</v>
      </c>
      <c r="M42" s="409">
        <v>2</v>
      </c>
      <c r="N42" s="409">
        <v>0</v>
      </c>
      <c r="O42" s="409">
        <v>31</v>
      </c>
      <c r="P42" s="409">
        <v>58</v>
      </c>
      <c r="R42" s="331"/>
    </row>
    <row r="43" spans="1:18" ht="12.95" customHeight="1" x14ac:dyDescent="0.2">
      <c r="A43" s="408" t="s">
        <v>1488</v>
      </c>
      <c r="B43" s="409">
        <v>0</v>
      </c>
      <c r="C43" s="409">
        <v>25</v>
      </c>
      <c r="D43" s="409">
        <v>26</v>
      </c>
      <c r="E43" s="409">
        <v>67</v>
      </c>
      <c r="F43" s="409">
        <v>7</v>
      </c>
      <c r="G43" s="409">
        <v>0</v>
      </c>
      <c r="H43" s="409">
        <v>125</v>
      </c>
      <c r="I43" s="409">
        <v>0</v>
      </c>
      <c r="J43" s="409">
        <v>30</v>
      </c>
      <c r="K43" s="409">
        <v>12</v>
      </c>
      <c r="L43" s="409">
        <v>53</v>
      </c>
      <c r="M43" s="409">
        <v>14</v>
      </c>
      <c r="N43" s="409">
        <v>1</v>
      </c>
      <c r="O43" s="409">
        <v>110</v>
      </c>
      <c r="P43" s="409">
        <v>235</v>
      </c>
      <c r="R43" s="331"/>
    </row>
    <row r="44" spans="1:18" ht="12.95" customHeight="1" x14ac:dyDescent="0.2">
      <c r="A44" s="410" t="s">
        <v>5</v>
      </c>
      <c r="B44" s="411">
        <v>0</v>
      </c>
      <c r="C44" s="411">
        <v>1</v>
      </c>
      <c r="D44" s="411">
        <v>0</v>
      </c>
      <c r="E44" s="411">
        <v>1</v>
      </c>
      <c r="F44" s="411">
        <v>1</v>
      </c>
      <c r="G44" s="411">
        <v>0</v>
      </c>
      <c r="H44" s="411">
        <v>3</v>
      </c>
      <c r="I44" s="411">
        <v>0</v>
      </c>
      <c r="J44" s="411">
        <v>0</v>
      </c>
      <c r="K44" s="411">
        <v>1</v>
      </c>
      <c r="L44" s="411">
        <v>2</v>
      </c>
      <c r="M44" s="411">
        <v>1</v>
      </c>
      <c r="N44" s="411">
        <v>0</v>
      </c>
      <c r="O44" s="411">
        <v>4</v>
      </c>
      <c r="P44" s="411">
        <v>7</v>
      </c>
      <c r="R44" s="331"/>
    </row>
    <row r="45" spans="1:18" ht="12.95" customHeight="1" x14ac:dyDescent="0.2">
      <c r="A45" s="408" t="s">
        <v>1886</v>
      </c>
      <c r="B45" s="409">
        <v>0</v>
      </c>
      <c r="C45" s="409">
        <v>2</v>
      </c>
      <c r="D45" s="409">
        <v>0</v>
      </c>
      <c r="E45" s="409">
        <v>18</v>
      </c>
      <c r="F45" s="409">
        <v>2</v>
      </c>
      <c r="G45" s="409">
        <v>1</v>
      </c>
      <c r="H45" s="409">
        <v>23</v>
      </c>
      <c r="I45" s="409">
        <v>0</v>
      </c>
      <c r="J45" s="409">
        <v>0</v>
      </c>
      <c r="K45" s="409">
        <v>25</v>
      </c>
      <c r="L45" s="409">
        <v>4</v>
      </c>
      <c r="M45" s="409">
        <v>0</v>
      </c>
      <c r="N45" s="409">
        <v>0</v>
      </c>
      <c r="O45" s="409">
        <v>29</v>
      </c>
      <c r="P45" s="409">
        <v>52</v>
      </c>
      <c r="R45" s="331"/>
    </row>
    <row r="46" spans="1:18" ht="12.95" customHeight="1" x14ac:dyDescent="0.2">
      <c r="A46" s="408" t="s">
        <v>1029</v>
      </c>
      <c r="B46" s="409">
        <v>0</v>
      </c>
      <c r="C46" s="409">
        <v>51</v>
      </c>
      <c r="D46" s="409">
        <v>40</v>
      </c>
      <c r="E46" s="409">
        <v>208</v>
      </c>
      <c r="F46" s="409">
        <v>14</v>
      </c>
      <c r="G46" s="409">
        <v>1</v>
      </c>
      <c r="H46" s="409">
        <v>314</v>
      </c>
      <c r="I46" s="409">
        <v>8</v>
      </c>
      <c r="J46" s="409">
        <v>41</v>
      </c>
      <c r="K46" s="409">
        <v>17</v>
      </c>
      <c r="L46" s="409">
        <v>169</v>
      </c>
      <c r="M46" s="409">
        <v>18</v>
      </c>
      <c r="N46" s="409">
        <v>0</v>
      </c>
      <c r="O46" s="409">
        <v>253</v>
      </c>
      <c r="P46" s="409">
        <v>567</v>
      </c>
      <c r="R46" s="331"/>
    </row>
    <row r="47" spans="1:18" ht="12.95" customHeight="1" x14ac:dyDescent="0.2">
      <c r="A47" s="408" t="s">
        <v>1878</v>
      </c>
      <c r="B47" s="409">
        <v>0</v>
      </c>
      <c r="C47" s="409">
        <v>4</v>
      </c>
      <c r="D47" s="409">
        <v>0</v>
      </c>
      <c r="E47" s="409">
        <v>19</v>
      </c>
      <c r="F47" s="409">
        <v>4</v>
      </c>
      <c r="G47" s="409">
        <v>0</v>
      </c>
      <c r="H47" s="409">
        <v>27</v>
      </c>
      <c r="I47" s="409">
        <v>0</v>
      </c>
      <c r="J47" s="409">
        <v>1</v>
      </c>
      <c r="K47" s="409">
        <v>3</v>
      </c>
      <c r="L47" s="409">
        <v>42</v>
      </c>
      <c r="M47" s="409">
        <v>4</v>
      </c>
      <c r="N47" s="409">
        <v>2</v>
      </c>
      <c r="O47" s="409">
        <v>52</v>
      </c>
      <c r="P47" s="409">
        <v>79</v>
      </c>
      <c r="R47" s="331"/>
    </row>
    <row r="48" spans="1:18" ht="12.95" customHeight="1" x14ac:dyDescent="0.2">
      <c r="A48" s="408" t="s">
        <v>1022</v>
      </c>
      <c r="B48" s="409">
        <v>2</v>
      </c>
      <c r="C48" s="409">
        <v>20</v>
      </c>
      <c r="D48" s="409">
        <v>23</v>
      </c>
      <c r="E48" s="409">
        <v>76</v>
      </c>
      <c r="F48" s="409">
        <v>7</v>
      </c>
      <c r="G48" s="409">
        <v>0</v>
      </c>
      <c r="H48" s="409">
        <v>128</v>
      </c>
      <c r="I48" s="409">
        <v>2</v>
      </c>
      <c r="J48" s="409">
        <v>25</v>
      </c>
      <c r="K48" s="409">
        <v>14</v>
      </c>
      <c r="L48" s="409">
        <v>53</v>
      </c>
      <c r="M48" s="409">
        <v>7</v>
      </c>
      <c r="N48" s="409">
        <v>0</v>
      </c>
      <c r="O48" s="409">
        <v>101</v>
      </c>
      <c r="P48" s="409">
        <v>229</v>
      </c>
      <c r="R48" s="331"/>
    </row>
    <row r="49" spans="1:18" s="1020" customFormat="1" ht="12.95" customHeight="1" x14ac:dyDescent="0.2">
      <c r="A49" s="1693" t="s">
        <v>22</v>
      </c>
      <c r="B49" s="1482">
        <v>16</v>
      </c>
      <c r="C49" s="1482">
        <v>676</v>
      </c>
      <c r="D49" s="1482">
        <v>648</v>
      </c>
      <c r="E49" s="1482">
        <v>2412</v>
      </c>
      <c r="F49" s="1482">
        <v>271</v>
      </c>
      <c r="G49" s="1482">
        <v>5</v>
      </c>
      <c r="H49" s="1482">
        <v>4028</v>
      </c>
      <c r="I49" s="1482">
        <v>100</v>
      </c>
      <c r="J49" s="1482">
        <v>702</v>
      </c>
      <c r="K49" s="1482">
        <v>351</v>
      </c>
      <c r="L49" s="1482">
        <v>2331</v>
      </c>
      <c r="M49" s="1482">
        <v>326</v>
      </c>
      <c r="N49" s="1482">
        <v>24</v>
      </c>
      <c r="O49" s="1482">
        <v>3834</v>
      </c>
      <c r="P49" s="1482">
        <v>7862</v>
      </c>
      <c r="R49" s="331"/>
    </row>
    <row r="50" spans="1:18" s="1020" customFormat="1" ht="12.95" customHeight="1" x14ac:dyDescent="0.2">
      <c r="A50" s="1694" t="s">
        <v>150</v>
      </c>
      <c r="B50" s="1018"/>
      <c r="C50" s="1018"/>
      <c r="D50" s="1018"/>
      <c r="E50" s="1018"/>
      <c r="F50" s="1018"/>
      <c r="G50" s="1018"/>
      <c r="H50" s="1018"/>
      <c r="I50" s="1018"/>
      <c r="J50" s="1018"/>
      <c r="K50" s="1018"/>
      <c r="L50" s="1018"/>
      <c r="M50" s="1018"/>
      <c r="N50" s="1018"/>
      <c r="O50" s="1018"/>
      <c r="P50" s="1018"/>
      <c r="R50" s="331"/>
    </row>
    <row r="51" spans="1:18" ht="12.95" customHeight="1" x14ac:dyDescent="0.2">
      <c r="A51" s="408" t="s">
        <v>1879</v>
      </c>
      <c r="B51" s="409">
        <v>1</v>
      </c>
      <c r="C51" s="409">
        <v>33</v>
      </c>
      <c r="D51" s="409">
        <v>20</v>
      </c>
      <c r="E51" s="409">
        <v>47</v>
      </c>
      <c r="F51" s="409">
        <v>8</v>
      </c>
      <c r="G51" s="409">
        <v>0</v>
      </c>
      <c r="H51" s="409">
        <v>109</v>
      </c>
      <c r="I51" s="409">
        <v>2</v>
      </c>
      <c r="J51" s="409">
        <v>23</v>
      </c>
      <c r="K51" s="409">
        <v>4</v>
      </c>
      <c r="L51" s="409">
        <v>22</v>
      </c>
      <c r="M51" s="409">
        <v>1</v>
      </c>
      <c r="N51" s="409">
        <v>0</v>
      </c>
      <c r="O51" s="409">
        <v>52</v>
      </c>
      <c r="P51" s="409">
        <v>161</v>
      </c>
      <c r="R51" s="331"/>
    </row>
    <row r="52" spans="1:18" ht="12.95" customHeight="1" x14ac:dyDescent="0.2">
      <c r="A52" s="408" t="s">
        <v>1880</v>
      </c>
      <c r="B52" s="409">
        <v>3</v>
      </c>
      <c r="C52" s="409">
        <v>18</v>
      </c>
      <c r="D52" s="409">
        <v>8</v>
      </c>
      <c r="E52" s="409">
        <v>35</v>
      </c>
      <c r="F52" s="409">
        <v>3</v>
      </c>
      <c r="G52" s="409">
        <v>0</v>
      </c>
      <c r="H52" s="409">
        <v>67</v>
      </c>
      <c r="I52" s="409">
        <v>4</v>
      </c>
      <c r="J52" s="409">
        <v>16</v>
      </c>
      <c r="K52" s="409">
        <v>0</v>
      </c>
      <c r="L52" s="409">
        <v>16</v>
      </c>
      <c r="M52" s="409">
        <v>0</v>
      </c>
      <c r="N52" s="409">
        <v>0</v>
      </c>
      <c r="O52" s="409">
        <v>36</v>
      </c>
      <c r="P52" s="409">
        <v>103</v>
      </c>
      <c r="R52" s="331"/>
    </row>
    <row r="53" spans="1:18" ht="12.95" customHeight="1" x14ac:dyDescent="0.2">
      <c r="A53" s="408" t="s">
        <v>1918</v>
      </c>
      <c r="B53" s="409">
        <v>0</v>
      </c>
      <c r="C53" s="409">
        <v>5</v>
      </c>
      <c r="D53" s="409">
        <v>6</v>
      </c>
      <c r="E53" s="409">
        <v>14</v>
      </c>
      <c r="F53" s="409">
        <v>3</v>
      </c>
      <c r="G53" s="409">
        <v>0</v>
      </c>
      <c r="H53" s="409">
        <v>28</v>
      </c>
      <c r="I53" s="409">
        <v>0</v>
      </c>
      <c r="J53" s="409">
        <v>0</v>
      </c>
      <c r="K53" s="409">
        <v>0</v>
      </c>
      <c r="L53" s="409">
        <v>10</v>
      </c>
      <c r="M53" s="409">
        <v>2</v>
      </c>
      <c r="N53" s="409">
        <v>1</v>
      </c>
      <c r="O53" s="409">
        <v>13</v>
      </c>
      <c r="P53" s="409">
        <v>41</v>
      </c>
      <c r="R53" s="331"/>
    </row>
    <row r="54" spans="1:18" ht="12.95" customHeight="1" x14ac:dyDescent="0.2">
      <c r="A54" s="410" t="s">
        <v>141</v>
      </c>
      <c r="B54" s="411">
        <v>0</v>
      </c>
      <c r="C54" s="411">
        <v>0</v>
      </c>
      <c r="D54" s="411">
        <v>0</v>
      </c>
      <c r="E54" s="411">
        <v>0</v>
      </c>
      <c r="F54" s="411">
        <v>0</v>
      </c>
      <c r="G54" s="411">
        <v>0</v>
      </c>
      <c r="H54" s="411">
        <v>0</v>
      </c>
      <c r="I54" s="411">
        <v>0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R54" s="331"/>
    </row>
    <row r="55" spans="1:18" ht="12.95" customHeight="1" x14ac:dyDescent="0.2">
      <c r="A55" s="408" t="s">
        <v>4</v>
      </c>
      <c r="B55" s="409">
        <v>0</v>
      </c>
      <c r="C55" s="409">
        <v>0</v>
      </c>
      <c r="D55" s="409">
        <v>7</v>
      </c>
      <c r="E55" s="409">
        <v>9</v>
      </c>
      <c r="F55" s="409">
        <v>8</v>
      </c>
      <c r="G55" s="409">
        <v>0</v>
      </c>
      <c r="H55" s="409">
        <v>24</v>
      </c>
      <c r="I55" s="409">
        <v>1</v>
      </c>
      <c r="J55" s="409">
        <v>0</v>
      </c>
      <c r="K55" s="409">
        <v>2</v>
      </c>
      <c r="L55" s="409">
        <v>6</v>
      </c>
      <c r="M55" s="409">
        <v>5</v>
      </c>
      <c r="N55" s="409">
        <v>0</v>
      </c>
      <c r="O55" s="409">
        <v>14</v>
      </c>
      <c r="P55" s="409">
        <v>38</v>
      </c>
      <c r="R55" s="331"/>
    </row>
    <row r="56" spans="1:18" ht="12.95" customHeight="1" x14ac:dyDescent="0.2">
      <c r="A56" s="412" t="s">
        <v>1104</v>
      </c>
      <c r="B56" s="413">
        <v>0</v>
      </c>
      <c r="C56" s="413">
        <v>0</v>
      </c>
      <c r="D56" s="413">
        <v>0</v>
      </c>
      <c r="E56" s="413">
        <v>6</v>
      </c>
      <c r="F56" s="413">
        <v>9</v>
      </c>
      <c r="G56" s="413">
        <v>0</v>
      </c>
      <c r="H56" s="413">
        <v>15</v>
      </c>
      <c r="I56" s="413">
        <v>0</v>
      </c>
      <c r="J56" s="413">
        <v>0</v>
      </c>
      <c r="K56" s="413">
        <v>3</v>
      </c>
      <c r="L56" s="413">
        <v>2</v>
      </c>
      <c r="M56" s="413">
        <v>1</v>
      </c>
      <c r="N56" s="413">
        <v>0</v>
      </c>
      <c r="O56" s="413">
        <v>6</v>
      </c>
      <c r="P56" s="413">
        <v>21</v>
      </c>
      <c r="R56" s="331"/>
    </row>
    <row r="57" spans="1:18" ht="12.95" customHeight="1" x14ac:dyDescent="0.2">
      <c r="A57" s="410" t="s">
        <v>1882</v>
      </c>
      <c r="B57" s="411">
        <v>0</v>
      </c>
      <c r="C57" s="411">
        <v>12</v>
      </c>
      <c r="D57" s="411">
        <v>6</v>
      </c>
      <c r="E57" s="411">
        <v>21</v>
      </c>
      <c r="F57" s="411">
        <v>3</v>
      </c>
      <c r="G57" s="411">
        <v>0</v>
      </c>
      <c r="H57" s="411">
        <v>42</v>
      </c>
      <c r="I57" s="411">
        <v>0</v>
      </c>
      <c r="J57" s="411">
        <v>18</v>
      </c>
      <c r="K57" s="411">
        <v>3</v>
      </c>
      <c r="L57" s="411">
        <v>9</v>
      </c>
      <c r="M57" s="411">
        <v>5</v>
      </c>
      <c r="N57" s="411">
        <v>0</v>
      </c>
      <c r="O57" s="411">
        <v>35</v>
      </c>
      <c r="P57" s="411">
        <v>77</v>
      </c>
      <c r="R57" s="331"/>
    </row>
    <row r="58" spans="1:18" ht="12.95" customHeight="1" x14ac:dyDescent="0.2">
      <c r="A58" s="408" t="s">
        <v>1754</v>
      </c>
      <c r="B58" s="409">
        <v>0</v>
      </c>
      <c r="C58" s="409">
        <v>5</v>
      </c>
      <c r="D58" s="409">
        <v>21</v>
      </c>
      <c r="E58" s="409">
        <v>3</v>
      </c>
      <c r="F58" s="409">
        <v>2</v>
      </c>
      <c r="G58" s="409">
        <v>0</v>
      </c>
      <c r="H58" s="409">
        <v>31</v>
      </c>
      <c r="I58" s="409">
        <v>1</v>
      </c>
      <c r="J58" s="409">
        <v>6</v>
      </c>
      <c r="K58" s="409">
        <v>0</v>
      </c>
      <c r="L58" s="409">
        <v>19</v>
      </c>
      <c r="M58" s="409">
        <v>2</v>
      </c>
      <c r="N58" s="409">
        <v>0</v>
      </c>
      <c r="O58" s="409">
        <v>28</v>
      </c>
      <c r="P58" s="409">
        <v>59</v>
      </c>
      <c r="R58" s="331"/>
    </row>
    <row r="59" spans="1:18" ht="12.95" customHeight="1" x14ac:dyDescent="0.2">
      <c r="A59" s="412" t="s">
        <v>1885</v>
      </c>
      <c r="B59" s="409">
        <v>0</v>
      </c>
      <c r="C59" s="409">
        <v>1</v>
      </c>
      <c r="D59" s="409">
        <v>1</v>
      </c>
      <c r="E59" s="409">
        <v>3</v>
      </c>
      <c r="F59" s="409">
        <v>2</v>
      </c>
      <c r="G59" s="409">
        <v>0</v>
      </c>
      <c r="H59" s="409">
        <v>7</v>
      </c>
      <c r="I59" s="409">
        <v>0</v>
      </c>
      <c r="J59" s="409">
        <v>1</v>
      </c>
      <c r="K59" s="409">
        <v>2</v>
      </c>
      <c r="L59" s="409">
        <v>6</v>
      </c>
      <c r="M59" s="409">
        <v>0</v>
      </c>
      <c r="N59" s="409">
        <v>0</v>
      </c>
      <c r="O59" s="409">
        <v>9</v>
      </c>
      <c r="P59" s="409">
        <v>16</v>
      </c>
      <c r="R59" s="331"/>
    </row>
    <row r="60" spans="1:18" s="1020" customFormat="1" ht="12.95" customHeight="1" x14ac:dyDescent="0.2">
      <c r="A60" s="1693" t="s">
        <v>3850</v>
      </c>
      <c r="B60" s="1482">
        <v>4</v>
      </c>
      <c r="C60" s="1482">
        <v>74</v>
      </c>
      <c r="D60" s="1482">
        <v>69</v>
      </c>
      <c r="E60" s="1482">
        <v>138</v>
      </c>
      <c r="F60" s="1482">
        <v>38</v>
      </c>
      <c r="G60" s="1482">
        <v>0</v>
      </c>
      <c r="H60" s="1482">
        <v>323</v>
      </c>
      <c r="I60" s="1482">
        <v>8</v>
      </c>
      <c r="J60" s="1482">
        <v>64</v>
      </c>
      <c r="K60" s="1482">
        <v>14</v>
      </c>
      <c r="L60" s="1482">
        <v>90</v>
      </c>
      <c r="M60" s="1482">
        <v>16</v>
      </c>
      <c r="N60" s="1482">
        <v>1</v>
      </c>
      <c r="O60" s="1482">
        <v>193</v>
      </c>
      <c r="P60" s="1482">
        <v>516</v>
      </c>
      <c r="R60" s="331"/>
    </row>
    <row r="61" spans="1:18" s="1020" customFormat="1" ht="12.95" customHeight="1" x14ac:dyDescent="0.2">
      <c r="A61" s="1695" t="s">
        <v>3851</v>
      </c>
      <c r="B61" s="1018"/>
      <c r="C61" s="1018"/>
      <c r="D61" s="1018"/>
      <c r="E61" s="1018"/>
      <c r="F61" s="1018"/>
      <c r="G61" s="1018"/>
      <c r="H61" s="1018"/>
      <c r="I61" s="1018"/>
      <c r="J61" s="1018"/>
      <c r="K61" s="1018"/>
      <c r="L61" s="1018"/>
      <c r="M61" s="1018"/>
      <c r="N61" s="1018"/>
      <c r="O61" s="1018"/>
      <c r="P61" s="1018"/>
      <c r="R61" s="331"/>
    </row>
    <row r="62" spans="1:18" ht="12.95" customHeight="1" x14ac:dyDescent="0.2">
      <c r="A62" s="408" t="s">
        <v>1755</v>
      </c>
      <c r="B62" s="409">
        <v>1</v>
      </c>
      <c r="C62" s="409">
        <v>11</v>
      </c>
      <c r="D62" s="409">
        <v>14</v>
      </c>
      <c r="E62" s="409">
        <v>28</v>
      </c>
      <c r="F62" s="409">
        <v>8</v>
      </c>
      <c r="G62" s="409">
        <v>0</v>
      </c>
      <c r="H62" s="409">
        <v>62</v>
      </c>
      <c r="I62" s="409">
        <v>1</v>
      </c>
      <c r="J62" s="409">
        <v>3</v>
      </c>
      <c r="K62" s="409">
        <v>3</v>
      </c>
      <c r="L62" s="409">
        <v>29</v>
      </c>
      <c r="M62" s="409">
        <v>6</v>
      </c>
      <c r="N62" s="409">
        <v>0</v>
      </c>
      <c r="O62" s="409">
        <v>42</v>
      </c>
      <c r="P62" s="409">
        <v>104</v>
      </c>
      <c r="R62" s="331"/>
    </row>
    <row r="63" spans="1:18" ht="12.95" customHeight="1" x14ac:dyDescent="0.2">
      <c r="A63" s="408" t="s">
        <v>1072</v>
      </c>
      <c r="B63" s="409">
        <v>1</v>
      </c>
      <c r="C63" s="409">
        <v>7</v>
      </c>
      <c r="D63" s="409">
        <v>12</v>
      </c>
      <c r="E63" s="409">
        <v>38</v>
      </c>
      <c r="F63" s="409">
        <v>7</v>
      </c>
      <c r="G63" s="409">
        <v>0</v>
      </c>
      <c r="H63" s="409">
        <v>65</v>
      </c>
      <c r="I63" s="409">
        <v>2</v>
      </c>
      <c r="J63" s="409">
        <v>4</v>
      </c>
      <c r="K63" s="409">
        <v>3</v>
      </c>
      <c r="L63" s="409">
        <v>32</v>
      </c>
      <c r="M63" s="409">
        <v>5</v>
      </c>
      <c r="N63" s="409">
        <v>0</v>
      </c>
      <c r="O63" s="409">
        <v>46</v>
      </c>
      <c r="P63" s="409">
        <v>111</v>
      </c>
      <c r="R63" s="331"/>
    </row>
    <row r="64" spans="1:18" ht="12.95" customHeight="1" x14ac:dyDescent="0.2">
      <c r="A64" s="408" t="s">
        <v>1103</v>
      </c>
      <c r="B64" s="409">
        <v>1</v>
      </c>
      <c r="C64" s="409">
        <v>17</v>
      </c>
      <c r="D64" s="409">
        <v>22</v>
      </c>
      <c r="E64" s="409">
        <v>141</v>
      </c>
      <c r="F64" s="409">
        <v>22</v>
      </c>
      <c r="G64" s="409">
        <v>0</v>
      </c>
      <c r="H64" s="409">
        <v>203</v>
      </c>
      <c r="I64" s="409">
        <v>3</v>
      </c>
      <c r="J64" s="409">
        <v>34</v>
      </c>
      <c r="K64" s="409">
        <v>7</v>
      </c>
      <c r="L64" s="409">
        <v>117</v>
      </c>
      <c r="M64" s="409">
        <v>25</v>
      </c>
      <c r="N64" s="409">
        <v>1</v>
      </c>
      <c r="O64" s="409">
        <v>187</v>
      </c>
      <c r="P64" s="409">
        <v>390</v>
      </c>
      <c r="R64" s="331"/>
    </row>
    <row r="65" spans="1:18" ht="12.95" customHeight="1" x14ac:dyDescent="0.2">
      <c r="A65" s="410" t="s">
        <v>1893</v>
      </c>
      <c r="B65" s="411">
        <v>5</v>
      </c>
      <c r="C65" s="411">
        <v>24</v>
      </c>
      <c r="D65" s="411">
        <v>50</v>
      </c>
      <c r="E65" s="411">
        <v>196</v>
      </c>
      <c r="F65" s="411">
        <v>27</v>
      </c>
      <c r="G65" s="411">
        <v>0</v>
      </c>
      <c r="H65" s="411">
        <v>302</v>
      </c>
      <c r="I65" s="411">
        <v>9</v>
      </c>
      <c r="J65" s="411">
        <v>24</v>
      </c>
      <c r="K65" s="411">
        <v>5</v>
      </c>
      <c r="L65" s="411">
        <v>106</v>
      </c>
      <c r="M65" s="411">
        <v>26</v>
      </c>
      <c r="N65" s="411">
        <v>1</v>
      </c>
      <c r="O65" s="411">
        <v>171</v>
      </c>
      <c r="P65" s="411">
        <v>473</v>
      </c>
      <c r="R65" s="331"/>
    </row>
    <row r="66" spans="1:18" ht="12.95" customHeight="1" x14ac:dyDescent="0.2">
      <c r="A66" s="408" t="s">
        <v>142</v>
      </c>
      <c r="B66" s="409">
        <v>0</v>
      </c>
      <c r="C66" s="409">
        <v>7</v>
      </c>
      <c r="D66" s="409">
        <v>13</v>
      </c>
      <c r="E66" s="409">
        <v>26</v>
      </c>
      <c r="F66" s="409">
        <v>4</v>
      </c>
      <c r="G66" s="409">
        <v>0</v>
      </c>
      <c r="H66" s="409">
        <v>50</v>
      </c>
      <c r="I66" s="409">
        <v>2</v>
      </c>
      <c r="J66" s="409">
        <v>8</v>
      </c>
      <c r="K66" s="409">
        <v>6</v>
      </c>
      <c r="L66" s="409">
        <v>31</v>
      </c>
      <c r="M66" s="409">
        <v>7</v>
      </c>
      <c r="N66" s="409">
        <v>1</v>
      </c>
      <c r="O66" s="409">
        <v>55</v>
      </c>
      <c r="P66" s="409">
        <v>105</v>
      </c>
      <c r="R66" s="331"/>
    </row>
    <row r="67" spans="1:18" ht="12.95" customHeight="1" x14ac:dyDescent="0.2">
      <c r="A67" s="412" t="s">
        <v>2234</v>
      </c>
      <c r="B67" s="413">
        <v>0</v>
      </c>
      <c r="C67" s="413">
        <v>3</v>
      </c>
      <c r="D67" s="413">
        <v>18</v>
      </c>
      <c r="E67" s="413">
        <v>21</v>
      </c>
      <c r="F67" s="413">
        <v>5</v>
      </c>
      <c r="G67" s="413">
        <v>0</v>
      </c>
      <c r="H67" s="413">
        <v>47</v>
      </c>
      <c r="I67" s="413">
        <v>0</v>
      </c>
      <c r="J67" s="413">
        <v>6</v>
      </c>
      <c r="K67" s="413">
        <v>3</v>
      </c>
      <c r="L67" s="413">
        <v>21</v>
      </c>
      <c r="M67" s="413">
        <v>3</v>
      </c>
      <c r="N67" s="413">
        <v>0</v>
      </c>
      <c r="O67" s="413">
        <v>33</v>
      </c>
      <c r="P67" s="413">
        <v>80</v>
      </c>
      <c r="R67" s="331"/>
    </row>
    <row r="68" spans="1:18" ht="12.95" customHeight="1" x14ac:dyDescent="0.2">
      <c r="A68" s="410" t="s">
        <v>1756</v>
      </c>
      <c r="B68" s="411">
        <v>0</v>
      </c>
      <c r="C68" s="411">
        <v>8</v>
      </c>
      <c r="D68" s="411">
        <v>9</v>
      </c>
      <c r="E68" s="411">
        <v>23</v>
      </c>
      <c r="F68" s="411">
        <v>4</v>
      </c>
      <c r="G68" s="411">
        <v>0</v>
      </c>
      <c r="H68" s="411">
        <v>44</v>
      </c>
      <c r="I68" s="411">
        <v>0</v>
      </c>
      <c r="J68" s="411">
        <v>6</v>
      </c>
      <c r="K68" s="411">
        <v>3</v>
      </c>
      <c r="L68" s="411">
        <v>11</v>
      </c>
      <c r="M68" s="411">
        <v>5</v>
      </c>
      <c r="N68" s="411">
        <v>0</v>
      </c>
      <c r="O68" s="411">
        <v>25</v>
      </c>
      <c r="P68" s="411">
        <v>69</v>
      </c>
      <c r="R68" s="331"/>
    </row>
    <row r="69" spans="1:18" ht="12.95" customHeight="1" x14ac:dyDescent="0.2">
      <c r="A69" s="408" t="s">
        <v>1919</v>
      </c>
      <c r="B69" s="409">
        <v>0</v>
      </c>
      <c r="C69" s="409">
        <v>12</v>
      </c>
      <c r="D69" s="409">
        <v>16</v>
      </c>
      <c r="E69" s="409">
        <v>59</v>
      </c>
      <c r="F69" s="409">
        <v>5</v>
      </c>
      <c r="G69" s="409">
        <v>0</v>
      </c>
      <c r="H69" s="409">
        <v>92</v>
      </c>
      <c r="I69" s="409">
        <v>1</v>
      </c>
      <c r="J69" s="409">
        <v>10</v>
      </c>
      <c r="K69" s="409">
        <v>4</v>
      </c>
      <c r="L69" s="409">
        <v>31</v>
      </c>
      <c r="M69" s="409">
        <v>11</v>
      </c>
      <c r="N69" s="409">
        <v>0</v>
      </c>
      <c r="O69" s="409">
        <v>57</v>
      </c>
      <c r="P69" s="409">
        <v>149</v>
      </c>
      <c r="R69" s="331"/>
    </row>
    <row r="70" spans="1:18" ht="12.95" customHeight="1" x14ac:dyDescent="0.2">
      <c r="A70" s="408" t="s">
        <v>1883</v>
      </c>
      <c r="B70" s="409">
        <v>1</v>
      </c>
      <c r="C70" s="409">
        <v>7</v>
      </c>
      <c r="D70" s="409">
        <v>14</v>
      </c>
      <c r="E70" s="409">
        <v>77</v>
      </c>
      <c r="F70" s="409">
        <v>17</v>
      </c>
      <c r="G70" s="409">
        <v>1</v>
      </c>
      <c r="H70" s="409">
        <v>117</v>
      </c>
      <c r="I70" s="409">
        <v>1</v>
      </c>
      <c r="J70" s="409">
        <v>9</v>
      </c>
      <c r="K70" s="409">
        <v>8</v>
      </c>
      <c r="L70" s="409">
        <v>48</v>
      </c>
      <c r="M70" s="409">
        <v>15</v>
      </c>
      <c r="N70" s="409">
        <v>0</v>
      </c>
      <c r="O70" s="409">
        <v>81</v>
      </c>
      <c r="P70" s="409">
        <v>198</v>
      </c>
      <c r="R70" s="331"/>
    </row>
    <row r="71" spans="1:18" ht="12.95" customHeight="1" x14ac:dyDescent="0.2">
      <c r="A71" s="412" t="s">
        <v>1244</v>
      </c>
      <c r="B71" s="413">
        <v>0</v>
      </c>
      <c r="C71" s="413">
        <v>6</v>
      </c>
      <c r="D71" s="413">
        <v>13</v>
      </c>
      <c r="E71" s="413">
        <v>41</v>
      </c>
      <c r="F71" s="413">
        <v>8</v>
      </c>
      <c r="G71" s="413">
        <v>0</v>
      </c>
      <c r="H71" s="413">
        <v>68</v>
      </c>
      <c r="I71" s="413">
        <v>5</v>
      </c>
      <c r="J71" s="413">
        <v>7</v>
      </c>
      <c r="K71" s="413">
        <v>3</v>
      </c>
      <c r="L71" s="413">
        <v>46</v>
      </c>
      <c r="M71" s="413">
        <v>10</v>
      </c>
      <c r="N71" s="413">
        <v>0</v>
      </c>
      <c r="O71" s="413">
        <v>71</v>
      </c>
      <c r="P71" s="413">
        <v>139</v>
      </c>
      <c r="R71" s="331"/>
    </row>
    <row r="72" spans="1:18" ht="12.95" customHeight="1" x14ac:dyDescent="0.2">
      <c r="A72" s="408" t="s">
        <v>1884</v>
      </c>
      <c r="B72" s="409">
        <v>0</v>
      </c>
      <c r="C72" s="409">
        <v>6</v>
      </c>
      <c r="D72" s="409">
        <v>14</v>
      </c>
      <c r="E72" s="409">
        <v>33</v>
      </c>
      <c r="F72" s="409">
        <v>11</v>
      </c>
      <c r="G72" s="409">
        <v>1</v>
      </c>
      <c r="H72" s="409">
        <v>65</v>
      </c>
      <c r="I72" s="409">
        <v>2</v>
      </c>
      <c r="J72" s="409">
        <v>6</v>
      </c>
      <c r="K72" s="409">
        <v>2</v>
      </c>
      <c r="L72" s="409">
        <v>26</v>
      </c>
      <c r="M72" s="409">
        <v>5</v>
      </c>
      <c r="N72" s="409">
        <v>0</v>
      </c>
      <c r="O72" s="409">
        <v>41</v>
      </c>
      <c r="P72" s="409">
        <v>106</v>
      </c>
      <c r="R72" s="331"/>
    </row>
    <row r="73" spans="1:18" ht="12.95" customHeight="1" x14ac:dyDescent="0.2">
      <c r="A73" s="408" t="s">
        <v>1887</v>
      </c>
      <c r="B73" s="409">
        <v>0</v>
      </c>
      <c r="C73" s="409">
        <v>21</v>
      </c>
      <c r="D73" s="409">
        <v>16</v>
      </c>
      <c r="E73" s="409">
        <v>56</v>
      </c>
      <c r="F73" s="409">
        <v>10</v>
      </c>
      <c r="G73" s="409">
        <v>1</v>
      </c>
      <c r="H73" s="409">
        <v>104</v>
      </c>
      <c r="I73" s="409">
        <v>2</v>
      </c>
      <c r="J73" s="409">
        <v>21</v>
      </c>
      <c r="K73" s="409">
        <v>4</v>
      </c>
      <c r="L73" s="409">
        <v>56</v>
      </c>
      <c r="M73" s="409">
        <v>8</v>
      </c>
      <c r="N73" s="409">
        <v>0</v>
      </c>
      <c r="O73" s="409">
        <v>91</v>
      </c>
      <c r="P73" s="409">
        <v>195</v>
      </c>
      <c r="R73" s="331"/>
    </row>
    <row r="74" spans="1:18" ht="12.95" customHeight="1" x14ac:dyDescent="0.2">
      <c r="A74" s="408" t="s">
        <v>1888</v>
      </c>
      <c r="B74" s="409">
        <v>0</v>
      </c>
      <c r="C74" s="409">
        <v>22</v>
      </c>
      <c r="D74" s="409">
        <v>40</v>
      </c>
      <c r="E74" s="409">
        <v>119</v>
      </c>
      <c r="F74" s="409">
        <v>9</v>
      </c>
      <c r="G74" s="409">
        <v>0</v>
      </c>
      <c r="H74" s="409">
        <v>190</v>
      </c>
      <c r="I74" s="409">
        <v>9</v>
      </c>
      <c r="J74" s="409">
        <v>26</v>
      </c>
      <c r="K74" s="409">
        <v>10</v>
      </c>
      <c r="L74" s="409">
        <v>80</v>
      </c>
      <c r="M74" s="409">
        <v>14</v>
      </c>
      <c r="N74" s="409">
        <v>1</v>
      </c>
      <c r="O74" s="409">
        <v>140</v>
      </c>
      <c r="P74" s="409">
        <v>330</v>
      </c>
      <c r="R74" s="331"/>
    </row>
    <row r="75" spans="1:18" ht="12.95" customHeight="1" x14ac:dyDescent="0.2">
      <c r="A75" s="408" t="s">
        <v>1757</v>
      </c>
      <c r="B75" s="409">
        <v>0</v>
      </c>
      <c r="C75" s="409">
        <v>2</v>
      </c>
      <c r="D75" s="409">
        <v>0</v>
      </c>
      <c r="E75" s="409">
        <v>13</v>
      </c>
      <c r="F75" s="409">
        <v>2</v>
      </c>
      <c r="G75" s="409">
        <v>1</v>
      </c>
      <c r="H75" s="409">
        <v>18</v>
      </c>
      <c r="I75" s="409">
        <v>0</v>
      </c>
      <c r="J75" s="409">
        <v>0</v>
      </c>
      <c r="K75" s="409">
        <v>0</v>
      </c>
      <c r="L75" s="409">
        <v>17</v>
      </c>
      <c r="M75" s="409">
        <v>7</v>
      </c>
      <c r="N75" s="409">
        <v>0</v>
      </c>
      <c r="O75" s="409">
        <v>24</v>
      </c>
      <c r="P75" s="409">
        <v>42</v>
      </c>
      <c r="R75" s="331"/>
    </row>
    <row r="76" spans="1:18" s="1020" customFormat="1" ht="12.95" customHeight="1" x14ac:dyDescent="0.2">
      <c r="A76" s="1696" t="s">
        <v>3852</v>
      </c>
      <c r="B76" s="1482">
        <v>9</v>
      </c>
      <c r="C76" s="1482">
        <v>153</v>
      </c>
      <c r="D76" s="1482">
        <v>251</v>
      </c>
      <c r="E76" s="1482">
        <v>871</v>
      </c>
      <c r="F76" s="1482">
        <v>139</v>
      </c>
      <c r="G76" s="1482">
        <v>4</v>
      </c>
      <c r="H76" s="1482">
        <v>1427</v>
      </c>
      <c r="I76" s="1482">
        <v>37</v>
      </c>
      <c r="J76" s="1482">
        <v>164</v>
      </c>
      <c r="K76" s="1482">
        <v>61</v>
      </c>
      <c r="L76" s="1482">
        <v>651</v>
      </c>
      <c r="M76" s="1482">
        <v>147</v>
      </c>
      <c r="N76" s="1482">
        <v>4</v>
      </c>
      <c r="O76" s="1482">
        <v>1064</v>
      </c>
      <c r="P76" s="1482">
        <v>2491</v>
      </c>
      <c r="R76" s="331"/>
    </row>
    <row r="77" spans="1:18" s="1020" customFormat="1" ht="12.95" customHeight="1" x14ac:dyDescent="0.2">
      <c r="A77" s="1697" t="s">
        <v>3853</v>
      </c>
      <c r="B77" s="1019"/>
      <c r="C77" s="1019"/>
      <c r="D77" s="1019"/>
      <c r="E77" s="1019"/>
      <c r="F77" s="1019"/>
      <c r="G77" s="1019"/>
      <c r="H77" s="1019"/>
      <c r="I77" s="1019"/>
      <c r="J77" s="1019"/>
      <c r="K77" s="1019"/>
      <c r="L77" s="1019"/>
      <c r="M77" s="1019"/>
      <c r="N77" s="1019"/>
      <c r="O77" s="1019"/>
      <c r="P77" s="1019"/>
      <c r="R77" s="331"/>
    </row>
    <row r="78" spans="1:18" s="1020" customFormat="1" ht="12.95" customHeight="1" x14ac:dyDescent="0.2">
      <c r="A78" s="1180" t="s">
        <v>2145</v>
      </c>
      <c r="B78" s="1180">
        <v>2</v>
      </c>
      <c r="C78" s="1180">
        <v>14</v>
      </c>
      <c r="D78" s="1180">
        <v>7</v>
      </c>
      <c r="E78" s="1180">
        <v>56</v>
      </c>
      <c r="F78" s="1180">
        <v>12</v>
      </c>
      <c r="G78" s="1180">
        <v>1</v>
      </c>
      <c r="H78" s="1180">
        <v>92</v>
      </c>
      <c r="I78" s="1180">
        <v>29</v>
      </c>
      <c r="J78" s="1180">
        <v>24</v>
      </c>
      <c r="K78" s="1180">
        <v>10</v>
      </c>
      <c r="L78" s="1180">
        <v>47</v>
      </c>
      <c r="M78" s="1180">
        <v>7</v>
      </c>
      <c r="N78" s="1180">
        <v>0</v>
      </c>
      <c r="O78" s="1180">
        <v>117</v>
      </c>
      <c r="P78" s="1180">
        <v>209</v>
      </c>
      <c r="R78" s="331"/>
    </row>
    <row r="79" spans="1:18" s="1020" customFormat="1" ht="12.95" customHeight="1" x14ac:dyDescent="0.2">
      <c r="A79" s="1693" t="s">
        <v>3854</v>
      </c>
      <c r="B79" s="1482">
        <v>2</v>
      </c>
      <c r="C79" s="1482">
        <v>14</v>
      </c>
      <c r="D79" s="1482">
        <v>7</v>
      </c>
      <c r="E79" s="1482">
        <v>56</v>
      </c>
      <c r="F79" s="1482">
        <v>12</v>
      </c>
      <c r="G79" s="1482">
        <v>1</v>
      </c>
      <c r="H79" s="1482">
        <v>92</v>
      </c>
      <c r="I79" s="1482">
        <v>29</v>
      </c>
      <c r="J79" s="1482">
        <v>24</v>
      </c>
      <c r="K79" s="1482">
        <v>10</v>
      </c>
      <c r="L79" s="1482">
        <v>47</v>
      </c>
      <c r="M79" s="1482">
        <v>7</v>
      </c>
      <c r="N79" s="1482">
        <v>0</v>
      </c>
      <c r="O79" s="1482">
        <v>117</v>
      </c>
      <c r="P79" s="1482">
        <v>209</v>
      </c>
      <c r="R79" s="331"/>
    </row>
    <row r="80" spans="1:18" s="1020" customFormat="1" ht="12.95" customHeight="1" thickBot="1" x14ac:dyDescent="0.25">
      <c r="A80" s="1698" t="s">
        <v>21</v>
      </c>
      <c r="B80" s="1481">
        <v>31</v>
      </c>
      <c r="C80" s="1481">
        <v>917</v>
      </c>
      <c r="D80" s="1481">
        <v>975</v>
      </c>
      <c r="E80" s="1481">
        <v>3477</v>
      </c>
      <c r="F80" s="1481">
        <v>460</v>
      </c>
      <c r="G80" s="1481">
        <v>10</v>
      </c>
      <c r="H80" s="1481">
        <v>5870</v>
      </c>
      <c r="I80" s="1481">
        <v>174</v>
      </c>
      <c r="J80" s="1481">
        <v>954</v>
      </c>
      <c r="K80" s="1481">
        <v>436</v>
      </c>
      <c r="L80" s="1481">
        <v>3119</v>
      </c>
      <c r="M80" s="1481">
        <v>496</v>
      </c>
      <c r="N80" s="1481">
        <v>29</v>
      </c>
      <c r="O80" s="1481">
        <v>5208</v>
      </c>
      <c r="P80" s="1481">
        <v>11078</v>
      </c>
      <c r="R80" s="331"/>
    </row>
    <row r="81" spans="1:1" ht="12.95" customHeight="1" x14ac:dyDescent="0.2">
      <c r="A81" s="419" t="s">
        <v>645</v>
      </c>
    </row>
  </sheetData>
  <mergeCells count="21">
    <mergeCell ref="N11:N12"/>
    <mergeCell ref="F11:F12"/>
    <mergeCell ref="B11:B12"/>
    <mergeCell ref="G11:G12"/>
    <mergeCell ref="A8:A12"/>
    <mergeCell ref="H11:H12"/>
    <mergeCell ref="O11:O12"/>
    <mergeCell ref="I11:I12"/>
    <mergeCell ref="I10:O10"/>
    <mergeCell ref="C11:C12"/>
    <mergeCell ref="K11:K12"/>
    <mergeCell ref="A5:P5"/>
    <mergeCell ref="A6:P6"/>
    <mergeCell ref="J11:J12"/>
    <mergeCell ref="L11:L12"/>
    <mergeCell ref="M11:M12"/>
    <mergeCell ref="B8:P9"/>
    <mergeCell ref="B10:H10"/>
    <mergeCell ref="P10:P12"/>
    <mergeCell ref="E11:E12"/>
    <mergeCell ref="D11:D12"/>
  </mergeCells>
  <phoneticPr fontId="6" type="noConversion"/>
  <conditionalFormatting sqref="B14:G80">
    <cfRule type="expression" dxfId="47" priority="14" stopIfTrue="1">
      <formula>$AZ14=1</formula>
    </cfRule>
  </conditionalFormatting>
  <conditionalFormatting sqref="R14:R80">
    <cfRule type="cellIs" dxfId="46" priority="22" stopIfTrue="1" operator="greaterThan">
      <formula>1</formula>
    </cfRule>
    <cfRule type="cellIs" dxfId="45" priority="23" stopIfTrue="1" operator="lessThan">
      <formula>-1</formula>
    </cfRule>
  </conditionalFormatting>
  <conditionalFormatting sqref="H14:P80">
    <cfRule type="expression" dxfId="44" priority="7" stopIfTrue="1">
      <formula>$AZ14=1</formula>
    </cfRule>
  </conditionalFormatting>
  <conditionalFormatting sqref="A76:A78">
    <cfRule type="expression" dxfId="43" priority="5" stopIfTrue="1">
      <formula>$AZ76=1</formula>
    </cfRule>
  </conditionalFormatting>
  <conditionalFormatting sqref="A14:A75 A79:A80">
    <cfRule type="expression" dxfId="42" priority="6" stopIfTrue="1">
      <formula>$AY14=1</formula>
    </cfRule>
  </conditionalFormatting>
  <conditionalFormatting sqref="A49:A50 A60:A61">
    <cfRule type="expression" dxfId="41" priority="4" stopIfTrue="1">
      <formula>#REF!=1</formula>
    </cfRule>
  </conditionalFormatting>
  <conditionalFormatting sqref="A76">
    <cfRule type="expression" dxfId="40" priority="3" stopIfTrue="1">
      <formula>#REF!=1</formula>
    </cfRule>
  </conditionalFormatting>
  <conditionalFormatting sqref="A79:A80">
    <cfRule type="expression" dxfId="39" priority="2" stopIfTrue="1">
      <formula>#REF!=1</formula>
    </cfRule>
  </conditionalFormatting>
  <conditionalFormatting sqref="A77:A78">
    <cfRule type="expression" dxfId="38" priority="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paperSize="9" scale="6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 enableFormatConditionsCalculation="0"/>
  <dimension ref="A1:R82"/>
  <sheetViews>
    <sheetView showGridLines="0" zoomScaleNormal="100" workbookViewId="0">
      <pane xSplit="1" ySplit="12" topLeftCell="B37" activePane="bottomRight" state="frozen"/>
      <selection activeCell="F87" sqref="F87"/>
      <selection pane="topRight" activeCell="F87" sqref="F87"/>
      <selection pane="bottomLeft" activeCell="F87" sqref="F87"/>
      <selection pane="bottomRight" activeCell="A8" sqref="A8:A12"/>
    </sheetView>
  </sheetViews>
  <sheetFormatPr defaultRowHeight="12.75" x14ac:dyDescent="0.2"/>
  <cols>
    <col min="1" max="1" width="29.7109375" style="358" customWidth="1"/>
    <col min="2" max="2" width="9.140625" style="358"/>
    <col min="3" max="8" width="8.7109375" style="358" customWidth="1"/>
    <col min="9" max="9" width="9.140625" style="358"/>
    <col min="10" max="16" width="8.7109375" style="358" customWidth="1"/>
    <col min="17" max="17" width="9.140625" style="358"/>
    <col min="18" max="18" width="9.140625" style="402"/>
    <col min="19" max="16384" width="9.140625" style="358"/>
  </cols>
  <sheetData>
    <row r="1" spans="1:18" x14ac:dyDescent="0.2">
      <c r="A1" s="877" t="s">
        <v>624</v>
      </c>
    </row>
    <row r="2" spans="1:18" x14ac:dyDescent="0.2">
      <c r="A2" s="877" t="s">
        <v>625</v>
      </c>
    </row>
    <row r="3" spans="1:18" s="1017" customFormat="1" ht="15" customHeight="1" x14ac:dyDescent="0.2">
      <c r="A3" s="1238" t="s">
        <v>2271</v>
      </c>
      <c r="P3" s="1239" t="s">
        <v>2272</v>
      </c>
      <c r="R3" s="1020"/>
    </row>
    <row r="4" spans="1:18" s="403" customFormat="1" ht="12" customHeight="1" x14ac:dyDescent="0.2">
      <c r="C4" s="405"/>
      <c r="D4" s="405"/>
      <c r="E4" s="405"/>
      <c r="F4" s="405"/>
      <c r="G4" s="405"/>
      <c r="H4" s="405"/>
      <c r="I4" s="405"/>
      <c r="J4" s="405"/>
      <c r="K4" s="405"/>
      <c r="R4" s="404"/>
    </row>
    <row r="5" spans="1:18" s="403" customFormat="1" ht="18" customHeight="1" x14ac:dyDescent="0.2">
      <c r="A5" s="2168" t="s">
        <v>1430</v>
      </c>
      <c r="B5" s="2168"/>
      <c r="C5" s="2168"/>
      <c r="D5" s="2168"/>
      <c r="E5" s="2168"/>
      <c r="F5" s="2168"/>
      <c r="G5" s="2168"/>
      <c r="H5" s="2168"/>
      <c r="I5" s="2168"/>
      <c r="J5" s="2168"/>
      <c r="K5" s="2168"/>
      <c r="L5" s="2168"/>
      <c r="M5" s="2168"/>
      <c r="N5" s="2168"/>
      <c r="O5" s="2168"/>
      <c r="P5" s="2168"/>
      <c r="R5" s="404"/>
    </row>
    <row r="6" spans="1:18" s="403" customFormat="1" ht="18" customHeight="1" x14ac:dyDescent="0.2">
      <c r="A6" s="2169" t="s">
        <v>1431</v>
      </c>
      <c r="B6" s="2168"/>
      <c r="C6" s="2168"/>
      <c r="D6" s="2168"/>
      <c r="E6" s="2168"/>
      <c r="F6" s="2168"/>
      <c r="G6" s="2168"/>
      <c r="H6" s="2168"/>
      <c r="I6" s="2168"/>
      <c r="J6" s="2168"/>
      <c r="K6" s="2168"/>
      <c r="L6" s="2168"/>
      <c r="M6" s="2168"/>
      <c r="N6" s="2168"/>
      <c r="O6" s="2168"/>
      <c r="P6" s="2168"/>
      <c r="R6" s="404"/>
    </row>
    <row r="7" spans="1:18" s="403" customFormat="1" ht="12" customHeight="1" thickBot="1" x14ac:dyDescent="0.25">
      <c r="A7" s="406"/>
      <c r="B7" s="406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R7" s="404"/>
    </row>
    <row r="8" spans="1:18" s="407" customFormat="1" ht="15" customHeight="1" x14ac:dyDescent="0.2">
      <c r="A8" s="2143" t="s">
        <v>1530</v>
      </c>
      <c r="B8" s="2155" t="s">
        <v>1432</v>
      </c>
      <c r="C8" s="2156"/>
      <c r="D8" s="2156"/>
      <c r="E8" s="2156"/>
      <c r="F8" s="2156"/>
      <c r="G8" s="2156"/>
      <c r="H8" s="2156"/>
      <c r="I8" s="2156"/>
      <c r="J8" s="2156"/>
      <c r="K8" s="2156"/>
      <c r="L8" s="2156"/>
      <c r="M8" s="2156"/>
      <c r="N8" s="2156"/>
      <c r="O8" s="2156"/>
      <c r="P8" s="2157"/>
      <c r="R8" s="402"/>
    </row>
    <row r="9" spans="1:18" s="407" customFormat="1" ht="15" customHeight="1" thickBot="1" x14ac:dyDescent="0.25">
      <c r="A9" s="2167"/>
      <c r="B9" s="2158"/>
      <c r="C9" s="2159"/>
      <c r="D9" s="2159"/>
      <c r="E9" s="2159"/>
      <c r="F9" s="2159"/>
      <c r="G9" s="2159"/>
      <c r="H9" s="2159"/>
      <c r="I9" s="2159"/>
      <c r="J9" s="2159"/>
      <c r="K9" s="2159"/>
      <c r="L9" s="2159"/>
      <c r="M9" s="2159"/>
      <c r="N9" s="2159"/>
      <c r="O9" s="2159"/>
      <c r="P9" s="2160"/>
      <c r="R9" s="402"/>
    </row>
    <row r="10" spans="1:18" s="407" customFormat="1" ht="15" customHeight="1" thickBot="1" x14ac:dyDescent="0.25">
      <c r="A10" s="2167"/>
      <c r="B10" s="2155" t="s">
        <v>2037</v>
      </c>
      <c r="C10" s="2156"/>
      <c r="D10" s="2156"/>
      <c r="E10" s="2156"/>
      <c r="F10" s="2156"/>
      <c r="G10" s="2156"/>
      <c r="H10" s="2157"/>
      <c r="I10" s="2161" t="s">
        <v>2038</v>
      </c>
      <c r="J10" s="2162"/>
      <c r="K10" s="2162"/>
      <c r="L10" s="2162"/>
      <c r="M10" s="2162"/>
      <c r="N10" s="2162"/>
      <c r="O10" s="2163"/>
      <c r="P10" s="2164" t="s">
        <v>1891</v>
      </c>
      <c r="R10" s="402"/>
    </row>
    <row r="11" spans="1:18" s="407" customFormat="1" ht="12.95" customHeight="1" x14ac:dyDescent="0.2">
      <c r="A11" s="2167"/>
      <c r="B11" s="1842" t="s">
        <v>1435</v>
      </c>
      <c r="C11" s="1842" t="s">
        <v>1433</v>
      </c>
      <c r="D11" s="1842" t="s">
        <v>2169</v>
      </c>
      <c r="E11" s="1842" t="s">
        <v>473</v>
      </c>
      <c r="F11" s="1842" t="s">
        <v>1434</v>
      </c>
      <c r="G11" s="1842" t="s">
        <v>1436</v>
      </c>
      <c r="H11" s="1842" t="s">
        <v>929</v>
      </c>
      <c r="I11" s="1842" t="s">
        <v>1435</v>
      </c>
      <c r="J11" s="1842" t="s">
        <v>1433</v>
      </c>
      <c r="K11" s="1842" t="s">
        <v>2169</v>
      </c>
      <c r="L11" s="1842" t="s">
        <v>473</v>
      </c>
      <c r="M11" s="1842" t="s">
        <v>1434</v>
      </c>
      <c r="N11" s="1842" t="s">
        <v>1436</v>
      </c>
      <c r="O11" s="1842" t="s">
        <v>929</v>
      </c>
      <c r="P11" s="2165"/>
      <c r="R11" s="402"/>
    </row>
    <row r="12" spans="1:18" s="407" customFormat="1" ht="38.1" customHeight="1" thickBot="1" x14ac:dyDescent="0.25">
      <c r="A12" s="2144"/>
      <c r="B12" s="1846"/>
      <c r="C12" s="1846"/>
      <c r="D12" s="1846"/>
      <c r="E12" s="1846"/>
      <c r="F12" s="1846"/>
      <c r="G12" s="1846"/>
      <c r="H12" s="1846"/>
      <c r="I12" s="1846"/>
      <c r="J12" s="1846"/>
      <c r="K12" s="1846"/>
      <c r="L12" s="1846"/>
      <c r="M12" s="1846"/>
      <c r="N12" s="1846"/>
      <c r="O12" s="1846"/>
      <c r="P12" s="2166"/>
      <c r="R12" s="402"/>
    </row>
    <row r="13" spans="1:18" s="407" customFormat="1" ht="12.95" customHeight="1" x14ac:dyDescent="0.2">
      <c r="A13" s="1597" t="s">
        <v>3849</v>
      </c>
      <c r="B13" s="2"/>
      <c r="C13" s="12"/>
      <c r="D13" s="1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R13" s="402"/>
    </row>
    <row r="14" spans="1:18" s="407" customFormat="1" ht="12.95" customHeight="1" x14ac:dyDescent="0.2">
      <c r="A14" s="408" t="s">
        <v>1876</v>
      </c>
      <c r="B14" s="409">
        <v>0</v>
      </c>
      <c r="C14" s="409">
        <v>0</v>
      </c>
      <c r="D14" s="409">
        <v>0</v>
      </c>
      <c r="E14" s="409">
        <v>0</v>
      </c>
      <c r="F14" s="409">
        <v>0</v>
      </c>
      <c r="G14" s="409">
        <v>0</v>
      </c>
      <c r="H14" s="409">
        <v>0</v>
      </c>
      <c r="I14" s="409">
        <v>0</v>
      </c>
      <c r="J14" s="409">
        <v>0</v>
      </c>
      <c r="K14" s="409">
        <v>0</v>
      </c>
      <c r="L14" s="409">
        <v>0</v>
      </c>
      <c r="M14" s="409">
        <v>0</v>
      </c>
      <c r="N14" s="409">
        <v>0</v>
      </c>
      <c r="O14" s="409">
        <v>0</v>
      </c>
      <c r="P14" s="409">
        <v>0</v>
      </c>
      <c r="R14" s="331"/>
    </row>
    <row r="15" spans="1:18" s="407" customFormat="1" ht="12.95" customHeight="1" x14ac:dyDescent="0.2">
      <c r="A15" s="408" t="s">
        <v>1538</v>
      </c>
      <c r="B15" s="409">
        <v>0</v>
      </c>
      <c r="C15" s="409">
        <v>0</v>
      </c>
      <c r="D15" s="409">
        <v>0</v>
      </c>
      <c r="E15" s="409">
        <v>0</v>
      </c>
      <c r="F15" s="409">
        <v>0</v>
      </c>
      <c r="G15" s="409">
        <v>0</v>
      </c>
      <c r="H15" s="409">
        <v>0</v>
      </c>
      <c r="I15" s="409">
        <v>0</v>
      </c>
      <c r="J15" s="409">
        <v>0</v>
      </c>
      <c r="K15" s="409">
        <v>0</v>
      </c>
      <c r="L15" s="409">
        <v>0</v>
      </c>
      <c r="M15" s="409">
        <v>0</v>
      </c>
      <c r="N15" s="409">
        <v>0</v>
      </c>
      <c r="O15" s="409">
        <v>0</v>
      </c>
      <c r="P15" s="409">
        <v>0</v>
      </c>
      <c r="R15" s="331"/>
    </row>
    <row r="16" spans="1:18" s="407" customFormat="1" ht="12.95" customHeight="1" x14ac:dyDescent="0.2">
      <c r="A16" s="408" t="s">
        <v>1074</v>
      </c>
      <c r="B16" s="409">
        <v>0</v>
      </c>
      <c r="C16" s="409">
        <v>0</v>
      </c>
      <c r="D16" s="409">
        <v>0</v>
      </c>
      <c r="E16" s="409">
        <v>0</v>
      </c>
      <c r="F16" s="409">
        <v>0</v>
      </c>
      <c r="G16" s="409">
        <v>0</v>
      </c>
      <c r="H16" s="409">
        <v>0</v>
      </c>
      <c r="I16" s="409">
        <v>0</v>
      </c>
      <c r="J16" s="409">
        <v>0</v>
      </c>
      <c r="K16" s="409">
        <v>0</v>
      </c>
      <c r="L16" s="409">
        <v>0</v>
      </c>
      <c r="M16" s="409">
        <v>0</v>
      </c>
      <c r="N16" s="409">
        <v>0</v>
      </c>
      <c r="O16" s="409">
        <v>0</v>
      </c>
      <c r="P16" s="409">
        <v>0</v>
      </c>
      <c r="R16" s="331"/>
    </row>
    <row r="17" spans="1:18" s="407" customFormat="1" ht="12.95" customHeight="1" x14ac:dyDescent="0.2">
      <c r="A17" s="408" t="s">
        <v>1033</v>
      </c>
      <c r="B17" s="409">
        <v>0</v>
      </c>
      <c r="C17" s="409">
        <v>0</v>
      </c>
      <c r="D17" s="409">
        <v>42</v>
      </c>
      <c r="E17" s="409">
        <v>58</v>
      </c>
      <c r="F17" s="409">
        <v>1</v>
      </c>
      <c r="G17" s="409">
        <v>0</v>
      </c>
      <c r="H17" s="409">
        <v>101</v>
      </c>
      <c r="I17" s="409">
        <v>0</v>
      </c>
      <c r="J17" s="409">
        <v>0</v>
      </c>
      <c r="K17" s="409">
        <v>4</v>
      </c>
      <c r="L17" s="409">
        <v>53</v>
      </c>
      <c r="M17" s="409">
        <v>1</v>
      </c>
      <c r="N17" s="409">
        <v>0</v>
      </c>
      <c r="O17" s="409">
        <v>58</v>
      </c>
      <c r="P17" s="409">
        <v>159</v>
      </c>
      <c r="R17" s="331"/>
    </row>
    <row r="18" spans="1:18" s="407" customFormat="1" ht="12.95" customHeight="1" x14ac:dyDescent="0.2">
      <c r="A18" s="410" t="s">
        <v>1899</v>
      </c>
      <c r="B18" s="411">
        <v>0</v>
      </c>
      <c r="C18" s="411">
        <v>0</v>
      </c>
      <c r="D18" s="411">
        <v>0</v>
      </c>
      <c r="E18" s="411">
        <v>0</v>
      </c>
      <c r="F18" s="411">
        <v>0</v>
      </c>
      <c r="G18" s="411">
        <v>0</v>
      </c>
      <c r="H18" s="411">
        <v>0</v>
      </c>
      <c r="I18" s="411">
        <v>0</v>
      </c>
      <c r="J18" s="411">
        <v>0</v>
      </c>
      <c r="K18" s="411">
        <v>0</v>
      </c>
      <c r="L18" s="411">
        <v>0</v>
      </c>
      <c r="M18" s="411">
        <v>0</v>
      </c>
      <c r="N18" s="411">
        <v>0</v>
      </c>
      <c r="O18" s="411">
        <v>0</v>
      </c>
      <c r="P18" s="411">
        <v>0</v>
      </c>
      <c r="R18" s="331"/>
    </row>
    <row r="19" spans="1:18" s="407" customFormat="1" ht="12.95" customHeight="1" x14ac:dyDescent="0.2">
      <c r="A19" s="408" t="s">
        <v>1901</v>
      </c>
      <c r="B19" s="409">
        <v>0</v>
      </c>
      <c r="C19" s="409">
        <v>0</v>
      </c>
      <c r="D19" s="409">
        <v>0</v>
      </c>
      <c r="E19" s="409">
        <v>2</v>
      </c>
      <c r="F19" s="409">
        <v>0</v>
      </c>
      <c r="G19" s="409">
        <v>0</v>
      </c>
      <c r="H19" s="409">
        <v>2</v>
      </c>
      <c r="I19" s="409">
        <v>0</v>
      </c>
      <c r="J19" s="409">
        <v>0</v>
      </c>
      <c r="K19" s="409">
        <v>0</v>
      </c>
      <c r="L19" s="409">
        <v>0</v>
      </c>
      <c r="M19" s="409">
        <v>1</v>
      </c>
      <c r="N19" s="409">
        <v>0</v>
      </c>
      <c r="O19" s="409">
        <v>1</v>
      </c>
      <c r="P19" s="409">
        <v>3</v>
      </c>
      <c r="R19" s="331"/>
    </row>
    <row r="20" spans="1:18" s="407" customFormat="1" ht="12.95" customHeight="1" x14ac:dyDescent="0.2">
      <c r="A20" s="408" t="s">
        <v>1900</v>
      </c>
      <c r="B20" s="409">
        <v>1</v>
      </c>
      <c r="C20" s="409">
        <v>1</v>
      </c>
      <c r="D20" s="409">
        <v>3</v>
      </c>
      <c r="E20" s="409">
        <v>13</v>
      </c>
      <c r="F20" s="409">
        <v>4</v>
      </c>
      <c r="G20" s="409">
        <v>0</v>
      </c>
      <c r="H20" s="409">
        <v>22</v>
      </c>
      <c r="I20" s="409">
        <v>0</v>
      </c>
      <c r="J20" s="409">
        <v>3</v>
      </c>
      <c r="K20" s="409">
        <v>3</v>
      </c>
      <c r="L20" s="409">
        <v>18</v>
      </c>
      <c r="M20" s="409">
        <v>0</v>
      </c>
      <c r="N20" s="409">
        <v>0</v>
      </c>
      <c r="O20" s="409">
        <v>24</v>
      </c>
      <c r="P20" s="409">
        <v>46</v>
      </c>
      <c r="R20" s="331"/>
    </row>
    <row r="21" spans="1:18" s="407" customFormat="1" ht="12.95" customHeight="1" x14ac:dyDescent="0.2">
      <c r="A21" s="412" t="s">
        <v>1090</v>
      </c>
      <c r="B21" s="413">
        <v>0</v>
      </c>
      <c r="C21" s="413">
        <v>1</v>
      </c>
      <c r="D21" s="413">
        <v>8</v>
      </c>
      <c r="E21" s="413">
        <v>22</v>
      </c>
      <c r="F21" s="413">
        <v>2</v>
      </c>
      <c r="G21" s="413">
        <v>0</v>
      </c>
      <c r="H21" s="413">
        <v>33</v>
      </c>
      <c r="I21" s="413">
        <v>0</v>
      </c>
      <c r="J21" s="413">
        <v>4</v>
      </c>
      <c r="K21" s="413">
        <v>8</v>
      </c>
      <c r="L21" s="413">
        <v>38</v>
      </c>
      <c r="M21" s="413">
        <v>2</v>
      </c>
      <c r="N21" s="413">
        <v>0</v>
      </c>
      <c r="O21" s="413">
        <v>52</v>
      </c>
      <c r="P21" s="413">
        <v>85</v>
      </c>
      <c r="R21" s="331"/>
    </row>
    <row r="22" spans="1:18" s="407" customFormat="1" ht="12.95" customHeight="1" x14ac:dyDescent="0.2">
      <c r="A22" s="410" t="s">
        <v>140</v>
      </c>
      <c r="B22" s="411">
        <v>0</v>
      </c>
      <c r="C22" s="411">
        <v>0</v>
      </c>
      <c r="D22" s="411">
        <v>0</v>
      </c>
      <c r="E22" s="411">
        <v>0</v>
      </c>
      <c r="F22" s="411">
        <v>0</v>
      </c>
      <c r="G22" s="411">
        <v>0</v>
      </c>
      <c r="H22" s="411">
        <v>0</v>
      </c>
      <c r="I22" s="411">
        <v>0</v>
      </c>
      <c r="J22" s="411">
        <v>0</v>
      </c>
      <c r="K22" s="411">
        <v>0</v>
      </c>
      <c r="L22" s="411">
        <v>0</v>
      </c>
      <c r="M22" s="411">
        <v>0</v>
      </c>
      <c r="N22" s="411">
        <v>0</v>
      </c>
      <c r="O22" s="411">
        <v>0</v>
      </c>
      <c r="P22" s="411">
        <v>0</v>
      </c>
      <c r="R22" s="331"/>
    </row>
    <row r="23" spans="1:18" s="407" customFormat="1" ht="12.95" customHeight="1" x14ac:dyDescent="0.2">
      <c r="A23" s="408" t="s">
        <v>1976</v>
      </c>
      <c r="B23" s="409">
        <v>1</v>
      </c>
      <c r="C23" s="409">
        <v>2</v>
      </c>
      <c r="D23" s="409">
        <v>2</v>
      </c>
      <c r="E23" s="409">
        <v>8</v>
      </c>
      <c r="F23" s="409">
        <v>1</v>
      </c>
      <c r="G23" s="409">
        <v>0</v>
      </c>
      <c r="H23" s="409">
        <v>14</v>
      </c>
      <c r="I23" s="409">
        <v>0</v>
      </c>
      <c r="J23" s="409">
        <v>4</v>
      </c>
      <c r="K23" s="409">
        <v>1</v>
      </c>
      <c r="L23" s="409">
        <v>6</v>
      </c>
      <c r="M23" s="409">
        <v>1</v>
      </c>
      <c r="N23" s="409">
        <v>0</v>
      </c>
      <c r="O23" s="409">
        <v>12</v>
      </c>
      <c r="P23" s="409">
        <v>26</v>
      </c>
      <c r="R23" s="331"/>
    </row>
    <row r="24" spans="1:18" s="407" customFormat="1" ht="12.95" customHeight="1" x14ac:dyDescent="0.2">
      <c r="A24" s="408" t="s">
        <v>1902</v>
      </c>
      <c r="B24" s="409">
        <v>0</v>
      </c>
      <c r="C24" s="409">
        <v>0</v>
      </c>
      <c r="D24" s="409">
        <v>0</v>
      </c>
      <c r="E24" s="409">
        <v>3</v>
      </c>
      <c r="F24" s="409">
        <v>1</v>
      </c>
      <c r="G24" s="409">
        <v>0</v>
      </c>
      <c r="H24" s="409">
        <v>4</v>
      </c>
      <c r="I24" s="409">
        <v>0</v>
      </c>
      <c r="J24" s="409">
        <v>1</v>
      </c>
      <c r="K24" s="409">
        <v>0</v>
      </c>
      <c r="L24" s="409">
        <v>5</v>
      </c>
      <c r="M24" s="409">
        <v>0</v>
      </c>
      <c r="N24" s="409">
        <v>0</v>
      </c>
      <c r="O24" s="409">
        <v>6</v>
      </c>
      <c r="P24" s="409">
        <v>10</v>
      </c>
      <c r="R24" s="331"/>
    </row>
    <row r="25" spans="1:18" s="407" customFormat="1" ht="12.95" customHeight="1" x14ac:dyDescent="0.2">
      <c r="A25" s="412" t="s">
        <v>1129</v>
      </c>
      <c r="B25" s="413">
        <v>0</v>
      </c>
      <c r="C25" s="413">
        <v>0</v>
      </c>
      <c r="D25" s="413">
        <v>0</v>
      </c>
      <c r="E25" s="413">
        <v>0</v>
      </c>
      <c r="F25" s="413">
        <v>0</v>
      </c>
      <c r="G25" s="413">
        <v>0</v>
      </c>
      <c r="H25" s="413">
        <v>0</v>
      </c>
      <c r="I25" s="413">
        <v>0</v>
      </c>
      <c r="J25" s="413">
        <v>1</v>
      </c>
      <c r="K25" s="413">
        <v>0</v>
      </c>
      <c r="L25" s="413">
        <v>5</v>
      </c>
      <c r="M25" s="413">
        <v>0</v>
      </c>
      <c r="N25" s="413">
        <v>0</v>
      </c>
      <c r="O25" s="413">
        <v>6</v>
      </c>
      <c r="P25" s="413">
        <v>6</v>
      </c>
      <c r="R25" s="331"/>
    </row>
    <row r="26" spans="1:18" s="407" customFormat="1" ht="12.95" customHeight="1" x14ac:dyDescent="0.2">
      <c r="A26" s="410" t="s">
        <v>999</v>
      </c>
      <c r="B26" s="411">
        <v>0</v>
      </c>
      <c r="C26" s="411">
        <v>0</v>
      </c>
      <c r="D26" s="411">
        <v>0</v>
      </c>
      <c r="E26" s="411">
        <v>0</v>
      </c>
      <c r="F26" s="411">
        <v>0</v>
      </c>
      <c r="G26" s="411">
        <v>0</v>
      </c>
      <c r="H26" s="411">
        <v>0</v>
      </c>
      <c r="I26" s="411">
        <v>0</v>
      </c>
      <c r="J26" s="411">
        <v>0</v>
      </c>
      <c r="K26" s="411">
        <v>0</v>
      </c>
      <c r="L26" s="411">
        <v>0</v>
      </c>
      <c r="M26" s="411">
        <v>0</v>
      </c>
      <c r="N26" s="411">
        <v>0</v>
      </c>
      <c r="O26" s="411">
        <v>0</v>
      </c>
      <c r="P26" s="411">
        <v>0</v>
      </c>
      <c r="R26" s="331"/>
    </row>
    <row r="27" spans="1:18" s="407" customFormat="1" ht="12.95" customHeight="1" x14ac:dyDescent="0.2">
      <c r="A27" s="408" t="s">
        <v>1908</v>
      </c>
      <c r="B27" s="409">
        <v>0</v>
      </c>
      <c r="C27" s="409">
        <v>0</v>
      </c>
      <c r="D27" s="409">
        <v>1</v>
      </c>
      <c r="E27" s="409">
        <v>4</v>
      </c>
      <c r="F27" s="409">
        <v>0</v>
      </c>
      <c r="G27" s="409">
        <v>0</v>
      </c>
      <c r="H27" s="409">
        <v>5</v>
      </c>
      <c r="I27" s="409">
        <v>0</v>
      </c>
      <c r="J27" s="409">
        <v>4</v>
      </c>
      <c r="K27" s="409">
        <v>0</v>
      </c>
      <c r="L27" s="409">
        <v>36</v>
      </c>
      <c r="M27" s="409">
        <v>2</v>
      </c>
      <c r="N27" s="409">
        <v>0</v>
      </c>
      <c r="O27" s="409">
        <v>42</v>
      </c>
      <c r="P27" s="409">
        <v>47</v>
      </c>
      <c r="R27" s="331"/>
    </row>
    <row r="28" spans="1:18" s="407" customFormat="1" ht="12.95" customHeight="1" x14ac:dyDescent="0.2">
      <c r="A28" s="408" t="s">
        <v>1758</v>
      </c>
      <c r="B28" s="409">
        <v>0</v>
      </c>
      <c r="C28" s="409">
        <v>0</v>
      </c>
      <c r="D28" s="409">
        <v>0</v>
      </c>
      <c r="E28" s="409">
        <v>1</v>
      </c>
      <c r="F28" s="409">
        <v>0</v>
      </c>
      <c r="G28" s="409">
        <v>0</v>
      </c>
      <c r="H28" s="409">
        <v>1</v>
      </c>
      <c r="I28" s="409">
        <v>0</v>
      </c>
      <c r="J28" s="409">
        <v>0</v>
      </c>
      <c r="K28" s="409">
        <v>0</v>
      </c>
      <c r="L28" s="409">
        <v>3</v>
      </c>
      <c r="M28" s="409">
        <v>0</v>
      </c>
      <c r="N28" s="409">
        <v>0</v>
      </c>
      <c r="O28" s="409">
        <v>3</v>
      </c>
      <c r="P28" s="409">
        <v>4</v>
      </c>
      <c r="R28" s="331"/>
    </row>
    <row r="29" spans="1:18" s="407" customFormat="1" ht="12.95" customHeight="1" x14ac:dyDescent="0.2">
      <c r="A29" s="412" t="s">
        <v>1076</v>
      </c>
      <c r="B29" s="413">
        <v>0</v>
      </c>
      <c r="C29" s="413">
        <v>9</v>
      </c>
      <c r="D29" s="413">
        <v>17</v>
      </c>
      <c r="E29" s="413">
        <v>38</v>
      </c>
      <c r="F29" s="413">
        <v>4</v>
      </c>
      <c r="G29" s="413">
        <v>0</v>
      </c>
      <c r="H29" s="413">
        <v>68</v>
      </c>
      <c r="I29" s="413">
        <v>0</v>
      </c>
      <c r="J29" s="413">
        <v>4</v>
      </c>
      <c r="K29" s="413">
        <v>10</v>
      </c>
      <c r="L29" s="413">
        <v>54</v>
      </c>
      <c r="M29" s="413">
        <v>3</v>
      </c>
      <c r="N29" s="413">
        <v>0</v>
      </c>
      <c r="O29" s="413">
        <v>71</v>
      </c>
      <c r="P29" s="413">
        <v>139</v>
      </c>
      <c r="R29" s="331"/>
    </row>
    <row r="30" spans="1:18" s="407" customFormat="1" ht="12.95" customHeight="1" x14ac:dyDescent="0.2">
      <c r="A30" s="408" t="s">
        <v>1102</v>
      </c>
      <c r="B30" s="409">
        <v>0</v>
      </c>
      <c r="C30" s="409">
        <v>0</v>
      </c>
      <c r="D30" s="409">
        <v>0</v>
      </c>
      <c r="E30" s="409">
        <v>2</v>
      </c>
      <c r="F30" s="409">
        <v>0</v>
      </c>
      <c r="G30" s="409">
        <v>0</v>
      </c>
      <c r="H30" s="409">
        <v>2</v>
      </c>
      <c r="I30" s="409">
        <v>0</v>
      </c>
      <c r="J30" s="409">
        <v>0</v>
      </c>
      <c r="K30" s="409">
        <v>0</v>
      </c>
      <c r="L30" s="409">
        <v>1</v>
      </c>
      <c r="M30" s="409">
        <v>0</v>
      </c>
      <c r="N30" s="409">
        <v>0</v>
      </c>
      <c r="O30" s="409">
        <v>1</v>
      </c>
      <c r="P30" s="409">
        <v>3</v>
      </c>
      <c r="R30" s="331"/>
    </row>
    <row r="31" spans="1:18" s="407" customFormat="1" ht="12.95" customHeight="1" x14ac:dyDescent="0.2">
      <c r="A31" s="408" t="s">
        <v>1997</v>
      </c>
      <c r="B31" s="409">
        <v>0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K31" s="409">
        <v>0</v>
      </c>
      <c r="L31" s="409">
        <v>0</v>
      </c>
      <c r="M31" s="409">
        <v>0</v>
      </c>
      <c r="N31" s="409">
        <v>0</v>
      </c>
      <c r="O31" s="409">
        <v>0</v>
      </c>
      <c r="P31" s="409">
        <v>0</v>
      </c>
      <c r="R31" s="331"/>
    </row>
    <row r="32" spans="1:18" s="407" customFormat="1" ht="12.95" customHeight="1" x14ac:dyDescent="0.2">
      <c r="A32" s="408" t="s">
        <v>1881</v>
      </c>
      <c r="B32" s="409">
        <v>0</v>
      </c>
      <c r="C32" s="409">
        <v>0</v>
      </c>
      <c r="D32" s="409">
        <v>0</v>
      </c>
      <c r="E32" s="409">
        <v>0</v>
      </c>
      <c r="F32" s="409">
        <v>0</v>
      </c>
      <c r="G32" s="409">
        <v>0</v>
      </c>
      <c r="H32" s="409">
        <v>0</v>
      </c>
      <c r="I32" s="409">
        <v>0</v>
      </c>
      <c r="J32" s="409">
        <v>0</v>
      </c>
      <c r="K32" s="409">
        <v>0</v>
      </c>
      <c r="L32" s="409">
        <v>0</v>
      </c>
      <c r="M32" s="409">
        <v>0</v>
      </c>
      <c r="N32" s="409">
        <v>0</v>
      </c>
      <c r="O32" s="409">
        <v>0</v>
      </c>
      <c r="P32" s="409">
        <v>0</v>
      </c>
      <c r="R32" s="331"/>
    </row>
    <row r="33" spans="1:18" s="407" customFormat="1" ht="12.95" customHeight="1" x14ac:dyDescent="0.2">
      <c r="A33" s="408" t="s">
        <v>1028</v>
      </c>
      <c r="B33" s="409">
        <v>0</v>
      </c>
      <c r="C33" s="409">
        <v>5</v>
      </c>
      <c r="D33" s="409">
        <v>6</v>
      </c>
      <c r="E33" s="409">
        <v>2</v>
      </c>
      <c r="F33" s="409">
        <v>0</v>
      </c>
      <c r="G33" s="409">
        <v>0</v>
      </c>
      <c r="H33" s="409">
        <v>13</v>
      </c>
      <c r="I33" s="409">
        <v>0</v>
      </c>
      <c r="J33" s="409">
        <v>9</v>
      </c>
      <c r="K33" s="409">
        <v>7</v>
      </c>
      <c r="L33" s="409">
        <v>2</v>
      </c>
      <c r="M33" s="409">
        <v>0</v>
      </c>
      <c r="N33" s="409">
        <v>0</v>
      </c>
      <c r="O33" s="409">
        <v>18</v>
      </c>
      <c r="P33" s="409">
        <v>31</v>
      </c>
      <c r="R33" s="331"/>
    </row>
    <row r="34" spans="1:18" s="407" customFormat="1" ht="12.95" customHeight="1" x14ac:dyDescent="0.2">
      <c r="A34" s="410" t="s">
        <v>1753</v>
      </c>
      <c r="B34" s="411">
        <v>0</v>
      </c>
      <c r="C34" s="411">
        <v>3</v>
      </c>
      <c r="D34" s="411">
        <v>4</v>
      </c>
      <c r="E34" s="411">
        <v>6</v>
      </c>
      <c r="F34" s="411">
        <v>0</v>
      </c>
      <c r="G34" s="411">
        <v>0</v>
      </c>
      <c r="H34" s="411">
        <v>13</v>
      </c>
      <c r="I34" s="411">
        <v>0</v>
      </c>
      <c r="J34" s="411">
        <v>4</v>
      </c>
      <c r="K34" s="411">
        <v>3</v>
      </c>
      <c r="L34" s="411">
        <v>16</v>
      </c>
      <c r="M34" s="411">
        <v>0</v>
      </c>
      <c r="N34" s="411">
        <v>0</v>
      </c>
      <c r="O34" s="411">
        <v>23</v>
      </c>
      <c r="P34" s="411">
        <v>36</v>
      </c>
      <c r="R34" s="331"/>
    </row>
    <row r="35" spans="1:18" s="407" customFormat="1" ht="12.95" customHeight="1" x14ac:dyDescent="0.2">
      <c r="A35" s="408" t="s">
        <v>1077</v>
      </c>
      <c r="B35" s="409">
        <v>0</v>
      </c>
      <c r="C35" s="409">
        <v>0</v>
      </c>
      <c r="D35" s="409">
        <v>1</v>
      </c>
      <c r="E35" s="409">
        <v>1</v>
      </c>
      <c r="F35" s="409">
        <v>0</v>
      </c>
      <c r="G35" s="409">
        <v>0</v>
      </c>
      <c r="H35" s="409">
        <v>2</v>
      </c>
      <c r="I35" s="409">
        <v>0</v>
      </c>
      <c r="J35" s="409">
        <v>7</v>
      </c>
      <c r="K35" s="409">
        <v>2</v>
      </c>
      <c r="L35" s="409">
        <v>5</v>
      </c>
      <c r="M35" s="409">
        <v>0</v>
      </c>
      <c r="N35" s="409">
        <v>0</v>
      </c>
      <c r="O35" s="409">
        <v>14</v>
      </c>
      <c r="P35" s="409">
        <v>16</v>
      </c>
      <c r="R35" s="331"/>
    </row>
    <row r="36" spans="1:18" s="407" customFormat="1" ht="12.95" customHeight="1" x14ac:dyDescent="0.2">
      <c r="A36" s="408" t="s">
        <v>1032</v>
      </c>
      <c r="B36" s="409">
        <v>0</v>
      </c>
      <c r="C36" s="409">
        <v>0</v>
      </c>
      <c r="D36" s="409">
        <v>0</v>
      </c>
      <c r="E36" s="409">
        <v>0</v>
      </c>
      <c r="F36" s="409">
        <v>0</v>
      </c>
      <c r="G36" s="409">
        <v>0</v>
      </c>
      <c r="H36" s="409">
        <v>0</v>
      </c>
      <c r="I36" s="409">
        <v>0</v>
      </c>
      <c r="J36" s="409">
        <v>0</v>
      </c>
      <c r="K36" s="409">
        <v>0</v>
      </c>
      <c r="L36" s="409">
        <v>0</v>
      </c>
      <c r="M36" s="409">
        <v>0</v>
      </c>
      <c r="N36" s="409">
        <v>0</v>
      </c>
      <c r="O36" s="409">
        <v>0</v>
      </c>
      <c r="P36" s="409">
        <v>0</v>
      </c>
      <c r="R36" s="331"/>
    </row>
    <row r="37" spans="1:18" s="407" customFormat="1" ht="12.95" customHeight="1" x14ac:dyDescent="0.2">
      <c r="A37" s="408" t="s">
        <v>1031</v>
      </c>
      <c r="B37" s="409">
        <v>0</v>
      </c>
      <c r="C37" s="409">
        <v>0</v>
      </c>
      <c r="D37" s="409">
        <v>0</v>
      </c>
      <c r="E37" s="409">
        <v>0</v>
      </c>
      <c r="F37" s="409">
        <v>0</v>
      </c>
      <c r="G37" s="409">
        <v>0</v>
      </c>
      <c r="H37" s="409">
        <v>0</v>
      </c>
      <c r="I37" s="409">
        <v>0</v>
      </c>
      <c r="J37" s="409">
        <v>6</v>
      </c>
      <c r="K37" s="409">
        <v>1</v>
      </c>
      <c r="L37" s="409">
        <v>12</v>
      </c>
      <c r="M37" s="409">
        <v>1</v>
      </c>
      <c r="N37" s="409">
        <v>0</v>
      </c>
      <c r="O37" s="409">
        <v>20</v>
      </c>
      <c r="P37" s="409">
        <v>20</v>
      </c>
      <c r="R37" s="331"/>
    </row>
    <row r="38" spans="1:18" s="407" customFormat="1" ht="12.95" customHeight="1" x14ac:dyDescent="0.2">
      <c r="A38" s="412" t="s">
        <v>1101</v>
      </c>
      <c r="B38" s="413">
        <v>0</v>
      </c>
      <c r="C38" s="413">
        <v>4</v>
      </c>
      <c r="D38" s="413">
        <v>3</v>
      </c>
      <c r="E38" s="413">
        <v>5</v>
      </c>
      <c r="F38" s="413">
        <v>2</v>
      </c>
      <c r="G38" s="413">
        <v>0</v>
      </c>
      <c r="H38" s="413">
        <v>14</v>
      </c>
      <c r="I38" s="413">
        <v>0</v>
      </c>
      <c r="J38" s="413">
        <v>3</v>
      </c>
      <c r="K38" s="413">
        <v>2</v>
      </c>
      <c r="L38" s="413">
        <v>21</v>
      </c>
      <c r="M38" s="413">
        <v>4</v>
      </c>
      <c r="N38" s="413">
        <v>0</v>
      </c>
      <c r="O38" s="413">
        <v>30</v>
      </c>
      <c r="P38" s="413">
        <v>44</v>
      </c>
      <c r="R38" s="331"/>
    </row>
    <row r="39" spans="1:18" s="407" customFormat="1" ht="12.95" customHeight="1" x14ac:dyDescent="0.2">
      <c r="A39" s="408" t="s">
        <v>1934</v>
      </c>
      <c r="B39" s="409">
        <v>0</v>
      </c>
      <c r="C39" s="409">
        <v>12</v>
      </c>
      <c r="D39" s="409">
        <v>13</v>
      </c>
      <c r="E39" s="409">
        <v>18</v>
      </c>
      <c r="F39" s="409">
        <v>1</v>
      </c>
      <c r="G39" s="409">
        <v>0</v>
      </c>
      <c r="H39" s="409">
        <v>44</v>
      </c>
      <c r="I39" s="409">
        <v>0</v>
      </c>
      <c r="J39" s="409">
        <v>11</v>
      </c>
      <c r="K39" s="409">
        <v>11</v>
      </c>
      <c r="L39" s="409">
        <v>18</v>
      </c>
      <c r="M39" s="409">
        <v>1</v>
      </c>
      <c r="N39" s="409">
        <v>0</v>
      </c>
      <c r="O39" s="409">
        <v>41</v>
      </c>
      <c r="P39" s="409">
        <v>85</v>
      </c>
      <c r="R39" s="331"/>
    </row>
    <row r="40" spans="1:18" s="407" customFormat="1" ht="12.95" customHeight="1" x14ac:dyDescent="0.2">
      <c r="A40" s="408" t="s">
        <v>1877</v>
      </c>
      <c r="B40" s="409">
        <v>0</v>
      </c>
      <c r="C40" s="409">
        <v>0</v>
      </c>
      <c r="D40" s="409">
        <v>0</v>
      </c>
      <c r="E40" s="409">
        <v>0</v>
      </c>
      <c r="F40" s="409">
        <v>0</v>
      </c>
      <c r="G40" s="409">
        <v>0</v>
      </c>
      <c r="H40" s="409">
        <v>0</v>
      </c>
      <c r="I40" s="409">
        <v>0</v>
      </c>
      <c r="J40" s="409">
        <v>5</v>
      </c>
      <c r="K40" s="409">
        <v>0</v>
      </c>
      <c r="L40" s="409">
        <v>17</v>
      </c>
      <c r="M40" s="409">
        <v>1</v>
      </c>
      <c r="N40" s="409">
        <v>0</v>
      </c>
      <c r="O40" s="409">
        <v>23</v>
      </c>
      <c r="P40" s="409">
        <v>23</v>
      </c>
      <c r="R40" s="331"/>
    </row>
    <row r="41" spans="1:18" s="407" customFormat="1" ht="12.95" customHeight="1" x14ac:dyDescent="0.2">
      <c r="A41" s="408" t="s">
        <v>1100</v>
      </c>
      <c r="B41" s="409">
        <v>0</v>
      </c>
      <c r="C41" s="409">
        <v>10</v>
      </c>
      <c r="D41" s="409">
        <v>0</v>
      </c>
      <c r="E41" s="409">
        <v>23</v>
      </c>
      <c r="F41" s="409">
        <v>1</v>
      </c>
      <c r="G41" s="409">
        <v>0</v>
      </c>
      <c r="H41" s="409">
        <v>34</v>
      </c>
      <c r="I41" s="409">
        <v>0</v>
      </c>
      <c r="J41" s="409">
        <v>3</v>
      </c>
      <c r="K41" s="409">
        <v>0</v>
      </c>
      <c r="L41" s="409">
        <v>25</v>
      </c>
      <c r="M41" s="409">
        <v>1</v>
      </c>
      <c r="N41" s="409">
        <v>0</v>
      </c>
      <c r="O41" s="409">
        <v>29</v>
      </c>
      <c r="P41" s="409">
        <v>63</v>
      </c>
      <c r="R41" s="331"/>
    </row>
    <row r="42" spans="1:18" s="407" customFormat="1" ht="12.95" customHeight="1" x14ac:dyDescent="0.2">
      <c r="A42" s="408" t="s">
        <v>1073</v>
      </c>
      <c r="B42" s="409">
        <v>0</v>
      </c>
      <c r="C42" s="409">
        <v>0</v>
      </c>
      <c r="D42" s="409">
        <v>0</v>
      </c>
      <c r="E42" s="409">
        <v>0</v>
      </c>
      <c r="F42" s="409">
        <v>0</v>
      </c>
      <c r="G42" s="409">
        <v>0</v>
      </c>
      <c r="H42" s="409">
        <v>0</v>
      </c>
      <c r="I42" s="409">
        <v>0</v>
      </c>
      <c r="J42" s="409">
        <v>0</v>
      </c>
      <c r="K42" s="409">
        <v>0</v>
      </c>
      <c r="L42" s="409">
        <v>0</v>
      </c>
      <c r="M42" s="409">
        <v>0</v>
      </c>
      <c r="N42" s="409">
        <v>0</v>
      </c>
      <c r="O42" s="409">
        <v>0</v>
      </c>
      <c r="P42" s="409">
        <v>0</v>
      </c>
      <c r="R42" s="331"/>
    </row>
    <row r="43" spans="1:18" s="407" customFormat="1" ht="12.95" customHeight="1" x14ac:dyDescent="0.2">
      <c r="A43" s="408" t="s">
        <v>1488</v>
      </c>
      <c r="B43" s="409">
        <v>0</v>
      </c>
      <c r="C43" s="409">
        <v>0</v>
      </c>
      <c r="D43" s="409">
        <v>2</v>
      </c>
      <c r="E43" s="409">
        <v>8</v>
      </c>
      <c r="F43" s="409">
        <v>0</v>
      </c>
      <c r="G43" s="409">
        <v>0</v>
      </c>
      <c r="H43" s="409">
        <v>10</v>
      </c>
      <c r="I43" s="409">
        <v>0</v>
      </c>
      <c r="J43" s="409">
        <v>3</v>
      </c>
      <c r="K43" s="409">
        <v>4</v>
      </c>
      <c r="L43" s="409">
        <v>32</v>
      </c>
      <c r="M43" s="409">
        <v>0</v>
      </c>
      <c r="N43" s="409">
        <v>0</v>
      </c>
      <c r="O43" s="409">
        <v>39</v>
      </c>
      <c r="P43" s="409">
        <v>49</v>
      </c>
      <c r="R43" s="331"/>
    </row>
    <row r="44" spans="1:18" s="407" customFormat="1" ht="12.95" customHeight="1" x14ac:dyDescent="0.2">
      <c r="A44" s="410" t="s">
        <v>5</v>
      </c>
      <c r="B44" s="411">
        <v>0</v>
      </c>
      <c r="C44" s="411">
        <v>0</v>
      </c>
      <c r="D44" s="411">
        <v>0</v>
      </c>
      <c r="E44" s="411">
        <v>2</v>
      </c>
      <c r="F44" s="411">
        <v>0</v>
      </c>
      <c r="G44" s="411">
        <v>0</v>
      </c>
      <c r="H44" s="411">
        <v>2</v>
      </c>
      <c r="I44" s="411">
        <v>0</v>
      </c>
      <c r="J44" s="411">
        <v>0</v>
      </c>
      <c r="K44" s="411">
        <v>0</v>
      </c>
      <c r="L44" s="411">
        <v>1</v>
      </c>
      <c r="M44" s="411">
        <v>0</v>
      </c>
      <c r="N44" s="411">
        <v>0</v>
      </c>
      <c r="O44" s="411">
        <v>1</v>
      </c>
      <c r="P44" s="411">
        <v>3</v>
      </c>
      <c r="R44" s="331"/>
    </row>
    <row r="45" spans="1:18" s="407" customFormat="1" ht="12.95" customHeight="1" x14ac:dyDescent="0.2">
      <c r="A45" s="408" t="s">
        <v>1886</v>
      </c>
      <c r="B45" s="409">
        <v>0</v>
      </c>
      <c r="C45" s="409">
        <v>0</v>
      </c>
      <c r="D45" s="409">
        <v>0</v>
      </c>
      <c r="E45" s="409">
        <v>0</v>
      </c>
      <c r="F45" s="409">
        <v>0</v>
      </c>
      <c r="G45" s="409">
        <v>0</v>
      </c>
      <c r="H45" s="409">
        <v>0</v>
      </c>
      <c r="I45" s="409">
        <v>0</v>
      </c>
      <c r="J45" s="409">
        <v>0</v>
      </c>
      <c r="K45" s="409">
        <v>0</v>
      </c>
      <c r="L45" s="409">
        <v>0</v>
      </c>
      <c r="M45" s="409">
        <v>0</v>
      </c>
      <c r="N45" s="409">
        <v>0</v>
      </c>
      <c r="O45" s="409">
        <v>0</v>
      </c>
      <c r="P45" s="409">
        <v>0</v>
      </c>
      <c r="R45" s="331"/>
    </row>
    <row r="46" spans="1:18" s="407" customFormat="1" ht="12.95" customHeight="1" x14ac:dyDescent="0.2">
      <c r="A46" s="408" t="s">
        <v>1029</v>
      </c>
      <c r="B46" s="409">
        <v>0</v>
      </c>
      <c r="C46" s="409">
        <v>29</v>
      </c>
      <c r="D46" s="409">
        <v>103</v>
      </c>
      <c r="E46" s="409">
        <v>115</v>
      </c>
      <c r="F46" s="409">
        <v>2</v>
      </c>
      <c r="G46" s="409">
        <v>0</v>
      </c>
      <c r="H46" s="409">
        <v>249</v>
      </c>
      <c r="I46" s="409">
        <v>0</v>
      </c>
      <c r="J46" s="409">
        <v>11</v>
      </c>
      <c r="K46" s="409">
        <v>18</v>
      </c>
      <c r="L46" s="409">
        <v>99</v>
      </c>
      <c r="M46" s="409">
        <v>1</v>
      </c>
      <c r="N46" s="409">
        <v>0</v>
      </c>
      <c r="O46" s="409">
        <v>129</v>
      </c>
      <c r="P46" s="409">
        <v>378</v>
      </c>
      <c r="R46" s="331"/>
    </row>
    <row r="47" spans="1:18" s="407" customFormat="1" ht="12.95" customHeight="1" x14ac:dyDescent="0.2">
      <c r="A47" s="408" t="s">
        <v>1878</v>
      </c>
      <c r="B47" s="409">
        <v>0</v>
      </c>
      <c r="C47" s="409">
        <v>0</v>
      </c>
      <c r="D47" s="409">
        <v>0</v>
      </c>
      <c r="E47" s="409">
        <v>0</v>
      </c>
      <c r="F47" s="409">
        <v>0</v>
      </c>
      <c r="G47" s="409">
        <v>0</v>
      </c>
      <c r="H47" s="409">
        <v>0</v>
      </c>
      <c r="I47" s="409">
        <v>0</v>
      </c>
      <c r="J47" s="409">
        <v>0</v>
      </c>
      <c r="K47" s="409">
        <v>0</v>
      </c>
      <c r="L47" s="409">
        <v>0</v>
      </c>
      <c r="M47" s="409">
        <v>0</v>
      </c>
      <c r="N47" s="409">
        <v>0</v>
      </c>
      <c r="O47" s="409">
        <v>0</v>
      </c>
      <c r="P47" s="409">
        <v>0</v>
      </c>
      <c r="R47" s="331"/>
    </row>
    <row r="48" spans="1:18" s="407" customFormat="1" ht="12.95" customHeight="1" x14ac:dyDescent="0.2">
      <c r="A48" s="408" t="s">
        <v>1022</v>
      </c>
      <c r="B48" s="409">
        <v>0</v>
      </c>
      <c r="C48" s="409">
        <v>14</v>
      </c>
      <c r="D48" s="409">
        <v>16</v>
      </c>
      <c r="E48" s="409">
        <v>21</v>
      </c>
      <c r="F48" s="409">
        <v>0</v>
      </c>
      <c r="G48" s="409">
        <v>0</v>
      </c>
      <c r="H48" s="409">
        <v>51</v>
      </c>
      <c r="I48" s="409">
        <v>1</v>
      </c>
      <c r="J48" s="409">
        <v>12</v>
      </c>
      <c r="K48" s="409">
        <v>10</v>
      </c>
      <c r="L48" s="409">
        <v>27</v>
      </c>
      <c r="M48" s="409">
        <v>2</v>
      </c>
      <c r="N48" s="409">
        <v>0</v>
      </c>
      <c r="O48" s="409">
        <v>52</v>
      </c>
      <c r="P48" s="409">
        <v>103</v>
      </c>
      <c r="R48" s="331"/>
    </row>
    <row r="49" spans="1:18" s="1017" customFormat="1" ht="12.95" customHeight="1" x14ac:dyDescent="0.2">
      <c r="A49" s="1693" t="s">
        <v>22</v>
      </c>
      <c r="B49" s="1482">
        <v>2</v>
      </c>
      <c r="C49" s="1482">
        <v>90</v>
      </c>
      <c r="D49" s="1482">
        <v>221</v>
      </c>
      <c r="E49" s="1482">
        <v>352</v>
      </c>
      <c r="F49" s="1482">
        <v>19</v>
      </c>
      <c r="G49" s="1482">
        <v>0</v>
      </c>
      <c r="H49" s="1482">
        <v>684</v>
      </c>
      <c r="I49" s="1482">
        <v>1</v>
      </c>
      <c r="J49" s="1482">
        <v>95</v>
      </c>
      <c r="K49" s="1482">
        <v>84</v>
      </c>
      <c r="L49" s="1482">
        <v>494</v>
      </c>
      <c r="M49" s="1482">
        <v>21</v>
      </c>
      <c r="N49" s="1482">
        <v>0</v>
      </c>
      <c r="O49" s="1482">
        <v>695</v>
      </c>
      <c r="P49" s="1482">
        <v>1379</v>
      </c>
      <c r="R49" s="931"/>
    </row>
    <row r="50" spans="1:18" s="1017" customFormat="1" ht="12.95" customHeight="1" x14ac:dyDescent="0.2">
      <c r="A50" s="1694" t="s">
        <v>150</v>
      </c>
      <c r="B50" s="1018"/>
      <c r="C50" s="1018"/>
      <c r="D50" s="1018"/>
      <c r="E50" s="1018"/>
      <c r="F50" s="1018"/>
      <c r="G50" s="1018"/>
      <c r="H50" s="1018"/>
      <c r="I50" s="1018"/>
      <c r="J50" s="1018"/>
      <c r="K50" s="1018"/>
      <c r="L50" s="1018"/>
      <c r="M50" s="1018"/>
      <c r="N50" s="1018"/>
      <c r="O50" s="1018"/>
      <c r="P50" s="1018"/>
      <c r="R50" s="931"/>
    </row>
    <row r="51" spans="1:18" s="407" customFormat="1" ht="12.95" customHeight="1" x14ac:dyDescent="0.2">
      <c r="A51" s="408" t="s">
        <v>1879</v>
      </c>
      <c r="B51" s="409">
        <v>0</v>
      </c>
      <c r="C51" s="409">
        <v>0</v>
      </c>
      <c r="D51" s="409">
        <v>0</v>
      </c>
      <c r="E51" s="409">
        <v>0</v>
      </c>
      <c r="F51" s="409">
        <v>0</v>
      </c>
      <c r="G51" s="409">
        <v>0</v>
      </c>
      <c r="H51" s="409">
        <v>0</v>
      </c>
      <c r="I51" s="409">
        <v>0</v>
      </c>
      <c r="J51" s="409">
        <v>0</v>
      </c>
      <c r="K51" s="409">
        <v>0</v>
      </c>
      <c r="L51" s="409">
        <v>0</v>
      </c>
      <c r="M51" s="409">
        <v>0</v>
      </c>
      <c r="N51" s="409">
        <v>0</v>
      </c>
      <c r="O51" s="409">
        <v>0</v>
      </c>
      <c r="P51" s="409">
        <v>0</v>
      </c>
      <c r="R51" s="331"/>
    </row>
    <row r="52" spans="1:18" s="407" customFormat="1" ht="12.95" customHeight="1" x14ac:dyDescent="0.2">
      <c r="A52" s="408" t="s">
        <v>1880</v>
      </c>
      <c r="B52" s="409">
        <v>0</v>
      </c>
      <c r="C52" s="409">
        <v>0</v>
      </c>
      <c r="D52" s="409">
        <v>10</v>
      </c>
      <c r="E52" s="409">
        <v>6</v>
      </c>
      <c r="F52" s="409">
        <v>0</v>
      </c>
      <c r="G52" s="409">
        <v>0</v>
      </c>
      <c r="H52" s="409">
        <v>16</v>
      </c>
      <c r="I52" s="409">
        <v>0</v>
      </c>
      <c r="J52" s="409">
        <v>0</v>
      </c>
      <c r="K52" s="409">
        <v>4</v>
      </c>
      <c r="L52" s="409">
        <v>5</v>
      </c>
      <c r="M52" s="409">
        <v>0</v>
      </c>
      <c r="N52" s="409">
        <v>0</v>
      </c>
      <c r="O52" s="409">
        <v>9</v>
      </c>
      <c r="P52" s="409">
        <v>25</v>
      </c>
      <c r="R52" s="331"/>
    </row>
    <row r="53" spans="1:18" s="407" customFormat="1" ht="12.95" customHeight="1" x14ac:dyDescent="0.2">
      <c r="A53" s="408" t="s">
        <v>1918</v>
      </c>
      <c r="B53" s="409">
        <v>0</v>
      </c>
      <c r="C53" s="409">
        <v>0</v>
      </c>
      <c r="D53" s="409">
        <v>0</v>
      </c>
      <c r="E53" s="409">
        <v>2</v>
      </c>
      <c r="F53" s="409">
        <v>0</v>
      </c>
      <c r="G53" s="409">
        <v>0</v>
      </c>
      <c r="H53" s="409">
        <v>2</v>
      </c>
      <c r="I53" s="409">
        <v>0</v>
      </c>
      <c r="J53" s="409">
        <v>0</v>
      </c>
      <c r="K53" s="409">
        <v>0</v>
      </c>
      <c r="L53" s="409">
        <v>5</v>
      </c>
      <c r="M53" s="409">
        <v>0</v>
      </c>
      <c r="N53" s="409">
        <v>0</v>
      </c>
      <c r="O53" s="409">
        <v>5</v>
      </c>
      <c r="P53" s="409">
        <v>7</v>
      </c>
      <c r="R53" s="331"/>
    </row>
    <row r="54" spans="1:18" s="407" customFormat="1" ht="12.95" customHeight="1" x14ac:dyDescent="0.2">
      <c r="A54" s="410" t="s">
        <v>141</v>
      </c>
      <c r="B54" s="411">
        <v>0</v>
      </c>
      <c r="C54" s="411">
        <v>0</v>
      </c>
      <c r="D54" s="411">
        <v>0</v>
      </c>
      <c r="E54" s="411">
        <v>0</v>
      </c>
      <c r="F54" s="411">
        <v>0</v>
      </c>
      <c r="G54" s="411">
        <v>0</v>
      </c>
      <c r="H54" s="411">
        <v>0</v>
      </c>
      <c r="I54" s="411">
        <v>0</v>
      </c>
      <c r="J54" s="411">
        <v>0</v>
      </c>
      <c r="K54" s="411">
        <v>0</v>
      </c>
      <c r="L54" s="411">
        <v>0</v>
      </c>
      <c r="M54" s="411">
        <v>0</v>
      </c>
      <c r="N54" s="411">
        <v>0</v>
      </c>
      <c r="O54" s="411">
        <v>0</v>
      </c>
      <c r="P54" s="411">
        <v>0</v>
      </c>
      <c r="R54" s="331"/>
    </row>
    <row r="55" spans="1:18" s="407" customFormat="1" ht="12.95" customHeight="1" x14ac:dyDescent="0.2">
      <c r="A55" s="408" t="s">
        <v>4</v>
      </c>
      <c r="B55" s="409">
        <v>0</v>
      </c>
      <c r="C55" s="409">
        <v>8</v>
      </c>
      <c r="D55" s="409">
        <v>13</v>
      </c>
      <c r="E55" s="409">
        <v>3</v>
      </c>
      <c r="F55" s="409">
        <v>0</v>
      </c>
      <c r="G55" s="409">
        <v>0</v>
      </c>
      <c r="H55" s="409">
        <v>24</v>
      </c>
      <c r="I55" s="409">
        <v>0</v>
      </c>
      <c r="J55" s="409">
        <v>3</v>
      </c>
      <c r="K55" s="409">
        <v>4</v>
      </c>
      <c r="L55" s="409">
        <v>10</v>
      </c>
      <c r="M55" s="409">
        <v>0</v>
      </c>
      <c r="N55" s="409">
        <v>0</v>
      </c>
      <c r="O55" s="409">
        <v>17</v>
      </c>
      <c r="P55" s="409">
        <v>41</v>
      </c>
      <c r="R55" s="331"/>
    </row>
    <row r="56" spans="1:18" s="407" customFormat="1" ht="12.95" customHeight="1" x14ac:dyDescent="0.2">
      <c r="A56" s="412" t="s">
        <v>1104</v>
      </c>
      <c r="B56" s="413">
        <v>0</v>
      </c>
      <c r="C56" s="413">
        <v>0</v>
      </c>
      <c r="D56" s="413">
        <v>0</v>
      </c>
      <c r="E56" s="413">
        <v>5</v>
      </c>
      <c r="F56" s="413">
        <v>0</v>
      </c>
      <c r="G56" s="413">
        <v>0</v>
      </c>
      <c r="H56" s="413">
        <v>5</v>
      </c>
      <c r="I56" s="413">
        <v>0</v>
      </c>
      <c r="J56" s="413">
        <v>0</v>
      </c>
      <c r="K56" s="413">
        <v>2</v>
      </c>
      <c r="L56" s="413">
        <v>1</v>
      </c>
      <c r="M56" s="413">
        <v>0</v>
      </c>
      <c r="N56" s="413">
        <v>0</v>
      </c>
      <c r="O56" s="413">
        <v>3</v>
      </c>
      <c r="P56" s="413">
        <v>8</v>
      </c>
      <c r="R56" s="331"/>
    </row>
    <row r="57" spans="1:18" s="407" customFormat="1" ht="12.95" customHeight="1" x14ac:dyDescent="0.2">
      <c r="A57" s="410" t="s">
        <v>1882</v>
      </c>
      <c r="B57" s="411">
        <v>0</v>
      </c>
      <c r="C57" s="411">
        <v>10</v>
      </c>
      <c r="D57" s="411">
        <v>7</v>
      </c>
      <c r="E57" s="411">
        <v>18</v>
      </c>
      <c r="F57" s="411">
        <v>0</v>
      </c>
      <c r="G57" s="411">
        <v>0</v>
      </c>
      <c r="H57" s="411">
        <v>35</v>
      </c>
      <c r="I57" s="411">
        <v>0</v>
      </c>
      <c r="J57" s="411">
        <v>3</v>
      </c>
      <c r="K57" s="411">
        <v>1</v>
      </c>
      <c r="L57" s="411">
        <v>0</v>
      </c>
      <c r="M57" s="411">
        <v>0</v>
      </c>
      <c r="N57" s="411">
        <v>0</v>
      </c>
      <c r="O57" s="411">
        <v>4</v>
      </c>
      <c r="P57" s="411">
        <v>39</v>
      </c>
      <c r="R57" s="331"/>
    </row>
    <row r="58" spans="1:18" s="407" customFormat="1" ht="12.95" customHeight="1" x14ac:dyDescent="0.2">
      <c r="A58" s="408" t="s">
        <v>1754</v>
      </c>
      <c r="B58" s="409">
        <v>0</v>
      </c>
      <c r="C58" s="409">
        <v>0</v>
      </c>
      <c r="D58" s="409">
        <v>0</v>
      </c>
      <c r="E58" s="409">
        <v>0</v>
      </c>
      <c r="F58" s="409">
        <v>0</v>
      </c>
      <c r="G58" s="409">
        <v>0</v>
      </c>
      <c r="H58" s="409">
        <v>0</v>
      </c>
      <c r="I58" s="409">
        <v>0</v>
      </c>
      <c r="J58" s="409">
        <v>0</v>
      </c>
      <c r="K58" s="409">
        <v>0</v>
      </c>
      <c r="L58" s="409">
        <v>0</v>
      </c>
      <c r="M58" s="409">
        <v>0</v>
      </c>
      <c r="N58" s="409">
        <v>0</v>
      </c>
      <c r="O58" s="409">
        <v>0</v>
      </c>
      <c r="P58" s="409">
        <v>0</v>
      </c>
      <c r="R58" s="331"/>
    </row>
    <row r="59" spans="1:18" s="407" customFormat="1" ht="12.95" customHeight="1" x14ac:dyDescent="0.2">
      <c r="A59" s="412" t="s">
        <v>1885</v>
      </c>
      <c r="B59" s="1205">
        <v>0</v>
      </c>
      <c r="C59" s="1205">
        <v>17</v>
      </c>
      <c r="D59" s="1205">
        <v>7</v>
      </c>
      <c r="E59" s="1205">
        <v>65</v>
      </c>
      <c r="F59" s="1205">
        <v>11</v>
      </c>
      <c r="G59" s="1205">
        <v>0</v>
      </c>
      <c r="H59" s="1205">
        <v>100</v>
      </c>
      <c r="I59" s="1205">
        <v>2</v>
      </c>
      <c r="J59" s="1205">
        <v>8</v>
      </c>
      <c r="K59" s="1205">
        <v>4</v>
      </c>
      <c r="L59" s="1205">
        <v>16</v>
      </c>
      <c r="M59" s="1205">
        <v>8</v>
      </c>
      <c r="N59" s="1205">
        <v>1</v>
      </c>
      <c r="O59" s="1205">
        <v>39</v>
      </c>
      <c r="P59" s="413">
        <v>139</v>
      </c>
      <c r="R59" s="331"/>
    </row>
    <row r="60" spans="1:18" s="1017" customFormat="1" ht="12.95" customHeight="1" x14ac:dyDescent="0.2">
      <c r="A60" s="1693" t="s">
        <v>3850</v>
      </c>
      <c r="B60" s="1482">
        <v>0</v>
      </c>
      <c r="C60" s="1482">
        <v>35</v>
      </c>
      <c r="D60" s="1482">
        <v>37</v>
      </c>
      <c r="E60" s="1482">
        <v>99</v>
      </c>
      <c r="F60" s="1482">
        <v>11</v>
      </c>
      <c r="G60" s="1482">
        <v>0</v>
      </c>
      <c r="H60" s="1482">
        <v>182</v>
      </c>
      <c r="I60" s="1482">
        <v>2</v>
      </c>
      <c r="J60" s="1482">
        <v>14</v>
      </c>
      <c r="K60" s="1482">
        <v>15</v>
      </c>
      <c r="L60" s="1482">
        <v>37</v>
      </c>
      <c r="M60" s="1482">
        <v>8</v>
      </c>
      <c r="N60" s="1482">
        <v>1</v>
      </c>
      <c r="O60" s="1482">
        <v>77</v>
      </c>
      <c r="P60" s="1482">
        <v>259</v>
      </c>
      <c r="R60" s="931"/>
    </row>
    <row r="61" spans="1:18" s="1017" customFormat="1" ht="12.95" customHeight="1" x14ac:dyDescent="0.2">
      <c r="A61" s="1695" t="s">
        <v>3851</v>
      </c>
      <c r="B61" s="1018"/>
      <c r="C61" s="1018"/>
      <c r="D61" s="1018"/>
      <c r="E61" s="1018"/>
      <c r="F61" s="1018"/>
      <c r="G61" s="1018"/>
      <c r="H61" s="1018"/>
      <c r="I61" s="1018"/>
      <c r="J61" s="1018"/>
      <c r="K61" s="1018"/>
      <c r="L61" s="1018"/>
      <c r="M61" s="1018"/>
      <c r="N61" s="1018"/>
      <c r="O61" s="1018"/>
      <c r="P61" s="1018"/>
      <c r="R61" s="931"/>
    </row>
    <row r="62" spans="1:18" s="407" customFormat="1" ht="12.95" customHeight="1" x14ac:dyDescent="0.2">
      <c r="A62" s="408" t="s">
        <v>1755</v>
      </c>
      <c r="B62" s="409">
        <v>0</v>
      </c>
      <c r="C62" s="409">
        <v>58</v>
      </c>
      <c r="D62" s="409">
        <v>71</v>
      </c>
      <c r="E62" s="409">
        <v>178</v>
      </c>
      <c r="F62" s="409">
        <v>1</v>
      </c>
      <c r="G62" s="409">
        <v>0</v>
      </c>
      <c r="H62" s="409">
        <v>308</v>
      </c>
      <c r="I62" s="409">
        <v>0</v>
      </c>
      <c r="J62" s="409">
        <v>74</v>
      </c>
      <c r="K62" s="409">
        <v>54</v>
      </c>
      <c r="L62" s="409">
        <v>157</v>
      </c>
      <c r="M62" s="409">
        <v>1</v>
      </c>
      <c r="N62" s="409">
        <v>0</v>
      </c>
      <c r="O62" s="409">
        <v>286</v>
      </c>
      <c r="P62" s="409">
        <v>594</v>
      </c>
      <c r="R62" s="331"/>
    </row>
    <row r="63" spans="1:18" s="407" customFormat="1" ht="12.95" customHeight="1" x14ac:dyDescent="0.2">
      <c r="A63" s="408" t="s">
        <v>1072</v>
      </c>
      <c r="B63" s="409">
        <v>0</v>
      </c>
      <c r="C63" s="409">
        <v>16</v>
      </c>
      <c r="D63" s="409">
        <v>13</v>
      </c>
      <c r="E63" s="409">
        <v>16</v>
      </c>
      <c r="F63" s="409">
        <v>2</v>
      </c>
      <c r="G63" s="409">
        <v>0</v>
      </c>
      <c r="H63" s="409">
        <v>47</v>
      </c>
      <c r="I63" s="409">
        <v>0</v>
      </c>
      <c r="J63" s="409">
        <v>6</v>
      </c>
      <c r="K63" s="409">
        <v>3</v>
      </c>
      <c r="L63" s="409">
        <v>13</v>
      </c>
      <c r="M63" s="409">
        <v>1</v>
      </c>
      <c r="N63" s="409">
        <v>0</v>
      </c>
      <c r="O63" s="409">
        <v>23</v>
      </c>
      <c r="P63" s="409">
        <v>70</v>
      </c>
      <c r="R63" s="331"/>
    </row>
    <row r="64" spans="1:18" s="407" customFormat="1" ht="12.95" customHeight="1" x14ac:dyDescent="0.2">
      <c r="A64" s="408" t="s">
        <v>1103</v>
      </c>
      <c r="B64" s="409">
        <v>0</v>
      </c>
      <c r="C64" s="409">
        <v>0</v>
      </c>
      <c r="D64" s="409">
        <v>43</v>
      </c>
      <c r="E64" s="409">
        <v>165</v>
      </c>
      <c r="F64" s="409">
        <v>0</v>
      </c>
      <c r="G64" s="409">
        <v>0</v>
      </c>
      <c r="H64" s="409">
        <v>208</v>
      </c>
      <c r="I64" s="409">
        <v>0</v>
      </c>
      <c r="J64" s="409">
        <v>0</v>
      </c>
      <c r="K64" s="409">
        <v>8</v>
      </c>
      <c r="L64" s="409">
        <v>88</v>
      </c>
      <c r="M64" s="409">
        <v>1</v>
      </c>
      <c r="N64" s="409">
        <v>0</v>
      </c>
      <c r="O64" s="409">
        <v>97</v>
      </c>
      <c r="P64" s="409">
        <v>305</v>
      </c>
      <c r="R64" s="331"/>
    </row>
    <row r="65" spans="1:18" s="407" customFormat="1" ht="12.95" customHeight="1" x14ac:dyDescent="0.2">
      <c r="A65" s="410" t="s">
        <v>1893</v>
      </c>
      <c r="B65" s="411">
        <v>0</v>
      </c>
      <c r="C65" s="411">
        <v>3</v>
      </c>
      <c r="D65" s="411">
        <v>112</v>
      </c>
      <c r="E65" s="411">
        <v>388</v>
      </c>
      <c r="F65" s="411">
        <v>18</v>
      </c>
      <c r="G65" s="411">
        <v>0</v>
      </c>
      <c r="H65" s="411">
        <v>521</v>
      </c>
      <c r="I65" s="411">
        <v>0</v>
      </c>
      <c r="J65" s="411">
        <v>2</v>
      </c>
      <c r="K65" s="411">
        <v>38</v>
      </c>
      <c r="L65" s="411">
        <v>241</v>
      </c>
      <c r="M65" s="411">
        <v>13</v>
      </c>
      <c r="N65" s="411">
        <v>0</v>
      </c>
      <c r="O65" s="411">
        <v>294</v>
      </c>
      <c r="P65" s="411">
        <v>815</v>
      </c>
      <c r="R65" s="331"/>
    </row>
    <row r="66" spans="1:18" s="407" customFormat="1" ht="12.95" customHeight="1" x14ac:dyDescent="0.2">
      <c r="A66" s="408" t="s">
        <v>142</v>
      </c>
      <c r="B66" s="409">
        <v>0</v>
      </c>
      <c r="C66" s="409">
        <v>2</v>
      </c>
      <c r="D66" s="409">
        <v>29</v>
      </c>
      <c r="E66" s="409">
        <v>92</v>
      </c>
      <c r="F66" s="409">
        <v>5</v>
      </c>
      <c r="G66" s="409">
        <v>0</v>
      </c>
      <c r="H66" s="409">
        <v>128</v>
      </c>
      <c r="I66" s="409">
        <v>0</v>
      </c>
      <c r="J66" s="409">
        <v>0</v>
      </c>
      <c r="K66" s="409">
        <v>15</v>
      </c>
      <c r="L66" s="409">
        <v>40</v>
      </c>
      <c r="M66" s="409">
        <v>1</v>
      </c>
      <c r="N66" s="409">
        <v>0</v>
      </c>
      <c r="O66" s="409">
        <v>56</v>
      </c>
      <c r="P66" s="409">
        <v>184</v>
      </c>
      <c r="R66" s="331"/>
    </row>
    <row r="67" spans="1:18" s="407" customFormat="1" ht="12.95" customHeight="1" x14ac:dyDescent="0.2">
      <c r="A67" s="412" t="s">
        <v>2234</v>
      </c>
      <c r="B67" s="413">
        <v>0</v>
      </c>
      <c r="C67" s="413">
        <v>4</v>
      </c>
      <c r="D67" s="413">
        <v>29</v>
      </c>
      <c r="E67" s="413">
        <v>39</v>
      </c>
      <c r="F67" s="413">
        <v>1</v>
      </c>
      <c r="G67" s="413">
        <v>0</v>
      </c>
      <c r="H67" s="413">
        <v>73</v>
      </c>
      <c r="I67" s="413">
        <v>0</v>
      </c>
      <c r="J67" s="413">
        <v>7</v>
      </c>
      <c r="K67" s="413">
        <v>24</v>
      </c>
      <c r="L67" s="413">
        <v>1</v>
      </c>
      <c r="M67" s="413">
        <v>0</v>
      </c>
      <c r="N67" s="413">
        <v>0</v>
      </c>
      <c r="O67" s="413">
        <v>32</v>
      </c>
      <c r="P67" s="413">
        <v>105</v>
      </c>
      <c r="R67" s="331"/>
    </row>
    <row r="68" spans="1:18" s="407" customFormat="1" ht="12.95" customHeight="1" x14ac:dyDescent="0.2">
      <c r="A68" s="410" t="s">
        <v>1756</v>
      </c>
      <c r="B68" s="411">
        <v>0</v>
      </c>
      <c r="C68" s="411">
        <v>9</v>
      </c>
      <c r="D68" s="411">
        <v>36</v>
      </c>
      <c r="E68" s="411">
        <v>50</v>
      </c>
      <c r="F68" s="411">
        <v>1</v>
      </c>
      <c r="G68" s="411">
        <v>0</v>
      </c>
      <c r="H68" s="411">
        <v>96</v>
      </c>
      <c r="I68" s="411">
        <v>0</v>
      </c>
      <c r="J68" s="411">
        <v>6</v>
      </c>
      <c r="K68" s="411">
        <v>18</v>
      </c>
      <c r="L68" s="411">
        <v>46</v>
      </c>
      <c r="M68" s="411">
        <v>0</v>
      </c>
      <c r="N68" s="411">
        <v>0</v>
      </c>
      <c r="O68" s="411">
        <v>70</v>
      </c>
      <c r="P68" s="411">
        <v>166</v>
      </c>
      <c r="R68" s="331"/>
    </row>
    <row r="69" spans="1:18" s="407" customFormat="1" ht="12.95" customHeight="1" x14ac:dyDescent="0.2">
      <c r="A69" s="408" t="s">
        <v>1919</v>
      </c>
      <c r="B69" s="409">
        <v>0</v>
      </c>
      <c r="C69" s="409">
        <v>5</v>
      </c>
      <c r="D69" s="409">
        <v>25</v>
      </c>
      <c r="E69" s="409">
        <v>48</v>
      </c>
      <c r="F69" s="409">
        <v>0</v>
      </c>
      <c r="G69" s="409">
        <v>0</v>
      </c>
      <c r="H69" s="409">
        <v>78</v>
      </c>
      <c r="I69" s="409">
        <v>0</v>
      </c>
      <c r="J69" s="409">
        <v>2</v>
      </c>
      <c r="K69" s="409">
        <v>6</v>
      </c>
      <c r="L69" s="409">
        <v>30</v>
      </c>
      <c r="M69" s="409">
        <v>0</v>
      </c>
      <c r="N69" s="409">
        <v>0</v>
      </c>
      <c r="O69" s="409">
        <v>38</v>
      </c>
      <c r="P69" s="409">
        <v>116</v>
      </c>
      <c r="R69" s="331"/>
    </row>
    <row r="70" spans="1:18" s="407" customFormat="1" ht="12.95" customHeight="1" x14ac:dyDescent="0.2">
      <c r="A70" s="408" t="s">
        <v>1883</v>
      </c>
      <c r="B70" s="409">
        <v>0</v>
      </c>
      <c r="C70" s="409">
        <v>3</v>
      </c>
      <c r="D70" s="409">
        <v>153</v>
      </c>
      <c r="E70" s="409">
        <v>289</v>
      </c>
      <c r="F70" s="409">
        <v>8</v>
      </c>
      <c r="G70" s="409">
        <v>0</v>
      </c>
      <c r="H70" s="409">
        <v>453</v>
      </c>
      <c r="I70" s="409">
        <v>0</v>
      </c>
      <c r="J70" s="409">
        <v>1</v>
      </c>
      <c r="K70" s="409">
        <v>19</v>
      </c>
      <c r="L70" s="409">
        <v>126</v>
      </c>
      <c r="M70" s="409">
        <v>6</v>
      </c>
      <c r="N70" s="409">
        <v>0</v>
      </c>
      <c r="O70" s="409">
        <v>152</v>
      </c>
      <c r="P70" s="409">
        <v>605</v>
      </c>
      <c r="R70" s="331"/>
    </row>
    <row r="71" spans="1:18" s="407" customFormat="1" ht="12.95" customHeight="1" x14ac:dyDescent="0.2">
      <c r="A71" s="412" t="s">
        <v>1244</v>
      </c>
      <c r="B71" s="413">
        <v>0</v>
      </c>
      <c r="C71" s="413">
        <v>0</v>
      </c>
      <c r="D71" s="413">
        <v>0</v>
      </c>
      <c r="E71" s="413">
        <v>0</v>
      </c>
      <c r="F71" s="413">
        <v>0</v>
      </c>
      <c r="G71" s="413">
        <v>0</v>
      </c>
      <c r="H71" s="413">
        <v>0</v>
      </c>
      <c r="I71" s="413">
        <v>0</v>
      </c>
      <c r="J71" s="413">
        <v>0</v>
      </c>
      <c r="K71" s="413">
        <v>0</v>
      </c>
      <c r="L71" s="413">
        <v>0</v>
      </c>
      <c r="M71" s="413">
        <v>0</v>
      </c>
      <c r="N71" s="413">
        <v>0</v>
      </c>
      <c r="O71" s="413">
        <v>0</v>
      </c>
      <c r="P71" s="413">
        <v>0</v>
      </c>
      <c r="R71" s="331"/>
    </row>
    <row r="72" spans="1:18" s="407" customFormat="1" ht="12.95" customHeight="1" x14ac:dyDescent="0.2">
      <c r="A72" s="408" t="s">
        <v>1884</v>
      </c>
      <c r="B72" s="409">
        <v>0</v>
      </c>
      <c r="C72" s="409">
        <v>0</v>
      </c>
      <c r="D72" s="409">
        <v>3</v>
      </c>
      <c r="E72" s="409">
        <v>13</v>
      </c>
      <c r="F72" s="409">
        <v>1</v>
      </c>
      <c r="G72" s="409">
        <v>0</v>
      </c>
      <c r="H72" s="409">
        <v>17</v>
      </c>
      <c r="I72" s="409">
        <v>0</v>
      </c>
      <c r="J72" s="409">
        <v>1</v>
      </c>
      <c r="K72" s="409">
        <v>3</v>
      </c>
      <c r="L72" s="409">
        <v>21</v>
      </c>
      <c r="M72" s="409">
        <v>2</v>
      </c>
      <c r="N72" s="409">
        <v>0</v>
      </c>
      <c r="O72" s="409">
        <v>27</v>
      </c>
      <c r="P72" s="409">
        <v>44</v>
      </c>
      <c r="R72" s="331"/>
    </row>
    <row r="73" spans="1:18" s="407" customFormat="1" ht="12.95" customHeight="1" x14ac:dyDescent="0.2">
      <c r="A73" s="408" t="s">
        <v>1887</v>
      </c>
      <c r="B73" s="409">
        <v>0</v>
      </c>
      <c r="C73" s="409">
        <v>6</v>
      </c>
      <c r="D73" s="409">
        <v>95</v>
      </c>
      <c r="E73" s="409">
        <v>183</v>
      </c>
      <c r="F73" s="409">
        <v>1</v>
      </c>
      <c r="G73" s="409">
        <v>0</v>
      </c>
      <c r="H73" s="409">
        <v>285</v>
      </c>
      <c r="I73" s="409">
        <v>0</v>
      </c>
      <c r="J73" s="409">
        <v>3</v>
      </c>
      <c r="K73" s="409">
        <v>32</v>
      </c>
      <c r="L73" s="409">
        <v>133</v>
      </c>
      <c r="M73" s="409">
        <v>2</v>
      </c>
      <c r="N73" s="409">
        <v>0</v>
      </c>
      <c r="O73" s="409">
        <v>170</v>
      </c>
      <c r="P73" s="409">
        <v>455</v>
      </c>
      <c r="R73" s="331"/>
    </row>
    <row r="74" spans="1:18" s="407" customFormat="1" ht="12.95" customHeight="1" x14ac:dyDescent="0.2">
      <c r="A74" s="408" t="s">
        <v>1888</v>
      </c>
      <c r="B74" s="409">
        <v>0</v>
      </c>
      <c r="C74" s="409">
        <v>1</v>
      </c>
      <c r="D74" s="409">
        <v>71</v>
      </c>
      <c r="E74" s="409">
        <v>237</v>
      </c>
      <c r="F74" s="409">
        <v>4</v>
      </c>
      <c r="G74" s="409">
        <v>0</v>
      </c>
      <c r="H74" s="409">
        <v>313</v>
      </c>
      <c r="I74" s="409">
        <v>0</v>
      </c>
      <c r="J74" s="409">
        <v>3</v>
      </c>
      <c r="K74" s="409">
        <v>18</v>
      </c>
      <c r="L74" s="409">
        <v>162</v>
      </c>
      <c r="M74" s="409">
        <v>2</v>
      </c>
      <c r="N74" s="409">
        <v>0</v>
      </c>
      <c r="O74" s="409">
        <v>185</v>
      </c>
      <c r="P74" s="409">
        <v>498</v>
      </c>
      <c r="R74" s="331"/>
    </row>
    <row r="75" spans="1:18" s="407" customFormat="1" ht="12.95" customHeight="1" x14ac:dyDescent="0.2">
      <c r="A75" s="408" t="s">
        <v>1757</v>
      </c>
      <c r="B75" s="409">
        <v>0</v>
      </c>
      <c r="C75" s="409">
        <v>0</v>
      </c>
      <c r="D75" s="409">
        <v>0</v>
      </c>
      <c r="E75" s="409">
        <v>64</v>
      </c>
      <c r="F75" s="409">
        <v>4</v>
      </c>
      <c r="G75" s="409">
        <v>0</v>
      </c>
      <c r="H75" s="409">
        <v>68</v>
      </c>
      <c r="I75" s="409">
        <v>0</v>
      </c>
      <c r="J75" s="409">
        <v>0</v>
      </c>
      <c r="K75" s="409">
        <v>0</v>
      </c>
      <c r="L75" s="409">
        <v>33</v>
      </c>
      <c r="M75" s="409">
        <v>0</v>
      </c>
      <c r="N75" s="409">
        <v>0</v>
      </c>
      <c r="O75" s="409">
        <v>33</v>
      </c>
      <c r="P75" s="409">
        <v>101</v>
      </c>
      <c r="R75" s="331"/>
    </row>
    <row r="76" spans="1:18" s="1017" customFormat="1" ht="12.95" customHeight="1" x14ac:dyDescent="0.2">
      <c r="A76" s="1696" t="s">
        <v>3852</v>
      </c>
      <c r="B76" s="1482">
        <v>0</v>
      </c>
      <c r="C76" s="1482">
        <v>107</v>
      </c>
      <c r="D76" s="1482">
        <v>680</v>
      </c>
      <c r="E76" s="1482">
        <v>1762</v>
      </c>
      <c r="F76" s="1482">
        <v>46</v>
      </c>
      <c r="G76" s="1482">
        <v>0</v>
      </c>
      <c r="H76" s="1482">
        <v>2595</v>
      </c>
      <c r="I76" s="1482">
        <v>0</v>
      </c>
      <c r="J76" s="1482">
        <v>105</v>
      </c>
      <c r="K76" s="1482">
        <v>238</v>
      </c>
      <c r="L76" s="1482">
        <v>1091</v>
      </c>
      <c r="M76" s="1482">
        <v>29</v>
      </c>
      <c r="N76" s="1482">
        <v>0</v>
      </c>
      <c r="O76" s="1482">
        <v>1463</v>
      </c>
      <c r="P76" s="1482">
        <v>4058</v>
      </c>
      <c r="R76" s="931"/>
    </row>
    <row r="77" spans="1:18" s="1017" customFormat="1" ht="12.95" customHeight="1" x14ac:dyDescent="0.2">
      <c r="A77" s="1697" t="s">
        <v>3853</v>
      </c>
      <c r="B77" s="1019"/>
      <c r="C77" s="1019"/>
      <c r="D77" s="1019"/>
      <c r="E77" s="1019"/>
      <c r="F77" s="1019"/>
      <c r="G77" s="1019"/>
      <c r="H77" s="1019"/>
      <c r="I77" s="1019"/>
      <c r="J77" s="1019"/>
      <c r="K77" s="1019"/>
      <c r="L77" s="1019"/>
      <c r="M77" s="1019"/>
      <c r="N77" s="1019"/>
      <c r="O77" s="1019"/>
      <c r="P77" s="1019"/>
      <c r="R77" s="931"/>
    </row>
    <row r="78" spans="1:18" s="407" customFormat="1" ht="12.95" customHeight="1" x14ac:dyDescent="0.2">
      <c r="A78" s="1180" t="s">
        <v>2145</v>
      </c>
      <c r="B78" s="409">
        <v>0</v>
      </c>
      <c r="C78" s="409">
        <v>0</v>
      </c>
      <c r="D78" s="409">
        <v>0</v>
      </c>
      <c r="E78" s="409">
        <v>0</v>
      </c>
      <c r="F78" s="409">
        <v>0</v>
      </c>
      <c r="G78" s="409">
        <v>0</v>
      </c>
      <c r="H78" s="409">
        <v>0</v>
      </c>
      <c r="I78" s="409">
        <v>0</v>
      </c>
      <c r="J78" s="409">
        <v>0</v>
      </c>
      <c r="K78" s="409">
        <v>0</v>
      </c>
      <c r="L78" s="409">
        <v>5</v>
      </c>
      <c r="M78" s="409">
        <v>4</v>
      </c>
      <c r="N78" s="409">
        <v>0</v>
      </c>
      <c r="O78" s="409">
        <v>9</v>
      </c>
      <c r="P78" s="409">
        <v>9</v>
      </c>
      <c r="R78" s="331"/>
    </row>
    <row r="79" spans="1:18" s="1017" customFormat="1" ht="12.95" customHeight="1" x14ac:dyDescent="0.2">
      <c r="A79" s="1693" t="s">
        <v>3854</v>
      </c>
      <c r="B79" s="1482">
        <v>0</v>
      </c>
      <c r="C79" s="1482">
        <v>0</v>
      </c>
      <c r="D79" s="1482">
        <v>0</v>
      </c>
      <c r="E79" s="1482">
        <v>0</v>
      </c>
      <c r="F79" s="1482">
        <v>0</v>
      </c>
      <c r="G79" s="1482">
        <v>0</v>
      </c>
      <c r="H79" s="1482">
        <v>0</v>
      </c>
      <c r="I79" s="1482">
        <v>0</v>
      </c>
      <c r="J79" s="1482">
        <v>0</v>
      </c>
      <c r="K79" s="1482">
        <v>0</v>
      </c>
      <c r="L79" s="1482">
        <v>5</v>
      </c>
      <c r="M79" s="1482">
        <v>4</v>
      </c>
      <c r="N79" s="1482">
        <v>0</v>
      </c>
      <c r="O79" s="1482">
        <v>9</v>
      </c>
      <c r="P79" s="1482">
        <v>9</v>
      </c>
      <c r="R79" s="931"/>
    </row>
    <row r="80" spans="1:18" s="1017" customFormat="1" ht="12.95" customHeight="1" thickBot="1" x14ac:dyDescent="0.25">
      <c r="A80" s="1698" t="s">
        <v>21</v>
      </c>
      <c r="B80" s="1481">
        <v>2</v>
      </c>
      <c r="C80" s="1481">
        <v>232</v>
      </c>
      <c r="D80" s="1481">
        <v>938</v>
      </c>
      <c r="E80" s="1481">
        <v>2213</v>
      </c>
      <c r="F80" s="1481">
        <v>76</v>
      </c>
      <c r="G80" s="1481">
        <v>0</v>
      </c>
      <c r="H80" s="1481">
        <v>3461</v>
      </c>
      <c r="I80" s="1481">
        <v>3</v>
      </c>
      <c r="J80" s="1481">
        <v>214</v>
      </c>
      <c r="K80" s="1481">
        <v>337</v>
      </c>
      <c r="L80" s="1481">
        <v>1627</v>
      </c>
      <c r="M80" s="1481">
        <v>62</v>
      </c>
      <c r="N80" s="1481">
        <v>1</v>
      </c>
      <c r="O80" s="1481">
        <v>2244</v>
      </c>
      <c r="P80" s="1481">
        <v>5705</v>
      </c>
      <c r="R80" s="931"/>
    </row>
    <row r="81" spans="18:18" ht="12.95" customHeight="1" x14ac:dyDescent="0.2">
      <c r="R81" s="331"/>
    </row>
    <row r="82" spans="18:18" x14ac:dyDescent="0.2">
      <c r="R82" s="331"/>
    </row>
  </sheetData>
  <mergeCells count="21">
    <mergeCell ref="O11:O12"/>
    <mergeCell ref="B11:B12"/>
    <mergeCell ref="B10:H10"/>
    <mergeCell ref="A5:P5"/>
    <mergeCell ref="A6:P6"/>
    <mergeCell ref="J11:J12"/>
    <mergeCell ref="L11:L12"/>
    <mergeCell ref="M11:M12"/>
    <mergeCell ref="D11:D12"/>
    <mergeCell ref="G11:G12"/>
    <mergeCell ref="F11:F12"/>
    <mergeCell ref="C11:C12"/>
    <mergeCell ref="I10:O10"/>
    <mergeCell ref="B8:P9"/>
    <mergeCell ref="I11:I12"/>
    <mergeCell ref="P10:P12"/>
    <mergeCell ref="A8:A12"/>
    <mergeCell ref="K11:K12"/>
    <mergeCell ref="N11:N12"/>
    <mergeCell ref="E11:E12"/>
    <mergeCell ref="H11:H12"/>
  </mergeCells>
  <phoneticPr fontId="6" type="noConversion"/>
  <conditionalFormatting sqref="R14:R82">
    <cfRule type="cellIs" dxfId="37" priority="23" stopIfTrue="1" operator="greaterThan">
      <formula>1</formula>
    </cfRule>
    <cfRule type="cellIs" dxfId="36" priority="24" stopIfTrue="1" operator="lessThan">
      <formula>-1</formula>
    </cfRule>
  </conditionalFormatting>
  <conditionalFormatting sqref="B14:P80">
    <cfRule type="expression" dxfId="35" priority="26" stopIfTrue="1">
      <formula>$AZ14=1</formula>
    </cfRule>
  </conditionalFormatting>
  <conditionalFormatting sqref="B78:B80">
    <cfRule type="expression" dxfId="34" priority="10" stopIfTrue="1">
      <formula>$AZ78=1</formula>
    </cfRule>
  </conditionalFormatting>
  <conditionalFormatting sqref="A76:A78">
    <cfRule type="expression" dxfId="33" priority="5" stopIfTrue="1">
      <formula>$AZ76=1</formula>
    </cfRule>
  </conditionalFormatting>
  <conditionalFormatting sqref="A14:A75 A79:A80">
    <cfRule type="expression" dxfId="32" priority="6" stopIfTrue="1">
      <formula>$AY14=1</formula>
    </cfRule>
  </conditionalFormatting>
  <conditionalFormatting sqref="A49:A50 A60:A61">
    <cfRule type="expression" dxfId="31" priority="4" stopIfTrue="1">
      <formula>#REF!=1</formula>
    </cfRule>
  </conditionalFormatting>
  <conditionalFormatting sqref="A76">
    <cfRule type="expression" dxfId="30" priority="3" stopIfTrue="1">
      <formula>#REF!=1</formula>
    </cfRule>
  </conditionalFormatting>
  <conditionalFormatting sqref="A79:A80">
    <cfRule type="expression" dxfId="29" priority="2" stopIfTrue="1">
      <formula>#REF!=1</formula>
    </cfRule>
  </conditionalFormatting>
  <conditionalFormatting sqref="A77:A78">
    <cfRule type="expression" dxfId="28" priority="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paperSize="9" scale="60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 enableFormatConditionsCalculation="0"/>
  <dimension ref="A1:D219"/>
  <sheetViews>
    <sheetView showGridLines="0" zoomScaleNormal="100" workbookViewId="0">
      <pane ySplit="10" topLeftCell="A28" activePane="bottomLeft" state="frozen"/>
      <selection activeCell="A3" sqref="A3:IV3"/>
      <selection pane="bottomLeft" activeCell="F47" sqref="F47"/>
    </sheetView>
  </sheetViews>
  <sheetFormatPr defaultRowHeight="11.25" x14ac:dyDescent="0.2"/>
  <cols>
    <col min="1" max="1" width="45.7109375" style="393" customWidth="1"/>
    <col min="2" max="2" width="59.5703125" style="393" customWidth="1"/>
    <col min="3" max="3" width="7.42578125" style="393" customWidth="1"/>
    <col min="4" max="16384" width="9.140625" style="393"/>
  </cols>
  <sheetData>
    <row r="1" spans="1:4" ht="12.75" x14ac:dyDescent="0.2">
      <c r="A1" s="877" t="s">
        <v>624</v>
      </c>
    </row>
    <row r="2" spans="1:4" ht="12.75" x14ac:dyDescent="0.2">
      <c r="A2" s="877" t="s">
        <v>625</v>
      </c>
    </row>
    <row r="3" spans="1:4" s="1031" customFormat="1" ht="15" customHeight="1" x14ac:dyDescent="0.2">
      <c r="A3" s="1233" t="s">
        <v>471</v>
      </c>
      <c r="C3" s="1236" t="s">
        <v>472</v>
      </c>
    </row>
    <row r="4" spans="1:4" s="394" customFormat="1" ht="12" customHeight="1" x14ac:dyDescent="0.2"/>
    <row r="5" spans="1:4" s="394" customFormat="1" ht="18" customHeight="1" x14ac:dyDescent="0.2">
      <c r="A5" s="2170" t="s">
        <v>646</v>
      </c>
      <c r="B5" s="2170"/>
      <c r="C5" s="2170"/>
      <c r="D5" s="395"/>
    </row>
    <row r="6" spans="1:4" s="394" customFormat="1" ht="18" customHeight="1" x14ac:dyDescent="0.2">
      <c r="A6" s="2171" t="s">
        <v>1429</v>
      </c>
      <c r="B6" s="2171"/>
      <c r="C6" s="2171"/>
      <c r="D6" s="396"/>
    </row>
    <row r="7" spans="1:4" s="394" customFormat="1" ht="12" customHeight="1" thickBot="1" x14ac:dyDescent="0.25">
      <c r="A7" s="397"/>
      <c r="B7" s="397"/>
      <c r="C7" s="397"/>
      <c r="D7" s="397"/>
    </row>
    <row r="8" spans="1:4" s="398" customFormat="1" ht="11.25" customHeight="1" x14ac:dyDescent="0.2">
      <c r="A8" s="2143" t="s">
        <v>943</v>
      </c>
      <c r="B8" s="2143" t="s">
        <v>677</v>
      </c>
      <c r="C8" s="1842" t="s">
        <v>678</v>
      </c>
    </row>
    <row r="9" spans="1:4" s="398" customFormat="1" ht="20.25" customHeight="1" x14ac:dyDescent="0.2">
      <c r="A9" s="2167"/>
      <c r="B9" s="2167"/>
      <c r="C9" s="1845"/>
    </row>
    <row r="10" spans="1:4" s="398" customFormat="1" ht="21.75" customHeight="1" thickBot="1" x14ac:dyDescent="0.25">
      <c r="A10" s="2144"/>
      <c r="B10" s="2144"/>
      <c r="C10" s="1845"/>
    </row>
    <row r="11" spans="1:4" ht="13.5" thickBot="1" x14ac:dyDescent="0.25">
      <c r="A11" s="1824" t="s">
        <v>2611</v>
      </c>
      <c r="B11" s="1825" t="s">
        <v>4040</v>
      </c>
      <c r="C11" s="1826">
        <v>922</v>
      </c>
    </row>
    <row r="12" spans="1:4" ht="12.75" x14ac:dyDescent="0.2">
      <c r="A12" s="1824" t="s">
        <v>1199</v>
      </c>
      <c r="B12" s="1825" t="s">
        <v>4041</v>
      </c>
      <c r="C12" s="1826">
        <v>317</v>
      </c>
    </row>
    <row r="13" spans="1:4" ht="12.75" x14ac:dyDescent="0.2">
      <c r="A13" s="1827"/>
      <c r="B13" s="1828" t="s">
        <v>4042</v>
      </c>
      <c r="C13" s="1829">
        <v>326</v>
      </c>
    </row>
    <row r="14" spans="1:4" ht="12.75" x14ac:dyDescent="0.2">
      <c r="A14" s="1827"/>
      <c r="B14" s="1828" t="s">
        <v>4043</v>
      </c>
      <c r="C14" s="1829">
        <v>123</v>
      </c>
    </row>
    <row r="15" spans="1:4" ht="12.75" x14ac:dyDescent="0.2">
      <c r="A15" s="1827"/>
      <c r="B15" s="1828" t="s">
        <v>1024</v>
      </c>
      <c r="C15" s="1829">
        <v>261</v>
      </c>
    </row>
    <row r="16" spans="1:4" ht="13.5" thickBot="1" x14ac:dyDescent="0.25">
      <c r="A16" s="1827"/>
      <c r="B16" s="1828" t="s">
        <v>4044</v>
      </c>
      <c r="C16" s="1829">
        <v>7</v>
      </c>
    </row>
    <row r="17" spans="1:3" ht="12.75" x14ac:dyDescent="0.2">
      <c r="A17" s="1824" t="s">
        <v>2620</v>
      </c>
      <c r="B17" s="1825" t="s">
        <v>2212</v>
      </c>
      <c r="C17" s="1826">
        <v>1197</v>
      </c>
    </row>
    <row r="18" spans="1:3" ht="12.75" x14ac:dyDescent="0.2">
      <c r="A18" s="1827"/>
      <c r="B18" s="1828" t="s">
        <v>4045</v>
      </c>
      <c r="C18" s="1829">
        <v>1</v>
      </c>
    </row>
    <row r="19" spans="1:3" ht="12.75" x14ac:dyDescent="0.2">
      <c r="A19" s="1827"/>
      <c r="B19" s="1828" t="s">
        <v>4046</v>
      </c>
      <c r="C19" s="1829">
        <v>7</v>
      </c>
    </row>
    <row r="20" spans="1:3" ht="12.75" x14ac:dyDescent="0.2">
      <c r="A20" s="1827"/>
      <c r="B20" s="1828" t="s">
        <v>4047</v>
      </c>
      <c r="C20" s="1829">
        <v>64</v>
      </c>
    </row>
    <row r="21" spans="1:3" ht="12.75" x14ac:dyDescent="0.2">
      <c r="A21" s="1827"/>
      <c r="B21" s="1828" t="s">
        <v>4044</v>
      </c>
      <c r="C21" s="1829">
        <v>2</v>
      </c>
    </row>
    <row r="22" spans="1:3" ht="12.75" x14ac:dyDescent="0.2">
      <c r="A22" s="1827"/>
      <c r="B22" s="1828" t="s">
        <v>4048</v>
      </c>
      <c r="C22" s="1829">
        <v>123</v>
      </c>
    </row>
    <row r="23" spans="1:3" ht="12.75" x14ac:dyDescent="0.2">
      <c r="A23" s="1827"/>
      <c r="B23" s="1828" t="s">
        <v>4049</v>
      </c>
      <c r="C23" s="1829">
        <v>1</v>
      </c>
    </row>
    <row r="24" spans="1:3" ht="13.5" thickBot="1" x14ac:dyDescent="0.25">
      <c r="A24" s="1827"/>
      <c r="B24" s="1828" t="s">
        <v>3376</v>
      </c>
      <c r="C24" s="1829">
        <v>1</v>
      </c>
    </row>
    <row r="25" spans="1:3" ht="12.75" x14ac:dyDescent="0.2">
      <c r="A25" s="1824" t="s">
        <v>2622</v>
      </c>
      <c r="B25" s="1825" t="s">
        <v>3377</v>
      </c>
      <c r="C25" s="1826">
        <v>7</v>
      </c>
    </row>
    <row r="26" spans="1:3" ht="13.5" thickBot="1" x14ac:dyDescent="0.25">
      <c r="A26" s="1827"/>
      <c r="B26" s="1828" t="s">
        <v>4048</v>
      </c>
      <c r="C26" s="1829">
        <v>122</v>
      </c>
    </row>
    <row r="27" spans="1:3" ht="26.25" thickBot="1" x14ac:dyDescent="0.25">
      <c r="A27" s="1824" t="s">
        <v>2627</v>
      </c>
      <c r="B27" s="1825" t="s">
        <v>4044</v>
      </c>
      <c r="C27" s="1826">
        <v>6</v>
      </c>
    </row>
    <row r="28" spans="1:3" ht="12.75" x14ac:dyDescent="0.2">
      <c r="A28" s="1824" t="s">
        <v>1110</v>
      </c>
      <c r="B28" s="1825" t="s">
        <v>3378</v>
      </c>
      <c r="C28" s="1826">
        <v>330</v>
      </c>
    </row>
    <row r="29" spans="1:3" ht="12.75" x14ac:dyDescent="0.2">
      <c r="A29" s="1827"/>
      <c r="B29" s="1828" t="s">
        <v>3379</v>
      </c>
      <c r="C29" s="1829">
        <v>22</v>
      </c>
    </row>
    <row r="30" spans="1:3" ht="12.75" x14ac:dyDescent="0.2">
      <c r="A30" s="1827"/>
      <c r="B30" s="1828" t="s">
        <v>4050</v>
      </c>
      <c r="C30" s="1829">
        <v>45</v>
      </c>
    </row>
    <row r="31" spans="1:3" ht="12.75" x14ac:dyDescent="0.2">
      <c r="A31" s="1827"/>
      <c r="B31" s="1828" t="s">
        <v>4051</v>
      </c>
      <c r="C31" s="1829">
        <v>92</v>
      </c>
    </row>
    <row r="32" spans="1:3" ht="12.75" x14ac:dyDescent="0.2">
      <c r="A32" s="1827"/>
      <c r="B32" s="1828" t="s">
        <v>3380</v>
      </c>
      <c r="C32" s="1829">
        <v>129</v>
      </c>
    </row>
    <row r="33" spans="1:3" ht="12.75" x14ac:dyDescent="0.2">
      <c r="A33" s="1827"/>
      <c r="B33" s="1828" t="s">
        <v>3381</v>
      </c>
      <c r="C33" s="1829">
        <v>8</v>
      </c>
    </row>
    <row r="34" spans="1:3" ht="13.5" thickBot="1" x14ac:dyDescent="0.25">
      <c r="A34" s="1827"/>
      <c r="B34" s="1828" t="s">
        <v>4052</v>
      </c>
      <c r="C34" s="1829">
        <v>187</v>
      </c>
    </row>
    <row r="35" spans="1:3" ht="12.75" x14ac:dyDescent="0.2">
      <c r="A35" s="1824" t="s">
        <v>2629</v>
      </c>
      <c r="B35" s="1825" t="s">
        <v>3382</v>
      </c>
      <c r="C35" s="1826">
        <v>8</v>
      </c>
    </row>
    <row r="36" spans="1:3" ht="12.75" x14ac:dyDescent="0.2">
      <c r="A36" s="1827"/>
      <c r="B36" s="1828" t="s">
        <v>3383</v>
      </c>
      <c r="C36" s="1829">
        <v>64</v>
      </c>
    </row>
    <row r="37" spans="1:3" ht="12.75" x14ac:dyDescent="0.2">
      <c r="A37" s="1827"/>
      <c r="B37" s="1828" t="s">
        <v>4053</v>
      </c>
      <c r="C37" s="1829">
        <v>1</v>
      </c>
    </row>
    <row r="38" spans="1:3" ht="12.75" x14ac:dyDescent="0.2">
      <c r="A38" s="1827"/>
      <c r="B38" s="1828" t="s">
        <v>4054</v>
      </c>
      <c r="C38" s="1829">
        <v>555</v>
      </c>
    </row>
    <row r="39" spans="1:3" ht="12.75" x14ac:dyDescent="0.2">
      <c r="A39" s="1827"/>
      <c r="B39" s="1828" t="s">
        <v>3384</v>
      </c>
      <c r="C39" s="1829">
        <v>61</v>
      </c>
    </row>
    <row r="40" spans="1:3" ht="12.75" x14ac:dyDescent="0.2">
      <c r="A40" s="1827"/>
      <c r="B40" s="1828" t="s">
        <v>3385</v>
      </c>
      <c r="C40" s="1829">
        <v>22</v>
      </c>
    </row>
    <row r="41" spans="1:3" ht="12.75" x14ac:dyDescent="0.2">
      <c r="A41" s="1827"/>
      <c r="B41" s="1828" t="s">
        <v>3386</v>
      </c>
      <c r="C41" s="1829">
        <v>519</v>
      </c>
    </row>
    <row r="42" spans="1:3" ht="12.75" x14ac:dyDescent="0.2">
      <c r="A42" s="1827"/>
      <c r="B42" s="1828" t="s">
        <v>3387</v>
      </c>
      <c r="C42" s="1829">
        <v>336</v>
      </c>
    </row>
    <row r="43" spans="1:3" ht="12.75" x14ac:dyDescent="0.2">
      <c r="A43" s="1827"/>
      <c r="B43" s="1828" t="s">
        <v>3388</v>
      </c>
      <c r="C43" s="1829">
        <v>317</v>
      </c>
    </row>
    <row r="44" spans="1:3" ht="13.5" thickBot="1" x14ac:dyDescent="0.25">
      <c r="A44" s="1830"/>
      <c r="B44" s="1831" t="s">
        <v>3389</v>
      </c>
      <c r="C44" s="1832">
        <v>27</v>
      </c>
    </row>
    <row r="45" spans="1:3" ht="13.5" thickBot="1" x14ac:dyDescent="0.25">
      <c r="A45" s="1824" t="s">
        <v>2634</v>
      </c>
      <c r="B45" s="1825" t="s">
        <v>4055</v>
      </c>
      <c r="C45" s="1826">
        <v>507</v>
      </c>
    </row>
    <row r="46" spans="1:3" ht="12.75" x14ac:dyDescent="0.2">
      <c r="A46" s="1824" t="s">
        <v>2636</v>
      </c>
      <c r="B46" s="1825" t="s">
        <v>3378</v>
      </c>
      <c r="C46" s="1826" t="s">
        <v>4082</v>
      </c>
    </row>
    <row r="47" spans="1:3" ht="12.75" x14ac:dyDescent="0.2">
      <c r="A47" s="1827"/>
      <c r="B47" s="1828" t="s">
        <v>4056</v>
      </c>
      <c r="C47" s="1829" t="s">
        <v>4083</v>
      </c>
    </row>
    <row r="48" spans="1:3" ht="12.75" x14ac:dyDescent="0.2">
      <c r="A48" s="1827"/>
      <c r="B48" s="1828" t="s">
        <v>4057</v>
      </c>
      <c r="C48" s="1829" t="s">
        <v>4084</v>
      </c>
    </row>
    <row r="49" spans="1:3" ht="13.5" thickBot="1" x14ac:dyDescent="0.25">
      <c r="A49" s="1827"/>
      <c r="B49" s="1828" t="s">
        <v>4044</v>
      </c>
      <c r="C49" s="1829" t="s">
        <v>4085</v>
      </c>
    </row>
    <row r="50" spans="1:3" ht="12.75" x14ac:dyDescent="0.2">
      <c r="A50" s="1824" t="s">
        <v>2645</v>
      </c>
      <c r="B50" s="1825" t="s">
        <v>4055</v>
      </c>
      <c r="C50" s="1826">
        <v>1</v>
      </c>
    </row>
    <row r="51" spans="1:3" ht="12.75" x14ac:dyDescent="0.2">
      <c r="A51" s="1827"/>
      <c r="B51" s="1828" t="s">
        <v>3813</v>
      </c>
      <c r="C51" s="1829">
        <v>1</v>
      </c>
    </row>
    <row r="52" spans="1:3" ht="12.75" x14ac:dyDescent="0.2">
      <c r="A52" s="1827"/>
      <c r="B52" s="1828" t="s">
        <v>3387</v>
      </c>
      <c r="C52" s="1829">
        <v>1</v>
      </c>
    </row>
    <row r="53" spans="1:3" ht="12.75" x14ac:dyDescent="0.2">
      <c r="A53" s="1827"/>
      <c r="B53" s="1828" t="s">
        <v>3391</v>
      </c>
      <c r="C53" s="1829">
        <v>1</v>
      </c>
    </row>
    <row r="54" spans="1:3" ht="13.5" thickBot="1" x14ac:dyDescent="0.25">
      <c r="A54" s="1827"/>
      <c r="B54" s="1828" t="s">
        <v>1024</v>
      </c>
      <c r="C54" s="1829">
        <v>1</v>
      </c>
    </row>
    <row r="55" spans="1:3" ht="12.75" x14ac:dyDescent="0.2">
      <c r="A55" s="1824" t="s">
        <v>2660</v>
      </c>
      <c r="B55" s="1825" t="s">
        <v>3392</v>
      </c>
      <c r="C55" s="1826">
        <v>59</v>
      </c>
    </row>
    <row r="56" spans="1:3" ht="12.75" x14ac:dyDescent="0.2">
      <c r="A56" s="1827"/>
      <c r="B56" s="1828" t="s">
        <v>3393</v>
      </c>
      <c r="C56" s="1829">
        <v>21</v>
      </c>
    </row>
    <row r="57" spans="1:3" ht="13.5" thickBot="1" x14ac:dyDescent="0.25">
      <c r="A57" s="1827"/>
      <c r="B57" s="1828" t="s">
        <v>3387</v>
      </c>
      <c r="C57" s="1829">
        <v>330</v>
      </c>
    </row>
    <row r="58" spans="1:3" ht="12.75" x14ac:dyDescent="0.2">
      <c r="A58" s="1824" t="s">
        <v>2312</v>
      </c>
      <c r="B58" s="1825" t="s">
        <v>4044</v>
      </c>
      <c r="C58" s="1826">
        <v>1</v>
      </c>
    </row>
    <row r="59" spans="1:3" ht="13.5" thickBot="1" x14ac:dyDescent="0.25">
      <c r="A59" s="1827"/>
      <c r="B59" s="1828" t="s">
        <v>4058</v>
      </c>
      <c r="C59" s="1829">
        <v>1</v>
      </c>
    </row>
    <row r="60" spans="1:3" ht="12.75" x14ac:dyDescent="0.2">
      <c r="A60" s="1824" t="s">
        <v>2668</v>
      </c>
      <c r="B60" s="1825" t="s">
        <v>3803</v>
      </c>
      <c r="C60" s="1826">
        <v>883</v>
      </c>
    </row>
    <row r="61" spans="1:3" ht="12.75" x14ac:dyDescent="0.2">
      <c r="A61" s="1827"/>
      <c r="B61" s="1828" t="s">
        <v>4059</v>
      </c>
      <c r="C61" s="1829">
        <v>38</v>
      </c>
    </row>
    <row r="62" spans="1:3" ht="13.5" thickBot="1" x14ac:dyDescent="0.25">
      <c r="A62" s="1827"/>
      <c r="B62" s="1828" t="s">
        <v>3394</v>
      </c>
      <c r="C62" s="1829">
        <v>184</v>
      </c>
    </row>
    <row r="63" spans="1:3" ht="13.5" thickBot="1" x14ac:dyDescent="0.25">
      <c r="A63" s="1824" t="s">
        <v>2673</v>
      </c>
      <c r="B63" s="1825" t="s">
        <v>4060</v>
      </c>
      <c r="C63" s="1826">
        <v>1</v>
      </c>
    </row>
    <row r="64" spans="1:3" ht="12.75" x14ac:dyDescent="0.2">
      <c r="A64" s="1824" t="s">
        <v>2674</v>
      </c>
      <c r="B64" s="1825" t="s">
        <v>4058</v>
      </c>
      <c r="C64" s="1826">
        <v>59</v>
      </c>
    </row>
    <row r="65" spans="1:3" ht="12.75" x14ac:dyDescent="0.2">
      <c r="A65" s="1827"/>
      <c r="B65" s="1828" t="s">
        <v>4061</v>
      </c>
      <c r="C65" s="1829">
        <v>20</v>
      </c>
    </row>
    <row r="66" spans="1:3" ht="13.5" thickBot="1" x14ac:dyDescent="0.25">
      <c r="A66" s="1827"/>
      <c r="B66" s="1828" t="s">
        <v>4048</v>
      </c>
      <c r="C66" s="1829">
        <v>122</v>
      </c>
    </row>
    <row r="67" spans="1:3" ht="12.75" x14ac:dyDescent="0.2">
      <c r="A67" s="1824" t="s">
        <v>446</v>
      </c>
      <c r="B67" s="1825" t="s">
        <v>4051</v>
      </c>
      <c r="C67" s="1826">
        <v>88</v>
      </c>
    </row>
    <row r="68" spans="1:3" ht="12.75" x14ac:dyDescent="0.2">
      <c r="A68" s="1827"/>
      <c r="B68" s="1828" t="s">
        <v>3395</v>
      </c>
      <c r="C68" s="1829">
        <v>1</v>
      </c>
    </row>
    <row r="69" spans="1:3" ht="12.75" x14ac:dyDescent="0.2">
      <c r="A69" s="1827"/>
      <c r="B69" s="1828" t="s">
        <v>3397</v>
      </c>
      <c r="C69" s="1829">
        <v>1</v>
      </c>
    </row>
    <row r="70" spans="1:3" ht="12.75" x14ac:dyDescent="0.2">
      <c r="A70" s="1827"/>
      <c r="B70" s="1828" t="s">
        <v>3398</v>
      </c>
      <c r="C70" s="1829">
        <v>19</v>
      </c>
    </row>
    <row r="71" spans="1:3" ht="13.5" thickBot="1" x14ac:dyDescent="0.25">
      <c r="A71" s="1827"/>
      <c r="B71" s="1828" t="s">
        <v>1024</v>
      </c>
      <c r="C71" s="1829">
        <v>264</v>
      </c>
    </row>
    <row r="72" spans="1:3" ht="12.75" x14ac:dyDescent="0.2">
      <c r="A72" s="1824" t="s">
        <v>2683</v>
      </c>
      <c r="B72" s="1825" t="s">
        <v>3399</v>
      </c>
      <c r="C72" s="1826">
        <v>587</v>
      </c>
    </row>
    <row r="73" spans="1:3" ht="12.75" x14ac:dyDescent="0.2">
      <c r="A73" s="1827"/>
      <c r="B73" s="1828" t="s">
        <v>4062</v>
      </c>
      <c r="C73" s="1829">
        <v>0</v>
      </c>
    </row>
    <row r="74" spans="1:3" ht="12.75" x14ac:dyDescent="0.2">
      <c r="A74" s="1827"/>
      <c r="B74" s="1828" t="s">
        <v>4048</v>
      </c>
      <c r="C74" s="1829">
        <v>123</v>
      </c>
    </row>
    <row r="75" spans="1:3" ht="12.75" x14ac:dyDescent="0.2">
      <c r="A75" s="1827"/>
      <c r="B75" s="1828" t="s">
        <v>4063</v>
      </c>
      <c r="C75" s="1829">
        <v>26</v>
      </c>
    </row>
    <row r="76" spans="1:3" ht="12.75" x14ac:dyDescent="0.2">
      <c r="A76" s="1827"/>
      <c r="B76" s="1828" t="s">
        <v>4051</v>
      </c>
      <c r="C76" s="1829">
        <v>0</v>
      </c>
    </row>
    <row r="77" spans="1:3" ht="12.75" x14ac:dyDescent="0.2">
      <c r="A77" s="1827"/>
      <c r="B77" s="1828" t="s">
        <v>4060</v>
      </c>
      <c r="C77" s="1829">
        <v>1</v>
      </c>
    </row>
    <row r="78" spans="1:3" ht="12.75" x14ac:dyDescent="0.2">
      <c r="A78" s="1827"/>
      <c r="B78" s="1828" t="s">
        <v>4044</v>
      </c>
      <c r="C78" s="1829">
        <v>1</v>
      </c>
    </row>
    <row r="79" spans="1:3" ht="12.75" x14ac:dyDescent="0.2">
      <c r="A79" s="1827"/>
      <c r="B79" s="1828" t="s">
        <v>4064</v>
      </c>
      <c r="C79" s="1829">
        <v>1</v>
      </c>
    </row>
    <row r="80" spans="1:3" ht="13.5" thickBot="1" x14ac:dyDescent="0.25">
      <c r="A80" s="1827"/>
      <c r="B80" s="1828" t="s">
        <v>1024</v>
      </c>
      <c r="C80" s="1829">
        <v>216</v>
      </c>
    </row>
    <row r="81" spans="1:3" ht="12.75" x14ac:dyDescent="0.2">
      <c r="A81" s="1824" t="s">
        <v>2690</v>
      </c>
      <c r="B81" s="1825" t="s">
        <v>3400</v>
      </c>
      <c r="C81" s="1826">
        <v>1001</v>
      </c>
    </row>
    <row r="82" spans="1:3" ht="12.75" x14ac:dyDescent="0.2">
      <c r="A82" s="1827"/>
      <c r="B82" s="1828" t="s">
        <v>4044</v>
      </c>
      <c r="C82" s="1829">
        <v>0</v>
      </c>
    </row>
    <row r="83" spans="1:3" ht="12.75" x14ac:dyDescent="0.2">
      <c r="A83" s="1827"/>
      <c r="B83" s="1828" t="s">
        <v>4065</v>
      </c>
      <c r="C83" s="1829">
        <v>88</v>
      </c>
    </row>
    <row r="84" spans="1:3" ht="12.75" x14ac:dyDescent="0.2">
      <c r="A84" s="1827"/>
      <c r="B84" s="1828" t="s">
        <v>4042</v>
      </c>
      <c r="C84" s="1829">
        <v>330</v>
      </c>
    </row>
    <row r="85" spans="1:3" ht="13.5" thickBot="1" x14ac:dyDescent="0.25">
      <c r="A85" s="1830"/>
      <c r="B85" s="1831" t="s">
        <v>4066</v>
      </c>
      <c r="C85" s="1832">
        <v>0</v>
      </c>
    </row>
    <row r="86" spans="1:3" ht="13.5" thickBot="1" x14ac:dyDescent="0.25">
      <c r="A86" s="1824" t="s">
        <v>2687</v>
      </c>
      <c r="B86" s="1825" t="s">
        <v>4067</v>
      </c>
      <c r="C86" s="1826">
        <v>753</v>
      </c>
    </row>
    <row r="87" spans="1:3" ht="12.75" x14ac:dyDescent="0.2">
      <c r="A87" s="1824" t="s">
        <v>2699</v>
      </c>
      <c r="B87" s="1825" t="s">
        <v>2700</v>
      </c>
      <c r="C87" s="1826">
        <v>201</v>
      </c>
    </row>
    <row r="88" spans="1:3" ht="12.75" x14ac:dyDescent="0.2">
      <c r="A88" s="1827"/>
      <c r="B88" s="1828" t="s">
        <v>3375</v>
      </c>
      <c r="C88" s="1829">
        <v>122</v>
      </c>
    </row>
    <row r="89" spans="1:3" ht="12.75" x14ac:dyDescent="0.2">
      <c r="A89" s="1827"/>
      <c r="B89" s="1828" t="s">
        <v>3401</v>
      </c>
      <c r="C89" s="1829">
        <v>185</v>
      </c>
    </row>
    <row r="90" spans="1:3" ht="12.75" x14ac:dyDescent="0.2">
      <c r="A90" s="1827"/>
      <c r="B90" s="1828" t="s">
        <v>3396</v>
      </c>
      <c r="C90" s="1829">
        <v>89</v>
      </c>
    </row>
    <row r="91" spans="1:3" ht="13.5" thickBot="1" x14ac:dyDescent="0.25">
      <c r="A91" s="1827"/>
      <c r="B91" s="1828" t="s">
        <v>3374</v>
      </c>
      <c r="C91" s="1829">
        <v>0</v>
      </c>
    </row>
    <row r="92" spans="1:3" ht="13.5" thickBot="1" x14ac:dyDescent="0.25">
      <c r="A92" s="1824" t="s">
        <v>2202</v>
      </c>
      <c r="B92" s="1825" t="s">
        <v>3387</v>
      </c>
      <c r="C92" s="1826">
        <v>332</v>
      </c>
    </row>
    <row r="93" spans="1:3" ht="12.75" x14ac:dyDescent="0.2">
      <c r="A93" s="1824" t="s">
        <v>2711</v>
      </c>
      <c r="B93" s="1825" t="s">
        <v>3782</v>
      </c>
      <c r="C93" s="1826">
        <v>178</v>
      </c>
    </row>
    <row r="94" spans="1:3" ht="12.75" x14ac:dyDescent="0.2">
      <c r="A94" s="1827"/>
      <c r="B94" s="1828" t="s">
        <v>4068</v>
      </c>
      <c r="C94" s="1829">
        <v>129</v>
      </c>
    </row>
    <row r="95" spans="1:3" ht="12.75" x14ac:dyDescent="0.2">
      <c r="A95" s="1827"/>
      <c r="B95" s="1828" t="s">
        <v>4052</v>
      </c>
      <c r="C95" s="1829">
        <v>183</v>
      </c>
    </row>
    <row r="96" spans="1:3" ht="13.5" thickBot="1" x14ac:dyDescent="0.25">
      <c r="A96" s="1827"/>
      <c r="B96" s="1828" t="s">
        <v>4069</v>
      </c>
      <c r="C96" s="1829">
        <v>8</v>
      </c>
    </row>
    <row r="97" spans="1:3" ht="13.5" thickBot="1" x14ac:dyDescent="0.25">
      <c r="A97" s="1833" t="s">
        <v>2715</v>
      </c>
      <c r="B97" s="1834" t="s">
        <v>4047</v>
      </c>
      <c r="C97" s="1835">
        <v>64</v>
      </c>
    </row>
    <row r="98" spans="1:3" ht="13.5" thickBot="1" x14ac:dyDescent="0.25">
      <c r="A98" s="1827" t="s">
        <v>2717</v>
      </c>
      <c r="B98" s="1828" t="s">
        <v>4070</v>
      </c>
      <c r="C98" s="1829">
        <v>272</v>
      </c>
    </row>
    <row r="99" spans="1:3" ht="12.75" x14ac:dyDescent="0.2">
      <c r="A99" s="1824" t="s">
        <v>2723</v>
      </c>
      <c r="B99" s="1825" t="s">
        <v>1024</v>
      </c>
      <c r="C99" s="1826">
        <v>495</v>
      </c>
    </row>
    <row r="100" spans="1:3" ht="12.75" x14ac:dyDescent="0.2">
      <c r="A100" s="1827"/>
      <c r="B100" s="1828" t="s">
        <v>4050</v>
      </c>
      <c r="C100" s="1829">
        <v>45</v>
      </c>
    </row>
    <row r="101" spans="1:3" ht="12.75" x14ac:dyDescent="0.2">
      <c r="A101" s="1827"/>
      <c r="B101" s="1828" t="s">
        <v>4061</v>
      </c>
      <c r="C101" s="1829">
        <v>21</v>
      </c>
    </row>
    <row r="102" spans="1:3" ht="12.75" x14ac:dyDescent="0.2">
      <c r="A102" s="1827"/>
      <c r="B102" s="1828" t="s">
        <v>3388</v>
      </c>
      <c r="C102" s="1829">
        <v>1</v>
      </c>
    </row>
    <row r="103" spans="1:3" ht="13.5" thickBot="1" x14ac:dyDescent="0.25">
      <c r="A103" s="1827"/>
      <c r="B103" s="1828" t="s">
        <v>4071</v>
      </c>
      <c r="C103" s="1829">
        <v>1</v>
      </c>
    </row>
    <row r="104" spans="1:3" ht="13.5" thickBot="1" x14ac:dyDescent="0.25">
      <c r="A104" s="1833" t="s">
        <v>2729</v>
      </c>
      <c r="B104" s="1834" t="s">
        <v>4072</v>
      </c>
      <c r="C104" s="1836">
        <v>1</v>
      </c>
    </row>
    <row r="105" spans="1:3" ht="13.5" thickBot="1" x14ac:dyDescent="0.25">
      <c r="A105" s="1833" t="s">
        <v>1204</v>
      </c>
      <c r="B105" s="1834" t="s">
        <v>2203</v>
      </c>
      <c r="C105" s="1836">
        <v>895</v>
      </c>
    </row>
    <row r="106" spans="1:3" ht="13.5" thickBot="1" x14ac:dyDescent="0.25">
      <c r="A106" s="1833" t="s">
        <v>2733</v>
      </c>
      <c r="B106" s="1834" t="s">
        <v>4073</v>
      </c>
      <c r="C106" s="1836">
        <v>1372</v>
      </c>
    </row>
    <row r="107" spans="1:3" ht="12.75" x14ac:dyDescent="0.2">
      <c r="A107" s="1827" t="s">
        <v>2734</v>
      </c>
      <c r="B107" s="1828" t="s">
        <v>4055</v>
      </c>
      <c r="C107" s="1829">
        <v>465</v>
      </c>
    </row>
    <row r="108" spans="1:3" ht="12.75" x14ac:dyDescent="0.2">
      <c r="A108" s="1827"/>
      <c r="B108" s="1828" t="s">
        <v>4048</v>
      </c>
      <c r="C108" s="1829">
        <v>130</v>
      </c>
    </row>
    <row r="109" spans="1:3" ht="12.75" x14ac:dyDescent="0.2">
      <c r="A109" s="1827"/>
      <c r="B109" s="1828" t="s">
        <v>4074</v>
      </c>
      <c r="C109" s="1829">
        <v>21</v>
      </c>
    </row>
    <row r="110" spans="1:3" ht="12.75" x14ac:dyDescent="0.2">
      <c r="A110" s="1827"/>
      <c r="B110" s="1828" t="s">
        <v>4059</v>
      </c>
      <c r="C110" s="1829">
        <v>54</v>
      </c>
    </row>
    <row r="111" spans="1:3" ht="12.75" x14ac:dyDescent="0.2">
      <c r="A111" s="1827"/>
      <c r="B111" s="1828" t="s">
        <v>3378</v>
      </c>
      <c r="C111" s="1829">
        <v>332</v>
      </c>
    </row>
    <row r="112" spans="1:3" ht="13.5" thickBot="1" x14ac:dyDescent="0.25">
      <c r="A112" s="1827"/>
      <c r="B112" s="1828" t="s">
        <v>4075</v>
      </c>
      <c r="C112" s="1829">
        <v>7</v>
      </c>
    </row>
    <row r="113" spans="1:3" ht="12.75" x14ac:dyDescent="0.2">
      <c r="A113" s="1824" t="s">
        <v>2748</v>
      </c>
      <c r="B113" s="1825" t="s">
        <v>4076</v>
      </c>
      <c r="C113" s="1826">
        <v>8</v>
      </c>
    </row>
    <row r="114" spans="1:3" ht="12.75" x14ac:dyDescent="0.2">
      <c r="A114" s="1827"/>
      <c r="B114" s="1828" t="s">
        <v>4077</v>
      </c>
      <c r="C114" s="1829">
        <v>64</v>
      </c>
    </row>
    <row r="115" spans="1:3" ht="12.75" x14ac:dyDescent="0.2">
      <c r="A115" s="1827"/>
      <c r="B115" s="1828" t="s">
        <v>4053</v>
      </c>
      <c r="C115" s="1829">
        <v>1</v>
      </c>
    </row>
    <row r="116" spans="1:3" ht="12.75" x14ac:dyDescent="0.2">
      <c r="A116" s="1827"/>
      <c r="B116" s="1828" t="s">
        <v>4061</v>
      </c>
      <c r="C116" s="1829">
        <v>22</v>
      </c>
    </row>
    <row r="117" spans="1:3" ht="12.75" x14ac:dyDescent="0.2">
      <c r="A117" s="1827"/>
      <c r="B117" s="1828" t="s">
        <v>3388</v>
      </c>
      <c r="C117" s="1829">
        <v>317</v>
      </c>
    </row>
    <row r="118" spans="1:3" ht="13.5" thickBot="1" x14ac:dyDescent="0.25">
      <c r="A118" s="1827"/>
      <c r="B118" s="1828" t="s">
        <v>3389</v>
      </c>
      <c r="C118" s="1829">
        <v>27</v>
      </c>
    </row>
    <row r="119" spans="1:3" ht="12.75" customHeight="1" thickBot="1" x14ac:dyDescent="0.25">
      <c r="A119" s="1833" t="s">
        <v>2749</v>
      </c>
      <c r="B119" s="1834" t="s">
        <v>4055</v>
      </c>
      <c r="C119" s="1835">
        <v>507</v>
      </c>
    </row>
    <row r="120" spans="1:3" ht="13.5" thickBot="1" x14ac:dyDescent="0.25">
      <c r="A120" s="1833" t="s">
        <v>2750</v>
      </c>
      <c r="B120" s="1834" t="s">
        <v>4056</v>
      </c>
      <c r="C120" s="1835">
        <v>24</v>
      </c>
    </row>
    <row r="121" spans="1:3" ht="13.5" thickBot="1" x14ac:dyDescent="0.25">
      <c r="A121" s="1833" t="s">
        <v>2751</v>
      </c>
      <c r="B121" s="1834" t="s">
        <v>3384</v>
      </c>
      <c r="C121" s="1835">
        <v>57</v>
      </c>
    </row>
    <row r="122" spans="1:3" ht="13.5" thickBot="1" x14ac:dyDescent="0.25">
      <c r="A122" s="1833" t="s">
        <v>2752</v>
      </c>
      <c r="B122" s="1834" t="s">
        <v>2204</v>
      </c>
      <c r="C122" s="1835">
        <v>747</v>
      </c>
    </row>
    <row r="123" spans="1:3" ht="13.5" thickBot="1" x14ac:dyDescent="0.25">
      <c r="A123" s="1833" t="s">
        <v>2756</v>
      </c>
      <c r="B123" s="1834" t="s">
        <v>4070</v>
      </c>
      <c r="C123" s="1835">
        <v>272</v>
      </c>
    </row>
    <row r="124" spans="1:3" ht="12.75" x14ac:dyDescent="0.2">
      <c r="A124" s="1824" t="s">
        <v>2761</v>
      </c>
      <c r="B124" s="1825" t="s">
        <v>4041</v>
      </c>
      <c r="C124" s="1826">
        <v>317</v>
      </c>
    </row>
    <row r="125" spans="1:3" ht="12.75" x14ac:dyDescent="0.2">
      <c r="A125" s="1827"/>
      <c r="B125" s="1828" t="s">
        <v>4065</v>
      </c>
      <c r="C125" s="1829">
        <v>88</v>
      </c>
    </row>
    <row r="126" spans="1:3" ht="13.5" thickBot="1" x14ac:dyDescent="0.25">
      <c r="A126" s="1827"/>
      <c r="B126" s="1828" t="s">
        <v>4044</v>
      </c>
      <c r="C126" s="1829">
        <v>7</v>
      </c>
    </row>
    <row r="127" spans="1:3" ht="12.75" x14ac:dyDescent="0.2">
      <c r="A127" s="1824" t="s">
        <v>2765</v>
      </c>
      <c r="B127" s="1825" t="s">
        <v>4078</v>
      </c>
      <c r="C127" s="1826">
        <v>1202</v>
      </c>
    </row>
    <row r="128" spans="1:3" ht="12.75" x14ac:dyDescent="0.2">
      <c r="A128" s="1827"/>
      <c r="B128" s="1828" t="s">
        <v>3378</v>
      </c>
      <c r="C128" s="1829">
        <v>330</v>
      </c>
    </row>
    <row r="129" spans="1:3" ht="12.75" x14ac:dyDescent="0.2">
      <c r="A129" s="1827"/>
      <c r="B129" s="1828" t="s">
        <v>4051</v>
      </c>
      <c r="C129" s="1829">
        <v>87</v>
      </c>
    </row>
    <row r="130" spans="1:3" ht="12.75" x14ac:dyDescent="0.2">
      <c r="A130" s="1827"/>
      <c r="B130" s="1828" t="s">
        <v>4048</v>
      </c>
      <c r="C130" s="1829">
        <v>122</v>
      </c>
    </row>
    <row r="131" spans="1:3" ht="12.75" x14ac:dyDescent="0.2">
      <c r="A131" s="1827"/>
      <c r="B131" s="1828" t="s">
        <v>4057</v>
      </c>
      <c r="C131" s="1829">
        <v>0</v>
      </c>
    </row>
    <row r="132" spans="1:3" ht="13.5" thickBot="1" x14ac:dyDescent="0.25">
      <c r="A132" s="1827"/>
      <c r="B132" s="1828" t="s">
        <v>4079</v>
      </c>
      <c r="C132" s="1829">
        <v>3</v>
      </c>
    </row>
    <row r="133" spans="1:3" ht="12.75" x14ac:dyDescent="0.2">
      <c r="A133" s="1824" t="s">
        <v>2766</v>
      </c>
      <c r="B133" s="1825" t="s">
        <v>4040</v>
      </c>
      <c r="C133" s="1826">
        <v>882</v>
      </c>
    </row>
    <row r="134" spans="1:3" ht="12.75" x14ac:dyDescent="0.2">
      <c r="A134" s="1827"/>
      <c r="B134" s="1828" t="s">
        <v>4042</v>
      </c>
      <c r="C134" s="1829">
        <v>1</v>
      </c>
    </row>
    <row r="135" spans="1:3" ht="12.75" x14ac:dyDescent="0.2">
      <c r="A135" s="1827"/>
      <c r="B135" s="1828" t="s">
        <v>4049</v>
      </c>
      <c r="C135" s="1829">
        <v>3</v>
      </c>
    </row>
    <row r="136" spans="1:3" ht="12.75" x14ac:dyDescent="0.2">
      <c r="A136" s="1827"/>
      <c r="B136" s="1828" t="s">
        <v>3402</v>
      </c>
      <c r="C136" s="1829">
        <v>16</v>
      </c>
    </row>
    <row r="137" spans="1:3" ht="13.5" thickBot="1" x14ac:dyDescent="0.25">
      <c r="A137" s="1827"/>
      <c r="B137" s="1828" t="s">
        <v>4048</v>
      </c>
      <c r="C137" s="1829">
        <v>1</v>
      </c>
    </row>
    <row r="138" spans="1:3" ht="12.75" x14ac:dyDescent="0.2">
      <c r="A138" s="1824" t="s">
        <v>2767</v>
      </c>
      <c r="B138" s="1825" t="s">
        <v>4047</v>
      </c>
      <c r="C138" s="1826">
        <v>63</v>
      </c>
    </row>
    <row r="139" spans="1:3" ht="13.5" thickBot="1" x14ac:dyDescent="0.25">
      <c r="A139" s="1827"/>
      <c r="B139" s="1828" t="s">
        <v>4080</v>
      </c>
      <c r="C139" s="1829">
        <v>507</v>
      </c>
    </row>
    <row r="140" spans="1:3" ht="13.5" thickBot="1" x14ac:dyDescent="0.25">
      <c r="A140" s="1833" t="s">
        <v>2772</v>
      </c>
      <c r="B140" s="1834" t="s">
        <v>4054</v>
      </c>
      <c r="C140" s="1835">
        <v>576</v>
      </c>
    </row>
    <row r="141" spans="1:3" ht="12.75" x14ac:dyDescent="0.2">
      <c r="A141" s="1824" t="s">
        <v>2773</v>
      </c>
      <c r="B141" s="1825" t="s">
        <v>3403</v>
      </c>
      <c r="C141" s="1826">
        <v>1136</v>
      </c>
    </row>
    <row r="142" spans="1:3" ht="12.75" x14ac:dyDescent="0.2">
      <c r="A142" s="1827"/>
      <c r="B142" s="1828" t="s">
        <v>4062</v>
      </c>
      <c r="C142" s="1829">
        <v>44</v>
      </c>
    </row>
    <row r="143" spans="1:3" ht="12.75" x14ac:dyDescent="0.2">
      <c r="A143" s="1827"/>
      <c r="B143" s="1828" t="s">
        <v>4070</v>
      </c>
      <c r="C143" s="1829">
        <v>268</v>
      </c>
    </row>
    <row r="144" spans="1:3" ht="13.5" thickBot="1" x14ac:dyDescent="0.25">
      <c r="A144" s="1827"/>
      <c r="B144" s="1828" t="s">
        <v>4058</v>
      </c>
      <c r="C144" s="1829">
        <v>59</v>
      </c>
    </row>
    <row r="145" spans="1:3" ht="13.5" thickBot="1" x14ac:dyDescent="0.25">
      <c r="A145" s="1833" t="s">
        <v>2776</v>
      </c>
      <c r="B145" s="1834" t="s">
        <v>1024</v>
      </c>
      <c r="C145" s="1835">
        <v>520</v>
      </c>
    </row>
    <row r="146" spans="1:3" ht="12.75" x14ac:dyDescent="0.2">
      <c r="A146" s="1824" t="s">
        <v>2778</v>
      </c>
      <c r="B146" s="1825" t="s">
        <v>3404</v>
      </c>
      <c r="C146" s="1826">
        <v>27</v>
      </c>
    </row>
    <row r="147" spans="1:3" ht="13.5" thickBot="1" x14ac:dyDescent="0.25">
      <c r="A147" s="1827"/>
      <c r="B147" s="1828" t="s">
        <v>4081</v>
      </c>
      <c r="C147" s="1829">
        <v>907</v>
      </c>
    </row>
    <row r="148" spans="1:3" ht="12.75" x14ac:dyDescent="0.2">
      <c r="A148" s="1824" t="s">
        <v>2781</v>
      </c>
      <c r="B148" s="1825" t="s">
        <v>4047</v>
      </c>
      <c r="C148" s="1826">
        <v>63</v>
      </c>
    </row>
    <row r="149" spans="1:3" ht="12.75" x14ac:dyDescent="0.2">
      <c r="A149" s="1827"/>
      <c r="B149" s="1828" t="s">
        <v>4051</v>
      </c>
      <c r="C149" s="1829">
        <v>88</v>
      </c>
    </row>
    <row r="150" spans="1:3" ht="12.75" x14ac:dyDescent="0.2">
      <c r="A150" s="1827"/>
      <c r="B150" s="1828" t="s">
        <v>3405</v>
      </c>
      <c r="C150" s="1829">
        <v>16</v>
      </c>
    </row>
    <row r="151" spans="1:3" ht="12.75" x14ac:dyDescent="0.2">
      <c r="A151" s="1827"/>
      <c r="B151" s="1828" t="s">
        <v>4054</v>
      </c>
      <c r="C151" s="1829">
        <v>587</v>
      </c>
    </row>
    <row r="152" spans="1:3" ht="13.5" thickBot="1" x14ac:dyDescent="0.25">
      <c r="A152" s="1827"/>
      <c r="B152" s="1828" t="s">
        <v>3406</v>
      </c>
      <c r="C152" s="1829">
        <v>21</v>
      </c>
    </row>
    <row r="153" spans="1:3" ht="13.5" thickBot="1" x14ac:dyDescent="0.25">
      <c r="A153" s="1833" t="s">
        <v>1106</v>
      </c>
      <c r="B153" s="1834" t="s">
        <v>4041</v>
      </c>
      <c r="C153" s="1835">
        <v>323</v>
      </c>
    </row>
    <row r="154" spans="1:3" ht="12.75" x14ac:dyDescent="0.2">
      <c r="A154" s="1824" t="s">
        <v>2788</v>
      </c>
      <c r="B154" s="1825" t="s">
        <v>2178</v>
      </c>
      <c r="C154" s="1826">
        <v>684</v>
      </c>
    </row>
    <row r="155" spans="1:3" ht="12.75" x14ac:dyDescent="0.2">
      <c r="A155" s="1827"/>
      <c r="B155" s="1828" t="s">
        <v>4050</v>
      </c>
      <c r="C155" s="1829">
        <v>52</v>
      </c>
    </row>
    <row r="156" spans="1:3" ht="12.75" x14ac:dyDescent="0.2">
      <c r="A156" s="1827"/>
      <c r="B156" s="1828" t="s">
        <v>3390</v>
      </c>
      <c r="C156" s="1829">
        <v>317</v>
      </c>
    </row>
    <row r="157" spans="1:3" ht="12.75" x14ac:dyDescent="0.2">
      <c r="A157" s="1827"/>
      <c r="B157" s="1828" t="s">
        <v>3782</v>
      </c>
      <c r="C157" s="1829">
        <v>178</v>
      </c>
    </row>
    <row r="158" spans="1:3" ht="13.5" thickBot="1" x14ac:dyDescent="0.25">
      <c r="A158" s="1827"/>
      <c r="B158" s="1828" t="s">
        <v>4076</v>
      </c>
      <c r="C158" s="1829">
        <v>1</v>
      </c>
    </row>
    <row r="159" spans="1:3" ht="13.5" thickBot="1" x14ac:dyDescent="0.25">
      <c r="A159" s="1824" t="s">
        <v>2790</v>
      </c>
      <c r="B159" s="1834" t="s">
        <v>2203</v>
      </c>
      <c r="C159" s="1835">
        <v>907</v>
      </c>
    </row>
    <row r="160" spans="1:3" ht="11.25" customHeight="1" x14ac:dyDescent="0.2">
      <c r="A160" s="2172" t="s">
        <v>2792</v>
      </c>
      <c r="B160" s="2174" t="s">
        <v>2213</v>
      </c>
      <c r="C160" s="2176">
        <v>1431</v>
      </c>
    </row>
    <row r="161" spans="1:3" ht="12" customHeight="1" thickBot="1" x14ac:dyDescent="0.25">
      <c r="A161" s="2173"/>
      <c r="B161" s="2175"/>
      <c r="C161" s="2177"/>
    </row>
    <row r="162" spans="1:3" x14ac:dyDescent="0.2">
      <c r="A162" s="57"/>
      <c r="B162" s="57"/>
      <c r="C162" s="399"/>
    </row>
    <row r="163" spans="1:3" x14ac:dyDescent="0.2">
      <c r="A163" s="57"/>
      <c r="B163" s="57"/>
      <c r="C163" s="399"/>
    </row>
    <row r="164" spans="1:3" x14ac:dyDescent="0.2">
      <c r="A164" s="57"/>
      <c r="B164" s="57"/>
      <c r="C164" s="399"/>
    </row>
    <row r="165" spans="1:3" x14ac:dyDescent="0.2">
      <c r="A165" s="57"/>
      <c r="B165" s="57"/>
      <c r="C165" s="399"/>
    </row>
    <row r="166" spans="1:3" x14ac:dyDescent="0.2">
      <c r="A166" s="57"/>
      <c r="B166" s="57"/>
      <c r="C166" s="399"/>
    </row>
    <row r="167" spans="1:3" x14ac:dyDescent="0.2">
      <c r="A167" s="57"/>
      <c r="B167" s="57"/>
      <c r="C167" s="399"/>
    </row>
    <row r="168" spans="1:3" x14ac:dyDescent="0.2">
      <c r="A168" s="57"/>
      <c r="B168" s="57"/>
      <c r="C168" s="399"/>
    </row>
    <row r="169" spans="1:3" x14ac:dyDescent="0.2">
      <c r="A169" s="57"/>
      <c r="B169" s="57"/>
      <c r="C169" s="399"/>
    </row>
    <row r="170" spans="1:3" x14ac:dyDescent="0.2">
      <c r="A170" s="57"/>
      <c r="B170" s="57"/>
      <c r="C170" s="399"/>
    </row>
    <row r="171" spans="1:3" x14ac:dyDescent="0.2">
      <c r="A171" s="57"/>
      <c r="B171" s="57"/>
      <c r="C171" s="399"/>
    </row>
    <row r="172" spans="1:3" x14ac:dyDescent="0.2">
      <c r="A172" s="57"/>
      <c r="B172" s="57"/>
      <c r="C172" s="399"/>
    </row>
    <row r="173" spans="1:3" x14ac:dyDescent="0.2">
      <c r="A173" s="57"/>
      <c r="B173" s="57"/>
      <c r="C173" s="399"/>
    </row>
    <row r="174" spans="1:3" x14ac:dyDescent="0.2">
      <c r="A174" s="57"/>
      <c r="B174" s="57"/>
      <c r="C174" s="399"/>
    </row>
    <row r="175" spans="1:3" x14ac:dyDescent="0.2">
      <c r="A175" s="57"/>
      <c r="B175" s="57"/>
      <c r="C175" s="399"/>
    </row>
    <row r="176" spans="1:3" s="400" customFormat="1" x14ac:dyDescent="0.2">
      <c r="A176" s="164"/>
      <c r="B176" s="57"/>
      <c r="C176" s="399"/>
    </row>
    <row r="177" spans="1:3" s="400" customFormat="1" x14ac:dyDescent="0.2">
      <c r="A177" s="164"/>
      <c r="B177" s="57"/>
      <c r="C177" s="399"/>
    </row>
    <row r="178" spans="1:3" s="400" customFormat="1" x14ac:dyDescent="0.2">
      <c r="A178" s="164"/>
      <c r="B178" s="57"/>
      <c r="C178" s="399"/>
    </row>
    <row r="179" spans="1:3" s="400" customFormat="1" x14ac:dyDescent="0.2">
      <c r="A179" s="164"/>
      <c r="B179" s="57"/>
      <c r="C179" s="399"/>
    </row>
    <row r="180" spans="1:3" s="400" customFormat="1" x14ac:dyDescent="0.2">
      <c r="A180" s="164"/>
      <c r="B180" s="57"/>
      <c r="C180" s="399"/>
    </row>
    <row r="181" spans="1:3" s="400" customFormat="1" x14ac:dyDescent="0.2">
      <c r="A181" s="164"/>
      <c r="B181" s="57"/>
      <c r="C181" s="399"/>
    </row>
    <row r="182" spans="1:3" s="400" customFormat="1" x14ac:dyDescent="0.2">
      <c r="A182" s="164"/>
      <c r="B182" s="57"/>
      <c r="C182" s="399"/>
    </row>
    <row r="183" spans="1:3" s="400" customFormat="1" x14ac:dyDescent="0.2">
      <c r="A183" s="164"/>
      <c r="B183" s="57"/>
      <c r="C183" s="399"/>
    </row>
    <row r="184" spans="1:3" s="400" customFormat="1" x14ac:dyDescent="0.2">
      <c r="A184" s="164"/>
      <c r="B184" s="57"/>
      <c r="C184" s="399"/>
    </row>
    <row r="185" spans="1:3" s="400" customFormat="1" x14ac:dyDescent="0.2">
      <c r="A185" s="164"/>
      <c r="B185" s="57"/>
      <c r="C185" s="399"/>
    </row>
    <row r="186" spans="1:3" s="400" customFormat="1" x14ac:dyDescent="0.2">
      <c r="A186" s="164"/>
      <c r="B186" s="57"/>
      <c r="C186" s="399"/>
    </row>
    <row r="187" spans="1:3" s="400" customFormat="1" x14ac:dyDescent="0.2">
      <c r="A187" s="164"/>
      <c r="B187" s="57"/>
      <c r="C187" s="399"/>
    </row>
    <row r="188" spans="1:3" s="400" customFormat="1" x14ac:dyDescent="0.2">
      <c r="A188" s="164"/>
      <c r="B188" s="57"/>
      <c r="C188" s="399"/>
    </row>
    <row r="189" spans="1:3" s="400" customFormat="1" x14ac:dyDescent="0.2">
      <c r="A189" s="164"/>
      <c r="B189" s="57"/>
      <c r="C189" s="399"/>
    </row>
    <row r="190" spans="1:3" s="400" customFormat="1" x14ac:dyDescent="0.2">
      <c r="A190" s="164"/>
      <c r="B190" s="57"/>
      <c r="C190" s="399"/>
    </row>
    <row r="191" spans="1:3" s="400" customFormat="1" x14ac:dyDescent="0.2">
      <c r="A191" s="164"/>
      <c r="B191" s="57"/>
      <c r="C191" s="399"/>
    </row>
    <row r="192" spans="1:3" s="400" customFormat="1" x14ac:dyDescent="0.2">
      <c r="A192" s="164"/>
      <c r="B192" s="57"/>
      <c r="C192" s="399"/>
    </row>
    <row r="193" spans="1:3" s="400" customFormat="1" x14ac:dyDescent="0.2">
      <c r="A193" s="164"/>
      <c r="B193" s="57"/>
      <c r="C193" s="399"/>
    </row>
    <row r="194" spans="1:3" s="400" customFormat="1" x14ac:dyDescent="0.2">
      <c r="A194" s="164"/>
      <c r="B194" s="57"/>
      <c r="C194" s="399"/>
    </row>
    <row r="195" spans="1:3" s="400" customFormat="1" x14ac:dyDescent="0.2">
      <c r="A195" s="164"/>
      <c r="B195" s="57"/>
      <c r="C195" s="399"/>
    </row>
    <row r="196" spans="1:3" s="400" customFormat="1" x14ac:dyDescent="0.2">
      <c r="A196" s="164"/>
      <c r="B196" s="57"/>
      <c r="C196" s="399"/>
    </row>
    <row r="197" spans="1:3" s="400" customFormat="1" x14ac:dyDescent="0.2">
      <c r="A197" s="164"/>
      <c r="B197" s="57"/>
      <c r="C197" s="399"/>
    </row>
    <row r="198" spans="1:3" s="400" customFormat="1" x14ac:dyDescent="0.2">
      <c r="A198" s="164"/>
      <c r="B198" s="57"/>
      <c r="C198" s="399"/>
    </row>
    <row r="199" spans="1:3" s="400" customFormat="1" x14ac:dyDescent="0.2">
      <c r="A199" s="164"/>
      <c r="B199" s="57"/>
      <c r="C199" s="399"/>
    </row>
    <row r="200" spans="1:3" s="400" customFormat="1" x14ac:dyDescent="0.2">
      <c r="A200" s="164"/>
      <c r="B200" s="57"/>
      <c r="C200" s="399"/>
    </row>
    <row r="201" spans="1:3" x14ac:dyDescent="0.2">
      <c r="A201" s="401"/>
    </row>
    <row r="202" spans="1:3" x14ac:dyDescent="0.2">
      <c r="A202" s="401"/>
    </row>
    <row r="203" spans="1:3" x14ac:dyDescent="0.2">
      <c r="A203" s="401"/>
    </row>
    <row r="204" spans="1:3" x14ac:dyDescent="0.2">
      <c r="A204" s="401"/>
    </row>
    <row r="205" spans="1:3" x14ac:dyDescent="0.2">
      <c r="A205" s="401"/>
    </row>
    <row r="206" spans="1:3" x14ac:dyDescent="0.2">
      <c r="A206" s="401"/>
    </row>
    <row r="207" spans="1:3" x14ac:dyDescent="0.2">
      <c r="A207" s="401"/>
    </row>
    <row r="208" spans="1:3" x14ac:dyDescent="0.2">
      <c r="A208" s="401"/>
    </row>
    <row r="209" spans="1:1" x14ac:dyDescent="0.2">
      <c r="A209" s="401"/>
    </row>
    <row r="210" spans="1:1" x14ac:dyDescent="0.2">
      <c r="A210" s="401"/>
    </row>
    <row r="211" spans="1:1" x14ac:dyDescent="0.2">
      <c r="A211" s="401"/>
    </row>
    <row r="212" spans="1:1" x14ac:dyDescent="0.2">
      <c r="A212" s="401"/>
    </row>
    <row r="213" spans="1:1" x14ac:dyDescent="0.2">
      <c r="A213" s="401"/>
    </row>
    <row r="214" spans="1:1" x14ac:dyDescent="0.2">
      <c r="A214" s="401"/>
    </row>
    <row r="215" spans="1:1" x14ac:dyDescent="0.2">
      <c r="A215" s="401"/>
    </row>
    <row r="216" spans="1:1" x14ac:dyDescent="0.2">
      <c r="A216" s="401"/>
    </row>
    <row r="217" spans="1:1" x14ac:dyDescent="0.2">
      <c r="A217" s="401"/>
    </row>
    <row r="218" spans="1:1" x14ac:dyDescent="0.2">
      <c r="A218" s="401"/>
    </row>
    <row r="219" spans="1:1" x14ac:dyDescent="0.2">
      <c r="A219" s="401"/>
    </row>
  </sheetData>
  <mergeCells count="8">
    <mergeCell ref="A8:A10"/>
    <mergeCell ref="B8:B10"/>
    <mergeCell ref="C8:C10"/>
    <mergeCell ref="A5:C5"/>
    <mergeCell ref="A6:C6"/>
    <mergeCell ref="A160:A161"/>
    <mergeCell ref="B160:B161"/>
    <mergeCell ref="C160:C161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9370078740157483" right="0.39370078740157483" top="0.51181102362204722" bottom="0.51181102362204722" header="0.31496062992125984" footer="0.31496062992125984"/>
  <pageSetup paperSize="9" scale="70" orientation="portrait" r:id="rId1"/>
  <headerFooter alignWithMargins="0"/>
  <ignoredErrors>
    <ignoredError sqref="C46:C4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 enableFormatConditionsCalculation="0"/>
  <dimension ref="A1:I73"/>
  <sheetViews>
    <sheetView showGridLines="0" zoomScaleNormal="100" workbookViewId="0">
      <pane xSplit="1" ySplit="12" topLeftCell="B13" activePane="bottomRight" state="frozen"/>
      <selection activeCell="A3" sqref="A3:IV3"/>
      <selection pane="topRight" activeCell="A3" sqref="A3:IV3"/>
      <selection pane="bottomLeft" activeCell="A3" sqref="A3:IV3"/>
      <selection pane="bottomRight" activeCell="I3" sqref="I3"/>
    </sheetView>
  </sheetViews>
  <sheetFormatPr defaultRowHeight="12.75" x14ac:dyDescent="0.2"/>
  <cols>
    <col min="1" max="1" width="19.7109375" style="402" bestFit="1" customWidth="1"/>
    <col min="2" max="2" width="13.140625" style="402" customWidth="1"/>
    <col min="3" max="3" width="14.140625" style="402" bestFit="1" customWidth="1"/>
    <col min="4" max="4" width="13.5703125" style="402" bestFit="1" customWidth="1"/>
    <col min="5" max="6" width="14" style="402" bestFit="1" customWidth="1"/>
    <col min="7" max="7" width="14.140625" style="402" bestFit="1" customWidth="1"/>
    <col min="8" max="8" width="13.5703125" style="402" bestFit="1" customWidth="1"/>
    <col min="9" max="9" width="14" style="402" bestFit="1" customWidth="1"/>
    <col min="10" max="16384" width="9.140625" style="402"/>
  </cols>
  <sheetData>
    <row r="1" spans="1:9" x14ac:dyDescent="0.2">
      <c r="A1" s="877" t="s">
        <v>624</v>
      </c>
    </row>
    <row r="2" spans="1:9" x14ac:dyDescent="0.2">
      <c r="A2" s="877" t="s">
        <v>625</v>
      </c>
    </row>
    <row r="3" spans="1:9" s="1020" customFormat="1" ht="15" customHeight="1" x14ac:dyDescent="0.2">
      <c r="A3" s="1233" t="s">
        <v>2273</v>
      </c>
      <c r="B3" s="1025"/>
      <c r="C3" s="1025"/>
      <c r="D3" s="1025"/>
      <c r="E3" s="1030"/>
      <c r="I3" s="1236" t="s">
        <v>2274</v>
      </c>
    </row>
    <row r="4" spans="1:9" s="404" customFormat="1" ht="12" customHeight="1" x14ac:dyDescent="0.2">
      <c r="A4" s="415"/>
      <c r="B4" s="415"/>
      <c r="C4" s="415"/>
      <c r="D4" s="415"/>
      <c r="E4" s="415"/>
      <c r="F4" s="420"/>
      <c r="G4" s="420"/>
      <c r="H4" s="420"/>
      <c r="I4" s="659"/>
    </row>
    <row r="5" spans="1:9" s="404" customFormat="1" ht="18" customHeight="1" x14ac:dyDescent="0.2">
      <c r="A5" s="2178" t="s">
        <v>1427</v>
      </c>
      <c r="B5" s="2178"/>
      <c r="C5" s="2178"/>
      <c r="D5" s="2178"/>
      <c r="E5" s="2178"/>
      <c r="F5" s="2178"/>
      <c r="G5" s="2178"/>
      <c r="H5" s="2178"/>
      <c r="I5" s="2178"/>
    </row>
    <row r="6" spans="1:9" s="404" customFormat="1" ht="18" customHeight="1" x14ac:dyDescent="0.2">
      <c r="A6" s="2154" t="s">
        <v>1428</v>
      </c>
      <c r="B6" s="2178"/>
      <c r="C6" s="2178"/>
      <c r="D6" s="2178"/>
      <c r="E6" s="2178"/>
      <c r="F6" s="2178"/>
      <c r="G6" s="2178"/>
      <c r="H6" s="2178"/>
      <c r="I6" s="2178"/>
    </row>
    <row r="7" spans="1:9" s="404" customFormat="1" ht="12" customHeight="1" thickBot="1" x14ac:dyDescent="0.25">
      <c r="A7" s="660"/>
      <c r="B7" s="660"/>
      <c r="C7" s="660"/>
      <c r="D7" s="660"/>
      <c r="E7" s="660"/>
      <c r="F7" s="420"/>
      <c r="G7" s="420"/>
      <c r="H7" s="420"/>
      <c r="I7" s="420"/>
    </row>
    <row r="8" spans="1:9" ht="13.5" customHeight="1" thickBot="1" x14ac:dyDescent="0.25">
      <c r="A8" s="2143" t="s">
        <v>1529</v>
      </c>
      <c r="B8" s="2179" t="s">
        <v>1086</v>
      </c>
      <c r="C8" s="2180"/>
      <c r="D8" s="2180"/>
      <c r="E8" s="2180"/>
      <c r="F8" s="2179" t="s">
        <v>1957</v>
      </c>
      <c r="G8" s="2180"/>
      <c r="H8" s="2180"/>
      <c r="I8" s="2180"/>
    </row>
    <row r="9" spans="1:9" ht="24.75" customHeight="1" x14ac:dyDescent="0.2">
      <c r="A9" s="2167"/>
      <c r="B9" s="1842" t="s">
        <v>269</v>
      </c>
      <c r="C9" s="1842" t="s">
        <v>270</v>
      </c>
      <c r="D9" s="1842" t="s">
        <v>271</v>
      </c>
      <c r="E9" s="1842" t="s">
        <v>272</v>
      </c>
      <c r="F9" s="1842" t="s">
        <v>1621</v>
      </c>
      <c r="G9" s="1842" t="s">
        <v>270</v>
      </c>
      <c r="H9" s="1842" t="s">
        <v>271</v>
      </c>
      <c r="I9" s="1842" t="s">
        <v>273</v>
      </c>
    </row>
    <row r="10" spans="1:9" ht="24" customHeight="1" x14ac:dyDescent="0.2">
      <c r="A10" s="2167"/>
      <c r="B10" s="1845"/>
      <c r="C10" s="1845"/>
      <c r="D10" s="1845"/>
      <c r="E10" s="1845"/>
      <c r="F10" s="1845"/>
      <c r="G10" s="1845"/>
      <c r="H10" s="1845"/>
      <c r="I10" s="1845"/>
    </row>
    <row r="11" spans="1:9" ht="13.5" customHeight="1" x14ac:dyDescent="0.2">
      <c r="A11" s="2167"/>
      <c r="B11" s="1845"/>
      <c r="C11" s="1845"/>
      <c r="D11" s="1845"/>
      <c r="E11" s="1845"/>
      <c r="F11" s="1845"/>
      <c r="G11" s="1845"/>
      <c r="H11" s="1845"/>
      <c r="I11" s="1845"/>
    </row>
    <row r="12" spans="1:9" ht="8.25" customHeight="1" thickBot="1" x14ac:dyDescent="0.25">
      <c r="A12" s="2144"/>
      <c r="B12" s="1846"/>
      <c r="C12" s="1846"/>
      <c r="D12" s="1846"/>
      <c r="E12" s="1846"/>
      <c r="F12" s="1846"/>
      <c r="G12" s="1846"/>
      <c r="H12" s="1846"/>
      <c r="I12" s="1846"/>
    </row>
    <row r="13" spans="1:9" ht="12.95" customHeight="1" x14ac:dyDescent="0.2">
      <c r="A13" s="1699" t="s">
        <v>3855</v>
      </c>
      <c r="B13" s="1579"/>
      <c r="C13" s="1579"/>
      <c r="D13" s="1579"/>
      <c r="E13" s="1579"/>
      <c r="F13" s="1579"/>
      <c r="G13" s="1579"/>
      <c r="H13" s="1579"/>
      <c r="I13" s="1579"/>
    </row>
    <row r="14" spans="1:9" ht="12.95" customHeight="1" x14ac:dyDescent="0.2">
      <c r="A14" s="217" t="s">
        <v>1876</v>
      </c>
      <c r="B14" s="661">
        <v>0</v>
      </c>
      <c r="C14" s="661">
        <v>2</v>
      </c>
      <c r="D14" s="661">
        <v>0</v>
      </c>
      <c r="E14" s="661">
        <v>2</v>
      </c>
      <c r="F14" s="661">
        <v>17</v>
      </c>
      <c r="G14" s="661">
        <v>0</v>
      </c>
      <c r="H14" s="661">
        <v>0</v>
      </c>
      <c r="I14" s="661">
        <v>17</v>
      </c>
    </row>
    <row r="15" spans="1:9" ht="12.95" customHeight="1" x14ac:dyDescent="0.2">
      <c r="A15" s="217" t="s">
        <v>1538</v>
      </c>
      <c r="B15" s="661">
        <v>1511</v>
      </c>
      <c r="C15" s="661">
        <v>270</v>
      </c>
      <c r="D15" s="661">
        <v>142</v>
      </c>
      <c r="E15" s="661">
        <v>1639</v>
      </c>
      <c r="F15" s="661">
        <v>42</v>
      </c>
      <c r="G15" s="661">
        <v>9</v>
      </c>
      <c r="H15" s="661">
        <v>1</v>
      </c>
      <c r="I15" s="661">
        <v>50</v>
      </c>
    </row>
    <row r="16" spans="1:9" ht="12.95" customHeight="1" x14ac:dyDescent="0.2">
      <c r="A16" s="217" t="s">
        <v>1074</v>
      </c>
      <c r="B16" s="661">
        <v>1455</v>
      </c>
      <c r="C16" s="661">
        <v>346</v>
      </c>
      <c r="D16" s="661">
        <v>73</v>
      </c>
      <c r="E16" s="661">
        <v>1728</v>
      </c>
      <c r="F16" s="661">
        <v>57</v>
      </c>
      <c r="G16" s="661">
        <v>6</v>
      </c>
      <c r="H16" s="661">
        <v>1</v>
      </c>
      <c r="I16" s="661">
        <v>62</v>
      </c>
    </row>
    <row r="17" spans="1:9" ht="12.95" customHeight="1" x14ac:dyDescent="0.2">
      <c r="A17" s="217" t="s">
        <v>1033</v>
      </c>
      <c r="B17" s="661">
        <v>1574</v>
      </c>
      <c r="C17" s="661">
        <v>1178</v>
      </c>
      <c r="D17" s="661">
        <v>64</v>
      </c>
      <c r="E17" s="661">
        <v>2688</v>
      </c>
      <c r="F17" s="661">
        <v>61</v>
      </c>
      <c r="G17" s="661">
        <v>11</v>
      </c>
      <c r="H17" s="661">
        <v>4</v>
      </c>
      <c r="I17" s="661">
        <v>68</v>
      </c>
    </row>
    <row r="18" spans="1:9" ht="12.95" customHeight="1" x14ac:dyDescent="0.2">
      <c r="A18" s="218" t="s">
        <v>1899</v>
      </c>
      <c r="B18" s="662">
        <v>804</v>
      </c>
      <c r="C18" s="662">
        <v>119</v>
      </c>
      <c r="D18" s="662">
        <v>248</v>
      </c>
      <c r="E18" s="662">
        <v>675</v>
      </c>
      <c r="F18" s="662">
        <v>38</v>
      </c>
      <c r="G18" s="662">
        <v>5</v>
      </c>
      <c r="H18" s="662">
        <v>1</v>
      </c>
      <c r="I18" s="662">
        <v>42</v>
      </c>
    </row>
    <row r="19" spans="1:9" ht="12.95" customHeight="1" x14ac:dyDescent="0.2">
      <c r="A19" s="217" t="s">
        <v>1901</v>
      </c>
      <c r="B19" s="661">
        <v>1</v>
      </c>
      <c r="C19" s="661">
        <v>0</v>
      </c>
      <c r="D19" s="661">
        <v>0</v>
      </c>
      <c r="E19" s="661">
        <v>1</v>
      </c>
      <c r="F19" s="661">
        <v>7</v>
      </c>
      <c r="G19" s="661">
        <v>0</v>
      </c>
      <c r="H19" s="661">
        <v>0</v>
      </c>
      <c r="I19" s="661">
        <v>7</v>
      </c>
    </row>
    <row r="20" spans="1:9" ht="12.95" customHeight="1" x14ac:dyDescent="0.2">
      <c r="A20" s="217" t="s">
        <v>1900</v>
      </c>
      <c r="B20" s="661">
        <v>777</v>
      </c>
      <c r="C20" s="661">
        <v>216</v>
      </c>
      <c r="D20" s="661">
        <v>155</v>
      </c>
      <c r="E20" s="661">
        <v>838</v>
      </c>
      <c r="F20" s="661">
        <v>50</v>
      </c>
      <c r="G20" s="661">
        <v>10</v>
      </c>
      <c r="H20" s="661">
        <v>5</v>
      </c>
      <c r="I20" s="661">
        <v>55</v>
      </c>
    </row>
    <row r="21" spans="1:9" ht="12.95" customHeight="1" x14ac:dyDescent="0.2">
      <c r="A21" s="215" t="s">
        <v>1090</v>
      </c>
      <c r="B21" s="663">
        <v>1923</v>
      </c>
      <c r="C21" s="663">
        <v>348</v>
      </c>
      <c r="D21" s="663">
        <v>178</v>
      </c>
      <c r="E21" s="663">
        <v>2093</v>
      </c>
      <c r="F21" s="663">
        <v>37</v>
      </c>
      <c r="G21" s="663">
        <v>6</v>
      </c>
      <c r="H21" s="663">
        <v>10</v>
      </c>
      <c r="I21" s="663">
        <v>33</v>
      </c>
    </row>
    <row r="22" spans="1:9" ht="12.95" customHeight="1" x14ac:dyDescent="0.2">
      <c r="A22" s="218" t="s">
        <v>140</v>
      </c>
      <c r="B22" s="662">
        <v>3</v>
      </c>
      <c r="C22" s="662">
        <v>1</v>
      </c>
      <c r="D22" s="662">
        <v>0</v>
      </c>
      <c r="E22" s="662">
        <v>4</v>
      </c>
      <c r="F22" s="662">
        <v>0</v>
      </c>
      <c r="G22" s="662">
        <v>0</v>
      </c>
      <c r="H22" s="662">
        <v>0</v>
      </c>
      <c r="I22" s="662">
        <v>0</v>
      </c>
    </row>
    <row r="23" spans="1:9" ht="12.95" customHeight="1" x14ac:dyDescent="0.2">
      <c r="A23" s="217" t="s">
        <v>1976</v>
      </c>
      <c r="B23" s="661">
        <v>288</v>
      </c>
      <c r="C23" s="661">
        <v>110</v>
      </c>
      <c r="D23" s="661">
        <v>47</v>
      </c>
      <c r="E23" s="661">
        <v>351</v>
      </c>
      <c r="F23" s="661">
        <v>67</v>
      </c>
      <c r="G23" s="661">
        <v>10</v>
      </c>
      <c r="H23" s="661">
        <v>1</v>
      </c>
      <c r="I23" s="661">
        <v>76</v>
      </c>
    </row>
    <row r="24" spans="1:9" ht="12.95" customHeight="1" x14ac:dyDescent="0.2">
      <c r="A24" s="217" t="s">
        <v>1902</v>
      </c>
      <c r="B24" s="661">
        <v>4</v>
      </c>
      <c r="C24" s="661">
        <v>2</v>
      </c>
      <c r="D24" s="661">
        <v>1</v>
      </c>
      <c r="E24" s="661">
        <v>5</v>
      </c>
      <c r="F24" s="661">
        <v>13</v>
      </c>
      <c r="G24" s="661">
        <v>2</v>
      </c>
      <c r="H24" s="661">
        <v>0</v>
      </c>
      <c r="I24" s="661">
        <v>15</v>
      </c>
    </row>
    <row r="25" spans="1:9" ht="12.95" customHeight="1" x14ac:dyDescent="0.2">
      <c r="A25" s="215" t="s">
        <v>1129</v>
      </c>
      <c r="B25" s="663">
        <v>151</v>
      </c>
      <c r="C25" s="663">
        <v>85</v>
      </c>
      <c r="D25" s="663">
        <v>81</v>
      </c>
      <c r="E25" s="663">
        <v>155</v>
      </c>
      <c r="F25" s="663">
        <v>8</v>
      </c>
      <c r="G25" s="663">
        <v>1</v>
      </c>
      <c r="H25" s="663">
        <v>0</v>
      </c>
      <c r="I25" s="663">
        <v>9</v>
      </c>
    </row>
    <row r="26" spans="1:9" ht="12.95" customHeight="1" x14ac:dyDescent="0.2">
      <c r="A26" s="218" t="s">
        <v>999</v>
      </c>
      <c r="B26" s="662">
        <v>421</v>
      </c>
      <c r="C26" s="662">
        <v>97</v>
      </c>
      <c r="D26" s="662">
        <v>147</v>
      </c>
      <c r="E26" s="662">
        <v>371</v>
      </c>
      <c r="F26" s="662">
        <v>7</v>
      </c>
      <c r="G26" s="662">
        <v>4</v>
      </c>
      <c r="H26" s="662">
        <v>0</v>
      </c>
      <c r="I26" s="662">
        <v>11</v>
      </c>
    </row>
    <row r="27" spans="1:9" ht="12.95" customHeight="1" x14ac:dyDescent="0.2">
      <c r="A27" s="217" t="s">
        <v>1908</v>
      </c>
      <c r="B27" s="661">
        <v>1442</v>
      </c>
      <c r="C27" s="661">
        <v>180</v>
      </c>
      <c r="D27" s="661">
        <v>215</v>
      </c>
      <c r="E27" s="661">
        <v>1407</v>
      </c>
      <c r="F27" s="661">
        <v>63</v>
      </c>
      <c r="G27" s="661">
        <v>6</v>
      </c>
      <c r="H27" s="661">
        <v>4</v>
      </c>
      <c r="I27" s="661">
        <v>65</v>
      </c>
    </row>
    <row r="28" spans="1:9" ht="12.95" customHeight="1" x14ac:dyDescent="0.2">
      <c r="A28" s="217" t="s">
        <v>1758</v>
      </c>
      <c r="B28" s="661">
        <v>0</v>
      </c>
      <c r="C28" s="661">
        <v>6</v>
      </c>
      <c r="D28" s="661">
        <v>0</v>
      </c>
      <c r="E28" s="661">
        <v>6</v>
      </c>
      <c r="F28" s="661">
        <v>0</v>
      </c>
      <c r="G28" s="661">
        <v>8</v>
      </c>
      <c r="H28" s="661">
        <v>0</v>
      </c>
      <c r="I28" s="661">
        <v>8</v>
      </c>
    </row>
    <row r="29" spans="1:9" ht="12.95" customHeight="1" x14ac:dyDescent="0.2">
      <c r="A29" s="215" t="s">
        <v>1076</v>
      </c>
      <c r="B29" s="663">
        <v>281</v>
      </c>
      <c r="C29" s="663">
        <v>55</v>
      </c>
      <c r="D29" s="663">
        <v>112</v>
      </c>
      <c r="E29" s="663">
        <v>224</v>
      </c>
      <c r="F29" s="663">
        <v>38</v>
      </c>
      <c r="G29" s="663">
        <v>9</v>
      </c>
      <c r="H29" s="663">
        <v>0</v>
      </c>
      <c r="I29" s="663">
        <v>47</v>
      </c>
    </row>
    <row r="30" spans="1:9" ht="12.95" customHeight="1" x14ac:dyDescent="0.2">
      <c r="A30" s="217" t="s">
        <v>1102</v>
      </c>
      <c r="B30" s="661">
        <v>278</v>
      </c>
      <c r="C30" s="661">
        <v>916</v>
      </c>
      <c r="D30" s="661">
        <v>176</v>
      </c>
      <c r="E30" s="661">
        <v>1018</v>
      </c>
      <c r="F30" s="661">
        <v>8</v>
      </c>
      <c r="G30" s="661">
        <v>0</v>
      </c>
      <c r="H30" s="661">
        <v>0</v>
      </c>
      <c r="I30" s="661">
        <v>8</v>
      </c>
    </row>
    <row r="31" spans="1:9" ht="12.95" customHeight="1" x14ac:dyDescent="0.2">
      <c r="A31" s="217" t="s">
        <v>1997</v>
      </c>
      <c r="B31" s="661">
        <v>334</v>
      </c>
      <c r="C31" s="661">
        <v>78</v>
      </c>
      <c r="D31" s="661">
        <v>65</v>
      </c>
      <c r="E31" s="661">
        <v>347</v>
      </c>
      <c r="F31" s="661">
        <v>37</v>
      </c>
      <c r="G31" s="661">
        <v>5</v>
      </c>
      <c r="H31" s="661">
        <v>0</v>
      </c>
      <c r="I31" s="661">
        <v>42</v>
      </c>
    </row>
    <row r="32" spans="1:9" ht="12.95" customHeight="1" x14ac:dyDescent="0.2">
      <c r="A32" s="217" t="s">
        <v>1881</v>
      </c>
      <c r="B32" s="661">
        <v>3484</v>
      </c>
      <c r="C32" s="661">
        <v>272</v>
      </c>
      <c r="D32" s="661">
        <v>217</v>
      </c>
      <c r="E32" s="661">
        <v>3539</v>
      </c>
      <c r="F32" s="661">
        <v>53</v>
      </c>
      <c r="G32" s="661">
        <v>6</v>
      </c>
      <c r="H32" s="661">
        <v>1</v>
      </c>
      <c r="I32" s="661">
        <v>58</v>
      </c>
    </row>
    <row r="33" spans="1:9" ht="12.95" customHeight="1" x14ac:dyDescent="0.2">
      <c r="A33" s="215" t="s">
        <v>1028</v>
      </c>
      <c r="B33" s="663">
        <v>1760</v>
      </c>
      <c r="C33" s="663">
        <v>182</v>
      </c>
      <c r="D33" s="663">
        <v>364</v>
      </c>
      <c r="E33" s="663">
        <v>1578</v>
      </c>
      <c r="F33" s="663">
        <v>62</v>
      </c>
      <c r="G33" s="663">
        <v>13</v>
      </c>
      <c r="H33" s="663">
        <v>5</v>
      </c>
      <c r="I33" s="663">
        <v>70</v>
      </c>
    </row>
    <row r="34" spans="1:9" ht="12.95" customHeight="1" x14ac:dyDescent="0.2">
      <c r="A34" s="218" t="s">
        <v>1753</v>
      </c>
      <c r="B34" s="662">
        <v>483</v>
      </c>
      <c r="C34" s="662">
        <v>124</v>
      </c>
      <c r="D34" s="662">
        <v>95</v>
      </c>
      <c r="E34" s="662">
        <v>512</v>
      </c>
      <c r="F34" s="662">
        <v>19</v>
      </c>
      <c r="G34" s="662">
        <v>9</v>
      </c>
      <c r="H34" s="662">
        <v>1</v>
      </c>
      <c r="I34" s="662">
        <v>27</v>
      </c>
    </row>
    <row r="35" spans="1:9" ht="12.95" customHeight="1" x14ac:dyDescent="0.2">
      <c r="A35" s="217" t="s">
        <v>1077</v>
      </c>
      <c r="B35" s="661">
        <v>1050</v>
      </c>
      <c r="C35" s="661">
        <v>20</v>
      </c>
      <c r="D35" s="661">
        <v>8</v>
      </c>
      <c r="E35" s="661">
        <v>1062</v>
      </c>
      <c r="F35" s="661">
        <v>42</v>
      </c>
      <c r="G35" s="661">
        <v>4</v>
      </c>
      <c r="H35" s="661">
        <v>0</v>
      </c>
      <c r="I35" s="661">
        <v>46</v>
      </c>
    </row>
    <row r="36" spans="1:9" ht="12.95" customHeight="1" x14ac:dyDescent="0.2">
      <c r="A36" s="217" t="s">
        <v>1032</v>
      </c>
      <c r="B36" s="661">
        <v>794</v>
      </c>
      <c r="C36" s="661">
        <v>126</v>
      </c>
      <c r="D36" s="661">
        <v>113</v>
      </c>
      <c r="E36" s="661">
        <v>807</v>
      </c>
      <c r="F36" s="661">
        <v>3</v>
      </c>
      <c r="G36" s="661">
        <v>3</v>
      </c>
      <c r="H36" s="661">
        <v>0</v>
      </c>
      <c r="I36" s="661">
        <v>6</v>
      </c>
    </row>
    <row r="37" spans="1:9" ht="12.95" customHeight="1" x14ac:dyDescent="0.2">
      <c r="A37" s="217" t="s">
        <v>1031</v>
      </c>
      <c r="B37" s="661">
        <v>576</v>
      </c>
      <c r="C37" s="661">
        <v>99</v>
      </c>
      <c r="D37" s="661">
        <v>106</v>
      </c>
      <c r="E37" s="661">
        <v>569</v>
      </c>
      <c r="F37" s="661">
        <v>13</v>
      </c>
      <c r="G37" s="661">
        <v>2</v>
      </c>
      <c r="H37" s="661">
        <v>0</v>
      </c>
      <c r="I37" s="661">
        <v>15</v>
      </c>
    </row>
    <row r="38" spans="1:9" ht="12.95" customHeight="1" x14ac:dyDescent="0.2">
      <c r="A38" s="215" t="s">
        <v>1101</v>
      </c>
      <c r="B38" s="663">
        <v>631</v>
      </c>
      <c r="C38" s="663">
        <v>242</v>
      </c>
      <c r="D38" s="663">
        <v>208</v>
      </c>
      <c r="E38" s="663">
        <v>665</v>
      </c>
      <c r="F38" s="663">
        <v>8</v>
      </c>
      <c r="G38" s="663">
        <v>0</v>
      </c>
      <c r="H38" s="663">
        <v>0</v>
      </c>
      <c r="I38" s="663">
        <v>8</v>
      </c>
    </row>
    <row r="39" spans="1:9" ht="12.95" customHeight="1" x14ac:dyDescent="0.2">
      <c r="A39" s="217" t="s">
        <v>1934</v>
      </c>
      <c r="B39" s="661">
        <v>824</v>
      </c>
      <c r="C39" s="661">
        <v>791</v>
      </c>
      <c r="D39" s="661">
        <v>120</v>
      </c>
      <c r="E39" s="661">
        <v>1495</v>
      </c>
      <c r="F39" s="661">
        <v>52</v>
      </c>
      <c r="G39" s="661">
        <v>15</v>
      </c>
      <c r="H39" s="661">
        <v>0</v>
      </c>
      <c r="I39" s="661">
        <v>67</v>
      </c>
    </row>
    <row r="40" spans="1:9" ht="12.95" customHeight="1" x14ac:dyDescent="0.2">
      <c r="A40" s="217" t="s">
        <v>1877</v>
      </c>
      <c r="B40" s="661">
        <v>303</v>
      </c>
      <c r="C40" s="661">
        <v>158</v>
      </c>
      <c r="D40" s="661">
        <v>53</v>
      </c>
      <c r="E40" s="661">
        <v>408</v>
      </c>
      <c r="F40" s="661">
        <v>0</v>
      </c>
      <c r="G40" s="661">
        <v>6</v>
      </c>
      <c r="H40" s="661">
        <v>0</v>
      </c>
      <c r="I40" s="661">
        <v>6</v>
      </c>
    </row>
    <row r="41" spans="1:9" ht="12.95" customHeight="1" x14ac:dyDescent="0.2">
      <c r="A41" s="217" t="s">
        <v>1100</v>
      </c>
      <c r="B41" s="661">
        <v>786</v>
      </c>
      <c r="C41" s="661">
        <v>112</v>
      </c>
      <c r="D41" s="661">
        <v>132</v>
      </c>
      <c r="E41" s="661">
        <v>766</v>
      </c>
      <c r="F41" s="661">
        <v>50</v>
      </c>
      <c r="G41" s="661">
        <v>11</v>
      </c>
      <c r="H41" s="661">
        <v>2</v>
      </c>
      <c r="I41" s="661">
        <v>59</v>
      </c>
    </row>
    <row r="42" spans="1:9" ht="12.95" customHeight="1" x14ac:dyDescent="0.2">
      <c r="A42" s="217" t="s">
        <v>1073</v>
      </c>
      <c r="B42" s="661">
        <v>611</v>
      </c>
      <c r="C42" s="661">
        <v>192</v>
      </c>
      <c r="D42" s="661">
        <v>8</v>
      </c>
      <c r="E42" s="661">
        <v>795</v>
      </c>
      <c r="F42" s="661">
        <v>6</v>
      </c>
      <c r="G42" s="661">
        <v>0</v>
      </c>
      <c r="H42" s="661">
        <v>0</v>
      </c>
      <c r="I42" s="661">
        <v>6</v>
      </c>
    </row>
    <row r="43" spans="1:9" ht="12.95" customHeight="1" x14ac:dyDescent="0.2">
      <c r="A43" s="215" t="s">
        <v>1488</v>
      </c>
      <c r="B43" s="663">
        <v>765</v>
      </c>
      <c r="C43" s="663">
        <v>166</v>
      </c>
      <c r="D43" s="663">
        <v>207</v>
      </c>
      <c r="E43" s="663">
        <v>724</v>
      </c>
      <c r="F43" s="663">
        <v>32</v>
      </c>
      <c r="G43" s="663">
        <v>8</v>
      </c>
      <c r="H43" s="663">
        <v>6</v>
      </c>
      <c r="I43" s="663">
        <v>34</v>
      </c>
    </row>
    <row r="44" spans="1:9" ht="12.95" customHeight="1" x14ac:dyDescent="0.2">
      <c r="A44" s="218" t="s">
        <v>5</v>
      </c>
      <c r="B44" s="662">
        <v>0</v>
      </c>
      <c r="C44" s="662">
        <v>29</v>
      </c>
      <c r="D44" s="662">
        <v>0</v>
      </c>
      <c r="E44" s="662">
        <v>29</v>
      </c>
      <c r="F44" s="662">
        <v>0</v>
      </c>
      <c r="G44" s="662">
        <v>2</v>
      </c>
      <c r="H44" s="662">
        <v>0</v>
      </c>
      <c r="I44" s="662">
        <v>2</v>
      </c>
    </row>
    <row r="45" spans="1:9" ht="12.95" customHeight="1" x14ac:dyDescent="0.2">
      <c r="A45" s="217" t="s">
        <v>1886</v>
      </c>
      <c r="B45" s="661">
        <v>157</v>
      </c>
      <c r="C45" s="661">
        <v>71</v>
      </c>
      <c r="D45" s="661">
        <v>69</v>
      </c>
      <c r="E45" s="661">
        <v>159</v>
      </c>
      <c r="F45" s="661">
        <v>5</v>
      </c>
      <c r="G45" s="661">
        <v>4</v>
      </c>
      <c r="H45" s="661">
        <v>0</v>
      </c>
      <c r="I45" s="661">
        <v>9</v>
      </c>
    </row>
    <row r="46" spans="1:9" ht="12.95" customHeight="1" x14ac:dyDescent="0.2">
      <c r="A46" s="217" t="s">
        <v>1029</v>
      </c>
      <c r="B46" s="661">
        <v>945</v>
      </c>
      <c r="C46" s="661">
        <v>188</v>
      </c>
      <c r="D46" s="661">
        <v>59</v>
      </c>
      <c r="E46" s="661">
        <v>1074</v>
      </c>
      <c r="F46" s="661">
        <v>48</v>
      </c>
      <c r="G46" s="661">
        <v>10</v>
      </c>
      <c r="H46" s="661">
        <v>2</v>
      </c>
      <c r="I46" s="661">
        <v>56</v>
      </c>
    </row>
    <row r="47" spans="1:9" ht="12.95" customHeight="1" x14ac:dyDescent="0.2">
      <c r="A47" s="217" t="s">
        <v>1878</v>
      </c>
      <c r="B47" s="661">
        <v>2</v>
      </c>
      <c r="C47" s="661">
        <v>0</v>
      </c>
      <c r="D47" s="661">
        <v>0</v>
      </c>
      <c r="E47" s="661">
        <v>2</v>
      </c>
      <c r="F47" s="661">
        <v>0</v>
      </c>
      <c r="G47" s="661">
        <v>0</v>
      </c>
      <c r="H47" s="661">
        <v>0</v>
      </c>
      <c r="I47" s="661">
        <v>0</v>
      </c>
    </row>
    <row r="48" spans="1:9" ht="12.95" customHeight="1" x14ac:dyDescent="0.2">
      <c r="A48" s="217" t="s">
        <v>1022</v>
      </c>
      <c r="B48" s="661">
        <v>292</v>
      </c>
      <c r="C48" s="661">
        <v>119</v>
      </c>
      <c r="D48" s="661">
        <v>32</v>
      </c>
      <c r="E48" s="661">
        <v>379</v>
      </c>
      <c r="F48" s="661">
        <v>40</v>
      </c>
      <c r="G48" s="661">
        <v>7</v>
      </c>
      <c r="H48" s="661">
        <v>0</v>
      </c>
      <c r="I48" s="661">
        <v>47</v>
      </c>
    </row>
    <row r="49" spans="1:9" ht="12.95" customHeight="1" x14ac:dyDescent="0.2">
      <c r="A49" s="1700" t="s">
        <v>3856</v>
      </c>
      <c r="B49" s="1701"/>
      <c r="C49" s="1701"/>
      <c r="D49" s="1701"/>
      <c r="E49" s="1701"/>
      <c r="F49" s="1701"/>
      <c r="G49" s="1701"/>
      <c r="H49" s="1701"/>
      <c r="I49" s="1701"/>
    </row>
    <row r="50" spans="1:9" ht="12.95" customHeight="1" x14ac:dyDescent="0.2">
      <c r="A50" s="217" t="s">
        <v>1879</v>
      </c>
      <c r="B50" s="661">
        <v>254</v>
      </c>
      <c r="C50" s="661">
        <v>29</v>
      </c>
      <c r="D50" s="661">
        <v>63</v>
      </c>
      <c r="E50" s="661">
        <v>220</v>
      </c>
      <c r="F50" s="661">
        <v>36</v>
      </c>
      <c r="G50" s="661">
        <v>5</v>
      </c>
      <c r="H50" s="661">
        <v>0</v>
      </c>
      <c r="I50" s="661">
        <v>41</v>
      </c>
    </row>
    <row r="51" spans="1:9" ht="12.95" customHeight="1" x14ac:dyDescent="0.2">
      <c r="A51" s="217" t="s">
        <v>1880</v>
      </c>
      <c r="B51" s="661">
        <v>193</v>
      </c>
      <c r="C51" s="661">
        <v>13</v>
      </c>
      <c r="D51" s="661">
        <v>30</v>
      </c>
      <c r="E51" s="661">
        <v>176</v>
      </c>
      <c r="F51" s="661">
        <v>18</v>
      </c>
      <c r="G51" s="661">
        <v>0</v>
      </c>
      <c r="H51" s="661">
        <v>1</v>
      </c>
      <c r="I51" s="661">
        <v>17</v>
      </c>
    </row>
    <row r="52" spans="1:9" ht="12.95" customHeight="1" x14ac:dyDescent="0.2">
      <c r="A52" s="217" t="s">
        <v>1918</v>
      </c>
      <c r="B52" s="661">
        <v>984</v>
      </c>
      <c r="C52" s="661">
        <v>49</v>
      </c>
      <c r="D52" s="661">
        <v>65</v>
      </c>
      <c r="E52" s="661">
        <v>968</v>
      </c>
      <c r="F52" s="661">
        <v>26</v>
      </c>
      <c r="G52" s="661">
        <v>4</v>
      </c>
      <c r="H52" s="661">
        <v>7</v>
      </c>
      <c r="I52" s="661">
        <v>23</v>
      </c>
    </row>
    <row r="53" spans="1:9" ht="12.95" customHeight="1" x14ac:dyDescent="0.2">
      <c r="A53" s="218" t="s">
        <v>141</v>
      </c>
      <c r="B53" s="662">
        <v>4</v>
      </c>
      <c r="C53" s="662">
        <v>0</v>
      </c>
      <c r="D53" s="662">
        <v>0</v>
      </c>
      <c r="E53" s="662">
        <v>4</v>
      </c>
      <c r="F53" s="662">
        <v>0</v>
      </c>
      <c r="G53" s="662">
        <v>0</v>
      </c>
      <c r="H53" s="662">
        <v>0</v>
      </c>
      <c r="I53" s="662">
        <v>0</v>
      </c>
    </row>
    <row r="54" spans="1:9" ht="12.95" customHeight="1" x14ac:dyDescent="0.2">
      <c r="A54" s="217" t="s">
        <v>4</v>
      </c>
      <c r="B54" s="661">
        <v>0</v>
      </c>
      <c r="C54" s="661">
        <v>0</v>
      </c>
      <c r="D54" s="661">
        <v>0</v>
      </c>
      <c r="E54" s="661">
        <v>0</v>
      </c>
      <c r="F54" s="661">
        <v>0</v>
      </c>
      <c r="G54" s="661">
        <v>0</v>
      </c>
      <c r="H54" s="661">
        <v>0</v>
      </c>
      <c r="I54" s="661">
        <v>0</v>
      </c>
    </row>
    <row r="55" spans="1:9" ht="12.95" customHeight="1" x14ac:dyDescent="0.2">
      <c r="A55" s="217" t="s">
        <v>1104</v>
      </c>
      <c r="B55" s="661">
        <v>0</v>
      </c>
      <c r="C55" s="661">
        <v>0</v>
      </c>
      <c r="D55" s="661">
        <v>0</v>
      </c>
      <c r="E55" s="661">
        <v>0</v>
      </c>
      <c r="F55" s="661">
        <v>0</v>
      </c>
      <c r="G55" s="661">
        <v>0</v>
      </c>
      <c r="H55" s="661">
        <v>0</v>
      </c>
      <c r="I55" s="661">
        <v>0</v>
      </c>
    </row>
    <row r="56" spans="1:9" ht="12.95" customHeight="1" x14ac:dyDescent="0.2">
      <c r="A56" s="218" t="s">
        <v>1882</v>
      </c>
      <c r="B56" s="662">
        <v>45</v>
      </c>
      <c r="C56" s="662">
        <v>31</v>
      </c>
      <c r="D56" s="662">
        <v>16</v>
      </c>
      <c r="E56" s="662">
        <v>60</v>
      </c>
      <c r="F56" s="662">
        <v>31</v>
      </c>
      <c r="G56" s="662">
        <v>1</v>
      </c>
      <c r="H56" s="662">
        <v>1</v>
      </c>
      <c r="I56" s="662">
        <v>31</v>
      </c>
    </row>
    <row r="57" spans="1:9" ht="12.95" customHeight="1" x14ac:dyDescent="0.2">
      <c r="A57" s="217" t="s">
        <v>1754</v>
      </c>
      <c r="B57" s="661">
        <v>84</v>
      </c>
      <c r="C57" s="661">
        <v>4</v>
      </c>
      <c r="D57" s="661">
        <v>1</v>
      </c>
      <c r="E57" s="661">
        <v>87</v>
      </c>
      <c r="F57" s="661">
        <v>0</v>
      </c>
      <c r="G57" s="661">
        <v>0</v>
      </c>
      <c r="H57" s="661">
        <v>0</v>
      </c>
      <c r="I57" s="661">
        <v>0</v>
      </c>
    </row>
    <row r="58" spans="1:9" ht="12.95" customHeight="1" x14ac:dyDescent="0.2">
      <c r="A58" s="215" t="s">
        <v>1885</v>
      </c>
      <c r="B58" s="663">
        <v>221</v>
      </c>
      <c r="C58" s="663">
        <v>7</v>
      </c>
      <c r="D58" s="663">
        <v>27</v>
      </c>
      <c r="E58" s="663">
        <v>201</v>
      </c>
      <c r="F58" s="663">
        <v>44</v>
      </c>
      <c r="G58" s="663">
        <v>4</v>
      </c>
      <c r="H58" s="663">
        <v>0</v>
      </c>
      <c r="I58" s="663">
        <v>48</v>
      </c>
    </row>
    <row r="59" spans="1:9" ht="12.95" customHeight="1" x14ac:dyDescent="0.2">
      <c r="A59" s="1700" t="s">
        <v>3857</v>
      </c>
      <c r="B59" s="1701"/>
      <c r="C59" s="1701"/>
      <c r="D59" s="1701"/>
      <c r="E59" s="1701"/>
      <c r="F59" s="1701"/>
      <c r="G59" s="1701"/>
      <c r="H59" s="1701"/>
      <c r="I59" s="1701"/>
    </row>
    <row r="60" spans="1:9" ht="12.95" customHeight="1" x14ac:dyDescent="0.2">
      <c r="A60" s="217" t="s">
        <v>1755</v>
      </c>
      <c r="B60" s="661">
        <v>87</v>
      </c>
      <c r="C60" s="661">
        <v>44</v>
      </c>
      <c r="D60" s="661">
        <v>4</v>
      </c>
      <c r="E60" s="661">
        <v>127</v>
      </c>
      <c r="F60" s="661">
        <v>11</v>
      </c>
      <c r="G60" s="661">
        <v>2</v>
      </c>
      <c r="H60" s="661">
        <v>0</v>
      </c>
      <c r="I60" s="661">
        <v>13</v>
      </c>
    </row>
    <row r="61" spans="1:9" ht="12.95" customHeight="1" x14ac:dyDescent="0.2">
      <c r="A61" s="217" t="s">
        <v>1072</v>
      </c>
      <c r="B61" s="661">
        <v>781</v>
      </c>
      <c r="C61" s="661">
        <v>140</v>
      </c>
      <c r="D61" s="661">
        <v>25</v>
      </c>
      <c r="E61" s="661">
        <v>896</v>
      </c>
      <c r="F61" s="661">
        <v>51</v>
      </c>
      <c r="G61" s="661">
        <v>2</v>
      </c>
      <c r="H61" s="661">
        <v>1</v>
      </c>
      <c r="I61" s="661">
        <v>52</v>
      </c>
    </row>
    <row r="62" spans="1:9" ht="12.95" customHeight="1" x14ac:dyDescent="0.2">
      <c r="A62" s="217" t="s">
        <v>1103</v>
      </c>
      <c r="B62" s="661">
        <v>271</v>
      </c>
      <c r="C62" s="661">
        <v>26</v>
      </c>
      <c r="D62" s="661">
        <v>60</v>
      </c>
      <c r="E62" s="661">
        <v>237</v>
      </c>
      <c r="F62" s="661">
        <v>49</v>
      </c>
      <c r="G62" s="661">
        <v>4</v>
      </c>
      <c r="H62" s="661">
        <v>0</v>
      </c>
      <c r="I62" s="661">
        <v>53</v>
      </c>
    </row>
    <row r="63" spans="1:9" ht="12.95" customHeight="1" x14ac:dyDescent="0.2">
      <c r="A63" s="217" t="s">
        <v>1893</v>
      </c>
      <c r="B63" s="661">
        <v>76</v>
      </c>
      <c r="C63" s="661">
        <v>8</v>
      </c>
      <c r="D63" s="661">
        <v>22</v>
      </c>
      <c r="E63" s="661">
        <v>62</v>
      </c>
      <c r="F63" s="661">
        <v>0</v>
      </c>
      <c r="G63" s="661">
        <v>0</v>
      </c>
      <c r="H63" s="661">
        <v>0</v>
      </c>
      <c r="I63" s="661">
        <v>0</v>
      </c>
    </row>
    <row r="64" spans="1:9" ht="12.95" customHeight="1" x14ac:dyDescent="0.2">
      <c r="A64" s="218" t="s">
        <v>142</v>
      </c>
      <c r="B64" s="662">
        <v>84</v>
      </c>
      <c r="C64" s="662">
        <v>6</v>
      </c>
      <c r="D64" s="662">
        <v>6</v>
      </c>
      <c r="E64" s="662">
        <v>84</v>
      </c>
      <c r="F64" s="662">
        <v>0</v>
      </c>
      <c r="G64" s="662">
        <v>0</v>
      </c>
      <c r="H64" s="662">
        <v>0</v>
      </c>
      <c r="I64" s="662">
        <v>0</v>
      </c>
    </row>
    <row r="65" spans="1:9" ht="12.95" customHeight="1" x14ac:dyDescent="0.2">
      <c r="A65" s="217" t="s">
        <v>2234</v>
      </c>
      <c r="B65" s="661">
        <v>2</v>
      </c>
      <c r="C65" s="661">
        <v>0</v>
      </c>
      <c r="D65" s="661">
        <v>0</v>
      </c>
      <c r="E65" s="661">
        <v>2</v>
      </c>
      <c r="F65" s="661">
        <v>0</v>
      </c>
      <c r="G65" s="661">
        <v>0</v>
      </c>
      <c r="H65" s="661">
        <v>0</v>
      </c>
      <c r="I65" s="661">
        <v>0</v>
      </c>
    </row>
    <row r="66" spans="1:9" ht="12.95" customHeight="1" x14ac:dyDescent="0.2">
      <c r="A66" s="217" t="s">
        <v>1756</v>
      </c>
      <c r="B66" s="661">
        <v>296</v>
      </c>
      <c r="C66" s="661">
        <v>53</v>
      </c>
      <c r="D66" s="661">
        <v>64</v>
      </c>
      <c r="E66" s="661">
        <v>285</v>
      </c>
      <c r="F66" s="661">
        <v>47</v>
      </c>
      <c r="G66" s="661">
        <v>0</v>
      </c>
      <c r="H66" s="661">
        <v>0</v>
      </c>
      <c r="I66" s="661">
        <v>47</v>
      </c>
    </row>
    <row r="67" spans="1:9" ht="12.95" customHeight="1" x14ac:dyDescent="0.2">
      <c r="A67" s="217" t="s">
        <v>1919</v>
      </c>
      <c r="B67" s="661">
        <v>1</v>
      </c>
      <c r="C67" s="661">
        <v>0</v>
      </c>
      <c r="D67" s="661">
        <v>0</v>
      </c>
      <c r="E67" s="661">
        <v>1</v>
      </c>
      <c r="F67" s="661">
        <v>0</v>
      </c>
      <c r="G67" s="661">
        <v>0</v>
      </c>
      <c r="H67" s="661">
        <v>0</v>
      </c>
      <c r="I67" s="661">
        <v>0</v>
      </c>
    </row>
    <row r="68" spans="1:9" ht="12.95" customHeight="1" x14ac:dyDescent="0.2">
      <c r="A68" s="215" t="s">
        <v>1883</v>
      </c>
      <c r="B68" s="663">
        <v>2</v>
      </c>
      <c r="C68" s="663">
        <v>0</v>
      </c>
      <c r="D68" s="663">
        <v>0</v>
      </c>
      <c r="E68" s="663">
        <v>2</v>
      </c>
      <c r="F68" s="663">
        <v>5</v>
      </c>
      <c r="G68" s="663">
        <v>1</v>
      </c>
      <c r="H68" s="663">
        <v>0</v>
      </c>
      <c r="I68" s="663">
        <v>6</v>
      </c>
    </row>
    <row r="69" spans="1:9" ht="12.95" customHeight="1" x14ac:dyDescent="0.2">
      <c r="A69" s="217" t="s">
        <v>1244</v>
      </c>
      <c r="B69" s="661">
        <v>187</v>
      </c>
      <c r="C69" s="661">
        <v>62</v>
      </c>
      <c r="D69" s="661">
        <v>29</v>
      </c>
      <c r="E69" s="661">
        <v>220</v>
      </c>
      <c r="F69" s="661">
        <v>37</v>
      </c>
      <c r="G69" s="661">
        <v>4</v>
      </c>
      <c r="H69" s="661">
        <v>0</v>
      </c>
      <c r="I69" s="661">
        <v>41</v>
      </c>
    </row>
    <row r="70" spans="1:9" ht="12.95" customHeight="1" x14ac:dyDescent="0.2">
      <c r="A70" s="217" t="s">
        <v>1884</v>
      </c>
      <c r="B70" s="661">
        <v>271</v>
      </c>
      <c r="C70" s="661">
        <v>66</v>
      </c>
      <c r="D70" s="661">
        <v>14</v>
      </c>
      <c r="E70" s="661">
        <v>323</v>
      </c>
      <c r="F70" s="661">
        <v>28</v>
      </c>
      <c r="G70" s="661">
        <v>3</v>
      </c>
      <c r="H70" s="661">
        <v>1</v>
      </c>
      <c r="I70" s="661">
        <v>30</v>
      </c>
    </row>
    <row r="71" spans="1:9" ht="12.95" customHeight="1" x14ac:dyDescent="0.2">
      <c r="A71" s="217" t="s">
        <v>1887</v>
      </c>
      <c r="B71" s="661">
        <v>121</v>
      </c>
      <c r="C71" s="661">
        <v>11</v>
      </c>
      <c r="D71" s="661">
        <v>29</v>
      </c>
      <c r="E71" s="661">
        <v>103</v>
      </c>
      <c r="F71" s="661">
        <v>19</v>
      </c>
      <c r="G71" s="661">
        <v>1</v>
      </c>
      <c r="H71" s="661">
        <v>0</v>
      </c>
      <c r="I71" s="661">
        <v>20</v>
      </c>
    </row>
    <row r="72" spans="1:9" x14ac:dyDescent="0.2">
      <c r="A72" s="217" t="s">
        <v>1888</v>
      </c>
      <c r="B72" s="661">
        <v>145</v>
      </c>
      <c r="C72" s="661">
        <v>2</v>
      </c>
      <c r="D72" s="661">
        <v>3</v>
      </c>
      <c r="E72" s="661">
        <v>144</v>
      </c>
      <c r="F72" s="661">
        <v>33</v>
      </c>
      <c r="G72" s="661">
        <v>1</v>
      </c>
      <c r="H72" s="661">
        <v>0</v>
      </c>
      <c r="I72" s="661">
        <v>34</v>
      </c>
    </row>
    <row r="73" spans="1:9" ht="13.5" thickBot="1" x14ac:dyDescent="0.25">
      <c r="A73" s="216" t="s">
        <v>1757</v>
      </c>
      <c r="B73" s="664">
        <v>0</v>
      </c>
      <c r="C73" s="664">
        <v>0</v>
      </c>
      <c r="D73" s="664">
        <v>0</v>
      </c>
      <c r="E73" s="664">
        <v>0</v>
      </c>
      <c r="F73" s="664">
        <v>0</v>
      </c>
      <c r="G73" s="664">
        <v>0</v>
      </c>
      <c r="H73" s="664">
        <v>0</v>
      </c>
      <c r="I73" s="664">
        <v>0</v>
      </c>
    </row>
  </sheetData>
  <mergeCells count="13">
    <mergeCell ref="D9:D12"/>
    <mergeCell ref="E9:E12"/>
    <mergeCell ref="F9:F12"/>
    <mergeCell ref="A5:I5"/>
    <mergeCell ref="A6:I6"/>
    <mergeCell ref="B9:B12"/>
    <mergeCell ref="C9:C12"/>
    <mergeCell ref="F8:I8"/>
    <mergeCell ref="A8:A12"/>
    <mergeCell ref="G9:G12"/>
    <mergeCell ref="H9:H12"/>
    <mergeCell ref="I9:I12"/>
    <mergeCell ref="B8:E8"/>
  </mergeCells>
  <phoneticPr fontId="6" type="noConversion"/>
  <conditionalFormatting sqref="A14:A47">
    <cfRule type="expression" dxfId="27" priority="3" stopIfTrue="1">
      <formula>$AW14=1</formula>
    </cfRule>
  </conditionalFormatting>
  <conditionalFormatting sqref="B14:I47">
    <cfRule type="expression" dxfId="26" priority="4" stopIfTrue="1">
      <formula>$AX14=1</formula>
    </cfRule>
  </conditionalFormatting>
  <conditionalFormatting sqref="A48 A50:A58 A60:A73">
    <cfRule type="expression" dxfId="25" priority="1" stopIfTrue="1">
      <formula>$AW48=1</formula>
    </cfRule>
  </conditionalFormatting>
  <conditionalFormatting sqref="B48:I48 B50:I58 B60:I73">
    <cfRule type="expression" dxfId="24" priority="2" stopIfTrue="1">
      <formula>$AX48=1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8" scale="9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H100"/>
  <sheetViews>
    <sheetView showGridLines="0" zoomScaleNormal="100" workbookViewId="0">
      <pane xSplit="1" ySplit="12" topLeftCell="B13" activePane="bottomRight" state="frozen"/>
      <selection activeCell="A3" sqref="A3:IV3"/>
      <selection pane="topRight" activeCell="A3" sqref="A3:IV3"/>
      <selection pane="bottomLeft" activeCell="A3" sqref="A3:IV3"/>
      <selection pane="bottomRight" activeCell="J30" sqref="J30"/>
    </sheetView>
  </sheetViews>
  <sheetFormatPr defaultRowHeight="12.75" x14ac:dyDescent="0.2"/>
  <cols>
    <col min="1" max="1" width="23.28515625" style="402" customWidth="1"/>
    <col min="2" max="2" width="47.85546875" style="402" customWidth="1"/>
    <col min="3" max="5" width="13.140625" style="402" customWidth="1"/>
    <col min="6" max="6" width="14.140625" style="402" bestFit="1" customWidth="1"/>
    <col min="7" max="8" width="14" style="402" bestFit="1" customWidth="1"/>
    <col min="9" max="16384" width="9.140625" style="402"/>
  </cols>
  <sheetData>
    <row r="1" spans="1:8" x14ac:dyDescent="0.2">
      <c r="A1" s="877" t="s">
        <v>624</v>
      </c>
      <c r="B1" s="324"/>
    </row>
    <row r="2" spans="1:8" x14ac:dyDescent="0.2">
      <c r="A2" s="877" t="s">
        <v>625</v>
      </c>
      <c r="B2" s="324"/>
    </row>
    <row r="3" spans="1:8" s="1020" customFormat="1" ht="15" customHeight="1" x14ac:dyDescent="0.2">
      <c r="A3" s="1233" t="s">
        <v>2275</v>
      </c>
      <c r="B3" s="1029"/>
      <c r="C3" s="1025"/>
      <c r="D3" s="1025"/>
      <c r="E3" s="1025"/>
      <c r="F3" s="1025"/>
      <c r="G3" s="1030"/>
      <c r="H3" s="1236" t="s">
        <v>2276</v>
      </c>
    </row>
    <row r="4" spans="1:8" s="404" customFormat="1" ht="12" customHeight="1" x14ac:dyDescent="0.2">
      <c r="A4" s="415"/>
      <c r="B4" s="415"/>
      <c r="C4" s="415"/>
      <c r="D4" s="415"/>
      <c r="E4" s="415"/>
      <c r="F4" s="415"/>
      <c r="G4" s="415"/>
      <c r="H4" s="659"/>
    </row>
    <row r="5" spans="1:8" s="404" customFormat="1" ht="18" customHeight="1" x14ac:dyDescent="0.2">
      <c r="A5" s="2178" t="s">
        <v>1480</v>
      </c>
      <c r="B5" s="2178"/>
      <c r="C5" s="2178"/>
      <c r="D5" s="2178"/>
      <c r="E5" s="2178"/>
      <c r="F5" s="2178"/>
      <c r="G5" s="2178"/>
      <c r="H5" s="2178"/>
    </row>
    <row r="6" spans="1:8" s="404" customFormat="1" ht="18" customHeight="1" x14ac:dyDescent="0.2">
      <c r="A6" s="2154" t="s">
        <v>731</v>
      </c>
      <c r="B6" s="2154"/>
      <c r="C6" s="2178"/>
      <c r="D6" s="2178"/>
      <c r="E6" s="2178"/>
      <c r="F6" s="2178"/>
      <c r="G6" s="2178"/>
      <c r="H6" s="2178"/>
    </row>
    <row r="7" spans="1:8" s="404" customFormat="1" ht="12" customHeight="1" thickBot="1" x14ac:dyDescent="0.25">
      <c r="A7" s="660"/>
      <c r="B7" s="660"/>
      <c r="C7" s="660"/>
      <c r="D7" s="660"/>
      <c r="E7" s="660"/>
      <c r="F7" s="660"/>
      <c r="G7" s="660"/>
      <c r="H7" s="420"/>
    </row>
    <row r="8" spans="1:8" ht="13.5" customHeight="1" x14ac:dyDescent="0.2">
      <c r="A8" s="2143" t="s">
        <v>1529</v>
      </c>
      <c r="B8" s="1842" t="s">
        <v>679</v>
      </c>
      <c r="C8" s="1842" t="s">
        <v>274</v>
      </c>
      <c r="D8" s="1842" t="s">
        <v>275</v>
      </c>
      <c r="E8" s="1842" t="s">
        <v>276</v>
      </c>
      <c r="F8" s="1842" t="s">
        <v>277</v>
      </c>
      <c r="G8" s="1842" t="s">
        <v>278</v>
      </c>
      <c r="H8" s="1842" t="s">
        <v>732</v>
      </c>
    </row>
    <row r="9" spans="1:8" ht="15" customHeight="1" x14ac:dyDescent="0.2">
      <c r="A9" s="2167"/>
      <c r="B9" s="1845"/>
      <c r="C9" s="1845"/>
      <c r="D9" s="1845"/>
      <c r="E9" s="1845"/>
      <c r="F9" s="1845"/>
      <c r="G9" s="1845"/>
      <c r="H9" s="1845"/>
    </row>
    <row r="10" spans="1:8" ht="15" customHeight="1" x14ac:dyDescent="0.2">
      <c r="A10" s="2167"/>
      <c r="B10" s="1845"/>
      <c r="C10" s="1845"/>
      <c r="D10" s="1845"/>
      <c r="E10" s="1845"/>
      <c r="F10" s="1845"/>
      <c r="G10" s="1845"/>
      <c r="H10" s="1845"/>
    </row>
    <row r="11" spans="1:8" ht="15" customHeight="1" x14ac:dyDescent="0.2">
      <c r="A11" s="2167"/>
      <c r="B11" s="1845"/>
      <c r="C11" s="1845"/>
      <c r="D11" s="1845"/>
      <c r="E11" s="1845"/>
      <c r="F11" s="1845"/>
      <c r="G11" s="1845"/>
      <c r="H11" s="1845"/>
    </row>
    <row r="12" spans="1:8" ht="15" customHeight="1" thickBot="1" x14ac:dyDescent="0.25">
      <c r="A12" s="2167"/>
      <c r="B12" s="1845"/>
      <c r="C12" s="1845"/>
      <c r="D12" s="1845"/>
      <c r="E12" s="1845"/>
      <c r="F12" s="1845"/>
      <c r="G12" s="1845"/>
      <c r="H12" s="1845"/>
    </row>
    <row r="13" spans="1:8" ht="12.95" customHeight="1" x14ac:dyDescent="0.2">
      <c r="A13" s="1023" t="s">
        <v>1755</v>
      </c>
      <c r="B13" s="678" t="s">
        <v>151</v>
      </c>
      <c r="C13" s="683">
        <v>0</v>
      </c>
      <c r="D13" s="683">
        <v>0</v>
      </c>
      <c r="E13" s="683">
        <v>0</v>
      </c>
      <c r="F13" s="683">
        <v>0</v>
      </c>
      <c r="G13" s="683">
        <v>0</v>
      </c>
      <c r="H13" s="683">
        <v>0</v>
      </c>
    </row>
    <row r="14" spans="1:8" ht="12.95" customHeight="1" x14ac:dyDescent="0.2">
      <c r="A14" s="1109"/>
      <c r="B14" s="320" t="s">
        <v>2170</v>
      </c>
      <c r="C14" s="661">
        <v>120</v>
      </c>
      <c r="D14" s="661">
        <v>20</v>
      </c>
      <c r="E14" s="661">
        <v>40</v>
      </c>
      <c r="F14" s="661">
        <v>7</v>
      </c>
      <c r="G14" s="661">
        <v>67</v>
      </c>
      <c r="H14" s="661">
        <v>0</v>
      </c>
    </row>
    <row r="15" spans="1:8" ht="12.95" customHeight="1" x14ac:dyDescent="0.2">
      <c r="A15" s="1109"/>
      <c r="B15" s="320" t="s">
        <v>153</v>
      </c>
      <c r="C15" s="661">
        <v>23</v>
      </c>
      <c r="D15" s="661">
        <v>2</v>
      </c>
      <c r="E15" s="661">
        <v>3</v>
      </c>
      <c r="F15" s="661">
        <v>4</v>
      </c>
      <c r="G15" s="661">
        <v>22</v>
      </c>
      <c r="H15" s="661">
        <v>0</v>
      </c>
    </row>
    <row r="16" spans="1:8" ht="12.95" customHeight="1" x14ac:dyDescent="0.2">
      <c r="A16" s="1109"/>
      <c r="B16" s="320" t="s">
        <v>152</v>
      </c>
      <c r="C16" s="661">
        <v>3</v>
      </c>
      <c r="D16" s="661">
        <v>0</v>
      </c>
      <c r="E16" s="661">
        <v>0</v>
      </c>
      <c r="F16" s="661">
        <v>4</v>
      </c>
      <c r="G16" s="661">
        <v>7</v>
      </c>
      <c r="H16" s="661">
        <v>0</v>
      </c>
    </row>
    <row r="17" spans="1:8" ht="12.95" customHeight="1" x14ac:dyDescent="0.2">
      <c r="A17" s="1109"/>
      <c r="B17" s="320" t="s">
        <v>2171</v>
      </c>
      <c r="C17" s="661">
        <v>0</v>
      </c>
      <c r="D17" s="661">
        <v>0</v>
      </c>
      <c r="E17" s="661">
        <v>0</v>
      </c>
      <c r="F17" s="661">
        <v>0</v>
      </c>
      <c r="G17" s="661">
        <v>0</v>
      </c>
      <c r="H17" s="661">
        <v>0</v>
      </c>
    </row>
    <row r="18" spans="1:8" ht="12.95" customHeight="1" thickBot="1" x14ac:dyDescent="0.25">
      <c r="A18" s="1110"/>
      <c r="B18" s="1113" t="s">
        <v>154</v>
      </c>
      <c r="C18" s="684">
        <v>146</v>
      </c>
      <c r="D18" s="684">
        <v>22</v>
      </c>
      <c r="E18" s="684">
        <v>43</v>
      </c>
      <c r="F18" s="684">
        <v>15</v>
      </c>
      <c r="G18" s="684">
        <v>96</v>
      </c>
      <c r="H18" s="684">
        <v>0</v>
      </c>
    </row>
    <row r="19" spans="1:8" ht="12.95" customHeight="1" x14ac:dyDescent="0.2">
      <c r="A19" s="1023" t="s">
        <v>1072</v>
      </c>
      <c r="B19" s="678" t="s">
        <v>151</v>
      </c>
      <c r="C19" s="683">
        <v>204</v>
      </c>
      <c r="D19" s="683">
        <v>0</v>
      </c>
      <c r="E19" s="683">
        <v>137</v>
      </c>
      <c r="F19" s="683">
        <v>0</v>
      </c>
      <c r="G19" s="683">
        <v>67</v>
      </c>
      <c r="H19" s="683">
        <v>0</v>
      </c>
    </row>
    <row r="20" spans="1:8" ht="12.95" customHeight="1" x14ac:dyDescent="0.2">
      <c r="A20" s="1109"/>
      <c r="B20" s="320" t="s">
        <v>2170</v>
      </c>
      <c r="C20" s="661">
        <v>0</v>
      </c>
      <c r="D20" s="661">
        <v>0</v>
      </c>
      <c r="E20" s="661">
        <v>0</v>
      </c>
      <c r="F20" s="661">
        <v>0</v>
      </c>
      <c r="G20" s="661">
        <v>0</v>
      </c>
      <c r="H20" s="661">
        <v>0</v>
      </c>
    </row>
    <row r="21" spans="1:8" ht="12.95" customHeight="1" x14ac:dyDescent="0.2">
      <c r="A21" s="1109"/>
      <c r="B21" s="320" t="s">
        <v>153</v>
      </c>
      <c r="C21" s="661">
        <v>504</v>
      </c>
      <c r="D21" s="661">
        <v>2</v>
      </c>
      <c r="E21" s="661">
        <v>25</v>
      </c>
      <c r="F21" s="661">
        <v>104</v>
      </c>
      <c r="G21" s="661">
        <v>581</v>
      </c>
      <c r="H21" s="661">
        <v>0</v>
      </c>
    </row>
    <row r="22" spans="1:8" ht="12.95" customHeight="1" x14ac:dyDescent="0.2">
      <c r="A22" s="1109"/>
      <c r="B22" s="320" t="s">
        <v>152</v>
      </c>
      <c r="C22" s="661">
        <v>17</v>
      </c>
      <c r="D22" s="661">
        <v>2</v>
      </c>
      <c r="E22" s="661">
        <v>0</v>
      </c>
      <c r="F22" s="661">
        <v>5</v>
      </c>
      <c r="G22" s="661">
        <v>20</v>
      </c>
      <c r="H22" s="661">
        <v>0</v>
      </c>
    </row>
    <row r="23" spans="1:8" ht="12.95" customHeight="1" x14ac:dyDescent="0.2">
      <c r="A23" s="1109"/>
      <c r="B23" s="320" t="s">
        <v>2171</v>
      </c>
      <c r="C23" s="661">
        <v>0</v>
      </c>
      <c r="D23" s="661">
        <v>0</v>
      </c>
      <c r="E23" s="661">
        <v>0</v>
      </c>
      <c r="F23" s="661">
        <v>0</v>
      </c>
      <c r="G23" s="661">
        <v>0</v>
      </c>
      <c r="H23" s="661">
        <v>0</v>
      </c>
    </row>
    <row r="24" spans="1:8" ht="12.95" customHeight="1" thickBot="1" x14ac:dyDescent="0.25">
      <c r="A24" s="1110"/>
      <c r="B24" s="1113" t="s">
        <v>154</v>
      </c>
      <c r="C24" s="684">
        <v>725</v>
      </c>
      <c r="D24" s="684">
        <v>4</v>
      </c>
      <c r="E24" s="684">
        <v>162</v>
      </c>
      <c r="F24" s="684">
        <v>109</v>
      </c>
      <c r="G24" s="684">
        <v>668</v>
      </c>
      <c r="H24" s="684">
        <v>0</v>
      </c>
    </row>
    <row r="25" spans="1:8" ht="12.95" customHeight="1" x14ac:dyDescent="0.2">
      <c r="A25" s="1023" t="s">
        <v>1103</v>
      </c>
      <c r="B25" s="678" t="s">
        <v>151</v>
      </c>
      <c r="C25" s="683">
        <v>468</v>
      </c>
      <c r="D25" s="683">
        <v>1</v>
      </c>
      <c r="E25" s="683">
        <v>74</v>
      </c>
      <c r="F25" s="683">
        <v>186</v>
      </c>
      <c r="G25" s="683">
        <v>579</v>
      </c>
      <c r="H25" s="683">
        <v>2</v>
      </c>
    </row>
    <row r="26" spans="1:8" ht="12.95" customHeight="1" x14ac:dyDescent="0.2">
      <c r="A26" s="1109"/>
      <c r="B26" s="320" t="s">
        <v>2170</v>
      </c>
      <c r="C26" s="661">
        <v>2351</v>
      </c>
      <c r="D26" s="661">
        <v>41</v>
      </c>
      <c r="E26" s="661">
        <v>354</v>
      </c>
      <c r="F26" s="661">
        <v>580</v>
      </c>
      <c r="G26" s="661">
        <v>2536</v>
      </c>
      <c r="H26" s="661">
        <v>1</v>
      </c>
    </row>
    <row r="27" spans="1:8" ht="12.95" customHeight="1" x14ac:dyDescent="0.2">
      <c r="A27" s="1109"/>
      <c r="B27" s="320" t="s">
        <v>153</v>
      </c>
      <c r="C27" s="661">
        <v>669</v>
      </c>
      <c r="D27" s="661">
        <v>8</v>
      </c>
      <c r="E27" s="661">
        <v>308</v>
      </c>
      <c r="F27" s="661">
        <v>391</v>
      </c>
      <c r="G27" s="661">
        <v>744</v>
      </c>
      <c r="H27" s="661">
        <v>1.5</v>
      </c>
    </row>
    <row r="28" spans="1:8" ht="12.95" customHeight="1" x14ac:dyDescent="0.2">
      <c r="A28" s="1109"/>
      <c r="B28" s="320" t="s">
        <v>152</v>
      </c>
      <c r="C28" s="661">
        <v>42</v>
      </c>
      <c r="D28" s="661">
        <v>0</v>
      </c>
      <c r="E28" s="661">
        <v>9</v>
      </c>
      <c r="F28" s="661">
        <v>19</v>
      </c>
      <c r="G28" s="661">
        <v>52</v>
      </c>
      <c r="H28" s="661">
        <v>3</v>
      </c>
    </row>
    <row r="29" spans="1:8" ht="12.95" customHeight="1" x14ac:dyDescent="0.2">
      <c r="A29" s="1109"/>
      <c r="B29" s="320" t="s">
        <v>2171</v>
      </c>
      <c r="C29" s="661">
        <v>3</v>
      </c>
      <c r="D29" s="661">
        <v>0</v>
      </c>
      <c r="E29" s="661">
        <v>0</v>
      </c>
      <c r="F29" s="661">
        <v>0</v>
      </c>
      <c r="G29" s="661">
        <v>3</v>
      </c>
      <c r="H29" s="661">
        <v>0</v>
      </c>
    </row>
    <row r="30" spans="1:8" ht="12.95" customHeight="1" thickBot="1" x14ac:dyDescent="0.25">
      <c r="A30" s="1110"/>
      <c r="B30" s="1113" t="s">
        <v>154</v>
      </c>
      <c r="C30" s="684">
        <v>3533</v>
      </c>
      <c r="D30" s="684">
        <v>50</v>
      </c>
      <c r="E30" s="684">
        <v>745</v>
      </c>
      <c r="F30" s="684">
        <v>1176</v>
      </c>
      <c r="G30" s="684">
        <v>3914</v>
      </c>
      <c r="H30" s="684">
        <v>0</v>
      </c>
    </row>
    <row r="31" spans="1:8" ht="12.95" customHeight="1" x14ac:dyDescent="0.2">
      <c r="A31" s="1023" t="s">
        <v>1893</v>
      </c>
      <c r="B31" s="678" t="s">
        <v>151</v>
      </c>
      <c r="C31" s="683">
        <v>898</v>
      </c>
      <c r="D31" s="683">
        <v>0</v>
      </c>
      <c r="E31" s="683">
        <v>419</v>
      </c>
      <c r="F31" s="683">
        <v>517</v>
      </c>
      <c r="G31" s="683">
        <v>996</v>
      </c>
      <c r="H31" s="683">
        <v>2.5499999999999998</v>
      </c>
    </row>
    <row r="32" spans="1:8" ht="12.95" customHeight="1" x14ac:dyDescent="0.2">
      <c r="A32" s="1109"/>
      <c r="B32" s="320" t="s">
        <v>2170</v>
      </c>
      <c r="C32" s="661">
        <v>2278</v>
      </c>
      <c r="D32" s="661">
        <v>0</v>
      </c>
      <c r="E32" s="661">
        <v>203</v>
      </c>
      <c r="F32" s="661">
        <v>528</v>
      </c>
      <c r="G32" s="661">
        <v>2603</v>
      </c>
      <c r="H32" s="661">
        <v>2.09</v>
      </c>
    </row>
    <row r="33" spans="1:8" ht="12.95" customHeight="1" x14ac:dyDescent="0.2">
      <c r="A33" s="1109"/>
      <c r="B33" s="320" t="s">
        <v>153</v>
      </c>
      <c r="C33" s="661">
        <v>88</v>
      </c>
      <c r="D33" s="661">
        <v>0</v>
      </c>
      <c r="E33" s="661">
        <v>23</v>
      </c>
      <c r="F33" s="661">
        <v>32</v>
      </c>
      <c r="G33" s="661">
        <v>97</v>
      </c>
      <c r="H33" s="661">
        <v>4.09</v>
      </c>
    </row>
    <row r="34" spans="1:8" ht="12.95" customHeight="1" x14ac:dyDescent="0.2">
      <c r="A34" s="1109"/>
      <c r="B34" s="320" t="s">
        <v>152</v>
      </c>
      <c r="C34" s="661">
        <v>15</v>
      </c>
      <c r="D34" s="661">
        <v>0</v>
      </c>
      <c r="E34" s="661">
        <v>4</v>
      </c>
      <c r="F34" s="661">
        <v>4</v>
      </c>
      <c r="G34" s="661">
        <v>15</v>
      </c>
      <c r="H34" s="661">
        <v>4.3899999999999997</v>
      </c>
    </row>
    <row r="35" spans="1:8" ht="12.95" customHeight="1" x14ac:dyDescent="0.2">
      <c r="A35" s="1109"/>
      <c r="B35" s="320" t="s">
        <v>2171</v>
      </c>
      <c r="C35" s="661">
        <v>0</v>
      </c>
      <c r="D35" s="661">
        <v>0</v>
      </c>
      <c r="E35" s="661">
        <v>0</v>
      </c>
      <c r="F35" s="661">
        <v>0</v>
      </c>
      <c r="G35" s="661">
        <v>0</v>
      </c>
      <c r="H35" s="661">
        <v>0</v>
      </c>
    </row>
    <row r="36" spans="1:8" ht="12.95" customHeight="1" thickBot="1" x14ac:dyDescent="0.25">
      <c r="A36" s="1110"/>
      <c r="B36" s="1113" t="s">
        <v>154</v>
      </c>
      <c r="C36" s="684">
        <v>3279</v>
      </c>
      <c r="D36" s="684">
        <v>0</v>
      </c>
      <c r="E36" s="684">
        <v>649</v>
      </c>
      <c r="F36" s="684">
        <v>1081</v>
      </c>
      <c r="G36" s="684">
        <v>3711</v>
      </c>
      <c r="H36" s="684">
        <v>0</v>
      </c>
    </row>
    <row r="37" spans="1:8" ht="12.95" customHeight="1" x14ac:dyDescent="0.2">
      <c r="A37" s="1597" t="s">
        <v>3757</v>
      </c>
      <c r="B37" s="678" t="s">
        <v>151</v>
      </c>
      <c r="C37" s="683">
        <v>109</v>
      </c>
      <c r="D37" s="683">
        <v>11</v>
      </c>
      <c r="E37" s="683">
        <v>8</v>
      </c>
      <c r="F37" s="683">
        <v>106</v>
      </c>
      <c r="G37" s="683">
        <v>196</v>
      </c>
      <c r="H37" s="683">
        <v>0</v>
      </c>
    </row>
    <row r="38" spans="1:8" ht="12.95" customHeight="1" x14ac:dyDescent="0.2">
      <c r="A38" s="1598" t="s">
        <v>3758</v>
      </c>
      <c r="B38" s="320" t="s">
        <v>2170</v>
      </c>
      <c r="C38" s="661">
        <v>172</v>
      </c>
      <c r="D38" s="661">
        <v>8</v>
      </c>
      <c r="E38" s="661">
        <v>11</v>
      </c>
      <c r="F38" s="661">
        <v>111</v>
      </c>
      <c r="G38" s="661">
        <v>264</v>
      </c>
      <c r="H38" s="661">
        <v>1.68</v>
      </c>
    </row>
    <row r="39" spans="1:8" ht="12.95" customHeight="1" x14ac:dyDescent="0.2">
      <c r="A39" s="1109"/>
      <c r="B39" s="320" t="s">
        <v>153</v>
      </c>
      <c r="C39" s="661">
        <v>112</v>
      </c>
      <c r="D39" s="661">
        <v>1</v>
      </c>
      <c r="E39" s="661">
        <v>2</v>
      </c>
      <c r="F39" s="661">
        <v>16</v>
      </c>
      <c r="G39" s="661">
        <v>125</v>
      </c>
      <c r="H39" s="661">
        <v>1.1299999999999999</v>
      </c>
    </row>
    <row r="40" spans="1:8" ht="12.95" customHeight="1" x14ac:dyDescent="0.2">
      <c r="A40" s="1109"/>
      <c r="B40" s="320" t="s">
        <v>152</v>
      </c>
      <c r="C40" s="661">
        <v>2</v>
      </c>
      <c r="D40" s="661">
        <v>2</v>
      </c>
      <c r="E40" s="661">
        <v>1</v>
      </c>
      <c r="F40" s="661">
        <v>7</v>
      </c>
      <c r="G40" s="661">
        <v>6</v>
      </c>
      <c r="H40" s="661">
        <v>1.25</v>
      </c>
    </row>
    <row r="41" spans="1:8" ht="12.95" customHeight="1" x14ac:dyDescent="0.2">
      <c r="A41" s="1109"/>
      <c r="B41" s="320" t="s">
        <v>2171</v>
      </c>
      <c r="C41" s="661">
        <v>0</v>
      </c>
      <c r="D41" s="661">
        <v>0</v>
      </c>
      <c r="E41" s="661">
        <v>0</v>
      </c>
      <c r="F41" s="661">
        <v>0</v>
      </c>
      <c r="G41" s="661">
        <v>0</v>
      </c>
      <c r="H41" s="661">
        <v>0</v>
      </c>
    </row>
    <row r="42" spans="1:8" ht="12.95" customHeight="1" thickBot="1" x14ac:dyDescent="0.25">
      <c r="A42" s="1110"/>
      <c r="B42" s="1113" t="s">
        <v>154</v>
      </c>
      <c r="C42" s="684">
        <v>395</v>
      </c>
      <c r="D42" s="684">
        <v>22</v>
      </c>
      <c r="E42" s="684">
        <v>22</v>
      </c>
      <c r="F42" s="684">
        <v>240</v>
      </c>
      <c r="G42" s="684">
        <v>591</v>
      </c>
      <c r="H42" s="684">
        <v>0</v>
      </c>
    </row>
    <row r="43" spans="1:8" ht="12.95" customHeight="1" x14ac:dyDescent="0.2">
      <c r="A43" s="1023" t="s">
        <v>2234</v>
      </c>
      <c r="B43" s="678" t="s">
        <v>151</v>
      </c>
      <c r="C43" s="683">
        <v>77</v>
      </c>
      <c r="D43" s="683">
        <v>0</v>
      </c>
      <c r="E43" s="683">
        <v>31</v>
      </c>
      <c r="F43" s="683">
        <v>50</v>
      </c>
      <c r="G43" s="683">
        <v>96</v>
      </c>
      <c r="H43" s="683">
        <v>1.1000000000000001</v>
      </c>
    </row>
    <row r="44" spans="1:8" ht="12.95" customHeight="1" x14ac:dyDescent="0.2">
      <c r="A44" s="1109"/>
      <c r="B44" s="320" t="s">
        <v>2170</v>
      </c>
      <c r="C44" s="661">
        <v>781</v>
      </c>
      <c r="D44" s="661">
        <v>0</v>
      </c>
      <c r="E44" s="661">
        <v>128</v>
      </c>
      <c r="F44" s="661">
        <v>259</v>
      </c>
      <c r="G44" s="661">
        <v>912</v>
      </c>
      <c r="H44" s="661">
        <v>1.4</v>
      </c>
    </row>
    <row r="45" spans="1:8" ht="12.95" customHeight="1" x14ac:dyDescent="0.2">
      <c r="A45" s="1109"/>
      <c r="B45" s="320" t="s">
        <v>153</v>
      </c>
      <c r="C45" s="661">
        <v>0</v>
      </c>
      <c r="D45" s="661">
        <v>0</v>
      </c>
      <c r="E45" s="661">
        <v>0</v>
      </c>
      <c r="F45" s="661">
        <v>0</v>
      </c>
      <c r="G45" s="661">
        <v>0</v>
      </c>
      <c r="H45" s="661">
        <v>0</v>
      </c>
    </row>
    <row r="46" spans="1:8" ht="12.95" customHeight="1" x14ac:dyDescent="0.2">
      <c r="A46" s="1109"/>
      <c r="B46" s="320" t="s">
        <v>152</v>
      </c>
      <c r="C46" s="661">
        <v>0</v>
      </c>
      <c r="D46" s="661">
        <v>0</v>
      </c>
      <c r="E46" s="661">
        <v>0</v>
      </c>
      <c r="F46" s="661">
        <v>0</v>
      </c>
      <c r="G46" s="661">
        <v>0</v>
      </c>
      <c r="H46" s="661">
        <v>0</v>
      </c>
    </row>
    <row r="47" spans="1:8" ht="12.95" customHeight="1" x14ac:dyDescent="0.2">
      <c r="A47" s="1109"/>
      <c r="B47" s="320" t="s">
        <v>2171</v>
      </c>
      <c r="C47" s="661">
        <v>0</v>
      </c>
      <c r="D47" s="661">
        <v>0</v>
      </c>
      <c r="E47" s="661">
        <v>0</v>
      </c>
      <c r="F47" s="661">
        <v>0</v>
      </c>
      <c r="G47" s="661">
        <v>0</v>
      </c>
      <c r="H47" s="661">
        <v>0</v>
      </c>
    </row>
    <row r="48" spans="1:8" ht="12.95" customHeight="1" thickBot="1" x14ac:dyDescent="0.25">
      <c r="A48" s="1110"/>
      <c r="B48" s="1113" t="s">
        <v>154</v>
      </c>
      <c r="C48" s="684">
        <v>858</v>
      </c>
      <c r="D48" s="684">
        <v>0</v>
      </c>
      <c r="E48" s="684">
        <v>159</v>
      </c>
      <c r="F48" s="684">
        <v>309</v>
      </c>
      <c r="G48" s="684">
        <v>1008</v>
      </c>
      <c r="H48" s="684">
        <v>0</v>
      </c>
    </row>
    <row r="49" spans="1:8" ht="12.95" customHeight="1" x14ac:dyDescent="0.2">
      <c r="A49" s="1023" t="s">
        <v>1756</v>
      </c>
      <c r="B49" s="678" t="s">
        <v>151</v>
      </c>
      <c r="C49" s="683">
        <v>78</v>
      </c>
      <c r="D49" s="683">
        <v>0</v>
      </c>
      <c r="E49" s="683">
        <v>8</v>
      </c>
      <c r="F49" s="683">
        <v>116</v>
      </c>
      <c r="G49" s="683">
        <v>186</v>
      </c>
      <c r="H49" s="683">
        <v>0</v>
      </c>
    </row>
    <row r="50" spans="1:8" ht="12.95" customHeight="1" x14ac:dyDescent="0.2">
      <c r="A50" s="1109"/>
      <c r="B50" s="320" t="s">
        <v>2170</v>
      </c>
      <c r="C50" s="661">
        <v>29</v>
      </c>
      <c r="D50" s="661">
        <v>0</v>
      </c>
      <c r="E50" s="661">
        <v>0</v>
      </c>
      <c r="F50" s="661">
        <v>37</v>
      </c>
      <c r="G50" s="661">
        <v>66</v>
      </c>
      <c r="H50" s="661">
        <v>0</v>
      </c>
    </row>
    <row r="51" spans="1:8" ht="12.95" customHeight="1" x14ac:dyDescent="0.2">
      <c r="A51" s="1109"/>
      <c r="B51" s="320" t="s">
        <v>153</v>
      </c>
      <c r="C51" s="661">
        <v>196</v>
      </c>
      <c r="D51" s="661">
        <v>4</v>
      </c>
      <c r="E51" s="661">
        <v>284</v>
      </c>
      <c r="F51" s="661">
        <v>222</v>
      </c>
      <c r="G51" s="661">
        <v>130</v>
      </c>
      <c r="H51" s="661">
        <v>0</v>
      </c>
    </row>
    <row r="52" spans="1:8" ht="12.95" customHeight="1" x14ac:dyDescent="0.2">
      <c r="A52" s="1109"/>
      <c r="B52" s="320" t="s">
        <v>152</v>
      </c>
      <c r="C52" s="661">
        <v>8</v>
      </c>
      <c r="D52" s="661">
        <v>0</v>
      </c>
      <c r="E52" s="661">
        <v>0</v>
      </c>
      <c r="F52" s="661">
        <v>8</v>
      </c>
      <c r="G52" s="661">
        <v>16</v>
      </c>
      <c r="H52" s="661">
        <v>0</v>
      </c>
    </row>
    <row r="53" spans="1:8" ht="12.95" customHeight="1" x14ac:dyDescent="0.2">
      <c r="A53" s="1109"/>
      <c r="B53" s="320" t="s">
        <v>2171</v>
      </c>
      <c r="C53" s="661">
        <v>0</v>
      </c>
      <c r="D53" s="661">
        <v>0</v>
      </c>
      <c r="E53" s="661">
        <v>0</v>
      </c>
      <c r="F53" s="661">
        <v>0</v>
      </c>
      <c r="G53" s="661">
        <v>0</v>
      </c>
      <c r="H53" s="661">
        <v>0</v>
      </c>
    </row>
    <row r="54" spans="1:8" ht="12.95" customHeight="1" thickBot="1" x14ac:dyDescent="0.25">
      <c r="A54" s="1110"/>
      <c r="B54" s="1113" t="s">
        <v>154</v>
      </c>
      <c r="C54" s="684">
        <v>311</v>
      </c>
      <c r="D54" s="684">
        <v>4</v>
      </c>
      <c r="E54" s="684">
        <v>292</v>
      </c>
      <c r="F54" s="684">
        <v>383</v>
      </c>
      <c r="G54" s="684">
        <v>398</v>
      </c>
      <c r="H54" s="684">
        <v>0</v>
      </c>
    </row>
    <row r="55" spans="1:8" ht="12.95" customHeight="1" x14ac:dyDescent="0.2">
      <c r="A55" s="1023" t="s">
        <v>1919</v>
      </c>
      <c r="B55" s="678" t="s">
        <v>151</v>
      </c>
      <c r="C55" s="683">
        <v>139</v>
      </c>
      <c r="D55" s="683">
        <v>0</v>
      </c>
      <c r="E55" s="683">
        <v>67</v>
      </c>
      <c r="F55" s="683">
        <v>80</v>
      </c>
      <c r="G55" s="683">
        <v>152</v>
      </c>
      <c r="H55" s="683">
        <v>0</v>
      </c>
    </row>
    <row r="56" spans="1:8" ht="12.95" customHeight="1" x14ac:dyDescent="0.2">
      <c r="A56" s="1109"/>
      <c r="B56" s="320" t="s">
        <v>2170</v>
      </c>
      <c r="C56" s="661">
        <v>568</v>
      </c>
      <c r="D56" s="661">
        <v>0</v>
      </c>
      <c r="E56" s="661">
        <v>45</v>
      </c>
      <c r="F56" s="661">
        <v>127</v>
      </c>
      <c r="G56" s="661">
        <v>650</v>
      </c>
      <c r="H56" s="661">
        <v>0</v>
      </c>
    </row>
    <row r="57" spans="1:8" ht="12.95" customHeight="1" x14ac:dyDescent="0.2">
      <c r="A57" s="1109"/>
      <c r="B57" s="320" t="s">
        <v>153</v>
      </c>
      <c r="C57" s="661">
        <v>0</v>
      </c>
      <c r="D57" s="661">
        <v>0</v>
      </c>
      <c r="E57" s="661">
        <v>0</v>
      </c>
      <c r="F57" s="661">
        <v>0</v>
      </c>
      <c r="G57" s="661">
        <v>0</v>
      </c>
      <c r="H57" s="661">
        <v>0</v>
      </c>
    </row>
    <row r="58" spans="1:8" ht="12.95" customHeight="1" x14ac:dyDescent="0.2">
      <c r="A58" s="1109"/>
      <c r="B58" s="320" t="s">
        <v>152</v>
      </c>
      <c r="C58" s="661">
        <v>0</v>
      </c>
      <c r="D58" s="661">
        <v>0</v>
      </c>
      <c r="E58" s="661">
        <v>0</v>
      </c>
      <c r="F58" s="661">
        <v>0</v>
      </c>
      <c r="G58" s="661">
        <v>0</v>
      </c>
      <c r="H58" s="661">
        <v>0</v>
      </c>
    </row>
    <row r="59" spans="1:8" ht="12.95" customHeight="1" x14ac:dyDescent="0.2">
      <c r="A59" s="1109"/>
      <c r="B59" s="320" t="s">
        <v>2171</v>
      </c>
      <c r="C59" s="661">
        <v>0</v>
      </c>
      <c r="D59" s="661">
        <v>0</v>
      </c>
      <c r="E59" s="661">
        <v>0</v>
      </c>
      <c r="F59" s="661">
        <v>0</v>
      </c>
      <c r="G59" s="661">
        <v>0</v>
      </c>
      <c r="H59" s="661">
        <v>0</v>
      </c>
    </row>
    <row r="60" spans="1:8" ht="12.95" customHeight="1" thickBot="1" x14ac:dyDescent="0.25">
      <c r="A60" s="1110"/>
      <c r="B60" s="1113" t="s">
        <v>154</v>
      </c>
      <c r="C60" s="684">
        <v>707</v>
      </c>
      <c r="D60" s="684">
        <v>0</v>
      </c>
      <c r="E60" s="684">
        <v>112</v>
      </c>
      <c r="F60" s="684">
        <v>207</v>
      </c>
      <c r="G60" s="684">
        <v>802</v>
      </c>
      <c r="H60" s="684">
        <v>0</v>
      </c>
    </row>
    <row r="61" spans="1:8" ht="12.95" customHeight="1" x14ac:dyDescent="0.2">
      <c r="A61" s="1023" t="s">
        <v>1883</v>
      </c>
      <c r="B61" s="678" t="s">
        <v>151</v>
      </c>
      <c r="C61" s="683">
        <v>442</v>
      </c>
      <c r="D61" s="683">
        <v>0</v>
      </c>
      <c r="E61" s="683">
        <v>199</v>
      </c>
      <c r="F61" s="683">
        <v>233</v>
      </c>
      <c r="G61" s="683">
        <v>476</v>
      </c>
      <c r="H61" s="683">
        <v>2.82</v>
      </c>
    </row>
    <row r="62" spans="1:8" ht="12.95" customHeight="1" x14ac:dyDescent="0.2">
      <c r="A62" s="1109"/>
      <c r="B62" s="320" t="s">
        <v>2170</v>
      </c>
      <c r="C62" s="661">
        <v>677</v>
      </c>
      <c r="D62" s="661">
        <v>18</v>
      </c>
      <c r="E62" s="661">
        <v>96</v>
      </c>
      <c r="F62" s="661">
        <v>13</v>
      </c>
      <c r="G62" s="661">
        <v>576</v>
      </c>
      <c r="H62" s="661">
        <v>6.35</v>
      </c>
    </row>
    <row r="63" spans="1:8" ht="12.95" customHeight="1" x14ac:dyDescent="0.2">
      <c r="A63" s="1109"/>
      <c r="B63" s="320" t="s">
        <v>153</v>
      </c>
      <c r="C63" s="661">
        <v>171</v>
      </c>
      <c r="D63" s="661">
        <v>0</v>
      </c>
      <c r="E63" s="661">
        <v>20</v>
      </c>
      <c r="F63" s="661">
        <v>22</v>
      </c>
      <c r="G63" s="661">
        <v>173</v>
      </c>
      <c r="H63" s="661">
        <v>1.76</v>
      </c>
    </row>
    <row r="64" spans="1:8" ht="12.95" customHeight="1" x14ac:dyDescent="0.2">
      <c r="A64" s="1109"/>
      <c r="B64" s="320" t="s">
        <v>152</v>
      </c>
      <c r="C64" s="661">
        <v>3</v>
      </c>
      <c r="D64" s="661">
        <v>0</v>
      </c>
      <c r="E64" s="661">
        <v>1</v>
      </c>
      <c r="F64" s="661">
        <v>6</v>
      </c>
      <c r="G64" s="661">
        <v>8</v>
      </c>
      <c r="H64" s="661">
        <v>4.32</v>
      </c>
    </row>
    <row r="65" spans="1:8" ht="12.95" customHeight="1" x14ac:dyDescent="0.2">
      <c r="A65" s="1109"/>
      <c r="B65" s="320" t="s">
        <v>2171</v>
      </c>
      <c r="C65" s="661">
        <v>0</v>
      </c>
      <c r="D65" s="661">
        <v>0</v>
      </c>
      <c r="E65" s="661">
        <v>0</v>
      </c>
      <c r="F65" s="661">
        <v>0</v>
      </c>
      <c r="G65" s="661">
        <v>0</v>
      </c>
      <c r="H65" s="661">
        <v>0</v>
      </c>
    </row>
    <row r="66" spans="1:8" ht="12.95" customHeight="1" thickBot="1" x14ac:dyDescent="0.25">
      <c r="A66" s="1110"/>
      <c r="B66" s="1113" t="s">
        <v>154</v>
      </c>
      <c r="C66" s="684">
        <v>1293</v>
      </c>
      <c r="D66" s="684">
        <v>18</v>
      </c>
      <c r="E66" s="684">
        <v>316</v>
      </c>
      <c r="F66" s="684">
        <v>274</v>
      </c>
      <c r="G66" s="684">
        <v>1233</v>
      </c>
      <c r="H66" s="684">
        <v>0</v>
      </c>
    </row>
    <row r="67" spans="1:8" ht="12.95" customHeight="1" x14ac:dyDescent="0.2">
      <c r="A67" s="1023" t="s">
        <v>1244</v>
      </c>
      <c r="B67" s="678" t="s">
        <v>151</v>
      </c>
      <c r="C67" s="683">
        <v>303</v>
      </c>
      <c r="D67" s="683">
        <v>0</v>
      </c>
      <c r="E67" s="683">
        <v>215</v>
      </c>
      <c r="F67" s="683">
        <v>80</v>
      </c>
      <c r="G67" s="683">
        <v>168</v>
      </c>
      <c r="H67" s="683">
        <v>2.2000000000000002</v>
      </c>
    </row>
    <row r="68" spans="1:8" ht="12.95" customHeight="1" x14ac:dyDescent="0.2">
      <c r="A68" s="1109"/>
      <c r="B68" s="320" t="s">
        <v>2170</v>
      </c>
      <c r="C68" s="661">
        <v>231</v>
      </c>
      <c r="D68" s="661">
        <v>3</v>
      </c>
      <c r="E68" s="661">
        <v>28</v>
      </c>
      <c r="F68" s="661">
        <v>12</v>
      </c>
      <c r="G68" s="661">
        <v>212</v>
      </c>
      <c r="H68" s="661">
        <v>6.06</v>
      </c>
    </row>
    <row r="69" spans="1:8" ht="12.95" customHeight="1" x14ac:dyDescent="0.2">
      <c r="A69" s="1109"/>
      <c r="B69" s="320" t="s">
        <v>153</v>
      </c>
      <c r="C69" s="661">
        <v>134</v>
      </c>
      <c r="D69" s="661">
        <v>0</v>
      </c>
      <c r="E69" s="661">
        <v>51</v>
      </c>
      <c r="F69" s="661">
        <v>53</v>
      </c>
      <c r="G69" s="661">
        <v>136</v>
      </c>
      <c r="H69" s="661">
        <v>3.41</v>
      </c>
    </row>
    <row r="70" spans="1:8" ht="12.95" customHeight="1" x14ac:dyDescent="0.2">
      <c r="A70" s="1109"/>
      <c r="B70" s="320" t="s">
        <v>152</v>
      </c>
      <c r="C70" s="661">
        <v>1</v>
      </c>
      <c r="D70" s="661">
        <v>0</v>
      </c>
      <c r="E70" s="661">
        <v>1</v>
      </c>
      <c r="F70" s="661">
        <v>1</v>
      </c>
      <c r="G70" s="661">
        <v>1</v>
      </c>
      <c r="H70" s="661">
        <v>6</v>
      </c>
    </row>
    <row r="71" spans="1:8" ht="12.95" customHeight="1" x14ac:dyDescent="0.2">
      <c r="A71" s="1109"/>
      <c r="B71" s="320" t="s">
        <v>2171</v>
      </c>
      <c r="C71" s="661">
        <v>0</v>
      </c>
      <c r="D71" s="661">
        <v>0</v>
      </c>
      <c r="E71" s="661">
        <v>0</v>
      </c>
      <c r="F71" s="661">
        <v>0</v>
      </c>
      <c r="G71" s="661">
        <v>0</v>
      </c>
      <c r="H71" s="661">
        <v>0</v>
      </c>
    </row>
    <row r="72" spans="1:8" ht="12.95" customHeight="1" thickBot="1" x14ac:dyDescent="0.25">
      <c r="A72" s="1110"/>
      <c r="B72" s="1113" t="s">
        <v>154</v>
      </c>
      <c r="C72" s="684">
        <v>669</v>
      </c>
      <c r="D72" s="684">
        <v>3</v>
      </c>
      <c r="E72" s="684">
        <v>295</v>
      </c>
      <c r="F72" s="684">
        <v>146</v>
      </c>
      <c r="G72" s="684">
        <v>517</v>
      </c>
      <c r="H72" s="684">
        <v>0</v>
      </c>
    </row>
    <row r="73" spans="1:8" ht="12.95" customHeight="1" x14ac:dyDescent="0.2">
      <c r="A73" s="1023" t="s">
        <v>1884</v>
      </c>
      <c r="B73" s="678" t="s">
        <v>151</v>
      </c>
      <c r="C73" s="683">
        <v>38</v>
      </c>
      <c r="D73" s="683">
        <v>0</v>
      </c>
      <c r="E73" s="683">
        <v>8</v>
      </c>
      <c r="F73" s="683">
        <v>2</v>
      </c>
      <c r="G73" s="683">
        <v>32</v>
      </c>
      <c r="H73" s="683">
        <v>2.2000000000000002</v>
      </c>
    </row>
    <row r="74" spans="1:8" ht="12.95" customHeight="1" x14ac:dyDescent="0.2">
      <c r="A74" s="1109"/>
      <c r="B74" s="320" t="s">
        <v>2170</v>
      </c>
      <c r="C74" s="661">
        <v>411</v>
      </c>
      <c r="D74" s="661">
        <v>0</v>
      </c>
      <c r="E74" s="661">
        <v>42</v>
      </c>
      <c r="F74" s="661">
        <v>191</v>
      </c>
      <c r="G74" s="661">
        <v>560</v>
      </c>
      <c r="H74" s="661">
        <v>1.58</v>
      </c>
    </row>
    <row r="75" spans="1:8" ht="12.95" customHeight="1" x14ac:dyDescent="0.2">
      <c r="A75" s="1109"/>
      <c r="B75" s="320" t="s">
        <v>153</v>
      </c>
      <c r="C75" s="661">
        <v>203</v>
      </c>
      <c r="D75" s="661">
        <v>0</v>
      </c>
      <c r="E75" s="661">
        <v>45</v>
      </c>
      <c r="F75" s="661">
        <v>192</v>
      </c>
      <c r="G75" s="661">
        <v>350</v>
      </c>
      <c r="H75" s="661">
        <v>1.74</v>
      </c>
    </row>
    <row r="76" spans="1:8" ht="12.95" customHeight="1" x14ac:dyDescent="0.2">
      <c r="A76" s="1109"/>
      <c r="B76" s="320" t="s">
        <v>152</v>
      </c>
      <c r="C76" s="661">
        <v>7</v>
      </c>
      <c r="D76" s="661">
        <v>0</v>
      </c>
      <c r="E76" s="661">
        <v>2</v>
      </c>
      <c r="F76" s="661">
        <v>8</v>
      </c>
      <c r="G76" s="661">
        <v>13</v>
      </c>
      <c r="H76" s="661">
        <v>1.75</v>
      </c>
    </row>
    <row r="77" spans="1:8" ht="12.95" customHeight="1" x14ac:dyDescent="0.2">
      <c r="A77" s="1109"/>
      <c r="B77" s="320" t="s">
        <v>2171</v>
      </c>
      <c r="C77" s="661">
        <v>7</v>
      </c>
      <c r="D77" s="661">
        <v>1</v>
      </c>
      <c r="E77" s="661">
        <v>0</v>
      </c>
      <c r="F77" s="661">
        <v>0</v>
      </c>
      <c r="G77" s="661">
        <v>6</v>
      </c>
      <c r="H77" s="661">
        <v>1.79</v>
      </c>
    </row>
    <row r="78" spans="1:8" ht="12.95" customHeight="1" thickBot="1" x14ac:dyDescent="0.25">
      <c r="A78" s="1110"/>
      <c r="B78" s="1113" t="s">
        <v>154</v>
      </c>
      <c r="C78" s="684">
        <v>666</v>
      </c>
      <c r="D78" s="684">
        <v>1</v>
      </c>
      <c r="E78" s="684">
        <v>97</v>
      </c>
      <c r="F78" s="684">
        <v>393</v>
      </c>
      <c r="G78" s="684">
        <v>961</v>
      </c>
      <c r="H78" s="684">
        <v>0</v>
      </c>
    </row>
    <row r="79" spans="1:8" ht="12.95" customHeight="1" x14ac:dyDescent="0.2">
      <c r="A79" s="1023" t="s">
        <v>1887</v>
      </c>
      <c r="B79" s="678" t="s">
        <v>151</v>
      </c>
      <c r="C79" s="683">
        <v>0</v>
      </c>
      <c r="D79" s="683">
        <v>0</v>
      </c>
      <c r="E79" s="683">
        <v>0</v>
      </c>
      <c r="F79" s="683">
        <v>0</v>
      </c>
      <c r="G79" s="683">
        <v>0</v>
      </c>
      <c r="H79" s="683">
        <v>0</v>
      </c>
    </row>
    <row r="80" spans="1:8" ht="12.95" customHeight="1" x14ac:dyDescent="0.2">
      <c r="A80" s="1109"/>
      <c r="B80" s="320" t="s">
        <v>2170</v>
      </c>
      <c r="C80" s="661">
        <v>231</v>
      </c>
      <c r="D80" s="661">
        <v>0</v>
      </c>
      <c r="E80" s="661">
        <v>25</v>
      </c>
      <c r="F80" s="661">
        <v>205</v>
      </c>
      <c r="G80" s="661">
        <v>411</v>
      </c>
      <c r="H80" s="661">
        <v>0</v>
      </c>
    </row>
    <row r="81" spans="1:8" ht="12.95" customHeight="1" x14ac:dyDescent="0.2">
      <c r="A81" s="1109"/>
      <c r="B81" s="320" t="s">
        <v>153</v>
      </c>
      <c r="C81" s="661">
        <v>74</v>
      </c>
      <c r="D81" s="661">
        <v>0</v>
      </c>
      <c r="E81" s="661">
        <v>20</v>
      </c>
      <c r="F81" s="661">
        <v>14</v>
      </c>
      <c r="G81" s="661">
        <v>68</v>
      </c>
      <c r="H81" s="661">
        <v>0</v>
      </c>
    </row>
    <row r="82" spans="1:8" ht="12.95" customHeight="1" x14ac:dyDescent="0.2">
      <c r="A82" s="1109"/>
      <c r="B82" s="320" t="s">
        <v>152</v>
      </c>
      <c r="C82" s="661">
        <v>0</v>
      </c>
      <c r="D82" s="661">
        <v>0</v>
      </c>
      <c r="E82" s="661">
        <v>0</v>
      </c>
      <c r="F82" s="661">
        <v>0</v>
      </c>
      <c r="G82" s="661">
        <v>0</v>
      </c>
      <c r="H82" s="661">
        <v>0</v>
      </c>
    </row>
    <row r="83" spans="1:8" ht="12.95" customHeight="1" x14ac:dyDescent="0.2">
      <c r="A83" s="1109"/>
      <c r="B83" s="320" t="s">
        <v>2171</v>
      </c>
      <c r="C83" s="661">
        <v>0</v>
      </c>
      <c r="D83" s="661">
        <v>0</v>
      </c>
      <c r="E83" s="661">
        <v>0</v>
      </c>
      <c r="F83" s="661">
        <v>0</v>
      </c>
      <c r="G83" s="661">
        <v>0</v>
      </c>
      <c r="H83" s="661">
        <v>0</v>
      </c>
    </row>
    <row r="84" spans="1:8" ht="12.95" customHeight="1" thickBot="1" x14ac:dyDescent="0.25">
      <c r="A84" s="1110"/>
      <c r="B84" s="1113" t="s">
        <v>154</v>
      </c>
      <c r="C84" s="684">
        <v>305</v>
      </c>
      <c r="D84" s="684">
        <v>0</v>
      </c>
      <c r="E84" s="684">
        <v>45</v>
      </c>
      <c r="F84" s="684">
        <v>219</v>
      </c>
      <c r="G84" s="684">
        <v>479</v>
      </c>
      <c r="H84" s="684">
        <v>0</v>
      </c>
    </row>
    <row r="85" spans="1:8" ht="12.95" customHeight="1" x14ac:dyDescent="0.2">
      <c r="A85" s="1023" t="s">
        <v>1888</v>
      </c>
      <c r="B85" s="678" t="s">
        <v>151</v>
      </c>
      <c r="C85" s="683">
        <v>529</v>
      </c>
      <c r="D85" s="683">
        <v>0</v>
      </c>
      <c r="E85" s="683">
        <v>120</v>
      </c>
      <c r="F85" s="683">
        <v>152</v>
      </c>
      <c r="G85" s="683">
        <v>561</v>
      </c>
      <c r="H85" s="683">
        <v>3.84</v>
      </c>
    </row>
    <row r="86" spans="1:8" ht="12.95" customHeight="1" x14ac:dyDescent="0.2">
      <c r="A86" s="1109"/>
      <c r="B86" s="320" t="s">
        <v>2170</v>
      </c>
      <c r="C86" s="661">
        <v>1232</v>
      </c>
      <c r="D86" s="661">
        <v>5</v>
      </c>
      <c r="E86" s="661">
        <v>128</v>
      </c>
      <c r="F86" s="661">
        <v>13</v>
      </c>
      <c r="G86" s="661">
        <v>1112</v>
      </c>
      <c r="H86" s="661">
        <v>6.55</v>
      </c>
    </row>
    <row r="87" spans="1:8" ht="12.95" customHeight="1" x14ac:dyDescent="0.2">
      <c r="A87" s="1109"/>
      <c r="B87" s="320" t="s">
        <v>153</v>
      </c>
      <c r="C87" s="661">
        <v>241</v>
      </c>
      <c r="D87" s="661">
        <v>0</v>
      </c>
      <c r="E87" s="661">
        <v>34</v>
      </c>
      <c r="F87" s="661">
        <v>44</v>
      </c>
      <c r="G87" s="661">
        <v>251</v>
      </c>
      <c r="H87" s="661">
        <v>0</v>
      </c>
    </row>
    <row r="88" spans="1:8" ht="12.95" customHeight="1" x14ac:dyDescent="0.2">
      <c r="A88" s="1109"/>
      <c r="B88" s="320" t="s">
        <v>152</v>
      </c>
      <c r="C88" s="661">
        <v>21</v>
      </c>
      <c r="D88" s="661">
        <v>0</v>
      </c>
      <c r="E88" s="661">
        <v>7</v>
      </c>
      <c r="F88" s="661">
        <v>5</v>
      </c>
      <c r="G88" s="661">
        <v>19</v>
      </c>
      <c r="H88" s="661">
        <v>0</v>
      </c>
    </row>
    <row r="89" spans="1:8" ht="12.95" customHeight="1" x14ac:dyDescent="0.2">
      <c r="A89" s="1109"/>
      <c r="B89" s="320" t="s">
        <v>2171</v>
      </c>
      <c r="C89" s="661">
        <v>0</v>
      </c>
      <c r="D89" s="661">
        <v>0</v>
      </c>
      <c r="E89" s="661">
        <v>0</v>
      </c>
      <c r="F89" s="661">
        <v>0</v>
      </c>
      <c r="G89" s="661">
        <v>0</v>
      </c>
      <c r="H89" s="661">
        <v>0</v>
      </c>
    </row>
    <row r="90" spans="1:8" ht="12.95" customHeight="1" thickBot="1" x14ac:dyDescent="0.25">
      <c r="A90" s="1110"/>
      <c r="B90" s="1113" t="s">
        <v>154</v>
      </c>
      <c r="C90" s="684">
        <v>2023</v>
      </c>
      <c r="D90" s="684">
        <v>5</v>
      </c>
      <c r="E90" s="684">
        <v>289</v>
      </c>
      <c r="F90" s="684">
        <v>214</v>
      </c>
      <c r="G90" s="684">
        <v>1943</v>
      </c>
      <c r="H90" s="684">
        <v>0</v>
      </c>
    </row>
    <row r="91" spans="1:8" ht="12.95" customHeight="1" x14ac:dyDescent="0.2">
      <c r="A91" s="1023" t="s">
        <v>1757</v>
      </c>
      <c r="B91" s="678" t="s">
        <v>151</v>
      </c>
      <c r="C91" s="683">
        <v>5</v>
      </c>
      <c r="D91" s="683">
        <v>0</v>
      </c>
      <c r="E91" s="683">
        <v>8</v>
      </c>
      <c r="F91" s="683">
        <v>109</v>
      </c>
      <c r="G91" s="683">
        <v>106</v>
      </c>
      <c r="H91" s="683">
        <v>0</v>
      </c>
    </row>
    <row r="92" spans="1:8" ht="12.95" customHeight="1" x14ac:dyDescent="0.2">
      <c r="A92" s="1109"/>
      <c r="B92" s="320" t="s">
        <v>2170</v>
      </c>
      <c r="C92" s="661">
        <v>0</v>
      </c>
      <c r="D92" s="661">
        <v>0</v>
      </c>
      <c r="E92" s="661">
        <v>0</v>
      </c>
      <c r="F92" s="661">
        <v>0</v>
      </c>
      <c r="G92" s="661">
        <v>0</v>
      </c>
      <c r="H92" s="661">
        <v>0</v>
      </c>
    </row>
    <row r="93" spans="1:8" ht="12.95" customHeight="1" x14ac:dyDescent="0.2">
      <c r="A93" s="1109"/>
      <c r="B93" s="320" t="s">
        <v>153</v>
      </c>
      <c r="C93" s="661">
        <v>0</v>
      </c>
      <c r="D93" s="661">
        <v>0</v>
      </c>
      <c r="E93" s="661">
        <v>0</v>
      </c>
      <c r="F93" s="661">
        <v>0</v>
      </c>
      <c r="G93" s="661">
        <v>0</v>
      </c>
      <c r="H93" s="661">
        <v>0</v>
      </c>
    </row>
    <row r="94" spans="1:8" ht="12.95" customHeight="1" x14ac:dyDescent="0.2">
      <c r="A94" s="1109"/>
      <c r="B94" s="320" t="s">
        <v>152</v>
      </c>
      <c r="C94" s="661">
        <v>0</v>
      </c>
      <c r="D94" s="661">
        <v>0</v>
      </c>
      <c r="E94" s="661">
        <v>0</v>
      </c>
      <c r="F94" s="661">
        <v>0</v>
      </c>
      <c r="G94" s="661">
        <v>0</v>
      </c>
      <c r="H94" s="661">
        <v>0</v>
      </c>
    </row>
    <row r="95" spans="1:8" x14ac:dyDescent="0.2">
      <c r="A95" s="1109"/>
      <c r="B95" s="320" t="s">
        <v>2171</v>
      </c>
      <c r="C95" s="661">
        <v>0</v>
      </c>
      <c r="D95" s="661">
        <v>0</v>
      </c>
      <c r="E95" s="661">
        <v>0</v>
      </c>
      <c r="F95" s="661">
        <v>0</v>
      </c>
      <c r="G95" s="661">
        <v>0</v>
      </c>
      <c r="H95" s="661">
        <v>0</v>
      </c>
    </row>
    <row r="96" spans="1:8" ht="14.25" thickBot="1" x14ac:dyDescent="0.25">
      <c r="A96" s="1110"/>
      <c r="B96" s="1113" t="s">
        <v>154</v>
      </c>
      <c r="C96" s="684">
        <v>5</v>
      </c>
      <c r="D96" s="684">
        <v>0</v>
      </c>
      <c r="E96" s="684">
        <v>8</v>
      </c>
      <c r="F96" s="684">
        <v>109</v>
      </c>
      <c r="G96" s="684">
        <v>106</v>
      </c>
      <c r="H96" s="684">
        <v>0</v>
      </c>
    </row>
    <row r="98" spans="2:2" x14ac:dyDescent="0.2">
      <c r="B98" s="332"/>
    </row>
    <row r="99" spans="2:2" x14ac:dyDescent="0.2">
      <c r="B99" s="332"/>
    </row>
    <row r="100" spans="2:2" x14ac:dyDescent="0.2">
      <c r="B100" s="332"/>
    </row>
  </sheetData>
  <mergeCells count="10">
    <mergeCell ref="H8:H12"/>
    <mergeCell ref="D8:D12"/>
    <mergeCell ref="A5:H5"/>
    <mergeCell ref="A6:H6"/>
    <mergeCell ref="A8:A12"/>
    <mergeCell ref="B8:B12"/>
    <mergeCell ref="C8:C12"/>
    <mergeCell ref="F8:F12"/>
    <mergeCell ref="E8:E12"/>
    <mergeCell ref="G8:G12"/>
  </mergeCells>
  <phoneticPr fontId="169" type="noConversion"/>
  <conditionalFormatting sqref="A14:A78">
    <cfRule type="expression" dxfId="23" priority="26" stopIfTrue="1">
      <formula>$AV14=1</formula>
    </cfRule>
  </conditionalFormatting>
  <conditionalFormatting sqref="A76">
    <cfRule type="expression" dxfId="22" priority="24" stopIfTrue="1">
      <formula>$AZ76=1</formula>
    </cfRule>
  </conditionalFormatting>
  <conditionalFormatting sqref="A51">
    <cfRule type="expression" dxfId="21" priority="23" stopIfTrue="1">
      <formula>$AV51=1</formula>
    </cfRule>
  </conditionalFormatting>
  <conditionalFormatting sqref="A62">
    <cfRule type="expression" dxfId="20" priority="22" stopIfTrue="1">
      <formula>$AV62=1</formula>
    </cfRule>
  </conditionalFormatting>
  <conditionalFormatting sqref="A62">
    <cfRule type="expression" dxfId="19" priority="21" stopIfTrue="1">
      <formula>$AV62=1</formula>
    </cfRule>
  </conditionalFormatting>
  <conditionalFormatting sqref="C14:H78">
    <cfRule type="expression" dxfId="18" priority="28" stopIfTrue="1">
      <formula>$AW14=1</formula>
    </cfRule>
  </conditionalFormatting>
  <conditionalFormatting sqref="A80:A84">
    <cfRule type="expression" dxfId="17" priority="20" stopIfTrue="1">
      <formula>$AV80=1</formula>
    </cfRule>
  </conditionalFormatting>
  <conditionalFormatting sqref="C80:H84">
    <cfRule type="expression" dxfId="16" priority="19" stopIfTrue="1">
      <formula>$AW80=1</formula>
    </cfRule>
  </conditionalFormatting>
  <conditionalFormatting sqref="A86:A90">
    <cfRule type="expression" dxfId="15" priority="18" stopIfTrue="1">
      <formula>$AV86=1</formula>
    </cfRule>
  </conditionalFormatting>
  <conditionalFormatting sqref="C86:H90">
    <cfRule type="expression" dxfId="14" priority="17" stopIfTrue="1">
      <formula>$AW86=1</formula>
    </cfRule>
  </conditionalFormatting>
  <conditionalFormatting sqref="A14:A78">
    <cfRule type="expression" dxfId="13" priority="16" stopIfTrue="1">
      <formula>$AV14=1</formula>
    </cfRule>
  </conditionalFormatting>
  <conditionalFormatting sqref="A76">
    <cfRule type="expression" dxfId="12" priority="15" stopIfTrue="1">
      <formula>$AZ76=1</formula>
    </cfRule>
  </conditionalFormatting>
  <conditionalFormatting sqref="A51">
    <cfRule type="expression" dxfId="11" priority="14" stopIfTrue="1">
      <formula>$AV51=1</formula>
    </cfRule>
  </conditionalFormatting>
  <conditionalFormatting sqref="A62">
    <cfRule type="expression" dxfId="10" priority="13" stopIfTrue="1">
      <formula>$AV62=1</formula>
    </cfRule>
  </conditionalFormatting>
  <conditionalFormatting sqref="A62">
    <cfRule type="expression" dxfId="9" priority="12" stopIfTrue="1">
      <formula>$AV62=1</formula>
    </cfRule>
  </conditionalFormatting>
  <conditionalFormatting sqref="C14:H78">
    <cfRule type="expression" dxfId="8" priority="11" stopIfTrue="1">
      <formula>$AW14=1</formula>
    </cfRule>
  </conditionalFormatting>
  <conditionalFormatting sqref="A80:A84">
    <cfRule type="expression" dxfId="7" priority="10" stopIfTrue="1">
      <formula>$AV80=1</formula>
    </cfRule>
  </conditionalFormatting>
  <conditionalFormatting sqref="C80:H84">
    <cfRule type="expression" dxfId="6" priority="9" stopIfTrue="1">
      <formula>$AW80=1</formula>
    </cfRule>
  </conditionalFormatting>
  <conditionalFormatting sqref="A86:A90">
    <cfRule type="expression" dxfId="5" priority="8" stopIfTrue="1">
      <formula>$AV86=1</formula>
    </cfRule>
  </conditionalFormatting>
  <conditionalFormatting sqref="C86:H90">
    <cfRule type="expression" dxfId="4" priority="7" stopIfTrue="1">
      <formula>$AW86=1</formula>
    </cfRule>
  </conditionalFormatting>
  <conditionalFormatting sqref="A92:A96">
    <cfRule type="expression" dxfId="3" priority="4" stopIfTrue="1">
      <formula>$AV92=1</formula>
    </cfRule>
  </conditionalFormatting>
  <conditionalFormatting sqref="C92:H96">
    <cfRule type="expression" dxfId="2" priority="3" stopIfTrue="1">
      <formula>$AW92=1</formula>
    </cfRule>
  </conditionalFormatting>
  <conditionalFormatting sqref="A92:A96">
    <cfRule type="expression" dxfId="1" priority="2" stopIfTrue="1">
      <formula>$AV92=1</formula>
    </cfRule>
  </conditionalFormatting>
  <conditionalFormatting sqref="C92:H96">
    <cfRule type="expression" dxfId="0" priority="1" stopIfTrue="1">
      <formula>$AW92=1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8" scale="90" orientation="portrait" r:id="rId1"/>
  <headerFooter alignWithMargins="0"/>
  <rowBreaks count="1" manualBreakCount="1">
    <brk id="90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U83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13" sqref="A13"/>
    </sheetView>
  </sheetViews>
  <sheetFormatPr defaultRowHeight="12.75" x14ac:dyDescent="0.2"/>
  <cols>
    <col min="1" max="1" width="33.42578125" style="484" customWidth="1"/>
    <col min="2" max="2" width="8.85546875" style="484" customWidth="1"/>
    <col min="3" max="14" width="8.7109375" style="484" customWidth="1"/>
    <col min="15" max="15" width="7.85546875" style="484" customWidth="1"/>
    <col min="16" max="16" width="8.140625" style="484" customWidth="1"/>
    <col min="17" max="20" width="8.7109375" style="484" customWidth="1"/>
    <col min="21" max="21" width="10.140625" style="484" customWidth="1"/>
    <col min="22" max="22" width="13" style="484" customWidth="1"/>
    <col min="23" max="24" width="8.7109375" style="484" customWidth="1"/>
    <col min="25" max="25" width="9.140625" style="484"/>
    <col min="26" max="26" width="9.5703125" style="484" customWidth="1"/>
    <col min="27" max="16384" width="9.140625" style="484"/>
  </cols>
  <sheetData>
    <row r="1" spans="1:34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</row>
    <row r="2" spans="1:34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</row>
    <row r="3" spans="1:34" s="1044" customFormat="1" x14ac:dyDescent="0.2">
      <c r="A3" s="1065" t="s">
        <v>1120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947"/>
      <c r="Y3" s="947"/>
      <c r="Z3" s="947"/>
      <c r="AA3" s="1069" t="s">
        <v>1912</v>
      </c>
      <c r="AB3" s="947"/>
    </row>
    <row r="4" spans="1:34" s="487" customFormat="1" x14ac:dyDescent="0.2">
      <c r="A4" s="590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640"/>
      <c r="R4" s="599"/>
      <c r="S4" s="599"/>
      <c r="T4" s="599"/>
      <c r="U4" s="599"/>
      <c r="V4" s="599"/>
      <c r="W4" s="599"/>
      <c r="X4" s="599"/>
      <c r="Y4" s="599"/>
      <c r="Z4" s="599"/>
      <c r="AA4" s="591"/>
      <c r="AB4" s="591"/>
    </row>
    <row r="5" spans="1:34" s="487" customFormat="1" ht="18" customHeight="1" x14ac:dyDescent="0.2">
      <c r="A5" s="1862" t="s">
        <v>164</v>
      </c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2"/>
      <c r="M5" s="1862"/>
      <c r="N5" s="1862"/>
      <c r="O5" s="1861" t="s">
        <v>165</v>
      </c>
      <c r="P5" s="1861"/>
      <c r="Q5" s="1861"/>
      <c r="R5" s="1861"/>
      <c r="S5" s="1861"/>
      <c r="T5" s="1861"/>
      <c r="U5" s="1861"/>
      <c r="V5" s="1861"/>
      <c r="W5" s="1861"/>
      <c r="X5" s="1861"/>
      <c r="Y5" s="1861"/>
      <c r="Z5" s="1861"/>
      <c r="AA5" s="1861"/>
      <c r="AB5" s="591"/>
    </row>
    <row r="6" spans="1:34" s="487" customFormat="1" ht="18" customHeight="1" x14ac:dyDescent="0.2">
      <c r="A6" s="1862"/>
      <c r="B6" s="1862"/>
      <c r="C6" s="1862"/>
      <c r="D6" s="1862"/>
      <c r="E6" s="1862"/>
      <c r="F6" s="1862"/>
      <c r="G6" s="1862"/>
      <c r="H6" s="1862"/>
      <c r="I6" s="1862"/>
      <c r="J6" s="1862"/>
      <c r="K6" s="1862"/>
      <c r="L6" s="1862"/>
      <c r="M6" s="1862"/>
      <c r="N6" s="1862"/>
      <c r="O6" s="1861"/>
      <c r="P6" s="1861"/>
      <c r="Q6" s="1861"/>
      <c r="R6" s="1861"/>
      <c r="S6" s="1861"/>
      <c r="T6" s="1861"/>
      <c r="U6" s="1861"/>
      <c r="V6" s="1861"/>
      <c r="W6" s="1861"/>
      <c r="X6" s="1861"/>
      <c r="Y6" s="1861"/>
      <c r="Z6" s="1861"/>
      <c r="AA6" s="1861"/>
      <c r="AB6" s="591"/>
    </row>
    <row r="7" spans="1:34" s="487" customFormat="1" ht="15" thickBot="1" x14ac:dyDescent="0.25">
      <c r="A7" s="607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608"/>
      <c r="O7" s="599"/>
      <c r="P7" s="599"/>
      <c r="Q7" s="599"/>
      <c r="R7" s="599"/>
      <c r="S7" s="599"/>
      <c r="T7" s="599"/>
      <c r="U7" s="599"/>
      <c r="V7" s="599"/>
      <c r="W7" s="599"/>
      <c r="X7" s="608"/>
      <c r="Y7" s="608"/>
      <c r="Z7" s="608"/>
      <c r="AA7" s="609" t="s">
        <v>1041</v>
      </c>
      <c r="AB7" s="591"/>
    </row>
    <row r="8" spans="1:34" ht="14.1" customHeight="1" thickBot="1" x14ac:dyDescent="0.25">
      <c r="A8" s="1869" t="s">
        <v>1048</v>
      </c>
      <c r="B8" s="1858" t="s">
        <v>1743</v>
      </c>
      <c r="C8" s="1859"/>
      <c r="D8" s="1859"/>
      <c r="E8" s="1859"/>
      <c r="F8" s="1859"/>
      <c r="G8" s="1859"/>
      <c r="H8" s="1859"/>
      <c r="I8" s="1859"/>
      <c r="J8" s="1859"/>
      <c r="K8" s="1859"/>
      <c r="L8" s="1859"/>
      <c r="M8" s="1859"/>
      <c r="N8" s="1860"/>
      <c r="O8" s="1858" t="s">
        <v>1910</v>
      </c>
      <c r="P8" s="1859"/>
      <c r="Q8" s="1859"/>
      <c r="R8" s="1859"/>
      <c r="S8" s="1859"/>
      <c r="T8" s="1859"/>
      <c r="U8" s="1859"/>
      <c r="V8" s="1859"/>
      <c r="W8" s="1859"/>
      <c r="X8" s="1859"/>
      <c r="Y8" s="1859"/>
      <c r="Z8" s="1859"/>
      <c r="AA8" s="1860"/>
      <c r="AB8" s="589"/>
    </row>
    <row r="9" spans="1:34" ht="30" customHeight="1" thickBot="1" x14ac:dyDescent="0.25">
      <c r="A9" s="1870"/>
      <c r="B9" s="1854" t="s">
        <v>1748</v>
      </c>
      <c r="C9" s="1854"/>
      <c r="D9" s="1854" t="s">
        <v>1517</v>
      </c>
      <c r="E9" s="1854"/>
      <c r="F9" s="1854" t="s">
        <v>1518</v>
      </c>
      <c r="G9" s="1854"/>
      <c r="H9" s="1854" t="s">
        <v>1746</v>
      </c>
      <c r="I9" s="1854"/>
      <c r="J9" s="1854" t="s">
        <v>1159</v>
      </c>
      <c r="K9" s="1854"/>
      <c r="L9" s="1863" t="s">
        <v>1058</v>
      </c>
      <c r="M9" s="1864"/>
      <c r="N9" s="1874"/>
      <c r="O9" s="1854" t="s">
        <v>1747</v>
      </c>
      <c r="P9" s="1854"/>
      <c r="Q9" s="1854" t="s">
        <v>1517</v>
      </c>
      <c r="R9" s="1854"/>
      <c r="S9" s="1854" t="s">
        <v>1518</v>
      </c>
      <c r="T9" s="1854"/>
      <c r="U9" s="1854" t="s">
        <v>1969</v>
      </c>
      <c r="V9" s="1854"/>
      <c r="W9" s="1854" t="s">
        <v>1159</v>
      </c>
      <c r="X9" s="1854"/>
      <c r="Y9" s="1863" t="s">
        <v>1060</v>
      </c>
      <c r="Z9" s="1864"/>
      <c r="AA9" s="1874"/>
      <c r="AB9" s="589"/>
    </row>
    <row r="10" spans="1:34" ht="15.95" customHeight="1" thickBot="1" x14ac:dyDescent="0.25">
      <c r="A10" s="1870"/>
      <c r="B10" s="1854"/>
      <c r="C10" s="1854"/>
      <c r="D10" s="1854"/>
      <c r="E10" s="1854"/>
      <c r="F10" s="1854"/>
      <c r="G10" s="1854"/>
      <c r="H10" s="1854"/>
      <c r="I10" s="1854"/>
      <c r="J10" s="1854"/>
      <c r="K10" s="1873"/>
      <c r="L10" s="1865"/>
      <c r="M10" s="1866"/>
      <c r="N10" s="1875"/>
      <c r="O10" s="1854"/>
      <c r="P10" s="1854"/>
      <c r="Q10" s="1854"/>
      <c r="R10" s="1854"/>
      <c r="S10" s="1854"/>
      <c r="T10" s="1854"/>
      <c r="U10" s="1854"/>
      <c r="V10" s="1854"/>
      <c r="W10" s="1854"/>
      <c r="X10" s="1873"/>
      <c r="Y10" s="1865"/>
      <c r="Z10" s="1866"/>
      <c r="AA10" s="1875"/>
      <c r="AB10" s="589"/>
    </row>
    <row r="11" spans="1:34" ht="15.95" customHeight="1" thickBot="1" x14ac:dyDescent="0.25">
      <c r="A11" s="1870"/>
      <c r="B11" s="1854"/>
      <c r="C11" s="1854"/>
      <c r="D11" s="1854"/>
      <c r="E11" s="1854"/>
      <c r="F11" s="1854"/>
      <c r="G11" s="1854"/>
      <c r="H11" s="1854"/>
      <c r="I11" s="1854"/>
      <c r="J11" s="1854"/>
      <c r="K11" s="1873"/>
      <c r="L11" s="1865"/>
      <c r="M11" s="1866"/>
      <c r="N11" s="1875"/>
      <c r="O11" s="1854"/>
      <c r="P11" s="1854"/>
      <c r="Q11" s="1854"/>
      <c r="R11" s="1854"/>
      <c r="S11" s="1854"/>
      <c r="T11" s="1854"/>
      <c r="U11" s="1854"/>
      <c r="V11" s="1854"/>
      <c r="W11" s="1854"/>
      <c r="X11" s="1873"/>
      <c r="Y11" s="1865"/>
      <c r="Z11" s="1866"/>
      <c r="AA11" s="1875"/>
      <c r="AB11" s="589"/>
    </row>
    <row r="12" spans="1:34" ht="30" customHeight="1" thickBot="1" x14ac:dyDescent="0.25">
      <c r="A12" s="1871"/>
      <c r="B12" s="1298" t="s">
        <v>1970</v>
      </c>
      <c r="C12" s="1298" t="s">
        <v>1745</v>
      </c>
      <c r="D12" s="1298" t="s">
        <v>1970</v>
      </c>
      <c r="E12" s="1298" t="s">
        <v>1745</v>
      </c>
      <c r="F12" s="1298" t="s">
        <v>1970</v>
      </c>
      <c r="G12" s="1298" t="s">
        <v>1745</v>
      </c>
      <c r="H12" s="1298" t="s">
        <v>1970</v>
      </c>
      <c r="I12" s="1298" t="s">
        <v>1745</v>
      </c>
      <c r="J12" s="1298" t="s">
        <v>1970</v>
      </c>
      <c r="K12" s="1298" t="s">
        <v>1745</v>
      </c>
      <c r="L12" s="1298" t="s">
        <v>1970</v>
      </c>
      <c r="M12" s="1298" t="s">
        <v>1745</v>
      </c>
      <c r="N12" s="1298" t="s">
        <v>1059</v>
      </c>
      <c r="O12" s="1298" t="s">
        <v>1970</v>
      </c>
      <c r="P12" s="1298" t="s">
        <v>1745</v>
      </c>
      <c r="Q12" s="1298" t="s">
        <v>1970</v>
      </c>
      <c r="R12" s="1298" t="s">
        <v>1745</v>
      </c>
      <c r="S12" s="1298" t="s">
        <v>1970</v>
      </c>
      <c r="T12" s="1298" t="s">
        <v>1745</v>
      </c>
      <c r="U12" s="1298" t="s">
        <v>1970</v>
      </c>
      <c r="V12" s="1298" t="s">
        <v>1745</v>
      </c>
      <c r="W12" s="1298" t="s">
        <v>1970</v>
      </c>
      <c r="X12" s="1298" t="s">
        <v>1745</v>
      </c>
      <c r="Y12" s="1298" t="s">
        <v>1970</v>
      </c>
      <c r="Z12" s="1298" t="s">
        <v>1745</v>
      </c>
      <c r="AA12" s="1298" t="s">
        <v>1059</v>
      </c>
      <c r="AB12" s="589"/>
    </row>
    <row r="13" spans="1:34" s="514" customFormat="1" ht="12" customHeight="1" x14ac:dyDescent="0.2">
      <c r="A13" s="1659" t="s">
        <v>826</v>
      </c>
      <c r="B13" s="610"/>
      <c r="C13" s="621"/>
      <c r="D13" s="610"/>
      <c r="E13" s="621"/>
      <c r="F13" s="610"/>
      <c r="G13" s="610"/>
      <c r="H13" s="621"/>
      <c r="I13" s="610"/>
      <c r="J13" s="621"/>
      <c r="K13" s="610"/>
      <c r="L13" s="610"/>
      <c r="M13" s="610"/>
      <c r="N13" s="610"/>
      <c r="O13" s="638"/>
      <c r="P13" s="610"/>
      <c r="Q13" s="610"/>
      <c r="R13" s="610"/>
      <c r="S13" s="610"/>
      <c r="T13" s="610"/>
      <c r="U13" s="610"/>
      <c r="V13" s="610"/>
      <c r="W13" s="610"/>
      <c r="X13" s="610"/>
      <c r="Y13" s="610"/>
      <c r="Z13" s="610"/>
      <c r="AA13" s="610"/>
    </row>
    <row r="14" spans="1:34" s="589" customFormat="1" ht="12" customHeight="1" x14ac:dyDescent="0.2">
      <c r="A14" s="14" t="s">
        <v>1876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67"/>
      <c r="AC14" s="41"/>
      <c r="AD14" s="41"/>
      <c r="AE14" s="41"/>
      <c r="AF14" s="15"/>
      <c r="AG14" s="15"/>
      <c r="AH14" s="15"/>
    </row>
    <row r="15" spans="1:34" s="589" customFormat="1" ht="12" customHeight="1" x14ac:dyDescent="0.2">
      <c r="A15" s="14" t="s">
        <v>1538</v>
      </c>
      <c r="B15" s="13">
        <v>0</v>
      </c>
      <c r="C15" s="13">
        <v>0</v>
      </c>
      <c r="D15" s="13">
        <v>7924.9892699999991</v>
      </c>
      <c r="E15" s="13">
        <v>0</v>
      </c>
      <c r="F15" s="13">
        <v>3.6850000000000001E-2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7925.0261199999995</v>
      </c>
      <c r="M15" s="13">
        <v>0</v>
      </c>
      <c r="N15" s="13">
        <v>7925.0261199999995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67"/>
      <c r="AC15" s="41"/>
      <c r="AD15" s="41"/>
      <c r="AE15" s="41"/>
      <c r="AF15" s="15"/>
      <c r="AG15" s="15"/>
      <c r="AH15" s="15"/>
    </row>
    <row r="16" spans="1:34" s="589" customFormat="1" ht="12" customHeight="1" x14ac:dyDescent="0.2">
      <c r="A16" s="14" t="s">
        <v>1074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5240.8089400000008</v>
      </c>
      <c r="V16" s="13">
        <v>0</v>
      </c>
      <c r="W16" s="13">
        <v>0</v>
      </c>
      <c r="X16" s="13">
        <v>0</v>
      </c>
      <c r="Y16" s="13">
        <v>5240.8089400000008</v>
      </c>
      <c r="Z16" s="13">
        <v>0</v>
      </c>
      <c r="AA16" s="13">
        <v>5240.8089400000008</v>
      </c>
      <c r="AB16" s="167"/>
      <c r="AC16" s="41"/>
      <c r="AD16" s="41"/>
      <c r="AE16" s="41"/>
      <c r="AF16" s="15"/>
      <c r="AG16" s="15"/>
      <c r="AH16" s="15"/>
    </row>
    <row r="17" spans="1:34" s="589" customFormat="1" ht="12" customHeight="1" x14ac:dyDescent="0.2">
      <c r="A17" s="16" t="s">
        <v>1033</v>
      </c>
      <c r="B17" s="17">
        <v>15312.534100000001</v>
      </c>
      <c r="C17" s="17">
        <v>0</v>
      </c>
      <c r="D17" s="17">
        <v>8442.4113900000011</v>
      </c>
      <c r="E17" s="17">
        <v>0</v>
      </c>
      <c r="F17" s="17">
        <v>51556.375390000001</v>
      </c>
      <c r="G17" s="17">
        <v>0</v>
      </c>
      <c r="H17" s="17">
        <v>16149.607610000001</v>
      </c>
      <c r="I17" s="17">
        <v>0</v>
      </c>
      <c r="J17" s="17">
        <v>0</v>
      </c>
      <c r="K17" s="17">
        <v>0</v>
      </c>
      <c r="L17" s="17">
        <v>91460.928490000006</v>
      </c>
      <c r="M17" s="17">
        <v>0</v>
      </c>
      <c r="N17" s="17">
        <v>91460.928490000006</v>
      </c>
      <c r="O17" s="17">
        <v>0</v>
      </c>
      <c r="P17" s="17">
        <v>0</v>
      </c>
      <c r="Q17" s="17">
        <v>49355.547930000001</v>
      </c>
      <c r="R17" s="17">
        <v>36252.780960000004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49355.547930000001</v>
      </c>
      <c r="Z17" s="17">
        <v>36252.780960000004</v>
      </c>
      <c r="AA17" s="17">
        <v>85608.328890000004</v>
      </c>
      <c r="AB17" s="167"/>
      <c r="AC17" s="41"/>
      <c r="AD17" s="41"/>
      <c r="AE17" s="41"/>
      <c r="AF17" s="15"/>
      <c r="AG17" s="15"/>
      <c r="AH17" s="15"/>
    </row>
    <row r="18" spans="1:34" s="589" customFormat="1" ht="12" customHeight="1" x14ac:dyDescent="0.2">
      <c r="A18" s="22" t="s">
        <v>1899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67"/>
      <c r="AC18" s="41"/>
      <c r="AD18" s="41"/>
      <c r="AE18" s="41"/>
      <c r="AF18" s="15"/>
      <c r="AG18" s="15"/>
      <c r="AH18" s="15"/>
    </row>
    <row r="19" spans="1:34" s="589" customFormat="1" ht="12" customHeight="1" x14ac:dyDescent="0.2">
      <c r="A19" s="14" t="s">
        <v>1901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67"/>
      <c r="AC19" s="41"/>
      <c r="AD19" s="41"/>
      <c r="AE19" s="41"/>
      <c r="AF19" s="15"/>
      <c r="AG19" s="15"/>
      <c r="AH19" s="15"/>
    </row>
    <row r="20" spans="1:34" s="589" customFormat="1" ht="12" customHeight="1" x14ac:dyDescent="0.2">
      <c r="A20" s="14" t="s">
        <v>1900</v>
      </c>
      <c r="B20" s="13">
        <v>15.456132000000002</v>
      </c>
      <c r="C20" s="13">
        <v>0</v>
      </c>
      <c r="D20" s="13">
        <v>0</v>
      </c>
      <c r="E20" s="13">
        <v>0</v>
      </c>
      <c r="F20" s="13">
        <v>3376.1947479999999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3391.6508799999997</v>
      </c>
      <c r="M20" s="13">
        <v>0</v>
      </c>
      <c r="N20" s="13">
        <v>3391.6508799999997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67"/>
      <c r="AC20" s="41"/>
      <c r="AD20" s="41"/>
      <c r="AE20" s="41"/>
      <c r="AF20" s="15"/>
      <c r="AG20" s="15"/>
      <c r="AH20" s="15"/>
    </row>
    <row r="21" spans="1:34" s="589" customFormat="1" ht="12" customHeight="1" x14ac:dyDescent="0.2">
      <c r="A21" s="16" t="s">
        <v>1090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67"/>
      <c r="AC21" s="41"/>
      <c r="AD21" s="41"/>
      <c r="AE21" s="41"/>
      <c r="AF21" s="15"/>
      <c r="AG21" s="15"/>
      <c r="AH21" s="15"/>
    </row>
    <row r="22" spans="1:34" s="589" customFormat="1" ht="12" customHeight="1" x14ac:dyDescent="0.2">
      <c r="A22" s="22" t="s">
        <v>140</v>
      </c>
      <c r="B22" s="18">
        <v>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67"/>
      <c r="AC22" s="41"/>
      <c r="AD22" s="41"/>
      <c r="AE22" s="41"/>
      <c r="AF22" s="15"/>
      <c r="AG22" s="15"/>
      <c r="AH22" s="15"/>
    </row>
    <row r="23" spans="1:34" s="589" customFormat="1" ht="12" customHeight="1" x14ac:dyDescent="0.2">
      <c r="A23" s="14" t="s">
        <v>1976</v>
      </c>
      <c r="B23" s="13">
        <v>0</v>
      </c>
      <c r="C23" s="13">
        <v>0</v>
      </c>
      <c r="D23" s="13">
        <v>0</v>
      </c>
      <c r="E23" s="13">
        <v>0</v>
      </c>
      <c r="F23" s="13">
        <v>1722.86574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1722.86574</v>
      </c>
      <c r="M23" s="13">
        <v>0</v>
      </c>
      <c r="N23" s="13">
        <v>1722.86574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279.37578000000002</v>
      </c>
      <c r="V23" s="13">
        <v>0</v>
      </c>
      <c r="W23" s="13">
        <v>0</v>
      </c>
      <c r="X23" s="13">
        <v>0</v>
      </c>
      <c r="Y23" s="13">
        <v>279.37578000000002</v>
      </c>
      <c r="Z23" s="13">
        <v>0</v>
      </c>
      <c r="AA23" s="13">
        <v>279.37578000000002</v>
      </c>
      <c r="AB23" s="167"/>
      <c r="AC23" s="41"/>
      <c r="AD23" s="41"/>
      <c r="AE23" s="41"/>
      <c r="AF23" s="15"/>
      <c r="AG23" s="15"/>
      <c r="AH23" s="15"/>
    </row>
    <row r="24" spans="1:34" s="589" customFormat="1" ht="12" customHeight="1" x14ac:dyDescent="0.2">
      <c r="A24" s="14" t="s">
        <v>1902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67"/>
      <c r="AC24" s="41"/>
      <c r="AD24" s="41"/>
      <c r="AE24" s="41"/>
      <c r="AF24" s="15"/>
      <c r="AG24" s="15"/>
      <c r="AH24" s="15"/>
    </row>
    <row r="25" spans="1:34" s="589" customFormat="1" ht="12" customHeight="1" x14ac:dyDescent="0.2">
      <c r="A25" s="16" t="s">
        <v>1129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67"/>
      <c r="AC25" s="41"/>
      <c r="AD25" s="41"/>
      <c r="AE25" s="41"/>
      <c r="AF25" s="15"/>
      <c r="AG25" s="15"/>
      <c r="AH25" s="15"/>
    </row>
    <row r="26" spans="1:34" s="589" customFormat="1" ht="12" customHeight="1" x14ac:dyDescent="0.2">
      <c r="A26" s="22" t="s">
        <v>999</v>
      </c>
      <c r="B26" s="18">
        <v>510.55937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510.55937</v>
      </c>
      <c r="M26" s="18">
        <v>0</v>
      </c>
      <c r="N26" s="18">
        <v>510.55937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67"/>
      <c r="AC26" s="41"/>
      <c r="AD26" s="41"/>
      <c r="AE26" s="41"/>
      <c r="AF26" s="15"/>
      <c r="AG26" s="15"/>
      <c r="AH26" s="15"/>
    </row>
    <row r="27" spans="1:34" s="589" customFormat="1" ht="12" customHeight="1" x14ac:dyDescent="0.2">
      <c r="A27" s="14" t="s">
        <v>1908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67"/>
      <c r="AC27" s="41"/>
      <c r="AD27" s="41"/>
      <c r="AE27" s="41"/>
      <c r="AF27" s="15"/>
      <c r="AG27" s="15"/>
      <c r="AH27" s="15"/>
    </row>
    <row r="28" spans="1:34" s="589" customFormat="1" ht="12" customHeigh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67"/>
      <c r="AC28" s="41"/>
      <c r="AD28" s="41"/>
      <c r="AE28" s="41"/>
      <c r="AF28" s="15"/>
      <c r="AG28" s="15"/>
      <c r="AH28" s="15"/>
    </row>
    <row r="29" spans="1:34" s="589" customFormat="1" ht="12" customHeight="1" x14ac:dyDescent="0.2">
      <c r="A29" s="16" t="s">
        <v>1076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67"/>
      <c r="AC29" s="41"/>
      <c r="AD29" s="41"/>
      <c r="AE29" s="41"/>
      <c r="AF29" s="15"/>
      <c r="AG29" s="15"/>
      <c r="AH29" s="15"/>
    </row>
    <row r="30" spans="1:34" s="589" customFormat="1" ht="12" customHeight="1" x14ac:dyDescent="0.2">
      <c r="A30" s="22" t="s">
        <v>1102</v>
      </c>
      <c r="B30" s="18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9813.8831999999984</v>
      </c>
      <c r="S30" s="18">
        <v>0</v>
      </c>
      <c r="T30" s="18">
        <v>0</v>
      </c>
      <c r="U30" s="18">
        <v>1626.90958</v>
      </c>
      <c r="V30" s="18">
        <v>0</v>
      </c>
      <c r="W30" s="18">
        <v>0</v>
      </c>
      <c r="X30" s="18">
        <v>0</v>
      </c>
      <c r="Y30" s="18">
        <v>1626.90958</v>
      </c>
      <c r="Z30" s="18">
        <v>9813.8831999999984</v>
      </c>
      <c r="AA30" s="18">
        <v>11440.792779999998</v>
      </c>
      <c r="AB30" s="167"/>
      <c r="AC30" s="41"/>
      <c r="AD30" s="41"/>
      <c r="AE30" s="41"/>
      <c r="AF30" s="15"/>
      <c r="AG30" s="15"/>
      <c r="AH30" s="15"/>
    </row>
    <row r="31" spans="1:34" s="589" customFormat="1" ht="12" customHeight="1" x14ac:dyDescent="0.2">
      <c r="A31" s="14" t="s">
        <v>1997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67"/>
      <c r="AC31" s="41"/>
      <c r="AD31" s="41"/>
      <c r="AE31" s="41"/>
      <c r="AF31" s="15"/>
      <c r="AG31" s="15"/>
      <c r="AH31" s="15"/>
    </row>
    <row r="32" spans="1:34" s="589" customFormat="1" ht="12" customHeight="1" x14ac:dyDescent="0.2">
      <c r="A32" s="14" t="s">
        <v>1881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67"/>
      <c r="AC32" s="41"/>
      <c r="AD32" s="41"/>
      <c r="AE32" s="41"/>
      <c r="AF32" s="15"/>
      <c r="AG32" s="15"/>
      <c r="AH32" s="15"/>
    </row>
    <row r="33" spans="1:34" s="589" customFormat="1" ht="12" customHeight="1" x14ac:dyDescent="0.2">
      <c r="A33" s="16" t="s">
        <v>1028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67"/>
      <c r="AC33" s="41"/>
      <c r="AD33" s="41"/>
      <c r="AE33" s="41"/>
      <c r="AF33" s="15"/>
      <c r="AG33" s="15"/>
      <c r="AH33" s="15"/>
    </row>
    <row r="34" spans="1:34" s="589" customFormat="1" ht="12" customHeight="1" x14ac:dyDescent="0.2">
      <c r="A34" s="22" t="s">
        <v>1753</v>
      </c>
      <c r="B34" s="18">
        <v>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19716.56624</v>
      </c>
      <c r="R34" s="18">
        <v>10872.39026</v>
      </c>
      <c r="S34" s="18">
        <v>0</v>
      </c>
      <c r="T34" s="18">
        <v>0</v>
      </c>
      <c r="U34" s="18">
        <v>5699.8669</v>
      </c>
      <c r="V34" s="18">
        <v>0</v>
      </c>
      <c r="W34" s="18">
        <v>0</v>
      </c>
      <c r="X34" s="18">
        <v>0</v>
      </c>
      <c r="Y34" s="18">
        <v>25416.433140000001</v>
      </c>
      <c r="Z34" s="18">
        <v>10872.39026</v>
      </c>
      <c r="AA34" s="18">
        <v>36288.823400000001</v>
      </c>
      <c r="AB34" s="167"/>
      <c r="AC34" s="41"/>
      <c r="AD34" s="41"/>
      <c r="AE34" s="41"/>
      <c r="AF34" s="15"/>
      <c r="AG34" s="15"/>
      <c r="AH34" s="15"/>
    </row>
    <row r="35" spans="1:34" s="589" customFormat="1" ht="12" customHeight="1" x14ac:dyDescent="0.2">
      <c r="A35" s="14" t="s">
        <v>1077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239.32973000000001</v>
      </c>
      <c r="S35" s="13">
        <v>0</v>
      </c>
      <c r="T35" s="13">
        <v>0</v>
      </c>
      <c r="U35" s="13">
        <v>99.867800000000003</v>
      </c>
      <c r="V35" s="13">
        <v>0</v>
      </c>
      <c r="W35" s="13">
        <v>0</v>
      </c>
      <c r="X35" s="13">
        <v>0</v>
      </c>
      <c r="Y35" s="13">
        <v>99.867800000000003</v>
      </c>
      <c r="Z35" s="13">
        <v>239.32973000000001</v>
      </c>
      <c r="AA35" s="13">
        <v>339.19753000000003</v>
      </c>
      <c r="AB35" s="167"/>
      <c r="AC35" s="41"/>
      <c r="AD35" s="41"/>
      <c r="AE35" s="41"/>
      <c r="AF35" s="15"/>
      <c r="AG35" s="15"/>
      <c r="AH35" s="15"/>
    </row>
    <row r="36" spans="1:34" s="589" customFormat="1" ht="12" customHeight="1" x14ac:dyDescent="0.2">
      <c r="A36" s="14" t="s">
        <v>1032</v>
      </c>
      <c r="B36" s="13">
        <v>0</v>
      </c>
      <c r="C36" s="13">
        <v>0</v>
      </c>
      <c r="D36" s="13">
        <v>6240.0190000000002</v>
      </c>
      <c r="E36" s="13">
        <v>0</v>
      </c>
      <c r="F36" s="13">
        <v>636.53045000000009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6876.5494500000004</v>
      </c>
      <c r="M36" s="13">
        <v>0</v>
      </c>
      <c r="N36" s="13">
        <v>6876.5494500000004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67"/>
      <c r="AC36" s="41"/>
      <c r="AD36" s="41"/>
      <c r="AE36" s="41"/>
      <c r="AF36" s="15"/>
      <c r="AG36" s="15"/>
      <c r="AH36" s="15"/>
    </row>
    <row r="37" spans="1:34" s="589" customFormat="1" ht="12" customHeight="1" x14ac:dyDescent="0.2">
      <c r="A37" s="16" t="s">
        <v>1031</v>
      </c>
      <c r="B37" s="17">
        <v>6281.7503299999998</v>
      </c>
      <c r="C37" s="17">
        <v>0</v>
      </c>
      <c r="D37" s="17">
        <v>0</v>
      </c>
      <c r="E37" s="17">
        <v>0</v>
      </c>
      <c r="F37" s="17">
        <v>944.6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7226.3503300000002</v>
      </c>
      <c r="M37" s="17">
        <v>0</v>
      </c>
      <c r="N37" s="17">
        <v>7226.3503300000002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67"/>
      <c r="AC37" s="41"/>
      <c r="AD37" s="41"/>
      <c r="AE37" s="41"/>
      <c r="AF37" s="15"/>
      <c r="AG37" s="15"/>
      <c r="AH37" s="15"/>
    </row>
    <row r="38" spans="1:34" s="589" customFormat="1" ht="12" customHeight="1" x14ac:dyDescent="0.2">
      <c r="A38" s="22" t="s">
        <v>1101</v>
      </c>
      <c r="B38" s="18">
        <v>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67"/>
      <c r="AC38" s="41"/>
      <c r="AD38" s="41"/>
      <c r="AE38" s="41"/>
      <c r="AF38" s="15"/>
      <c r="AG38" s="15"/>
      <c r="AH38" s="15"/>
    </row>
    <row r="39" spans="1:34" s="589" customFormat="1" ht="12" customHeight="1" x14ac:dyDescent="0.2">
      <c r="A39" s="14" t="s">
        <v>1934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67"/>
      <c r="AC39" s="41"/>
      <c r="AD39" s="41"/>
      <c r="AE39" s="41"/>
      <c r="AF39" s="15"/>
      <c r="AG39" s="15"/>
      <c r="AH39" s="15"/>
    </row>
    <row r="40" spans="1:34" s="589" customFormat="1" ht="12" customHeight="1" x14ac:dyDescent="0.2">
      <c r="A40" s="14" t="s">
        <v>1877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67"/>
      <c r="AC40" s="41"/>
      <c r="AD40" s="41"/>
      <c r="AE40" s="41"/>
      <c r="AF40" s="15"/>
      <c r="AG40" s="15"/>
      <c r="AH40" s="15"/>
    </row>
    <row r="41" spans="1:34" s="589" customFormat="1" ht="12" customHeight="1" x14ac:dyDescent="0.2">
      <c r="A41" s="14" t="s">
        <v>1100</v>
      </c>
      <c r="B41" s="13">
        <v>169.49529999999999</v>
      </c>
      <c r="C41" s="13">
        <v>0</v>
      </c>
      <c r="D41" s="13">
        <v>1798.8354299999999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1968.3307299999999</v>
      </c>
      <c r="M41" s="13">
        <v>0</v>
      </c>
      <c r="N41" s="13">
        <v>1968.3307299999999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67"/>
      <c r="AC41" s="41"/>
      <c r="AD41" s="41"/>
      <c r="AE41" s="41"/>
      <c r="AF41" s="15"/>
      <c r="AG41" s="15"/>
      <c r="AH41" s="15"/>
    </row>
    <row r="42" spans="1:34" s="589" customFormat="1" ht="12" customHeight="1" x14ac:dyDescent="0.2">
      <c r="A42" s="22" t="s">
        <v>1073</v>
      </c>
      <c r="B42" s="18">
        <v>0</v>
      </c>
      <c r="C42" s="18">
        <v>0</v>
      </c>
      <c r="D42" s="18">
        <v>0</v>
      </c>
      <c r="E42" s="18">
        <v>0</v>
      </c>
      <c r="F42" s="18">
        <v>0</v>
      </c>
      <c r="G42" s="18">
        <v>15.636899999999999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15.636899999999999</v>
      </c>
      <c r="N42" s="18">
        <v>15.636899999999999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67"/>
      <c r="AC42" s="41"/>
      <c r="AD42" s="41"/>
      <c r="AE42" s="41"/>
      <c r="AF42" s="15"/>
      <c r="AG42" s="15"/>
      <c r="AH42" s="15"/>
    </row>
    <row r="43" spans="1:34" s="589" customFormat="1" ht="12" customHeight="1" x14ac:dyDescent="0.2">
      <c r="A43" s="14" t="s">
        <v>1488</v>
      </c>
      <c r="B43" s="13">
        <v>0</v>
      </c>
      <c r="C43" s="13">
        <v>0</v>
      </c>
      <c r="D43" s="13">
        <v>0</v>
      </c>
      <c r="E43" s="13">
        <v>9542.12637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9542.12637</v>
      </c>
      <c r="N43" s="13">
        <v>9542.12637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67"/>
      <c r="AC43" s="41"/>
      <c r="AD43" s="41"/>
      <c r="AE43" s="41"/>
      <c r="AF43" s="15"/>
      <c r="AG43" s="15"/>
      <c r="AH43" s="15"/>
    </row>
    <row r="44" spans="1:34" s="589" customFormat="1" ht="12" customHeight="1" x14ac:dyDescent="0.2">
      <c r="A44" s="14" t="s">
        <v>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67"/>
      <c r="AC44" s="41"/>
      <c r="AD44" s="41"/>
      <c r="AE44" s="41"/>
      <c r="AF44" s="15"/>
      <c r="AG44" s="15"/>
      <c r="AH44" s="15"/>
    </row>
    <row r="45" spans="1:34" s="589" customFormat="1" ht="12" customHeight="1" x14ac:dyDescent="0.2">
      <c r="A45" s="16" t="s">
        <v>1886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67"/>
      <c r="AC45" s="41"/>
      <c r="AD45" s="41"/>
      <c r="AE45" s="41"/>
      <c r="AF45" s="15"/>
      <c r="AG45" s="15"/>
      <c r="AH45" s="15"/>
    </row>
    <row r="46" spans="1:34" s="589" customFormat="1" ht="12" customHeight="1" x14ac:dyDescent="0.2">
      <c r="A46" s="14" t="s">
        <v>1029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67"/>
      <c r="AC46" s="41"/>
      <c r="AD46" s="41"/>
      <c r="AE46" s="41"/>
      <c r="AF46" s="15"/>
      <c r="AG46" s="15"/>
      <c r="AH46" s="15"/>
    </row>
    <row r="47" spans="1:34" s="589" customFormat="1" ht="12" customHeight="1" x14ac:dyDescent="0.2">
      <c r="A47" s="14" t="s">
        <v>1878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67"/>
      <c r="AC47" s="41"/>
      <c r="AD47" s="41"/>
      <c r="AE47" s="41"/>
      <c r="AF47" s="15"/>
      <c r="AG47" s="15"/>
      <c r="AH47" s="15"/>
    </row>
    <row r="48" spans="1:34" s="589" customFormat="1" ht="12" customHeight="1" x14ac:dyDescent="0.2">
      <c r="A48" s="16" t="s">
        <v>1022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67"/>
      <c r="AC48" s="41"/>
      <c r="AD48" s="41"/>
      <c r="AE48" s="41"/>
      <c r="AF48" s="15"/>
      <c r="AG48" s="15"/>
      <c r="AH48" s="15"/>
    </row>
    <row r="49" spans="1:34" s="947" customFormat="1" ht="12" customHeight="1" x14ac:dyDescent="0.2">
      <c r="A49" s="1657" t="s">
        <v>3836</v>
      </c>
      <c r="B49" s="1486">
        <v>22289.795232</v>
      </c>
      <c r="C49" s="1486">
        <v>0</v>
      </c>
      <c r="D49" s="1486">
        <v>24406.255089999999</v>
      </c>
      <c r="E49" s="1486">
        <v>9542.12637</v>
      </c>
      <c r="F49" s="1486">
        <v>58236.603177999998</v>
      </c>
      <c r="G49" s="1486">
        <v>15.636899999999999</v>
      </c>
      <c r="H49" s="1486">
        <v>16149.607610000001</v>
      </c>
      <c r="I49" s="1486">
        <v>0</v>
      </c>
      <c r="J49" s="1486">
        <v>0</v>
      </c>
      <c r="K49" s="1486">
        <v>0</v>
      </c>
      <c r="L49" s="1486">
        <v>121082.26111000001</v>
      </c>
      <c r="M49" s="1486">
        <v>9557.7632699999995</v>
      </c>
      <c r="N49" s="1486">
        <v>130640.02438</v>
      </c>
      <c r="O49" s="1486">
        <v>0</v>
      </c>
      <c r="P49" s="1486">
        <v>0</v>
      </c>
      <c r="Q49" s="1486">
        <v>69072.114170000001</v>
      </c>
      <c r="R49" s="1486">
        <v>57178.384149999998</v>
      </c>
      <c r="S49" s="1486">
        <v>0</v>
      </c>
      <c r="T49" s="1486">
        <v>0</v>
      </c>
      <c r="U49" s="1486">
        <v>12946.829000000002</v>
      </c>
      <c r="V49" s="1486">
        <v>0</v>
      </c>
      <c r="W49" s="1486">
        <v>0</v>
      </c>
      <c r="X49" s="1486">
        <v>0</v>
      </c>
      <c r="Y49" s="1486">
        <v>82018.943170000013</v>
      </c>
      <c r="Z49" s="1486">
        <v>57178.384149999998</v>
      </c>
      <c r="AA49" s="1486">
        <v>139197.32732000001</v>
      </c>
      <c r="AB49" s="949"/>
      <c r="AC49" s="950"/>
      <c r="AD49" s="950"/>
      <c r="AE49" s="945"/>
      <c r="AF49" s="946"/>
      <c r="AG49" s="946"/>
      <c r="AH49" s="946"/>
    </row>
    <row r="50" spans="1:34" s="514" customFormat="1" ht="12" customHeight="1" x14ac:dyDescent="0.2">
      <c r="A50" s="1658" t="s">
        <v>857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170"/>
      <c r="AC50" s="42"/>
      <c r="AD50" s="42"/>
      <c r="AE50" s="42"/>
      <c r="AF50" s="33"/>
      <c r="AG50" s="33"/>
      <c r="AH50" s="33"/>
    </row>
    <row r="51" spans="1:34" s="514" customFormat="1" ht="12" customHeight="1" x14ac:dyDescent="0.2">
      <c r="A51" s="14" t="s">
        <v>1879</v>
      </c>
      <c r="B51" s="13">
        <v>1.5179999999999999E-2</v>
      </c>
      <c r="C51" s="13">
        <v>0</v>
      </c>
      <c r="D51" s="13">
        <v>4409.8808900000004</v>
      </c>
      <c r="E51" s="13">
        <v>122.51897</v>
      </c>
      <c r="F51" s="13">
        <v>6.3254099999999998</v>
      </c>
      <c r="G51" s="13">
        <v>8.7757999999999985</v>
      </c>
      <c r="H51" s="13">
        <v>0</v>
      </c>
      <c r="I51" s="13">
        <v>0</v>
      </c>
      <c r="J51" s="13">
        <v>0</v>
      </c>
      <c r="K51" s="13">
        <v>0</v>
      </c>
      <c r="L51" s="13">
        <v>4416.2214800000011</v>
      </c>
      <c r="M51" s="13">
        <v>131.29477</v>
      </c>
      <c r="N51" s="13">
        <v>4547.5162500000015</v>
      </c>
      <c r="O51" s="13">
        <v>0</v>
      </c>
      <c r="P51" s="13">
        <v>0</v>
      </c>
      <c r="Q51" s="13">
        <v>6242.5190999999995</v>
      </c>
      <c r="R51" s="13">
        <v>552.14618000000007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6242.5190999999995</v>
      </c>
      <c r="Z51" s="13">
        <v>552.14618000000007</v>
      </c>
      <c r="AA51" s="13">
        <v>6794.6652799999993</v>
      </c>
      <c r="AB51" s="170"/>
      <c r="AC51" s="42"/>
      <c r="AD51" s="42"/>
      <c r="AE51" s="42"/>
      <c r="AF51" s="33"/>
      <c r="AG51" s="33"/>
      <c r="AH51" s="33"/>
    </row>
    <row r="52" spans="1:34" s="589" customFormat="1" ht="12" customHeight="1" x14ac:dyDescent="0.2">
      <c r="A52" s="14" t="s">
        <v>1880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67"/>
      <c r="AC52" s="41"/>
      <c r="AD52" s="41"/>
      <c r="AE52" s="41"/>
      <c r="AF52" s="15"/>
      <c r="AG52" s="15"/>
      <c r="AH52" s="15"/>
    </row>
    <row r="53" spans="1:34" s="589" customFormat="1" ht="12" customHeight="1" x14ac:dyDescent="0.2">
      <c r="A53" s="14" t="s">
        <v>1918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67"/>
      <c r="AC53" s="41"/>
      <c r="AD53" s="41"/>
      <c r="AE53" s="41"/>
      <c r="AF53" s="15"/>
      <c r="AG53" s="15"/>
      <c r="AH53" s="15"/>
    </row>
    <row r="54" spans="1:34" s="589" customFormat="1" ht="12" customHeight="1" x14ac:dyDescent="0.2">
      <c r="A54" s="22" t="s">
        <v>141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67"/>
      <c r="AC54" s="41"/>
      <c r="AD54" s="41"/>
      <c r="AE54" s="41"/>
      <c r="AF54" s="15"/>
      <c r="AG54" s="15"/>
      <c r="AH54" s="15"/>
    </row>
    <row r="55" spans="1:34" s="589" customFormat="1" ht="12" customHeight="1" x14ac:dyDescent="0.2">
      <c r="A55" s="14" t="s">
        <v>4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67"/>
      <c r="AC55" s="41"/>
      <c r="AD55" s="41"/>
      <c r="AE55" s="41"/>
      <c r="AF55" s="15"/>
      <c r="AG55" s="15"/>
      <c r="AH55" s="15"/>
    </row>
    <row r="56" spans="1:34" s="589" customFormat="1" ht="12" customHeight="1" x14ac:dyDescent="0.2">
      <c r="A56" s="16" t="s">
        <v>1104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67"/>
      <c r="AC56" s="41"/>
      <c r="AD56" s="41"/>
      <c r="AE56" s="41"/>
      <c r="AF56" s="15"/>
      <c r="AG56" s="15"/>
      <c r="AH56" s="15"/>
    </row>
    <row r="57" spans="1:34" s="589" customFormat="1" ht="12" customHeight="1" x14ac:dyDescent="0.2">
      <c r="A57" s="14" t="s">
        <v>1882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2279.33178</v>
      </c>
      <c r="I57" s="13">
        <v>0</v>
      </c>
      <c r="J57" s="13">
        <v>0</v>
      </c>
      <c r="K57" s="13">
        <v>0</v>
      </c>
      <c r="L57" s="13">
        <v>2279.33178</v>
      </c>
      <c r="M57" s="13">
        <v>0</v>
      </c>
      <c r="N57" s="13">
        <v>2279.33178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67"/>
      <c r="AC57" s="41"/>
      <c r="AD57" s="41"/>
      <c r="AE57" s="41"/>
      <c r="AF57" s="15"/>
      <c r="AG57" s="15"/>
      <c r="AH57" s="15"/>
    </row>
    <row r="58" spans="1:34" s="589" customFormat="1" ht="12" customHeight="1" x14ac:dyDescent="0.2">
      <c r="A58" s="14" t="s">
        <v>1754</v>
      </c>
      <c r="B58" s="13">
        <v>0</v>
      </c>
      <c r="C58" s="13">
        <v>0</v>
      </c>
      <c r="D58" s="13">
        <v>0</v>
      </c>
      <c r="E58" s="13">
        <v>0</v>
      </c>
      <c r="F58" s="13">
        <v>7223.2551599999997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7223.2551599999997</v>
      </c>
      <c r="M58" s="13">
        <v>0</v>
      </c>
      <c r="N58" s="13">
        <v>7223.2551599999997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67"/>
      <c r="AC58" s="41"/>
      <c r="AD58" s="41"/>
      <c r="AE58" s="41"/>
      <c r="AF58" s="15"/>
      <c r="AG58" s="15"/>
      <c r="AH58" s="15"/>
    </row>
    <row r="59" spans="1:34" s="589" customFormat="1" ht="12" customHeight="1" x14ac:dyDescent="0.2">
      <c r="A59" s="16" t="s">
        <v>1885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67"/>
      <c r="AC59" s="41"/>
      <c r="AD59" s="41"/>
      <c r="AE59" s="41"/>
      <c r="AF59" s="15"/>
      <c r="AG59" s="15"/>
      <c r="AH59" s="15"/>
    </row>
    <row r="60" spans="1:34" s="947" customFormat="1" ht="12" customHeight="1" x14ac:dyDescent="0.2">
      <c r="A60" s="1657" t="s">
        <v>861</v>
      </c>
      <c r="B60" s="1486">
        <v>1.5179999999999999E-2</v>
      </c>
      <c r="C60" s="1486">
        <v>0</v>
      </c>
      <c r="D60" s="1486">
        <v>4409.8808900000004</v>
      </c>
      <c r="E60" s="1486">
        <v>122.51897</v>
      </c>
      <c r="F60" s="1486">
        <v>7229.5805700000001</v>
      </c>
      <c r="G60" s="1486">
        <v>8.7757999999999985</v>
      </c>
      <c r="H60" s="1486">
        <v>2279.33178</v>
      </c>
      <c r="I60" s="1486">
        <v>0</v>
      </c>
      <c r="J60" s="1486">
        <v>0</v>
      </c>
      <c r="K60" s="1486">
        <v>0</v>
      </c>
      <c r="L60" s="1486">
        <v>13918.808420000001</v>
      </c>
      <c r="M60" s="1486">
        <v>131.29477</v>
      </c>
      <c r="N60" s="1486">
        <v>14050.103190000002</v>
      </c>
      <c r="O60" s="1486">
        <v>0</v>
      </c>
      <c r="P60" s="1486">
        <v>0</v>
      </c>
      <c r="Q60" s="1486">
        <v>6242.5190999999995</v>
      </c>
      <c r="R60" s="1486">
        <v>552.14618000000007</v>
      </c>
      <c r="S60" s="1486">
        <v>0</v>
      </c>
      <c r="T60" s="1486">
        <v>0</v>
      </c>
      <c r="U60" s="1486">
        <v>0</v>
      </c>
      <c r="V60" s="1486">
        <v>0</v>
      </c>
      <c r="W60" s="1486">
        <v>0</v>
      </c>
      <c r="X60" s="1486">
        <v>0</v>
      </c>
      <c r="Y60" s="1486">
        <v>6242.5190999999995</v>
      </c>
      <c r="Z60" s="1486">
        <v>552.14618000000007</v>
      </c>
      <c r="AA60" s="1486">
        <v>6794.6652799999993</v>
      </c>
      <c r="AB60" s="944"/>
      <c r="AC60" s="945"/>
      <c r="AD60" s="945"/>
      <c r="AE60" s="945"/>
      <c r="AF60" s="946"/>
      <c r="AG60" s="946"/>
      <c r="AH60" s="946"/>
    </row>
    <row r="61" spans="1:34" s="959" customFormat="1" ht="12" customHeight="1" x14ac:dyDescent="0.2">
      <c r="A61" s="1654" t="s">
        <v>3830</v>
      </c>
      <c r="B61" s="964"/>
      <c r="C61" s="964"/>
      <c r="D61" s="964"/>
      <c r="E61" s="964"/>
      <c r="F61" s="964"/>
      <c r="G61" s="964"/>
      <c r="H61" s="964"/>
      <c r="I61" s="964"/>
      <c r="J61" s="964"/>
      <c r="K61" s="964"/>
      <c r="L61" s="964"/>
      <c r="M61" s="964"/>
      <c r="N61" s="964"/>
      <c r="O61" s="964"/>
      <c r="P61" s="964"/>
      <c r="Q61" s="964"/>
      <c r="R61" s="964"/>
      <c r="S61" s="964"/>
      <c r="T61" s="964"/>
      <c r="U61" s="964"/>
      <c r="V61" s="964"/>
      <c r="W61" s="964"/>
      <c r="X61" s="964"/>
      <c r="Y61" s="964"/>
      <c r="Z61" s="964"/>
      <c r="AA61" s="964"/>
      <c r="AB61" s="944"/>
      <c r="AC61" s="945"/>
      <c r="AD61" s="945"/>
      <c r="AE61" s="950"/>
      <c r="AF61" s="958"/>
      <c r="AG61" s="958"/>
      <c r="AH61" s="958"/>
    </row>
    <row r="62" spans="1:34" s="514" customFormat="1" ht="12" customHeight="1" x14ac:dyDescent="0.2">
      <c r="A62" s="14" t="s">
        <v>1755</v>
      </c>
      <c r="B62" s="13">
        <v>0</v>
      </c>
      <c r="C62" s="13">
        <v>0</v>
      </c>
      <c r="D62" s="13">
        <v>0</v>
      </c>
      <c r="E62" s="13">
        <v>0</v>
      </c>
      <c r="F62" s="13">
        <v>6.0326700000000004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6.0326700000000004</v>
      </c>
      <c r="M62" s="13">
        <v>0</v>
      </c>
      <c r="N62" s="13">
        <v>6.0326700000000004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67"/>
      <c r="AC62" s="41"/>
      <c r="AD62" s="41"/>
      <c r="AE62" s="42"/>
      <c r="AF62" s="33"/>
      <c r="AG62" s="33"/>
      <c r="AH62" s="33"/>
    </row>
    <row r="63" spans="1:34" s="589" customFormat="1" ht="12" customHeight="1" x14ac:dyDescent="0.2">
      <c r="A63" s="14" t="s">
        <v>1072</v>
      </c>
      <c r="B63" s="13">
        <v>0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67"/>
      <c r="AC63" s="41"/>
      <c r="AD63" s="41"/>
      <c r="AE63" s="41"/>
      <c r="AF63" s="15"/>
      <c r="AG63" s="15"/>
      <c r="AH63" s="15"/>
    </row>
    <row r="64" spans="1:34" s="589" customFormat="1" ht="12" customHeight="1" x14ac:dyDescent="0.2">
      <c r="A64" s="14" t="s">
        <v>1103</v>
      </c>
      <c r="B64" s="13">
        <v>3836.4780000000001</v>
      </c>
      <c r="C64" s="13">
        <v>0</v>
      </c>
      <c r="D64" s="13">
        <v>10379.638000000001</v>
      </c>
      <c r="E64" s="13">
        <v>0</v>
      </c>
      <c r="F64" s="13">
        <v>38631.989000000001</v>
      </c>
      <c r="G64" s="13">
        <v>0</v>
      </c>
      <c r="H64" s="13">
        <v>395.80500000000001</v>
      </c>
      <c r="I64" s="13">
        <v>0</v>
      </c>
      <c r="J64" s="13">
        <v>0</v>
      </c>
      <c r="K64" s="13">
        <v>0</v>
      </c>
      <c r="L64" s="13">
        <v>53243.91</v>
      </c>
      <c r="M64" s="13">
        <v>0</v>
      </c>
      <c r="N64" s="13">
        <v>53243.91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67"/>
      <c r="AC64" s="41"/>
      <c r="AD64" s="41"/>
      <c r="AE64" s="41"/>
      <c r="AF64" s="15"/>
      <c r="AG64" s="15"/>
      <c r="AH64" s="15"/>
    </row>
    <row r="65" spans="1:34" s="589" customFormat="1" ht="12" customHeight="1" x14ac:dyDescent="0.2">
      <c r="A65" s="22" t="s">
        <v>1893</v>
      </c>
      <c r="B65" s="18">
        <v>0</v>
      </c>
      <c r="C65" s="18">
        <v>0</v>
      </c>
      <c r="D65" s="18">
        <v>14528.616820000001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14528.616820000001</v>
      </c>
      <c r="M65" s="18">
        <v>0</v>
      </c>
      <c r="N65" s="18">
        <v>14528.616820000001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67"/>
      <c r="AC65" s="41"/>
      <c r="AD65" s="41"/>
      <c r="AE65" s="41"/>
      <c r="AF65" s="15"/>
      <c r="AG65" s="15"/>
      <c r="AH65" s="15"/>
    </row>
    <row r="66" spans="1:34" s="589" customFormat="1" ht="12" customHeight="1" x14ac:dyDescent="0.2">
      <c r="A66" s="14" t="s">
        <v>142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67"/>
      <c r="AC66" s="41"/>
      <c r="AD66" s="41"/>
      <c r="AE66" s="41"/>
      <c r="AF66" s="15"/>
      <c r="AG66" s="15"/>
      <c r="AH66" s="15"/>
    </row>
    <row r="67" spans="1:34" s="589" customFormat="1" ht="12" customHeight="1" x14ac:dyDescent="0.2">
      <c r="A67" s="16" t="s">
        <v>1756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67"/>
      <c r="AC67" s="41"/>
      <c r="AD67" s="41"/>
      <c r="AE67" s="41"/>
      <c r="AF67" s="15"/>
      <c r="AG67" s="15"/>
      <c r="AH67" s="15"/>
    </row>
    <row r="68" spans="1:34" s="589" customFormat="1" ht="12" customHeight="1" x14ac:dyDescent="0.2">
      <c r="A68" s="22" t="s">
        <v>1919</v>
      </c>
      <c r="B68" s="18">
        <v>0</v>
      </c>
      <c r="C68" s="18">
        <v>0</v>
      </c>
      <c r="D68" s="18">
        <v>27610.881980000002</v>
      </c>
      <c r="E68" s="18">
        <v>0</v>
      </c>
      <c r="F68" s="18">
        <v>320.49522000000002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27931.377200000003</v>
      </c>
      <c r="M68" s="18">
        <v>0</v>
      </c>
      <c r="N68" s="18">
        <v>27931.377200000003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67"/>
      <c r="AC68" s="41"/>
      <c r="AD68" s="41"/>
      <c r="AE68" s="41"/>
      <c r="AF68" s="15"/>
      <c r="AG68" s="15"/>
      <c r="AH68" s="15"/>
    </row>
    <row r="69" spans="1:34" s="589" customFormat="1" ht="12" customHeight="1" x14ac:dyDescent="0.2">
      <c r="A69" s="14" t="s">
        <v>1883</v>
      </c>
      <c r="B69" s="13">
        <v>0</v>
      </c>
      <c r="C69" s="13">
        <v>0</v>
      </c>
      <c r="D69" s="13">
        <v>1.05928</v>
      </c>
      <c r="E69" s="13">
        <v>0</v>
      </c>
      <c r="F69" s="13">
        <v>8.0350000000000001</v>
      </c>
      <c r="G69" s="13">
        <v>0</v>
      </c>
      <c r="H69" s="13">
        <v>25054.879559999998</v>
      </c>
      <c r="I69" s="13">
        <v>0</v>
      </c>
      <c r="J69" s="13">
        <v>0</v>
      </c>
      <c r="K69" s="13">
        <v>0</v>
      </c>
      <c r="L69" s="13">
        <v>25063.973839999999</v>
      </c>
      <c r="M69" s="13">
        <v>0</v>
      </c>
      <c r="N69" s="13">
        <v>25063.973839999999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67"/>
      <c r="AC69" s="41"/>
      <c r="AD69" s="41"/>
      <c r="AE69" s="41"/>
      <c r="AF69" s="15"/>
      <c r="AG69" s="15"/>
      <c r="AH69" s="15"/>
    </row>
    <row r="70" spans="1:34" s="589" customFormat="1" ht="12" customHeight="1" x14ac:dyDescent="0.2">
      <c r="A70" s="16" t="s">
        <v>1244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67"/>
      <c r="AC70" s="41"/>
      <c r="AD70" s="41"/>
      <c r="AE70" s="41"/>
      <c r="AF70" s="15"/>
      <c r="AG70" s="15"/>
      <c r="AH70" s="15"/>
    </row>
    <row r="71" spans="1:34" s="589" customFormat="1" ht="12" customHeight="1" x14ac:dyDescent="0.2">
      <c r="A71" s="14" t="s">
        <v>1884</v>
      </c>
      <c r="B71" s="13">
        <v>0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67"/>
      <c r="AC71" s="41"/>
      <c r="AD71" s="41"/>
      <c r="AE71" s="41"/>
      <c r="AF71" s="15"/>
      <c r="AG71" s="15"/>
      <c r="AH71" s="15"/>
    </row>
    <row r="72" spans="1:34" s="589" customFormat="1" ht="12" customHeight="1" x14ac:dyDescent="0.2">
      <c r="A72" s="14" t="s">
        <v>2234</v>
      </c>
      <c r="B72" s="13">
        <v>0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67"/>
      <c r="AC72" s="41"/>
      <c r="AD72" s="41"/>
      <c r="AE72" s="41"/>
      <c r="AF72" s="15"/>
      <c r="AG72" s="15"/>
      <c r="AH72" s="15"/>
    </row>
    <row r="73" spans="1:34" s="589" customFormat="1" ht="12" customHeight="1" x14ac:dyDescent="0.2">
      <c r="A73" s="14" t="s">
        <v>1887</v>
      </c>
      <c r="B73" s="13">
        <v>0</v>
      </c>
      <c r="C73" s="13">
        <v>0</v>
      </c>
      <c r="D73" s="13">
        <v>9853.1740000000009</v>
      </c>
      <c r="E73" s="13">
        <v>24262.350629999997</v>
      </c>
      <c r="F73" s="13">
        <v>1746.6946499999999</v>
      </c>
      <c r="G73" s="13">
        <v>0</v>
      </c>
      <c r="H73" s="13">
        <v>27476.032039999998</v>
      </c>
      <c r="I73" s="13">
        <v>2721.6410499999997</v>
      </c>
      <c r="J73" s="13">
        <v>0</v>
      </c>
      <c r="K73" s="13">
        <v>0</v>
      </c>
      <c r="L73" s="13">
        <v>39075.900689999995</v>
      </c>
      <c r="M73" s="13">
        <v>26983.991679999996</v>
      </c>
      <c r="N73" s="13">
        <v>66059.892370000001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67"/>
      <c r="AC73" s="41"/>
      <c r="AD73" s="41"/>
      <c r="AE73" s="41"/>
      <c r="AF73" s="15"/>
      <c r="AG73" s="15"/>
      <c r="AH73" s="15"/>
    </row>
    <row r="74" spans="1:34" s="589" customFormat="1" ht="12" customHeight="1" x14ac:dyDescent="0.2">
      <c r="A74" s="14" t="s">
        <v>1888</v>
      </c>
      <c r="B74" s="13">
        <v>0</v>
      </c>
      <c r="C74" s="13">
        <v>0</v>
      </c>
      <c r="D74" s="13">
        <v>0</v>
      </c>
      <c r="E74" s="13">
        <v>6002.977100000001</v>
      </c>
      <c r="F74" s="13">
        <v>1773.1</v>
      </c>
      <c r="G74" s="13">
        <v>0</v>
      </c>
      <c r="H74" s="13">
        <v>5357.25648</v>
      </c>
      <c r="I74" s="13">
        <v>0</v>
      </c>
      <c r="J74" s="13">
        <v>0</v>
      </c>
      <c r="K74" s="13">
        <v>0</v>
      </c>
      <c r="L74" s="13">
        <v>7130.3564800000004</v>
      </c>
      <c r="M74" s="13">
        <v>6002.977100000001</v>
      </c>
      <c r="N74" s="13">
        <v>13133.33358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67"/>
      <c r="AC74" s="41"/>
      <c r="AD74" s="41"/>
      <c r="AE74" s="41"/>
      <c r="AF74" s="15"/>
      <c r="AG74" s="15"/>
      <c r="AH74" s="15"/>
    </row>
    <row r="75" spans="1:34" s="589" customFormat="1" ht="12" customHeight="1" x14ac:dyDescent="0.2">
      <c r="A75" s="14" t="s">
        <v>1757</v>
      </c>
      <c r="B75" s="13">
        <v>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67"/>
      <c r="AC75" s="41"/>
      <c r="AD75" s="41"/>
      <c r="AE75" s="41"/>
      <c r="AF75" s="15"/>
      <c r="AG75" s="15"/>
      <c r="AH75" s="15"/>
    </row>
    <row r="76" spans="1:34" s="947" customFormat="1" ht="12" customHeight="1" x14ac:dyDescent="0.2">
      <c r="A76" s="1655" t="s">
        <v>3837</v>
      </c>
      <c r="B76" s="1485">
        <v>3836.4780000000001</v>
      </c>
      <c r="C76" s="1485">
        <v>0</v>
      </c>
      <c r="D76" s="1485">
        <v>62373.370080000008</v>
      </c>
      <c r="E76" s="1485">
        <v>30265.327729999997</v>
      </c>
      <c r="F76" s="1485">
        <v>42486.346539999999</v>
      </c>
      <c r="G76" s="1485">
        <v>0</v>
      </c>
      <c r="H76" s="1485">
        <v>58283.973079999996</v>
      </c>
      <c r="I76" s="1485">
        <v>2721.6410499999997</v>
      </c>
      <c r="J76" s="1485">
        <v>0</v>
      </c>
      <c r="K76" s="1485">
        <v>0</v>
      </c>
      <c r="L76" s="1485">
        <v>166980.16769999996</v>
      </c>
      <c r="M76" s="1485">
        <v>32986.968779999996</v>
      </c>
      <c r="N76" s="1485">
        <v>199967.13648000002</v>
      </c>
      <c r="O76" s="1485">
        <v>0</v>
      </c>
      <c r="P76" s="1485">
        <v>0</v>
      </c>
      <c r="Q76" s="1485">
        <v>0</v>
      </c>
      <c r="R76" s="1485">
        <v>0</v>
      </c>
      <c r="S76" s="1485">
        <v>0</v>
      </c>
      <c r="T76" s="1485">
        <v>0</v>
      </c>
      <c r="U76" s="1485">
        <v>0</v>
      </c>
      <c r="V76" s="1485">
        <v>0</v>
      </c>
      <c r="W76" s="1485">
        <v>0</v>
      </c>
      <c r="X76" s="1485">
        <v>0</v>
      </c>
      <c r="Y76" s="1485">
        <v>0</v>
      </c>
      <c r="Z76" s="1485">
        <v>0</v>
      </c>
      <c r="AA76" s="1485">
        <v>0</v>
      </c>
      <c r="AB76" s="949"/>
      <c r="AC76" s="945"/>
      <c r="AD76" s="945"/>
      <c r="AE76" s="945"/>
      <c r="AF76" s="946"/>
      <c r="AG76" s="946"/>
      <c r="AH76" s="946"/>
    </row>
    <row r="77" spans="1:34" s="581" customFormat="1" ht="12" customHeigh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171"/>
      <c r="AC77" s="172"/>
      <c r="AD77" s="172"/>
      <c r="AE77" s="172"/>
      <c r="AF77" s="35"/>
      <c r="AG77" s="35"/>
      <c r="AH77" s="35"/>
    </row>
    <row r="78" spans="1:34" s="589" customFormat="1" ht="12" customHeight="1" x14ac:dyDescent="0.2">
      <c r="A78" s="14" t="s">
        <v>2145</v>
      </c>
      <c r="B78" s="13">
        <v>21525.16</v>
      </c>
      <c r="C78" s="13">
        <v>0</v>
      </c>
      <c r="D78" s="13">
        <v>6241.7250000000004</v>
      </c>
      <c r="E78" s="13">
        <v>0</v>
      </c>
      <c r="F78" s="13">
        <v>21078.879000000001</v>
      </c>
      <c r="G78" s="13">
        <v>0</v>
      </c>
      <c r="H78" s="13">
        <v>37105.095999999998</v>
      </c>
      <c r="I78" s="13">
        <v>0</v>
      </c>
      <c r="J78" s="13">
        <v>0</v>
      </c>
      <c r="K78" s="13">
        <v>0</v>
      </c>
      <c r="L78" s="13">
        <v>85950.86</v>
      </c>
      <c r="M78" s="13">
        <v>0</v>
      </c>
      <c r="N78" s="13">
        <v>85950.86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381"/>
      <c r="AC78" s="377"/>
      <c r="AD78" s="41"/>
      <c r="AE78" s="41"/>
      <c r="AF78" s="15"/>
      <c r="AG78" s="15"/>
      <c r="AH78" s="15"/>
    </row>
    <row r="79" spans="1:34" s="959" customFormat="1" ht="12" customHeight="1" x14ac:dyDescent="0.2">
      <c r="A79" s="1655" t="s">
        <v>3834</v>
      </c>
      <c r="B79" s="1485">
        <v>21525.16</v>
      </c>
      <c r="C79" s="1485">
        <v>0</v>
      </c>
      <c r="D79" s="1485">
        <v>6241.7250000000004</v>
      </c>
      <c r="E79" s="1485">
        <v>0</v>
      </c>
      <c r="F79" s="1485">
        <v>21078.879000000001</v>
      </c>
      <c r="G79" s="1485">
        <v>0</v>
      </c>
      <c r="H79" s="1485">
        <v>37105.095999999998</v>
      </c>
      <c r="I79" s="1485">
        <v>0</v>
      </c>
      <c r="J79" s="1485">
        <v>0</v>
      </c>
      <c r="K79" s="1485">
        <v>0</v>
      </c>
      <c r="L79" s="1485">
        <v>85950.86</v>
      </c>
      <c r="M79" s="1485">
        <v>0</v>
      </c>
      <c r="N79" s="1485">
        <v>85950.86</v>
      </c>
      <c r="O79" s="1485">
        <v>0</v>
      </c>
      <c r="P79" s="1485">
        <v>0</v>
      </c>
      <c r="Q79" s="1485">
        <v>0</v>
      </c>
      <c r="R79" s="1485">
        <v>0</v>
      </c>
      <c r="S79" s="1485">
        <v>0</v>
      </c>
      <c r="T79" s="1485">
        <v>0</v>
      </c>
      <c r="U79" s="1485">
        <v>0</v>
      </c>
      <c r="V79" s="1485">
        <v>0</v>
      </c>
      <c r="W79" s="1485">
        <v>0</v>
      </c>
      <c r="X79" s="1485">
        <v>0</v>
      </c>
      <c r="Y79" s="1485">
        <v>0</v>
      </c>
      <c r="Z79" s="1485">
        <v>0</v>
      </c>
      <c r="AA79" s="1485">
        <v>0</v>
      </c>
      <c r="AB79" s="962"/>
      <c r="AC79" s="952"/>
      <c r="AD79" s="950"/>
      <c r="AE79" s="950"/>
      <c r="AF79" s="958"/>
      <c r="AG79" s="958"/>
      <c r="AH79" s="958"/>
    </row>
    <row r="80" spans="1:34" s="959" customFormat="1" ht="12" customHeight="1" thickBot="1" x14ac:dyDescent="0.25">
      <c r="A80" s="1295" t="s">
        <v>859</v>
      </c>
      <c r="B80" s="1296">
        <v>47651.448411999998</v>
      </c>
      <c r="C80" s="1296">
        <v>0</v>
      </c>
      <c r="D80" s="1296">
        <v>97431.231060000006</v>
      </c>
      <c r="E80" s="1296">
        <v>39929.973069999993</v>
      </c>
      <c r="F80" s="1296">
        <v>129031.409288</v>
      </c>
      <c r="G80" s="1296">
        <v>24.412699999999997</v>
      </c>
      <c r="H80" s="1296">
        <v>113818.00847</v>
      </c>
      <c r="I80" s="1296">
        <v>2721.6410499999997</v>
      </c>
      <c r="J80" s="1296">
        <v>0</v>
      </c>
      <c r="K80" s="1296">
        <v>0</v>
      </c>
      <c r="L80" s="1296">
        <v>387932.09722999996</v>
      </c>
      <c r="M80" s="1296">
        <v>42676.026819999999</v>
      </c>
      <c r="N80" s="1296">
        <v>430608.12404999998</v>
      </c>
      <c r="O80" s="1296">
        <v>0</v>
      </c>
      <c r="P80" s="1296">
        <v>0</v>
      </c>
      <c r="Q80" s="1296">
        <v>75314.633270000006</v>
      </c>
      <c r="R80" s="1296">
        <v>57730.530330000001</v>
      </c>
      <c r="S80" s="1296">
        <v>0</v>
      </c>
      <c r="T80" s="1296">
        <v>0</v>
      </c>
      <c r="U80" s="1296">
        <v>12946.829000000002</v>
      </c>
      <c r="V80" s="1296">
        <v>0</v>
      </c>
      <c r="W80" s="1296">
        <v>0</v>
      </c>
      <c r="X80" s="1296">
        <v>0</v>
      </c>
      <c r="Y80" s="1296">
        <v>88261.462270000018</v>
      </c>
      <c r="Z80" s="1296">
        <v>57730.530330000001</v>
      </c>
      <c r="AA80" s="1296">
        <v>145991.9926</v>
      </c>
      <c r="AB80" s="962"/>
      <c r="AC80" s="952"/>
      <c r="AD80" s="950"/>
      <c r="AE80" s="950"/>
      <c r="AF80" s="958"/>
      <c r="AG80" s="958"/>
      <c r="AH80" s="958"/>
    </row>
    <row r="81" spans="1:47" ht="12" customHeight="1" x14ac:dyDescent="0.2">
      <c r="A81" s="548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453"/>
      <c r="AC81" s="453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</row>
    <row r="82" spans="1:47" x14ac:dyDescent="0.2">
      <c r="A82" s="514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453"/>
      <c r="AC82" s="453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</row>
    <row r="83" spans="1:47" x14ac:dyDescent="0.2">
      <c r="A83" s="616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418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453"/>
      <c r="AC83" s="453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</row>
  </sheetData>
  <mergeCells count="17">
    <mergeCell ref="B8:N8"/>
    <mergeCell ref="A5:N6"/>
    <mergeCell ref="B9:C11"/>
    <mergeCell ref="D9:E11"/>
    <mergeCell ref="F9:G11"/>
    <mergeCell ref="H9:I11"/>
    <mergeCell ref="L9:N11"/>
    <mergeCell ref="Y9:AA11"/>
    <mergeCell ref="O5:AA6"/>
    <mergeCell ref="A8:A12"/>
    <mergeCell ref="O8:AA8"/>
    <mergeCell ref="W9:X11"/>
    <mergeCell ref="O9:P11"/>
    <mergeCell ref="Q9:R11"/>
    <mergeCell ref="S9:T11"/>
    <mergeCell ref="U9:V11"/>
    <mergeCell ref="J9:K11"/>
  </mergeCells>
  <phoneticPr fontId="6" type="noConversion"/>
  <conditionalFormatting sqref="B79:AB80 B14:AA78">
    <cfRule type="expression" dxfId="358" priority="19" stopIfTrue="1">
      <formula>$AY14=1</formula>
    </cfRule>
  </conditionalFormatting>
  <conditionalFormatting sqref="A14:A58 A60 A78:A80">
    <cfRule type="expression" dxfId="357" priority="5" stopIfTrue="1">
      <formula>$BC14=1</formula>
    </cfRule>
  </conditionalFormatting>
  <conditionalFormatting sqref="A59">
    <cfRule type="expression" dxfId="356" priority="6" stopIfTrue="1">
      <formula>$BE59=1</formula>
    </cfRule>
  </conditionalFormatting>
  <conditionalFormatting sqref="A61:A76">
    <cfRule type="expression" dxfId="355" priority="3" stopIfTrue="1">
      <formula>$AT61=1</formula>
    </cfRule>
  </conditionalFormatting>
  <conditionalFormatting sqref="A61:A75">
    <cfRule type="expression" dxfId="354" priority="4" stopIfTrue="1">
      <formula>$AV61=1</formula>
    </cfRule>
  </conditionalFormatting>
  <conditionalFormatting sqref="A77">
    <cfRule type="expression" dxfId="353" priority="1" stopIfTrue="1">
      <formula>$AT77=1</formula>
    </cfRule>
  </conditionalFormatting>
  <conditionalFormatting sqref="A77">
    <cfRule type="expression" dxfId="352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4" min="2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S83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13" sqref="A13"/>
    </sheetView>
  </sheetViews>
  <sheetFormatPr defaultRowHeight="12.75" x14ac:dyDescent="0.2"/>
  <cols>
    <col min="1" max="1" width="29.42578125" style="484" customWidth="1"/>
    <col min="2" max="2" width="8.140625" style="484" customWidth="1"/>
    <col min="3" max="3" width="7.7109375" style="484" customWidth="1"/>
    <col min="4" max="4" width="8.7109375" style="484" customWidth="1"/>
    <col min="5" max="5" width="9.140625" style="484"/>
    <col min="6" max="7" width="8.42578125" style="484" customWidth="1"/>
    <col min="8" max="8" width="8.28515625" style="484" customWidth="1"/>
    <col min="9" max="9" width="8.5703125" style="484" customWidth="1"/>
    <col min="10" max="10" width="8.140625" style="484" customWidth="1"/>
    <col min="11" max="11" width="7.28515625" style="484" customWidth="1"/>
    <col min="12" max="14" width="9.140625" style="484"/>
    <col min="15" max="15" width="10.7109375" style="484" customWidth="1"/>
    <col min="16" max="16" width="9.7109375" style="484" customWidth="1"/>
    <col min="17" max="17" width="8.5703125" style="484" customWidth="1"/>
    <col min="18" max="18" width="8" style="484" customWidth="1"/>
    <col min="19" max="19" width="7.85546875" style="484" customWidth="1"/>
    <col min="20" max="20" width="11.42578125" style="484" customWidth="1"/>
    <col min="21" max="21" width="9.5703125" style="484" customWidth="1"/>
    <col min="22" max="22" width="9.28515625" style="484" customWidth="1"/>
    <col min="23" max="23" width="8.42578125" style="484" customWidth="1"/>
    <col min="24" max="24" width="8.28515625" style="484" customWidth="1"/>
    <col min="25" max="25" width="10.85546875" style="484" customWidth="1"/>
    <col min="26" max="26" width="11.140625" style="484" customWidth="1"/>
    <col min="27" max="28" width="8" style="484" customWidth="1"/>
    <col min="29" max="29" width="8.85546875" style="484" customWidth="1"/>
    <col min="30" max="16384" width="9.140625" style="484"/>
  </cols>
  <sheetData>
    <row r="1" spans="1:36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589"/>
      <c r="AD1" s="589"/>
      <c r="AE1" s="589"/>
      <c r="AF1" s="589"/>
      <c r="AG1" s="589"/>
      <c r="AH1" s="589"/>
      <c r="AI1" s="589"/>
      <c r="AJ1" s="589"/>
    </row>
    <row r="2" spans="1:36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89"/>
      <c r="AG2" s="589"/>
      <c r="AH2" s="589"/>
      <c r="AI2" s="589"/>
      <c r="AJ2" s="589"/>
    </row>
    <row r="3" spans="1:36" s="1044" customFormat="1" x14ac:dyDescent="0.2">
      <c r="A3" s="1065" t="s">
        <v>953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1067"/>
      <c r="AA3" s="1067"/>
      <c r="AB3" s="947"/>
      <c r="AC3" s="947"/>
      <c r="AD3" s="1069" t="s">
        <v>954</v>
      </c>
      <c r="AE3" s="947"/>
      <c r="AF3" s="947"/>
      <c r="AG3" s="947"/>
      <c r="AH3" s="947"/>
      <c r="AI3" s="947"/>
      <c r="AJ3" s="947"/>
    </row>
    <row r="4" spans="1:36" s="487" customFormat="1" x14ac:dyDescent="0.2">
      <c r="A4" s="598"/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639"/>
      <c r="N4" s="639"/>
      <c r="O4" s="599"/>
      <c r="P4" s="599"/>
      <c r="Q4" s="640"/>
      <c r="R4" s="599"/>
      <c r="S4" s="599"/>
      <c r="T4" s="599"/>
      <c r="U4" s="599"/>
      <c r="V4" s="599"/>
      <c r="W4" s="599"/>
      <c r="X4" s="599"/>
      <c r="Y4" s="599"/>
      <c r="Z4" s="599"/>
      <c r="AA4" s="599"/>
      <c r="AB4" s="599"/>
      <c r="AC4" s="591"/>
      <c r="AD4" s="591"/>
      <c r="AE4" s="591"/>
      <c r="AF4" s="591"/>
      <c r="AG4" s="591"/>
      <c r="AH4" s="591"/>
      <c r="AI4" s="591"/>
      <c r="AJ4" s="591"/>
    </row>
    <row r="5" spans="1:36" s="487" customFormat="1" ht="18" customHeight="1" x14ac:dyDescent="0.2">
      <c r="A5" s="1862" t="s">
        <v>164</v>
      </c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2"/>
      <c r="M5" s="1862"/>
      <c r="N5" s="1862"/>
      <c r="O5" s="1861" t="s">
        <v>166</v>
      </c>
      <c r="P5" s="1861"/>
      <c r="Q5" s="1861"/>
      <c r="R5" s="1861"/>
      <c r="S5" s="1861"/>
      <c r="T5" s="1861"/>
      <c r="U5" s="1861"/>
      <c r="V5" s="1861"/>
      <c r="W5" s="1861"/>
      <c r="X5" s="1861"/>
      <c r="Y5" s="1861"/>
      <c r="Z5" s="1861"/>
      <c r="AA5" s="1861"/>
      <c r="AB5" s="1861"/>
      <c r="AC5" s="1861"/>
      <c r="AD5" s="1861"/>
      <c r="AE5" s="591"/>
      <c r="AF5" s="591"/>
      <c r="AG5" s="591"/>
      <c r="AH5" s="591"/>
      <c r="AI5" s="591"/>
      <c r="AJ5" s="591"/>
    </row>
    <row r="6" spans="1:36" s="487" customFormat="1" ht="18" customHeight="1" x14ac:dyDescent="0.2">
      <c r="A6" s="1862"/>
      <c r="B6" s="1862"/>
      <c r="C6" s="1862"/>
      <c r="D6" s="1862"/>
      <c r="E6" s="1862"/>
      <c r="F6" s="1862"/>
      <c r="G6" s="1862"/>
      <c r="H6" s="1862"/>
      <c r="I6" s="1862"/>
      <c r="J6" s="1862"/>
      <c r="K6" s="1862"/>
      <c r="L6" s="1862"/>
      <c r="M6" s="1862"/>
      <c r="N6" s="1862"/>
      <c r="O6" s="1861"/>
      <c r="P6" s="1861"/>
      <c r="Q6" s="1861"/>
      <c r="R6" s="1861"/>
      <c r="S6" s="1861"/>
      <c r="T6" s="1861"/>
      <c r="U6" s="1861"/>
      <c r="V6" s="1861"/>
      <c r="W6" s="1861"/>
      <c r="X6" s="1861"/>
      <c r="Y6" s="1861"/>
      <c r="Z6" s="1861"/>
      <c r="AA6" s="1861"/>
      <c r="AB6" s="1861"/>
      <c r="AC6" s="1861"/>
      <c r="AD6" s="1861"/>
      <c r="AE6" s="591"/>
      <c r="AF6" s="591"/>
      <c r="AG6" s="591"/>
      <c r="AH6" s="591"/>
      <c r="AI6" s="591"/>
      <c r="AJ6" s="591"/>
    </row>
    <row r="7" spans="1:36" s="487" customFormat="1" ht="15" thickBot="1" x14ac:dyDescent="0.25">
      <c r="A7" s="607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608"/>
      <c r="O7" s="599"/>
      <c r="P7" s="599"/>
      <c r="Q7" s="599"/>
      <c r="R7" s="599"/>
      <c r="S7" s="599"/>
      <c r="T7" s="599"/>
      <c r="U7" s="599"/>
      <c r="V7" s="599"/>
      <c r="W7" s="599"/>
      <c r="X7" s="599"/>
      <c r="Y7" s="599"/>
      <c r="Z7" s="599"/>
      <c r="AA7" s="599"/>
      <c r="AB7" s="608"/>
      <c r="AC7" s="591"/>
      <c r="AD7" s="609" t="s">
        <v>1041</v>
      </c>
      <c r="AE7" s="591"/>
      <c r="AF7" s="591"/>
      <c r="AG7" s="591"/>
      <c r="AH7" s="591"/>
      <c r="AI7" s="591"/>
      <c r="AJ7" s="591"/>
    </row>
    <row r="8" spans="1:36" ht="14.1" customHeight="1" thickBot="1" x14ac:dyDescent="0.25">
      <c r="A8" s="1869" t="s">
        <v>1048</v>
      </c>
      <c r="B8" s="1858" t="s">
        <v>1084</v>
      </c>
      <c r="C8" s="1859"/>
      <c r="D8" s="1859"/>
      <c r="E8" s="1859"/>
      <c r="F8" s="1859"/>
      <c r="G8" s="1859"/>
      <c r="H8" s="1859"/>
      <c r="I8" s="1859"/>
      <c r="J8" s="1859"/>
      <c r="K8" s="1859"/>
      <c r="L8" s="1859"/>
      <c r="M8" s="1859"/>
      <c r="N8" s="1860"/>
      <c r="O8" s="1858" t="s">
        <v>1749</v>
      </c>
      <c r="P8" s="1859"/>
      <c r="Q8" s="1859"/>
      <c r="R8" s="1859"/>
      <c r="S8" s="1859"/>
      <c r="T8" s="1859"/>
      <c r="U8" s="1859"/>
      <c r="V8" s="1859"/>
      <c r="W8" s="1859"/>
      <c r="X8" s="1859"/>
      <c r="Y8" s="1859"/>
      <c r="Z8" s="1859"/>
      <c r="AA8" s="1859"/>
      <c r="AB8" s="1859"/>
      <c r="AC8" s="1859"/>
      <c r="AD8" s="1860"/>
      <c r="AE8" s="589"/>
      <c r="AF8" s="589"/>
      <c r="AG8" s="589"/>
      <c r="AH8" s="589"/>
      <c r="AI8" s="589"/>
      <c r="AJ8" s="589"/>
    </row>
    <row r="9" spans="1:36" ht="30" customHeight="1" thickBot="1" x14ac:dyDescent="0.25">
      <c r="A9" s="1870"/>
      <c r="B9" s="1854" t="s">
        <v>1744</v>
      </c>
      <c r="C9" s="1854"/>
      <c r="D9" s="1854" t="s">
        <v>1078</v>
      </c>
      <c r="E9" s="1854"/>
      <c r="F9" s="1854" t="s">
        <v>1518</v>
      </c>
      <c r="G9" s="1854"/>
      <c r="H9" s="1854" t="s">
        <v>1746</v>
      </c>
      <c r="I9" s="1854"/>
      <c r="J9" s="1854" t="s">
        <v>1159</v>
      </c>
      <c r="K9" s="1854"/>
      <c r="L9" s="1863" t="s">
        <v>1061</v>
      </c>
      <c r="M9" s="1864"/>
      <c r="N9" s="1874"/>
      <c r="O9" s="1858" t="s">
        <v>1750</v>
      </c>
      <c r="P9" s="1859"/>
      <c r="Q9" s="1859"/>
      <c r="R9" s="1859"/>
      <c r="S9" s="1860"/>
      <c r="T9" s="1858" t="s">
        <v>1751</v>
      </c>
      <c r="U9" s="1859"/>
      <c r="V9" s="1859"/>
      <c r="W9" s="1859"/>
      <c r="X9" s="1860"/>
      <c r="Y9" s="1858" t="s">
        <v>1752</v>
      </c>
      <c r="Z9" s="1859"/>
      <c r="AA9" s="1859"/>
      <c r="AB9" s="1859"/>
      <c r="AC9" s="1860"/>
      <c r="AD9" s="1855" t="s">
        <v>1937</v>
      </c>
      <c r="AE9" s="589"/>
      <c r="AF9" s="589"/>
      <c r="AG9" s="589"/>
      <c r="AH9" s="589"/>
      <c r="AI9" s="589"/>
      <c r="AJ9" s="589"/>
    </row>
    <row r="10" spans="1:36" ht="15.95" customHeight="1" thickBot="1" x14ac:dyDescent="0.25">
      <c r="A10" s="1870"/>
      <c r="B10" s="1854"/>
      <c r="C10" s="1854"/>
      <c r="D10" s="1854"/>
      <c r="E10" s="1854"/>
      <c r="F10" s="1854"/>
      <c r="G10" s="1854"/>
      <c r="H10" s="1854"/>
      <c r="I10" s="1854"/>
      <c r="J10" s="1854"/>
      <c r="K10" s="1873"/>
      <c r="L10" s="1865"/>
      <c r="M10" s="1866"/>
      <c r="N10" s="1875"/>
      <c r="O10" s="1855" t="s">
        <v>481</v>
      </c>
      <c r="P10" s="1855" t="s">
        <v>486</v>
      </c>
      <c r="Q10" s="1855" t="s">
        <v>485</v>
      </c>
      <c r="R10" s="1855" t="s">
        <v>487</v>
      </c>
      <c r="S10" s="1855" t="s">
        <v>929</v>
      </c>
      <c r="T10" s="1855" t="s">
        <v>481</v>
      </c>
      <c r="U10" s="1855" t="s">
        <v>482</v>
      </c>
      <c r="V10" s="1855" t="s">
        <v>484</v>
      </c>
      <c r="W10" s="1855" t="s">
        <v>487</v>
      </c>
      <c r="X10" s="1855" t="s">
        <v>929</v>
      </c>
      <c r="Y10" s="1855" t="s">
        <v>481</v>
      </c>
      <c r="Z10" s="1855" t="s">
        <v>483</v>
      </c>
      <c r="AA10" s="1855" t="s">
        <v>488</v>
      </c>
      <c r="AB10" s="1855" t="s">
        <v>487</v>
      </c>
      <c r="AC10" s="1855" t="s">
        <v>929</v>
      </c>
      <c r="AD10" s="1856"/>
      <c r="AE10" s="589"/>
      <c r="AF10" s="589"/>
      <c r="AG10" s="589"/>
      <c r="AH10" s="589"/>
      <c r="AI10" s="589"/>
      <c r="AJ10" s="589"/>
    </row>
    <row r="11" spans="1:36" ht="15.95" customHeight="1" thickBot="1" x14ac:dyDescent="0.25">
      <c r="A11" s="1870"/>
      <c r="B11" s="1854"/>
      <c r="C11" s="1854"/>
      <c r="D11" s="1854"/>
      <c r="E11" s="1854"/>
      <c r="F11" s="1854"/>
      <c r="G11" s="1854"/>
      <c r="H11" s="1854"/>
      <c r="I11" s="1854"/>
      <c r="J11" s="1854"/>
      <c r="K11" s="1873"/>
      <c r="L11" s="1865"/>
      <c r="M11" s="1866"/>
      <c r="N11" s="1875"/>
      <c r="O11" s="1856"/>
      <c r="P11" s="1856"/>
      <c r="Q11" s="1856"/>
      <c r="R11" s="1856"/>
      <c r="S11" s="1856"/>
      <c r="T11" s="1856"/>
      <c r="U11" s="1856"/>
      <c r="V11" s="1856"/>
      <c r="W11" s="1856"/>
      <c r="X11" s="1856"/>
      <c r="Y11" s="1856"/>
      <c r="Z11" s="1856"/>
      <c r="AA11" s="1856"/>
      <c r="AB11" s="1856"/>
      <c r="AC11" s="1856"/>
      <c r="AD11" s="1856"/>
      <c r="AE11" s="589"/>
      <c r="AF11" s="589"/>
      <c r="AG11" s="589"/>
      <c r="AH11" s="589"/>
      <c r="AI11" s="589"/>
      <c r="AJ11" s="589"/>
    </row>
    <row r="12" spans="1:36" ht="30" customHeight="1" thickBot="1" x14ac:dyDescent="0.25">
      <c r="A12" s="1871"/>
      <c r="B12" s="1298" t="s">
        <v>1970</v>
      </c>
      <c r="C12" s="1298" t="s">
        <v>1745</v>
      </c>
      <c r="D12" s="1298" t="s">
        <v>1970</v>
      </c>
      <c r="E12" s="1298" t="s">
        <v>1745</v>
      </c>
      <c r="F12" s="1298" t="s">
        <v>1970</v>
      </c>
      <c r="G12" s="1298" t="s">
        <v>1745</v>
      </c>
      <c r="H12" s="1298" t="s">
        <v>1970</v>
      </c>
      <c r="I12" s="1298" t="s">
        <v>1745</v>
      </c>
      <c r="J12" s="1298" t="s">
        <v>1970</v>
      </c>
      <c r="K12" s="1298" t="s">
        <v>1745</v>
      </c>
      <c r="L12" s="1298" t="s">
        <v>1970</v>
      </c>
      <c r="M12" s="1298" t="s">
        <v>1745</v>
      </c>
      <c r="N12" s="1298" t="s">
        <v>1059</v>
      </c>
      <c r="O12" s="1857"/>
      <c r="P12" s="1857"/>
      <c r="Q12" s="1857"/>
      <c r="R12" s="1857"/>
      <c r="S12" s="1857"/>
      <c r="T12" s="1857"/>
      <c r="U12" s="1857"/>
      <c r="V12" s="1857"/>
      <c r="W12" s="1857"/>
      <c r="X12" s="1857"/>
      <c r="Y12" s="1857"/>
      <c r="Z12" s="1857"/>
      <c r="AA12" s="1857"/>
      <c r="AB12" s="1857"/>
      <c r="AC12" s="1857"/>
      <c r="AD12" s="1857"/>
      <c r="AE12" s="589"/>
      <c r="AF12" s="589"/>
      <c r="AG12" s="589"/>
      <c r="AH12" s="589"/>
      <c r="AI12" s="589"/>
      <c r="AJ12" s="589"/>
    </row>
    <row r="13" spans="1:36" s="514" customFormat="1" ht="12" customHeight="1" x14ac:dyDescent="0.2">
      <c r="A13" s="1659" t="s">
        <v>826</v>
      </c>
      <c r="B13" s="623"/>
      <c r="C13" s="641"/>
      <c r="D13" s="623"/>
      <c r="E13" s="641"/>
      <c r="F13" s="623"/>
      <c r="G13" s="623"/>
      <c r="H13" s="641"/>
      <c r="I13" s="623"/>
      <c r="J13" s="641"/>
      <c r="K13" s="623"/>
      <c r="L13" s="610"/>
      <c r="M13" s="610"/>
      <c r="N13" s="610"/>
      <c r="O13" s="623"/>
      <c r="P13" s="623"/>
      <c r="Q13" s="623"/>
      <c r="R13" s="610"/>
      <c r="S13" s="610"/>
      <c r="T13" s="610"/>
      <c r="U13" s="610"/>
      <c r="V13" s="610"/>
      <c r="W13" s="610"/>
      <c r="X13" s="610"/>
      <c r="Y13" s="610"/>
      <c r="Z13" s="610"/>
      <c r="AA13" s="610"/>
      <c r="AB13" s="610"/>
      <c r="AC13" s="610"/>
      <c r="AD13" s="610"/>
    </row>
    <row r="14" spans="1:36" s="589" customFormat="1" ht="12" customHeight="1" x14ac:dyDescent="0.2">
      <c r="A14" s="14" t="s">
        <v>1876</v>
      </c>
      <c r="B14" s="13">
        <v>0</v>
      </c>
      <c r="C14" s="13">
        <v>0</v>
      </c>
      <c r="D14" s="13">
        <v>7833.8419999999996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7833.8419999999996</v>
      </c>
      <c r="M14" s="13">
        <v>0</v>
      </c>
      <c r="N14" s="13">
        <v>7833.8419999999996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67"/>
      <c r="AF14" s="41"/>
      <c r="AG14" s="15"/>
      <c r="AH14" s="15"/>
    </row>
    <row r="15" spans="1:36" s="589" customFormat="1" ht="12" customHeight="1" x14ac:dyDescent="0.2">
      <c r="A15" s="14" t="s">
        <v>1538</v>
      </c>
      <c r="B15" s="13">
        <v>130.56522000000001</v>
      </c>
      <c r="C15" s="13">
        <v>0</v>
      </c>
      <c r="D15" s="13">
        <v>55079.021420000005</v>
      </c>
      <c r="E15" s="13">
        <v>2369.8061200000002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55209.586640000001</v>
      </c>
      <c r="M15" s="13">
        <v>2369.8061200000002</v>
      </c>
      <c r="N15" s="13">
        <v>57579.392760000002</v>
      </c>
      <c r="O15" s="13">
        <v>0</v>
      </c>
      <c r="P15" s="13">
        <v>5615.5622000000003</v>
      </c>
      <c r="Q15" s="13">
        <v>0</v>
      </c>
      <c r="R15" s="13">
        <v>0</v>
      </c>
      <c r="S15" s="13">
        <v>5615.5622000000003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5615.5622000000003</v>
      </c>
      <c r="AE15" s="167"/>
      <c r="AF15" s="41"/>
      <c r="AG15" s="15"/>
      <c r="AH15" s="15"/>
    </row>
    <row r="16" spans="1:36" s="589" customFormat="1" ht="12" customHeight="1" x14ac:dyDescent="0.2">
      <c r="A16" s="14" t="s">
        <v>1074</v>
      </c>
      <c r="B16" s="13">
        <v>0</v>
      </c>
      <c r="C16" s="13">
        <v>0</v>
      </c>
      <c r="D16" s="13">
        <v>487171.77525426936</v>
      </c>
      <c r="E16" s="13">
        <v>103820.31241573057</v>
      </c>
      <c r="F16" s="13">
        <v>0</v>
      </c>
      <c r="G16" s="13">
        <v>0</v>
      </c>
      <c r="H16" s="13">
        <v>2585.5441700000001</v>
      </c>
      <c r="I16" s="13">
        <v>0</v>
      </c>
      <c r="J16" s="13">
        <v>0</v>
      </c>
      <c r="K16" s="13">
        <v>0</v>
      </c>
      <c r="L16" s="13">
        <v>489757.31942426937</v>
      </c>
      <c r="M16" s="13">
        <v>103820.31241573057</v>
      </c>
      <c r="N16" s="13">
        <v>593577.63183999993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67"/>
      <c r="AF16" s="41"/>
      <c r="AG16" s="15"/>
      <c r="AH16" s="15"/>
    </row>
    <row r="17" spans="1:34" s="589" customFormat="1" ht="12" customHeight="1" x14ac:dyDescent="0.2">
      <c r="A17" s="16" t="s">
        <v>1033</v>
      </c>
      <c r="B17" s="17">
        <v>70178.903189999997</v>
      </c>
      <c r="C17" s="17">
        <v>0</v>
      </c>
      <c r="D17" s="17">
        <v>42324.256350000003</v>
      </c>
      <c r="E17" s="17">
        <v>0</v>
      </c>
      <c r="F17" s="17">
        <v>0</v>
      </c>
      <c r="G17" s="17">
        <v>0</v>
      </c>
      <c r="H17" s="17">
        <v>52128.450069999999</v>
      </c>
      <c r="I17" s="17">
        <v>0</v>
      </c>
      <c r="J17" s="17">
        <v>-5797.6124600000003</v>
      </c>
      <c r="K17" s="17">
        <v>0</v>
      </c>
      <c r="L17" s="17">
        <v>158833.99714999998</v>
      </c>
      <c r="M17" s="17">
        <v>0</v>
      </c>
      <c r="N17" s="17">
        <v>158833.99714999998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67"/>
      <c r="AF17" s="41"/>
      <c r="AG17" s="15"/>
      <c r="AH17" s="15"/>
    </row>
    <row r="18" spans="1:34" s="589" customFormat="1" ht="12" customHeight="1" x14ac:dyDescent="0.2">
      <c r="A18" s="22" t="s">
        <v>1899</v>
      </c>
      <c r="B18" s="18">
        <v>9.9185999999999996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9.9185999999999996</v>
      </c>
      <c r="M18" s="18">
        <v>0</v>
      </c>
      <c r="N18" s="18">
        <v>9.9185999999999996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67"/>
      <c r="AF18" s="41"/>
      <c r="AG18" s="15"/>
      <c r="AH18" s="15"/>
    </row>
    <row r="19" spans="1:34" s="589" customFormat="1" ht="12" customHeight="1" x14ac:dyDescent="0.2">
      <c r="A19" s="14" t="s">
        <v>1901</v>
      </c>
      <c r="B19" s="13">
        <v>0</v>
      </c>
      <c r="C19" s="13">
        <v>0</v>
      </c>
      <c r="D19" s="13">
        <v>9557.0963200000006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9557.0963200000006</v>
      </c>
      <c r="M19" s="13">
        <v>0</v>
      </c>
      <c r="N19" s="13">
        <v>9557.0963200000006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67"/>
      <c r="AF19" s="41"/>
      <c r="AG19" s="15"/>
      <c r="AH19" s="15"/>
    </row>
    <row r="20" spans="1:34" s="589" customFormat="1" ht="12" customHeight="1" x14ac:dyDescent="0.2">
      <c r="A20" s="14" t="s">
        <v>1900</v>
      </c>
      <c r="B20" s="13">
        <v>0</v>
      </c>
      <c r="C20" s="13">
        <v>0</v>
      </c>
      <c r="D20" s="13">
        <v>47046.821000000004</v>
      </c>
      <c r="E20" s="13">
        <v>29283.174999999999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47046.821000000004</v>
      </c>
      <c r="M20" s="13">
        <v>29283.174999999999</v>
      </c>
      <c r="N20" s="13">
        <v>76329.995999999999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67"/>
      <c r="AF20" s="41"/>
      <c r="AG20" s="15"/>
      <c r="AH20" s="15"/>
    </row>
    <row r="21" spans="1:34" s="589" customFormat="1" ht="12" customHeight="1" x14ac:dyDescent="0.2">
      <c r="A21" s="16" t="s">
        <v>1090</v>
      </c>
      <c r="B21" s="17">
        <v>10845.98906</v>
      </c>
      <c r="C21" s="17">
        <v>0</v>
      </c>
      <c r="D21" s="17">
        <v>549049.23925999994</v>
      </c>
      <c r="E21" s="17">
        <v>150673.89078999998</v>
      </c>
      <c r="F21" s="17">
        <v>0</v>
      </c>
      <c r="G21" s="17">
        <v>0</v>
      </c>
      <c r="H21" s="17">
        <v>29854.066899999998</v>
      </c>
      <c r="I21" s="17">
        <v>0</v>
      </c>
      <c r="J21" s="17">
        <v>0</v>
      </c>
      <c r="K21" s="17">
        <v>0</v>
      </c>
      <c r="L21" s="17">
        <v>589749.29521999997</v>
      </c>
      <c r="M21" s="17">
        <v>150673.89078999998</v>
      </c>
      <c r="N21" s="17">
        <v>740423.18600999995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67"/>
      <c r="AF21" s="41"/>
      <c r="AG21" s="15"/>
      <c r="AH21" s="15"/>
    </row>
    <row r="22" spans="1:34" s="589" customFormat="1" ht="12" customHeight="1" x14ac:dyDescent="0.2">
      <c r="A22" s="22" t="s">
        <v>140</v>
      </c>
      <c r="B22" s="18">
        <v>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67"/>
      <c r="AF22" s="41"/>
      <c r="AG22" s="15"/>
      <c r="AH22" s="15"/>
    </row>
    <row r="23" spans="1:34" s="589" customFormat="1" ht="12" customHeight="1" x14ac:dyDescent="0.2">
      <c r="A23" s="14" t="s">
        <v>1976</v>
      </c>
      <c r="B23" s="13">
        <v>0</v>
      </c>
      <c r="C23" s="13">
        <v>0</v>
      </c>
      <c r="D23" s="13">
        <v>39827.648000000001</v>
      </c>
      <c r="E23" s="13">
        <v>19909.088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39827.648000000001</v>
      </c>
      <c r="M23" s="13">
        <v>19909.088</v>
      </c>
      <c r="N23" s="13">
        <v>59736.736000000004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67"/>
      <c r="AF23" s="41"/>
      <c r="AG23" s="15"/>
      <c r="AH23" s="15"/>
    </row>
    <row r="24" spans="1:34" s="589" customFormat="1" ht="12" customHeight="1" x14ac:dyDescent="0.2">
      <c r="A24" s="14" t="s">
        <v>1902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67"/>
      <c r="AF24" s="41"/>
      <c r="AG24" s="15"/>
      <c r="AH24" s="15"/>
    </row>
    <row r="25" spans="1:34" s="589" customFormat="1" ht="12" customHeight="1" x14ac:dyDescent="0.2">
      <c r="A25" s="16" t="s">
        <v>1129</v>
      </c>
      <c r="B25" s="17">
        <v>0</v>
      </c>
      <c r="C25" s="17">
        <v>0</v>
      </c>
      <c r="D25" s="17">
        <v>0</v>
      </c>
      <c r="E25" s="17">
        <v>0</v>
      </c>
      <c r="F25" s="17">
        <v>3.3336700000000001</v>
      </c>
      <c r="G25" s="17">
        <v>0</v>
      </c>
      <c r="H25" s="17">
        <v>191.23220000000001</v>
      </c>
      <c r="I25" s="17">
        <v>0</v>
      </c>
      <c r="J25" s="17">
        <v>-8.9337900000000108</v>
      </c>
      <c r="K25" s="17">
        <v>0</v>
      </c>
      <c r="L25" s="17">
        <v>185.63208</v>
      </c>
      <c r="M25" s="17">
        <v>0</v>
      </c>
      <c r="N25" s="17">
        <v>185.63208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67"/>
      <c r="AF25" s="41"/>
      <c r="AG25" s="15"/>
      <c r="AH25" s="15"/>
    </row>
    <row r="26" spans="1:34" s="589" customFormat="1" ht="12" customHeight="1" x14ac:dyDescent="0.2">
      <c r="A26" s="22" t="s">
        <v>999</v>
      </c>
      <c r="B26" s="18">
        <v>0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67"/>
      <c r="AF26" s="41"/>
      <c r="AG26" s="15"/>
      <c r="AH26" s="15"/>
    </row>
    <row r="27" spans="1:34" s="589" customFormat="1" ht="12" customHeight="1" x14ac:dyDescent="0.2">
      <c r="A27" s="14" t="s">
        <v>1908</v>
      </c>
      <c r="B27" s="13">
        <v>239.2901</v>
      </c>
      <c r="C27" s="13">
        <v>0</v>
      </c>
      <c r="D27" s="13">
        <v>348053.43236000004</v>
      </c>
      <c r="E27" s="13">
        <v>76088.902050000004</v>
      </c>
      <c r="F27" s="13">
        <v>7833.6118299999998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356126.33429000003</v>
      </c>
      <c r="M27" s="13">
        <v>76088.902050000004</v>
      </c>
      <c r="N27" s="13">
        <v>432215.23634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67"/>
      <c r="AF27" s="41"/>
      <c r="AG27" s="15"/>
      <c r="AH27" s="15"/>
    </row>
    <row r="28" spans="1:34" s="589" customFormat="1" ht="12" customHeigh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67"/>
      <c r="AF28" s="41"/>
      <c r="AG28" s="15"/>
      <c r="AH28" s="15"/>
    </row>
    <row r="29" spans="1:34" s="589" customFormat="1" ht="12" customHeight="1" x14ac:dyDescent="0.2">
      <c r="A29" s="16" t="s">
        <v>1076</v>
      </c>
      <c r="B29" s="17">
        <v>0</v>
      </c>
      <c r="C29" s="17">
        <v>0</v>
      </c>
      <c r="D29" s="17">
        <v>72146.288</v>
      </c>
      <c r="E29" s="17">
        <v>55557.370370000004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72146.288</v>
      </c>
      <c r="M29" s="17">
        <v>55557.370370000004</v>
      </c>
      <c r="N29" s="17">
        <v>127703.65837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67"/>
      <c r="AF29" s="41"/>
      <c r="AG29" s="15"/>
      <c r="AH29" s="15"/>
    </row>
    <row r="30" spans="1:34" s="589" customFormat="1" ht="12" customHeight="1" x14ac:dyDescent="0.2">
      <c r="A30" s="22" t="s">
        <v>1102</v>
      </c>
      <c r="B30" s="18">
        <v>11711.308600000002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11711.308600000002</v>
      </c>
      <c r="M30" s="18">
        <v>0</v>
      </c>
      <c r="N30" s="18">
        <v>11711.308600000002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67"/>
      <c r="AF30" s="41"/>
      <c r="AG30" s="15"/>
      <c r="AH30" s="15"/>
    </row>
    <row r="31" spans="1:34" s="589" customFormat="1" ht="12" customHeight="1" x14ac:dyDescent="0.2">
      <c r="A31" s="14" t="s">
        <v>1997</v>
      </c>
      <c r="B31" s="13">
        <v>0</v>
      </c>
      <c r="C31" s="13">
        <v>0</v>
      </c>
      <c r="D31" s="13">
        <v>25498.906649999997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25498.906649999997</v>
      </c>
      <c r="M31" s="13">
        <v>0</v>
      </c>
      <c r="N31" s="13">
        <v>25498.906649999997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67"/>
      <c r="AF31" s="41"/>
      <c r="AG31" s="15"/>
      <c r="AH31" s="15"/>
    </row>
    <row r="32" spans="1:34" s="589" customFormat="1" ht="12" customHeight="1" x14ac:dyDescent="0.2">
      <c r="A32" s="14" t="s">
        <v>1881</v>
      </c>
      <c r="B32" s="13">
        <v>0</v>
      </c>
      <c r="C32" s="13">
        <v>0</v>
      </c>
      <c r="D32" s="13">
        <v>54791.334780000005</v>
      </c>
      <c r="E32" s="13">
        <v>47438.05442</v>
      </c>
      <c r="F32" s="13">
        <v>296.71963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55088.054410000004</v>
      </c>
      <c r="M32" s="13">
        <v>47438.05442</v>
      </c>
      <c r="N32" s="13">
        <v>102526.10883000001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67"/>
      <c r="AF32" s="41"/>
      <c r="AG32" s="15"/>
      <c r="AH32" s="15"/>
    </row>
    <row r="33" spans="1:34" s="589" customFormat="1" ht="12" customHeight="1" x14ac:dyDescent="0.2">
      <c r="A33" s="16" t="s">
        <v>1028</v>
      </c>
      <c r="B33" s="17">
        <v>0</v>
      </c>
      <c r="C33" s="17">
        <v>0</v>
      </c>
      <c r="D33" s="17">
        <v>7136.68</v>
      </c>
      <c r="E33" s="17">
        <v>0</v>
      </c>
      <c r="F33" s="17">
        <v>502.73662999999999</v>
      </c>
      <c r="G33" s="17">
        <v>0</v>
      </c>
      <c r="H33" s="17">
        <v>1900.5003999999999</v>
      </c>
      <c r="I33" s="17">
        <v>0</v>
      </c>
      <c r="J33" s="17">
        <v>0</v>
      </c>
      <c r="K33" s="17">
        <v>0</v>
      </c>
      <c r="L33" s="17">
        <v>9539.9170300000005</v>
      </c>
      <c r="M33" s="17">
        <v>0</v>
      </c>
      <c r="N33" s="17">
        <v>9539.9170300000005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67"/>
      <c r="AF33" s="41"/>
      <c r="AG33" s="15"/>
      <c r="AH33" s="15"/>
    </row>
    <row r="34" spans="1:34" s="589" customFormat="1" ht="12" customHeight="1" x14ac:dyDescent="0.2">
      <c r="A34" s="22" t="s">
        <v>1753</v>
      </c>
      <c r="B34" s="18">
        <v>1.9289899999999998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1.9289899999999998</v>
      </c>
      <c r="M34" s="18">
        <v>0</v>
      </c>
      <c r="N34" s="18">
        <v>1.9289899999999998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67"/>
      <c r="AF34" s="41"/>
      <c r="AG34" s="15"/>
      <c r="AH34" s="15"/>
    </row>
    <row r="35" spans="1:34" s="589" customFormat="1" ht="12" customHeight="1" x14ac:dyDescent="0.2">
      <c r="A35" s="14" t="s">
        <v>1077</v>
      </c>
      <c r="B35" s="13">
        <v>0</v>
      </c>
      <c r="C35" s="13">
        <v>0</v>
      </c>
      <c r="D35" s="13">
        <v>3661.7976400000002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3661.7976400000002</v>
      </c>
      <c r="M35" s="13">
        <v>0</v>
      </c>
      <c r="N35" s="13">
        <v>3661.7976400000002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67"/>
      <c r="AF35" s="41"/>
      <c r="AG35" s="15"/>
      <c r="AH35" s="15"/>
    </row>
    <row r="36" spans="1:34" s="589" customFormat="1" ht="12" customHeight="1" x14ac:dyDescent="0.2">
      <c r="A36" s="14" t="s">
        <v>1032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67"/>
      <c r="AF36" s="41"/>
      <c r="AG36" s="15"/>
      <c r="AH36" s="15"/>
    </row>
    <row r="37" spans="1:34" s="589" customFormat="1" ht="12" customHeight="1" x14ac:dyDescent="0.2">
      <c r="A37" s="16" t="s">
        <v>1031</v>
      </c>
      <c r="B37" s="17">
        <v>125.125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125.125</v>
      </c>
      <c r="M37" s="17">
        <v>0</v>
      </c>
      <c r="N37" s="17">
        <v>125.125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67"/>
      <c r="AF37" s="41"/>
      <c r="AG37" s="15"/>
      <c r="AH37" s="15"/>
    </row>
    <row r="38" spans="1:34" s="589" customFormat="1" ht="12" customHeight="1" x14ac:dyDescent="0.2">
      <c r="A38" s="22" t="s">
        <v>1101</v>
      </c>
      <c r="B38" s="18">
        <v>18.332999999999998</v>
      </c>
      <c r="C38" s="18">
        <v>0</v>
      </c>
      <c r="D38" s="18">
        <v>67386.194700000007</v>
      </c>
      <c r="E38" s="18">
        <v>13453.261759999999</v>
      </c>
      <c r="F38" s="18">
        <v>0</v>
      </c>
      <c r="G38" s="18">
        <v>0</v>
      </c>
      <c r="H38" s="18">
        <v>0</v>
      </c>
      <c r="I38" s="18">
        <v>2261.6268599999999</v>
      </c>
      <c r="J38" s="18">
        <v>0</v>
      </c>
      <c r="K38" s="18">
        <v>0</v>
      </c>
      <c r="L38" s="18">
        <v>67404.527700000006</v>
      </c>
      <c r="M38" s="18">
        <v>15714.88862</v>
      </c>
      <c r="N38" s="18">
        <v>83119.416320000004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67"/>
      <c r="AF38" s="41"/>
      <c r="AG38" s="15"/>
      <c r="AH38" s="15"/>
    </row>
    <row r="39" spans="1:34" s="589" customFormat="1" ht="12" customHeight="1" x14ac:dyDescent="0.2">
      <c r="A39" s="14" t="s">
        <v>1934</v>
      </c>
      <c r="B39" s="13">
        <v>3012.7891300000001</v>
      </c>
      <c r="C39" s="13">
        <v>0</v>
      </c>
      <c r="D39" s="13">
        <v>65889.185550000009</v>
      </c>
      <c r="E39" s="13">
        <v>77176.664000000004</v>
      </c>
      <c r="F39" s="13">
        <v>0</v>
      </c>
      <c r="G39" s="13">
        <v>0</v>
      </c>
      <c r="H39" s="13">
        <v>808.03106000000002</v>
      </c>
      <c r="I39" s="13">
        <v>0</v>
      </c>
      <c r="J39" s="13">
        <v>0</v>
      </c>
      <c r="K39" s="13">
        <v>0</v>
      </c>
      <c r="L39" s="13">
        <v>69710.005740000008</v>
      </c>
      <c r="M39" s="13">
        <v>77176.664000000004</v>
      </c>
      <c r="N39" s="13">
        <v>146886.66974000004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67"/>
      <c r="AF39" s="41"/>
      <c r="AG39" s="15"/>
      <c r="AH39" s="15"/>
    </row>
    <row r="40" spans="1:34" s="589" customFormat="1" ht="12" customHeight="1" x14ac:dyDescent="0.2">
      <c r="A40" s="14" t="s">
        <v>1877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67"/>
      <c r="AF40" s="41"/>
      <c r="AG40" s="15"/>
      <c r="AH40" s="15"/>
    </row>
    <row r="41" spans="1:34" s="589" customFormat="1" ht="12" customHeight="1" x14ac:dyDescent="0.2">
      <c r="A41" s="14" t="s">
        <v>1100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67"/>
      <c r="AF41" s="41"/>
      <c r="AG41" s="15"/>
      <c r="AH41" s="15"/>
    </row>
    <row r="42" spans="1:34" s="589" customFormat="1" ht="12" customHeight="1" x14ac:dyDescent="0.2">
      <c r="A42" s="22" t="s">
        <v>1073</v>
      </c>
      <c r="B42" s="18">
        <v>0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67"/>
      <c r="AF42" s="41"/>
      <c r="AG42" s="15"/>
      <c r="AH42" s="15"/>
    </row>
    <row r="43" spans="1:34" s="589" customFormat="1" ht="12" customHeight="1" x14ac:dyDescent="0.2">
      <c r="A43" s="14" t="s">
        <v>1488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67"/>
      <c r="AF43" s="41"/>
      <c r="AG43" s="15"/>
      <c r="AH43" s="15"/>
    </row>
    <row r="44" spans="1:34" s="589" customFormat="1" ht="12" customHeight="1" x14ac:dyDescent="0.2">
      <c r="A44" s="14" t="s">
        <v>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67"/>
      <c r="AF44" s="41"/>
      <c r="AG44" s="15"/>
      <c r="AH44" s="15"/>
    </row>
    <row r="45" spans="1:34" s="589" customFormat="1" ht="12" customHeight="1" x14ac:dyDescent="0.2">
      <c r="A45" s="16" t="s">
        <v>1886</v>
      </c>
      <c r="B45" s="17">
        <v>0</v>
      </c>
      <c r="C45" s="17">
        <v>0</v>
      </c>
      <c r="D45" s="17">
        <v>0</v>
      </c>
      <c r="E45" s="17">
        <v>5754.1629599999997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5754.1629599999997</v>
      </c>
      <c r="N45" s="17">
        <v>5754.1629599999997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67"/>
      <c r="AF45" s="41"/>
      <c r="AG45" s="15"/>
      <c r="AH45" s="15"/>
    </row>
    <row r="46" spans="1:34" s="589" customFormat="1" ht="12" customHeight="1" x14ac:dyDescent="0.2">
      <c r="A46" s="14" t="s">
        <v>1029</v>
      </c>
      <c r="B46" s="13">
        <v>160.63430000000002</v>
      </c>
      <c r="C46" s="13">
        <v>0</v>
      </c>
      <c r="D46" s="13">
        <v>217225.39718999999</v>
      </c>
      <c r="E46" s="13">
        <v>83762.153000000006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217386.03148999999</v>
      </c>
      <c r="M46" s="13">
        <v>83762.153000000006</v>
      </c>
      <c r="N46" s="13">
        <v>301148.18449000001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67"/>
      <c r="AF46" s="41"/>
      <c r="AG46" s="15"/>
      <c r="AH46" s="15"/>
    </row>
    <row r="47" spans="1:34" s="589" customFormat="1" ht="12" customHeight="1" x14ac:dyDescent="0.2">
      <c r="A47" s="14" t="s">
        <v>1878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67"/>
      <c r="AF47" s="41"/>
      <c r="AG47" s="15"/>
      <c r="AH47" s="15"/>
    </row>
    <row r="48" spans="1:34" s="589" customFormat="1" ht="12" customHeight="1" x14ac:dyDescent="0.2">
      <c r="A48" s="16" t="s">
        <v>1022</v>
      </c>
      <c r="B48" s="17">
        <v>0</v>
      </c>
      <c r="C48" s="17">
        <v>0</v>
      </c>
      <c r="D48" s="17">
        <v>38568.614979999998</v>
      </c>
      <c r="E48" s="17">
        <v>0</v>
      </c>
      <c r="F48" s="17">
        <v>0</v>
      </c>
      <c r="G48" s="17">
        <v>0</v>
      </c>
      <c r="H48" s="17">
        <v>15472.18152</v>
      </c>
      <c r="I48" s="17">
        <v>0</v>
      </c>
      <c r="J48" s="17">
        <v>0</v>
      </c>
      <c r="K48" s="17">
        <v>0</v>
      </c>
      <c r="L48" s="17">
        <v>54040.796499999997</v>
      </c>
      <c r="M48" s="17">
        <v>0</v>
      </c>
      <c r="N48" s="17">
        <v>54040.796499999997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67"/>
      <c r="AF48" s="41"/>
      <c r="AG48" s="15"/>
      <c r="AH48" s="15"/>
    </row>
    <row r="49" spans="1:34" s="947" customFormat="1" ht="12" customHeight="1" x14ac:dyDescent="0.2">
      <c r="A49" s="1657" t="s">
        <v>3838</v>
      </c>
      <c r="B49" s="1500">
        <v>96434.78519000001</v>
      </c>
      <c r="C49" s="1500">
        <v>0</v>
      </c>
      <c r="D49" s="1500">
        <v>2138247.5314542693</v>
      </c>
      <c r="E49" s="1500">
        <v>665286.84088573069</v>
      </c>
      <c r="F49" s="1500">
        <v>8636.4017599999988</v>
      </c>
      <c r="G49" s="1500">
        <v>0</v>
      </c>
      <c r="H49" s="1500">
        <v>102940.00632</v>
      </c>
      <c r="I49" s="1500">
        <v>2261.6268599999999</v>
      </c>
      <c r="J49" s="1500">
        <v>-5806.5462500000003</v>
      </c>
      <c r="K49" s="1500">
        <v>0</v>
      </c>
      <c r="L49" s="1485">
        <v>2340452.1784742693</v>
      </c>
      <c r="M49" s="1485">
        <v>667548.46774573065</v>
      </c>
      <c r="N49" s="1500">
        <v>3008000.6462199991</v>
      </c>
      <c r="O49" s="1500">
        <v>0</v>
      </c>
      <c r="P49" s="1500">
        <v>5615.5622000000003</v>
      </c>
      <c r="Q49" s="1500">
        <v>0</v>
      </c>
      <c r="R49" s="1500">
        <v>0</v>
      </c>
      <c r="S49" s="1500">
        <v>5615.5622000000003</v>
      </c>
      <c r="T49" s="1500">
        <v>0</v>
      </c>
      <c r="U49" s="1500">
        <v>0</v>
      </c>
      <c r="V49" s="1500">
        <v>0</v>
      </c>
      <c r="W49" s="1500">
        <v>0</v>
      </c>
      <c r="X49" s="1500">
        <v>0</v>
      </c>
      <c r="Y49" s="1500">
        <v>0</v>
      </c>
      <c r="Z49" s="1500">
        <v>0</v>
      </c>
      <c r="AA49" s="1500">
        <v>0</v>
      </c>
      <c r="AB49" s="1500">
        <v>0</v>
      </c>
      <c r="AC49" s="1500">
        <v>0</v>
      </c>
      <c r="AD49" s="1500">
        <v>5615.5622000000003</v>
      </c>
      <c r="AE49" s="944"/>
      <c r="AF49" s="945"/>
      <c r="AG49" s="946"/>
      <c r="AH49" s="946"/>
    </row>
    <row r="50" spans="1:34" s="514" customFormat="1" ht="12" customHeight="1" x14ac:dyDescent="0.2">
      <c r="A50" s="1658" t="s">
        <v>857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7"/>
      <c r="M50" s="37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170"/>
      <c r="AF50" s="42"/>
      <c r="AG50" s="33"/>
      <c r="AH50" s="33"/>
    </row>
    <row r="51" spans="1:34" s="514" customFormat="1" ht="12" customHeight="1" x14ac:dyDescent="0.2">
      <c r="A51" s="14" t="s">
        <v>1879</v>
      </c>
      <c r="B51" s="13">
        <v>0</v>
      </c>
      <c r="C51" s="13">
        <v>0</v>
      </c>
      <c r="D51" s="13">
        <v>23671.608850000001</v>
      </c>
      <c r="E51" s="13">
        <v>20084.858339999999</v>
      </c>
      <c r="F51" s="13">
        <v>0</v>
      </c>
      <c r="G51" s="13">
        <v>0</v>
      </c>
      <c r="H51" s="13">
        <v>1219.02955</v>
      </c>
      <c r="I51" s="13">
        <v>0</v>
      </c>
      <c r="J51" s="13">
        <v>0</v>
      </c>
      <c r="K51" s="13">
        <v>0</v>
      </c>
      <c r="L51" s="13">
        <v>24890.6384</v>
      </c>
      <c r="M51" s="13">
        <v>20084.858339999999</v>
      </c>
      <c r="N51" s="13">
        <v>44975.496739999995</v>
      </c>
      <c r="O51" s="13">
        <v>0</v>
      </c>
      <c r="P51" s="13">
        <v>662.48050000000001</v>
      </c>
      <c r="Q51" s="13">
        <v>0</v>
      </c>
      <c r="R51" s="13">
        <v>0</v>
      </c>
      <c r="S51" s="13">
        <v>662.48050000000001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32402.154719999999</v>
      </c>
      <c r="AA51" s="13">
        <v>1488.6544100000001</v>
      </c>
      <c r="AB51" s="13">
        <v>0</v>
      </c>
      <c r="AC51" s="13">
        <v>33890.809130000001</v>
      </c>
      <c r="AD51" s="13">
        <v>34553.289629999999</v>
      </c>
      <c r="AE51" s="170"/>
      <c r="AF51" s="42"/>
      <c r="AG51" s="33"/>
      <c r="AH51" s="33"/>
    </row>
    <row r="52" spans="1:34" s="589" customFormat="1" ht="12" customHeight="1" x14ac:dyDescent="0.2">
      <c r="A52" s="14" t="s">
        <v>1880</v>
      </c>
      <c r="B52" s="13">
        <v>0</v>
      </c>
      <c r="C52" s="13">
        <v>0</v>
      </c>
      <c r="D52" s="13">
        <v>27319.850899999998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27319.850899999998</v>
      </c>
      <c r="M52" s="13">
        <v>0</v>
      </c>
      <c r="N52" s="13">
        <v>27319.850899999998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215752.33304000003</v>
      </c>
      <c r="AA52" s="13">
        <v>0</v>
      </c>
      <c r="AB52" s="13">
        <v>0</v>
      </c>
      <c r="AC52" s="13">
        <v>215752.33304000003</v>
      </c>
      <c r="AD52" s="13">
        <v>215752.33304000003</v>
      </c>
      <c r="AE52" s="167"/>
      <c r="AF52" s="41"/>
      <c r="AG52" s="15"/>
      <c r="AH52" s="15"/>
    </row>
    <row r="53" spans="1:34" s="589" customFormat="1" ht="12" customHeight="1" x14ac:dyDescent="0.2">
      <c r="A53" s="14" t="s">
        <v>1918</v>
      </c>
      <c r="B53" s="13">
        <v>0</v>
      </c>
      <c r="C53" s="13">
        <v>0</v>
      </c>
      <c r="D53" s="13">
        <v>107165.71041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107165.71041</v>
      </c>
      <c r="M53" s="13">
        <v>0</v>
      </c>
      <c r="N53" s="13">
        <v>107165.71041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257503.41788999998</v>
      </c>
      <c r="AA53" s="13">
        <v>0</v>
      </c>
      <c r="AB53" s="13">
        <v>0</v>
      </c>
      <c r="AC53" s="13">
        <v>257503.41788999998</v>
      </c>
      <c r="AD53" s="13">
        <v>257503.41788999998</v>
      </c>
      <c r="AE53" s="167"/>
      <c r="AF53" s="41"/>
      <c r="AG53" s="15"/>
      <c r="AH53" s="15"/>
    </row>
    <row r="54" spans="1:34" s="589" customFormat="1" ht="12" customHeight="1" x14ac:dyDescent="0.2">
      <c r="A54" s="22" t="s">
        <v>141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67"/>
      <c r="AF54" s="41"/>
      <c r="AG54" s="15"/>
      <c r="AH54" s="15"/>
    </row>
    <row r="55" spans="1:34" s="589" customFormat="1" ht="12" customHeight="1" x14ac:dyDescent="0.2">
      <c r="A55" s="14" t="s">
        <v>4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67"/>
      <c r="AF55" s="15"/>
      <c r="AG55" s="15"/>
      <c r="AH55" s="15"/>
    </row>
    <row r="56" spans="1:34" s="589" customFormat="1" ht="12" customHeight="1" x14ac:dyDescent="0.2">
      <c r="A56" s="16" t="s">
        <v>1104</v>
      </c>
      <c r="B56" s="17">
        <v>0</v>
      </c>
      <c r="C56" s="17">
        <v>0</v>
      </c>
      <c r="D56" s="17">
        <v>4545.4556500000008</v>
      </c>
      <c r="E56" s="17">
        <v>2485.6550000000002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4545.4556500000008</v>
      </c>
      <c r="M56" s="17">
        <v>2485.6550000000002</v>
      </c>
      <c r="N56" s="17">
        <v>7031.1106500000005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12020.902169999999</v>
      </c>
      <c r="AA56" s="17">
        <v>9691.4595700000009</v>
      </c>
      <c r="AB56" s="17">
        <v>0</v>
      </c>
      <c r="AC56" s="17">
        <v>21712.36174</v>
      </c>
      <c r="AD56" s="17">
        <v>21712.36174</v>
      </c>
      <c r="AE56" s="167"/>
      <c r="AF56" s="15"/>
      <c r="AG56" s="15"/>
      <c r="AH56" s="15"/>
    </row>
    <row r="57" spans="1:34" s="589" customFormat="1" ht="12" customHeight="1" x14ac:dyDescent="0.2">
      <c r="A57" s="14" t="s">
        <v>1882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1253.79249</v>
      </c>
      <c r="I57" s="13">
        <v>0</v>
      </c>
      <c r="J57" s="13">
        <v>0</v>
      </c>
      <c r="K57" s="13">
        <v>0</v>
      </c>
      <c r="L57" s="13">
        <v>1253.79249</v>
      </c>
      <c r="M57" s="13">
        <v>0</v>
      </c>
      <c r="N57" s="13">
        <v>1253.79249</v>
      </c>
      <c r="O57" s="13">
        <v>0</v>
      </c>
      <c r="P57" s="13">
        <v>0</v>
      </c>
      <c r="Q57" s="13">
        <v>1508.1666699999998</v>
      </c>
      <c r="R57" s="13">
        <v>0</v>
      </c>
      <c r="S57" s="13">
        <v>1508.1666699999998</v>
      </c>
      <c r="T57" s="13">
        <v>0</v>
      </c>
      <c r="U57" s="13">
        <v>0</v>
      </c>
      <c r="V57" s="13">
        <v>11142.248880000001</v>
      </c>
      <c r="W57" s="13">
        <v>0</v>
      </c>
      <c r="X57" s="13">
        <v>11142.248880000001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12650.415550000002</v>
      </c>
      <c r="AE57" s="167"/>
      <c r="AF57" s="15"/>
      <c r="AG57" s="15"/>
      <c r="AH57" s="15"/>
    </row>
    <row r="58" spans="1:34" s="589" customFormat="1" ht="12" customHeight="1" x14ac:dyDescent="0.2">
      <c r="A58" s="14" t="s">
        <v>1754</v>
      </c>
      <c r="B58" s="13">
        <v>0</v>
      </c>
      <c r="C58" s="13">
        <v>0</v>
      </c>
      <c r="D58" s="13">
        <v>71641.657000000007</v>
      </c>
      <c r="E58" s="13">
        <v>90786.254730000001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71641.657000000007</v>
      </c>
      <c r="M58" s="13">
        <v>90786.254730000001</v>
      </c>
      <c r="N58" s="13">
        <v>162427.91172999999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145.37341000000001</v>
      </c>
      <c r="AA58" s="13">
        <v>0</v>
      </c>
      <c r="AB58" s="13">
        <v>0</v>
      </c>
      <c r="AC58" s="13">
        <v>145.37341000000001</v>
      </c>
      <c r="AD58" s="13">
        <v>145.37341000000001</v>
      </c>
      <c r="AE58" s="167"/>
      <c r="AF58" s="15"/>
      <c r="AG58" s="15"/>
      <c r="AH58" s="15"/>
    </row>
    <row r="59" spans="1:34" s="589" customFormat="1" ht="12" customHeight="1" x14ac:dyDescent="0.2">
      <c r="A59" s="16" t="s">
        <v>1885</v>
      </c>
      <c r="B59" s="17">
        <v>645.21870999999999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645.21870999999999</v>
      </c>
      <c r="M59" s="17">
        <v>0</v>
      </c>
      <c r="N59" s="17">
        <v>645.21870999999999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19925.600329999997</v>
      </c>
      <c r="W59" s="17">
        <v>0</v>
      </c>
      <c r="X59" s="17">
        <v>19925.600329999997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19925.600329999997</v>
      </c>
      <c r="AE59" s="167"/>
      <c r="AF59" s="15"/>
      <c r="AG59" s="15"/>
      <c r="AH59" s="15"/>
    </row>
    <row r="60" spans="1:34" s="947" customFormat="1" ht="12" customHeight="1" x14ac:dyDescent="0.2">
      <c r="A60" s="1657" t="s">
        <v>861</v>
      </c>
      <c r="B60" s="1486">
        <v>645.21870999999999</v>
      </c>
      <c r="C60" s="1486">
        <v>0</v>
      </c>
      <c r="D60" s="1486">
        <v>234344.28280999998</v>
      </c>
      <c r="E60" s="1486">
        <v>113356.76806999999</v>
      </c>
      <c r="F60" s="1486">
        <v>0</v>
      </c>
      <c r="G60" s="1486">
        <v>0</v>
      </c>
      <c r="H60" s="1486">
        <v>2472.82204</v>
      </c>
      <c r="I60" s="1486">
        <v>0</v>
      </c>
      <c r="J60" s="1486">
        <v>0</v>
      </c>
      <c r="K60" s="1486">
        <v>0</v>
      </c>
      <c r="L60" s="1486">
        <v>237462.32355999999</v>
      </c>
      <c r="M60" s="1486">
        <v>113356.76806999999</v>
      </c>
      <c r="N60" s="1486">
        <v>350819.09162999998</v>
      </c>
      <c r="O60" s="1486">
        <v>0</v>
      </c>
      <c r="P60" s="1486">
        <v>662.48050000000001</v>
      </c>
      <c r="Q60" s="1486">
        <v>1508.1666699999998</v>
      </c>
      <c r="R60" s="1486">
        <v>0</v>
      </c>
      <c r="S60" s="1486">
        <v>2170.6471699999997</v>
      </c>
      <c r="T60" s="1486">
        <v>0</v>
      </c>
      <c r="U60" s="1486">
        <v>0</v>
      </c>
      <c r="V60" s="1486">
        <v>31067.84921</v>
      </c>
      <c r="W60" s="1486">
        <v>0</v>
      </c>
      <c r="X60" s="1486">
        <v>31067.84921</v>
      </c>
      <c r="Y60" s="1486">
        <v>0</v>
      </c>
      <c r="Z60" s="1486">
        <v>517824.18122999999</v>
      </c>
      <c r="AA60" s="1486">
        <v>11180.113980000002</v>
      </c>
      <c r="AB60" s="1486">
        <v>0</v>
      </c>
      <c r="AC60" s="1485">
        <v>529004.29521000001</v>
      </c>
      <c r="AD60" s="1485">
        <v>562242.79159000004</v>
      </c>
      <c r="AE60" s="944"/>
      <c r="AF60" s="946"/>
      <c r="AG60" s="946"/>
      <c r="AH60" s="946"/>
    </row>
    <row r="61" spans="1:34" s="959" customFormat="1" ht="12" customHeight="1" x14ac:dyDescent="0.2">
      <c r="A61" s="1654" t="s">
        <v>3830</v>
      </c>
      <c r="B61" s="937"/>
      <c r="C61" s="937"/>
      <c r="D61" s="937"/>
      <c r="E61" s="937"/>
      <c r="F61" s="937"/>
      <c r="G61" s="937"/>
      <c r="H61" s="937"/>
      <c r="I61" s="937"/>
      <c r="J61" s="937"/>
      <c r="K61" s="937"/>
      <c r="L61" s="964"/>
      <c r="M61" s="964"/>
      <c r="N61" s="937"/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937"/>
      <c r="AB61" s="937"/>
      <c r="AC61" s="933"/>
      <c r="AD61" s="933"/>
      <c r="AE61" s="949"/>
      <c r="AF61" s="958"/>
      <c r="AG61" s="958"/>
      <c r="AH61" s="958"/>
    </row>
    <row r="62" spans="1:34" s="514" customFormat="1" ht="12" customHeight="1" x14ac:dyDescent="0.2">
      <c r="A62" s="14" t="s">
        <v>1755</v>
      </c>
      <c r="B62" s="13">
        <v>0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1075.9537800000001</v>
      </c>
      <c r="I62" s="13">
        <v>0</v>
      </c>
      <c r="J62" s="13">
        <v>0</v>
      </c>
      <c r="K62" s="13">
        <v>0</v>
      </c>
      <c r="L62" s="13">
        <v>1075.9537800000001</v>
      </c>
      <c r="M62" s="13">
        <v>0</v>
      </c>
      <c r="N62" s="13">
        <v>1075.9537800000001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21620.08064</v>
      </c>
      <c r="W62" s="13">
        <v>0</v>
      </c>
      <c r="X62" s="13">
        <v>21620.08064</v>
      </c>
      <c r="Y62" s="13">
        <v>0</v>
      </c>
      <c r="Z62" s="13">
        <v>23246.644310000003</v>
      </c>
      <c r="AA62" s="13">
        <v>1579.3574300000002</v>
      </c>
      <c r="AB62" s="13">
        <v>0</v>
      </c>
      <c r="AC62" s="13">
        <v>24826.001740000003</v>
      </c>
      <c r="AD62" s="13">
        <v>46446.082380000007</v>
      </c>
      <c r="AE62" s="170"/>
      <c r="AF62" s="33"/>
      <c r="AG62" s="33"/>
      <c r="AH62" s="33"/>
    </row>
    <row r="63" spans="1:34" s="589" customFormat="1" ht="12" customHeight="1" x14ac:dyDescent="0.2">
      <c r="A63" s="14" t="s">
        <v>1072</v>
      </c>
      <c r="B63" s="13">
        <v>0</v>
      </c>
      <c r="C63" s="13">
        <v>0</v>
      </c>
      <c r="D63" s="13">
        <v>54488.429900888186</v>
      </c>
      <c r="E63" s="13">
        <v>50450.697749111816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54488.429900888186</v>
      </c>
      <c r="M63" s="13">
        <v>50450.697749111816</v>
      </c>
      <c r="N63" s="13">
        <v>104939.12765000001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61310.957153997973</v>
      </c>
      <c r="V63" s="13">
        <v>0</v>
      </c>
      <c r="W63" s="13">
        <v>0</v>
      </c>
      <c r="X63" s="13">
        <v>61310.957153997973</v>
      </c>
      <c r="Y63" s="13">
        <v>0</v>
      </c>
      <c r="Z63" s="13">
        <v>349434.28739251604</v>
      </c>
      <c r="AA63" s="13">
        <v>46229.325363486059</v>
      </c>
      <c r="AB63" s="13">
        <v>0</v>
      </c>
      <c r="AC63" s="13">
        <v>395663.61275600211</v>
      </c>
      <c r="AD63" s="13">
        <v>456974.56991000008</v>
      </c>
      <c r="AE63" s="167"/>
      <c r="AF63" s="15"/>
      <c r="AG63" s="15"/>
      <c r="AH63" s="15"/>
    </row>
    <row r="64" spans="1:34" s="589" customFormat="1" ht="12" customHeight="1" x14ac:dyDescent="0.2">
      <c r="A64" s="14" t="s">
        <v>1103</v>
      </c>
      <c r="B64" s="13">
        <v>93065.331000000006</v>
      </c>
      <c r="C64" s="13">
        <v>0</v>
      </c>
      <c r="D64" s="13">
        <v>286720.766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-10299.781999999999</v>
      </c>
      <c r="K64" s="13">
        <v>0</v>
      </c>
      <c r="L64" s="13">
        <v>369486.315</v>
      </c>
      <c r="M64" s="13">
        <v>0</v>
      </c>
      <c r="N64" s="13">
        <v>369486.315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1916696.52</v>
      </c>
      <c r="AA64" s="13">
        <v>44752.552000000003</v>
      </c>
      <c r="AB64" s="13">
        <v>0</v>
      </c>
      <c r="AC64" s="13">
        <v>1961449.0719999999</v>
      </c>
      <c r="AD64" s="13">
        <v>1961449.0719999999</v>
      </c>
      <c r="AE64" s="167"/>
      <c r="AF64" s="15"/>
      <c r="AG64" s="15"/>
      <c r="AH64" s="15"/>
    </row>
    <row r="65" spans="1:34" s="589" customFormat="1" ht="12" customHeight="1" x14ac:dyDescent="0.2">
      <c r="A65" s="22" t="s">
        <v>1893</v>
      </c>
      <c r="B65" s="18">
        <v>0</v>
      </c>
      <c r="C65" s="18">
        <v>0</v>
      </c>
      <c r="D65" s="18">
        <v>5291.9455099999996</v>
      </c>
      <c r="E65" s="18">
        <v>0</v>
      </c>
      <c r="F65" s="18">
        <v>0</v>
      </c>
      <c r="G65" s="18">
        <v>0</v>
      </c>
      <c r="H65" s="18">
        <v>9146.1193999999996</v>
      </c>
      <c r="I65" s="18">
        <v>0</v>
      </c>
      <c r="J65" s="18">
        <v>0</v>
      </c>
      <c r="K65" s="18">
        <v>0</v>
      </c>
      <c r="L65" s="18">
        <v>14438.064909999999</v>
      </c>
      <c r="M65" s="18">
        <v>0</v>
      </c>
      <c r="N65" s="18">
        <v>14438.064909999999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113853.95341</v>
      </c>
      <c r="AA65" s="18">
        <v>280574.17082</v>
      </c>
      <c r="AB65" s="18">
        <v>0</v>
      </c>
      <c r="AC65" s="18">
        <v>394428.12423000002</v>
      </c>
      <c r="AD65" s="18">
        <v>394428.12423000002</v>
      </c>
      <c r="AE65" s="167"/>
      <c r="AF65" s="15"/>
      <c r="AG65" s="15"/>
      <c r="AH65" s="15"/>
    </row>
    <row r="66" spans="1:34" s="589" customFormat="1" ht="12" customHeight="1" x14ac:dyDescent="0.2">
      <c r="A66" s="14" t="s">
        <v>142</v>
      </c>
      <c r="B66" s="13">
        <v>0</v>
      </c>
      <c r="C66" s="13">
        <v>0</v>
      </c>
      <c r="D66" s="13">
        <v>6674.3931600000005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6674.3931600000005</v>
      </c>
      <c r="M66" s="13">
        <v>0</v>
      </c>
      <c r="N66" s="13">
        <v>6674.3931600000005</v>
      </c>
      <c r="O66" s="13">
        <v>0</v>
      </c>
      <c r="P66" s="13">
        <v>18904.985820000002</v>
      </c>
      <c r="Q66" s="13">
        <v>9508.0709000000006</v>
      </c>
      <c r="R66" s="13">
        <v>0</v>
      </c>
      <c r="S66" s="13">
        <v>28413.05672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28413.05672</v>
      </c>
      <c r="AE66" s="167"/>
      <c r="AF66" s="15"/>
      <c r="AG66" s="15"/>
      <c r="AH66" s="15"/>
    </row>
    <row r="67" spans="1:34" s="589" customFormat="1" ht="12" customHeight="1" x14ac:dyDescent="0.2">
      <c r="A67" s="16" t="s">
        <v>1756</v>
      </c>
      <c r="B67" s="17">
        <v>0</v>
      </c>
      <c r="C67" s="17">
        <v>0</v>
      </c>
      <c r="D67" s="17">
        <v>595.98712</v>
      </c>
      <c r="E67" s="17">
        <v>13281.2235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595.98712</v>
      </c>
      <c r="M67" s="17">
        <v>13281.2235</v>
      </c>
      <c r="N67" s="17">
        <v>13877.21062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72126.204539999992</v>
      </c>
      <c r="AA67" s="17">
        <v>4397.7912699999997</v>
      </c>
      <c r="AB67" s="17">
        <v>0</v>
      </c>
      <c r="AC67" s="17">
        <v>76523.995809999993</v>
      </c>
      <c r="AD67" s="17">
        <v>76523.995809999993</v>
      </c>
      <c r="AE67" s="167"/>
      <c r="AF67" s="15"/>
      <c r="AG67" s="15"/>
      <c r="AH67" s="15"/>
    </row>
    <row r="68" spans="1:34" s="589" customFormat="1" ht="12" customHeight="1" x14ac:dyDescent="0.2">
      <c r="A68" s="22" t="s">
        <v>1919</v>
      </c>
      <c r="B68" s="18">
        <v>0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362.02100000000002</v>
      </c>
      <c r="I68" s="18">
        <v>0</v>
      </c>
      <c r="J68" s="18">
        <v>0</v>
      </c>
      <c r="K68" s="18">
        <v>0</v>
      </c>
      <c r="L68" s="18">
        <v>362.02100000000002</v>
      </c>
      <c r="M68" s="18">
        <v>0</v>
      </c>
      <c r="N68" s="18">
        <v>362.02100000000002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67"/>
      <c r="AF68" s="15"/>
      <c r="AG68" s="15"/>
      <c r="AH68" s="15"/>
    </row>
    <row r="69" spans="1:34" s="589" customFormat="1" ht="12" customHeight="1" x14ac:dyDescent="0.2">
      <c r="A69" s="14" t="s">
        <v>1883</v>
      </c>
      <c r="B69" s="13">
        <v>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263.221</v>
      </c>
      <c r="I69" s="13">
        <v>0</v>
      </c>
      <c r="J69" s="13">
        <v>0</v>
      </c>
      <c r="K69" s="13">
        <v>0</v>
      </c>
      <c r="L69" s="13">
        <v>263.221</v>
      </c>
      <c r="M69" s="13">
        <v>0</v>
      </c>
      <c r="N69" s="13">
        <v>263.221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30937.44514</v>
      </c>
      <c r="AA69" s="13">
        <v>0</v>
      </c>
      <c r="AB69" s="13">
        <v>0</v>
      </c>
      <c r="AC69" s="13">
        <v>30937.44514</v>
      </c>
      <c r="AD69" s="13">
        <v>30937.44514</v>
      </c>
      <c r="AE69" s="167"/>
      <c r="AF69" s="15"/>
      <c r="AG69" s="15"/>
      <c r="AH69" s="15"/>
    </row>
    <row r="70" spans="1:34" s="589" customFormat="1" ht="12" customHeight="1" x14ac:dyDescent="0.2">
      <c r="A70" s="16" t="s">
        <v>1244</v>
      </c>
      <c r="B70" s="17">
        <v>0</v>
      </c>
      <c r="C70" s="17">
        <v>0</v>
      </c>
      <c r="D70" s="17">
        <v>4382.6799800000008</v>
      </c>
      <c r="E70" s="17">
        <v>48130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4382.6799800000008</v>
      </c>
      <c r="M70" s="17">
        <v>48130</v>
      </c>
      <c r="N70" s="17">
        <v>52512.679980000001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335.45823999999999</v>
      </c>
      <c r="Z70" s="17">
        <v>70554.967850000001</v>
      </c>
      <c r="AA70" s="17">
        <v>30215.172770000001</v>
      </c>
      <c r="AB70" s="17">
        <v>0</v>
      </c>
      <c r="AC70" s="17">
        <v>101105.59886000001</v>
      </c>
      <c r="AD70" s="17">
        <v>101105.59886000001</v>
      </c>
      <c r="AE70" s="167"/>
      <c r="AF70" s="15"/>
      <c r="AG70" s="15"/>
      <c r="AH70" s="15"/>
    </row>
    <row r="71" spans="1:34" s="589" customFormat="1" ht="12" customHeight="1" x14ac:dyDescent="0.2">
      <c r="A71" s="14" t="s">
        <v>1884</v>
      </c>
      <c r="B71" s="13">
        <v>0</v>
      </c>
      <c r="C71" s="13">
        <v>0</v>
      </c>
      <c r="D71" s="13">
        <v>8516.1810000000005</v>
      </c>
      <c r="E71" s="13">
        <v>0</v>
      </c>
      <c r="F71" s="13">
        <v>0</v>
      </c>
      <c r="G71" s="13">
        <v>0</v>
      </c>
      <c r="H71" s="13">
        <v>0</v>
      </c>
      <c r="I71" s="13">
        <v>263.22300000000001</v>
      </c>
      <c r="J71" s="13">
        <v>0</v>
      </c>
      <c r="K71" s="13">
        <v>0</v>
      </c>
      <c r="L71" s="13">
        <v>8516.1810000000005</v>
      </c>
      <c r="M71" s="13">
        <v>263.22300000000001</v>
      </c>
      <c r="N71" s="13">
        <v>8779.4040000000005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67"/>
      <c r="AF71" s="15"/>
      <c r="AG71" s="15"/>
      <c r="AH71" s="15"/>
    </row>
    <row r="72" spans="1:34" s="589" customFormat="1" ht="12" customHeight="1" x14ac:dyDescent="0.2">
      <c r="A72" s="14" t="s">
        <v>2234</v>
      </c>
      <c r="B72" s="13">
        <v>0</v>
      </c>
      <c r="C72" s="13">
        <v>0</v>
      </c>
      <c r="D72" s="13">
        <v>0</v>
      </c>
      <c r="E72" s="13">
        <v>32863.33539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32863.33539</v>
      </c>
      <c r="N72" s="13">
        <v>32863.33539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1158.7393500000001</v>
      </c>
      <c r="W72" s="13">
        <v>0</v>
      </c>
      <c r="X72" s="13">
        <v>1158.7393500000001</v>
      </c>
      <c r="Y72" s="13">
        <v>0</v>
      </c>
      <c r="Z72" s="13">
        <v>3278.0153999999998</v>
      </c>
      <c r="AA72" s="13">
        <v>0</v>
      </c>
      <c r="AB72" s="13">
        <v>0</v>
      </c>
      <c r="AC72" s="13">
        <v>3278.0153999999998</v>
      </c>
      <c r="AD72" s="13">
        <v>4436.7547500000001</v>
      </c>
      <c r="AE72" s="167"/>
      <c r="AF72" s="15"/>
      <c r="AG72" s="15"/>
      <c r="AH72" s="15"/>
    </row>
    <row r="73" spans="1:34" s="589" customFormat="1" ht="12" customHeight="1" x14ac:dyDescent="0.2">
      <c r="A73" s="14" t="s">
        <v>1887</v>
      </c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71358.01513</v>
      </c>
      <c r="Q73" s="13">
        <v>176242.00263</v>
      </c>
      <c r="R73" s="13">
        <v>0</v>
      </c>
      <c r="S73" s="13">
        <v>247600.01776000002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247600.01776000002</v>
      </c>
      <c r="AE73" s="167"/>
      <c r="AF73" s="15"/>
      <c r="AG73" s="15"/>
      <c r="AH73" s="15"/>
    </row>
    <row r="74" spans="1:34" s="589" customFormat="1" ht="12" customHeight="1" x14ac:dyDescent="0.2">
      <c r="A74" s="14" t="s">
        <v>1888</v>
      </c>
      <c r="B74" s="13">
        <v>0</v>
      </c>
      <c r="C74" s="13">
        <v>0</v>
      </c>
      <c r="D74" s="13">
        <v>4210.3995699999932</v>
      </c>
      <c r="E74" s="13">
        <v>94590.262799999997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4210.3995699999932</v>
      </c>
      <c r="M74" s="13">
        <v>94590.262799999997</v>
      </c>
      <c r="N74" s="13">
        <v>98800.662369999991</v>
      </c>
      <c r="O74" s="13">
        <v>0</v>
      </c>
      <c r="P74" s="13">
        <v>18113.833480000001</v>
      </c>
      <c r="Q74" s="13">
        <v>98701.917390000002</v>
      </c>
      <c r="R74" s="13">
        <v>0</v>
      </c>
      <c r="S74" s="13">
        <v>116815.75087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109649.67344</v>
      </c>
      <c r="AA74" s="13">
        <v>263553.80553999997</v>
      </c>
      <c r="AB74" s="13">
        <v>0</v>
      </c>
      <c r="AC74" s="13">
        <v>373203.47897999996</v>
      </c>
      <c r="AD74" s="13">
        <v>490019.22984999995</v>
      </c>
      <c r="AE74" s="167"/>
      <c r="AF74" s="15"/>
      <c r="AG74" s="15"/>
      <c r="AH74" s="15"/>
    </row>
    <row r="75" spans="1:34" s="589" customFormat="1" ht="12" customHeight="1" x14ac:dyDescent="0.2">
      <c r="A75" s="14" t="s">
        <v>1757</v>
      </c>
      <c r="B75" s="13">
        <v>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36912.503730000004</v>
      </c>
      <c r="I75" s="13">
        <v>0</v>
      </c>
      <c r="J75" s="13">
        <v>0</v>
      </c>
      <c r="K75" s="13">
        <v>0</v>
      </c>
      <c r="L75" s="13">
        <v>36912.503730000004</v>
      </c>
      <c r="M75" s="13">
        <v>0</v>
      </c>
      <c r="N75" s="13">
        <v>36912.503730000004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67"/>
      <c r="AF75" s="15"/>
      <c r="AG75" s="15"/>
      <c r="AH75" s="15"/>
    </row>
    <row r="76" spans="1:34" s="947" customFormat="1" ht="12" customHeight="1" x14ac:dyDescent="0.2">
      <c r="A76" s="1655" t="s">
        <v>3837</v>
      </c>
      <c r="B76" s="1485">
        <v>93065.331000000006</v>
      </c>
      <c r="C76" s="1485">
        <v>0</v>
      </c>
      <c r="D76" s="1485">
        <v>370880.78224088816</v>
      </c>
      <c r="E76" s="1485">
        <v>239315.51943911181</v>
      </c>
      <c r="F76" s="1485">
        <v>0</v>
      </c>
      <c r="G76" s="1485">
        <v>0</v>
      </c>
      <c r="H76" s="1485">
        <v>47759.818910000002</v>
      </c>
      <c r="I76" s="1485">
        <v>263.22300000000001</v>
      </c>
      <c r="J76" s="1485">
        <v>-10299.781999999999</v>
      </c>
      <c r="K76" s="1485">
        <v>0</v>
      </c>
      <c r="L76" s="1485">
        <v>501406.15015088819</v>
      </c>
      <c r="M76" s="1485">
        <v>239578.74243911181</v>
      </c>
      <c r="N76" s="1485">
        <v>740984.89259000006</v>
      </c>
      <c r="O76" s="1485">
        <v>0</v>
      </c>
      <c r="P76" s="1485">
        <v>108376.83443</v>
      </c>
      <c r="Q76" s="1485">
        <v>284451.99092000001</v>
      </c>
      <c r="R76" s="1485">
        <v>0</v>
      </c>
      <c r="S76" s="1485">
        <v>392828.82535</v>
      </c>
      <c r="T76" s="1485">
        <v>0</v>
      </c>
      <c r="U76" s="1485">
        <v>61310.957153997973</v>
      </c>
      <c r="V76" s="1485">
        <v>22778.81999</v>
      </c>
      <c r="W76" s="1485">
        <v>0</v>
      </c>
      <c r="X76" s="1485">
        <v>84089.77714399797</v>
      </c>
      <c r="Y76" s="1485">
        <v>335.45823999999999</v>
      </c>
      <c r="Z76" s="1485">
        <v>2689777.711482516</v>
      </c>
      <c r="AA76" s="1485">
        <v>671302.17519348604</v>
      </c>
      <c r="AB76" s="1485">
        <v>0</v>
      </c>
      <c r="AC76" s="1485">
        <v>3361415.3449160019</v>
      </c>
      <c r="AD76" s="1485">
        <v>3838333.94741</v>
      </c>
      <c r="AE76" s="944"/>
      <c r="AF76" s="946"/>
      <c r="AG76" s="946"/>
      <c r="AH76" s="946"/>
    </row>
    <row r="77" spans="1:34" s="581" customFormat="1" ht="12" customHeigh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171"/>
      <c r="AF77" s="35"/>
      <c r="AG77" s="35"/>
      <c r="AH77" s="35"/>
    </row>
    <row r="78" spans="1:34" s="589" customFormat="1" ht="12" customHeight="1" x14ac:dyDescent="0.2">
      <c r="A78" s="240" t="s">
        <v>2145</v>
      </c>
      <c r="B78" s="13">
        <v>46833.304790000002</v>
      </c>
      <c r="C78" s="13">
        <v>0</v>
      </c>
      <c r="D78" s="13">
        <v>140463.81621000002</v>
      </c>
      <c r="E78" s="13">
        <v>0</v>
      </c>
      <c r="F78" s="13">
        <v>0</v>
      </c>
      <c r="G78" s="13">
        <v>0</v>
      </c>
      <c r="H78" s="13">
        <v>33290.197999999997</v>
      </c>
      <c r="I78" s="13">
        <v>0</v>
      </c>
      <c r="J78" s="13">
        <v>0</v>
      </c>
      <c r="K78" s="13">
        <v>0</v>
      </c>
      <c r="L78" s="13">
        <v>220587.31900000002</v>
      </c>
      <c r="M78" s="13">
        <v>0</v>
      </c>
      <c r="N78" s="13">
        <v>220587.31900000002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67"/>
      <c r="AF78" s="15"/>
      <c r="AG78" s="15"/>
      <c r="AH78" s="15"/>
    </row>
    <row r="79" spans="1:34" s="959" customFormat="1" ht="12" customHeight="1" x14ac:dyDescent="0.2">
      <c r="A79" s="1660" t="s">
        <v>3839</v>
      </c>
      <c r="B79" s="1485">
        <v>46833.304790000002</v>
      </c>
      <c r="C79" s="1485">
        <v>0</v>
      </c>
      <c r="D79" s="1485">
        <v>140463.81621000002</v>
      </c>
      <c r="E79" s="1485">
        <v>0</v>
      </c>
      <c r="F79" s="1485">
        <v>0</v>
      </c>
      <c r="G79" s="1485">
        <v>0</v>
      </c>
      <c r="H79" s="1485">
        <v>33290.197999999997</v>
      </c>
      <c r="I79" s="1485">
        <v>0</v>
      </c>
      <c r="J79" s="1485">
        <v>0</v>
      </c>
      <c r="K79" s="1485">
        <v>0</v>
      </c>
      <c r="L79" s="1485">
        <v>220587.31900000002</v>
      </c>
      <c r="M79" s="1485">
        <v>0</v>
      </c>
      <c r="N79" s="1485">
        <v>220587.31900000002</v>
      </c>
      <c r="O79" s="1485">
        <v>0</v>
      </c>
      <c r="P79" s="1485">
        <v>0</v>
      </c>
      <c r="Q79" s="1485">
        <v>0</v>
      </c>
      <c r="R79" s="1485">
        <v>0</v>
      </c>
      <c r="S79" s="1485">
        <v>0</v>
      </c>
      <c r="T79" s="1485">
        <v>0</v>
      </c>
      <c r="U79" s="1485">
        <v>0</v>
      </c>
      <c r="V79" s="1485">
        <v>0</v>
      </c>
      <c r="W79" s="1485">
        <v>0</v>
      </c>
      <c r="X79" s="1485">
        <v>0</v>
      </c>
      <c r="Y79" s="1485">
        <v>0</v>
      </c>
      <c r="Z79" s="1485">
        <v>0</v>
      </c>
      <c r="AA79" s="1485">
        <v>0</v>
      </c>
      <c r="AB79" s="1485">
        <v>0</v>
      </c>
      <c r="AC79" s="1485">
        <v>0</v>
      </c>
      <c r="AD79" s="1485">
        <v>0</v>
      </c>
      <c r="AE79" s="949"/>
      <c r="AF79" s="958"/>
      <c r="AG79" s="958"/>
      <c r="AH79" s="958"/>
    </row>
    <row r="80" spans="1:34" s="959" customFormat="1" ht="12" customHeight="1" thickBot="1" x14ac:dyDescent="0.25">
      <c r="A80" s="1299" t="s">
        <v>859</v>
      </c>
      <c r="B80" s="1296">
        <v>236978.63969000001</v>
      </c>
      <c r="C80" s="1296">
        <v>0</v>
      </c>
      <c r="D80" s="1296">
        <v>2883936.412715157</v>
      </c>
      <c r="E80" s="1296">
        <v>1017959.1283948425</v>
      </c>
      <c r="F80" s="1296">
        <v>8636.4017599999988</v>
      </c>
      <c r="G80" s="1296">
        <v>0</v>
      </c>
      <c r="H80" s="1296">
        <v>186462.84526999999</v>
      </c>
      <c r="I80" s="1296">
        <v>2524.8498599999998</v>
      </c>
      <c r="J80" s="1296">
        <v>-16106.328249999999</v>
      </c>
      <c r="K80" s="1296">
        <v>0</v>
      </c>
      <c r="L80" s="1296">
        <v>3299907.9711851575</v>
      </c>
      <c r="M80" s="1296">
        <v>1020483.9782548425</v>
      </c>
      <c r="N80" s="1296">
        <v>4320391.9494399996</v>
      </c>
      <c r="O80" s="1296">
        <v>0</v>
      </c>
      <c r="P80" s="1296">
        <v>114654.87713000001</v>
      </c>
      <c r="Q80" s="1296">
        <v>285960.15759000002</v>
      </c>
      <c r="R80" s="1296">
        <v>0</v>
      </c>
      <c r="S80" s="1296">
        <v>400615.03472</v>
      </c>
      <c r="T80" s="1296">
        <v>0</v>
      </c>
      <c r="U80" s="1296">
        <v>61310.957153997973</v>
      </c>
      <c r="V80" s="1296">
        <v>53846.669200000004</v>
      </c>
      <c r="W80" s="1296">
        <v>0</v>
      </c>
      <c r="X80" s="1296">
        <v>115157.62635399797</v>
      </c>
      <c r="Y80" s="1296">
        <v>335.45823999999999</v>
      </c>
      <c r="Z80" s="1296">
        <v>3207601.8927125158</v>
      </c>
      <c r="AA80" s="1296">
        <v>682482.28917348606</v>
      </c>
      <c r="AB80" s="1296">
        <v>0</v>
      </c>
      <c r="AC80" s="1296">
        <v>3890419.640126002</v>
      </c>
      <c r="AD80" s="1296">
        <v>4406192.3012000006</v>
      </c>
      <c r="AE80" s="949"/>
      <c r="AF80" s="958"/>
      <c r="AG80" s="958"/>
      <c r="AH80" s="958"/>
    </row>
    <row r="81" spans="1:45" ht="12" customHeight="1" x14ac:dyDescent="0.2">
      <c r="A81" s="548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642"/>
      <c r="AE81" s="633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</row>
    <row r="82" spans="1:45" x14ac:dyDescent="0.2">
      <c r="A82" s="514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633"/>
      <c r="AD82" s="633"/>
      <c r="AE82" s="633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</row>
    <row r="83" spans="1:45" x14ac:dyDescent="0.2">
      <c r="A83" s="616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633"/>
      <c r="AD83" s="595"/>
      <c r="AE83" s="633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</row>
  </sheetData>
  <mergeCells count="30">
    <mergeCell ref="A5:N6"/>
    <mergeCell ref="O5:AD6"/>
    <mergeCell ref="O8:AD8"/>
    <mergeCell ref="B8:N8"/>
    <mergeCell ref="A8:A12"/>
    <mergeCell ref="O10:O12"/>
    <mergeCell ref="J9:K11"/>
    <mergeCell ref="O9:S9"/>
    <mergeCell ref="T9:X9"/>
    <mergeCell ref="X10:X12"/>
    <mergeCell ref="L9:N11"/>
    <mergeCell ref="W10:W12"/>
    <mergeCell ref="Y9:AC9"/>
    <mergeCell ref="AD9:AD12"/>
    <mergeCell ref="Y10:Y12"/>
    <mergeCell ref="Z10:Z12"/>
    <mergeCell ref="AA10:AA12"/>
    <mergeCell ref="AC10:AC12"/>
    <mergeCell ref="AB10:AB12"/>
    <mergeCell ref="V10:V12"/>
    <mergeCell ref="U10:U12"/>
    <mergeCell ref="B9:C11"/>
    <mergeCell ref="D9:E11"/>
    <mergeCell ref="F9:G11"/>
    <mergeCell ref="H9:I11"/>
    <mergeCell ref="Q10:Q12"/>
    <mergeCell ref="P10:P12"/>
    <mergeCell ref="T10:T12"/>
    <mergeCell ref="S10:S12"/>
    <mergeCell ref="R10:R12"/>
  </mergeCells>
  <phoneticPr fontId="6" type="noConversion"/>
  <conditionalFormatting sqref="L80:M80 L14:M78">
    <cfRule type="expression" dxfId="351" priority="26" stopIfTrue="1">
      <formula>$AY14=1</formula>
    </cfRule>
  </conditionalFormatting>
  <conditionalFormatting sqref="C49:AA49 C60:AD60 C76:AA76 B79:AD80 B14:K78 N14:AD78">
    <cfRule type="expression" dxfId="350" priority="13" stopIfTrue="1">
      <formula>$BB14=1</formula>
    </cfRule>
  </conditionalFormatting>
  <conditionalFormatting sqref="A60 A14:A58">
    <cfRule type="expression" dxfId="349" priority="6" stopIfTrue="1">
      <formula>$BA14=1</formula>
    </cfRule>
  </conditionalFormatting>
  <conditionalFormatting sqref="A14:A60">
    <cfRule type="expression" dxfId="348" priority="5" stopIfTrue="1">
      <formula>$BC14=1</formula>
    </cfRule>
  </conditionalFormatting>
  <conditionalFormatting sqref="A78:A80">
    <cfRule type="expression" dxfId="347" priority="7" stopIfTrue="1">
      <formula>$BE78=1</formula>
    </cfRule>
  </conditionalFormatting>
  <conditionalFormatting sqref="A61:A76">
    <cfRule type="expression" dxfId="346" priority="3" stopIfTrue="1">
      <formula>$AT61=1</formula>
    </cfRule>
  </conditionalFormatting>
  <conditionalFormatting sqref="A61:A75">
    <cfRule type="expression" dxfId="345" priority="4" stopIfTrue="1">
      <formula>$AV61=1</formula>
    </cfRule>
  </conditionalFormatting>
  <conditionalFormatting sqref="A77">
    <cfRule type="expression" dxfId="344" priority="1" stopIfTrue="1">
      <formula>$AT77=1</formula>
    </cfRule>
  </conditionalFormatting>
  <conditionalFormatting sqref="A77">
    <cfRule type="expression" dxfId="343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95" fitToWidth="2" orientation="portrait" r:id="rId1"/>
  <headerFooter alignWithMargins="0"/>
  <rowBreaks count="1" manualBreakCount="1">
    <brk id="81" max="29" man="1"/>
  </rowBreaks>
  <colBreaks count="1" manualBreakCount="1">
    <brk id="14" min="2" max="8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Q122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G42" sqref="G42"/>
    </sheetView>
  </sheetViews>
  <sheetFormatPr defaultRowHeight="12.75" x14ac:dyDescent="0.2"/>
  <cols>
    <col min="1" max="1" width="40.7109375" style="484" customWidth="1"/>
    <col min="2" max="2" width="13.85546875" style="484" customWidth="1"/>
    <col min="3" max="3" width="13" style="484" customWidth="1"/>
    <col min="4" max="4" width="13.140625" style="484" customWidth="1"/>
    <col min="5" max="5" width="10.42578125" style="484" customWidth="1"/>
    <col min="6" max="6" width="11.7109375" style="484" customWidth="1"/>
    <col min="7" max="7" width="12.140625" style="484" customWidth="1"/>
    <col min="8" max="8" width="12" style="484" customWidth="1"/>
    <col min="9" max="9" width="10.42578125" style="484" customWidth="1"/>
    <col min="10" max="10" width="13" style="484" customWidth="1"/>
    <col min="11" max="11" width="14.85546875" style="484" customWidth="1"/>
    <col min="12" max="12" width="15.5703125" style="484" customWidth="1"/>
    <col min="13" max="14" width="13.28515625" style="484" customWidth="1"/>
    <col min="15" max="15" width="14.7109375" style="484" customWidth="1"/>
    <col min="16" max="16" width="13.5703125" style="484" customWidth="1"/>
    <col min="17" max="17" width="10.7109375" style="484" customWidth="1"/>
    <col min="18" max="18" width="11.85546875" style="484" customWidth="1"/>
    <col min="19" max="16384" width="9.140625" style="484"/>
  </cols>
  <sheetData>
    <row r="1" spans="1:34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589"/>
    </row>
    <row r="2" spans="1:34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</row>
    <row r="3" spans="1:34" s="1044" customFormat="1" x14ac:dyDescent="0.2">
      <c r="A3" s="1065" t="s">
        <v>1247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947"/>
      <c r="Q3" s="947"/>
      <c r="R3" s="1069" t="s">
        <v>1248</v>
      </c>
      <c r="S3" s="947"/>
      <c r="T3" s="947"/>
      <c r="U3" s="947"/>
      <c r="V3" s="947"/>
      <c r="W3" s="947"/>
      <c r="X3" s="947"/>
      <c r="Y3" s="947"/>
      <c r="Z3" s="947"/>
      <c r="AA3" s="947"/>
      <c r="AB3" s="947"/>
      <c r="AC3" s="947"/>
    </row>
    <row r="4" spans="1:34" s="487" customFormat="1" x14ac:dyDescent="0.2">
      <c r="A4" s="590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</row>
    <row r="5" spans="1:34" s="487" customFormat="1" ht="18" customHeight="1" x14ac:dyDescent="0.2">
      <c r="A5" s="1862" t="s">
        <v>168</v>
      </c>
      <c r="B5" s="1862"/>
      <c r="C5" s="1862"/>
      <c r="D5" s="1862"/>
      <c r="E5" s="1862"/>
      <c r="F5" s="1862"/>
      <c r="G5" s="1862"/>
      <c r="H5" s="1862"/>
      <c r="I5" s="1862"/>
      <c r="J5" s="1861" t="s">
        <v>167</v>
      </c>
      <c r="K5" s="1861"/>
      <c r="L5" s="1861"/>
      <c r="M5" s="1861"/>
      <c r="N5" s="1861"/>
      <c r="O5" s="1861"/>
      <c r="P5" s="1861"/>
      <c r="Q5" s="1861"/>
      <c r="R5" s="186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</row>
    <row r="6" spans="1:34" s="487" customFormat="1" ht="18" customHeight="1" x14ac:dyDescent="0.2">
      <c r="A6" s="1862"/>
      <c r="B6" s="1862"/>
      <c r="C6" s="1862"/>
      <c r="D6" s="1862"/>
      <c r="E6" s="1862"/>
      <c r="F6" s="1862"/>
      <c r="G6" s="1862"/>
      <c r="H6" s="1862"/>
      <c r="I6" s="1862"/>
      <c r="J6" s="1861"/>
      <c r="K6" s="1861"/>
      <c r="L6" s="1861"/>
      <c r="M6" s="1861"/>
      <c r="N6" s="1861"/>
      <c r="O6" s="1861"/>
      <c r="P6" s="1861"/>
      <c r="Q6" s="1861"/>
      <c r="R6" s="186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</row>
    <row r="7" spans="1:34" s="487" customFormat="1" ht="15" thickBot="1" x14ac:dyDescent="0.25">
      <c r="A7" s="607"/>
      <c r="B7" s="599"/>
      <c r="C7" s="599"/>
      <c r="D7" s="599"/>
      <c r="E7" s="599"/>
      <c r="F7" s="599"/>
      <c r="G7" s="599"/>
      <c r="H7" s="599"/>
      <c r="I7" s="608"/>
      <c r="J7" s="599"/>
      <c r="K7" s="599"/>
      <c r="L7" s="599"/>
      <c r="M7" s="599"/>
      <c r="N7" s="599"/>
      <c r="O7" s="599"/>
      <c r="P7" s="608"/>
      <c r="Q7" s="591"/>
      <c r="R7" s="609" t="s">
        <v>1041</v>
      </c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</row>
    <row r="8" spans="1:34" ht="12.75" customHeight="1" x14ac:dyDescent="0.2">
      <c r="A8" s="1869" t="s">
        <v>1048</v>
      </c>
      <c r="B8" s="1863" t="s">
        <v>1018</v>
      </c>
      <c r="C8" s="1864"/>
      <c r="D8" s="1864"/>
      <c r="E8" s="1874"/>
      <c r="F8" s="1863" t="s">
        <v>1096</v>
      </c>
      <c r="G8" s="1864"/>
      <c r="H8" s="1864"/>
      <c r="I8" s="1874"/>
      <c r="J8" s="1863" t="s">
        <v>1759</v>
      </c>
      <c r="K8" s="1864"/>
      <c r="L8" s="1864"/>
      <c r="M8" s="1874"/>
      <c r="N8" s="1863" t="s">
        <v>927</v>
      </c>
      <c r="O8" s="1864"/>
      <c r="P8" s="1864"/>
      <c r="Q8" s="1874"/>
      <c r="R8" s="1855" t="s">
        <v>928</v>
      </c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</row>
    <row r="9" spans="1:34" ht="12.75" customHeight="1" thickBot="1" x14ac:dyDescent="0.25">
      <c r="A9" s="1870"/>
      <c r="B9" s="1867"/>
      <c r="C9" s="1868"/>
      <c r="D9" s="1868"/>
      <c r="E9" s="1878"/>
      <c r="F9" s="1867"/>
      <c r="G9" s="1868"/>
      <c r="H9" s="1868"/>
      <c r="I9" s="1878"/>
      <c r="J9" s="1867"/>
      <c r="K9" s="1868"/>
      <c r="L9" s="1868"/>
      <c r="M9" s="1878"/>
      <c r="N9" s="1867"/>
      <c r="O9" s="1868"/>
      <c r="P9" s="1868"/>
      <c r="Q9" s="1878"/>
      <c r="R9" s="1876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</row>
    <row r="10" spans="1:34" ht="21.75" customHeight="1" thickBot="1" x14ac:dyDescent="0.25">
      <c r="A10" s="1870"/>
      <c r="B10" s="1854" t="s">
        <v>1515</v>
      </c>
      <c r="C10" s="1854" t="s">
        <v>1760</v>
      </c>
      <c r="D10" s="1854" t="s">
        <v>1761</v>
      </c>
      <c r="E10" s="1854" t="s">
        <v>929</v>
      </c>
      <c r="F10" s="1854" t="s">
        <v>1092</v>
      </c>
      <c r="G10" s="1854" t="s">
        <v>1762</v>
      </c>
      <c r="H10" s="1854" t="s">
        <v>1763</v>
      </c>
      <c r="I10" s="1854" t="s">
        <v>929</v>
      </c>
      <c r="J10" s="1854" t="s">
        <v>1764</v>
      </c>
      <c r="K10" s="1854" t="s">
        <v>1765</v>
      </c>
      <c r="L10" s="1854" t="s">
        <v>1766</v>
      </c>
      <c r="M10" s="1854" t="s">
        <v>929</v>
      </c>
      <c r="N10" s="1854" t="s">
        <v>1767</v>
      </c>
      <c r="O10" s="1854" t="s">
        <v>1768</v>
      </c>
      <c r="P10" s="1854" t="s">
        <v>1769</v>
      </c>
      <c r="Q10" s="1854" t="s">
        <v>929</v>
      </c>
      <c r="R10" s="1876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</row>
    <row r="11" spans="1:34" ht="29.25" customHeight="1" thickBot="1" x14ac:dyDescent="0.25">
      <c r="A11" s="1870"/>
      <c r="B11" s="1854"/>
      <c r="C11" s="1854"/>
      <c r="D11" s="1854"/>
      <c r="E11" s="1854"/>
      <c r="F11" s="1854"/>
      <c r="G11" s="1854"/>
      <c r="H11" s="1854"/>
      <c r="I11" s="1854"/>
      <c r="J11" s="1854"/>
      <c r="K11" s="1854"/>
      <c r="L11" s="1854"/>
      <c r="M11" s="1854"/>
      <c r="N11" s="1873"/>
      <c r="O11" s="1854"/>
      <c r="P11" s="1854"/>
      <c r="Q11" s="1854"/>
      <c r="R11" s="1876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</row>
    <row r="12" spans="1:34" ht="36" customHeight="1" thickBot="1" x14ac:dyDescent="0.25">
      <c r="A12" s="1871"/>
      <c r="B12" s="1854"/>
      <c r="C12" s="1854"/>
      <c r="D12" s="1854"/>
      <c r="E12" s="1854"/>
      <c r="F12" s="1854"/>
      <c r="G12" s="1854"/>
      <c r="H12" s="1854"/>
      <c r="I12" s="1854"/>
      <c r="J12" s="1854"/>
      <c r="K12" s="1854"/>
      <c r="L12" s="1854"/>
      <c r="M12" s="1854"/>
      <c r="N12" s="1873"/>
      <c r="O12" s="1854"/>
      <c r="P12" s="1854"/>
      <c r="Q12" s="1854"/>
      <c r="R12" s="1877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</row>
    <row r="13" spans="1:34" s="514" customFormat="1" ht="12" customHeight="1" x14ac:dyDescent="0.2">
      <c r="A13" s="1659" t="s">
        <v>826</v>
      </c>
      <c r="B13" s="610"/>
      <c r="C13" s="621"/>
      <c r="D13" s="610"/>
      <c r="E13" s="610"/>
      <c r="F13" s="621"/>
      <c r="G13" s="610"/>
      <c r="H13" s="610"/>
      <c r="I13" s="610"/>
      <c r="J13" s="638"/>
      <c r="K13" s="610"/>
      <c r="L13" s="621"/>
      <c r="M13" s="610"/>
      <c r="N13" s="610"/>
      <c r="O13" s="621"/>
      <c r="P13" s="610"/>
      <c r="Q13" s="610"/>
      <c r="R13" s="610"/>
    </row>
    <row r="14" spans="1:34" s="589" customFormat="1" ht="12" customHeight="1" x14ac:dyDescent="0.2">
      <c r="A14" s="14" t="s">
        <v>1876</v>
      </c>
      <c r="B14" s="373">
        <v>226.80600000000001</v>
      </c>
      <c r="C14" s="373">
        <v>0</v>
      </c>
      <c r="D14" s="373">
        <v>0</v>
      </c>
      <c r="E14" s="373">
        <v>226.80600000000001</v>
      </c>
      <c r="F14" s="373">
        <v>7004.0889999999999</v>
      </c>
      <c r="G14" s="373">
        <v>0</v>
      </c>
      <c r="H14" s="373">
        <v>0</v>
      </c>
      <c r="I14" s="373">
        <v>7004.0889999999999</v>
      </c>
      <c r="J14" s="373">
        <v>2554.6956800000003</v>
      </c>
      <c r="K14" s="373">
        <v>-36.167660000000005</v>
      </c>
      <c r="L14" s="373">
        <v>0</v>
      </c>
      <c r="M14" s="373">
        <v>2518.5280200000002</v>
      </c>
      <c r="N14" s="373">
        <v>0</v>
      </c>
      <c r="O14" s="373">
        <v>0</v>
      </c>
      <c r="P14" s="373">
        <v>0</v>
      </c>
      <c r="Q14" s="373">
        <v>0</v>
      </c>
      <c r="R14" s="373">
        <v>9749.4230200000002</v>
      </c>
      <c r="S14" s="167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633"/>
      <c r="AH14" s="633"/>
    </row>
    <row r="15" spans="1:34" s="589" customFormat="1" ht="12" customHeight="1" x14ac:dyDescent="0.2">
      <c r="A15" s="14" t="s">
        <v>1538</v>
      </c>
      <c r="B15" s="373">
        <v>3.5460100000572203</v>
      </c>
      <c r="C15" s="373">
        <v>0</v>
      </c>
      <c r="D15" s="373">
        <v>0</v>
      </c>
      <c r="E15" s="373">
        <v>3.5460100000572203</v>
      </c>
      <c r="F15" s="373">
        <v>164172.59930999999</v>
      </c>
      <c r="G15" s="373">
        <v>0</v>
      </c>
      <c r="H15" s="373">
        <v>-2883.3544700000002</v>
      </c>
      <c r="I15" s="373">
        <v>161289.24484</v>
      </c>
      <c r="J15" s="373">
        <v>49622.518019999996</v>
      </c>
      <c r="K15" s="373">
        <v>0</v>
      </c>
      <c r="L15" s="373">
        <v>0</v>
      </c>
      <c r="M15" s="373">
        <v>49622.518019999996</v>
      </c>
      <c r="N15" s="373">
        <v>16035.19404</v>
      </c>
      <c r="O15" s="373">
        <v>0</v>
      </c>
      <c r="P15" s="373">
        <v>0</v>
      </c>
      <c r="Q15" s="373">
        <v>16035.19404</v>
      </c>
      <c r="R15" s="373">
        <v>226950.50291000004</v>
      </c>
      <c r="S15" s="167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633"/>
      <c r="AH15" s="633"/>
    </row>
    <row r="16" spans="1:34" s="589" customFormat="1" ht="12" customHeight="1" x14ac:dyDescent="0.2">
      <c r="A16" s="14" t="s">
        <v>1074</v>
      </c>
      <c r="B16" s="373">
        <v>101062.99799000008</v>
      </c>
      <c r="C16" s="373">
        <v>0</v>
      </c>
      <c r="D16" s="373">
        <v>-844.55375000000004</v>
      </c>
      <c r="E16" s="373">
        <v>100218.44424000007</v>
      </c>
      <c r="F16" s="373">
        <v>142476.58521999992</v>
      </c>
      <c r="G16" s="373">
        <v>-1633.2124899999999</v>
      </c>
      <c r="H16" s="373">
        <v>-2731.04432</v>
      </c>
      <c r="I16" s="373">
        <v>138112.32840999993</v>
      </c>
      <c r="J16" s="373">
        <v>45.426290000000002</v>
      </c>
      <c r="K16" s="373">
        <v>0</v>
      </c>
      <c r="L16" s="373">
        <v>0</v>
      </c>
      <c r="M16" s="373">
        <v>45.426290000000002</v>
      </c>
      <c r="N16" s="373">
        <v>50324.38622</v>
      </c>
      <c r="O16" s="373">
        <v>0</v>
      </c>
      <c r="P16" s="373">
        <v>-3725.0445099999997</v>
      </c>
      <c r="Q16" s="373">
        <v>46599.341710000001</v>
      </c>
      <c r="R16" s="373">
        <v>284975.54064999998</v>
      </c>
      <c r="S16" s="167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633"/>
      <c r="AH16" s="633"/>
    </row>
    <row r="17" spans="1:34" s="589" customFormat="1" ht="12" customHeight="1" x14ac:dyDescent="0.2">
      <c r="A17" s="16" t="s">
        <v>1033</v>
      </c>
      <c r="B17" s="374">
        <v>27199.969789999999</v>
      </c>
      <c r="C17" s="374">
        <v>-329.23381000000001</v>
      </c>
      <c r="D17" s="374">
        <v>0</v>
      </c>
      <c r="E17" s="374">
        <v>26870.735979999998</v>
      </c>
      <c r="F17" s="374">
        <v>453311.17471999995</v>
      </c>
      <c r="G17" s="374">
        <v>-8291.3803000000007</v>
      </c>
      <c r="H17" s="374">
        <v>0</v>
      </c>
      <c r="I17" s="374">
        <v>445019.79441999993</v>
      </c>
      <c r="J17" s="374">
        <v>0</v>
      </c>
      <c r="K17" s="374">
        <v>0</v>
      </c>
      <c r="L17" s="374">
        <v>0</v>
      </c>
      <c r="M17" s="374">
        <v>0</v>
      </c>
      <c r="N17" s="374">
        <v>109307.88178</v>
      </c>
      <c r="O17" s="374">
        <v>0</v>
      </c>
      <c r="P17" s="374">
        <v>-4649.88843</v>
      </c>
      <c r="Q17" s="374">
        <v>104657.99334999999</v>
      </c>
      <c r="R17" s="374">
        <v>576548.52374999993</v>
      </c>
      <c r="S17" s="167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633"/>
      <c r="AH17" s="633"/>
    </row>
    <row r="18" spans="1:34" s="589" customFormat="1" ht="12" customHeight="1" x14ac:dyDescent="0.2">
      <c r="A18" s="22" t="s">
        <v>1899</v>
      </c>
      <c r="B18" s="375">
        <v>6284.1280700000007</v>
      </c>
      <c r="C18" s="375">
        <v>-115.54366999999999</v>
      </c>
      <c r="D18" s="375">
        <v>0</v>
      </c>
      <c r="E18" s="375">
        <v>6168.5844000000006</v>
      </c>
      <c r="F18" s="375">
        <v>26694.76024</v>
      </c>
      <c r="G18" s="375">
        <v>-264.72660999999999</v>
      </c>
      <c r="H18" s="375">
        <v>0</v>
      </c>
      <c r="I18" s="375">
        <v>26430.033629999998</v>
      </c>
      <c r="J18" s="375">
        <v>26933.542160000001</v>
      </c>
      <c r="K18" s="375">
        <v>-611.33544999999992</v>
      </c>
      <c r="L18" s="375">
        <v>0</v>
      </c>
      <c r="M18" s="375">
        <v>26322.206710000002</v>
      </c>
      <c r="N18" s="375">
        <v>12130.2808</v>
      </c>
      <c r="O18" s="375">
        <v>0</v>
      </c>
      <c r="P18" s="375">
        <v>-723.52474000000007</v>
      </c>
      <c r="Q18" s="375">
        <v>11406.75606</v>
      </c>
      <c r="R18" s="375">
        <v>70327.580799999996</v>
      </c>
      <c r="S18" s="167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633"/>
      <c r="AH18" s="633"/>
    </row>
    <row r="19" spans="1:34" s="589" customFormat="1" ht="12" customHeight="1" x14ac:dyDescent="0.2">
      <c r="A19" s="14" t="s">
        <v>1901</v>
      </c>
      <c r="B19" s="373">
        <v>4246.4130355460002</v>
      </c>
      <c r="C19" s="373">
        <v>-142.41360585474786</v>
      </c>
      <c r="D19" s="373">
        <v>0</v>
      </c>
      <c r="E19" s="373">
        <v>4103.9994296912519</v>
      </c>
      <c r="F19" s="373">
        <v>0</v>
      </c>
      <c r="G19" s="373">
        <v>0</v>
      </c>
      <c r="H19" s="373">
        <v>0</v>
      </c>
      <c r="I19" s="373">
        <v>0</v>
      </c>
      <c r="J19" s="373">
        <v>317.95787999999999</v>
      </c>
      <c r="K19" s="373">
        <v>-41.613922954605179</v>
      </c>
      <c r="L19" s="373">
        <v>0</v>
      </c>
      <c r="M19" s="373">
        <v>276.3439570453948</v>
      </c>
      <c r="N19" s="373">
        <v>0</v>
      </c>
      <c r="O19" s="373">
        <v>0</v>
      </c>
      <c r="P19" s="373">
        <v>0</v>
      </c>
      <c r="Q19" s="373">
        <v>0</v>
      </c>
      <c r="R19" s="373">
        <v>4380.3433867366466</v>
      </c>
      <c r="S19" s="167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633"/>
      <c r="AH19" s="633"/>
    </row>
    <row r="20" spans="1:34" s="589" customFormat="1" ht="12" customHeight="1" x14ac:dyDescent="0.2">
      <c r="A20" s="14" t="s">
        <v>1900</v>
      </c>
      <c r="B20" s="373">
        <v>5466.0421399999996</v>
      </c>
      <c r="C20" s="373">
        <v>0</v>
      </c>
      <c r="D20" s="373">
        <v>0</v>
      </c>
      <c r="E20" s="373">
        <v>5466.0421399999996</v>
      </c>
      <c r="F20" s="373">
        <v>79420.115340000004</v>
      </c>
      <c r="G20" s="373">
        <v>0</v>
      </c>
      <c r="H20" s="373">
        <v>-1689.3758799999998</v>
      </c>
      <c r="I20" s="373">
        <v>77730.739459999997</v>
      </c>
      <c r="J20" s="373">
        <v>1511.2231300000001</v>
      </c>
      <c r="K20" s="373">
        <v>0</v>
      </c>
      <c r="L20" s="373">
        <v>0</v>
      </c>
      <c r="M20" s="373">
        <v>1511.2231300000001</v>
      </c>
      <c r="N20" s="373">
        <v>3720.2086600000002</v>
      </c>
      <c r="O20" s="373">
        <v>0</v>
      </c>
      <c r="P20" s="373">
        <v>0</v>
      </c>
      <c r="Q20" s="373">
        <v>3720.2086600000002</v>
      </c>
      <c r="R20" s="373">
        <v>88428.213390000004</v>
      </c>
      <c r="S20" s="167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633"/>
      <c r="AH20" s="633"/>
    </row>
    <row r="21" spans="1:34" s="589" customFormat="1" ht="12" customHeight="1" x14ac:dyDescent="0.2">
      <c r="A21" s="16" t="s">
        <v>1090</v>
      </c>
      <c r="B21" s="374">
        <v>11650.931899999976</v>
      </c>
      <c r="C21" s="374">
        <v>0</v>
      </c>
      <c r="D21" s="374">
        <v>0</v>
      </c>
      <c r="E21" s="374">
        <v>11650.931899999976</v>
      </c>
      <c r="F21" s="374">
        <v>297557.77002</v>
      </c>
      <c r="G21" s="374">
        <v>0</v>
      </c>
      <c r="H21" s="374">
        <v>-1323.77892</v>
      </c>
      <c r="I21" s="374">
        <v>296233.99109999998</v>
      </c>
      <c r="J21" s="374">
        <v>3915.1496699999998</v>
      </c>
      <c r="K21" s="374">
        <v>0</v>
      </c>
      <c r="L21" s="374">
        <v>0</v>
      </c>
      <c r="M21" s="374">
        <v>3915.1496699999998</v>
      </c>
      <c r="N21" s="374">
        <v>380755.35741000006</v>
      </c>
      <c r="O21" s="374">
        <v>0</v>
      </c>
      <c r="P21" s="374">
        <v>-26159.752410000001</v>
      </c>
      <c r="Q21" s="374">
        <v>354595.60500000004</v>
      </c>
      <c r="R21" s="374">
        <v>666395.67767</v>
      </c>
      <c r="S21" s="167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633"/>
      <c r="AH21" s="633"/>
    </row>
    <row r="22" spans="1:34" s="589" customFormat="1" ht="12" customHeight="1" x14ac:dyDescent="0.2">
      <c r="A22" s="22" t="s">
        <v>140</v>
      </c>
      <c r="B22" s="375">
        <v>0</v>
      </c>
      <c r="C22" s="375">
        <v>0</v>
      </c>
      <c r="D22" s="375">
        <v>0</v>
      </c>
      <c r="E22" s="375">
        <v>0</v>
      </c>
      <c r="F22" s="375">
        <v>380.81115</v>
      </c>
      <c r="G22" s="375">
        <v>0</v>
      </c>
      <c r="H22" s="375">
        <v>0</v>
      </c>
      <c r="I22" s="375">
        <v>380.81115</v>
      </c>
      <c r="J22" s="375">
        <v>0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0</v>
      </c>
      <c r="Q22" s="375">
        <v>0</v>
      </c>
      <c r="R22" s="375">
        <v>380.81115</v>
      </c>
      <c r="S22" s="167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633"/>
      <c r="AH22" s="633"/>
    </row>
    <row r="23" spans="1:34" s="589" customFormat="1" ht="12" customHeight="1" x14ac:dyDescent="0.2">
      <c r="A23" s="14" t="s">
        <v>1976</v>
      </c>
      <c r="B23" s="373">
        <v>530.68727999999999</v>
      </c>
      <c r="C23" s="373">
        <v>0</v>
      </c>
      <c r="D23" s="373">
        <v>0</v>
      </c>
      <c r="E23" s="373">
        <v>530.68727999999999</v>
      </c>
      <c r="F23" s="373">
        <v>36995.678709999993</v>
      </c>
      <c r="G23" s="373">
        <v>0</v>
      </c>
      <c r="H23" s="373">
        <v>0</v>
      </c>
      <c r="I23" s="373">
        <v>36995.678709999993</v>
      </c>
      <c r="J23" s="373">
        <v>0</v>
      </c>
      <c r="K23" s="373">
        <v>0</v>
      </c>
      <c r="L23" s="373">
        <v>0</v>
      </c>
      <c r="M23" s="373">
        <v>0</v>
      </c>
      <c r="N23" s="373">
        <v>920.83581000000004</v>
      </c>
      <c r="O23" s="373">
        <v>0</v>
      </c>
      <c r="P23" s="373">
        <v>0</v>
      </c>
      <c r="Q23" s="373">
        <v>920.83581000000004</v>
      </c>
      <c r="R23" s="373">
        <v>38447.201799999988</v>
      </c>
      <c r="S23" s="167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633"/>
      <c r="AH23" s="633"/>
    </row>
    <row r="24" spans="1:34" s="589" customFormat="1" ht="12" customHeight="1" x14ac:dyDescent="0.2">
      <c r="A24" s="14" t="s">
        <v>1902</v>
      </c>
      <c r="B24" s="373">
        <v>5162.0590000000002</v>
      </c>
      <c r="C24" s="373">
        <v>0</v>
      </c>
      <c r="D24" s="373">
        <v>0</v>
      </c>
      <c r="E24" s="373">
        <v>5162.0590000000002</v>
      </c>
      <c r="F24" s="373">
        <v>1507.6141800000003</v>
      </c>
      <c r="G24" s="373">
        <v>0</v>
      </c>
      <c r="H24" s="373">
        <v>0</v>
      </c>
      <c r="I24" s="373">
        <v>1507.6141800000003</v>
      </c>
      <c r="J24" s="373">
        <v>0</v>
      </c>
      <c r="K24" s="373">
        <v>0</v>
      </c>
      <c r="L24" s="373">
        <v>0</v>
      </c>
      <c r="M24" s="373">
        <v>0</v>
      </c>
      <c r="N24" s="373">
        <v>8132.8320000000003</v>
      </c>
      <c r="O24" s="373">
        <v>0</v>
      </c>
      <c r="P24" s="373">
        <v>-4108.5219999999999</v>
      </c>
      <c r="Q24" s="373">
        <v>4024.3100000000004</v>
      </c>
      <c r="R24" s="373">
        <v>10693.983180000001</v>
      </c>
      <c r="S24" s="167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633"/>
      <c r="AH24" s="633"/>
    </row>
    <row r="25" spans="1:34" s="589" customFormat="1" ht="12" customHeight="1" x14ac:dyDescent="0.2">
      <c r="A25" s="16" t="s">
        <v>1129</v>
      </c>
      <c r="B25" s="374">
        <v>3.9414899999999999</v>
      </c>
      <c r="C25" s="374">
        <v>0</v>
      </c>
      <c r="D25" s="374">
        <v>0</v>
      </c>
      <c r="E25" s="374">
        <v>3.9414899999999999</v>
      </c>
      <c r="F25" s="374">
        <v>111.54125000000001</v>
      </c>
      <c r="G25" s="374">
        <v>0</v>
      </c>
      <c r="H25" s="374">
        <v>0</v>
      </c>
      <c r="I25" s="374">
        <v>111.54125000000001</v>
      </c>
      <c r="J25" s="374">
        <v>1768.77899</v>
      </c>
      <c r="K25" s="374">
        <v>0</v>
      </c>
      <c r="L25" s="374">
        <v>0</v>
      </c>
      <c r="M25" s="374">
        <v>1768.77899</v>
      </c>
      <c r="N25" s="374">
        <v>2340.7889500000001</v>
      </c>
      <c r="O25" s="374">
        <v>0</v>
      </c>
      <c r="P25" s="374">
        <v>0</v>
      </c>
      <c r="Q25" s="374">
        <v>2340.7889500000001</v>
      </c>
      <c r="R25" s="374">
        <v>4225.0506800000003</v>
      </c>
      <c r="S25" s="167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633"/>
      <c r="AH25" s="633"/>
    </row>
    <row r="26" spans="1:34" s="589" customFormat="1" ht="12" customHeight="1" x14ac:dyDescent="0.2">
      <c r="A26" s="22" t="s">
        <v>999</v>
      </c>
      <c r="B26" s="375">
        <v>67.784739999999999</v>
      </c>
      <c r="C26" s="375">
        <v>0</v>
      </c>
      <c r="D26" s="375">
        <v>0</v>
      </c>
      <c r="E26" s="375">
        <v>67.784739999999999</v>
      </c>
      <c r="F26" s="375">
        <v>17470.737730000001</v>
      </c>
      <c r="G26" s="375">
        <v>0</v>
      </c>
      <c r="H26" s="375">
        <v>0</v>
      </c>
      <c r="I26" s="375">
        <v>17470.737730000001</v>
      </c>
      <c r="J26" s="375">
        <v>0</v>
      </c>
      <c r="K26" s="375">
        <v>0</v>
      </c>
      <c r="L26" s="375">
        <v>0</v>
      </c>
      <c r="M26" s="375">
        <v>0</v>
      </c>
      <c r="N26" s="375">
        <v>2970.0985099999998</v>
      </c>
      <c r="O26" s="375">
        <v>0</v>
      </c>
      <c r="P26" s="375">
        <v>-247.76174</v>
      </c>
      <c r="Q26" s="375">
        <v>2722.3367699999999</v>
      </c>
      <c r="R26" s="375">
        <v>20260.859239999998</v>
      </c>
      <c r="S26" s="167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633"/>
      <c r="AH26" s="633"/>
    </row>
    <row r="27" spans="1:34" s="589" customFormat="1" ht="12" customHeight="1" x14ac:dyDescent="0.2">
      <c r="A27" s="14" t="s">
        <v>1908</v>
      </c>
      <c r="B27" s="373">
        <v>17575.623460000003</v>
      </c>
      <c r="C27" s="373">
        <v>0</v>
      </c>
      <c r="D27" s="373">
        <v>0</v>
      </c>
      <c r="E27" s="373">
        <v>17575.623460000003</v>
      </c>
      <c r="F27" s="373">
        <v>130852.56512999999</v>
      </c>
      <c r="G27" s="373">
        <v>-3835.14912</v>
      </c>
      <c r="H27" s="373">
        <v>-1582.9168100000002</v>
      </c>
      <c r="I27" s="373">
        <v>125434.49919999999</v>
      </c>
      <c r="J27" s="373">
        <v>3928.8528899999997</v>
      </c>
      <c r="K27" s="373">
        <v>-29.169690000000003</v>
      </c>
      <c r="L27" s="373">
        <v>0</v>
      </c>
      <c r="M27" s="373">
        <v>3899.6831999999995</v>
      </c>
      <c r="N27" s="373">
        <v>14694.389290000001</v>
      </c>
      <c r="O27" s="373">
        <v>-240.09020000000001</v>
      </c>
      <c r="P27" s="373">
        <v>-3327.6391300000005</v>
      </c>
      <c r="Q27" s="373">
        <v>11126.659960000001</v>
      </c>
      <c r="R27" s="373">
        <v>158036.46581999998</v>
      </c>
      <c r="S27" s="167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633"/>
      <c r="AH27" s="633"/>
    </row>
    <row r="28" spans="1:34" s="589" customFormat="1" ht="12" customHeight="1" x14ac:dyDescent="0.2">
      <c r="A28" s="14" t="s">
        <v>1758</v>
      </c>
      <c r="B28" s="373">
        <v>4649.4340000000002</v>
      </c>
      <c r="C28" s="373">
        <v>-34.674999999999997</v>
      </c>
      <c r="D28" s="373">
        <v>0</v>
      </c>
      <c r="E28" s="373">
        <v>4614.759</v>
      </c>
      <c r="F28" s="373">
        <v>0</v>
      </c>
      <c r="G28" s="373">
        <v>0</v>
      </c>
      <c r="H28" s="373">
        <v>0</v>
      </c>
      <c r="I28" s="373">
        <v>0</v>
      </c>
      <c r="J28" s="373">
        <v>0</v>
      </c>
      <c r="K28" s="373">
        <v>0</v>
      </c>
      <c r="L28" s="373">
        <v>0</v>
      </c>
      <c r="M28" s="373">
        <v>0</v>
      </c>
      <c r="N28" s="373">
        <v>-0.433</v>
      </c>
      <c r="O28" s="373">
        <v>0</v>
      </c>
      <c r="P28" s="373">
        <v>0</v>
      </c>
      <c r="Q28" s="373">
        <v>-0.433</v>
      </c>
      <c r="R28" s="373">
        <v>4614.326</v>
      </c>
      <c r="S28" s="167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633"/>
      <c r="AH28" s="633"/>
    </row>
    <row r="29" spans="1:34" s="589" customFormat="1" ht="12" customHeight="1" x14ac:dyDescent="0.2">
      <c r="A29" s="16" t="s">
        <v>1076</v>
      </c>
      <c r="B29" s="374">
        <v>3896.1561900000002</v>
      </c>
      <c r="C29" s="374">
        <v>0</v>
      </c>
      <c r="D29" s="374">
        <v>0</v>
      </c>
      <c r="E29" s="374">
        <v>3896.1561900000002</v>
      </c>
      <c r="F29" s="374">
        <v>200099.45517</v>
      </c>
      <c r="G29" s="374">
        <v>0</v>
      </c>
      <c r="H29" s="374">
        <v>-587.37439000000006</v>
      </c>
      <c r="I29" s="374">
        <v>199512.08077999999</v>
      </c>
      <c r="J29" s="374">
        <v>3387.0744500000001</v>
      </c>
      <c r="K29" s="374">
        <v>-4535.4440000000004</v>
      </c>
      <c r="L29" s="374">
        <v>0</v>
      </c>
      <c r="M29" s="374">
        <v>-1148.3695500000003</v>
      </c>
      <c r="N29" s="374">
        <v>15948.424000000001</v>
      </c>
      <c r="O29" s="374">
        <v>0</v>
      </c>
      <c r="P29" s="374">
        <v>-3619.7710000000002</v>
      </c>
      <c r="Q29" s="374">
        <v>12328.653</v>
      </c>
      <c r="R29" s="374">
        <v>214588.52041999999</v>
      </c>
      <c r="S29" s="167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633"/>
      <c r="AH29" s="633"/>
    </row>
    <row r="30" spans="1:34" s="589" customFormat="1" ht="12" customHeight="1" x14ac:dyDescent="0.2">
      <c r="A30" s="22" t="s">
        <v>1102</v>
      </c>
      <c r="B30" s="375">
        <v>0</v>
      </c>
      <c r="C30" s="375">
        <v>0</v>
      </c>
      <c r="D30" s="375">
        <v>0</v>
      </c>
      <c r="E30" s="375">
        <v>0</v>
      </c>
      <c r="F30" s="375">
        <v>1408.79972</v>
      </c>
      <c r="G30" s="375">
        <v>-14.361120000000001</v>
      </c>
      <c r="H30" s="375">
        <v>0</v>
      </c>
      <c r="I30" s="375">
        <v>1394.4386</v>
      </c>
      <c r="J30" s="375">
        <v>3607.7252200000003</v>
      </c>
      <c r="K30" s="375">
        <v>-98.202839999999995</v>
      </c>
      <c r="L30" s="375">
        <v>0</v>
      </c>
      <c r="M30" s="375">
        <v>3509.5223800000003</v>
      </c>
      <c r="N30" s="375">
        <v>3590.1010300000003</v>
      </c>
      <c r="O30" s="375">
        <v>0</v>
      </c>
      <c r="P30" s="375">
        <v>0</v>
      </c>
      <c r="Q30" s="375">
        <v>3590.1010300000003</v>
      </c>
      <c r="R30" s="375">
        <v>8494.0620099999996</v>
      </c>
      <c r="S30" s="167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633"/>
      <c r="AH30" s="633"/>
    </row>
    <row r="31" spans="1:34" s="589" customFormat="1" ht="12" customHeight="1" x14ac:dyDescent="0.2">
      <c r="A31" s="14" t="s">
        <v>1997</v>
      </c>
      <c r="B31" s="373">
        <v>5477.488019999998</v>
      </c>
      <c r="C31" s="373">
        <v>0</v>
      </c>
      <c r="D31" s="373">
        <v>0</v>
      </c>
      <c r="E31" s="373">
        <v>5477.488019999998</v>
      </c>
      <c r="F31" s="373">
        <v>37662.194429999967</v>
      </c>
      <c r="G31" s="373">
        <v>-919.24413000000015</v>
      </c>
      <c r="H31" s="373">
        <v>0</v>
      </c>
      <c r="I31" s="373">
        <v>36742.950299999968</v>
      </c>
      <c r="J31" s="373">
        <v>0</v>
      </c>
      <c r="K31" s="373">
        <v>0</v>
      </c>
      <c r="L31" s="373">
        <v>0</v>
      </c>
      <c r="M31" s="373">
        <v>0</v>
      </c>
      <c r="N31" s="373">
        <v>1547.6649799999968</v>
      </c>
      <c r="O31" s="373">
        <v>0</v>
      </c>
      <c r="P31" s="373">
        <v>650.81194999999923</v>
      </c>
      <c r="Q31" s="373">
        <v>2198.4769299999962</v>
      </c>
      <c r="R31" s="373">
        <v>44418.915249999962</v>
      </c>
      <c r="S31" s="167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633"/>
      <c r="AH31" s="633"/>
    </row>
    <row r="32" spans="1:34" s="589" customFormat="1" ht="12" customHeight="1" x14ac:dyDescent="0.2">
      <c r="A32" s="14" t="s">
        <v>1881</v>
      </c>
      <c r="B32" s="373">
        <v>6510.6420099999987</v>
      </c>
      <c r="C32" s="373">
        <v>0</v>
      </c>
      <c r="D32" s="373">
        <v>-506.93594000000002</v>
      </c>
      <c r="E32" s="373">
        <v>6003.7060699999984</v>
      </c>
      <c r="F32" s="373">
        <v>144448.02013000028</v>
      </c>
      <c r="G32" s="373">
        <v>-2379.53089</v>
      </c>
      <c r="H32" s="373">
        <v>-6884.2546500000008</v>
      </c>
      <c r="I32" s="373">
        <v>135184.2345900003</v>
      </c>
      <c r="J32" s="373">
        <v>13129.352020000002</v>
      </c>
      <c r="K32" s="373">
        <v>-79.309389999999993</v>
      </c>
      <c r="L32" s="373">
        <v>0</v>
      </c>
      <c r="M32" s="373">
        <v>13050.042630000002</v>
      </c>
      <c r="N32" s="373">
        <v>17212.607390000001</v>
      </c>
      <c r="O32" s="373">
        <v>0</v>
      </c>
      <c r="P32" s="373">
        <v>-4961.2508899999993</v>
      </c>
      <c r="Q32" s="373">
        <v>12251.356500000002</v>
      </c>
      <c r="R32" s="373">
        <v>166489.33979000029</v>
      </c>
      <c r="S32" s="167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633"/>
      <c r="AH32" s="633"/>
    </row>
    <row r="33" spans="1:35" s="589" customFormat="1" ht="12" customHeight="1" x14ac:dyDescent="0.2">
      <c r="A33" s="16" t="s">
        <v>1028</v>
      </c>
      <c r="B33" s="374">
        <v>86716.256120000049</v>
      </c>
      <c r="C33" s="374">
        <v>0</v>
      </c>
      <c r="D33" s="374">
        <v>0</v>
      </c>
      <c r="E33" s="374">
        <v>86716.256120000049</v>
      </c>
      <c r="F33" s="374">
        <v>177788.30945999999</v>
      </c>
      <c r="G33" s="374">
        <v>-3710.5675499999998</v>
      </c>
      <c r="H33" s="374">
        <v>-3548.4537599999999</v>
      </c>
      <c r="I33" s="374">
        <v>170529.28814999998</v>
      </c>
      <c r="J33" s="374">
        <v>0</v>
      </c>
      <c r="K33" s="374">
        <v>0</v>
      </c>
      <c r="L33" s="374">
        <v>0</v>
      </c>
      <c r="M33" s="374">
        <v>0</v>
      </c>
      <c r="N33" s="374">
        <v>33478.635699999999</v>
      </c>
      <c r="O33" s="374">
        <v>0</v>
      </c>
      <c r="P33" s="374">
        <v>-763.12370999999996</v>
      </c>
      <c r="Q33" s="374">
        <v>32715.511989999999</v>
      </c>
      <c r="R33" s="374">
        <v>289961.05625999998</v>
      </c>
      <c r="S33" s="167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633"/>
      <c r="AH33" s="633"/>
    </row>
    <row r="34" spans="1:35" s="589" customFormat="1" ht="12" customHeight="1" x14ac:dyDescent="0.2">
      <c r="A34" s="22" t="s">
        <v>1753</v>
      </c>
      <c r="B34" s="375">
        <v>1456.37887</v>
      </c>
      <c r="C34" s="375">
        <v>-616.00099999999998</v>
      </c>
      <c r="D34" s="375">
        <v>-458.04572999999999</v>
      </c>
      <c r="E34" s="375">
        <v>382.33214000000004</v>
      </c>
      <c r="F34" s="375">
        <v>24198.994360000001</v>
      </c>
      <c r="G34" s="375">
        <v>0</v>
      </c>
      <c r="H34" s="375">
        <v>0</v>
      </c>
      <c r="I34" s="375">
        <v>24198.994360000001</v>
      </c>
      <c r="J34" s="375">
        <v>8229.4890099999993</v>
      </c>
      <c r="K34" s="375">
        <v>0</v>
      </c>
      <c r="L34" s="375">
        <v>0</v>
      </c>
      <c r="M34" s="375">
        <v>8229.4890099999993</v>
      </c>
      <c r="N34" s="375">
        <v>4270.4383899999993</v>
      </c>
      <c r="O34" s="375">
        <v>0</v>
      </c>
      <c r="P34" s="375">
        <v>0</v>
      </c>
      <c r="Q34" s="375">
        <v>4270.4383899999993</v>
      </c>
      <c r="R34" s="375">
        <v>37081.253899999996</v>
      </c>
      <c r="S34" s="167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633"/>
      <c r="AH34" s="633"/>
    </row>
    <row r="35" spans="1:35" s="589" customFormat="1" ht="12" customHeight="1" x14ac:dyDescent="0.2">
      <c r="A35" s="14" t="s">
        <v>1077</v>
      </c>
      <c r="B35" s="373">
        <v>1156.1643600000002</v>
      </c>
      <c r="C35" s="373">
        <v>-16.2333</v>
      </c>
      <c r="D35" s="373">
        <v>0</v>
      </c>
      <c r="E35" s="373">
        <v>1139.9310600000001</v>
      </c>
      <c r="F35" s="373">
        <v>44921.548750000002</v>
      </c>
      <c r="G35" s="373">
        <v>-1513.2604799999999</v>
      </c>
      <c r="H35" s="373">
        <v>0</v>
      </c>
      <c r="I35" s="373">
        <v>43408.288270000005</v>
      </c>
      <c r="J35" s="373">
        <v>0</v>
      </c>
      <c r="K35" s="373">
        <v>0</v>
      </c>
      <c r="L35" s="373">
        <v>0</v>
      </c>
      <c r="M35" s="373">
        <v>0</v>
      </c>
      <c r="N35" s="373">
        <v>20817.054560000004</v>
      </c>
      <c r="O35" s="373">
        <v>0</v>
      </c>
      <c r="P35" s="373">
        <v>-159.45196999999999</v>
      </c>
      <c r="Q35" s="373">
        <v>20657.602590000006</v>
      </c>
      <c r="R35" s="373">
        <v>65205.821920000017</v>
      </c>
      <c r="S35" s="167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633"/>
      <c r="AH35" s="633"/>
    </row>
    <row r="36" spans="1:35" s="589" customFormat="1" ht="12" customHeight="1" x14ac:dyDescent="0.2">
      <c r="A36" s="14" t="s">
        <v>1032</v>
      </c>
      <c r="B36" s="373">
        <v>45.054199999999994</v>
      </c>
      <c r="C36" s="373">
        <v>0</v>
      </c>
      <c r="D36" s="373">
        <v>0</v>
      </c>
      <c r="E36" s="373">
        <v>45.054199999999994</v>
      </c>
      <c r="F36" s="373">
        <v>3779.2942000000003</v>
      </c>
      <c r="G36" s="373">
        <v>-8.5220000000000002</v>
      </c>
      <c r="H36" s="373">
        <v>0</v>
      </c>
      <c r="I36" s="373">
        <v>3770.7722000000003</v>
      </c>
      <c r="J36" s="373">
        <v>532.92849000000001</v>
      </c>
      <c r="K36" s="373">
        <v>-175.63200000000001</v>
      </c>
      <c r="L36" s="373">
        <v>0</v>
      </c>
      <c r="M36" s="373">
        <v>357.29649000000001</v>
      </c>
      <c r="N36" s="373">
        <v>7297.2162000000008</v>
      </c>
      <c r="O36" s="373">
        <v>1826.81086</v>
      </c>
      <c r="P36" s="373">
        <v>-6254.0604999999996</v>
      </c>
      <c r="Q36" s="373">
        <v>2869.9665600000008</v>
      </c>
      <c r="R36" s="373">
        <v>7043.0894500000013</v>
      </c>
      <c r="S36" s="167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633"/>
      <c r="AH36" s="633"/>
    </row>
    <row r="37" spans="1:35" s="589" customFormat="1" ht="12" customHeight="1" x14ac:dyDescent="0.2">
      <c r="A37" s="16" t="s">
        <v>1031</v>
      </c>
      <c r="B37" s="374">
        <v>556.57419999999991</v>
      </c>
      <c r="C37" s="374">
        <v>-7.0022099999999998</v>
      </c>
      <c r="D37" s="374">
        <v>0</v>
      </c>
      <c r="E37" s="374">
        <v>549.57198999999991</v>
      </c>
      <c r="F37" s="374">
        <v>18329.837359999998</v>
      </c>
      <c r="G37" s="374">
        <v>-168.32051999999999</v>
      </c>
      <c r="H37" s="374">
        <v>0</v>
      </c>
      <c r="I37" s="374">
        <v>18161.516839999997</v>
      </c>
      <c r="J37" s="374">
        <v>1116.9245100000001</v>
      </c>
      <c r="K37" s="374">
        <v>-12.56592</v>
      </c>
      <c r="L37" s="374">
        <v>0</v>
      </c>
      <c r="M37" s="374">
        <v>1104.35859</v>
      </c>
      <c r="N37" s="374">
        <v>989.10824000000002</v>
      </c>
      <c r="O37" s="374">
        <v>0</v>
      </c>
      <c r="P37" s="374">
        <v>-56.301749999999998</v>
      </c>
      <c r="Q37" s="374">
        <v>932.80649000000005</v>
      </c>
      <c r="R37" s="374">
        <v>20748.253909999996</v>
      </c>
      <c r="S37" s="167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633"/>
      <c r="AH37" s="633"/>
    </row>
    <row r="38" spans="1:35" s="589" customFormat="1" ht="12" customHeight="1" x14ac:dyDescent="0.2">
      <c r="A38" s="22" t="s">
        <v>1101</v>
      </c>
      <c r="B38" s="375">
        <v>0</v>
      </c>
      <c r="C38" s="375">
        <v>0</v>
      </c>
      <c r="D38" s="375">
        <v>0</v>
      </c>
      <c r="E38" s="375">
        <v>0</v>
      </c>
      <c r="F38" s="375">
        <v>159.33594999999926</v>
      </c>
      <c r="G38" s="375">
        <v>0</v>
      </c>
      <c r="H38" s="375">
        <v>-49.679279999999999</v>
      </c>
      <c r="I38" s="375">
        <v>109.65666999999925</v>
      </c>
      <c r="J38" s="375">
        <v>752.30899999999997</v>
      </c>
      <c r="K38" s="375">
        <v>0</v>
      </c>
      <c r="L38" s="375">
        <v>0</v>
      </c>
      <c r="M38" s="375">
        <v>752.30899999999997</v>
      </c>
      <c r="N38" s="375">
        <v>39496.063539999996</v>
      </c>
      <c r="O38" s="375">
        <v>0</v>
      </c>
      <c r="P38" s="375">
        <v>-9157.4289399999998</v>
      </c>
      <c r="Q38" s="375">
        <v>30338.634599999998</v>
      </c>
      <c r="R38" s="375">
        <v>31200.600269999995</v>
      </c>
      <c r="S38" s="167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633"/>
      <c r="AH38" s="633"/>
    </row>
    <row r="39" spans="1:35" s="589" customFormat="1" ht="12" customHeight="1" x14ac:dyDescent="0.2">
      <c r="A39" s="14" t="s">
        <v>1934</v>
      </c>
      <c r="B39" s="373">
        <v>26020.8943</v>
      </c>
      <c r="C39" s="373">
        <v>0</v>
      </c>
      <c r="D39" s="373">
        <v>0</v>
      </c>
      <c r="E39" s="373">
        <v>26020.8943</v>
      </c>
      <c r="F39" s="373">
        <v>272754.12076999998</v>
      </c>
      <c r="G39" s="373">
        <v>-361.50144</v>
      </c>
      <c r="H39" s="373">
        <v>0</v>
      </c>
      <c r="I39" s="373">
        <v>272392.61932999996</v>
      </c>
      <c r="J39" s="373">
        <v>-109.69143</v>
      </c>
      <c r="K39" s="373">
        <v>0</v>
      </c>
      <c r="L39" s="373">
        <v>0</v>
      </c>
      <c r="M39" s="373">
        <v>-109.69143</v>
      </c>
      <c r="N39" s="373">
        <v>14243.237889999999</v>
      </c>
      <c r="O39" s="373">
        <v>0</v>
      </c>
      <c r="P39" s="373">
        <v>-2150.0565300000003</v>
      </c>
      <c r="Q39" s="373">
        <v>12093.181359999999</v>
      </c>
      <c r="R39" s="373">
        <v>310397.00355999992</v>
      </c>
      <c r="S39" s="167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633"/>
      <c r="AH39" s="633"/>
    </row>
    <row r="40" spans="1:35" s="589" customFormat="1" ht="12" customHeight="1" x14ac:dyDescent="0.2">
      <c r="A40" s="14" t="s">
        <v>1877</v>
      </c>
      <c r="B40" s="373">
        <v>147.90299999999999</v>
      </c>
      <c r="C40" s="373">
        <v>0</v>
      </c>
      <c r="D40" s="373">
        <v>0</v>
      </c>
      <c r="E40" s="373">
        <v>147.90299999999999</v>
      </c>
      <c r="F40" s="373">
        <v>11034.457</v>
      </c>
      <c r="G40" s="373">
        <v>0</v>
      </c>
      <c r="H40" s="373">
        <v>0</v>
      </c>
      <c r="I40" s="373">
        <v>11034.457</v>
      </c>
      <c r="J40" s="373">
        <v>19.074999999999999</v>
      </c>
      <c r="K40" s="373">
        <v>0</v>
      </c>
      <c r="L40" s="373">
        <v>0</v>
      </c>
      <c r="M40" s="373">
        <v>19.074999999999999</v>
      </c>
      <c r="N40" s="373">
        <v>12446.367</v>
      </c>
      <c r="O40" s="373">
        <v>0</v>
      </c>
      <c r="P40" s="373">
        <v>0</v>
      </c>
      <c r="Q40" s="373">
        <v>12446.367</v>
      </c>
      <c r="R40" s="373">
        <v>23647.802000000003</v>
      </c>
      <c r="S40" s="167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633"/>
      <c r="AH40" s="633"/>
    </row>
    <row r="41" spans="1:35" s="589" customFormat="1" ht="12" customHeight="1" x14ac:dyDescent="0.2">
      <c r="A41" s="14" t="s">
        <v>1100</v>
      </c>
      <c r="B41" s="373">
        <v>13758.606080000003</v>
      </c>
      <c r="C41" s="373">
        <v>2157.1497200000003</v>
      </c>
      <c r="D41" s="373">
        <v>0</v>
      </c>
      <c r="E41" s="373">
        <v>15915.755800000003</v>
      </c>
      <c r="F41" s="373">
        <v>66592.284150000109</v>
      </c>
      <c r="G41" s="373">
        <v>1435.7123999999999</v>
      </c>
      <c r="H41" s="373">
        <v>-508.70551</v>
      </c>
      <c r="I41" s="373">
        <v>67519.291040000113</v>
      </c>
      <c r="J41" s="373">
        <v>12692.79349</v>
      </c>
      <c r="K41" s="373">
        <v>0</v>
      </c>
      <c r="L41" s="373">
        <v>0</v>
      </c>
      <c r="M41" s="373">
        <v>12692.79349</v>
      </c>
      <c r="N41" s="373">
        <v>4249.5590599999996</v>
      </c>
      <c r="O41" s="373">
        <v>0</v>
      </c>
      <c r="P41" s="373">
        <v>-759.92764999999997</v>
      </c>
      <c r="Q41" s="373">
        <v>3489.6314099999995</v>
      </c>
      <c r="R41" s="373">
        <v>99617.47174000011</v>
      </c>
      <c r="S41" s="167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633"/>
      <c r="AH41" s="633"/>
    </row>
    <row r="42" spans="1:35" s="589" customFormat="1" ht="12" customHeight="1" x14ac:dyDescent="0.2">
      <c r="A42" s="22" t="s">
        <v>1073</v>
      </c>
      <c r="B42" s="375">
        <v>105.82256</v>
      </c>
      <c r="C42" s="375">
        <v>0</v>
      </c>
      <c r="D42" s="375">
        <v>0</v>
      </c>
      <c r="E42" s="375">
        <v>105.82256</v>
      </c>
      <c r="F42" s="375">
        <v>4295.4986399999998</v>
      </c>
      <c r="G42" s="375">
        <v>0</v>
      </c>
      <c r="H42" s="375">
        <v>0</v>
      </c>
      <c r="I42" s="375">
        <v>4295.4986399999998</v>
      </c>
      <c r="J42" s="375">
        <v>198.54445999999999</v>
      </c>
      <c r="K42" s="375">
        <v>0</v>
      </c>
      <c r="L42" s="375">
        <v>0</v>
      </c>
      <c r="M42" s="375">
        <v>198.54445999999999</v>
      </c>
      <c r="N42" s="375">
        <v>3341.2316900000001</v>
      </c>
      <c r="O42" s="375">
        <v>0</v>
      </c>
      <c r="P42" s="375">
        <v>-1771.3434399999999</v>
      </c>
      <c r="Q42" s="375">
        <v>1569.8882500000002</v>
      </c>
      <c r="R42" s="375">
        <v>6169.7539099999995</v>
      </c>
      <c r="S42" s="167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633"/>
      <c r="AH42" s="633"/>
      <c r="AI42" s="633"/>
    </row>
    <row r="43" spans="1:35" s="589" customFormat="1" ht="12" customHeight="1" x14ac:dyDescent="0.2">
      <c r="A43" s="14" t="s">
        <v>1488</v>
      </c>
      <c r="B43" s="373">
        <v>6206.7432800000006</v>
      </c>
      <c r="C43" s="373">
        <v>0</v>
      </c>
      <c r="D43" s="373">
        <v>0</v>
      </c>
      <c r="E43" s="373">
        <v>6206.7432800000006</v>
      </c>
      <c r="F43" s="373">
        <v>47023.595099999991</v>
      </c>
      <c r="G43" s="373">
        <v>-728.38499999999999</v>
      </c>
      <c r="H43" s="373">
        <v>-2188.7600000000002</v>
      </c>
      <c r="I43" s="373">
        <v>44106.450099999987</v>
      </c>
      <c r="J43" s="373">
        <v>3373.0726798570008</v>
      </c>
      <c r="K43" s="373">
        <v>0</v>
      </c>
      <c r="L43" s="373">
        <v>0</v>
      </c>
      <c r="M43" s="373">
        <v>3373.0726798570008</v>
      </c>
      <c r="N43" s="373">
        <v>34047.631580000001</v>
      </c>
      <c r="O43" s="373">
        <v>0</v>
      </c>
      <c r="P43" s="373">
        <v>-447.93293</v>
      </c>
      <c r="Q43" s="373">
        <v>33599.698649999998</v>
      </c>
      <c r="R43" s="373">
        <v>87285.964709856984</v>
      </c>
      <c r="S43" s="167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633"/>
      <c r="AH43" s="633"/>
      <c r="AI43" s="633"/>
    </row>
    <row r="44" spans="1:35" s="589" customFormat="1" ht="12" customHeight="1" x14ac:dyDescent="0.2">
      <c r="A44" s="14" t="s">
        <v>5</v>
      </c>
      <c r="B44" s="373">
        <v>814.23736999999994</v>
      </c>
      <c r="C44" s="373">
        <v>0</v>
      </c>
      <c r="D44" s="373">
        <v>0</v>
      </c>
      <c r="E44" s="373">
        <v>814.23736999999994</v>
      </c>
      <c r="F44" s="373">
        <v>0</v>
      </c>
      <c r="G44" s="373">
        <v>0</v>
      </c>
      <c r="H44" s="373">
        <v>0</v>
      </c>
      <c r="I44" s="373">
        <v>0</v>
      </c>
      <c r="J44" s="373">
        <v>0</v>
      </c>
      <c r="K44" s="373">
        <v>0</v>
      </c>
      <c r="L44" s="373">
        <v>0</v>
      </c>
      <c r="M44" s="373">
        <v>0</v>
      </c>
      <c r="N44" s="373">
        <v>0</v>
      </c>
      <c r="O44" s="373">
        <v>0</v>
      </c>
      <c r="P44" s="373">
        <v>0</v>
      </c>
      <c r="Q44" s="373">
        <v>0</v>
      </c>
      <c r="R44" s="373">
        <v>814.23736999999994</v>
      </c>
      <c r="S44" s="167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633"/>
      <c r="AH44" s="633"/>
      <c r="AI44" s="633"/>
    </row>
    <row r="45" spans="1:35" s="589" customFormat="1" ht="12" customHeight="1" x14ac:dyDescent="0.2">
      <c r="A45" s="16" t="s">
        <v>1886</v>
      </c>
      <c r="B45" s="374">
        <v>6.5779899999999998</v>
      </c>
      <c r="C45" s="374">
        <v>0</v>
      </c>
      <c r="D45" s="374">
        <v>0</v>
      </c>
      <c r="E45" s="374">
        <v>6.5779899999999998</v>
      </c>
      <c r="F45" s="374">
        <v>4131.90942</v>
      </c>
      <c r="G45" s="374">
        <v>0</v>
      </c>
      <c r="H45" s="374">
        <v>0</v>
      </c>
      <c r="I45" s="374">
        <v>4131.90942</v>
      </c>
      <c r="J45" s="374">
        <v>952.30883999999992</v>
      </c>
      <c r="K45" s="374">
        <v>0</v>
      </c>
      <c r="L45" s="374">
        <v>-44.145000000000003</v>
      </c>
      <c r="M45" s="374">
        <v>908.16383999999994</v>
      </c>
      <c r="N45" s="374">
        <v>3462.6132200000002</v>
      </c>
      <c r="O45" s="374">
        <v>0</v>
      </c>
      <c r="P45" s="374">
        <v>-862.4316</v>
      </c>
      <c r="Q45" s="374">
        <v>2600.1816200000003</v>
      </c>
      <c r="R45" s="374">
        <v>7646.8328700000002</v>
      </c>
      <c r="S45" s="167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633"/>
      <c r="AH45" s="633"/>
      <c r="AI45" s="633"/>
    </row>
    <row r="46" spans="1:35" s="589" customFormat="1" ht="12" customHeight="1" x14ac:dyDescent="0.2">
      <c r="A46" s="14" t="s">
        <v>1029</v>
      </c>
      <c r="B46" s="373">
        <v>123384.36900000001</v>
      </c>
      <c r="C46" s="373">
        <v>-4920.1791900000007</v>
      </c>
      <c r="D46" s="373">
        <v>0</v>
      </c>
      <c r="E46" s="373">
        <v>118464.18981000001</v>
      </c>
      <c r="F46" s="373">
        <v>137265.9859</v>
      </c>
      <c r="G46" s="373">
        <v>0</v>
      </c>
      <c r="H46" s="373">
        <v>-2275.1480000000001</v>
      </c>
      <c r="I46" s="373">
        <v>134990.83790000001</v>
      </c>
      <c r="J46" s="373">
        <v>0</v>
      </c>
      <c r="K46" s="373">
        <v>0</v>
      </c>
      <c r="L46" s="373">
        <v>0</v>
      </c>
      <c r="M46" s="373">
        <v>0</v>
      </c>
      <c r="N46" s="373">
        <v>76586.708200000008</v>
      </c>
      <c r="O46" s="373">
        <v>0</v>
      </c>
      <c r="P46" s="373">
        <v>-64030.67585</v>
      </c>
      <c r="Q46" s="373">
        <v>12556.032350000009</v>
      </c>
      <c r="R46" s="373">
        <v>266011.06006000005</v>
      </c>
      <c r="S46" s="167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633"/>
      <c r="AH46" s="633"/>
      <c r="AI46" s="633"/>
    </row>
    <row r="47" spans="1:35" s="589" customFormat="1" ht="12" customHeight="1" x14ac:dyDescent="0.2">
      <c r="A47" s="14" t="s">
        <v>1878</v>
      </c>
      <c r="B47" s="373">
        <v>186.19517999999999</v>
      </c>
      <c r="C47" s="373">
        <v>0</v>
      </c>
      <c r="D47" s="373">
        <v>0</v>
      </c>
      <c r="E47" s="373">
        <v>186.19517999999999</v>
      </c>
      <c r="F47" s="373">
        <v>29835.850440000002</v>
      </c>
      <c r="G47" s="373">
        <v>-229.85735</v>
      </c>
      <c r="H47" s="373">
        <v>-2374.60815</v>
      </c>
      <c r="I47" s="373">
        <v>27231.384940000004</v>
      </c>
      <c r="J47" s="373">
        <v>518.07532000000003</v>
      </c>
      <c r="K47" s="373">
        <v>0</v>
      </c>
      <c r="L47" s="373">
        <v>0</v>
      </c>
      <c r="M47" s="373">
        <v>518.07532000000003</v>
      </c>
      <c r="N47" s="373">
        <v>1738.04513</v>
      </c>
      <c r="O47" s="373">
        <v>0</v>
      </c>
      <c r="P47" s="373">
        <v>0</v>
      </c>
      <c r="Q47" s="373">
        <v>1738.04513</v>
      </c>
      <c r="R47" s="373">
        <v>29673.700570000001</v>
      </c>
      <c r="S47" s="167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633"/>
      <c r="AH47" s="633"/>
      <c r="AI47" s="633"/>
    </row>
    <row r="48" spans="1:35" s="589" customFormat="1" ht="12" customHeight="1" x14ac:dyDescent="0.2">
      <c r="A48" s="16" t="s">
        <v>1022</v>
      </c>
      <c r="B48" s="374">
        <v>8154.7592000000004</v>
      </c>
      <c r="C48" s="374">
        <v>0</v>
      </c>
      <c r="D48" s="374">
        <v>0</v>
      </c>
      <c r="E48" s="374">
        <v>8154.7592000000004</v>
      </c>
      <c r="F48" s="374">
        <v>91994.472629999989</v>
      </c>
      <c r="G48" s="374">
        <v>0</v>
      </c>
      <c r="H48" s="374">
        <v>-130.86411999999999</v>
      </c>
      <c r="I48" s="374">
        <v>91863.608509999991</v>
      </c>
      <c r="J48" s="374">
        <v>0</v>
      </c>
      <c r="K48" s="374">
        <v>0</v>
      </c>
      <c r="L48" s="374">
        <v>0</v>
      </c>
      <c r="M48" s="374">
        <v>0</v>
      </c>
      <c r="N48" s="374">
        <v>3623.7225400000002</v>
      </c>
      <c r="O48" s="374">
        <v>0</v>
      </c>
      <c r="P48" s="374">
        <v>0</v>
      </c>
      <c r="Q48" s="374">
        <v>3623.7225400000002</v>
      </c>
      <c r="R48" s="374">
        <v>103642.09024999999</v>
      </c>
      <c r="S48" s="167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633"/>
      <c r="AH48" s="633"/>
      <c r="AI48" s="633"/>
    </row>
    <row r="49" spans="1:35" s="959" customFormat="1" ht="12" customHeight="1" x14ac:dyDescent="0.2">
      <c r="A49" s="1657" t="s">
        <v>3836</v>
      </c>
      <c r="B49" s="1503">
        <v>468731.18683554616</v>
      </c>
      <c r="C49" s="1503">
        <v>-4024.1320658547484</v>
      </c>
      <c r="D49" s="1503">
        <v>-1809.5354200000002</v>
      </c>
      <c r="E49" s="1503">
        <v>462897.51934969134</v>
      </c>
      <c r="F49" s="1503">
        <v>2675680.0055800001</v>
      </c>
      <c r="G49" s="1503">
        <v>-22622.3066</v>
      </c>
      <c r="H49" s="1503">
        <v>-28758.31826</v>
      </c>
      <c r="I49" s="1503">
        <v>2624299.3807199993</v>
      </c>
      <c r="J49" s="1503">
        <v>138998.12576985703</v>
      </c>
      <c r="K49" s="1503">
        <v>-5619.4408729546058</v>
      </c>
      <c r="L49" s="1503">
        <v>-44.145000000000003</v>
      </c>
      <c r="M49" s="1503">
        <v>133334.53989690237</v>
      </c>
      <c r="N49" s="1503">
        <v>899718.25081000023</v>
      </c>
      <c r="O49" s="1503">
        <v>1586.72066</v>
      </c>
      <c r="P49" s="1503">
        <v>-137285.07776999997</v>
      </c>
      <c r="Q49" s="1503">
        <v>764019.89370000013</v>
      </c>
      <c r="R49" s="1503">
        <v>3984551.3336665933</v>
      </c>
      <c r="S49" s="981"/>
      <c r="T49" s="982"/>
      <c r="U49" s="982"/>
      <c r="V49" s="982"/>
      <c r="W49" s="982"/>
      <c r="X49" s="950"/>
      <c r="Y49" s="950"/>
      <c r="Z49" s="950"/>
      <c r="AA49" s="950"/>
      <c r="AB49" s="950"/>
      <c r="AC49" s="950"/>
      <c r="AD49" s="950"/>
      <c r="AE49" s="950"/>
      <c r="AF49" s="950"/>
      <c r="AG49" s="963"/>
      <c r="AH49" s="963"/>
      <c r="AI49" s="963"/>
    </row>
    <row r="50" spans="1:35" s="959" customFormat="1" ht="12" customHeight="1" x14ac:dyDescent="0.2">
      <c r="A50" s="1658" t="s">
        <v>857</v>
      </c>
      <c r="B50" s="983"/>
      <c r="C50" s="983"/>
      <c r="D50" s="983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49"/>
      <c r="T50" s="950"/>
      <c r="U50" s="950"/>
      <c r="V50" s="950"/>
      <c r="W50" s="950"/>
      <c r="X50" s="950"/>
      <c r="Y50" s="950"/>
      <c r="Z50" s="950"/>
      <c r="AA50" s="950"/>
      <c r="AB50" s="950"/>
      <c r="AC50" s="950"/>
      <c r="AD50" s="950"/>
      <c r="AE50" s="950"/>
      <c r="AF50" s="950"/>
      <c r="AG50" s="963"/>
      <c r="AH50" s="963"/>
      <c r="AI50" s="963"/>
    </row>
    <row r="51" spans="1:35" s="589" customFormat="1" ht="12" customHeight="1" x14ac:dyDescent="0.2">
      <c r="A51" s="14" t="s">
        <v>1879</v>
      </c>
      <c r="B51" s="373">
        <v>24430.2582</v>
      </c>
      <c r="C51" s="373">
        <v>-536.50199999999995</v>
      </c>
      <c r="D51" s="373">
        <v>-414.28242</v>
      </c>
      <c r="E51" s="373">
        <v>23479.47378</v>
      </c>
      <c r="F51" s="373">
        <v>885.8463999999999</v>
      </c>
      <c r="G51" s="373">
        <v>0</v>
      </c>
      <c r="H51" s="373">
        <v>0</v>
      </c>
      <c r="I51" s="373">
        <v>885.8463999999999</v>
      </c>
      <c r="J51" s="373">
        <v>333.72311999999999</v>
      </c>
      <c r="K51" s="373">
        <v>0</v>
      </c>
      <c r="L51" s="373">
        <v>-333.72311999999999</v>
      </c>
      <c r="M51" s="373">
        <v>0</v>
      </c>
      <c r="N51" s="373">
        <v>360.38431999999995</v>
      </c>
      <c r="O51" s="373">
        <v>0</v>
      </c>
      <c r="P51" s="373">
        <v>-360.38431999999995</v>
      </c>
      <c r="Q51" s="373">
        <v>0</v>
      </c>
      <c r="R51" s="373">
        <v>24365.320179999999</v>
      </c>
      <c r="S51" s="167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633"/>
      <c r="AH51" s="633"/>
      <c r="AI51" s="633"/>
    </row>
    <row r="52" spans="1:35" s="589" customFormat="1" ht="12" customHeight="1" x14ac:dyDescent="0.2">
      <c r="A52" s="14" t="s">
        <v>1880</v>
      </c>
      <c r="B52" s="373">
        <v>4396.2501900000007</v>
      </c>
      <c r="C52" s="373">
        <v>0</v>
      </c>
      <c r="D52" s="373">
        <v>0</v>
      </c>
      <c r="E52" s="373">
        <v>4396.2501900000007</v>
      </c>
      <c r="F52" s="373">
        <v>0</v>
      </c>
      <c r="G52" s="373">
        <v>0</v>
      </c>
      <c r="H52" s="373">
        <v>0</v>
      </c>
      <c r="I52" s="373">
        <v>0</v>
      </c>
      <c r="J52" s="373">
        <v>3515.1075200000005</v>
      </c>
      <c r="K52" s="373">
        <v>0</v>
      </c>
      <c r="L52" s="373">
        <v>0</v>
      </c>
      <c r="M52" s="373">
        <v>3515.1075200000005</v>
      </c>
      <c r="N52" s="373">
        <v>0</v>
      </c>
      <c r="O52" s="373">
        <v>0</v>
      </c>
      <c r="P52" s="373">
        <v>0</v>
      </c>
      <c r="Q52" s="373">
        <v>0</v>
      </c>
      <c r="R52" s="373">
        <v>7911.3577100000011</v>
      </c>
      <c r="S52" s="167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633"/>
      <c r="AH52" s="633"/>
      <c r="AI52" s="633"/>
    </row>
    <row r="53" spans="1:35" s="589" customFormat="1" ht="12" customHeight="1" x14ac:dyDescent="0.2">
      <c r="A53" s="16" t="s">
        <v>1918</v>
      </c>
      <c r="B53" s="374">
        <v>348.64659999999998</v>
      </c>
      <c r="C53" s="374">
        <v>0</v>
      </c>
      <c r="D53" s="374">
        <v>-4.0938099999999995</v>
      </c>
      <c r="E53" s="374">
        <v>344.55278999999996</v>
      </c>
      <c r="F53" s="374">
        <v>325.93516000000005</v>
      </c>
      <c r="G53" s="374">
        <v>0</v>
      </c>
      <c r="H53" s="374">
        <v>-2.8203200000000002</v>
      </c>
      <c r="I53" s="374">
        <v>323.11484000000007</v>
      </c>
      <c r="J53" s="374">
        <v>0</v>
      </c>
      <c r="K53" s="374">
        <v>0</v>
      </c>
      <c r="L53" s="374">
        <v>0</v>
      </c>
      <c r="M53" s="374">
        <v>0</v>
      </c>
      <c r="N53" s="374">
        <v>13.062899999999999</v>
      </c>
      <c r="O53" s="374">
        <v>0</v>
      </c>
      <c r="P53" s="374">
        <v>0</v>
      </c>
      <c r="Q53" s="374">
        <v>13.062899999999999</v>
      </c>
      <c r="R53" s="374">
        <v>680.73053000000004</v>
      </c>
      <c r="S53" s="167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633"/>
      <c r="AH53" s="633"/>
      <c r="AI53" s="633"/>
    </row>
    <row r="54" spans="1:35" s="589" customFormat="1" ht="12" customHeight="1" x14ac:dyDescent="0.2">
      <c r="A54" s="22" t="s">
        <v>141</v>
      </c>
      <c r="B54" s="375">
        <v>0</v>
      </c>
      <c r="C54" s="375">
        <v>0</v>
      </c>
      <c r="D54" s="375">
        <v>0</v>
      </c>
      <c r="E54" s="375">
        <v>0</v>
      </c>
      <c r="F54" s="375">
        <v>254.85939999999999</v>
      </c>
      <c r="G54" s="375">
        <v>0</v>
      </c>
      <c r="H54" s="375">
        <v>0</v>
      </c>
      <c r="I54" s="375">
        <v>254.85939999999999</v>
      </c>
      <c r="J54" s="375">
        <v>0</v>
      </c>
      <c r="K54" s="375">
        <v>0</v>
      </c>
      <c r="L54" s="375">
        <v>0</v>
      </c>
      <c r="M54" s="375">
        <v>0</v>
      </c>
      <c r="N54" s="375">
        <v>0</v>
      </c>
      <c r="O54" s="375">
        <v>0</v>
      </c>
      <c r="P54" s="375">
        <v>0</v>
      </c>
      <c r="Q54" s="375">
        <v>0</v>
      </c>
      <c r="R54" s="375">
        <v>254.85939999999999</v>
      </c>
      <c r="S54" s="167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633"/>
      <c r="AH54" s="633"/>
      <c r="AI54" s="633"/>
    </row>
    <row r="55" spans="1:35" s="589" customFormat="1" ht="12" customHeight="1" x14ac:dyDescent="0.2">
      <c r="A55" s="14" t="s">
        <v>4</v>
      </c>
      <c r="B55" s="373">
        <v>163.596</v>
      </c>
      <c r="C55" s="373">
        <v>0</v>
      </c>
      <c r="D55" s="373">
        <v>0</v>
      </c>
      <c r="E55" s="373">
        <v>163.596</v>
      </c>
      <c r="F55" s="373">
        <v>0</v>
      </c>
      <c r="G55" s="373">
        <v>0</v>
      </c>
      <c r="H55" s="373">
        <v>0</v>
      </c>
      <c r="I55" s="373">
        <v>0</v>
      </c>
      <c r="J55" s="373">
        <v>0</v>
      </c>
      <c r="K55" s="373">
        <v>0</v>
      </c>
      <c r="L55" s="373">
        <v>0</v>
      </c>
      <c r="M55" s="373">
        <v>0</v>
      </c>
      <c r="N55" s="373">
        <v>13.518000000000001</v>
      </c>
      <c r="O55" s="373">
        <v>0</v>
      </c>
      <c r="P55" s="373">
        <v>0</v>
      </c>
      <c r="Q55" s="373">
        <v>13.518000000000001</v>
      </c>
      <c r="R55" s="373">
        <v>177.114</v>
      </c>
      <c r="S55" s="167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633"/>
      <c r="AH55" s="633"/>
      <c r="AI55" s="633"/>
    </row>
    <row r="56" spans="1:35" s="589" customFormat="1" ht="12" customHeight="1" x14ac:dyDescent="0.2">
      <c r="A56" s="16" t="s">
        <v>1104</v>
      </c>
      <c r="B56" s="374">
        <v>125.93737</v>
      </c>
      <c r="C56" s="374">
        <v>0</v>
      </c>
      <c r="D56" s="374">
        <v>0</v>
      </c>
      <c r="E56" s="374">
        <v>125.93737</v>
      </c>
      <c r="F56" s="374">
        <v>2095.8843099999999</v>
      </c>
      <c r="G56" s="374">
        <v>0</v>
      </c>
      <c r="H56" s="374">
        <v>0</v>
      </c>
      <c r="I56" s="374">
        <v>2095.8843099999999</v>
      </c>
      <c r="J56" s="374">
        <v>26.819689999999998</v>
      </c>
      <c r="K56" s="374">
        <v>0</v>
      </c>
      <c r="L56" s="374">
        <v>0</v>
      </c>
      <c r="M56" s="374">
        <v>26.819689999999998</v>
      </c>
      <c r="N56" s="374">
        <v>0</v>
      </c>
      <c r="O56" s="374">
        <v>0</v>
      </c>
      <c r="P56" s="374">
        <v>0</v>
      </c>
      <c r="Q56" s="374">
        <v>0</v>
      </c>
      <c r="R56" s="374">
        <v>2248.6413699999998</v>
      </c>
      <c r="S56" s="167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633"/>
      <c r="AH56" s="633"/>
      <c r="AI56" s="633"/>
    </row>
    <row r="57" spans="1:35" s="589" customFormat="1" ht="12" customHeight="1" x14ac:dyDescent="0.2">
      <c r="A57" s="14" t="s">
        <v>1882</v>
      </c>
      <c r="B57" s="373">
        <v>15258.56878</v>
      </c>
      <c r="C57" s="373">
        <v>0</v>
      </c>
      <c r="D57" s="373">
        <v>0</v>
      </c>
      <c r="E57" s="373">
        <v>15258.56878</v>
      </c>
      <c r="F57" s="373">
        <v>0</v>
      </c>
      <c r="G57" s="373">
        <v>0</v>
      </c>
      <c r="H57" s="373">
        <v>0</v>
      </c>
      <c r="I57" s="373">
        <v>0</v>
      </c>
      <c r="J57" s="373">
        <v>261.79696999999999</v>
      </c>
      <c r="K57" s="373">
        <v>0</v>
      </c>
      <c r="L57" s="373">
        <v>0</v>
      </c>
      <c r="M57" s="373">
        <v>261.79696999999999</v>
      </c>
      <c r="N57" s="373">
        <v>229.75688</v>
      </c>
      <c r="O57" s="373">
        <v>0</v>
      </c>
      <c r="P57" s="373">
        <v>-229.75688</v>
      </c>
      <c r="Q57" s="373">
        <v>0</v>
      </c>
      <c r="R57" s="373">
        <v>15520.365749999999</v>
      </c>
      <c r="S57" s="167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633"/>
      <c r="AH57" s="633"/>
      <c r="AI57" s="633"/>
    </row>
    <row r="58" spans="1:35" s="589" customFormat="1" ht="12" customHeight="1" x14ac:dyDescent="0.2">
      <c r="A58" s="14" t="s">
        <v>1754</v>
      </c>
      <c r="B58" s="373">
        <v>3.7400900000000004</v>
      </c>
      <c r="C58" s="373">
        <v>0</v>
      </c>
      <c r="D58" s="373">
        <v>0</v>
      </c>
      <c r="E58" s="373">
        <v>3.7400900000000004</v>
      </c>
      <c r="F58" s="373">
        <v>1074.0422800000001</v>
      </c>
      <c r="G58" s="373">
        <v>0</v>
      </c>
      <c r="H58" s="373">
        <v>0</v>
      </c>
      <c r="I58" s="373">
        <v>1074.0422800000001</v>
      </c>
      <c r="J58" s="373">
        <v>42.240540000000003</v>
      </c>
      <c r="K58" s="373">
        <v>0</v>
      </c>
      <c r="L58" s="373">
        <v>0</v>
      </c>
      <c r="M58" s="373">
        <v>42.240540000000003</v>
      </c>
      <c r="N58" s="373">
        <v>0</v>
      </c>
      <c r="O58" s="373">
        <v>0</v>
      </c>
      <c r="P58" s="373">
        <v>0</v>
      </c>
      <c r="Q58" s="373">
        <v>0</v>
      </c>
      <c r="R58" s="373">
        <v>1120.0229100000001</v>
      </c>
      <c r="S58" s="167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633"/>
      <c r="AH58" s="633"/>
      <c r="AI58" s="633"/>
    </row>
    <row r="59" spans="1:35" s="589" customFormat="1" ht="12" customHeight="1" x14ac:dyDescent="0.2">
      <c r="A59" s="16" t="s">
        <v>1885</v>
      </c>
      <c r="B59" s="374">
        <v>13251.087439999999</v>
      </c>
      <c r="C59" s="374">
        <v>0</v>
      </c>
      <c r="D59" s="374">
        <v>0</v>
      </c>
      <c r="E59" s="374">
        <v>13251.087439999999</v>
      </c>
      <c r="F59" s="374">
        <v>0</v>
      </c>
      <c r="G59" s="374">
        <v>0</v>
      </c>
      <c r="H59" s="374">
        <v>0</v>
      </c>
      <c r="I59" s="374">
        <v>0</v>
      </c>
      <c r="J59" s="374">
        <v>8646.9072500000002</v>
      </c>
      <c r="K59" s="374">
        <v>0</v>
      </c>
      <c r="L59" s="374">
        <v>0</v>
      </c>
      <c r="M59" s="374">
        <v>8646.9072500000002</v>
      </c>
      <c r="N59" s="374">
        <v>3454.3497400000001</v>
      </c>
      <c r="O59" s="374">
        <v>0</v>
      </c>
      <c r="P59" s="374">
        <v>0</v>
      </c>
      <c r="Q59" s="374">
        <v>3454.3497400000001</v>
      </c>
      <c r="R59" s="374">
        <v>25352.344430000001</v>
      </c>
      <c r="S59" s="167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633"/>
      <c r="AH59" s="633"/>
      <c r="AI59" s="633"/>
    </row>
    <row r="60" spans="1:35" s="959" customFormat="1" ht="12" customHeight="1" x14ac:dyDescent="0.2">
      <c r="A60" s="1657" t="s">
        <v>861</v>
      </c>
      <c r="B60" s="1502">
        <v>57978.084669999997</v>
      </c>
      <c r="C60" s="1502">
        <v>-536.50199999999995</v>
      </c>
      <c r="D60" s="1502">
        <v>-418.37623000000002</v>
      </c>
      <c r="E60" s="1502">
        <v>57023.206439999994</v>
      </c>
      <c r="F60" s="1502">
        <v>4636.5675499999998</v>
      </c>
      <c r="G60" s="1502">
        <v>0</v>
      </c>
      <c r="H60" s="1502">
        <v>-2.8203200000000002</v>
      </c>
      <c r="I60" s="1502">
        <v>4633.7472300000009</v>
      </c>
      <c r="J60" s="1502">
        <v>12826.595090000001</v>
      </c>
      <c r="K60" s="1502">
        <v>0</v>
      </c>
      <c r="L60" s="1502">
        <v>-333.72311999999999</v>
      </c>
      <c r="M60" s="1502">
        <v>12492.87197</v>
      </c>
      <c r="N60" s="1502">
        <v>4071.0718400000001</v>
      </c>
      <c r="O60" s="1502">
        <v>0</v>
      </c>
      <c r="P60" s="1502">
        <v>-590.14119999999991</v>
      </c>
      <c r="Q60" s="1502">
        <v>3480.93064</v>
      </c>
      <c r="R60" s="1502">
        <v>77630.756280000001</v>
      </c>
      <c r="S60" s="981"/>
      <c r="T60" s="982"/>
      <c r="U60" s="982"/>
      <c r="V60" s="982"/>
      <c r="W60" s="982"/>
      <c r="X60" s="950"/>
      <c r="Y60" s="950"/>
      <c r="Z60" s="950"/>
      <c r="AA60" s="950"/>
      <c r="AB60" s="950"/>
      <c r="AC60" s="950"/>
      <c r="AD60" s="950"/>
      <c r="AE60" s="950"/>
      <c r="AF60" s="950"/>
      <c r="AG60" s="963"/>
      <c r="AH60" s="963"/>
      <c r="AI60" s="963"/>
    </row>
    <row r="61" spans="1:35" s="959" customFormat="1" ht="12" customHeight="1" x14ac:dyDescent="0.2">
      <c r="A61" s="1654" t="s">
        <v>3830</v>
      </c>
      <c r="B61" s="984"/>
      <c r="C61" s="984"/>
      <c r="D61" s="984"/>
      <c r="E61" s="984"/>
      <c r="F61" s="984"/>
      <c r="G61" s="984"/>
      <c r="H61" s="984"/>
      <c r="I61" s="984"/>
      <c r="J61" s="984"/>
      <c r="K61" s="984"/>
      <c r="L61" s="984"/>
      <c r="M61" s="984"/>
      <c r="N61" s="984"/>
      <c r="O61" s="984"/>
      <c r="P61" s="984"/>
      <c r="Q61" s="984"/>
      <c r="R61" s="984"/>
      <c r="S61" s="949"/>
      <c r="T61" s="950"/>
      <c r="U61" s="950"/>
      <c r="V61" s="950"/>
      <c r="W61" s="950"/>
      <c r="X61" s="950"/>
      <c r="Y61" s="950"/>
      <c r="Z61" s="950"/>
      <c r="AA61" s="950"/>
      <c r="AB61" s="950"/>
      <c r="AC61" s="950"/>
      <c r="AD61" s="950"/>
      <c r="AE61" s="950"/>
      <c r="AF61" s="950"/>
      <c r="AG61" s="963"/>
      <c r="AH61" s="963"/>
      <c r="AI61" s="963"/>
    </row>
    <row r="62" spans="1:35" s="589" customFormat="1" ht="12" customHeight="1" x14ac:dyDescent="0.2">
      <c r="A62" s="14" t="s">
        <v>1755</v>
      </c>
      <c r="B62" s="373">
        <v>8396.7979500000001</v>
      </c>
      <c r="C62" s="373">
        <v>0</v>
      </c>
      <c r="D62" s="373">
        <v>0</v>
      </c>
      <c r="E62" s="373">
        <v>8396.7979500000001</v>
      </c>
      <c r="F62" s="373">
        <v>7833.0238399999998</v>
      </c>
      <c r="G62" s="373">
        <v>0</v>
      </c>
      <c r="H62" s="373">
        <v>0</v>
      </c>
      <c r="I62" s="373">
        <v>7833.0238399999998</v>
      </c>
      <c r="J62" s="373">
        <v>35.862910000000007</v>
      </c>
      <c r="K62" s="373">
        <v>0</v>
      </c>
      <c r="L62" s="373">
        <v>0</v>
      </c>
      <c r="M62" s="373">
        <v>35.862910000000007</v>
      </c>
      <c r="N62" s="373">
        <v>0</v>
      </c>
      <c r="O62" s="373">
        <v>0</v>
      </c>
      <c r="P62" s="373">
        <v>0</v>
      </c>
      <c r="Q62" s="373">
        <v>0</v>
      </c>
      <c r="R62" s="373">
        <v>16265.6847</v>
      </c>
      <c r="S62" s="167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633"/>
      <c r="AH62" s="633"/>
      <c r="AI62" s="633"/>
    </row>
    <row r="63" spans="1:35" s="589" customFormat="1" ht="12" customHeight="1" x14ac:dyDescent="0.2">
      <c r="A63" s="14" t="s">
        <v>1072</v>
      </c>
      <c r="B63" s="373">
        <v>4355.0759400000006</v>
      </c>
      <c r="C63" s="373">
        <v>0</v>
      </c>
      <c r="D63" s="373">
        <v>0</v>
      </c>
      <c r="E63" s="373">
        <v>4355.0759400000006</v>
      </c>
      <c r="F63" s="373">
        <v>704.75626999999997</v>
      </c>
      <c r="G63" s="373">
        <v>-2.3654299999999999</v>
      </c>
      <c r="H63" s="373">
        <v>0</v>
      </c>
      <c r="I63" s="373">
        <v>702.39084000000003</v>
      </c>
      <c r="J63" s="373">
        <v>2068.18478</v>
      </c>
      <c r="K63" s="373">
        <v>0</v>
      </c>
      <c r="L63" s="373">
        <v>0</v>
      </c>
      <c r="M63" s="373">
        <v>2068.18478</v>
      </c>
      <c r="N63" s="373">
        <v>0</v>
      </c>
      <c r="O63" s="373">
        <v>0</v>
      </c>
      <c r="P63" s="373">
        <v>0</v>
      </c>
      <c r="Q63" s="373">
        <v>0</v>
      </c>
      <c r="R63" s="373">
        <v>7125.6515600000002</v>
      </c>
      <c r="S63" s="167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633"/>
      <c r="AH63" s="633"/>
      <c r="AI63" s="633"/>
    </row>
    <row r="64" spans="1:35" s="589" customFormat="1" ht="12" customHeight="1" x14ac:dyDescent="0.2">
      <c r="A64" s="14" t="s">
        <v>1103</v>
      </c>
      <c r="B64" s="373">
        <v>7144.4629999999997</v>
      </c>
      <c r="C64" s="373">
        <v>0</v>
      </c>
      <c r="D64" s="373">
        <v>0</v>
      </c>
      <c r="E64" s="373">
        <v>7144.4629999999997</v>
      </c>
      <c r="F64" s="373">
        <v>13.445</v>
      </c>
      <c r="G64" s="373">
        <v>0</v>
      </c>
      <c r="H64" s="373">
        <v>0</v>
      </c>
      <c r="I64" s="373">
        <v>13.445</v>
      </c>
      <c r="J64" s="373">
        <v>0</v>
      </c>
      <c r="K64" s="373">
        <v>0</v>
      </c>
      <c r="L64" s="373">
        <v>0</v>
      </c>
      <c r="M64" s="373">
        <v>0</v>
      </c>
      <c r="N64" s="373">
        <v>0</v>
      </c>
      <c r="O64" s="373">
        <v>0</v>
      </c>
      <c r="P64" s="373">
        <v>-2.5739999999999998</v>
      </c>
      <c r="Q64" s="373">
        <v>-2.5739999999999998</v>
      </c>
      <c r="R64" s="373">
        <v>7155.3339999999998</v>
      </c>
      <c r="S64" s="167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633"/>
      <c r="AH64" s="633"/>
      <c r="AI64" s="633"/>
    </row>
    <row r="65" spans="1:43" s="589" customFormat="1" ht="12" customHeight="1" x14ac:dyDescent="0.2">
      <c r="A65" s="22" t="s">
        <v>1893</v>
      </c>
      <c r="B65" s="375">
        <v>7321.8766699999996</v>
      </c>
      <c r="C65" s="375">
        <v>0</v>
      </c>
      <c r="D65" s="375">
        <v>0</v>
      </c>
      <c r="E65" s="375">
        <v>7321.8766699999996</v>
      </c>
      <c r="F65" s="375">
        <v>0</v>
      </c>
      <c r="G65" s="375">
        <v>0</v>
      </c>
      <c r="H65" s="375">
        <v>0</v>
      </c>
      <c r="I65" s="375">
        <v>0</v>
      </c>
      <c r="J65" s="375">
        <v>83.848590000000002</v>
      </c>
      <c r="K65" s="375">
        <v>0</v>
      </c>
      <c r="L65" s="375">
        <v>0</v>
      </c>
      <c r="M65" s="375">
        <v>83.848590000000002</v>
      </c>
      <c r="N65" s="375">
        <v>601.28399999999999</v>
      </c>
      <c r="O65" s="375">
        <v>0</v>
      </c>
      <c r="P65" s="375">
        <v>0</v>
      </c>
      <c r="Q65" s="375">
        <v>601.28399999999999</v>
      </c>
      <c r="R65" s="375">
        <v>8007.0092599999989</v>
      </c>
      <c r="S65" s="167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633"/>
      <c r="AH65" s="633"/>
      <c r="AI65" s="633"/>
    </row>
    <row r="66" spans="1:43" s="589" customFormat="1" ht="12" customHeight="1" x14ac:dyDescent="0.2">
      <c r="A66" s="14" t="s">
        <v>142</v>
      </c>
      <c r="B66" s="373">
        <v>2331.9771000000001</v>
      </c>
      <c r="C66" s="373">
        <v>0</v>
      </c>
      <c r="D66" s="373">
        <v>-78.578530000000001</v>
      </c>
      <c r="E66" s="373">
        <v>2253.3985700000003</v>
      </c>
      <c r="F66" s="373">
        <v>0</v>
      </c>
      <c r="G66" s="373">
        <v>0</v>
      </c>
      <c r="H66" s="373">
        <v>0</v>
      </c>
      <c r="I66" s="373">
        <v>0</v>
      </c>
      <c r="J66" s="373">
        <v>0</v>
      </c>
      <c r="K66" s="373">
        <v>0</v>
      </c>
      <c r="L66" s="373">
        <v>0</v>
      </c>
      <c r="M66" s="373">
        <v>0</v>
      </c>
      <c r="N66" s="373">
        <v>0</v>
      </c>
      <c r="O66" s="373">
        <v>0</v>
      </c>
      <c r="P66" s="373">
        <v>0</v>
      </c>
      <c r="Q66" s="373">
        <v>0</v>
      </c>
      <c r="R66" s="373">
        <v>2253.3985700000003</v>
      </c>
      <c r="S66" s="167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633"/>
      <c r="AH66" s="633"/>
      <c r="AI66" s="633"/>
    </row>
    <row r="67" spans="1:43" s="589" customFormat="1" ht="12" customHeight="1" x14ac:dyDescent="0.2">
      <c r="A67" s="16" t="s">
        <v>1756</v>
      </c>
      <c r="B67" s="374">
        <v>1408.6297400000003</v>
      </c>
      <c r="C67" s="374">
        <v>-42.34545</v>
      </c>
      <c r="D67" s="374">
        <v>-2.35311</v>
      </c>
      <c r="E67" s="374">
        <v>1363.9311800000003</v>
      </c>
      <c r="F67" s="374">
        <v>362.89926000000003</v>
      </c>
      <c r="G67" s="374">
        <v>-5.95472</v>
      </c>
      <c r="H67" s="374">
        <v>0</v>
      </c>
      <c r="I67" s="374">
        <v>356.94454000000002</v>
      </c>
      <c r="J67" s="374">
        <v>0</v>
      </c>
      <c r="K67" s="374">
        <v>0</v>
      </c>
      <c r="L67" s="374">
        <v>0</v>
      </c>
      <c r="M67" s="374">
        <v>0</v>
      </c>
      <c r="N67" s="374">
        <v>0</v>
      </c>
      <c r="O67" s="374">
        <v>0</v>
      </c>
      <c r="P67" s="374">
        <v>0</v>
      </c>
      <c r="Q67" s="374">
        <v>0</v>
      </c>
      <c r="R67" s="374">
        <v>1720.8757200000002</v>
      </c>
      <c r="S67" s="167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633"/>
      <c r="AH67" s="633"/>
      <c r="AI67" s="633"/>
    </row>
    <row r="68" spans="1:43" s="589" customFormat="1" ht="12" customHeight="1" x14ac:dyDescent="0.2">
      <c r="A68" s="22" t="s">
        <v>1919</v>
      </c>
      <c r="B68" s="375">
        <v>15168.058859999999</v>
      </c>
      <c r="C68" s="375">
        <v>-1241.8920000000001</v>
      </c>
      <c r="D68" s="375">
        <v>0</v>
      </c>
      <c r="E68" s="375">
        <v>13926.166859999999</v>
      </c>
      <c r="F68" s="375">
        <v>0</v>
      </c>
      <c r="G68" s="375">
        <v>0</v>
      </c>
      <c r="H68" s="375">
        <v>0</v>
      </c>
      <c r="I68" s="375">
        <v>0</v>
      </c>
      <c r="J68" s="375">
        <v>0</v>
      </c>
      <c r="K68" s="375">
        <v>0</v>
      </c>
      <c r="L68" s="375">
        <v>0</v>
      </c>
      <c r="M68" s="375">
        <v>0</v>
      </c>
      <c r="N68" s="375">
        <v>360.72320000000002</v>
      </c>
      <c r="O68" s="375">
        <v>0</v>
      </c>
      <c r="P68" s="375">
        <v>0</v>
      </c>
      <c r="Q68" s="375">
        <v>360.72320000000002</v>
      </c>
      <c r="R68" s="375">
        <v>14286.89006</v>
      </c>
      <c r="S68" s="167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633"/>
      <c r="AH68" s="633"/>
      <c r="AI68" s="633"/>
    </row>
    <row r="69" spans="1:43" s="589" customFormat="1" ht="12" customHeight="1" x14ac:dyDescent="0.2">
      <c r="A69" s="14" t="s">
        <v>1883</v>
      </c>
      <c r="B69" s="373">
        <v>60488.309689999995</v>
      </c>
      <c r="C69" s="373">
        <v>-1590.3076899999999</v>
      </c>
      <c r="D69" s="373">
        <v>-21.54111</v>
      </c>
      <c r="E69" s="373">
        <v>58876.460889999995</v>
      </c>
      <c r="F69" s="373">
        <v>0</v>
      </c>
      <c r="G69" s="373">
        <v>0</v>
      </c>
      <c r="H69" s="373">
        <v>0</v>
      </c>
      <c r="I69" s="373">
        <v>0</v>
      </c>
      <c r="J69" s="373">
        <v>706.01800000000003</v>
      </c>
      <c r="K69" s="373">
        <v>0</v>
      </c>
      <c r="L69" s="373">
        <v>0</v>
      </c>
      <c r="M69" s="373">
        <v>706.01800000000003</v>
      </c>
      <c r="N69" s="373">
        <v>0</v>
      </c>
      <c r="O69" s="373">
        <v>0</v>
      </c>
      <c r="P69" s="373">
        <v>0</v>
      </c>
      <c r="Q69" s="373">
        <v>0</v>
      </c>
      <c r="R69" s="373">
        <v>59582.478889999999</v>
      </c>
      <c r="S69" s="167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633"/>
      <c r="AH69" s="633"/>
      <c r="AI69" s="633"/>
    </row>
    <row r="70" spans="1:43" s="589" customFormat="1" ht="12" customHeight="1" x14ac:dyDescent="0.2">
      <c r="A70" s="16" t="s">
        <v>1244</v>
      </c>
      <c r="B70" s="374">
        <v>34546.125639999998</v>
      </c>
      <c r="C70" s="374">
        <v>0</v>
      </c>
      <c r="D70" s="374">
        <v>0</v>
      </c>
      <c r="E70" s="374">
        <v>34546.125639999998</v>
      </c>
      <c r="F70" s="374">
        <v>413.90502000000004</v>
      </c>
      <c r="G70" s="374">
        <v>0</v>
      </c>
      <c r="H70" s="374">
        <v>0</v>
      </c>
      <c r="I70" s="374">
        <v>413.90502000000004</v>
      </c>
      <c r="J70" s="374">
        <v>0</v>
      </c>
      <c r="K70" s="374">
        <v>0</v>
      </c>
      <c r="L70" s="374">
        <v>0</v>
      </c>
      <c r="M70" s="374">
        <v>0</v>
      </c>
      <c r="N70" s="374">
        <v>0</v>
      </c>
      <c r="O70" s="374">
        <v>0</v>
      </c>
      <c r="P70" s="374">
        <v>0</v>
      </c>
      <c r="Q70" s="374">
        <v>0</v>
      </c>
      <c r="R70" s="374">
        <v>34960.030659999997</v>
      </c>
      <c r="S70" s="167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633"/>
      <c r="AH70" s="633"/>
      <c r="AI70" s="633"/>
    </row>
    <row r="71" spans="1:43" s="589" customFormat="1" ht="12" customHeight="1" x14ac:dyDescent="0.2">
      <c r="A71" s="14" t="s">
        <v>1884</v>
      </c>
      <c r="B71" s="373">
        <v>1548.72694</v>
      </c>
      <c r="C71" s="373">
        <v>0</v>
      </c>
      <c r="D71" s="373">
        <v>0</v>
      </c>
      <c r="E71" s="373">
        <v>1548.72694</v>
      </c>
      <c r="F71" s="373">
        <v>0</v>
      </c>
      <c r="G71" s="373">
        <v>0</v>
      </c>
      <c r="H71" s="373">
        <v>0</v>
      </c>
      <c r="I71" s="373">
        <v>0</v>
      </c>
      <c r="J71" s="373">
        <v>0</v>
      </c>
      <c r="K71" s="373">
        <v>0</v>
      </c>
      <c r="L71" s="373">
        <v>0</v>
      </c>
      <c r="M71" s="373">
        <v>0</v>
      </c>
      <c r="N71" s="373">
        <v>0</v>
      </c>
      <c r="O71" s="373">
        <v>0</v>
      </c>
      <c r="P71" s="373">
        <v>0</v>
      </c>
      <c r="Q71" s="373">
        <v>0</v>
      </c>
      <c r="R71" s="373">
        <v>1548.72694</v>
      </c>
      <c r="S71" s="167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633"/>
      <c r="AH71" s="633"/>
      <c r="AI71" s="633"/>
    </row>
    <row r="72" spans="1:43" s="589" customFormat="1" ht="12" customHeight="1" x14ac:dyDescent="0.2">
      <c r="A72" s="14" t="s">
        <v>2234</v>
      </c>
      <c r="B72" s="373">
        <v>3015.64606</v>
      </c>
      <c r="C72" s="373">
        <v>-95.340980000000002</v>
      </c>
      <c r="D72" s="373">
        <v>0</v>
      </c>
      <c r="E72" s="373">
        <v>2920.3050800000001</v>
      </c>
      <c r="F72" s="373">
        <v>273.69097999999997</v>
      </c>
      <c r="G72" s="373">
        <v>0</v>
      </c>
      <c r="H72" s="373">
        <v>-115.77378</v>
      </c>
      <c r="I72" s="373">
        <v>157.91719999999998</v>
      </c>
      <c r="J72" s="373">
        <v>454.6893</v>
      </c>
      <c r="K72" s="373">
        <v>0</v>
      </c>
      <c r="L72" s="373">
        <v>0</v>
      </c>
      <c r="M72" s="373">
        <v>454.6893</v>
      </c>
      <c r="N72" s="373">
        <v>0</v>
      </c>
      <c r="O72" s="373">
        <v>0</v>
      </c>
      <c r="P72" s="373">
        <v>0</v>
      </c>
      <c r="Q72" s="373">
        <v>0</v>
      </c>
      <c r="R72" s="373">
        <v>3532.91158</v>
      </c>
      <c r="S72" s="167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633"/>
      <c r="AH72" s="633"/>
      <c r="AI72" s="633"/>
    </row>
    <row r="73" spans="1:43" s="589" customFormat="1" ht="12" customHeight="1" x14ac:dyDescent="0.2">
      <c r="A73" s="14" t="s">
        <v>1887</v>
      </c>
      <c r="B73" s="373">
        <v>1411.2593400000001</v>
      </c>
      <c r="C73" s="373">
        <v>0</v>
      </c>
      <c r="D73" s="373">
        <v>0</v>
      </c>
      <c r="E73" s="373">
        <v>1411.2593400000001</v>
      </c>
      <c r="F73" s="373">
        <v>36.111350000000002</v>
      </c>
      <c r="G73" s="373">
        <v>0</v>
      </c>
      <c r="H73" s="373">
        <v>0</v>
      </c>
      <c r="I73" s="373">
        <v>36.111350000000002</v>
      </c>
      <c r="J73" s="373">
        <v>58.876080000000002</v>
      </c>
      <c r="K73" s="373">
        <v>0</v>
      </c>
      <c r="L73" s="373">
        <v>0</v>
      </c>
      <c r="M73" s="373">
        <v>58.876080000000002</v>
      </c>
      <c r="N73" s="373">
        <v>0</v>
      </c>
      <c r="O73" s="373">
        <v>0</v>
      </c>
      <c r="P73" s="373">
        <v>0</v>
      </c>
      <c r="Q73" s="373">
        <v>0</v>
      </c>
      <c r="R73" s="373">
        <v>1506.24677</v>
      </c>
      <c r="S73" s="167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633"/>
      <c r="AH73" s="633"/>
      <c r="AI73" s="633"/>
    </row>
    <row r="74" spans="1:43" s="589" customFormat="1" ht="12" customHeight="1" x14ac:dyDescent="0.2">
      <c r="A74" s="14" t="s">
        <v>1888</v>
      </c>
      <c r="B74" s="373">
        <v>3522.502</v>
      </c>
      <c r="C74" s="373">
        <v>0</v>
      </c>
      <c r="D74" s="373">
        <v>0</v>
      </c>
      <c r="E74" s="373">
        <v>3522.502</v>
      </c>
      <c r="F74" s="373">
        <v>0</v>
      </c>
      <c r="G74" s="373">
        <v>0</v>
      </c>
      <c r="H74" s="373">
        <v>0</v>
      </c>
      <c r="I74" s="373">
        <v>0</v>
      </c>
      <c r="J74" s="373">
        <v>1102.519</v>
      </c>
      <c r="K74" s="373">
        <v>0</v>
      </c>
      <c r="L74" s="373">
        <v>0</v>
      </c>
      <c r="M74" s="373">
        <v>1102.519</v>
      </c>
      <c r="N74" s="373">
        <v>0</v>
      </c>
      <c r="O74" s="373">
        <v>0</v>
      </c>
      <c r="P74" s="373">
        <v>0</v>
      </c>
      <c r="Q74" s="373">
        <v>0</v>
      </c>
      <c r="R74" s="373">
        <v>4625.0209999999997</v>
      </c>
      <c r="S74" s="167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633"/>
      <c r="AH74" s="633"/>
      <c r="AI74" s="633"/>
    </row>
    <row r="75" spans="1:43" s="589" customFormat="1" ht="12" customHeight="1" x14ac:dyDescent="0.2">
      <c r="A75" s="14" t="s">
        <v>1757</v>
      </c>
      <c r="B75" s="373">
        <v>101.86167999999999</v>
      </c>
      <c r="C75" s="373">
        <v>-2.9319999999999999</v>
      </c>
      <c r="D75" s="373">
        <v>0</v>
      </c>
      <c r="E75" s="373">
        <v>98.929679999999991</v>
      </c>
      <c r="F75" s="373">
        <v>0</v>
      </c>
      <c r="G75" s="373">
        <v>0</v>
      </c>
      <c r="H75" s="373">
        <v>0</v>
      </c>
      <c r="I75" s="373">
        <v>0</v>
      </c>
      <c r="J75" s="373">
        <v>66.674999999999997</v>
      </c>
      <c r="K75" s="373">
        <v>0</v>
      </c>
      <c r="L75" s="373">
        <v>0</v>
      </c>
      <c r="M75" s="373">
        <v>66.674999999999997</v>
      </c>
      <c r="N75" s="373">
        <v>0</v>
      </c>
      <c r="O75" s="373">
        <v>0</v>
      </c>
      <c r="P75" s="373">
        <v>0</v>
      </c>
      <c r="Q75" s="373">
        <v>0</v>
      </c>
      <c r="R75" s="373">
        <v>165.60467999999997</v>
      </c>
      <c r="S75" s="167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633"/>
      <c r="AH75" s="633"/>
      <c r="AI75" s="633"/>
    </row>
    <row r="76" spans="1:43" s="959" customFormat="1" ht="12" customHeight="1" x14ac:dyDescent="0.2">
      <c r="A76" s="1655" t="s">
        <v>3831</v>
      </c>
      <c r="B76" s="1501">
        <v>150761.31060999996</v>
      </c>
      <c r="C76" s="1501">
        <v>-2972.8181199999999</v>
      </c>
      <c r="D76" s="1501">
        <v>-102.47275</v>
      </c>
      <c r="E76" s="1501">
        <v>147686.01973999999</v>
      </c>
      <c r="F76" s="1501">
        <v>9637.8317199999983</v>
      </c>
      <c r="G76" s="1501">
        <v>-8.3201499999999999</v>
      </c>
      <c r="H76" s="1501">
        <v>-115.77378</v>
      </c>
      <c r="I76" s="1501">
        <v>9513.7377899999992</v>
      </c>
      <c r="J76" s="1501">
        <v>4576.6736600000004</v>
      </c>
      <c r="K76" s="1501">
        <v>0</v>
      </c>
      <c r="L76" s="1501">
        <v>0</v>
      </c>
      <c r="M76" s="1501">
        <v>4576.6736600000004</v>
      </c>
      <c r="N76" s="1501">
        <v>962.00720000000001</v>
      </c>
      <c r="O76" s="1501">
        <v>0</v>
      </c>
      <c r="P76" s="1501">
        <v>-2.5739999999999998</v>
      </c>
      <c r="Q76" s="1501">
        <v>959.43320000000006</v>
      </c>
      <c r="R76" s="1501">
        <v>162735.86438999997</v>
      </c>
      <c r="S76" s="981"/>
      <c r="T76" s="982"/>
      <c r="U76" s="982"/>
      <c r="V76" s="982"/>
      <c r="W76" s="982"/>
      <c r="X76" s="950"/>
      <c r="Y76" s="950"/>
      <c r="Z76" s="950"/>
      <c r="AA76" s="950"/>
      <c r="AB76" s="950"/>
      <c r="AC76" s="950"/>
      <c r="AD76" s="950"/>
      <c r="AE76" s="950"/>
      <c r="AF76" s="950"/>
      <c r="AG76" s="963"/>
      <c r="AH76" s="963"/>
      <c r="AI76" s="963"/>
    </row>
    <row r="77" spans="1:43" s="959" customFormat="1" ht="12" customHeight="1" thickBot="1" x14ac:dyDescent="0.25">
      <c r="A77" s="1299" t="s">
        <v>859</v>
      </c>
      <c r="B77" s="1300">
        <v>677470.5821155461</v>
      </c>
      <c r="C77" s="1300">
        <v>-7533.4521858547487</v>
      </c>
      <c r="D77" s="1300">
        <v>-2330.3843999999999</v>
      </c>
      <c r="E77" s="1300">
        <v>667606.74552969134</v>
      </c>
      <c r="F77" s="1300">
        <v>2689954.40485</v>
      </c>
      <c r="G77" s="1300">
        <v>-22630.626749999999</v>
      </c>
      <c r="H77" s="1300">
        <v>-28876.912359999998</v>
      </c>
      <c r="I77" s="1300">
        <v>2638446.8657399993</v>
      </c>
      <c r="J77" s="1300">
        <v>156401.39451985701</v>
      </c>
      <c r="K77" s="1300">
        <v>-5619.4408729546058</v>
      </c>
      <c r="L77" s="1300">
        <v>-377.86811999999998</v>
      </c>
      <c r="M77" s="1300">
        <v>150404.08552690237</v>
      </c>
      <c r="N77" s="1300">
        <v>904751.32985000021</v>
      </c>
      <c r="O77" s="1300">
        <v>1586.72066</v>
      </c>
      <c r="P77" s="1300">
        <v>-137877.79296999998</v>
      </c>
      <c r="Q77" s="1300">
        <v>768460.25754000014</v>
      </c>
      <c r="R77" s="1300">
        <v>4224917.9543365929</v>
      </c>
      <c r="S77" s="981"/>
      <c r="T77" s="982"/>
      <c r="U77" s="982"/>
      <c r="V77" s="982"/>
      <c r="W77" s="982"/>
      <c r="X77" s="950"/>
      <c r="Y77" s="950"/>
      <c r="Z77" s="950"/>
      <c r="AA77" s="950"/>
      <c r="AB77" s="950"/>
      <c r="AC77" s="950"/>
      <c r="AD77" s="950"/>
      <c r="AE77" s="950"/>
      <c r="AF77" s="950"/>
      <c r="AG77" s="963"/>
      <c r="AH77" s="963"/>
      <c r="AI77" s="963"/>
    </row>
    <row r="78" spans="1:43" s="1160" customFormat="1" ht="12" customHeight="1" x14ac:dyDescent="0.2">
      <c r="A78" s="1161"/>
      <c r="B78" s="1162"/>
      <c r="C78" s="1162"/>
      <c r="D78" s="1162"/>
      <c r="E78" s="1162"/>
      <c r="F78" s="1162"/>
      <c r="G78" s="1162"/>
      <c r="H78" s="1162"/>
      <c r="I78" s="1162"/>
      <c r="J78" s="1162"/>
      <c r="K78" s="1162"/>
      <c r="L78" s="1162"/>
      <c r="M78" s="1162"/>
      <c r="N78" s="1162"/>
      <c r="O78" s="1162"/>
      <c r="P78" s="1162"/>
      <c r="Q78" s="1162"/>
      <c r="R78" s="1162"/>
      <c r="S78" s="1162"/>
      <c r="T78" s="1162"/>
      <c r="U78" s="1162"/>
      <c r="V78" s="1162"/>
      <c r="W78" s="1162"/>
      <c r="X78" s="1155"/>
      <c r="Y78" s="1155"/>
      <c r="Z78" s="1155"/>
      <c r="AA78" s="1155"/>
      <c r="AB78" s="1155"/>
      <c r="AC78" s="1155"/>
      <c r="AD78" s="1155"/>
      <c r="AE78" s="1155"/>
      <c r="AF78" s="1155"/>
      <c r="AG78" s="1163"/>
      <c r="AH78" s="1163"/>
      <c r="AI78" s="1163"/>
    </row>
    <row r="79" spans="1:43" ht="12" customHeight="1" x14ac:dyDescent="0.2">
      <c r="A79" s="588"/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</row>
    <row r="80" spans="1:43" ht="12" customHeight="1" x14ac:dyDescent="0.2">
      <c r="A80" s="548"/>
      <c r="B80" s="589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</row>
    <row r="81" spans="1:43" ht="12" customHeight="1" x14ac:dyDescent="0.2">
      <c r="A81" s="514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</row>
    <row r="82" spans="1:43" ht="12" customHeight="1" x14ac:dyDescent="0.2">
      <c r="A82" s="616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</row>
    <row r="83" spans="1:43" x14ac:dyDescent="0.2">
      <c r="A83" s="589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</row>
    <row r="84" spans="1:43" x14ac:dyDescent="0.2">
      <c r="A84" s="589"/>
      <c r="B84" s="58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</row>
    <row r="85" spans="1:43" x14ac:dyDescent="0.2">
      <c r="A85" s="589"/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</row>
    <row r="86" spans="1:43" x14ac:dyDescent="0.2">
      <c r="A86" s="589"/>
      <c r="B86" s="58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</row>
    <row r="87" spans="1:43" x14ac:dyDescent="0.2">
      <c r="A87" s="589"/>
      <c r="B87" s="58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</row>
    <row r="88" spans="1:43" x14ac:dyDescent="0.2">
      <c r="A88" s="589"/>
      <c r="B88" s="58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</row>
    <row r="89" spans="1:43" x14ac:dyDescent="0.2">
      <c r="A89" s="589"/>
      <c r="B89" s="58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</row>
    <row r="90" spans="1:43" x14ac:dyDescent="0.2">
      <c r="A90" s="589"/>
      <c r="B90" s="58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</row>
    <row r="91" spans="1:43" x14ac:dyDescent="0.2">
      <c r="A91" s="589"/>
      <c r="B91" s="58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</row>
    <row r="92" spans="1:43" x14ac:dyDescent="0.2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</row>
    <row r="93" spans="1:43" x14ac:dyDescent="0.2">
      <c r="A93" s="589"/>
      <c r="B93" s="58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</row>
    <row r="94" spans="1:43" x14ac:dyDescent="0.2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</row>
    <row r="95" spans="1:43" x14ac:dyDescent="0.2">
      <c r="A95" s="589"/>
      <c r="B95" s="58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</row>
    <row r="96" spans="1:43" x14ac:dyDescent="0.2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</row>
    <row r="97" spans="1:29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</row>
    <row r="98" spans="1:29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</row>
    <row r="99" spans="1:29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</row>
    <row r="100" spans="1:29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</row>
    <row r="101" spans="1:29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</row>
    <row r="102" spans="1:29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</row>
    <row r="103" spans="1:29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</row>
    <row r="104" spans="1:29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</row>
    <row r="105" spans="1:29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</row>
    <row r="106" spans="1:29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</row>
    <row r="107" spans="1:29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</row>
    <row r="108" spans="1:29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</row>
    <row r="109" spans="1:29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</row>
    <row r="110" spans="1:29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</row>
    <row r="111" spans="1:29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</row>
    <row r="112" spans="1:29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</row>
    <row r="113" spans="1:29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</row>
    <row r="114" spans="1:29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</row>
    <row r="115" spans="1:29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</row>
    <row r="116" spans="1:29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</row>
    <row r="117" spans="1:29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</row>
    <row r="118" spans="1:29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</row>
    <row r="119" spans="1:29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</row>
    <row r="120" spans="1:29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</row>
    <row r="121" spans="1:29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</row>
    <row r="122" spans="1:29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</row>
  </sheetData>
  <mergeCells count="24">
    <mergeCell ref="B8:E9"/>
    <mergeCell ref="E10:E12"/>
    <mergeCell ref="F8:I9"/>
    <mergeCell ref="I10:I12"/>
    <mergeCell ref="D10:D12"/>
    <mergeCell ref="F10:F12"/>
    <mergeCell ref="G10:G12"/>
    <mergeCell ref="H10:H12"/>
    <mergeCell ref="J10:J12"/>
    <mergeCell ref="P10:P12"/>
    <mergeCell ref="K10:K12"/>
    <mergeCell ref="L10:L12"/>
    <mergeCell ref="N10:N12"/>
    <mergeCell ref="O10:O12"/>
    <mergeCell ref="R8:R12"/>
    <mergeCell ref="J5:R6"/>
    <mergeCell ref="A5:I6"/>
    <mergeCell ref="J8:M9"/>
    <mergeCell ref="M10:M12"/>
    <mergeCell ref="N8:Q9"/>
    <mergeCell ref="Q10:Q12"/>
    <mergeCell ref="A8:A12"/>
    <mergeCell ref="B10:B12"/>
    <mergeCell ref="C10:C12"/>
  </mergeCells>
  <phoneticPr fontId="169" type="noConversion"/>
  <conditionalFormatting sqref="S60:W60 S76:W78 S49:W49 B14:R78">
    <cfRule type="expression" dxfId="342" priority="13" stopIfTrue="1">
      <formula>$Q14=1</formula>
    </cfRule>
  </conditionalFormatting>
  <conditionalFormatting sqref="A78">
    <cfRule type="expression" dxfId="341" priority="8" stopIfTrue="1">
      <formula>$AS78=1</formula>
    </cfRule>
  </conditionalFormatting>
  <conditionalFormatting sqref="A60 A14:A58">
    <cfRule type="expression" dxfId="340" priority="5" stopIfTrue="1">
      <formula>$AO14=1</formula>
    </cfRule>
  </conditionalFormatting>
  <conditionalFormatting sqref="A14:A60">
    <cfRule type="expression" dxfId="339" priority="4" stopIfTrue="1">
      <formula>$AQ14=1</formula>
    </cfRule>
  </conditionalFormatting>
  <conditionalFormatting sqref="A77">
    <cfRule type="expression" dxfId="338" priority="3" stopIfTrue="1">
      <formula>$AS77=1</formula>
    </cfRule>
  </conditionalFormatting>
  <conditionalFormatting sqref="A61:A76">
    <cfRule type="expression" dxfId="337" priority="1" stopIfTrue="1">
      <formula>$AT61=1</formula>
    </cfRule>
  </conditionalFormatting>
  <conditionalFormatting sqref="A61:A75">
    <cfRule type="expression" dxfId="336" priority="2" stopIfTrue="1">
      <formula>$AV61=1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9" min="2" max="7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K83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13" sqref="A13"/>
    </sheetView>
  </sheetViews>
  <sheetFormatPr defaultRowHeight="12.75" x14ac:dyDescent="0.2"/>
  <cols>
    <col min="1" max="1" width="33.28515625" style="484" customWidth="1"/>
    <col min="2" max="2" width="17" style="484" customWidth="1"/>
    <col min="3" max="3" width="19.85546875" style="484" customWidth="1"/>
    <col min="4" max="4" width="18.140625" style="484" customWidth="1"/>
    <col min="5" max="5" width="19.140625" style="484" customWidth="1"/>
    <col min="6" max="6" width="18.7109375" style="484" customWidth="1"/>
    <col min="7" max="7" width="16.42578125" style="484" customWidth="1"/>
    <col min="8" max="8" width="18.28515625" style="484" customWidth="1"/>
    <col min="9" max="9" width="18.5703125" style="484" customWidth="1"/>
    <col min="10" max="10" width="18.7109375" style="484" customWidth="1"/>
    <col min="11" max="11" width="14.42578125" style="484" customWidth="1"/>
    <col min="12" max="16384" width="9.140625" style="484"/>
  </cols>
  <sheetData>
    <row r="1" spans="1:37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</row>
    <row r="2" spans="1:37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</row>
    <row r="3" spans="1:37" s="1044" customFormat="1" x14ac:dyDescent="0.2">
      <c r="A3" s="1071" t="s">
        <v>1080</v>
      </c>
      <c r="B3" s="1067"/>
      <c r="C3" s="1067"/>
      <c r="D3" s="1067"/>
      <c r="E3" s="1067"/>
      <c r="F3" s="1067"/>
      <c r="G3" s="1067"/>
      <c r="H3" s="1067"/>
      <c r="I3" s="1067"/>
      <c r="J3" s="947"/>
      <c r="K3" s="1069" t="s">
        <v>1081</v>
      </c>
      <c r="L3" s="947"/>
    </row>
    <row r="4" spans="1:37" s="487" customFormat="1" x14ac:dyDescent="0.2">
      <c r="A4" s="241"/>
      <c r="B4" s="599"/>
      <c r="C4" s="599"/>
      <c r="D4" s="599"/>
      <c r="E4" s="599"/>
      <c r="F4" s="599"/>
      <c r="G4" s="599"/>
      <c r="H4" s="599"/>
      <c r="I4" s="599"/>
      <c r="J4" s="599"/>
      <c r="K4" s="591"/>
      <c r="L4" s="591"/>
    </row>
    <row r="5" spans="1:37" s="487" customFormat="1" ht="18" customHeight="1" x14ac:dyDescent="0.2">
      <c r="A5" s="1862" t="s">
        <v>169</v>
      </c>
      <c r="B5" s="1862"/>
      <c r="C5" s="1862"/>
      <c r="D5" s="1862"/>
      <c r="E5" s="1862"/>
      <c r="F5" s="1861" t="s">
        <v>170</v>
      </c>
      <c r="G5" s="1861"/>
      <c r="H5" s="1861"/>
      <c r="I5" s="1861"/>
      <c r="J5" s="1861"/>
      <c r="K5" s="1861"/>
      <c r="L5" s="591"/>
    </row>
    <row r="6" spans="1:37" s="487" customFormat="1" ht="18" customHeight="1" x14ac:dyDescent="0.2">
      <c r="A6" s="1862"/>
      <c r="B6" s="1862"/>
      <c r="C6" s="1862"/>
      <c r="D6" s="1862"/>
      <c r="E6" s="1862"/>
      <c r="F6" s="1861"/>
      <c r="G6" s="1861"/>
      <c r="H6" s="1861"/>
      <c r="I6" s="1861"/>
      <c r="J6" s="1861"/>
      <c r="K6" s="1861"/>
      <c r="L6" s="591"/>
    </row>
    <row r="7" spans="1:37" s="487" customFormat="1" ht="15" thickBot="1" x14ac:dyDescent="0.25">
      <c r="A7" s="242"/>
      <c r="B7" s="599"/>
      <c r="C7" s="599"/>
      <c r="D7" s="599"/>
      <c r="E7" s="608"/>
      <c r="F7" s="599"/>
      <c r="G7" s="599"/>
      <c r="H7" s="599"/>
      <c r="I7" s="599"/>
      <c r="J7" s="608"/>
      <c r="K7" s="609" t="s">
        <v>1041</v>
      </c>
      <c r="L7" s="591"/>
    </row>
    <row r="8" spans="1:37" ht="12.75" customHeight="1" x14ac:dyDescent="0.2">
      <c r="A8" s="1869" t="s">
        <v>1048</v>
      </c>
      <c r="B8" s="1855" t="s">
        <v>1774</v>
      </c>
      <c r="C8" s="1855"/>
      <c r="D8" s="1855" t="s">
        <v>1770</v>
      </c>
      <c r="E8" s="1855" t="s">
        <v>1277</v>
      </c>
      <c r="F8" s="1855" t="s">
        <v>1940</v>
      </c>
      <c r="G8" s="1855" t="s">
        <v>1941</v>
      </c>
      <c r="H8" s="1855" t="s">
        <v>1942</v>
      </c>
      <c r="I8" s="1855" t="s">
        <v>1771</v>
      </c>
      <c r="J8" s="1855" t="s">
        <v>951</v>
      </c>
      <c r="K8" s="1855" t="s">
        <v>929</v>
      </c>
      <c r="L8" s="589"/>
    </row>
    <row r="9" spans="1:37" x14ac:dyDescent="0.2">
      <c r="A9" s="1870"/>
      <c r="B9" s="1880"/>
      <c r="C9" s="1880"/>
      <c r="D9" s="1856"/>
      <c r="E9" s="1856"/>
      <c r="F9" s="1856"/>
      <c r="G9" s="1856"/>
      <c r="H9" s="1856"/>
      <c r="I9" s="1856"/>
      <c r="J9" s="1856"/>
      <c r="K9" s="1856"/>
      <c r="L9" s="589"/>
    </row>
    <row r="10" spans="1:37" ht="12.75" customHeight="1" x14ac:dyDescent="0.2">
      <c r="A10" s="1870"/>
      <c r="B10" s="1879" t="s">
        <v>986</v>
      </c>
      <c r="C10" s="1879" t="s">
        <v>1772</v>
      </c>
      <c r="D10" s="1856"/>
      <c r="E10" s="1856"/>
      <c r="F10" s="1856"/>
      <c r="G10" s="1856"/>
      <c r="H10" s="1856"/>
      <c r="I10" s="1856"/>
      <c r="J10" s="1856"/>
      <c r="K10" s="1856"/>
      <c r="L10" s="589"/>
    </row>
    <row r="11" spans="1:37" ht="19.5" customHeight="1" x14ac:dyDescent="0.2">
      <c r="A11" s="1870"/>
      <c r="B11" s="1856"/>
      <c r="C11" s="1856"/>
      <c r="D11" s="1856"/>
      <c r="E11" s="1856"/>
      <c r="F11" s="1856"/>
      <c r="G11" s="1856"/>
      <c r="H11" s="1856"/>
      <c r="I11" s="1856"/>
      <c r="J11" s="1856"/>
      <c r="K11" s="1856"/>
      <c r="L11" s="589"/>
    </row>
    <row r="12" spans="1:37" ht="20.25" customHeight="1" thickBot="1" x14ac:dyDescent="0.25">
      <c r="A12" s="1871"/>
      <c r="B12" s="1857"/>
      <c r="C12" s="1857"/>
      <c r="D12" s="1857"/>
      <c r="E12" s="1857"/>
      <c r="F12" s="1857"/>
      <c r="G12" s="1857"/>
      <c r="H12" s="1857"/>
      <c r="I12" s="1857"/>
      <c r="J12" s="1857"/>
      <c r="K12" s="1857"/>
      <c r="L12" s="589"/>
    </row>
    <row r="13" spans="1:37" s="514" customFormat="1" ht="12" customHeight="1" x14ac:dyDescent="0.2">
      <c r="A13" s="1659" t="s">
        <v>826</v>
      </c>
      <c r="B13" s="632"/>
      <c r="C13" s="632"/>
      <c r="D13" s="632"/>
      <c r="E13" s="632"/>
      <c r="F13" s="632"/>
      <c r="G13" s="632"/>
      <c r="H13" s="632"/>
      <c r="I13" s="632"/>
      <c r="J13" s="632"/>
      <c r="K13" s="632"/>
    </row>
    <row r="14" spans="1:37" s="589" customFormat="1" ht="12" customHeight="1" x14ac:dyDescent="0.2">
      <c r="A14" s="14" t="s">
        <v>1876</v>
      </c>
      <c r="B14" s="13">
        <v>0</v>
      </c>
      <c r="C14" s="13">
        <v>0</v>
      </c>
      <c r="D14" s="13">
        <v>0</v>
      </c>
      <c r="E14" s="13">
        <v>0</v>
      </c>
      <c r="F14" s="13">
        <v>127.26362999999999</v>
      </c>
      <c r="G14" s="13">
        <v>0</v>
      </c>
      <c r="H14" s="13">
        <v>68.342799999999983</v>
      </c>
      <c r="I14" s="13">
        <v>0</v>
      </c>
      <c r="J14" s="13">
        <v>0</v>
      </c>
      <c r="K14" s="13">
        <v>195.60642999999999</v>
      </c>
      <c r="L14" s="167"/>
      <c r="M14" s="41"/>
      <c r="N14" s="41"/>
      <c r="O14" s="633"/>
      <c r="P14" s="633"/>
      <c r="Q14" s="633"/>
      <c r="R14" s="633"/>
      <c r="S14" s="633"/>
      <c r="T14" s="633"/>
      <c r="U14" s="633"/>
      <c r="V14" s="633"/>
      <c r="W14" s="633"/>
      <c r="X14" s="633"/>
      <c r="Y14" s="633"/>
      <c r="Z14" s="633"/>
      <c r="AA14" s="633"/>
      <c r="AB14" s="633"/>
      <c r="AC14" s="41"/>
      <c r="AD14" s="633"/>
      <c r="AE14" s="633"/>
      <c r="AF14" s="633"/>
      <c r="AG14" s="633"/>
      <c r="AH14" s="633"/>
      <c r="AI14" s="633"/>
      <c r="AJ14" s="633"/>
      <c r="AK14" s="633"/>
    </row>
    <row r="15" spans="1:37" s="589" customFormat="1" ht="12" customHeight="1" x14ac:dyDescent="0.2">
      <c r="A15" s="14" t="s">
        <v>1538</v>
      </c>
      <c r="B15" s="13">
        <v>-2240.7180699999999</v>
      </c>
      <c r="C15" s="13">
        <v>0</v>
      </c>
      <c r="D15" s="13">
        <v>30519.617979999995</v>
      </c>
      <c r="E15" s="13">
        <v>0</v>
      </c>
      <c r="F15" s="13">
        <v>5479.3406300000006</v>
      </c>
      <c r="G15" s="13">
        <v>4.2470800000000022</v>
      </c>
      <c r="H15" s="13">
        <v>275.41293999999994</v>
      </c>
      <c r="I15" s="13">
        <v>137.62960000000001</v>
      </c>
      <c r="J15" s="13">
        <v>0</v>
      </c>
      <c r="K15" s="13">
        <v>34175.530160000002</v>
      </c>
      <c r="L15" s="167"/>
      <c r="M15" s="41"/>
      <c r="N15" s="41"/>
      <c r="O15" s="633"/>
      <c r="P15" s="633"/>
      <c r="Q15" s="633"/>
      <c r="R15" s="633"/>
      <c r="S15" s="633"/>
      <c r="T15" s="633"/>
      <c r="U15" s="633"/>
      <c r="V15" s="633"/>
      <c r="W15" s="633"/>
      <c r="X15" s="633"/>
      <c r="Y15" s="633"/>
      <c r="Z15" s="633"/>
      <c r="AA15" s="633"/>
      <c r="AB15" s="633"/>
      <c r="AC15" s="41"/>
      <c r="AD15" s="633"/>
      <c r="AE15" s="633"/>
      <c r="AF15" s="633"/>
      <c r="AG15" s="633"/>
      <c r="AH15" s="633"/>
      <c r="AI15" s="633"/>
      <c r="AJ15" s="633"/>
      <c r="AK15" s="633"/>
    </row>
    <row r="16" spans="1:37" s="589" customFormat="1" ht="12" customHeight="1" x14ac:dyDescent="0.2">
      <c r="A16" s="14" t="s">
        <v>1074</v>
      </c>
      <c r="B16" s="13">
        <v>19832.5</v>
      </c>
      <c r="C16" s="13">
        <v>0</v>
      </c>
      <c r="D16" s="13">
        <v>53672.591070000002</v>
      </c>
      <c r="E16" s="13">
        <v>0</v>
      </c>
      <c r="F16" s="13">
        <v>5637.020309999999</v>
      </c>
      <c r="G16" s="13">
        <v>0.60001000000000204</v>
      </c>
      <c r="H16" s="13">
        <v>331.89850000000001</v>
      </c>
      <c r="I16" s="13">
        <v>116.13166999999993</v>
      </c>
      <c r="J16" s="13">
        <v>0</v>
      </c>
      <c r="K16" s="13">
        <v>79590.74155999998</v>
      </c>
      <c r="L16" s="167"/>
      <c r="M16" s="41"/>
      <c r="N16" s="41"/>
      <c r="O16" s="633"/>
      <c r="P16" s="633"/>
      <c r="Q16" s="633"/>
      <c r="R16" s="633"/>
      <c r="S16" s="633"/>
      <c r="T16" s="633"/>
      <c r="U16" s="633"/>
      <c r="V16" s="633"/>
      <c r="W16" s="633"/>
      <c r="X16" s="633"/>
      <c r="Y16" s="633"/>
      <c r="Z16" s="633"/>
      <c r="AA16" s="633"/>
      <c r="AB16" s="633"/>
      <c r="AC16" s="41"/>
      <c r="AD16" s="633"/>
      <c r="AE16" s="633"/>
      <c r="AF16" s="633"/>
      <c r="AG16" s="633"/>
      <c r="AH16" s="633"/>
      <c r="AI16" s="633"/>
      <c r="AJ16" s="633"/>
      <c r="AK16" s="633"/>
    </row>
    <row r="17" spans="1:37" s="589" customFormat="1" ht="12" customHeight="1" x14ac:dyDescent="0.2">
      <c r="A17" s="16" t="s">
        <v>1033</v>
      </c>
      <c r="B17" s="17">
        <v>3683.5341960475698</v>
      </c>
      <c r="C17" s="17">
        <v>0</v>
      </c>
      <c r="D17" s="17">
        <v>4258.3726725410997</v>
      </c>
      <c r="E17" s="17">
        <v>7935.6128718311975</v>
      </c>
      <c r="F17" s="17">
        <v>804.96387544155027</v>
      </c>
      <c r="G17" s="17">
        <v>787.31375000000014</v>
      </c>
      <c r="H17" s="17">
        <v>818.16732351207031</v>
      </c>
      <c r="I17" s="17">
        <v>38.997959999999964</v>
      </c>
      <c r="J17" s="17">
        <v>0</v>
      </c>
      <c r="K17" s="17">
        <v>18326.962649373487</v>
      </c>
      <c r="L17" s="167"/>
      <c r="M17" s="41"/>
      <c r="N17" s="41"/>
      <c r="O17" s="633"/>
      <c r="P17" s="633"/>
      <c r="Q17" s="633"/>
      <c r="R17" s="633"/>
      <c r="S17" s="633"/>
      <c r="T17" s="633"/>
      <c r="U17" s="633"/>
      <c r="V17" s="633"/>
      <c r="W17" s="633"/>
      <c r="X17" s="633"/>
      <c r="Y17" s="633"/>
      <c r="Z17" s="633"/>
      <c r="AA17" s="633"/>
      <c r="AB17" s="633"/>
      <c r="AC17" s="41"/>
      <c r="AD17" s="633"/>
      <c r="AE17" s="633"/>
      <c r="AF17" s="633"/>
      <c r="AG17" s="633"/>
      <c r="AH17" s="633"/>
      <c r="AI17" s="633"/>
      <c r="AJ17" s="633"/>
      <c r="AK17" s="633"/>
    </row>
    <row r="18" spans="1:37" s="589" customFormat="1" ht="12" customHeight="1" x14ac:dyDescent="0.2">
      <c r="A18" s="22" t="s">
        <v>1899</v>
      </c>
      <c r="B18" s="18">
        <v>74.140590000000003</v>
      </c>
      <c r="C18" s="18">
        <v>0</v>
      </c>
      <c r="D18" s="18">
        <v>5.9380000000000002E-2</v>
      </c>
      <c r="E18" s="18">
        <v>0</v>
      </c>
      <c r="F18" s="18">
        <v>907.49660999999992</v>
      </c>
      <c r="G18" s="18">
        <v>738.40361999999993</v>
      </c>
      <c r="H18" s="18">
        <v>453.20857000000001</v>
      </c>
      <c r="I18" s="18">
        <v>0</v>
      </c>
      <c r="J18" s="18">
        <v>0</v>
      </c>
      <c r="K18" s="18">
        <v>2173.3087699999996</v>
      </c>
      <c r="L18" s="167"/>
      <c r="M18" s="41"/>
      <c r="N18" s="41"/>
      <c r="O18" s="633"/>
      <c r="P18" s="633"/>
      <c r="Q18" s="633"/>
      <c r="R18" s="633"/>
      <c r="S18" s="633"/>
      <c r="T18" s="633"/>
      <c r="U18" s="633"/>
      <c r="V18" s="633"/>
      <c r="W18" s="633"/>
      <c r="X18" s="633"/>
      <c r="Y18" s="633"/>
      <c r="Z18" s="633"/>
      <c r="AA18" s="633"/>
      <c r="AB18" s="633"/>
      <c r="AC18" s="41"/>
      <c r="AD18" s="633"/>
      <c r="AE18" s="633"/>
      <c r="AF18" s="633"/>
      <c r="AG18" s="633"/>
      <c r="AH18" s="633"/>
      <c r="AI18" s="633"/>
      <c r="AJ18" s="633"/>
      <c r="AK18" s="633"/>
    </row>
    <row r="19" spans="1:37" s="589" customFormat="1" ht="12" customHeight="1" x14ac:dyDescent="0.2">
      <c r="A19" s="14" t="s">
        <v>1901</v>
      </c>
      <c r="B19" s="13">
        <v>0</v>
      </c>
      <c r="C19" s="13">
        <v>0</v>
      </c>
      <c r="D19" s="13">
        <v>0</v>
      </c>
      <c r="E19" s="13">
        <v>0</v>
      </c>
      <c r="F19" s="13">
        <v>173.75556999999998</v>
      </c>
      <c r="G19" s="13">
        <v>0</v>
      </c>
      <c r="H19" s="13">
        <v>0</v>
      </c>
      <c r="I19" s="13">
        <v>0</v>
      </c>
      <c r="J19" s="13">
        <v>0</v>
      </c>
      <c r="K19" s="13">
        <v>173.75556999999998</v>
      </c>
      <c r="L19" s="167"/>
      <c r="M19" s="41"/>
      <c r="N19" s="41"/>
      <c r="O19" s="633"/>
      <c r="P19" s="633"/>
      <c r="Q19" s="633"/>
      <c r="R19" s="633"/>
      <c r="S19" s="633"/>
      <c r="T19" s="633"/>
      <c r="U19" s="633"/>
      <c r="V19" s="633"/>
      <c r="W19" s="633"/>
      <c r="X19" s="633"/>
      <c r="Y19" s="633"/>
      <c r="Z19" s="633"/>
      <c r="AA19" s="633"/>
      <c r="AB19" s="633"/>
      <c r="AC19" s="41"/>
      <c r="AD19" s="633"/>
      <c r="AE19" s="633"/>
      <c r="AF19" s="633"/>
      <c r="AG19" s="633"/>
      <c r="AH19" s="633"/>
      <c r="AI19" s="633"/>
      <c r="AJ19" s="633"/>
      <c r="AK19" s="633"/>
    </row>
    <row r="20" spans="1:37" s="589" customFormat="1" ht="12" customHeight="1" x14ac:dyDescent="0.2">
      <c r="A20" s="14" t="s">
        <v>1900</v>
      </c>
      <c r="B20" s="13">
        <v>0</v>
      </c>
      <c r="C20" s="13">
        <v>0</v>
      </c>
      <c r="D20" s="13">
        <v>0</v>
      </c>
      <c r="E20" s="13">
        <v>0</v>
      </c>
      <c r="F20" s="13">
        <v>946.55651000000023</v>
      </c>
      <c r="G20" s="13">
        <v>19.805320000000005</v>
      </c>
      <c r="H20" s="13">
        <v>40.050689999999946</v>
      </c>
      <c r="I20" s="13">
        <v>4.7859500000001862</v>
      </c>
      <c r="J20" s="13">
        <v>0</v>
      </c>
      <c r="K20" s="13">
        <v>1011.1984700000004</v>
      </c>
      <c r="L20" s="167"/>
      <c r="M20" s="41"/>
      <c r="N20" s="41"/>
      <c r="O20" s="633"/>
      <c r="P20" s="633"/>
      <c r="Q20" s="633"/>
      <c r="R20" s="633"/>
      <c r="S20" s="633"/>
      <c r="T20" s="633"/>
      <c r="U20" s="633"/>
      <c r="V20" s="633"/>
      <c r="W20" s="633"/>
      <c r="X20" s="633"/>
      <c r="Y20" s="633"/>
      <c r="Z20" s="633"/>
      <c r="AA20" s="633"/>
      <c r="AB20" s="633"/>
      <c r="AC20" s="41"/>
      <c r="AD20" s="633"/>
      <c r="AE20" s="633"/>
      <c r="AF20" s="633"/>
      <c r="AG20" s="633"/>
      <c r="AH20" s="633"/>
      <c r="AI20" s="633"/>
      <c r="AJ20" s="633"/>
      <c r="AK20" s="633"/>
    </row>
    <row r="21" spans="1:37" s="589" customFormat="1" ht="12" customHeight="1" x14ac:dyDescent="0.2">
      <c r="A21" s="16" t="s">
        <v>1090</v>
      </c>
      <c r="B21" s="17">
        <v>5445.6615999999995</v>
      </c>
      <c r="C21" s="17">
        <v>0</v>
      </c>
      <c r="D21" s="17">
        <v>15969.169469999999</v>
      </c>
      <c r="E21" s="17">
        <v>0</v>
      </c>
      <c r="F21" s="17">
        <v>3452.018</v>
      </c>
      <c r="G21" s="17">
        <v>8.4081299999999981</v>
      </c>
      <c r="H21" s="17">
        <v>2919.598</v>
      </c>
      <c r="I21" s="17">
        <v>-1261.2329999999999</v>
      </c>
      <c r="J21" s="17">
        <v>191.46</v>
      </c>
      <c r="K21" s="17">
        <v>26725.082199999997</v>
      </c>
      <c r="L21" s="167"/>
      <c r="M21" s="41"/>
      <c r="N21" s="41"/>
      <c r="O21" s="633"/>
      <c r="P21" s="633"/>
      <c r="Q21" s="633"/>
      <c r="R21" s="633"/>
      <c r="S21" s="633"/>
      <c r="T21" s="633"/>
      <c r="U21" s="633"/>
      <c r="V21" s="633"/>
      <c r="W21" s="633"/>
      <c r="X21" s="633"/>
      <c r="Y21" s="633"/>
      <c r="Z21" s="633"/>
      <c r="AA21" s="633"/>
      <c r="AB21" s="633"/>
      <c r="AC21" s="41"/>
      <c r="AD21" s="633"/>
      <c r="AE21" s="633"/>
      <c r="AF21" s="633"/>
      <c r="AG21" s="633"/>
      <c r="AH21" s="633"/>
      <c r="AI21" s="633"/>
      <c r="AJ21" s="633"/>
      <c r="AK21" s="633"/>
    </row>
    <row r="22" spans="1:37" s="589" customFormat="1" ht="12" customHeight="1" x14ac:dyDescent="0.2">
      <c r="A22" s="22" t="s">
        <v>140</v>
      </c>
      <c r="B22" s="18">
        <v>0</v>
      </c>
      <c r="C22" s="18">
        <v>0</v>
      </c>
      <c r="D22" s="18">
        <v>0</v>
      </c>
      <c r="E22" s="18">
        <v>0</v>
      </c>
      <c r="F22" s="18">
        <v>840.56308999999999</v>
      </c>
      <c r="G22" s="18">
        <v>0</v>
      </c>
      <c r="H22" s="18">
        <v>199.20362</v>
      </c>
      <c r="I22" s="18">
        <v>0</v>
      </c>
      <c r="J22" s="18">
        <v>0</v>
      </c>
      <c r="K22" s="18">
        <v>1039.7667099999999</v>
      </c>
      <c r="L22" s="167"/>
      <c r="M22" s="41"/>
      <c r="N22" s="41"/>
      <c r="O22" s="633"/>
      <c r="P22" s="633"/>
      <c r="Q22" s="633"/>
      <c r="R22" s="633"/>
      <c r="S22" s="633"/>
      <c r="T22" s="633"/>
      <c r="U22" s="633"/>
      <c r="V22" s="633"/>
      <c r="W22" s="633"/>
      <c r="X22" s="633"/>
      <c r="Y22" s="633"/>
      <c r="Z22" s="633"/>
      <c r="AA22" s="633"/>
      <c r="AB22" s="633"/>
      <c r="AC22" s="41"/>
      <c r="AD22" s="633"/>
      <c r="AE22" s="633"/>
      <c r="AF22" s="633"/>
      <c r="AG22" s="633"/>
      <c r="AH22" s="633"/>
      <c r="AI22" s="633"/>
      <c r="AJ22" s="633"/>
      <c r="AK22" s="633"/>
    </row>
    <row r="23" spans="1:37" s="589" customFormat="1" ht="12" customHeight="1" x14ac:dyDescent="0.2">
      <c r="A23" s="14" t="s">
        <v>1976</v>
      </c>
      <c r="B23" s="13">
        <v>0</v>
      </c>
      <c r="C23" s="13">
        <v>0</v>
      </c>
      <c r="D23" s="13">
        <v>0</v>
      </c>
      <c r="E23" s="13">
        <v>0</v>
      </c>
      <c r="F23" s="13">
        <v>585.91823999999974</v>
      </c>
      <c r="G23" s="13">
        <v>362.5686</v>
      </c>
      <c r="H23" s="13">
        <v>109.22236000000011</v>
      </c>
      <c r="I23" s="13">
        <v>44.546059999999997</v>
      </c>
      <c r="J23" s="13">
        <v>0</v>
      </c>
      <c r="K23" s="13">
        <v>1102.2552599999999</v>
      </c>
      <c r="L23" s="167"/>
      <c r="M23" s="41"/>
      <c r="N23" s="41"/>
      <c r="O23" s="633"/>
      <c r="P23" s="633"/>
      <c r="Q23" s="633"/>
      <c r="R23" s="633"/>
      <c r="S23" s="633"/>
      <c r="T23" s="633"/>
      <c r="U23" s="633"/>
      <c r="V23" s="633"/>
      <c r="W23" s="633"/>
      <c r="X23" s="633"/>
      <c r="Y23" s="633"/>
      <c r="Z23" s="633"/>
      <c r="AA23" s="633"/>
      <c r="AB23" s="633"/>
      <c r="AC23" s="41"/>
      <c r="AD23" s="633"/>
      <c r="AE23" s="633"/>
      <c r="AF23" s="633"/>
      <c r="AG23" s="633"/>
      <c r="AH23" s="633"/>
      <c r="AI23" s="633"/>
      <c r="AJ23" s="633"/>
      <c r="AK23" s="633"/>
    </row>
    <row r="24" spans="1:37" s="589" customFormat="1" ht="12" customHeight="1" x14ac:dyDescent="0.2">
      <c r="A24" s="14" t="s">
        <v>1902</v>
      </c>
      <c r="B24" s="13">
        <v>0</v>
      </c>
      <c r="C24" s="13">
        <v>0</v>
      </c>
      <c r="D24" s="13">
        <v>0</v>
      </c>
      <c r="E24" s="13">
        <v>0</v>
      </c>
      <c r="F24" s="13">
        <v>126.23365999999986</v>
      </c>
      <c r="G24" s="13">
        <v>0</v>
      </c>
      <c r="H24" s="13">
        <v>0</v>
      </c>
      <c r="I24" s="13">
        <v>1.4551915228366852E-14</v>
      </c>
      <c r="J24" s="13">
        <v>0</v>
      </c>
      <c r="K24" s="13">
        <v>126.23365999999987</v>
      </c>
      <c r="L24" s="167"/>
      <c r="M24" s="41"/>
      <c r="N24" s="41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  <c r="AB24" s="633"/>
      <c r="AC24" s="41"/>
      <c r="AD24" s="633"/>
      <c r="AE24" s="633"/>
      <c r="AF24" s="633"/>
      <c r="AG24" s="633"/>
      <c r="AH24" s="633"/>
      <c r="AI24" s="633"/>
      <c r="AJ24" s="633"/>
      <c r="AK24" s="633"/>
    </row>
    <row r="25" spans="1:37" s="589" customFormat="1" ht="12" customHeight="1" x14ac:dyDescent="0.2">
      <c r="A25" s="16" t="s">
        <v>1129</v>
      </c>
      <c r="B25" s="17">
        <v>835</v>
      </c>
      <c r="C25" s="17">
        <v>0</v>
      </c>
      <c r="D25" s="17">
        <v>0</v>
      </c>
      <c r="E25" s="17">
        <v>0</v>
      </c>
      <c r="F25" s="17">
        <v>66.424102958332981</v>
      </c>
      <c r="G25" s="17">
        <v>0</v>
      </c>
      <c r="H25" s="17">
        <v>7.4920784999999999</v>
      </c>
      <c r="I25" s="17">
        <v>0</v>
      </c>
      <c r="J25" s="17">
        <v>0</v>
      </c>
      <c r="K25" s="17">
        <v>908.91618145833297</v>
      </c>
      <c r="L25" s="167"/>
      <c r="M25" s="41"/>
      <c r="N25" s="41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3"/>
      <c r="Z25" s="633"/>
      <c r="AA25" s="633"/>
      <c r="AB25" s="633"/>
      <c r="AC25" s="41"/>
      <c r="AD25" s="633"/>
      <c r="AE25" s="633"/>
      <c r="AF25" s="633"/>
      <c r="AG25" s="633"/>
      <c r="AH25" s="633"/>
      <c r="AI25" s="633"/>
      <c r="AJ25" s="633"/>
      <c r="AK25" s="633"/>
    </row>
    <row r="26" spans="1:37" s="589" customFormat="1" ht="12" customHeight="1" x14ac:dyDescent="0.2">
      <c r="A26" s="22" t="s">
        <v>999</v>
      </c>
      <c r="B26" s="18">
        <v>0</v>
      </c>
      <c r="C26" s="18">
        <v>0</v>
      </c>
      <c r="D26" s="18">
        <v>0</v>
      </c>
      <c r="E26" s="18">
        <v>343.07720999999998</v>
      </c>
      <c r="F26" s="18">
        <v>410.21661</v>
      </c>
      <c r="G26" s="18">
        <v>0</v>
      </c>
      <c r="H26" s="18">
        <v>787.31644000000017</v>
      </c>
      <c r="I26" s="18">
        <v>288.6482400000001</v>
      </c>
      <c r="J26" s="18">
        <v>0</v>
      </c>
      <c r="K26" s="18">
        <v>1829.2585000000004</v>
      </c>
      <c r="L26" s="167"/>
      <c r="M26" s="41"/>
      <c r="N26" s="41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41"/>
      <c r="AD26" s="633"/>
      <c r="AE26" s="633"/>
      <c r="AF26" s="633"/>
      <c r="AG26" s="633"/>
      <c r="AH26" s="633"/>
      <c r="AI26" s="633"/>
      <c r="AJ26" s="633"/>
      <c r="AK26" s="633"/>
    </row>
    <row r="27" spans="1:37" s="589" customFormat="1" ht="12" customHeight="1" x14ac:dyDescent="0.2">
      <c r="A27" s="14" t="s">
        <v>1908</v>
      </c>
      <c r="B27" s="13">
        <v>30191.507229999999</v>
      </c>
      <c r="C27" s="13">
        <v>0</v>
      </c>
      <c r="D27" s="13">
        <v>7167.6692199999998</v>
      </c>
      <c r="E27" s="13">
        <v>0</v>
      </c>
      <c r="F27" s="13">
        <v>3703.9494600000007</v>
      </c>
      <c r="G27" s="13">
        <v>47.623099999999994</v>
      </c>
      <c r="H27" s="13">
        <v>2535.44427</v>
      </c>
      <c r="I27" s="13">
        <v>18.75652000000002</v>
      </c>
      <c r="J27" s="13">
        <v>0</v>
      </c>
      <c r="K27" s="13">
        <v>43664.949800000002</v>
      </c>
      <c r="L27" s="167"/>
      <c r="M27" s="41"/>
      <c r="N27" s="41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41"/>
      <c r="AD27" s="633"/>
      <c r="AE27" s="633"/>
      <c r="AF27" s="633"/>
      <c r="AG27" s="633"/>
      <c r="AH27" s="633"/>
      <c r="AI27" s="633"/>
      <c r="AJ27" s="633"/>
      <c r="AK27" s="633"/>
    </row>
    <row r="28" spans="1:37" s="589" customFormat="1" ht="12" customHeigh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9.1010000000000009</v>
      </c>
      <c r="F28" s="13">
        <v>0.76200000000000001</v>
      </c>
      <c r="G28" s="13">
        <v>0</v>
      </c>
      <c r="H28" s="13">
        <v>0</v>
      </c>
      <c r="I28" s="13">
        <v>0</v>
      </c>
      <c r="J28" s="13">
        <v>0</v>
      </c>
      <c r="K28" s="13">
        <v>9.8630000000000013</v>
      </c>
      <c r="L28" s="167"/>
      <c r="M28" s="41"/>
      <c r="N28" s="41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41"/>
      <c r="AD28" s="633"/>
      <c r="AE28" s="633"/>
      <c r="AF28" s="633"/>
      <c r="AG28" s="633"/>
      <c r="AH28" s="633"/>
      <c r="AI28" s="633"/>
      <c r="AJ28" s="633"/>
      <c r="AK28" s="633"/>
    </row>
    <row r="29" spans="1:37" s="589" customFormat="1" ht="12" customHeight="1" x14ac:dyDescent="0.2">
      <c r="A29" s="16" t="s">
        <v>1076</v>
      </c>
      <c r="B29" s="17">
        <v>0</v>
      </c>
      <c r="C29" s="17">
        <v>0</v>
      </c>
      <c r="D29" s="17">
        <v>47455.661</v>
      </c>
      <c r="E29" s="17">
        <v>0</v>
      </c>
      <c r="F29" s="17">
        <v>6478.6</v>
      </c>
      <c r="G29" s="17">
        <v>5.6680000000000001</v>
      </c>
      <c r="H29" s="17">
        <v>-110.633</v>
      </c>
      <c r="I29" s="17">
        <v>0</v>
      </c>
      <c r="J29" s="17">
        <v>0</v>
      </c>
      <c r="K29" s="17">
        <v>53829.295999999995</v>
      </c>
      <c r="L29" s="167"/>
      <c r="M29" s="41"/>
      <c r="N29" s="41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41"/>
      <c r="AD29" s="633"/>
      <c r="AE29" s="633"/>
      <c r="AF29" s="633"/>
      <c r="AG29" s="633"/>
      <c r="AH29" s="633"/>
      <c r="AI29" s="633"/>
      <c r="AJ29" s="633"/>
      <c r="AK29" s="633"/>
    </row>
    <row r="30" spans="1:37" s="589" customFormat="1" ht="12" customHeight="1" x14ac:dyDescent="0.2">
      <c r="A30" s="22" t="s">
        <v>1102</v>
      </c>
      <c r="B30" s="18">
        <v>3870.8856499999997</v>
      </c>
      <c r="C30" s="18">
        <v>0</v>
      </c>
      <c r="D30" s="18">
        <v>0</v>
      </c>
      <c r="E30" s="18">
        <v>0</v>
      </c>
      <c r="F30" s="18">
        <v>169.0475299999998</v>
      </c>
      <c r="G30" s="18">
        <v>1.3300000000017462E-3</v>
      </c>
      <c r="H30" s="18">
        <v>272.40319999999997</v>
      </c>
      <c r="I30" s="18">
        <v>0</v>
      </c>
      <c r="J30" s="18">
        <v>0</v>
      </c>
      <c r="K30" s="18">
        <v>4312.3377099999998</v>
      </c>
      <c r="L30" s="167"/>
      <c r="M30" s="41"/>
      <c r="N30" s="41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41"/>
      <c r="AD30" s="633"/>
      <c r="AE30" s="633"/>
      <c r="AF30" s="633"/>
      <c r="AG30" s="633"/>
      <c r="AH30" s="633"/>
      <c r="AI30" s="633"/>
      <c r="AJ30" s="633"/>
      <c r="AK30" s="633"/>
    </row>
    <row r="31" spans="1:37" s="589" customFormat="1" ht="12" customHeight="1" x14ac:dyDescent="0.2">
      <c r="A31" s="14" t="s">
        <v>1997</v>
      </c>
      <c r="B31" s="13">
        <v>208.00003000000001</v>
      </c>
      <c r="C31" s="13">
        <v>0</v>
      </c>
      <c r="D31" s="13">
        <v>370.00060999999999</v>
      </c>
      <c r="E31" s="13">
        <v>0</v>
      </c>
      <c r="F31" s="13">
        <v>788.12100999999973</v>
      </c>
      <c r="G31" s="13">
        <v>7.0943000000000174</v>
      </c>
      <c r="H31" s="13">
        <v>803.22841000000005</v>
      </c>
      <c r="I31" s="13">
        <v>0</v>
      </c>
      <c r="J31" s="13">
        <v>182.34135000000001</v>
      </c>
      <c r="K31" s="13">
        <v>2358.7857099999997</v>
      </c>
      <c r="L31" s="167"/>
      <c r="M31" s="41"/>
      <c r="N31" s="41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  <c r="AA31" s="633"/>
      <c r="AB31" s="633"/>
      <c r="AC31" s="41"/>
      <c r="AD31" s="633"/>
      <c r="AE31" s="633"/>
      <c r="AF31" s="633"/>
      <c r="AG31" s="633"/>
      <c r="AH31" s="633"/>
      <c r="AI31" s="633"/>
      <c r="AJ31" s="633"/>
      <c r="AK31" s="633"/>
    </row>
    <row r="32" spans="1:37" s="589" customFormat="1" ht="12" customHeight="1" x14ac:dyDescent="0.2">
      <c r="A32" s="14" t="s">
        <v>1881</v>
      </c>
      <c r="B32" s="13">
        <v>62548.42</v>
      </c>
      <c r="C32" s="13">
        <v>0</v>
      </c>
      <c r="D32" s="13">
        <v>6882.8614300000017</v>
      </c>
      <c r="E32" s="13">
        <v>0</v>
      </c>
      <c r="F32" s="13">
        <v>4114.41716</v>
      </c>
      <c r="G32" s="13">
        <v>9.6266900000000888</v>
      </c>
      <c r="H32" s="13">
        <v>1156.9902400000003</v>
      </c>
      <c r="I32" s="13">
        <v>0</v>
      </c>
      <c r="J32" s="13">
        <v>0</v>
      </c>
      <c r="K32" s="13">
        <v>74712.315520000004</v>
      </c>
      <c r="L32" s="167"/>
      <c r="M32" s="41"/>
      <c r="N32" s="41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  <c r="AA32" s="633"/>
      <c r="AB32" s="633"/>
      <c r="AC32" s="41"/>
      <c r="AD32" s="633"/>
      <c r="AE32" s="633"/>
      <c r="AF32" s="633"/>
      <c r="AG32" s="633"/>
      <c r="AH32" s="633"/>
      <c r="AI32" s="633"/>
      <c r="AJ32" s="633"/>
      <c r="AK32" s="633"/>
    </row>
    <row r="33" spans="1:37" s="589" customFormat="1" ht="12" customHeight="1" x14ac:dyDescent="0.2">
      <c r="A33" s="16" t="s">
        <v>1028</v>
      </c>
      <c r="B33" s="17">
        <v>65142.102920000005</v>
      </c>
      <c r="C33" s="17">
        <v>0</v>
      </c>
      <c r="D33" s="17">
        <v>74200.313580000002</v>
      </c>
      <c r="E33" s="17">
        <v>2574.4093499999994</v>
      </c>
      <c r="F33" s="17">
        <v>1501.2894500000016</v>
      </c>
      <c r="G33" s="17">
        <v>277.72201000000007</v>
      </c>
      <c r="H33" s="17">
        <v>869.63054000000022</v>
      </c>
      <c r="I33" s="17">
        <v>1490.2235200000002</v>
      </c>
      <c r="J33" s="17">
        <v>0</v>
      </c>
      <c r="K33" s="17">
        <v>146055.69137000002</v>
      </c>
      <c r="L33" s="167"/>
      <c r="M33" s="41"/>
      <c r="N33" s="41"/>
      <c r="O33" s="633"/>
      <c r="P33" s="633"/>
      <c r="Q33" s="633"/>
      <c r="R33" s="633"/>
      <c r="S33" s="633"/>
      <c r="T33" s="633"/>
      <c r="U33" s="633"/>
      <c r="V33" s="633"/>
      <c r="W33" s="633"/>
      <c r="X33" s="633"/>
      <c r="Y33" s="633"/>
      <c r="Z33" s="633"/>
      <c r="AA33" s="633"/>
      <c r="AB33" s="633"/>
      <c r="AC33" s="41"/>
      <c r="AD33" s="633"/>
      <c r="AE33" s="633"/>
      <c r="AF33" s="633"/>
      <c r="AG33" s="633"/>
      <c r="AH33" s="633"/>
      <c r="AI33" s="633"/>
      <c r="AJ33" s="633"/>
      <c r="AK33" s="633"/>
    </row>
    <row r="34" spans="1:37" s="589" customFormat="1" ht="12" customHeight="1" x14ac:dyDescent="0.2">
      <c r="A34" s="22" t="s">
        <v>1753</v>
      </c>
      <c r="B34" s="18">
        <v>373.24103000000002</v>
      </c>
      <c r="C34" s="18">
        <v>0</v>
      </c>
      <c r="D34" s="18">
        <v>0</v>
      </c>
      <c r="E34" s="18">
        <v>1.6000000000349247E-4</v>
      </c>
      <c r="F34" s="18">
        <v>1512.1092500000002</v>
      </c>
      <c r="G34" s="18">
        <v>0</v>
      </c>
      <c r="H34" s="18">
        <v>308.06101000000007</v>
      </c>
      <c r="I34" s="18">
        <v>0</v>
      </c>
      <c r="J34" s="18">
        <v>0</v>
      </c>
      <c r="K34" s="18">
        <v>2193.4114500000001</v>
      </c>
      <c r="L34" s="167"/>
      <c r="M34" s="41"/>
      <c r="N34" s="41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  <c r="AA34" s="633"/>
      <c r="AB34" s="633"/>
      <c r="AC34" s="41"/>
      <c r="AD34" s="633"/>
      <c r="AE34" s="633"/>
      <c r="AF34" s="633"/>
      <c r="AG34" s="633"/>
      <c r="AH34" s="633"/>
      <c r="AI34" s="633"/>
      <c r="AJ34" s="633"/>
      <c r="AK34" s="633"/>
    </row>
    <row r="35" spans="1:37" s="589" customFormat="1" ht="12" customHeight="1" x14ac:dyDescent="0.2">
      <c r="A35" s="14" t="s">
        <v>1077</v>
      </c>
      <c r="B35" s="13">
        <v>1167.8402000000001</v>
      </c>
      <c r="C35" s="13">
        <v>-98.692920000000001</v>
      </c>
      <c r="D35" s="13">
        <v>0</v>
      </c>
      <c r="E35" s="13">
        <v>834.29841999999996</v>
      </c>
      <c r="F35" s="13">
        <v>587.9360300000003</v>
      </c>
      <c r="G35" s="13">
        <v>479.07512000000003</v>
      </c>
      <c r="H35" s="13">
        <v>1393.2976699999999</v>
      </c>
      <c r="I35" s="13">
        <v>0</v>
      </c>
      <c r="J35" s="13">
        <v>0</v>
      </c>
      <c r="K35" s="13">
        <v>4363.7545200000004</v>
      </c>
      <c r="L35" s="167"/>
      <c r="M35" s="41"/>
      <c r="N35" s="41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  <c r="AA35" s="633"/>
      <c r="AB35" s="633"/>
      <c r="AC35" s="41"/>
      <c r="AD35" s="633"/>
      <c r="AE35" s="633"/>
      <c r="AF35" s="633"/>
      <c r="AG35" s="633"/>
      <c r="AH35" s="633"/>
      <c r="AI35" s="633"/>
      <c r="AJ35" s="633"/>
      <c r="AK35" s="633"/>
    </row>
    <row r="36" spans="1:37" s="589" customFormat="1" ht="12" customHeight="1" x14ac:dyDescent="0.2">
      <c r="A36" s="14" t="s">
        <v>1032</v>
      </c>
      <c r="B36" s="13">
        <v>378.69233999999994</v>
      </c>
      <c r="C36" s="13">
        <v>0</v>
      </c>
      <c r="D36" s="13">
        <v>2409.6609800000001</v>
      </c>
      <c r="E36" s="13">
        <v>0</v>
      </c>
      <c r="F36" s="13">
        <v>448.27558999999985</v>
      </c>
      <c r="G36" s="13">
        <v>319.96204000000006</v>
      </c>
      <c r="H36" s="13">
        <v>128.67641</v>
      </c>
      <c r="I36" s="13">
        <v>0</v>
      </c>
      <c r="J36" s="13">
        <v>0</v>
      </c>
      <c r="K36" s="13">
        <v>3685.2673599999998</v>
      </c>
      <c r="L36" s="167"/>
      <c r="M36" s="41"/>
      <c r="N36" s="41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41"/>
      <c r="AD36" s="633"/>
      <c r="AE36" s="633"/>
      <c r="AF36" s="633"/>
      <c r="AG36" s="633"/>
      <c r="AH36" s="633"/>
      <c r="AI36" s="633"/>
      <c r="AJ36" s="633"/>
      <c r="AK36" s="633"/>
    </row>
    <row r="37" spans="1:37" s="589" customFormat="1" ht="12" customHeight="1" x14ac:dyDescent="0.2">
      <c r="A37" s="16" t="s">
        <v>1031</v>
      </c>
      <c r="B37" s="17">
        <v>1806.3065799999999</v>
      </c>
      <c r="C37" s="17">
        <v>-824.89035999999999</v>
      </c>
      <c r="D37" s="17">
        <v>0</v>
      </c>
      <c r="E37" s="17">
        <v>0</v>
      </c>
      <c r="F37" s="17">
        <v>316.26984000000033</v>
      </c>
      <c r="G37" s="17">
        <v>118.12723999999999</v>
      </c>
      <c r="H37" s="17">
        <v>51.742480000000008</v>
      </c>
      <c r="I37" s="17">
        <v>8.0000000001746236E-5</v>
      </c>
      <c r="J37" s="17">
        <v>0</v>
      </c>
      <c r="K37" s="17">
        <v>1467.5558600000004</v>
      </c>
      <c r="L37" s="167"/>
      <c r="M37" s="41"/>
      <c r="N37" s="41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41"/>
      <c r="AD37" s="633"/>
      <c r="AE37" s="633"/>
      <c r="AF37" s="633"/>
      <c r="AG37" s="633"/>
      <c r="AH37" s="633"/>
      <c r="AI37" s="633"/>
      <c r="AJ37" s="633"/>
      <c r="AK37" s="633"/>
    </row>
    <row r="38" spans="1:37" s="589" customFormat="1" ht="12" customHeight="1" x14ac:dyDescent="0.2">
      <c r="A38" s="22" t="s">
        <v>1101</v>
      </c>
      <c r="B38" s="18">
        <v>0</v>
      </c>
      <c r="C38" s="18">
        <v>0</v>
      </c>
      <c r="D38" s="18">
        <v>678.78088000000002</v>
      </c>
      <c r="E38" s="18">
        <v>2178.9282000000003</v>
      </c>
      <c r="F38" s="18">
        <v>396.52173999999997</v>
      </c>
      <c r="G38" s="18">
        <v>1652.6719399999999</v>
      </c>
      <c r="H38" s="18">
        <v>3344.2898300000002</v>
      </c>
      <c r="I38" s="18">
        <v>0</v>
      </c>
      <c r="J38" s="18">
        <v>20.899509999999999</v>
      </c>
      <c r="K38" s="18">
        <v>8272.0920999999998</v>
      </c>
      <c r="L38" s="167"/>
      <c r="M38" s="41"/>
      <c r="N38" s="41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41"/>
      <c r="AD38" s="633"/>
      <c r="AE38" s="633"/>
      <c r="AF38" s="633"/>
      <c r="AG38" s="633"/>
      <c r="AH38" s="633"/>
      <c r="AI38" s="633"/>
      <c r="AJ38" s="633"/>
      <c r="AK38" s="633"/>
    </row>
    <row r="39" spans="1:37" s="589" customFormat="1" ht="12" customHeight="1" x14ac:dyDescent="0.2">
      <c r="A39" s="14" t="s">
        <v>1934</v>
      </c>
      <c r="B39" s="13">
        <v>19491.72105</v>
      </c>
      <c r="C39" s="13">
        <v>-275</v>
      </c>
      <c r="D39" s="13">
        <v>16283.211090000001</v>
      </c>
      <c r="E39" s="13">
        <v>0</v>
      </c>
      <c r="F39" s="13">
        <v>3206.1504900000004</v>
      </c>
      <c r="G39" s="13">
        <v>1806.03367</v>
      </c>
      <c r="H39" s="13">
        <v>694.67602999999986</v>
      </c>
      <c r="I39" s="13">
        <v>0</v>
      </c>
      <c r="J39" s="13">
        <v>1150.3131599999999</v>
      </c>
      <c r="K39" s="13">
        <v>42357.105490000002</v>
      </c>
      <c r="L39" s="167"/>
      <c r="M39" s="41"/>
      <c r="N39" s="41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41"/>
      <c r="AD39" s="633"/>
      <c r="AE39" s="633"/>
      <c r="AF39" s="633"/>
      <c r="AG39" s="633"/>
      <c r="AH39" s="633"/>
      <c r="AI39" s="633"/>
      <c r="AJ39" s="633"/>
      <c r="AK39" s="633"/>
    </row>
    <row r="40" spans="1:37" s="589" customFormat="1" ht="12" customHeight="1" x14ac:dyDescent="0.2">
      <c r="A40" s="14" t="s">
        <v>1877</v>
      </c>
      <c r="B40" s="13">
        <v>0</v>
      </c>
      <c r="C40" s="13">
        <v>0</v>
      </c>
      <c r="D40" s="13">
        <v>0</v>
      </c>
      <c r="E40" s="13">
        <v>504.38299999999998</v>
      </c>
      <c r="F40" s="13">
        <v>251.56854999999999</v>
      </c>
      <c r="G40" s="13">
        <v>0</v>
      </c>
      <c r="H40" s="13">
        <v>231.572</v>
      </c>
      <c r="I40" s="13">
        <v>0</v>
      </c>
      <c r="J40" s="13">
        <v>0</v>
      </c>
      <c r="K40" s="13">
        <v>987.52355</v>
      </c>
      <c r="L40" s="167"/>
      <c r="M40" s="41"/>
      <c r="N40" s="41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41"/>
      <c r="AD40" s="633"/>
      <c r="AE40" s="633"/>
      <c r="AF40" s="633"/>
      <c r="AG40" s="633"/>
      <c r="AH40" s="633"/>
      <c r="AI40" s="633"/>
      <c r="AJ40" s="633"/>
      <c r="AK40" s="633"/>
    </row>
    <row r="41" spans="1:37" s="589" customFormat="1" ht="12" customHeight="1" x14ac:dyDescent="0.2">
      <c r="A41" s="14" t="s">
        <v>1100</v>
      </c>
      <c r="B41" s="13">
        <v>1.8567499999999999</v>
      </c>
      <c r="C41" s="13">
        <v>0</v>
      </c>
      <c r="D41" s="13">
        <v>32571.761619999997</v>
      </c>
      <c r="E41" s="13">
        <v>0</v>
      </c>
      <c r="F41" s="13">
        <v>513.41732000000081</v>
      </c>
      <c r="G41" s="13">
        <v>361.01989000000003</v>
      </c>
      <c r="H41" s="13">
        <v>372.71663999999976</v>
      </c>
      <c r="I41" s="13">
        <v>410.33396999999997</v>
      </c>
      <c r="J41" s="13">
        <v>0</v>
      </c>
      <c r="K41" s="13">
        <v>34231.106189999999</v>
      </c>
      <c r="L41" s="167"/>
      <c r="M41" s="41"/>
      <c r="N41" s="41"/>
      <c r="O41" s="633"/>
      <c r="P41" s="633"/>
      <c r="Q41" s="633"/>
      <c r="R41" s="633"/>
      <c r="S41" s="633"/>
      <c r="T41" s="633"/>
      <c r="U41" s="633"/>
      <c r="V41" s="633"/>
      <c r="W41" s="633"/>
      <c r="X41" s="633"/>
      <c r="Y41" s="633"/>
      <c r="Z41" s="633"/>
      <c r="AA41" s="633"/>
      <c r="AB41" s="633"/>
      <c r="AC41" s="41"/>
      <c r="AD41" s="633"/>
      <c r="AE41" s="633"/>
      <c r="AF41" s="633"/>
      <c r="AG41" s="633"/>
      <c r="AH41" s="633"/>
      <c r="AI41" s="633"/>
      <c r="AJ41" s="633"/>
      <c r="AK41" s="633"/>
    </row>
    <row r="42" spans="1:37" s="589" customFormat="1" ht="12" customHeight="1" x14ac:dyDescent="0.2">
      <c r="A42" s="22" t="s">
        <v>1073</v>
      </c>
      <c r="B42" s="18">
        <v>16.77375</v>
      </c>
      <c r="C42" s="18">
        <v>0</v>
      </c>
      <c r="D42" s="18">
        <v>0</v>
      </c>
      <c r="E42" s="18">
        <v>0</v>
      </c>
      <c r="F42" s="18">
        <v>431.69118999999995</v>
      </c>
      <c r="G42" s="18">
        <v>5.1999899999999997</v>
      </c>
      <c r="H42" s="18">
        <v>2160.5835700000002</v>
      </c>
      <c r="I42" s="18">
        <v>47.628580000000078</v>
      </c>
      <c r="J42" s="18">
        <v>0</v>
      </c>
      <c r="K42" s="18">
        <v>2661.8770800000002</v>
      </c>
      <c r="L42" s="167"/>
      <c r="M42" s="41"/>
      <c r="N42" s="41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633"/>
      <c r="Z42" s="633"/>
      <c r="AA42" s="633"/>
      <c r="AB42" s="633"/>
      <c r="AC42" s="41"/>
      <c r="AD42" s="633"/>
      <c r="AE42" s="633"/>
      <c r="AF42" s="633"/>
      <c r="AG42" s="633"/>
      <c r="AH42" s="633"/>
      <c r="AI42" s="633"/>
      <c r="AJ42" s="633"/>
      <c r="AK42" s="633"/>
    </row>
    <row r="43" spans="1:37" s="589" customFormat="1" ht="12" customHeight="1" x14ac:dyDescent="0.2">
      <c r="A43" s="14" t="s">
        <v>1488</v>
      </c>
      <c r="B43" s="13">
        <v>1652.8507</v>
      </c>
      <c r="C43" s="13">
        <v>0</v>
      </c>
      <c r="D43" s="13">
        <v>0</v>
      </c>
      <c r="E43" s="13">
        <v>0</v>
      </c>
      <c r="F43" s="13">
        <v>1753.2689599999999</v>
      </c>
      <c r="G43" s="13">
        <v>1719.1360300000003</v>
      </c>
      <c r="H43" s="13">
        <v>361.33564000000013</v>
      </c>
      <c r="I43" s="13">
        <v>1.6466399999998975</v>
      </c>
      <c r="J43" s="13">
        <v>0</v>
      </c>
      <c r="K43" s="13">
        <v>5488.2379700000001</v>
      </c>
      <c r="L43" s="167"/>
      <c r="M43" s="41"/>
      <c r="N43" s="41"/>
      <c r="O43" s="633"/>
      <c r="P43" s="633"/>
      <c r="Q43" s="633"/>
      <c r="R43" s="633"/>
      <c r="S43" s="633"/>
      <c r="T43" s="633"/>
      <c r="U43" s="633"/>
      <c r="V43" s="633"/>
      <c r="W43" s="633"/>
      <c r="X43" s="633"/>
      <c r="Y43" s="633"/>
      <c r="Z43" s="633"/>
      <c r="AA43" s="633"/>
      <c r="AB43" s="633"/>
      <c r="AC43" s="41"/>
      <c r="AD43" s="633"/>
      <c r="AE43" s="633"/>
      <c r="AF43" s="633"/>
      <c r="AG43" s="633"/>
      <c r="AH43" s="633"/>
      <c r="AI43" s="633"/>
      <c r="AJ43" s="633"/>
      <c r="AK43" s="633"/>
    </row>
    <row r="44" spans="1:37" s="589" customFormat="1" ht="12" customHeight="1" x14ac:dyDescent="0.2">
      <c r="A44" s="14" t="s">
        <v>5</v>
      </c>
      <c r="B44" s="13">
        <v>0</v>
      </c>
      <c r="C44" s="13">
        <v>0</v>
      </c>
      <c r="D44" s="13">
        <v>0</v>
      </c>
      <c r="E44" s="13">
        <v>0</v>
      </c>
      <c r="F44" s="13">
        <v>6.6697899999999999</v>
      </c>
      <c r="G44" s="13">
        <v>0</v>
      </c>
      <c r="H44" s="13">
        <v>0</v>
      </c>
      <c r="I44" s="13">
        <v>77.989310000000003</v>
      </c>
      <c r="J44" s="13">
        <v>0</v>
      </c>
      <c r="K44" s="13">
        <v>84.659100000000009</v>
      </c>
      <c r="L44" s="167"/>
      <c r="M44" s="41"/>
      <c r="N44" s="41"/>
      <c r="O44" s="633"/>
      <c r="P44" s="633"/>
      <c r="Q44" s="633"/>
      <c r="R44" s="633"/>
      <c r="S44" s="633"/>
      <c r="T44" s="633"/>
      <c r="U44" s="633"/>
      <c r="V44" s="633"/>
      <c r="W44" s="633"/>
      <c r="X44" s="633"/>
      <c r="Y44" s="633"/>
      <c r="Z44" s="633"/>
      <c r="AA44" s="633"/>
      <c r="AB44" s="633"/>
      <c r="AC44" s="41"/>
      <c r="AD44" s="633"/>
      <c r="AE44" s="633"/>
      <c r="AF44" s="633"/>
      <c r="AG44" s="633"/>
      <c r="AH44" s="633"/>
      <c r="AI44" s="633"/>
      <c r="AJ44" s="633"/>
      <c r="AK44" s="633"/>
    </row>
    <row r="45" spans="1:37" s="589" customFormat="1" ht="12" customHeight="1" x14ac:dyDescent="0.2">
      <c r="A45" s="16" t="s">
        <v>1886</v>
      </c>
      <c r="B45" s="17">
        <v>127.224</v>
      </c>
      <c r="C45" s="17">
        <v>0</v>
      </c>
      <c r="D45" s="17">
        <v>0</v>
      </c>
      <c r="E45" s="17">
        <v>0</v>
      </c>
      <c r="F45" s="17">
        <v>631.50366999999994</v>
      </c>
      <c r="G45" s="17">
        <v>0</v>
      </c>
      <c r="H45" s="17">
        <v>225.82167000000001</v>
      </c>
      <c r="I45" s="17">
        <v>112.06883999999999</v>
      </c>
      <c r="J45" s="17">
        <v>0</v>
      </c>
      <c r="K45" s="17">
        <v>1096.6181799999999</v>
      </c>
      <c r="L45" s="167"/>
      <c r="M45" s="41"/>
      <c r="N45" s="41"/>
      <c r="O45" s="633"/>
      <c r="P45" s="633"/>
      <c r="Q45" s="633"/>
      <c r="R45" s="633"/>
      <c r="S45" s="633"/>
      <c r="T45" s="633"/>
      <c r="U45" s="633"/>
      <c r="V45" s="633"/>
      <c r="W45" s="633"/>
      <c r="X45" s="633"/>
      <c r="Y45" s="633"/>
      <c r="Z45" s="633"/>
      <c r="AA45" s="633"/>
      <c r="AB45" s="633"/>
      <c r="AC45" s="41"/>
      <c r="AD45" s="633"/>
      <c r="AE45" s="633"/>
      <c r="AF45" s="633"/>
      <c r="AG45" s="633"/>
      <c r="AH45" s="633"/>
      <c r="AI45" s="633"/>
      <c r="AJ45" s="633"/>
      <c r="AK45" s="633"/>
    </row>
    <row r="46" spans="1:37" s="589" customFormat="1" ht="12" customHeight="1" x14ac:dyDescent="0.2">
      <c r="A46" s="14" t="s">
        <v>1029</v>
      </c>
      <c r="B46" s="13">
        <v>1511.4208500000002</v>
      </c>
      <c r="C46" s="13">
        <v>0</v>
      </c>
      <c r="D46" s="13">
        <v>2851.1454699999999</v>
      </c>
      <c r="E46" s="13">
        <v>0</v>
      </c>
      <c r="F46" s="13">
        <v>3855.2472200000007</v>
      </c>
      <c r="G46" s="13">
        <v>-1.0000000000000001E-5</v>
      </c>
      <c r="H46" s="13">
        <v>878.98963000000083</v>
      </c>
      <c r="I46" s="13">
        <v>0</v>
      </c>
      <c r="J46" s="13">
        <v>0</v>
      </c>
      <c r="K46" s="13">
        <v>9096.8031600000013</v>
      </c>
      <c r="L46" s="167"/>
      <c r="M46" s="41"/>
      <c r="N46" s="41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41"/>
      <c r="AD46" s="633"/>
      <c r="AE46" s="633"/>
      <c r="AF46" s="633"/>
      <c r="AG46" s="633"/>
      <c r="AH46" s="633"/>
      <c r="AI46" s="633"/>
      <c r="AJ46" s="633"/>
      <c r="AK46" s="633"/>
    </row>
    <row r="47" spans="1:37" s="589" customFormat="1" ht="12" customHeight="1" x14ac:dyDescent="0.2">
      <c r="A47" s="14" t="s">
        <v>1878</v>
      </c>
      <c r="B47" s="13">
        <v>0</v>
      </c>
      <c r="C47" s="13">
        <v>0</v>
      </c>
      <c r="D47" s="13">
        <v>0</v>
      </c>
      <c r="E47" s="13">
        <v>196.30811000000003</v>
      </c>
      <c r="F47" s="13">
        <v>76.842669999999998</v>
      </c>
      <c r="G47" s="13">
        <v>129.68450000000001</v>
      </c>
      <c r="H47" s="13">
        <v>38.587060000000001</v>
      </c>
      <c r="I47" s="13">
        <v>0</v>
      </c>
      <c r="J47" s="13">
        <v>0</v>
      </c>
      <c r="K47" s="13">
        <v>441.42234000000008</v>
      </c>
      <c r="L47" s="167"/>
      <c r="M47" s="41"/>
      <c r="N47" s="41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3"/>
      <c r="AB47" s="633"/>
      <c r="AC47" s="41"/>
      <c r="AD47" s="633"/>
      <c r="AE47" s="633"/>
      <c r="AF47" s="633"/>
      <c r="AG47" s="633"/>
      <c r="AH47" s="633"/>
      <c r="AI47" s="633"/>
      <c r="AJ47" s="633"/>
      <c r="AK47" s="633"/>
    </row>
    <row r="48" spans="1:37" s="589" customFormat="1" ht="12" customHeight="1" x14ac:dyDescent="0.2">
      <c r="A48" s="16" t="s">
        <v>1022</v>
      </c>
      <c r="B48" s="17">
        <v>0</v>
      </c>
      <c r="C48" s="17">
        <v>0</v>
      </c>
      <c r="D48" s="17">
        <v>0</v>
      </c>
      <c r="E48" s="17">
        <v>95.250080000000068</v>
      </c>
      <c r="F48" s="17">
        <v>566.10999000000004</v>
      </c>
      <c r="G48" s="17">
        <v>11.958050000000004</v>
      </c>
      <c r="H48" s="17">
        <v>716.19864000000018</v>
      </c>
      <c r="I48" s="17">
        <v>0.18180000000000002</v>
      </c>
      <c r="J48" s="17">
        <v>0</v>
      </c>
      <c r="K48" s="17">
        <v>1389.6985600000003</v>
      </c>
      <c r="L48" s="167"/>
      <c r="M48" s="41"/>
      <c r="N48" s="41"/>
      <c r="O48" s="633"/>
      <c r="P48" s="633"/>
      <c r="Q48" s="633"/>
      <c r="R48" s="633"/>
      <c r="S48" s="633"/>
      <c r="T48" s="633"/>
      <c r="U48" s="633"/>
      <c r="V48" s="633"/>
      <c r="W48" s="633"/>
      <c r="X48" s="633"/>
      <c r="Y48" s="633"/>
      <c r="Z48" s="633"/>
      <c r="AA48" s="633"/>
      <c r="AB48" s="633"/>
      <c r="AC48" s="41"/>
      <c r="AD48" s="633"/>
      <c r="AE48" s="633"/>
      <c r="AF48" s="633"/>
      <c r="AG48" s="633"/>
      <c r="AH48" s="633"/>
      <c r="AI48" s="633"/>
      <c r="AJ48" s="633"/>
      <c r="AK48" s="633"/>
    </row>
    <row r="49" spans="1:37" s="947" customFormat="1" ht="12" customHeight="1" x14ac:dyDescent="0.2">
      <c r="A49" s="1657" t="s">
        <v>3840</v>
      </c>
      <c r="B49" s="1486">
        <v>216118.96139604758</v>
      </c>
      <c r="C49" s="1486">
        <v>-1198.5832799999998</v>
      </c>
      <c r="D49" s="1486">
        <v>295290.87645254104</v>
      </c>
      <c r="E49" s="1486">
        <v>14671.368401831196</v>
      </c>
      <c r="F49" s="1486">
        <v>50867.539748399868</v>
      </c>
      <c r="G49" s="1486">
        <v>8871.9503999999997</v>
      </c>
      <c r="H49" s="1486">
        <v>22443.525262012074</v>
      </c>
      <c r="I49" s="1486">
        <v>1528.3357400000004</v>
      </c>
      <c r="J49" s="1486">
        <v>1545.0140200000001</v>
      </c>
      <c r="K49" s="1486">
        <v>610138.98814083205</v>
      </c>
      <c r="L49" s="944"/>
      <c r="M49" s="945"/>
      <c r="N49" s="945"/>
      <c r="O49" s="948"/>
      <c r="P49" s="948"/>
      <c r="Q49" s="948"/>
      <c r="R49" s="948"/>
      <c r="S49" s="948"/>
      <c r="T49" s="948"/>
      <c r="U49" s="948"/>
      <c r="V49" s="948"/>
      <c r="W49" s="948"/>
      <c r="X49" s="948"/>
      <c r="Y49" s="948"/>
      <c r="Z49" s="948"/>
      <c r="AA49" s="948"/>
      <c r="AB49" s="948"/>
      <c r="AC49" s="945"/>
      <c r="AD49" s="948"/>
      <c r="AE49" s="948"/>
      <c r="AF49" s="948"/>
      <c r="AG49" s="948"/>
      <c r="AH49" s="948"/>
      <c r="AI49" s="948"/>
      <c r="AJ49" s="948"/>
      <c r="AK49" s="948"/>
    </row>
    <row r="50" spans="1:37" s="959" customFormat="1" ht="12" customHeight="1" x14ac:dyDescent="0.2">
      <c r="A50" s="1658" t="s">
        <v>857</v>
      </c>
      <c r="B50" s="964"/>
      <c r="C50" s="964"/>
      <c r="D50" s="964"/>
      <c r="E50" s="964"/>
      <c r="F50" s="964"/>
      <c r="G50" s="964"/>
      <c r="H50" s="964"/>
      <c r="I50" s="964"/>
      <c r="J50" s="964"/>
      <c r="K50" s="964"/>
      <c r="L50" s="949"/>
      <c r="M50" s="970"/>
      <c r="N50" s="970"/>
      <c r="O50" s="970"/>
      <c r="P50" s="970"/>
      <c r="Q50" s="970"/>
      <c r="R50" s="970"/>
      <c r="S50" s="970"/>
      <c r="T50" s="970"/>
      <c r="U50" s="970"/>
      <c r="V50" s="970"/>
      <c r="W50" s="970"/>
      <c r="X50" s="950"/>
      <c r="Y50" s="950"/>
      <c r="Z50" s="950"/>
      <c r="AA50" s="950"/>
      <c r="AB50" s="950"/>
      <c r="AC50" s="950"/>
      <c r="AD50" s="963"/>
      <c r="AE50" s="963"/>
      <c r="AF50" s="963"/>
      <c r="AG50" s="963"/>
      <c r="AH50" s="963"/>
      <c r="AI50" s="963"/>
      <c r="AJ50" s="963"/>
      <c r="AK50" s="963"/>
    </row>
    <row r="51" spans="1:37" s="514" customFormat="1" ht="12" customHeight="1" x14ac:dyDescent="0.2">
      <c r="A51" s="14" t="s">
        <v>1879</v>
      </c>
      <c r="B51" s="13">
        <v>3357.68363</v>
      </c>
      <c r="C51" s="13">
        <v>-718.16700000000003</v>
      </c>
      <c r="D51" s="13">
        <v>703.01405</v>
      </c>
      <c r="E51" s="13">
        <v>0</v>
      </c>
      <c r="F51" s="13">
        <v>363.66073</v>
      </c>
      <c r="G51" s="13">
        <v>0</v>
      </c>
      <c r="H51" s="13">
        <v>73.463419999999928</v>
      </c>
      <c r="I51" s="13">
        <v>-5.9999999997671691E-5</v>
      </c>
      <c r="J51" s="13">
        <v>0</v>
      </c>
      <c r="K51" s="13">
        <v>3779.6547700000001</v>
      </c>
      <c r="L51" s="170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583"/>
      <c r="AE51" s="583"/>
      <c r="AF51" s="583"/>
      <c r="AG51" s="583"/>
      <c r="AH51" s="583"/>
      <c r="AI51" s="583"/>
      <c r="AJ51" s="583"/>
      <c r="AK51" s="583"/>
    </row>
    <row r="52" spans="1:37" s="589" customFormat="1" ht="12" customHeight="1" x14ac:dyDescent="0.2">
      <c r="A52" s="14" t="s">
        <v>1880</v>
      </c>
      <c r="B52" s="634">
        <v>0</v>
      </c>
      <c r="C52" s="634">
        <v>0</v>
      </c>
      <c r="D52" s="634">
        <v>0</v>
      </c>
      <c r="E52" s="634">
        <v>206.80876000000023</v>
      </c>
      <c r="F52" s="634">
        <v>159.60671999999974</v>
      </c>
      <c r="G52" s="634">
        <v>-7.2759576141834261E-15</v>
      </c>
      <c r="H52" s="634">
        <v>166.17949000000021</v>
      </c>
      <c r="I52" s="634">
        <v>0</v>
      </c>
      <c r="J52" s="634">
        <v>1532.4047399999999</v>
      </c>
      <c r="K52" s="634">
        <v>2064.9997100000001</v>
      </c>
      <c r="L52" s="167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633"/>
      <c r="AE52" s="633"/>
      <c r="AF52" s="633"/>
      <c r="AG52" s="633"/>
      <c r="AH52" s="633"/>
      <c r="AI52" s="633"/>
      <c r="AJ52" s="633"/>
      <c r="AK52" s="633"/>
    </row>
    <row r="53" spans="1:37" s="589" customFormat="1" ht="12" customHeight="1" x14ac:dyDescent="0.2">
      <c r="A53" s="14" t="s">
        <v>1918</v>
      </c>
      <c r="B53" s="13">
        <v>0</v>
      </c>
      <c r="C53" s="13">
        <v>0</v>
      </c>
      <c r="D53" s="13">
        <v>0</v>
      </c>
      <c r="E53" s="13">
        <v>0</v>
      </c>
      <c r="F53" s="13">
        <v>0.46700000000000003</v>
      </c>
      <c r="G53" s="13">
        <v>0</v>
      </c>
      <c r="H53" s="13">
        <v>0</v>
      </c>
      <c r="I53" s="13">
        <v>0</v>
      </c>
      <c r="J53" s="13">
        <v>0</v>
      </c>
      <c r="K53" s="13">
        <v>0.46700000000000003</v>
      </c>
      <c r="L53" s="167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633"/>
      <c r="AE53" s="633"/>
      <c r="AF53" s="633"/>
      <c r="AG53" s="633"/>
      <c r="AH53" s="633"/>
      <c r="AI53" s="633"/>
      <c r="AJ53" s="633"/>
      <c r="AK53" s="633"/>
    </row>
    <row r="54" spans="1:37" s="589" customFormat="1" ht="12" customHeight="1" x14ac:dyDescent="0.2">
      <c r="A54" s="22" t="s">
        <v>141</v>
      </c>
      <c r="B54" s="18">
        <v>0</v>
      </c>
      <c r="C54" s="18">
        <v>0</v>
      </c>
      <c r="D54" s="18">
        <v>0</v>
      </c>
      <c r="E54" s="18">
        <v>0</v>
      </c>
      <c r="F54" s="18">
        <v>33.559940000000005</v>
      </c>
      <c r="G54" s="18">
        <v>0</v>
      </c>
      <c r="H54" s="18">
        <v>702.49731000000008</v>
      </c>
      <c r="I54" s="18">
        <v>0</v>
      </c>
      <c r="J54" s="18">
        <v>0</v>
      </c>
      <c r="K54" s="18">
        <v>736.05725000000007</v>
      </c>
      <c r="L54" s="167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633"/>
      <c r="AE54" s="633"/>
      <c r="AF54" s="633"/>
      <c r="AG54" s="633"/>
      <c r="AH54" s="633"/>
      <c r="AI54" s="633"/>
      <c r="AJ54" s="633"/>
      <c r="AK54" s="633"/>
    </row>
    <row r="55" spans="1:37" s="589" customFormat="1" ht="12" customHeight="1" x14ac:dyDescent="0.2">
      <c r="A55" s="14" t="s">
        <v>4</v>
      </c>
      <c r="B55" s="13">
        <v>0</v>
      </c>
      <c r="C55" s="13">
        <v>0</v>
      </c>
      <c r="D55" s="13">
        <v>0</v>
      </c>
      <c r="E55" s="13">
        <v>0</v>
      </c>
      <c r="F55" s="13">
        <v>1469.329</v>
      </c>
      <c r="G55" s="13">
        <v>0</v>
      </c>
      <c r="H55" s="13">
        <v>1064.6489999999999</v>
      </c>
      <c r="I55" s="13">
        <v>0</v>
      </c>
      <c r="J55" s="13">
        <v>27.795000000000002</v>
      </c>
      <c r="K55" s="13">
        <v>2561.7730000000001</v>
      </c>
      <c r="L55" s="167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633"/>
      <c r="AE55" s="633"/>
      <c r="AF55" s="633"/>
      <c r="AG55" s="633"/>
      <c r="AH55" s="633"/>
      <c r="AI55" s="633"/>
      <c r="AJ55" s="633"/>
      <c r="AK55" s="633"/>
    </row>
    <row r="56" spans="1:37" s="589" customFormat="1" ht="12" customHeight="1" x14ac:dyDescent="0.2">
      <c r="A56" s="16" t="s">
        <v>1104</v>
      </c>
      <c r="B56" s="17">
        <v>0</v>
      </c>
      <c r="C56" s="17">
        <v>0</v>
      </c>
      <c r="D56" s="17">
        <v>0</v>
      </c>
      <c r="E56" s="17">
        <v>689.4845600000001</v>
      </c>
      <c r="F56" s="17">
        <v>22.7135</v>
      </c>
      <c r="G56" s="17">
        <v>191.90785000000002</v>
      </c>
      <c r="H56" s="17">
        <v>4.6768499999999991</v>
      </c>
      <c r="I56" s="17">
        <v>0</v>
      </c>
      <c r="J56" s="17">
        <v>0</v>
      </c>
      <c r="K56" s="17">
        <v>908.78276000000005</v>
      </c>
      <c r="L56" s="167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633"/>
      <c r="AE56" s="633"/>
      <c r="AF56" s="633"/>
      <c r="AG56" s="633"/>
      <c r="AH56" s="633"/>
      <c r="AI56" s="633"/>
      <c r="AJ56" s="633"/>
      <c r="AK56" s="633"/>
    </row>
    <row r="57" spans="1:37" s="589" customFormat="1" ht="12" customHeight="1" x14ac:dyDescent="0.2">
      <c r="A57" s="14" t="s">
        <v>1882</v>
      </c>
      <c r="B57" s="13">
        <v>3700</v>
      </c>
      <c r="C57" s="13">
        <v>-3</v>
      </c>
      <c r="D57" s="13">
        <v>0</v>
      </c>
      <c r="E57" s="13">
        <v>0</v>
      </c>
      <c r="F57" s="13">
        <v>60.271080000000076</v>
      </c>
      <c r="G57" s="13">
        <v>0</v>
      </c>
      <c r="H57" s="13">
        <v>9.7652799999999704</v>
      </c>
      <c r="I57" s="13">
        <v>0</v>
      </c>
      <c r="J57" s="13">
        <v>0</v>
      </c>
      <c r="K57" s="13">
        <v>3767.0363600000001</v>
      </c>
      <c r="L57" s="167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633"/>
      <c r="AE57" s="633"/>
      <c r="AF57" s="633"/>
      <c r="AG57" s="633"/>
      <c r="AH57" s="633"/>
      <c r="AI57" s="633"/>
      <c r="AJ57" s="633"/>
      <c r="AK57" s="633"/>
    </row>
    <row r="58" spans="1:37" s="589" customFormat="1" ht="12" customHeight="1" x14ac:dyDescent="0.2">
      <c r="A58" s="14" t="s">
        <v>1754</v>
      </c>
      <c r="B58" s="13">
        <v>0</v>
      </c>
      <c r="C58" s="13">
        <v>0</v>
      </c>
      <c r="D58" s="13">
        <v>0</v>
      </c>
      <c r="E58" s="13">
        <v>0</v>
      </c>
      <c r="F58" s="13">
        <v>608.16353000000015</v>
      </c>
      <c r="G58" s="13">
        <v>0</v>
      </c>
      <c r="H58" s="13">
        <v>690.41795999999999</v>
      </c>
      <c r="I58" s="13">
        <v>0</v>
      </c>
      <c r="J58" s="13">
        <v>0</v>
      </c>
      <c r="K58" s="13">
        <v>1298.58149</v>
      </c>
      <c r="L58" s="167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633"/>
      <c r="AE58" s="633"/>
      <c r="AF58" s="633"/>
      <c r="AG58" s="633"/>
      <c r="AH58" s="633"/>
      <c r="AI58" s="633"/>
      <c r="AJ58" s="633"/>
      <c r="AK58" s="633"/>
    </row>
    <row r="59" spans="1:37" s="589" customFormat="1" ht="12" customHeight="1" x14ac:dyDescent="0.2">
      <c r="A59" s="16" t="s">
        <v>1885</v>
      </c>
      <c r="B59" s="17">
        <v>0</v>
      </c>
      <c r="C59" s="17">
        <v>0</v>
      </c>
      <c r="D59" s="17">
        <v>0</v>
      </c>
      <c r="E59" s="17">
        <v>0</v>
      </c>
      <c r="F59" s="17">
        <v>470.23874000000012</v>
      </c>
      <c r="G59" s="17">
        <v>0</v>
      </c>
      <c r="H59" s="17">
        <v>101.88258000000002</v>
      </c>
      <c r="I59" s="17">
        <v>0</v>
      </c>
      <c r="J59" s="17">
        <v>0</v>
      </c>
      <c r="K59" s="17">
        <v>572.1213200000002</v>
      </c>
      <c r="L59" s="381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41"/>
      <c r="AC59" s="41"/>
      <c r="AD59" s="633"/>
      <c r="AE59" s="633"/>
      <c r="AF59" s="633"/>
      <c r="AG59" s="633"/>
      <c r="AH59" s="633"/>
      <c r="AI59" s="633"/>
      <c r="AJ59" s="633"/>
      <c r="AK59" s="633"/>
    </row>
    <row r="60" spans="1:37" s="947" customFormat="1" ht="12" customHeight="1" x14ac:dyDescent="0.2">
      <c r="A60" s="1657" t="s">
        <v>861</v>
      </c>
      <c r="B60" s="1500">
        <v>7057.6836299999995</v>
      </c>
      <c r="C60" s="1500">
        <v>-721.16700000000003</v>
      </c>
      <c r="D60" s="1500">
        <v>703.01405</v>
      </c>
      <c r="E60" s="1500">
        <v>896.29332000000034</v>
      </c>
      <c r="F60" s="1500">
        <v>3188.0102400000001</v>
      </c>
      <c r="G60" s="1500">
        <v>191.90785000000002</v>
      </c>
      <c r="H60" s="1500">
        <v>2813.5318900000002</v>
      </c>
      <c r="I60" s="1500">
        <v>-5.9999999997671691E-5</v>
      </c>
      <c r="J60" s="1500">
        <v>1560.19974</v>
      </c>
      <c r="K60" s="1500">
        <v>15689.473660000001</v>
      </c>
      <c r="L60" s="960"/>
      <c r="M60" s="961"/>
      <c r="N60" s="961"/>
      <c r="O60" s="961"/>
      <c r="P60" s="961"/>
      <c r="Q60" s="961"/>
      <c r="R60" s="961"/>
      <c r="S60" s="961"/>
      <c r="T60" s="961"/>
      <c r="U60" s="961"/>
      <c r="V60" s="961"/>
      <c r="W60" s="961"/>
      <c r="X60" s="961"/>
      <c r="Y60" s="961"/>
      <c r="Z60" s="961"/>
      <c r="AA60" s="961"/>
      <c r="AB60" s="945"/>
      <c r="AC60" s="945"/>
      <c r="AD60" s="948"/>
      <c r="AE60" s="948"/>
      <c r="AF60" s="948"/>
      <c r="AG60" s="948"/>
      <c r="AH60" s="948"/>
      <c r="AI60" s="948"/>
      <c r="AJ60" s="948"/>
      <c r="AK60" s="948"/>
    </row>
    <row r="61" spans="1:37" s="959" customFormat="1" ht="12" customHeight="1" x14ac:dyDescent="0.2">
      <c r="A61" s="1654" t="s">
        <v>3830</v>
      </c>
      <c r="B61" s="937"/>
      <c r="C61" s="937"/>
      <c r="D61" s="937"/>
      <c r="E61" s="937"/>
      <c r="F61" s="937"/>
      <c r="G61" s="937"/>
      <c r="H61" s="937"/>
      <c r="I61" s="937"/>
      <c r="J61" s="937"/>
      <c r="K61" s="937"/>
      <c r="L61" s="962"/>
      <c r="M61" s="951"/>
      <c r="N61" s="951"/>
      <c r="O61" s="951"/>
      <c r="P61" s="951"/>
      <c r="Q61" s="951"/>
      <c r="R61" s="951"/>
      <c r="S61" s="951"/>
      <c r="T61" s="951"/>
      <c r="U61" s="951"/>
      <c r="V61" s="951"/>
      <c r="W61" s="951"/>
      <c r="X61" s="952"/>
      <c r="Y61" s="952"/>
      <c r="Z61" s="952"/>
      <c r="AA61" s="952"/>
      <c r="AB61" s="950"/>
      <c r="AC61" s="950"/>
      <c r="AD61" s="963"/>
      <c r="AE61" s="963"/>
      <c r="AF61" s="963"/>
      <c r="AG61" s="963"/>
      <c r="AH61" s="963"/>
      <c r="AI61" s="963"/>
      <c r="AJ61" s="963"/>
      <c r="AK61" s="963"/>
    </row>
    <row r="62" spans="1:37" s="514" customFormat="1" ht="12" customHeight="1" x14ac:dyDescent="0.2">
      <c r="A62" s="14" t="s">
        <v>1755</v>
      </c>
      <c r="B62" s="13">
        <v>0</v>
      </c>
      <c r="C62" s="13">
        <v>0</v>
      </c>
      <c r="D62" s="13">
        <v>0</v>
      </c>
      <c r="E62" s="13">
        <v>0</v>
      </c>
      <c r="F62" s="13">
        <v>2452.3812199999998</v>
      </c>
      <c r="G62" s="13">
        <v>231.41363999999999</v>
      </c>
      <c r="H62" s="13">
        <v>1068.2368700000002</v>
      </c>
      <c r="I62" s="13">
        <v>0</v>
      </c>
      <c r="J62" s="13">
        <v>0</v>
      </c>
      <c r="K62" s="13">
        <v>3752.0317300000002</v>
      </c>
      <c r="L62" s="384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42"/>
      <c r="AC62" s="42"/>
      <c r="AD62" s="583"/>
      <c r="AE62" s="583"/>
      <c r="AF62" s="583"/>
      <c r="AG62" s="583"/>
      <c r="AH62" s="583"/>
      <c r="AI62" s="583"/>
      <c r="AJ62" s="583"/>
      <c r="AK62" s="583"/>
    </row>
    <row r="63" spans="1:37" s="589" customFormat="1" ht="12" customHeight="1" x14ac:dyDescent="0.2">
      <c r="A63" s="14" t="s">
        <v>1072</v>
      </c>
      <c r="B63" s="13">
        <v>0</v>
      </c>
      <c r="C63" s="13">
        <v>0</v>
      </c>
      <c r="D63" s="13">
        <v>465.44885999999997</v>
      </c>
      <c r="E63" s="13">
        <v>0</v>
      </c>
      <c r="F63" s="13">
        <v>349.42851999999999</v>
      </c>
      <c r="G63" s="13">
        <v>0</v>
      </c>
      <c r="H63" s="13">
        <v>0</v>
      </c>
      <c r="I63" s="13">
        <v>27.17102000000002</v>
      </c>
      <c r="J63" s="13">
        <v>0</v>
      </c>
      <c r="K63" s="13">
        <v>842.0483999999999</v>
      </c>
      <c r="L63" s="381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41"/>
      <c r="AC63" s="41"/>
      <c r="AD63" s="633"/>
      <c r="AE63" s="633"/>
      <c r="AF63" s="633"/>
      <c r="AG63" s="633"/>
      <c r="AH63" s="633"/>
      <c r="AI63" s="633"/>
      <c r="AJ63" s="633"/>
      <c r="AK63" s="633"/>
    </row>
    <row r="64" spans="1:37" s="589" customFormat="1" ht="12" customHeight="1" x14ac:dyDescent="0.2">
      <c r="A64" s="14" t="s">
        <v>1103</v>
      </c>
      <c r="B64" s="13">
        <v>16162.037</v>
      </c>
      <c r="C64" s="13">
        <v>0</v>
      </c>
      <c r="D64" s="13">
        <v>1127.768</v>
      </c>
      <c r="E64" s="13">
        <v>1570.29</v>
      </c>
      <c r="F64" s="13">
        <v>839.10699999999997</v>
      </c>
      <c r="G64" s="13">
        <v>251.405</v>
      </c>
      <c r="H64" s="13">
        <v>826.91600000000005</v>
      </c>
      <c r="I64" s="13">
        <v>125.413</v>
      </c>
      <c r="J64" s="13">
        <v>0</v>
      </c>
      <c r="K64" s="13">
        <v>20902.936000000002</v>
      </c>
      <c r="L64" s="381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41"/>
      <c r="AC64" s="41"/>
      <c r="AD64" s="633"/>
      <c r="AE64" s="633"/>
      <c r="AF64" s="633"/>
      <c r="AG64" s="633"/>
      <c r="AH64" s="633"/>
      <c r="AI64" s="633"/>
      <c r="AJ64" s="633"/>
      <c r="AK64" s="633"/>
    </row>
    <row r="65" spans="1:37" s="589" customFormat="1" ht="12" customHeight="1" x14ac:dyDescent="0.2">
      <c r="A65" s="22" t="s">
        <v>1893</v>
      </c>
      <c r="B65" s="18">
        <v>0</v>
      </c>
      <c r="C65" s="18">
        <v>0</v>
      </c>
      <c r="D65" s="18">
        <v>0</v>
      </c>
      <c r="E65" s="18">
        <v>386.4555600000005</v>
      </c>
      <c r="F65" s="18">
        <v>1132.60166</v>
      </c>
      <c r="G65" s="18">
        <v>0</v>
      </c>
      <c r="H65" s="18">
        <v>2509.7666000000004</v>
      </c>
      <c r="I65" s="18">
        <v>0.18240999999991619</v>
      </c>
      <c r="J65" s="18">
        <v>0</v>
      </c>
      <c r="K65" s="18">
        <v>4029.0062300000009</v>
      </c>
      <c r="L65" s="381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41"/>
      <c r="AC65" s="41"/>
      <c r="AD65" s="633"/>
      <c r="AE65" s="633"/>
      <c r="AF65" s="633"/>
      <c r="AG65" s="633"/>
      <c r="AH65" s="633"/>
      <c r="AI65" s="633"/>
      <c r="AJ65" s="633"/>
      <c r="AK65" s="633"/>
    </row>
    <row r="66" spans="1:37" s="589" customFormat="1" ht="12" customHeight="1" x14ac:dyDescent="0.2">
      <c r="A66" s="14" t="s">
        <v>142</v>
      </c>
      <c r="B66" s="13">
        <v>0</v>
      </c>
      <c r="C66" s="13">
        <v>0</v>
      </c>
      <c r="D66" s="13">
        <v>0</v>
      </c>
      <c r="E66" s="13">
        <v>0</v>
      </c>
      <c r="F66" s="13">
        <v>492.59318999999994</v>
      </c>
      <c r="G66" s="13">
        <v>0</v>
      </c>
      <c r="H66" s="13">
        <v>1732.1367600000003</v>
      </c>
      <c r="I66" s="13">
        <v>0</v>
      </c>
      <c r="J66" s="13">
        <v>0</v>
      </c>
      <c r="K66" s="13">
        <v>2224.7299500000004</v>
      </c>
      <c r="L66" s="381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41"/>
      <c r="AC66" s="41"/>
      <c r="AD66" s="633"/>
      <c r="AE66" s="633"/>
      <c r="AF66" s="633"/>
      <c r="AG66" s="633"/>
      <c r="AH66" s="633"/>
      <c r="AI66" s="633"/>
      <c r="AJ66" s="633"/>
      <c r="AK66" s="633"/>
    </row>
    <row r="67" spans="1:37" s="589" customFormat="1" ht="12" customHeight="1" x14ac:dyDescent="0.2">
      <c r="A67" s="16" t="s">
        <v>1756</v>
      </c>
      <c r="B67" s="17">
        <v>0</v>
      </c>
      <c r="C67" s="17">
        <v>0</v>
      </c>
      <c r="D67" s="17">
        <v>0</v>
      </c>
      <c r="E67" s="17">
        <v>101.31760999999999</v>
      </c>
      <c r="F67" s="17">
        <v>1060.0428300000001</v>
      </c>
      <c r="G67" s="17">
        <v>79.141449999999992</v>
      </c>
      <c r="H67" s="17">
        <v>504.00323999999995</v>
      </c>
      <c r="I67" s="17">
        <v>0</v>
      </c>
      <c r="J67" s="17">
        <v>0</v>
      </c>
      <c r="K67" s="17">
        <v>1744.5051300000002</v>
      </c>
      <c r="L67" s="381"/>
      <c r="M67" s="377"/>
      <c r="N67" s="377"/>
      <c r="O67" s="377"/>
      <c r="P67" s="377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41"/>
      <c r="AC67" s="41"/>
      <c r="AD67" s="633"/>
      <c r="AE67" s="633"/>
      <c r="AF67" s="633"/>
      <c r="AG67" s="633"/>
      <c r="AH67" s="633"/>
      <c r="AI67" s="633"/>
      <c r="AJ67" s="633"/>
      <c r="AK67" s="633"/>
    </row>
    <row r="68" spans="1:37" s="589" customFormat="1" ht="12" customHeight="1" x14ac:dyDescent="0.2">
      <c r="A68" s="22" t="s">
        <v>1919</v>
      </c>
      <c r="B68" s="18">
        <v>0</v>
      </c>
      <c r="C68" s="18">
        <v>0</v>
      </c>
      <c r="D68" s="18">
        <v>0</v>
      </c>
      <c r="E68" s="18">
        <v>0</v>
      </c>
      <c r="F68" s="18">
        <v>797.32348000000002</v>
      </c>
      <c r="G68" s="18">
        <v>0</v>
      </c>
      <c r="H68" s="18">
        <v>403.17086999999998</v>
      </c>
      <c r="I68" s="18">
        <v>5.0000000046566127E-5</v>
      </c>
      <c r="J68" s="18">
        <v>0</v>
      </c>
      <c r="K68" s="18">
        <v>1200.4944</v>
      </c>
      <c r="L68" s="381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41"/>
      <c r="AC68" s="41"/>
      <c r="AD68" s="633"/>
      <c r="AE68" s="633"/>
      <c r="AF68" s="633"/>
      <c r="AG68" s="633"/>
      <c r="AH68" s="633"/>
      <c r="AI68" s="633"/>
      <c r="AJ68" s="633"/>
      <c r="AK68" s="633"/>
    </row>
    <row r="69" spans="1:37" s="589" customFormat="1" ht="12" customHeight="1" x14ac:dyDescent="0.2">
      <c r="A69" s="14" t="s">
        <v>1883</v>
      </c>
      <c r="B69" s="13">
        <v>0</v>
      </c>
      <c r="C69" s="13">
        <v>0</v>
      </c>
      <c r="D69" s="13">
        <v>0</v>
      </c>
      <c r="E69" s="13">
        <v>0</v>
      </c>
      <c r="F69" s="13">
        <v>2550.6339299999995</v>
      </c>
      <c r="G69" s="13">
        <v>0</v>
      </c>
      <c r="H69" s="13">
        <v>441.5286000000001</v>
      </c>
      <c r="I69" s="13">
        <v>168.46432999999999</v>
      </c>
      <c r="J69" s="13">
        <v>0</v>
      </c>
      <c r="K69" s="13">
        <v>3160.6268599999994</v>
      </c>
      <c r="L69" s="381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41"/>
      <c r="AC69" s="41"/>
      <c r="AD69" s="633"/>
      <c r="AE69" s="633"/>
      <c r="AF69" s="633"/>
      <c r="AG69" s="633"/>
      <c r="AH69" s="633"/>
      <c r="AI69" s="633"/>
      <c r="AJ69" s="633"/>
      <c r="AK69" s="633"/>
    </row>
    <row r="70" spans="1:37" s="589" customFormat="1" ht="12" customHeight="1" x14ac:dyDescent="0.2">
      <c r="A70" s="16" t="s">
        <v>1244</v>
      </c>
      <c r="B70" s="17">
        <v>0</v>
      </c>
      <c r="C70" s="17">
        <v>0</v>
      </c>
      <c r="D70" s="17">
        <v>0</v>
      </c>
      <c r="E70" s="17">
        <v>55.157440000000001</v>
      </c>
      <c r="F70" s="17">
        <v>639.79455999999959</v>
      </c>
      <c r="G70" s="17">
        <v>0</v>
      </c>
      <c r="H70" s="17">
        <v>430.0979999999999</v>
      </c>
      <c r="I70" s="17">
        <v>0</v>
      </c>
      <c r="J70" s="17">
        <v>0</v>
      </c>
      <c r="K70" s="17">
        <v>1125.0499999999995</v>
      </c>
      <c r="L70" s="381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41"/>
      <c r="AC70" s="41"/>
      <c r="AD70" s="633"/>
      <c r="AE70" s="633"/>
      <c r="AF70" s="633"/>
      <c r="AG70" s="633"/>
      <c r="AH70" s="633"/>
      <c r="AI70" s="633"/>
      <c r="AJ70" s="633"/>
      <c r="AK70" s="633"/>
    </row>
    <row r="71" spans="1:37" s="589" customFormat="1" ht="12" customHeight="1" x14ac:dyDescent="0.2">
      <c r="A71" s="14" t="s">
        <v>1884</v>
      </c>
      <c r="B71" s="13">
        <v>0</v>
      </c>
      <c r="C71" s="13">
        <v>0</v>
      </c>
      <c r="D71" s="13">
        <v>0</v>
      </c>
      <c r="E71" s="13">
        <v>1211.7370099999998</v>
      </c>
      <c r="F71" s="13">
        <v>784.10510999999997</v>
      </c>
      <c r="G71" s="13">
        <v>10.652000000000008</v>
      </c>
      <c r="H71" s="13">
        <v>1707.1591900000001</v>
      </c>
      <c r="I71" s="13">
        <v>-41.178890000000003</v>
      </c>
      <c r="J71" s="13">
        <v>0</v>
      </c>
      <c r="K71" s="13">
        <v>3672.4744199999996</v>
      </c>
      <c r="L71" s="381"/>
      <c r="M71" s="377"/>
      <c r="N71" s="377"/>
      <c r="O71" s="377"/>
      <c r="P71" s="377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41"/>
      <c r="AC71" s="41"/>
      <c r="AD71" s="633"/>
      <c r="AE71" s="633"/>
      <c r="AF71" s="633"/>
      <c r="AG71" s="633"/>
      <c r="AH71" s="633"/>
      <c r="AI71" s="633"/>
      <c r="AJ71" s="633"/>
      <c r="AK71" s="633"/>
    </row>
    <row r="72" spans="1:37" s="589" customFormat="1" ht="12" customHeight="1" x14ac:dyDescent="0.2">
      <c r="A72" s="14" t="s">
        <v>2234</v>
      </c>
      <c r="B72" s="13">
        <v>0</v>
      </c>
      <c r="C72" s="13">
        <v>0</v>
      </c>
      <c r="D72" s="13">
        <v>0</v>
      </c>
      <c r="E72" s="13">
        <v>0</v>
      </c>
      <c r="F72" s="13">
        <v>281.69698</v>
      </c>
      <c r="G72" s="13">
        <v>0</v>
      </c>
      <c r="H72" s="13">
        <v>28.847130000000003</v>
      </c>
      <c r="I72" s="13">
        <v>0</v>
      </c>
      <c r="J72" s="13">
        <v>0</v>
      </c>
      <c r="K72" s="13">
        <v>310.54410999999999</v>
      </c>
      <c r="L72" s="381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41"/>
      <c r="AC72" s="41"/>
      <c r="AD72" s="633"/>
      <c r="AE72" s="633"/>
      <c r="AF72" s="633"/>
      <c r="AG72" s="633"/>
      <c r="AH72" s="633"/>
      <c r="AI72" s="633"/>
      <c r="AJ72" s="633"/>
      <c r="AK72" s="633"/>
    </row>
    <row r="73" spans="1:37" s="589" customFormat="1" ht="12" customHeight="1" x14ac:dyDescent="0.2">
      <c r="A73" s="14" t="s">
        <v>1887</v>
      </c>
      <c r="B73" s="13">
        <v>0</v>
      </c>
      <c r="C73" s="13">
        <v>0</v>
      </c>
      <c r="D73" s="13">
        <v>29388.645849999997</v>
      </c>
      <c r="E73" s="13">
        <v>0</v>
      </c>
      <c r="F73" s="13">
        <v>2061.3481899999997</v>
      </c>
      <c r="G73" s="13">
        <v>1367.8090799999998</v>
      </c>
      <c r="H73" s="13">
        <v>1233.15975</v>
      </c>
      <c r="I73" s="13">
        <v>714.06779000000006</v>
      </c>
      <c r="J73" s="13">
        <v>0</v>
      </c>
      <c r="K73" s="13">
        <v>34765.030659999997</v>
      </c>
      <c r="L73" s="381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41"/>
      <c r="AC73" s="41"/>
      <c r="AD73" s="633"/>
      <c r="AE73" s="633"/>
      <c r="AF73" s="633"/>
      <c r="AG73" s="633"/>
      <c r="AH73" s="633"/>
      <c r="AI73" s="633"/>
      <c r="AJ73" s="633"/>
      <c r="AK73" s="633"/>
    </row>
    <row r="74" spans="1:37" s="589" customFormat="1" ht="12" customHeight="1" x14ac:dyDescent="0.2">
      <c r="A74" s="14" t="s">
        <v>1888</v>
      </c>
      <c r="B74" s="13">
        <v>894.851</v>
      </c>
      <c r="C74" s="13">
        <v>0</v>
      </c>
      <c r="D74" s="13">
        <v>13108.26</v>
      </c>
      <c r="E74" s="13">
        <v>1388.5609999999999</v>
      </c>
      <c r="F74" s="13">
        <v>491.22199999999998</v>
      </c>
      <c r="G74" s="13">
        <v>0</v>
      </c>
      <c r="H74" s="13">
        <v>1881.2950000000001</v>
      </c>
      <c r="I74" s="13">
        <v>0</v>
      </c>
      <c r="J74" s="13">
        <v>0</v>
      </c>
      <c r="K74" s="13">
        <v>17764.188999999998</v>
      </c>
      <c r="L74" s="381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41"/>
      <c r="AC74" s="41"/>
      <c r="AD74" s="633"/>
      <c r="AE74" s="633"/>
      <c r="AF74" s="633"/>
      <c r="AG74" s="633"/>
      <c r="AH74" s="633"/>
      <c r="AI74" s="633"/>
      <c r="AJ74" s="633"/>
      <c r="AK74" s="633"/>
    </row>
    <row r="75" spans="1:37" s="589" customFormat="1" ht="12" customHeight="1" x14ac:dyDescent="0.2">
      <c r="A75" s="14" t="s">
        <v>1757</v>
      </c>
      <c r="B75" s="13">
        <v>0</v>
      </c>
      <c r="C75" s="13">
        <v>0</v>
      </c>
      <c r="D75" s="13">
        <v>0</v>
      </c>
      <c r="E75" s="13">
        <v>0</v>
      </c>
      <c r="F75" s="13">
        <v>583.51873000000001</v>
      </c>
      <c r="G75" s="13">
        <v>73.087759999999975</v>
      </c>
      <c r="H75" s="13">
        <v>8.7745699999999989</v>
      </c>
      <c r="I75" s="13">
        <v>0</v>
      </c>
      <c r="J75" s="13">
        <v>0</v>
      </c>
      <c r="K75" s="13">
        <v>665.38106000000005</v>
      </c>
      <c r="L75" s="381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41"/>
      <c r="AC75" s="41"/>
      <c r="AD75" s="633"/>
      <c r="AE75" s="633"/>
      <c r="AF75" s="633"/>
      <c r="AG75" s="633"/>
      <c r="AH75" s="633"/>
      <c r="AI75" s="633"/>
      <c r="AJ75" s="633"/>
      <c r="AK75" s="633"/>
    </row>
    <row r="76" spans="1:37" s="947" customFormat="1" ht="12" customHeight="1" x14ac:dyDescent="0.2">
      <c r="A76" s="1655" t="s">
        <v>3837</v>
      </c>
      <c r="B76" s="1485">
        <v>17056.887999999999</v>
      </c>
      <c r="C76" s="1485">
        <v>0</v>
      </c>
      <c r="D76" s="1485">
        <v>44090.122709999996</v>
      </c>
      <c r="E76" s="1485">
        <v>4713.5186199999998</v>
      </c>
      <c r="F76" s="1485">
        <v>14515.797400000001</v>
      </c>
      <c r="G76" s="1485">
        <v>2013.5089299999995</v>
      </c>
      <c r="H76" s="1485">
        <v>12775.092580000002</v>
      </c>
      <c r="I76" s="1485">
        <v>994.11970999999994</v>
      </c>
      <c r="J76" s="1485">
        <v>0</v>
      </c>
      <c r="K76" s="1485">
        <v>96159.047950000007</v>
      </c>
      <c r="L76" s="960"/>
      <c r="M76" s="961"/>
      <c r="N76" s="961"/>
      <c r="O76" s="961"/>
      <c r="P76" s="961"/>
      <c r="Q76" s="961"/>
      <c r="R76" s="961"/>
      <c r="S76" s="961"/>
      <c r="T76" s="961"/>
      <c r="U76" s="961"/>
      <c r="V76" s="961"/>
      <c r="W76" s="961"/>
      <c r="X76" s="961"/>
      <c r="Y76" s="961"/>
      <c r="Z76" s="961"/>
      <c r="AA76" s="961"/>
      <c r="AB76" s="945"/>
      <c r="AC76" s="945"/>
      <c r="AD76" s="948"/>
      <c r="AE76" s="948"/>
      <c r="AF76" s="948"/>
      <c r="AG76" s="948"/>
      <c r="AH76" s="948"/>
      <c r="AI76" s="948"/>
      <c r="AJ76" s="948"/>
      <c r="AK76" s="948"/>
    </row>
    <row r="77" spans="1:37" s="989" customFormat="1" ht="12" customHeight="1" x14ac:dyDescent="0.2">
      <c r="A77" s="1654" t="s">
        <v>3835</v>
      </c>
      <c r="B77" s="965"/>
      <c r="C77" s="965"/>
      <c r="D77" s="965"/>
      <c r="E77" s="965"/>
      <c r="F77" s="965"/>
      <c r="G77" s="965"/>
      <c r="H77" s="965"/>
      <c r="I77" s="965"/>
      <c r="J77" s="965"/>
      <c r="K77" s="965"/>
      <c r="L77" s="985"/>
      <c r="M77" s="986"/>
      <c r="N77" s="986"/>
      <c r="O77" s="986"/>
      <c r="P77" s="986"/>
      <c r="Q77" s="986"/>
      <c r="R77" s="986"/>
      <c r="S77" s="986"/>
      <c r="T77" s="986"/>
      <c r="U77" s="986"/>
      <c r="V77" s="986"/>
      <c r="W77" s="986"/>
      <c r="X77" s="986"/>
      <c r="Y77" s="986"/>
      <c r="Z77" s="986"/>
      <c r="AA77" s="986"/>
      <c r="AB77" s="987"/>
      <c r="AC77" s="987"/>
      <c r="AD77" s="988"/>
      <c r="AE77" s="988"/>
      <c r="AF77" s="988"/>
      <c r="AG77" s="988"/>
      <c r="AH77" s="988"/>
      <c r="AI77" s="988"/>
      <c r="AJ77" s="988"/>
      <c r="AK77" s="988"/>
    </row>
    <row r="78" spans="1:37" s="589" customFormat="1" ht="12" customHeight="1" x14ac:dyDescent="0.2">
      <c r="A78" s="14" t="s">
        <v>2145</v>
      </c>
      <c r="B78" s="13">
        <v>24284.706999999999</v>
      </c>
      <c r="C78" s="13">
        <v>0</v>
      </c>
      <c r="D78" s="13">
        <v>20082.883999999998</v>
      </c>
      <c r="E78" s="13">
        <v>0</v>
      </c>
      <c r="F78" s="13">
        <v>1288.7270000000001</v>
      </c>
      <c r="G78" s="13">
        <v>468.49599999999998</v>
      </c>
      <c r="H78" s="13">
        <v>0</v>
      </c>
      <c r="I78" s="13">
        <v>0</v>
      </c>
      <c r="J78" s="13">
        <v>0</v>
      </c>
      <c r="K78" s="13">
        <v>46124.813999999998</v>
      </c>
      <c r="L78" s="381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41"/>
      <c r="AC78" s="41"/>
      <c r="AD78" s="633"/>
      <c r="AE78" s="633"/>
      <c r="AF78" s="633"/>
      <c r="AG78" s="633"/>
      <c r="AH78" s="633"/>
      <c r="AI78" s="633"/>
      <c r="AJ78" s="633"/>
      <c r="AK78" s="633"/>
    </row>
    <row r="79" spans="1:37" s="959" customFormat="1" ht="12" customHeight="1" x14ac:dyDescent="0.2">
      <c r="A79" s="1655" t="s">
        <v>3834</v>
      </c>
      <c r="B79" s="1485">
        <v>24284.706999999999</v>
      </c>
      <c r="C79" s="1485">
        <v>0</v>
      </c>
      <c r="D79" s="1485">
        <v>20082.883999999998</v>
      </c>
      <c r="E79" s="1485">
        <v>0</v>
      </c>
      <c r="F79" s="1485">
        <v>1288.7270000000001</v>
      </c>
      <c r="G79" s="1485">
        <v>468.49599999999998</v>
      </c>
      <c r="H79" s="1485">
        <v>0</v>
      </c>
      <c r="I79" s="1485">
        <v>0</v>
      </c>
      <c r="J79" s="1485">
        <v>0</v>
      </c>
      <c r="K79" s="1485">
        <v>46124.813999999998</v>
      </c>
      <c r="L79" s="970"/>
      <c r="M79" s="970"/>
      <c r="N79" s="970"/>
      <c r="O79" s="970"/>
      <c r="P79" s="970"/>
      <c r="Q79" s="970"/>
      <c r="R79" s="970"/>
      <c r="S79" s="970"/>
      <c r="T79" s="970"/>
      <c r="U79" s="970"/>
      <c r="V79" s="970"/>
      <c r="W79" s="970"/>
      <c r="X79" s="971"/>
      <c r="Y79" s="971"/>
      <c r="Z79" s="971"/>
      <c r="AA79" s="971"/>
      <c r="AB79" s="971"/>
      <c r="AC79" s="971"/>
      <c r="AD79" s="972"/>
      <c r="AE79" s="972"/>
      <c r="AF79" s="963"/>
      <c r="AG79" s="963"/>
      <c r="AH79" s="963"/>
      <c r="AI79" s="963"/>
      <c r="AJ79" s="963"/>
      <c r="AK79" s="963"/>
    </row>
    <row r="80" spans="1:37" s="959" customFormat="1" ht="12" customHeight="1" thickBot="1" x14ac:dyDescent="0.25">
      <c r="A80" s="1295" t="s">
        <v>859</v>
      </c>
      <c r="B80" s="1296">
        <v>264518.24002604757</v>
      </c>
      <c r="C80" s="1296">
        <v>-1919.7502799999997</v>
      </c>
      <c r="D80" s="1296">
        <v>360166.89721254108</v>
      </c>
      <c r="E80" s="1296">
        <v>20281.180341831197</v>
      </c>
      <c r="F80" s="1296">
        <v>69860.074388399866</v>
      </c>
      <c r="G80" s="1296">
        <v>11545.863179999998</v>
      </c>
      <c r="H80" s="1296">
        <v>38032.149732012076</v>
      </c>
      <c r="I80" s="1296">
        <v>2522.4553900000001</v>
      </c>
      <c r="J80" s="1296">
        <v>3105.2137600000001</v>
      </c>
      <c r="K80" s="1297">
        <v>768112.32375083212</v>
      </c>
      <c r="L80" s="970"/>
      <c r="M80" s="970"/>
      <c r="N80" s="970"/>
      <c r="O80" s="970"/>
      <c r="P80" s="970"/>
      <c r="Q80" s="970"/>
      <c r="R80" s="970"/>
      <c r="S80" s="970"/>
      <c r="T80" s="970"/>
      <c r="U80" s="970"/>
      <c r="V80" s="970"/>
      <c r="W80" s="970"/>
      <c r="X80" s="970"/>
      <c r="Y80" s="970"/>
      <c r="Z80" s="970"/>
      <c r="AA80" s="970"/>
      <c r="AB80" s="970"/>
      <c r="AC80" s="971"/>
      <c r="AD80" s="972"/>
      <c r="AE80" s="972"/>
      <c r="AF80" s="963"/>
      <c r="AG80" s="963"/>
    </row>
    <row r="81" spans="1:31" ht="12" customHeight="1" x14ac:dyDescent="0.2">
      <c r="A81" s="243" t="s">
        <v>1773</v>
      </c>
      <c r="L81" s="757"/>
      <c r="M81" s="757"/>
      <c r="N81" s="757"/>
      <c r="O81" s="757"/>
      <c r="P81" s="757"/>
      <c r="Q81" s="757"/>
      <c r="R81" s="757"/>
      <c r="S81" s="757"/>
      <c r="T81" s="757"/>
      <c r="U81" s="757"/>
      <c r="V81" s="757"/>
      <c r="W81" s="757"/>
      <c r="X81" s="757"/>
      <c r="Y81" s="757"/>
      <c r="Z81" s="757"/>
      <c r="AA81" s="757"/>
      <c r="AB81" s="757"/>
      <c r="AC81" s="452"/>
      <c r="AD81" s="452"/>
      <c r="AE81" s="452"/>
    </row>
    <row r="82" spans="1:31" s="548" customFormat="1" x14ac:dyDescent="0.2">
      <c r="A82" s="310"/>
      <c r="B82" s="599"/>
      <c r="C82" s="599"/>
      <c r="D82" s="599"/>
      <c r="E82" s="599"/>
      <c r="F82" s="599"/>
      <c r="G82" s="599"/>
      <c r="H82" s="599"/>
      <c r="I82" s="599"/>
      <c r="J82" s="591"/>
      <c r="K82" s="636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458"/>
      <c r="Y82" s="458"/>
      <c r="Z82" s="458"/>
      <c r="AA82" s="458"/>
      <c r="AB82" s="458"/>
      <c r="AC82" s="458"/>
      <c r="AD82" s="458"/>
      <c r="AE82" s="458"/>
    </row>
    <row r="83" spans="1:31" s="548" customFormat="1" ht="12" x14ac:dyDescent="0.2">
      <c r="N83" s="458"/>
      <c r="O83" s="458"/>
      <c r="P83" s="458"/>
      <c r="Q83" s="458"/>
      <c r="R83" s="458"/>
      <c r="S83" s="458"/>
      <c r="T83" s="458"/>
      <c r="U83" s="458"/>
      <c r="V83" s="458"/>
      <c r="W83" s="458"/>
      <c r="X83" s="458"/>
      <c r="Y83" s="458"/>
      <c r="Z83" s="458"/>
      <c r="AA83" s="458"/>
      <c r="AB83" s="458"/>
      <c r="AC83" s="458"/>
      <c r="AD83" s="458"/>
      <c r="AE83" s="458"/>
    </row>
  </sheetData>
  <mergeCells count="14">
    <mergeCell ref="A8:A12"/>
    <mergeCell ref="B8:C9"/>
    <mergeCell ref="D8:D12"/>
    <mergeCell ref="E8:E12"/>
    <mergeCell ref="J8:J12"/>
    <mergeCell ref="F5:K6"/>
    <mergeCell ref="K8:K12"/>
    <mergeCell ref="B10:B12"/>
    <mergeCell ref="C10:C12"/>
    <mergeCell ref="F8:F12"/>
    <mergeCell ref="G8:G12"/>
    <mergeCell ref="H8:H12"/>
    <mergeCell ref="I8:I12"/>
    <mergeCell ref="A5:E6"/>
  </mergeCells>
  <phoneticPr fontId="6" type="noConversion"/>
  <conditionalFormatting sqref="M50:W50 L79:W80 L61:W61">
    <cfRule type="expression" dxfId="335" priority="14" stopIfTrue="1">
      <formula>$P50=1</formula>
    </cfRule>
  </conditionalFormatting>
  <conditionalFormatting sqref="C80:AB80 B14:K80">
    <cfRule type="expression" dxfId="334" priority="18" stopIfTrue="1">
      <formula>#REF!=1</formula>
    </cfRule>
  </conditionalFormatting>
  <conditionalFormatting sqref="A78 A14:A48 A51:A58">
    <cfRule type="expression" dxfId="333" priority="5" stopIfTrue="1">
      <formula>$X14=1</formula>
    </cfRule>
  </conditionalFormatting>
  <conditionalFormatting sqref="A78 A80 A14:A48 A50:A58">
    <cfRule type="expression" dxfId="332" priority="6" stopIfTrue="1">
      <formula>$Y14=1</formula>
    </cfRule>
  </conditionalFormatting>
  <conditionalFormatting sqref="A59:A60 A79 A49">
    <cfRule type="expression" dxfId="331" priority="7" stopIfTrue="1">
      <formula>$AA49=1</formula>
    </cfRule>
  </conditionalFormatting>
  <conditionalFormatting sqref="A50">
    <cfRule type="expression" dxfId="330" priority="8" stopIfTrue="1">
      <formula>$Z50=1</formula>
    </cfRule>
  </conditionalFormatting>
  <conditionalFormatting sqref="A61:A76">
    <cfRule type="expression" dxfId="329" priority="3" stopIfTrue="1">
      <formula>$AT61=1</formula>
    </cfRule>
  </conditionalFormatting>
  <conditionalFormatting sqref="A61:A75">
    <cfRule type="expression" dxfId="328" priority="4" stopIfTrue="1">
      <formula>$AV61=1</formula>
    </cfRule>
  </conditionalFormatting>
  <conditionalFormatting sqref="A77">
    <cfRule type="expression" dxfId="327" priority="1" stopIfTrue="1">
      <formula>$AT77=1</formula>
    </cfRule>
  </conditionalFormatting>
  <conditionalFormatting sqref="A77">
    <cfRule type="expression" dxfId="326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74803149606299213" right="0.74803149606299213" top="0.31496062992125984" bottom="0.98425196850393704" header="0.15748031496062992" footer="0.51181102362204722"/>
  <pageSetup paperSize="8" orientation="portrait" r:id="rId1"/>
  <headerFooter alignWithMargins="0"/>
  <colBreaks count="1" manualBreakCount="1">
    <brk id="5" min="2" max="8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75"/>
  <sheetViews>
    <sheetView showGridLines="0" zoomScaleNormal="100" workbookViewId="0">
      <pane xSplit="1" ySplit="11" topLeftCell="B12" activePane="bottomRight" state="frozen"/>
      <selection activeCell="A13" sqref="A13:IV122"/>
      <selection pane="topRight" activeCell="A13" sqref="A13:IV122"/>
      <selection pane="bottomLeft" activeCell="A13" sqref="A13:IV122"/>
      <selection pane="bottomRight" activeCell="B13" sqref="B13"/>
    </sheetView>
  </sheetViews>
  <sheetFormatPr defaultColWidth="15.7109375" defaultRowHeight="12.75" x14ac:dyDescent="0.2"/>
  <cols>
    <col min="1" max="1" width="79.28515625" style="628" customWidth="1"/>
    <col min="2" max="7" width="10.7109375" style="567" customWidth="1"/>
    <col min="8" max="16384" width="15.7109375" style="628"/>
  </cols>
  <sheetData>
    <row r="1" spans="1:9" x14ac:dyDescent="0.2">
      <c r="A1" s="877" t="s">
        <v>624</v>
      </c>
    </row>
    <row r="2" spans="1:9" x14ac:dyDescent="0.2">
      <c r="A2" s="877" t="s">
        <v>625</v>
      </c>
    </row>
    <row r="3" spans="1:9" s="979" customFormat="1" ht="12.95" customHeight="1" x14ac:dyDescent="0.2">
      <c r="A3" s="1070" t="s">
        <v>1249</v>
      </c>
      <c r="B3" s="1025"/>
      <c r="C3" s="1025"/>
      <c r="D3" s="1025"/>
      <c r="E3" s="1025"/>
      <c r="F3" s="1063"/>
      <c r="G3" s="1030" t="s">
        <v>1250</v>
      </c>
    </row>
    <row r="4" spans="1:9" s="631" customFormat="1" ht="12.95" customHeight="1" x14ac:dyDescent="0.2">
      <c r="A4" s="625"/>
      <c r="B4" s="463"/>
      <c r="C4" s="463"/>
      <c r="D4" s="463"/>
      <c r="E4" s="463"/>
      <c r="F4" s="463"/>
      <c r="G4" s="727"/>
    </row>
    <row r="5" spans="1:9" s="631" customFormat="1" ht="18" customHeight="1" x14ac:dyDescent="0.2">
      <c r="A5" s="1881" t="s">
        <v>171</v>
      </c>
      <c r="B5" s="1882"/>
      <c r="C5" s="1882"/>
      <c r="D5" s="1882"/>
      <c r="E5" s="1882"/>
      <c r="F5" s="1882"/>
      <c r="G5" s="1882"/>
    </row>
    <row r="6" spans="1:9" s="631" customFormat="1" ht="18" customHeight="1" x14ac:dyDescent="0.2">
      <c r="A6" s="1882"/>
      <c r="B6" s="1882"/>
      <c r="C6" s="1882"/>
      <c r="D6" s="1882"/>
      <c r="E6" s="1882"/>
      <c r="F6" s="1882"/>
      <c r="G6" s="1882"/>
    </row>
    <row r="7" spans="1:9" s="626" customFormat="1" ht="12.95" customHeight="1" thickBot="1" x14ac:dyDescent="0.25">
      <c r="A7" s="625"/>
      <c r="B7" s="463"/>
      <c r="C7" s="463"/>
      <c r="D7" s="463"/>
      <c r="E7" s="463"/>
      <c r="F7" s="404"/>
      <c r="G7" s="717" t="s">
        <v>1041</v>
      </c>
    </row>
    <row r="8" spans="1:9" s="624" customFormat="1" ht="27" customHeight="1" thickBot="1" x14ac:dyDescent="0.25">
      <c r="A8" s="1883"/>
      <c r="B8" s="1840" t="s">
        <v>1913</v>
      </c>
      <c r="C8" s="1841"/>
      <c r="D8" s="1841"/>
      <c r="E8" s="1841"/>
      <c r="F8" s="1842" t="s">
        <v>1012</v>
      </c>
      <c r="G8" s="1842" t="s">
        <v>1016</v>
      </c>
    </row>
    <row r="9" spans="1:9" s="624" customFormat="1" ht="14.1" customHeight="1" x14ac:dyDescent="0.2">
      <c r="A9" s="1884"/>
      <c r="B9" s="1842" t="s">
        <v>1017</v>
      </c>
      <c r="C9" s="1842" t="s">
        <v>1775</v>
      </c>
      <c r="D9" s="1842" t="s">
        <v>1962</v>
      </c>
      <c r="E9" s="1842" t="s">
        <v>929</v>
      </c>
      <c r="F9" s="1843"/>
      <c r="G9" s="1845"/>
    </row>
    <row r="10" spans="1:9" s="624" customFormat="1" ht="14.1" customHeight="1" x14ac:dyDescent="0.2">
      <c r="A10" s="1884"/>
      <c r="B10" s="1845"/>
      <c r="C10" s="1845"/>
      <c r="D10" s="1845"/>
      <c r="E10" s="1845"/>
      <c r="F10" s="1843"/>
      <c r="G10" s="1845"/>
    </row>
    <row r="11" spans="1:9" ht="14.1" customHeight="1" thickBot="1" x14ac:dyDescent="0.25">
      <c r="A11" s="1885"/>
      <c r="B11" s="1846"/>
      <c r="C11" s="1846"/>
      <c r="D11" s="1846"/>
      <c r="E11" s="1846"/>
      <c r="F11" s="1844"/>
      <c r="G11" s="1846"/>
    </row>
    <row r="12" spans="1:9" ht="15" customHeight="1" x14ac:dyDescent="0.2">
      <c r="A12" s="1635" t="s">
        <v>863</v>
      </c>
      <c r="B12" s="1504"/>
      <c r="C12" s="1504"/>
      <c r="D12" s="1505"/>
      <c r="E12" s="1504"/>
      <c r="F12" s="1506"/>
      <c r="G12" s="1506"/>
    </row>
    <row r="13" spans="1:9" ht="15" customHeight="1" x14ac:dyDescent="0.2">
      <c r="A13" s="1636" t="s">
        <v>34</v>
      </c>
      <c r="B13" s="1661">
        <v>9951688.8724637274</v>
      </c>
      <c r="C13" s="1661">
        <v>281820.633615</v>
      </c>
      <c r="D13" s="1661">
        <v>80483.428406539053</v>
      </c>
      <c r="E13" s="1662">
        <v>10313992.934485266</v>
      </c>
      <c r="F13" s="1661">
        <v>898125.47034000023</v>
      </c>
      <c r="G13" s="1661">
        <v>11212118.404825266</v>
      </c>
    </row>
    <row r="14" spans="1:9" ht="15" customHeight="1" x14ac:dyDescent="0.2">
      <c r="A14" s="233" t="s">
        <v>1776</v>
      </c>
      <c r="B14" s="661">
        <v>9213938.7224609815</v>
      </c>
      <c r="C14" s="661">
        <v>275002.71606499999</v>
      </c>
      <c r="D14" s="661">
        <v>76678.749436539045</v>
      </c>
      <c r="E14" s="728">
        <v>9565620.1879625209</v>
      </c>
      <c r="F14" s="661">
        <v>823921.11134000018</v>
      </c>
      <c r="G14" s="661">
        <v>10389541.29930252</v>
      </c>
    </row>
    <row r="15" spans="1:9" ht="15" customHeight="1" x14ac:dyDescent="0.2">
      <c r="A15" s="233" t="s">
        <v>1577</v>
      </c>
      <c r="B15" s="661">
        <v>14014702.496227026</v>
      </c>
      <c r="C15" s="661">
        <v>373718.02591000008</v>
      </c>
      <c r="D15" s="661">
        <v>90431.604253941245</v>
      </c>
      <c r="E15" s="728">
        <v>14478852.126390968</v>
      </c>
      <c r="F15" s="661">
        <v>974558.18686999998</v>
      </c>
      <c r="G15" s="661">
        <v>15453410.313260967</v>
      </c>
      <c r="I15" s="624"/>
    </row>
    <row r="16" spans="1:9" ht="15" customHeight="1" x14ac:dyDescent="0.2">
      <c r="A16" s="233" t="s">
        <v>2153</v>
      </c>
      <c r="B16" s="661">
        <v>-3817916.9508360438</v>
      </c>
      <c r="C16" s="661">
        <v>-118488.43994500005</v>
      </c>
      <c r="D16" s="661">
        <v>-4906.1901474021824</v>
      </c>
      <c r="E16" s="728">
        <v>-3941311.5809284463</v>
      </c>
      <c r="F16" s="661">
        <v>-84940.367530000003</v>
      </c>
      <c r="G16" s="661">
        <v>-4026251.9484584462</v>
      </c>
    </row>
    <row r="17" spans="1:12" ht="15" customHeight="1" x14ac:dyDescent="0.2">
      <c r="A17" s="233" t="s">
        <v>3821</v>
      </c>
      <c r="B17" s="661">
        <v>-192106.85239000016</v>
      </c>
      <c r="C17" s="661">
        <v>0</v>
      </c>
      <c r="D17" s="661">
        <v>0</v>
      </c>
      <c r="E17" s="728">
        <v>-192106.85239000016</v>
      </c>
      <c r="F17" s="661">
        <v>0</v>
      </c>
      <c r="G17" s="661"/>
    </row>
    <row r="18" spans="1:12" ht="15" customHeight="1" x14ac:dyDescent="0.2">
      <c r="A18" s="233" t="s">
        <v>1777</v>
      </c>
      <c r="B18" s="661">
        <v>-7021058.5166499997</v>
      </c>
      <c r="C18" s="661">
        <v>-110038.10476999998</v>
      </c>
      <c r="D18" s="661">
        <v>-45732.602570000003</v>
      </c>
      <c r="E18" s="728">
        <v>-7176829.2239899999</v>
      </c>
      <c r="F18" s="661">
        <v>-406754.35799999977</v>
      </c>
      <c r="G18" s="661">
        <v>-7583583.5819899999</v>
      </c>
    </row>
    <row r="19" spans="1:12" ht="15" customHeight="1" x14ac:dyDescent="0.2">
      <c r="A19" s="233" t="s">
        <v>1778</v>
      </c>
      <c r="B19" s="661">
        <v>1636539.7701641012</v>
      </c>
      <c r="C19" s="661">
        <v>29821.586480000002</v>
      </c>
      <c r="D19" s="661">
        <v>2351.4395800000002</v>
      </c>
      <c r="E19" s="728">
        <v>1668712.7962241012</v>
      </c>
      <c r="F19" s="661">
        <v>10139.850999999999</v>
      </c>
      <c r="G19" s="661">
        <v>1678852.6472241012</v>
      </c>
    </row>
    <row r="20" spans="1:12" ht="15" customHeight="1" x14ac:dyDescent="0.2">
      <c r="A20" s="233" t="s">
        <v>3822</v>
      </c>
      <c r="B20" s="661">
        <v>111391.41546589881</v>
      </c>
      <c r="C20" s="661">
        <v>0</v>
      </c>
      <c r="D20" s="661">
        <v>0</v>
      </c>
      <c r="E20" s="728">
        <v>111391.41546589881</v>
      </c>
      <c r="F20" s="661">
        <v>0</v>
      </c>
      <c r="G20" s="661">
        <v>111391.41546589881</v>
      </c>
    </row>
    <row r="21" spans="1:12" ht="15" customHeight="1" x14ac:dyDescent="0.2">
      <c r="A21" s="233" t="s">
        <v>3823</v>
      </c>
      <c r="B21" s="661">
        <v>5773224.2040999997</v>
      </c>
      <c r="C21" s="661">
        <v>142471.84598999997</v>
      </c>
      <c r="D21" s="661">
        <v>36606.640759999995</v>
      </c>
      <c r="E21" s="728">
        <v>5952302.6908499999</v>
      </c>
      <c r="F21" s="661">
        <v>333828.82900000003</v>
      </c>
      <c r="G21" s="661">
        <v>6286131.5198499998</v>
      </c>
    </row>
    <row r="22" spans="1:12" ht="15" customHeight="1" x14ac:dyDescent="0.2">
      <c r="A22" s="233" t="s">
        <v>3824</v>
      </c>
      <c r="B22" s="661">
        <v>-1290836.8436199999</v>
      </c>
      <c r="C22" s="661">
        <v>-42482.1976</v>
      </c>
      <c r="D22" s="661">
        <v>-2072.1424400000001</v>
      </c>
      <c r="E22" s="728">
        <v>-1335391.1836600001</v>
      </c>
      <c r="F22" s="661">
        <v>-2911.0300000000011</v>
      </c>
      <c r="G22" s="661">
        <v>-1338302.2136600001</v>
      </c>
    </row>
    <row r="23" spans="1:12" ht="15" customHeight="1" x14ac:dyDescent="0.2">
      <c r="A23" s="233" t="s">
        <v>3825</v>
      </c>
      <c r="B23" s="661">
        <v>0</v>
      </c>
      <c r="C23" s="661">
        <v>0</v>
      </c>
      <c r="D23" s="661">
        <v>0</v>
      </c>
      <c r="E23" s="728">
        <v>0</v>
      </c>
      <c r="F23" s="661">
        <v>0</v>
      </c>
      <c r="G23" s="661">
        <v>0</v>
      </c>
    </row>
    <row r="24" spans="1:12" ht="15" customHeight="1" x14ac:dyDescent="0.2">
      <c r="A24" s="233" t="s">
        <v>35</v>
      </c>
      <c r="B24" s="661">
        <v>-29217.20460289736</v>
      </c>
      <c r="C24" s="661">
        <v>-866.54153000000008</v>
      </c>
      <c r="D24" s="661">
        <v>0</v>
      </c>
      <c r="E24" s="728">
        <v>-30083.746132897359</v>
      </c>
      <c r="F24" s="661">
        <v>-58375.906000000003</v>
      </c>
      <c r="G24" s="661">
        <v>-88459.652132897361</v>
      </c>
    </row>
    <row r="25" spans="1:12" ht="15" customHeight="1" x14ac:dyDescent="0.2">
      <c r="A25" s="233" t="s">
        <v>1493</v>
      </c>
      <c r="B25" s="661">
        <v>585386.28255464335</v>
      </c>
      <c r="C25" s="661">
        <v>7492.5982800000002</v>
      </c>
      <c r="D25" s="661">
        <v>3650.41039</v>
      </c>
      <c r="E25" s="728">
        <v>596529.29122464336</v>
      </c>
      <c r="F25" s="661">
        <v>68568.485000000001</v>
      </c>
      <c r="G25" s="661">
        <v>665097.77622464334</v>
      </c>
    </row>
    <row r="26" spans="1:12" ht="15" customHeight="1" x14ac:dyDescent="0.2">
      <c r="A26" s="233" t="s">
        <v>1494</v>
      </c>
      <c r="B26" s="661">
        <v>181581.072051</v>
      </c>
      <c r="C26" s="661">
        <v>191.86079999999998</v>
      </c>
      <c r="D26" s="661">
        <v>154.26857999999999</v>
      </c>
      <c r="E26" s="728">
        <v>181927.20143099999</v>
      </c>
      <c r="F26" s="661">
        <v>64011.780000000006</v>
      </c>
      <c r="G26" s="661">
        <v>245938.98143099999</v>
      </c>
    </row>
    <row r="27" spans="1:12" ht="15" customHeight="1" x14ac:dyDescent="0.2">
      <c r="A27" s="233"/>
      <c r="B27" s="661"/>
      <c r="C27" s="661"/>
      <c r="D27" s="661"/>
      <c r="E27" s="728"/>
      <c r="F27" s="661"/>
      <c r="G27" s="661"/>
    </row>
    <row r="28" spans="1:12" s="975" customFormat="1" ht="15" customHeight="1" x14ac:dyDescent="0.2">
      <c r="A28" s="1636" t="s">
        <v>36</v>
      </c>
      <c r="B28" s="1661">
        <v>-9893142.3616057616</v>
      </c>
      <c r="C28" s="1661">
        <v>-295323.81922084221</v>
      </c>
      <c r="D28" s="1661">
        <v>-65461.493769034991</v>
      </c>
      <c r="E28" s="1661">
        <v>-10253927.674595639</v>
      </c>
      <c r="F28" s="1661">
        <v>-1096811.6535099996</v>
      </c>
      <c r="G28" s="1661">
        <v>-11350739.32810564</v>
      </c>
      <c r="I28" s="976"/>
      <c r="J28" s="977"/>
      <c r="K28" s="977"/>
      <c r="L28" s="977"/>
    </row>
    <row r="29" spans="1:12" s="624" customFormat="1" ht="15" customHeight="1" x14ac:dyDescent="0.2">
      <c r="A29" s="246" t="s">
        <v>376</v>
      </c>
      <c r="B29" s="661">
        <v>-6907468.5875613661</v>
      </c>
      <c r="C29" s="661">
        <v>-201282.18809499999</v>
      </c>
      <c r="D29" s="661">
        <v>-16971.505230000002</v>
      </c>
      <c r="E29" s="661">
        <v>-7125722.280886366</v>
      </c>
      <c r="F29" s="661">
        <v>-855842.42750999972</v>
      </c>
      <c r="G29" s="661">
        <v>-7981564.7083963659</v>
      </c>
      <c r="I29" s="629"/>
      <c r="J29" s="627"/>
      <c r="K29" s="627"/>
      <c r="L29" s="627"/>
    </row>
    <row r="30" spans="1:12" s="624" customFormat="1" ht="15" customHeight="1" x14ac:dyDescent="0.2">
      <c r="A30" s="246" t="s">
        <v>37</v>
      </c>
      <c r="B30" s="661">
        <v>-7967724.749668627</v>
      </c>
      <c r="C30" s="661">
        <v>-322457.36926999997</v>
      </c>
      <c r="D30" s="661">
        <v>-14614.072660000002</v>
      </c>
      <c r="E30" s="661">
        <v>-8304796.1915986268</v>
      </c>
      <c r="F30" s="661">
        <v>-673374.27399999986</v>
      </c>
      <c r="G30" s="661">
        <v>-8978170.4655986261</v>
      </c>
      <c r="I30" s="629"/>
      <c r="J30" s="627"/>
      <c r="K30" s="627"/>
      <c r="L30" s="627"/>
    </row>
    <row r="31" spans="1:12" s="624" customFormat="1" ht="15" customHeight="1" x14ac:dyDescent="0.2">
      <c r="A31" s="246" t="s">
        <v>377</v>
      </c>
      <c r="B31" s="661">
        <v>1274600.0033000002</v>
      </c>
      <c r="C31" s="661">
        <v>123627.01775499999</v>
      </c>
      <c r="D31" s="661">
        <v>1321.06819</v>
      </c>
      <c r="E31" s="661">
        <v>1399548.0892450002</v>
      </c>
      <c r="F31" s="661">
        <v>16751.495489999998</v>
      </c>
      <c r="G31" s="661">
        <v>1416299.584735</v>
      </c>
      <c r="I31" s="629"/>
      <c r="J31" s="627"/>
      <c r="K31" s="627"/>
      <c r="L31" s="627"/>
    </row>
    <row r="32" spans="1:12" s="624" customFormat="1" ht="15" customHeight="1" x14ac:dyDescent="0.2">
      <c r="A32" s="246" t="s">
        <v>38</v>
      </c>
      <c r="B32" s="661">
        <v>-5044174.098047738</v>
      </c>
      <c r="C32" s="661">
        <v>-19144.969239999999</v>
      </c>
      <c r="D32" s="661">
        <v>-14121.666760000002</v>
      </c>
      <c r="E32" s="661">
        <v>-5077440.7340477379</v>
      </c>
      <c r="F32" s="661">
        <v>-626043.04299999995</v>
      </c>
      <c r="G32" s="661">
        <v>-5703483.7770477375</v>
      </c>
      <c r="I32" s="629"/>
      <c r="J32" s="627"/>
      <c r="K32" s="627"/>
      <c r="L32" s="627"/>
    </row>
    <row r="33" spans="1:12" s="624" customFormat="1" ht="15" customHeight="1" x14ac:dyDescent="0.2">
      <c r="A33" s="246" t="s">
        <v>39</v>
      </c>
      <c r="B33" s="661">
        <v>1889529.861965518</v>
      </c>
      <c r="C33" s="661">
        <v>6924.3142499999985</v>
      </c>
      <c r="D33" s="661">
        <v>1708.09175</v>
      </c>
      <c r="E33" s="661">
        <v>1898162.2679655179</v>
      </c>
      <c r="F33" s="661">
        <v>38310.797000000013</v>
      </c>
      <c r="G33" s="661">
        <v>1936473.064965518</v>
      </c>
      <c r="I33" s="629"/>
      <c r="J33" s="627"/>
      <c r="K33" s="627"/>
      <c r="L33" s="627"/>
    </row>
    <row r="34" spans="1:12" s="624" customFormat="1" ht="15" customHeight="1" x14ac:dyDescent="0.2">
      <c r="A34" s="246" t="s">
        <v>40</v>
      </c>
      <c r="B34" s="661">
        <v>4699338.6206894806</v>
      </c>
      <c r="C34" s="661">
        <v>15604.219719999999</v>
      </c>
      <c r="D34" s="661">
        <v>10198.525900000001</v>
      </c>
      <c r="E34" s="661">
        <v>4725141.3663094807</v>
      </c>
      <c r="F34" s="661">
        <v>420887.19</v>
      </c>
      <c r="G34" s="661">
        <v>5146028.5563094812</v>
      </c>
      <c r="I34" s="629"/>
      <c r="J34" s="627"/>
      <c r="K34" s="627"/>
      <c r="L34" s="627"/>
    </row>
    <row r="35" spans="1:12" s="624" customFormat="1" ht="15" customHeight="1" x14ac:dyDescent="0.2">
      <c r="A35" s="246" t="s">
        <v>41</v>
      </c>
      <c r="B35" s="661">
        <v>-1759038.2258000001</v>
      </c>
      <c r="C35" s="661">
        <v>-5835.4013099999993</v>
      </c>
      <c r="D35" s="661">
        <v>-1463.45165</v>
      </c>
      <c r="E35" s="661">
        <v>-1766337.0787600002</v>
      </c>
      <c r="F35" s="661">
        <v>-32374.592999999997</v>
      </c>
      <c r="G35" s="661">
        <v>-1798711.6717600003</v>
      </c>
      <c r="I35" s="629"/>
      <c r="J35" s="627"/>
      <c r="K35" s="627"/>
      <c r="L35" s="627"/>
    </row>
    <row r="36" spans="1:12" s="624" customFormat="1" ht="15" customHeight="1" x14ac:dyDescent="0.2">
      <c r="A36" s="246" t="s">
        <v>42</v>
      </c>
      <c r="B36" s="661">
        <v>-1307.7358700001901</v>
      </c>
      <c r="C36" s="661">
        <v>0</v>
      </c>
      <c r="D36" s="661">
        <v>0</v>
      </c>
      <c r="E36" s="661">
        <v>-1307.7358700001901</v>
      </c>
      <c r="F36" s="661">
        <v>0</v>
      </c>
      <c r="G36" s="661">
        <v>-1307.7358700001901</v>
      </c>
      <c r="I36" s="629"/>
      <c r="J36" s="627"/>
      <c r="K36" s="627"/>
      <c r="L36" s="627"/>
    </row>
    <row r="37" spans="1:12" s="624" customFormat="1" ht="15" customHeight="1" x14ac:dyDescent="0.2">
      <c r="A37" s="246" t="s">
        <v>1779</v>
      </c>
      <c r="B37" s="661">
        <v>-24607.210603771418</v>
      </c>
      <c r="C37" s="661">
        <v>-97.667410000000018</v>
      </c>
      <c r="D37" s="661">
        <v>-2489.7893199999999</v>
      </c>
      <c r="E37" s="661">
        <v>-27194.66733377142</v>
      </c>
      <c r="F37" s="661">
        <v>1669.4999999999995</v>
      </c>
      <c r="G37" s="661">
        <v>-25525.16733377142</v>
      </c>
      <c r="I37" s="629"/>
      <c r="J37" s="627"/>
      <c r="K37" s="627"/>
      <c r="L37" s="627"/>
    </row>
    <row r="38" spans="1:12" s="624" customFormat="1" ht="15" customHeight="1" x14ac:dyDescent="0.2">
      <c r="A38" s="246" t="s">
        <v>1780</v>
      </c>
      <c r="B38" s="661">
        <v>-2866674.8720733495</v>
      </c>
      <c r="C38" s="661">
        <v>-92938.352395842216</v>
      </c>
      <c r="D38" s="661">
        <v>-46000.199219034985</v>
      </c>
      <c r="E38" s="661">
        <v>-3005613.4236882268</v>
      </c>
      <c r="F38" s="661">
        <v>-242638.72599999994</v>
      </c>
      <c r="G38" s="661">
        <v>-3248252.1496882266</v>
      </c>
      <c r="I38" s="629"/>
      <c r="J38" s="627"/>
      <c r="K38" s="627"/>
      <c r="L38" s="627"/>
    </row>
    <row r="39" spans="1:12" s="624" customFormat="1" ht="15" customHeight="1" x14ac:dyDescent="0.2">
      <c r="A39" s="246" t="s">
        <v>155</v>
      </c>
      <c r="B39" s="661">
        <v>-93083.955497274568</v>
      </c>
      <c r="C39" s="661">
        <v>-1005.6113200000001</v>
      </c>
      <c r="D39" s="661">
        <v>0</v>
      </c>
      <c r="E39" s="661">
        <v>-94089.566817274565</v>
      </c>
      <c r="F39" s="661">
        <v>0</v>
      </c>
      <c r="G39" s="661">
        <v>-94089.566817274565</v>
      </c>
      <c r="I39" s="629"/>
      <c r="J39" s="627"/>
      <c r="K39" s="627"/>
      <c r="L39" s="627"/>
    </row>
    <row r="40" spans="1:12" s="624" customFormat="1" ht="15" customHeight="1" thickBot="1" x14ac:dyDescent="0.25">
      <c r="A40" s="1637" t="s">
        <v>43</v>
      </c>
      <c r="B40" s="1663">
        <v>58546.510857965797</v>
      </c>
      <c r="C40" s="1663">
        <v>-13503.185605842213</v>
      </c>
      <c r="D40" s="1663">
        <v>15021.934637504062</v>
      </c>
      <c r="E40" s="1664">
        <v>60065.259889627647</v>
      </c>
      <c r="F40" s="1663">
        <v>-198686.18316999939</v>
      </c>
      <c r="G40" s="1663">
        <v>-138620.92328037176</v>
      </c>
      <c r="I40" s="629"/>
      <c r="J40" s="627"/>
      <c r="K40" s="627"/>
      <c r="L40" s="627"/>
    </row>
    <row r="41" spans="1:12" ht="15" customHeight="1" x14ac:dyDescent="0.2">
      <c r="A41" s="1638"/>
      <c r="B41" s="1665"/>
      <c r="C41" s="1665"/>
      <c r="D41" s="1665"/>
      <c r="E41" s="1666"/>
      <c r="F41" s="1665"/>
      <c r="G41" s="1665"/>
    </row>
    <row r="42" spans="1:12" s="624" customFormat="1" ht="15" customHeight="1" x14ac:dyDescent="0.2">
      <c r="A42" s="1636" t="s">
        <v>44</v>
      </c>
      <c r="B42" s="1661">
        <v>975.43633</v>
      </c>
      <c r="C42" s="1661">
        <v>509005.96155492222</v>
      </c>
      <c r="D42" s="1661">
        <v>2678163.6074286965</v>
      </c>
      <c r="E42" s="1662">
        <v>3188145.0053136186</v>
      </c>
      <c r="F42" s="1661">
        <v>17763.763330000005</v>
      </c>
      <c r="G42" s="1661">
        <v>3205908.7686436186</v>
      </c>
      <c r="I42" s="629"/>
      <c r="J42" s="627"/>
      <c r="K42" s="627"/>
      <c r="L42" s="627"/>
    </row>
    <row r="43" spans="1:12" ht="15" customHeight="1" x14ac:dyDescent="0.2">
      <c r="A43" s="233" t="s">
        <v>1495</v>
      </c>
      <c r="B43" s="661">
        <v>112.35153999999999</v>
      </c>
      <c r="C43" s="661">
        <v>381178.38477492222</v>
      </c>
      <c r="D43" s="661">
        <v>2085676.7899286961</v>
      </c>
      <c r="E43" s="728">
        <v>2466967.5262436182</v>
      </c>
      <c r="F43" s="661">
        <v>16338.914330000003</v>
      </c>
      <c r="G43" s="661">
        <v>2483306.4405736183</v>
      </c>
    </row>
    <row r="44" spans="1:12" ht="15" customHeight="1" x14ac:dyDescent="0.2">
      <c r="A44" s="233" t="s">
        <v>1781</v>
      </c>
      <c r="B44" s="661">
        <v>147.43279999999999</v>
      </c>
      <c r="C44" s="661">
        <v>409589.13037132606</v>
      </c>
      <c r="D44" s="661">
        <v>2274993.6324106529</v>
      </c>
      <c r="E44" s="728">
        <v>2684730.1955819791</v>
      </c>
      <c r="F44" s="661">
        <v>17434.890620000002</v>
      </c>
      <c r="G44" s="661">
        <v>2702165.0862019793</v>
      </c>
    </row>
    <row r="45" spans="1:12" ht="15" customHeight="1" x14ac:dyDescent="0.2">
      <c r="A45" s="233" t="s">
        <v>1782</v>
      </c>
      <c r="B45" s="661">
        <v>-35.407850000000003</v>
      </c>
      <c r="C45" s="661">
        <v>-15922.797136403773</v>
      </c>
      <c r="D45" s="661">
        <v>-159812.02150195706</v>
      </c>
      <c r="E45" s="728">
        <v>-175770.22648836084</v>
      </c>
      <c r="F45" s="661">
        <v>-643.71028999999999</v>
      </c>
      <c r="G45" s="661">
        <v>-176413.93677836083</v>
      </c>
    </row>
    <row r="46" spans="1:12" ht="15" customHeight="1" x14ac:dyDescent="0.2">
      <c r="A46" s="233" t="s">
        <v>1783</v>
      </c>
      <c r="B46" s="661">
        <v>-4.0282099999999996</v>
      </c>
      <c r="C46" s="661">
        <v>-43980.217039999996</v>
      </c>
      <c r="D46" s="661">
        <v>-314496.43596000003</v>
      </c>
      <c r="E46" s="728">
        <v>-358480.68121000001</v>
      </c>
      <c r="F46" s="661">
        <v>-6593.9639999999999</v>
      </c>
      <c r="G46" s="661">
        <v>-365074.64520999999</v>
      </c>
    </row>
    <row r="47" spans="1:12" ht="15" customHeight="1" x14ac:dyDescent="0.2">
      <c r="A47" s="233" t="s">
        <v>1784</v>
      </c>
      <c r="B47" s="661">
        <v>3.6141700000000001</v>
      </c>
      <c r="C47" s="661">
        <v>1737.6678399999998</v>
      </c>
      <c r="D47" s="661">
        <v>58658.462180000002</v>
      </c>
      <c r="E47" s="728">
        <v>60399.744190000005</v>
      </c>
      <c r="F47" s="661">
        <v>285.334</v>
      </c>
      <c r="G47" s="661">
        <v>60685.078190000007</v>
      </c>
    </row>
    <row r="48" spans="1:12" ht="15" customHeight="1" x14ac:dyDescent="0.2">
      <c r="A48" s="233" t="s">
        <v>1785</v>
      </c>
      <c r="B48" s="661">
        <v>7.5770400000000002</v>
      </c>
      <c r="C48" s="661">
        <v>31815.45378</v>
      </c>
      <c r="D48" s="661">
        <v>281048.20341999998</v>
      </c>
      <c r="E48" s="728">
        <v>312871.23423999996</v>
      </c>
      <c r="F48" s="661">
        <v>6379.6629999999996</v>
      </c>
      <c r="G48" s="661">
        <v>319250.89723999996</v>
      </c>
    </row>
    <row r="49" spans="1:12" ht="15" customHeight="1" x14ac:dyDescent="0.2">
      <c r="A49" s="233" t="s">
        <v>45</v>
      </c>
      <c r="B49" s="661">
        <v>-6.8364099999999999</v>
      </c>
      <c r="C49" s="661">
        <v>-2060.85304</v>
      </c>
      <c r="D49" s="661">
        <v>-54715.050619999995</v>
      </c>
      <c r="E49" s="728">
        <v>-56782.740069999993</v>
      </c>
      <c r="F49" s="661">
        <v>-523.29899999999998</v>
      </c>
      <c r="G49" s="661">
        <v>-57306.039069999992</v>
      </c>
    </row>
    <row r="50" spans="1:12" ht="15" customHeight="1" x14ac:dyDescent="0.2">
      <c r="A50" s="233" t="s">
        <v>1496</v>
      </c>
      <c r="B50" s="661">
        <v>0</v>
      </c>
      <c r="C50" s="661">
        <v>0</v>
      </c>
      <c r="D50" s="661">
        <v>0</v>
      </c>
      <c r="E50" s="728">
        <v>0</v>
      </c>
      <c r="F50" s="661">
        <v>0</v>
      </c>
      <c r="G50" s="661">
        <v>0</v>
      </c>
    </row>
    <row r="51" spans="1:12" ht="15" customHeight="1" x14ac:dyDescent="0.2">
      <c r="A51" s="233" t="s">
        <v>362</v>
      </c>
      <c r="B51" s="661">
        <v>708.30514000000005</v>
      </c>
      <c r="C51" s="661">
        <v>127237.1847</v>
      </c>
      <c r="D51" s="661">
        <v>556476.87324999995</v>
      </c>
      <c r="E51" s="728">
        <v>684422.36308999988</v>
      </c>
      <c r="F51" s="661">
        <v>1371.2</v>
      </c>
      <c r="G51" s="661">
        <v>685793.56308999984</v>
      </c>
    </row>
    <row r="52" spans="1:12" ht="15" customHeight="1" x14ac:dyDescent="0.2">
      <c r="A52" s="233" t="s">
        <v>363</v>
      </c>
      <c r="B52" s="661">
        <v>154.77965</v>
      </c>
      <c r="C52" s="661">
        <v>590.39208000000008</v>
      </c>
      <c r="D52" s="661">
        <v>36009.94425</v>
      </c>
      <c r="E52" s="728">
        <v>36755.115980000002</v>
      </c>
      <c r="F52" s="661">
        <v>53.649000000000001</v>
      </c>
      <c r="G52" s="661">
        <v>36808.76498</v>
      </c>
    </row>
    <row r="53" spans="1:12" ht="15" customHeight="1" x14ac:dyDescent="0.2">
      <c r="A53" s="233"/>
      <c r="B53" s="661"/>
      <c r="C53" s="661"/>
      <c r="D53" s="661"/>
      <c r="E53" s="728"/>
      <c r="F53" s="661"/>
      <c r="G53" s="661"/>
    </row>
    <row r="54" spans="1:12" s="624" customFormat="1" ht="15" customHeight="1" x14ac:dyDescent="0.2">
      <c r="A54" s="1636" t="s">
        <v>46</v>
      </c>
      <c r="B54" s="1661">
        <v>-738.5245000000001</v>
      </c>
      <c r="C54" s="1661">
        <v>-454493.52643767832</v>
      </c>
      <c r="D54" s="1661">
        <v>-2535279.2317160349</v>
      </c>
      <c r="E54" s="1661">
        <v>-2990511.2826537127</v>
      </c>
      <c r="F54" s="1661">
        <v>-15199.472970000001</v>
      </c>
      <c r="G54" s="1661">
        <v>-3005710.7556237127</v>
      </c>
      <c r="I54" s="629"/>
      <c r="J54" s="627"/>
      <c r="K54" s="627"/>
      <c r="L54" s="627"/>
    </row>
    <row r="55" spans="1:12" s="624" customFormat="1" ht="15" customHeight="1" x14ac:dyDescent="0.2">
      <c r="A55" s="233" t="s">
        <v>1786</v>
      </c>
      <c r="B55" s="661">
        <v>-1824.6139200000005</v>
      </c>
      <c r="C55" s="661">
        <v>-216455.52328999995</v>
      </c>
      <c r="D55" s="661">
        <v>-1413325.2310835088</v>
      </c>
      <c r="E55" s="661">
        <v>-1631605.3682935084</v>
      </c>
      <c r="F55" s="661">
        <v>-6677.0049700000009</v>
      </c>
      <c r="G55" s="661">
        <v>-1638282.3732635083</v>
      </c>
      <c r="I55" s="629"/>
      <c r="J55" s="627"/>
      <c r="K55" s="627"/>
      <c r="L55" s="627"/>
    </row>
    <row r="56" spans="1:12" s="624" customFormat="1" ht="15" customHeight="1" x14ac:dyDescent="0.2">
      <c r="A56" s="233" t="s">
        <v>1787</v>
      </c>
      <c r="B56" s="661">
        <v>-1860.9835600000001</v>
      </c>
      <c r="C56" s="661">
        <v>-211697.76561</v>
      </c>
      <c r="D56" s="661">
        <v>-1386588.0028543216</v>
      </c>
      <c r="E56" s="661">
        <v>-1600146.7520243216</v>
      </c>
      <c r="F56" s="661">
        <v>-6840.7139300000008</v>
      </c>
      <c r="G56" s="661">
        <v>-1606987.4659543217</v>
      </c>
      <c r="I56" s="629"/>
      <c r="J56" s="627"/>
      <c r="K56" s="627"/>
      <c r="L56" s="627"/>
    </row>
    <row r="57" spans="1:12" s="624" customFormat="1" ht="15" customHeight="1" x14ac:dyDescent="0.2">
      <c r="A57" s="233" t="s">
        <v>1788</v>
      </c>
      <c r="B57" s="661">
        <v>3.8999999999999999E-4</v>
      </c>
      <c r="C57" s="661">
        <v>4141.1623999999993</v>
      </c>
      <c r="D57" s="661">
        <v>31589.71601331453</v>
      </c>
      <c r="E57" s="661">
        <v>35730.878803314532</v>
      </c>
      <c r="F57" s="661">
        <v>17.34196</v>
      </c>
      <c r="G57" s="661">
        <v>35748.22076331453</v>
      </c>
      <c r="I57" s="629"/>
      <c r="J57" s="627"/>
      <c r="K57" s="627"/>
      <c r="L57" s="627"/>
    </row>
    <row r="58" spans="1:12" s="624" customFormat="1" ht="15" customHeight="1" x14ac:dyDescent="0.2">
      <c r="A58" s="233" t="s">
        <v>1789</v>
      </c>
      <c r="B58" s="661">
        <v>-4366.2437199999995</v>
      </c>
      <c r="C58" s="661">
        <v>-48889.9427</v>
      </c>
      <c r="D58" s="661">
        <v>-238571.49126283819</v>
      </c>
      <c r="E58" s="661">
        <v>-291827.67768283817</v>
      </c>
      <c r="F58" s="661">
        <v>-5007.7719999999999</v>
      </c>
      <c r="G58" s="661">
        <v>-296835.44968283817</v>
      </c>
      <c r="I58" s="629"/>
      <c r="J58" s="627"/>
      <c r="K58" s="627"/>
      <c r="L58" s="627"/>
    </row>
    <row r="59" spans="1:12" s="624" customFormat="1" ht="15" customHeight="1" x14ac:dyDescent="0.2">
      <c r="A59" s="233" t="s">
        <v>1790</v>
      </c>
      <c r="B59" s="661">
        <v>3.1488100000000001</v>
      </c>
      <c r="C59" s="661">
        <v>2536.0217500000008</v>
      </c>
      <c r="D59" s="661">
        <v>21817.399340336789</v>
      </c>
      <c r="E59" s="661">
        <v>24356.569900336792</v>
      </c>
      <c r="F59" s="661">
        <v>1015.535</v>
      </c>
      <c r="G59" s="661">
        <v>25372.104900336792</v>
      </c>
      <c r="I59" s="629"/>
      <c r="J59" s="627"/>
      <c r="K59" s="627"/>
      <c r="L59" s="627"/>
    </row>
    <row r="60" spans="1:12" s="624" customFormat="1" ht="15" customHeight="1" x14ac:dyDescent="0.2">
      <c r="A60" s="233" t="s">
        <v>47</v>
      </c>
      <c r="B60" s="661">
        <v>4404.3671599999998</v>
      </c>
      <c r="C60" s="661">
        <v>39145.666950000006</v>
      </c>
      <c r="D60" s="661">
        <v>173873.94415999998</v>
      </c>
      <c r="E60" s="728">
        <v>217423.97826999999</v>
      </c>
      <c r="F60" s="661">
        <v>5024.875</v>
      </c>
      <c r="G60" s="661">
        <v>222448.85326999999</v>
      </c>
      <c r="I60" s="629"/>
      <c r="J60" s="627"/>
      <c r="K60" s="627"/>
      <c r="L60" s="627"/>
    </row>
    <row r="61" spans="1:12" s="624" customFormat="1" ht="15" customHeight="1" x14ac:dyDescent="0.2">
      <c r="A61" s="233" t="s">
        <v>1791</v>
      </c>
      <c r="B61" s="661">
        <v>-4.9029999999999996</v>
      </c>
      <c r="C61" s="661">
        <v>-1690.66608</v>
      </c>
      <c r="D61" s="661">
        <v>-15446.796480000001</v>
      </c>
      <c r="E61" s="661">
        <v>-17142.365560000002</v>
      </c>
      <c r="F61" s="661">
        <v>-886.27099999999996</v>
      </c>
      <c r="G61" s="661">
        <v>-18028.636560000003</v>
      </c>
      <c r="I61" s="629"/>
      <c r="J61" s="627"/>
      <c r="K61" s="627"/>
      <c r="L61" s="627"/>
    </row>
    <row r="62" spans="1:12" s="624" customFormat="1" ht="15" customHeight="1" x14ac:dyDescent="0.2">
      <c r="A62" s="233" t="s">
        <v>1792</v>
      </c>
      <c r="B62" s="661">
        <v>0</v>
      </c>
      <c r="C62" s="661">
        <v>-0.61918000000005124</v>
      </c>
      <c r="D62" s="661">
        <v>-150.11079000000001</v>
      </c>
      <c r="E62" s="661">
        <v>-150.72997000000007</v>
      </c>
      <c r="F62" s="661">
        <v>0</v>
      </c>
      <c r="G62" s="661">
        <v>-150.72997000000007</v>
      </c>
      <c r="I62" s="629"/>
      <c r="J62" s="627"/>
      <c r="K62" s="627"/>
      <c r="L62" s="627"/>
    </row>
    <row r="63" spans="1:12" s="624" customFormat="1" ht="15" customHeight="1" x14ac:dyDescent="0.2">
      <c r="A63" s="233" t="s">
        <v>649</v>
      </c>
      <c r="B63" s="661">
        <v>1169.0842400000004</v>
      </c>
      <c r="C63" s="661">
        <v>-84328.038000000131</v>
      </c>
      <c r="D63" s="661">
        <v>-479319.20305614668</v>
      </c>
      <c r="E63" s="661">
        <v>-562478.1568161468</v>
      </c>
      <c r="F63" s="661">
        <v>-184.91499999999996</v>
      </c>
      <c r="G63" s="661">
        <v>-562663.07181614684</v>
      </c>
      <c r="I63" s="629"/>
      <c r="J63" s="627"/>
      <c r="K63" s="627"/>
      <c r="L63" s="627"/>
    </row>
    <row r="64" spans="1:12" s="624" customFormat="1" ht="15" customHeight="1" x14ac:dyDescent="0.2">
      <c r="A64" s="233" t="s">
        <v>1793</v>
      </c>
      <c r="B64" s="661">
        <v>-2597.70883</v>
      </c>
      <c r="C64" s="661">
        <v>-745837.76892000006</v>
      </c>
      <c r="D64" s="661">
        <v>-4965606.5055761468</v>
      </c>
      <c r="E64" s="661">
        <v>-5714041.9833261464</v>
      </c>
      <c r="F64" s="661">
        <v>-1377.701</v>
      </c>
      <c r="G64" s="661">
        <v>-5715419.6843261467</v>
      </c>
      <c r="I64" s="629"/>
      <c r="J64" s="627"/>
      <c r="K64" s="627"/>
      <c r="L64" s="627"/>
    </row>
    <row r="65" spans="1:12" s="624" customFormat="1" ht="15" customHeight="1" x14ac:dyDescent="0.2">
      <c r="A65" s="60" t="s">
        <v>1794</v>
      </c>
      <c r="B65" s="661">
        <v>-798.48321999999996</v>
      </c>
      <c r="C65" s="661">
        <v>2199.9145600000002</v>
      </c>
      <c r="D65" s="661">
        <v>12103.915999999999</v>
      </c>
      <c r="E65" s="661">
        <v>13505.34734</v>
      </c>
      <c r="F65" s="661">
        <v>0</v>
      </c>
      <c r="G65" s="661">
        <v>13505.34734</v>
      </c>
      <c r="I65" s="629"/>
      <c r="J65" s="627"/>
      <c r="K65" s="627"/>
      <c r="L65" s="627"/>
    </row>
    <row r="66" spans="1:12" s="624" customFormat="1" ht="15" customHeight="1" x14ac:dyDescent="0.2">
      <c r="A66" s="233" t="s">
        <v>1795</v>
      </c>
      <c r="B66" s="661">
        <v>3187.1206600000005</v>
      </c>
      <c r="C66" s="661">
        <v>661184.07666999998</v>
      </c>
      <c r="D66" s="661">
        <v>4480818.8271599999</v>
      </c>
      <c r="E66" s="661">
        <v>5145190.0244899997</v>
      </c>
      <c r="F66" s="661">
        <v>1192.7860000000001</v>
      </c>
      <c r="G66" s="661">
        <v>5146382.8104900001</v>
      </c>
      <c r="I66" s="629"/>
      <c r="J66" s="627"/>
      <c r="K66" s="627"/>
      <c r="L66" s="627"/>
    </row>
    <row r="67" spans="1:12" s="624" customFormat="1" ht="15" customHeight="1" x14ac:dyDescent="0.2">
      <c r="A67" s="233" t="s">
        <v>1796</v>
      </c>
      <c r="B67" s="661">
        <v>1378.15563</v>
      </c>
      <c r="C67" s="661">
        <v>-1874.2603100000001</v>
      </c>
      <c r="D67" s="661">
        <v>-6635.4406400000007</v>
      </c>
      <c r="E67" s="661">
        <v>-7131.5453200000011</v>
      </c>
      <c r="F67" s="661">
        <v>0</v>
      </c>
      <c r="G67" s="661">
        <v>-7131.5453200000011</v>
      </c>
      <c r="I67" s="629"/>
      <c r="J67" s="627"/>
      <c r="K67" s="627"/>
      <c r="L67" s="627"/>
    </row>
    <row r="68" spans="1:12" s="624" customFormat="1" ht="15" customHeight="1" x14ac:dyDescent="0.2">
      <c r="A68" s="233" t="s">
        <v>2148</v>
      </c>
      <c r="B68" s="661">
        <v>-1.0400000000000001E-3</v>
      </c>
      <c r="C68" s="661">
        <v>-4258.4648799999995</v>
      </c>
      <c r="D68" s="661">
        <v>-22019.644640671999</v>
      </c>
      <c r="E68" s="661">
        <v>-26278.110560671998</v>
      </c>
      <c r="F68" s="661">
        <v>-197.964</v>
      </c>
      <c r="G68" s="661">
        <v>-26476.074560671997</v>
      </c>
      <c r="I68" s="629"/>
      <c r="J68" s="627"/>
      <c r="K68" s="627"/>
      <c r="L68" s="627"/>
    </row>
    <row r="69" spans="1:12" s="624" customFormat="1" ht="15" customHeight="1" x14ac:dyDescent="0.2">
      <c r="A69" s="233" t="s">
        <v>2149</v>
      </c>
      <c r="B69" s="661">
        <v>-42.081279999999992</v>
      </c>
      <c r="C69" s="661">
        <v>-132598.45847767824</v>
      </c>
      <c r="D69" s="661">
        <v>-564094.84837570752</v>
      </c>
      <c r="E69" s="661">
        <v>-696735.3881333858</v>
      </c>
      <c r="F69" s="661">
        <v>-8139.5889999999999</v>
      </c>
      <c r="G69" s="661">
        <v>-704874.97713338584</v>
      </c>
      <c r="I69" s="629"/>
      <c r="J69" s="627"/>
      <c r="K69" s="627"/>
      <c r="L69" s="627"/>
    </row>
    <row r="70" spans="1:12" s="624" customFormat="1" ht="15" customHeight="1" x14ac:dyDescent="0.2">
      <c r="A70" s="233" t="s">
        <v>2150</v>
      </c>
      <c r="B70" s="661">
        <v>0</v>
      </c>
      <c r="C70" s="661">
        <v>-16185.944740000001</v>
      </c>
      <c r="D70" s="661">
        <v>-43655.741320000001</v>
      </c>
      <c r="E70" s="661">
        <v>-59841.68606</v>
      </c>
      <c r="F70" s="661">
        <v>0</v>
      </c>
      <c r="G70" s="661">
        <v>-59841.68606</v>
      </c>
      <c r="I70" s="629"/>
      <c r="J70" s="627"/>
      <c r="K70" s="627"/>
      <c r="L70" s="627"/>
    </row>
    <row r="71" spans="1:12" s="624" customFormat="1" ht="15" customHeight="1" x14ac:dyDescent="0.2">
      <c r="A71" s="1077" t="s">
        <v>2151</v>
      </c>
      <c r="B71" s="661">
        <v>0</v>
      </c>
      <c r="C71" s="661">
        <v>-28.200990000000001</v>
      </c>
      <c r="D71" s="661">
        <v>0</v>
      </c>
      <c r="E71" s="728">
        <v>-28.200990000000001</v>
      </c>
      <c r="F71" s="661">
        <v>0</v>
      </c>
      <c r="G71" s="661">
        <v>-28.200990000000001</v>
      </c>
      <c r="I71" s="629"/>
      <c r="J71" s="627"/>
      <c r="K71" s="627"/>
      <c r="L71" s="627"/>
    </row>
    <row r="72" spans="1:12" s="624" customFormat="1" ht="15" customHeight="1" x14ac:dyDescent="0.2">
      <c r="A72" s="233" t="s">
        <v>2152</v>
      </c>
      <c r="B72" s="661">
        <v>-40.912500000000001</v>
      </c>
      <c r="C72" s="661">
        <v>-638.27687999999989</v>
      </c>
      <c r="D72" s="661">
        <v>-12714.452450000001</v>
      </c>
      <c r="E72" s="661">
        <v>-13393.64183</v>
      </c>
      <c r="F72" s="661">
        <v>0</v>
      </c>
      <c r="G72" s="661">
        <v>-13393.64183</v>
      </c>
      <c r="I72" s="629"/>
      <c r="J72" s="627"/>
      <c r="K72" s="627"/>
      <c r="L72" s="627"/>
    </row>
    <row r="73" spans="1:12" s="979" customFormat="1" ht="15" customHeight="1" thickBot="1" x14ac:dyDescent="0.25">
      <c r="A73" s="1639" t="s">
        <v>48</v>
      </c>
      <c r="B73" s="1667">
        <v>236.9118299999999</v>
      </c>
      <c r="C73" s="1667">
        <v>54512.435117243906</v>
      </c>
      <c r="D73" s="1667">
        <v>142884.37571266154</v>
      </c>
      <c r="E73" s="1667">
        <v>197633.72265990544</v>
      </c>
      <c r="F73" s="1667">
        <v>2564.2903600000045</v>
      </c>
      <c r="G73" s="1667">
        <v>200198.01301990545</v>
      </c>
    </row>
    <row r="74" spans="1:12" ht="15" customHeight="1" x14ac:dyDescent="0.2">
      <c r="A74" s="225"/>
    </row>
    <row r="75" spans="1:12" x14ac:dyDescent="0.2">
      <c r="A75" s="225"/>
    </row>
  </sheetData>
  <mergeCells count="9">
    <mergeCell ref="G8:G11"/>
    <mergeCell ref="F8:F11"/>
    <mergeCell ref="B8:E8"/>
    <mergeCell ref="A5:G6"/>
    <mergeCell ref="A8:A11"/>
    <mergeCell ref="B9:B11"/>
    <mergeCell ref="E9:E11"/>
    <mergeCell ref="C9:C11"/>
    <mergeCell ref="D9:D11"/>
  </mergeCells>
  <phoneticPr fontId="6" type="noConversion"/>
  <conditionalFormatting sqref="I28:I40 I42 I54:I72">
    <cfRule type="expression" dxfId="325" priority="4" stopIfTrue="1">
      <formula>$BC28=1</formula>
    </cfRule>
  </conditionalFormatting>
  <conditionalFormatting sqref="B13:G73">
    <cfRule type="expression" dxfId="324" priority="1" stopIfTrue="1">
      <formula>$BC13=1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6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88"/>
  <sheetViews>
    <sheetView showGridLines="0" zoomScaleNormal="100" workbookViewId="0">
      <pane xSplit="1" ySplit="11" topLeftCell="B12" activePane="bottomRight" state="frozen"/>
      <selection activeCell="I51" sqref="I51"/>
      <selection pane="topRight" activeCell="I51" sqref="I51"/>
      <selection pane="bottomLeft" activeCell="I51" sqref="I51"/>
      <selection pane="bottomRight" activeCell="A13" sqref="A13"/>
    </sheetView>
  </sheetViews>
  <sheetFormatPr defaultRowHeight="12.75" x14ac:dyDescent="0.2"/>
  <cols>
    <col min="1" max="1" width="71.7109375" style="624" customWidth="1"/>
    <col min="2" max="7" width="10.7109375" style="402" customWidth="1"/>
    <col min="8" max="8" width="2.5703125" style="624" customWidth="1"/>
    <col min="9" max="16384" width="9.140625" style="624"/>
  </cols>
  <sheetData>
    <row r="1" spans="1:12" x14ac:dyDescent="0.2">
      <c r="A1" s="877" t="s">
        <v>624</v>
      </c>
    </row>
    <row r="2" spans="1:12" x14ac:dyDescent="0.2">
      <c r="A2" s="877" t="s">
        <v>625</v>
      </c>
    </row>
    <row r="3" spans="1:12" s="975" customFormat="1" ht="12.95" customHeight="1" x14ac:dyDescent="0.2">
      <c r="A3" s="1070" t="s">
        <v>1251</v>
      </c>
      <c r="B3" s="1025"/>
      <c r="C3" s="1025"/>
      <c r="D3" s="1025"/>
      <c r="E3" s="1025"/>
      <c r="F3" s="1025"/>
      <c r="G3" s="1030" t="s">
        <v>1252</v>
      </c>
    </row>
    <row r="4" spans="1:12" s="626" customFormat="1" ht="12.95" customHeight="1" x14ac:dyDescent="0.2">
      <c r="A4" s="625"/>
      <c r="B4" s="729"/>
      <c r="C4" s="463"/>
      <c r="D4" s="463"/>
      <c r="E4" s="463"/>
      <c r="F4" s="463"/>
      <c r="G4" s="463"/>
    </row>
    <row r="5" spans="1:12" s="626" customFormat="1" ht="18" customHeight="1" x14ac:dyDescent="0.2">
      <c r="A5" s="1886" t="s">
        <v>172</v>
      </c>
      <c r="B5" s="1886"/>
      <c r="C5" s="1886"/>
      <c r="D5" s="1886"/>
      <c r="E5" s="1886"/>
      <c r="F5" s="1886"/>
      <c r="G5" s="1886"/>
    </row>
    <row r="6" spans="1:12" s="626" customFormat="1" ht="18" customHeight="1" x14ac:dyDescent="0.2">
      <c r="A6" s="1886"/>
      <c r="B6" s="1886"/>
      <c r="C6" s="1886"/>
      <c r="D6" s="1886"/>
      <c r="E6" s="1886"/>
      <c r="F6" s="1886"/>
      <c r="G6" s="1886"/>
    </row>
    <row r="7" spans="1:12" s="626" customFormat="1" ht="12.95" customHeight="1" thickBot="1" x14ac:dyDescent="0.25">
      <c r="A7" s="625"/>
      <c r="B7" s="463"/>
      <c r="C7" s="463"/>
      <c r="D7" s="463"/>
      <c r="E7" s="463"/>
      <c r="F7" s="463"/>
      <c r="G7" s="730" t="s">
        <v>1041</v>
      </c>
    </row>
    <row r="8" spans="1:12" ht="27" customHeight="1" thickBot="1" x14ac:dyDescent="0.25">
      <c r="A8" s="1883"/>
      <c r="B8" s="1840" t="s">
        <v>1037</v>
      </c>
      <c r="C8" s="1841"/>
      <c r="D8" s="1841"/>
      <c r="E8" s="1841"/>
      <c r="F8" s="1842" t="s">
        <v>1012</v>
      </c>
      <c r="G8" s="1842" t="s">
        <v>1016</v>
      </c>
    </row>
    <row r="9" spans="1:12" ht="14.1" customHeight="1" x14ac:dyDescent="0.2">
      <c r="A9" s="1884"/>
      <c r="B9" s="1842" t="s">
        <v>1017</v>
      </c>
      <c r="C9" s="1842" t="s">
        <v>1617</v>
      </c>
      <c r="D9" s="1842" t="s">
        <v>1962</v>
      </c>
      <c r="E9" s="1842" t="s">
        <v>929</v>
      </c>
      <c r="F9" s="1843"/>
      <c r="G9" s="1845"/>
    </row>
    <row r="10" spans="1:12" ht="14.1" customHeight="1" x14ac:dyDescent="0.2">
      <c r="A10" s="1884"/>
      <c r="B10" s="1845"/>
      <c r="C10" s="1845"/>
      <c r="D10" s="1845"/>
      <c r="E10" s="1845"/>
      <c r="F10" s="1843"/>
      <c r="G10" s="1845"/>
    </row>
    <row r="11" spans="1:12" ht="14.1" customHeight="1" thickBot="1" x14ac:dyDescent="0.25">
      <c r="A11" s="1885"/>
      <c r="B11" s="1846"/>
      <c r="C11" s="1846"/>
      <c r="D11" s="1846"/>
      <c r="E11" s="1846"/>
      <c r="F11" s="1844"/>
      <c r="G11" s="1846"/>
    </row>
    <row r="12" spans="1:12" ht="15" customHeight="1" x14ac:dyDescent="0.2">
      <c r="A12" s="973"/>
      <c r="B12" s="731"/>
      <c r="C12" s="731"/>
      <c r="D12" s="731"/>
      <c r="E12" s="731"/>
      <c r="F12" s="731"/>
      <c r="G12" s="731"/>
      <c r="I12" s="627"/>
      <c r="J12" s="627"/>
      <c r="K12" s="627"/>
      <c r="L12" s="627"/>
    </row>
    <row r="13" spans="1:12" s="628" customFormat="1" ht="15" customHeight="1" x14ac:dyDescent="0.2">
      <c r="A13" s="974" t="s">
        <v>864</v>
      </c>
      <c r="B13" s="1661">
        <v>0</v>
      </c>
      <c r="C13" s="1661">
        <v>80.138280000000009</v>
      </c>
      <c r="D13" s="1661">
        <v>527282.46114000003</v>
      </c>
      <c r="E13" s="1662">
        <v>527362.59941999998</v>
      </c>
      <c r="F13" s="1661">
        <v>0</v>
      </c>
      <c r="G13" s="1661">
        <v>527362.59941999998</v>
      </c>
    </row>
    <row r="14" spans="1:12" s="628" customFormat="1" ht="15" customHeight="1" x14ac:dyDescent="0.2">
      <c r="A14" s="233" t="s">
        <v>865</v>
      </c>
      <c r="B14" s="661">
        <v>0</v>
      </c>
      <c r="C14" s="661">
        <v>47.66883</v>
      </c>
      <c r="D14" s="661">
        <v>302458.09653000004</v>
      </c>
      <c r="E14" s="728">
        <v>302505.76536000002</v>
      </c>
      <c r="F14" s="661">
        <v>0</v>
      </c>
      <c r="G14" s="661">
        <v>302505.76536000002</v>
      </c>
    </row>
    <row r="15" spans="1:12" s="628" customFormat="1" ht="15" customHeight="1" x14ac:dyDescent="0.2">
      <c r="A15" s="233" t="s">
        <v>1797</v>
      </c>
      <c r="B15" s="661">
        <v>0</v>
      </c>
      <c r="C15" s="661">
        <v>0</v>
      </c>
      <c r="D15" s="661">
        <v>125378.59524000001</v>
      </c>
      <c r="E15" s="728">
        <v>125378.59524000001</v>
      </c>
      <c r="F15" s="661">
        <v>0</v>
      </c>
      <c r="G15" s="661">
        <v>125378.59524000001</v>
      </c>
    </row>
    <row r="16" spans="1:12" s="628" customFormat="1" ht="15" customHeight="1" x14ac:dyDescent="0.2">
      <c r="A16" s="233" t="s">
        <v>1798</v>
      </c>
      <c r="B16" s="661">
        <v>0</v>
      </c>
      <c r="C16" s="661">
        <v>0</v>
      </c>
      <c r="D16" s="661">
        <v>95610.408629999991</v>
      </c>
      <c r="E16" s="728">
        <v>95610.408629999991</v>
      </c>
      <c r="F16" s="661">
        <v>0</v>
      </c>
      <c r="G16" s="661">
        <v>95610.408629999991</v>
      </c>
    </row>
    <row r="17" spans="1:12" s="628" customFormat="1" ht="15" customHeight="1" x14ac:dyDescent="0.2">
      <c r="A17" s="233" t="s">
        <v>1799</v>
      </c>
      <c r="B17" s="661">
        <v>0</v>
      </c>
      <c r="C17" s="661">
        <v>0</v>
      </c>
      <c r="D17" s="661">
        <v>551.35993999999994</v>
      </c>
      <c r="E17" s="728">
        <v>551.35993999999994</v>
      </c>
      <c r="F17" s="661">
        <v>0</v>
      </c>
      <c r="G17" s="661">
        <v>551.35993999999994</v>
      </c>
    </row>
    <row r="18" spans="1:12" s="628" customFormat="1" ht="15" customHeight="1" x14ac:dyDescent="0.2">
      <c r="A18" s="233" t="s">
        <v>1800</v>
      </c>
      <c r="B18" s="661">
        <v>0</v>
      </c>
      <c r="C18" s="661">
        <v>0</v>
      </c>
      <c r="D18" s="661">
        <v>0</v>
      </c>
      <c r="E18" s="728">
        <v>0</v>
      </c>
      <c r="F18" s="661">
        <v>0</v>
      </c>
      <c r="G18" s="661">
        <v>0</v>
      </c>
    </row>
    <row r="19" spans="1:12" s="628" customFormat="1" ht="15" customHeight="1" x14ac:dyDescent="0.2">
      <c r="A19" s="233" t="s">
        <v>1801</v>
      </c>
      <c r="B19" s="661">
        <v>0</v>
      </c>
      <c r="C19" s="661">
        <v>32.462490000000003</v>
      </c>
      <c r="D19" s="661">
        <v>215.16744</v>
      </c>
      <c r="E19" s="728">
        <v>247.62993</v>
      </c>
      <c r="F19" s="661">
        <v>0</v>
      </c>
      <c r="G19" s="661">
        <v>247.62993</v>
      </c>
    </row>
    <row r="20" spans="1:12" s="628" customFormat="1" ht="15" customHeight="1" x14ac:dyDescent="0.2">
      <c r="A20" s="233" t="s">
        <v>1802</v>
      </c>
      <c r="B20" s="661">
        <v>0</v>
      </c>
      <c r="C20" s="661">
        <v>6.96E-3</v>
      </c>
      <c r="D20" s="661">
        <v>3068.8333600000001</v>
      </c>
      <c r="E20" s="728">
        <v>3068.8403200000002</v>
      </c>
      <c r="F20" s="661">
        <v>0</v>
      </c>
      <c r="G20" s="661">
        <v>3068.8403200000002</v>
      </c>
    </row>
    <row r="21" spans="1:12" ht="15" customHeight="1" x14ac:dyDescent="0.2">
      <c r="A21" s="233"/>
      <c r="B21" s="661"/>
      <c r="C21" s="661"/>
      <c r="D21" s="661"/>
      <c r="E21" s="661"/>
      <c r="F21" s="661"/>
      <c r="G21" s="661"/>
      <c r="I21" s="629"/>
      <c r="J21" s="627"/>
      <c r="K21" s="627"/>
      <c r="L21" s="627"/>
    </row>
    <row r="22" spans="1:12" ht="15" customHeight="1" x14ac:dyDescent="0.2">
      <c r="A22" s="974" t="s">
        <v>866</v>
      </c>
      <c r="B22" s="1661">
        <v>0</v>
      </c>
      <c r="C22" s="1661">
        <v>-583.19116999999994</v>
      </c>
      <c r="D22" s="1661">
        <v>-526467.31988732971</v>
      </c>
      <c r="E22" s="1661">
        <v>-527050.51105732971</v>
      </c>
      <c r="F22" s="1661">
        <v>0</v>
      </c>
      <c r="G22" s="1661">
        <v>-527050.51105732971</v>
      </c>
      <c r="I22" s="630"/>
      <c r="J22" s="627"/>
      <c r="K22" s="627"/>
      <c r="L22" s="627"/>
    </row>
    <row r="23" spans="1:12" ht="15" customHeight="1" x14ac:dyDescent="0.2">
      <c r="A23" s="233" t="s">
        <v>1803</v>
      </c>
      <c r="B23" s="661">
        <v>0</v>
      </c>
      <c r="C23" s="661">
        <v>-2.3834400000000002</v>
      </c>
      <c r="D23" s="661">
        <v>-52204.061569999998</v>
      </c>
      <c r="E23" s="661">
        <v>-52206.445009999996</v>
      </c>
      <c r="F23" s="661">
        <v>0</v>
      </c>
      <c r="G23" s="661">
        <v>-52206.445009999996</v>
      </c>
      <c r="I23" s="629"/>
      <c r="J23" s="627"/>
      <c r="K23" s="627"/>
      <c r="L23" s="627"/>
    </row>
    <row r="24" spans="1:12" ht="15" customHeight="1" x14ac:dyDescent="0.2">
      <c r="A24" s="233" t="s">
        <v>1804</v>
      </c>
      <c r="B24" s="661">
        <v>0</v>
      </c>
      <c r="C24" s="661">
        <v>-106.86</v>
      </c>
      <c r="D24" s="661">
        <v>-75.917469999999994</v>
      </c>
      <c r="E24" s="661">
        <v>-182.77746999999999</v>
      </c>
      <c r="F24" s="661">
        <v>0</v>
      </c>
      <c r="G24" s="661">
        <v>-182.77746999999999</v>
      </c>
      <c r="I24" s="629"/>
      <c r="J24" s="627"/>
      <c r="K24" s="627"/>
      <c r="L24" s="627"/>
    </row>
    <row r="25" spans="1:12" ht="15" customHeight="1" x14ac:dyDescent="0.2">
      <c r="A25" s="233" t="s">
        <v>1805</v>
      </c>
      <c r="B25" s="661">
        <v>0</v>
      </c>
      <c r="C25" s="661">
        <v>-473.94772999999998</v>
      </c>
      <c r="D25" s="661">
        <v>-451389.55300572974</v>
      </c>
      <c r="E25" s="661">
        <v>-451863.50073572976</v>
      </c>
      <c r="F25" s="661">
        <v>0</v>
      </c>
      <c r="G25" s="661">
        <v>-451863.50073572976</v>
      </c>
      <c r="I25" s="629"/>
      <c r="J25" s="627"/>
      <c r="K25" s="627"/>
      <c r="L25" s="627"/>
    </row>
    <row r="26" spans="1:12" s="975" customFormat="1" ht="15" customHeight="1" x14ac:dyDescent="0.2">
      <c r="A26" s="233" t="s">
        <v>1546</v>
      </c>
      <c r="B26" s="661">
        <v>0</v>
      </c>
      <c r="C26" s="661">
        <v>0</v>
      </c>
      <c r="D26" s="661">
        <v>-22797.787841600002</v>
      </c>
      <c r="E26" s="661">
        <v>-22797.787841600002</v>
      </c>
      <c r="F26" s="661">
        <v>0</v>
      </c>
      <c r="G26" s="661">
        <v>-22797.787841600002</v>
      </c>
      <c r="I26" s="978"/>
      <c r="J26" s="977"/>
      <c r="K26" s="977"/>
      <c r="L26" s="977"/>
    </row>
    <row r="27" spans="1:12" ht="15" customHeight="1" x14ac:dyDescent="0.2">
      <c r="A27" s="233"/>
      <c r="B27" s="661"/>
      <c r="C27" s="661"/>
      <c r="D27" s="661"/>
      <c r="E27" s="661"/>
      <c r="F27" s="661"/>
      <c r="G27" s="661"/>
      <c r="I27" s="629"/>
      <c r="J27" s="627"/>
      <c r="K27" s="627"/>
      <c r="L27" s="627"/>
    </row>
    <row r="28" spans="1:12" ht="15" customHeight="1" x14ac:dyDescent="0.2">
      <c r="A28" s="1507" t="s">
        <v>867</v>
      </c>
      <c r="B28" s="1663">
        <v>0</v>
      </c>
      <c r="C28" s="1663">
        <v>-503.05288999999993</v>
      </c>
      <c r="D28" s="1663">
        <v>815.14125267032068</v>
      </c>
      <c r="E28" s="1663">
        <v>312.08836267032075</v>
      </c>
      <c r="F28" s="1663">
        <v>0</v>
      </c>
      <c r="G28" s="1663">
        <v>312.08836267032075</v>
      </c>
      <c r="I28" s="630"/>
      <c r="J28" s="627"/>
      <c r="K28" s="627"/>
      <c r="L28" s="627"/>
    </row>
    <row r="29" spans="1:12" ht="15" customHeight="1" x14ac:dyDescent="0.2">
      <c r="A29" s="311"/>
      <c r="B29" s="1665"/>
      <c r="C29" s="1665"/>
      <c r="D29" s="1665"/>
      <c r="E29" s="1665"/>
      <c r="F29" s="1665"/>
      <c r="G29" s="1665"/>
      <c r="I29" s="629"/>
      <c r="J29" s="627"/>
      <c r="K29" s="627"/>
      <c r="L29" s="627"/>
    </row>
    <row r="30" spans="1:12" ht="15" customHeight="1" x14ac:dyDescent="0.2">
      <c r="A30" s="1301" t="s">
        <v>868</v>
      </c>
      <c r="B30" s="1668">
        <v>58783.422687965794</v>
      </c>
      <c r="C30" s="1668">
        <v>40506.196621401694</v>
      </c>
      <c r="D30" s="1668">
        <v>158721.45160283591</v>
      </c>
      <c r="E30" s="1668">
        <v>258011.0709122034</v>
      </c>
      <c r="F30" s="1668">
        <v>-196121.89280999938</v>
      </c>
      <c r="G30" s="1668">
        <v>61889.178102204023</v>
      </c>
      <c r="I30" s="629"/>
      <c r="J30" s="627"/>
      <c r="K30" s="627"/>
      <c r="L30" s="627"/>
    </row>
    <row r="31" spans="1:12" ht="15" customHeight="1" x14ac:dyDescent="0.2">
      <c r="A31" s="233"/>
      <c r="B31" s="719"/>
      <c r="C31" s="719"/>
      <c r="D31" s="719"/>
      <c r="E31" s="719"/>
      <c r="F31" s="719"/>
      <c r="G31" s="719"/>
      <c r="I31" s="629"/>
      <c r="J31" s="627"/>
      <c r="K31" s="627"/>
      <c r="L31" s="627"/>
    </row>
    <row r="32" spans="1:12" ht="15" customHeight="1" x14ac:dyDescent="0.2">
      <c r="A32" s="980" t="s">
        <v>869</v>
      </c>
      <c r="B32" s="1669"/>
      <c r="C32" s="1669"/>
      <c r="D32" s="1669"/>
      <c r="E32" s="1669"/>
      <c r="F32" s="1669"/>
      <c r="G32" s="1669"/>
      <c r="I32" s="629"/>
      <c r="J32" s="627"/>
      <c r="K32" s="627"/>
      <c r="L32" s="627"/>
    </row>
    <row r="33" spans="1:12" ht="15" customHeight="1" x14ac:dyDescent="0.2">
      <c r="A33" s="233"/>
      <c r="B33" s="661"/>
      <c r="C33" s="661"/>
      <c r="D33" s="661"/>
      <c r="E33" s="661"/>
      <c r="F33" s="661"/>
      <c r="G33" s="661"/>
      <c r="I33" s="629"/>
      <c r="J33" s="627"/>
      <c r="K33" s="627"/>
      <c r="L33" s="627"/>
    </row>
    <row r="34" spans="1:12" s="628" customFormat="1" ht="15" customHeight="1" x14ac:dyDescent="0.2">
      <c r="A34" s="1289" t="s">
        <v>870</v>
      </c>
      <c r="B34" s="1663">
        <v>994531.62624000001</v>
      </c>
      <c r="C34" s="1663">
        <v>63212.510900000016</v>
      </c>
      <c r="D34" s="1663">
        <v>306948.88351999997</v>
      </c>
      <c r="E34" s="1664">
        <v>1364693.0206599999</v>
      </c>
      <c r="F34" s="1663">
        <v>138635.29700000002</v>
      </c>
      <c r="G34" s="1663">
        <v>1503328.3176599999</v>
      </c>
    </row>
    <row r="35" spans="1:12" s="628" customFormat="1" ht="15" customHeight="1" x14ac:dyDescent="0.2">
      <c r="A35" s="233"/>
      <c r="B35" s="719"/>
      <c r="C35" s="719"/>
      <c r="D35" s="719"/>
      <c r="E35" s="732"/>
      <c r="F35" s="719"/>
      <c r="G35" s="719"/>
    </row>
    <row r="36" spans="1:12" s="628" customFormat="1" ht="15" customHeight="1" x14ac:dyDescent="0.2">
      <c r="A36" s="233" t="s">
        <v>1040</v>
      </c>
      <c r="B36" s="661">
        <v>471529.54666000005</v>
      </c>
      <c r="C36" s="661">
        <v>32869.671620000008</v>
      </c>
      <c r="D36" s="661">
        <v>198129.13302916122</v>
      </c>
      <c r="E36" s="728">
        <v>702528.35130916128</v>
      </c>
      <c r="F36" s="661">
        <v>55425.408000000003</v>
      </c>
      <c r="G36" s="661">
        <v>757953.75930916134</v>
      </c>
    </row>
    <row r="37" spans="1:12" s="628" customFormat="1" ht="15" customHeight="1" x14ac:dyDescent="0.2">
      <c r="A37" s="233" t="s">
        <v>1806</v>
      </c>
      <c r="B37" s="661">
        <v>55810.888479999994</v>
      </c>
      <c r="C37" s="661">
        <v>2338.2218499999999</v>
      </c>
      <c r="D37" s="661">
        <v>25924.796291659437</v>
      </c>
      <c r="E37" s="728">
        <v>84073.906621659436</v>
      </c>
      <c r="F37" s="661">
        <v>41762.980000000003</v>
      </c>
      <c r="G37" s="661">
        <v>125836.88662165945</v>
      </c>
    </row>
    <row r="38" spans="1:12" s="628" customFormat="1" ht="15" customHeight="1" x14ac:dyDescent="0.2">
      <c r="A38" s="233" t="s">
        <v>871</v>
      </c>
      <c r="B38" s="661">
        <v>120803.87203999999</v>
      </c>
      <c r="C38" s="661">
        <v>4678.3355799999999</v>
      </c>
      <c r="D38" s="661">
        <v>29776.869949179345</v>
      </c>
      <c r="E38" s="728">
        <v>155259.07756917932</v>
      </c>
      <c r="F38" s="661">
        <v>-22731.963</v>
      </c>
      <c r="G38" s="661">
        <v>132527.11456917934</v>
      </c>
    </row>
    <row r="39" spans="1:12" s="628" customFormat="1" ht="15" customHeight="1" x14ac:dyDescent="0.2">
      <c r="A39" s="233" t="s">
        <v>1807</v>
      </c>
      <c r="B39" s="661">
        <v>243748.66597999999</v>
      </c>
      <c r="C39" s="661">
        <v>22022.422329999998</v>
      </c>
      <c r="D39" s="661">
        <v>20368.781930000001</v>
      </c>
      <c r="E39" s="728">
        <v>286139.87023999996</v>
      </c>
      <c r="F39" s="661">
        <v>26162.503000000001</v>
      </c>
      <c r="G39" s="661">
        <v>312302.37323999999</v>
      </c>
    </row>
    <row r="40" spans="1:12" s="628" customFormat="1" ht="15" customHeight="1" x14ac:dyDescent="0.2">
      <c r="A40" s="233" t="s">
        <v>872</v>
      </c>
      <c r="B40" s="661">
        <v>44668.263469999991</v>
      </c>
      <c r="C40" s="661">
        <v>12.80185</v>
      </c>
      <c r="D40" s="661">
        <v>6031.0942400000004</v>
      </c>
      <c r="E40" s="728">
        <v>50712.159559999993</v>
      </c>
      <c r="F40" s="661">
        <v>5407.9790000000003</v>
      </c>
      <c r="G40" s="661">
        <v>56120.138559999992</v>
      </c>
    </row>
    <row r="41" spans="1:12" s="628" customFormat="1" ht="15" customHeight="1" x14ac:dyDescent="0.2">
      <c r="A41" s="233" t="s">
        <v>1808</v>
      </c>
      <c r="B41" s="661">
        <v>1407.6546000000003</v>
      </c>
      <c r="C41" s="661">
        <v>0</v>
      </c>
      <c r="D41" s="661">
        <v>0</v>
      </c>
      <c r="E41" s="728">
        <v>1407.6546000000003</v>
      </c>
      <c r="F41" s="661">
        <v>5733.3119999999999</v>
      </c>
      <c r="G41" s="661">
        <v>7140.9665999999997</v>
      </c>
    </row>
    <row r="42" spans="1:12" s="628" customFormat="1" ht="15" customHeight="1" x14ac:dyDescent="0.2">
      <c r="A42" s="233" t="s">
        <v>1809</v>
      </c>
      <c r="B42" s="661">
        <v>52579.549380000004</v>
      </c>
      <c r="C42" s="661">
        <v>505.06950000000001</v>
      </c>
      <c r="D42" s="661">
        <v>3886.7530899999997</v>
      </c>
      <c r="E42" s="728">
        <v>56971.37197</v>
      </c>
      <c r="F42" s="661">
        <v>8495.6910000000007</v>
      </c>
      <c r="G42" s="661">
        <v>65467.062969999999</v>
      </c>
    </row>
    <row r="43" spans="1:12" s="628" customFormat="1" ht="15" customHeight="1" x14ac:dyDescent="0.2">
      <c r="A43" s="232" t="s">
        <v>1810</v>
      </c>
      <c r="B43" s="661">
        <v>2484.0246400000001</v>
      </c>
      <c r="C43" s="661">
        <v>0</v>
      </c>
      <c r="D43" s="661">
        <v>325.41500000000002</v>
      </c>
      <c r="E43" s="728">
        <v>2809.4396400000001</v>
      </c>
      <c r="F43" s="661">
        <v>18351.707999999999</v>
      </c>
      <c r="G43" s="661">
        <v>21161.147639999999</v>
      </c>
    </row>
    <row r="44" spans="1:12" s="628" customFormat="1" ht="15" customHeight="1" x14ac:dyDescent="0.2">
      <c r="A44" s="233" t="s">
        <v>1811</v>
      </c>
      <c r="B44" s="661">
        <v>1455.9534900000003</v>
      </c>
      <c r="C44" s="661">
        <v>0.01</v>
      </c>
      <c r="D44" s="661">
        <v>9791.5875399999986</v>
      </c>
      <c r="E44" s="728">
        <v>11247.551029999999</v>
      </c>
      <c r="F44" s="661">
        <v>27.678999999999998</v>
      </c>
      <c r="G44" s="661">
        <v>11275.230029999999</v>
      </c>
    </row>
    <row r="45" spans="1:12" s="628" customFormat="1" ht="15" customHeight="1" x14ac:dyDescent="0.2">
      <c r="A45" s="233" t="s">
        <v>1812</v>
      </c>
      <c r="B45" s="661">
        <v>43.207500000000003</v>
      </c>
      <c r="C45" s="661">
        <v>785.97816999999998</v>
      </c>
      <c r="D45" s="661">
        <v>12714.452450000001</v>
      </c>
      <c r="E45" s="728">
        <v>13543.638120000001</v>
      </c>
      <c r="F45" s="661">
        <v>0</v>
      </c>
      <c r="G45" s="661">
        <v>13543.638120000001</v>
      </c>
    </row>
    <row r="46" spans="1:12" ht="15" customHeight="1" x14ac:dyDescent="0.2">
      <c r="A46" s="233"/>
      <c r="B46" s="661"/>
      <c r="C46" s="661"/>
      <c r="D46" s="661"/>
      <c r="E46" s="661"/>
      <c r="F46" s="661"/>
      <c r="G46" s="661"/>
      <c r="I46" s="629"/>
      <c r="J46" s="627"/>
      <c r="K46" s="627"/>
      <c r="L46" s="627"/>
    </row>
    <row r="47" spans="1:12" ht="15" customHeight="1" x14ac:dyDescent="0.2">
      <c r="A47" s="1289" t="s">
        <v>873</v>
      </c>
      <c r="B47" s="1663">
        <v>-880293.39410324651</v>
      </c>
      <c r="C47" s="1663">
        <v>-31660.387939999997</v>
      </c>
      <c r="D47" s="1663">
        <v>-70318.487370000003</v>
      </c>
      <c r="E47" s="1663">
        <v>-982272.26941324654</v>
      </c>
      <c r="F47" s="1663">
        <v>-114190.70199999999</v>
      </c>
      <c r="G47" s="1663">
        <v>-1096462.9714132466</v>
      </c>
      <c r="I47" s="630"/>
      <c r="J47" s="627"/>
      <c r="K47" s="627"/>
      <c r="L47" s="627"/>
    </row>
    <row r="48" spans="1:12" ht="15" customHeight="1" x14ac:dyDescent="0.2">
      <c r="A48" s="233"/>
      <c r="B48" s="719"/>
      <c r="C48" s="719"/>
      <c r="D48" s="719"/>
      <c r="E48" s="719"/>
      <c r="F48" s="719"/>
      <c r="G48" s="719"/>
      <c r="I48" s="630"/>
      <c r="J48" s="627"/>
      <c r="K48" s="627"/>
      <c r="L48" s="627"/>
    </row>
    <row r="49" spans="1:12" ht="15" customHeight="1" x14ac:dyDescent="0.2">
      <c r="A49" s="233" t="s">
        <v>1813</v>
      </c>
      <c r="B49" s="661">
        <v>-20847.438739999998</v>
      </c>
      <c r="C49" s="661">
        <v>-723.09573999999998</v>
      </c>
      <c r="D49" s="661">
        <v>-3881.5226899999998</v>
      </c>
      <c r="E49" s="661">
        <v>-25452.05717</v>
      </c>
      <c r="F49" s="661">
        <v>-678.80899999999997</v>
      </c>
      <c r="G49" s="661">
        <v>-26130.866170000001</v>
      </c>
      <c r="I49" s="629"/>
      <c r="J49" s="627"/>
      <c r="K49" s="627"/>
      <c r="L49" s="627"/>
    </row>
    <row r="50" spans="1:12" ht="15" customHeight="1" x14ac:dyDescent="0.2">
      <c r="A50" s="233" t="s">
        <v>1814</v>
      </c>
      <c r="B50" s="661">
        <v>-22619.348900000001</v>
      </c>
      <c r="C50" s="661">
        <v>-420.77053000000001</v>
      </c>
      <c r="D50" s="661">
        <v>-4248.2937400000001</v>
      </c>
      <c r="E50" s="661">
        <v>-27288.413170000003</v>
      </c>
      <c r="F50" s="661">
        <v>0</v>
      </c>
      <c r="G50" s="661">
        <v>-27288.413170000003</v>
      </c>
      <c r="I50" s="629"/>
      <c r="J50" s="627"/>
      <c r="K50" s="627"/>
      <c r="L50" s="627"/>
    </row>
    <row r="51" spans="1:12" ht="15" customHeight="1" x14ac:dyDescent="0.2">
      <c r="A51" s="233" t="s">
        <v>1815</v>
      </c>
      <c r="B51" s="661">
        <v>-27244.913789999995</v>
      </c>
      <c r="C51" s="661">
        <v>-1773.37565</v>
      </c>
      <c r="D51" s="661">
        <v>-4294.1413899999998</v>
      </c>
      <c r="E51" s="661">
        <v>-33312.43082999999</v>
      </c>
      <c r="F51" s="661">
        <v>-6485.6120000000001</v>
      </c>
      <c r="G51" s="661">
        <v>-39798.042829999991</v>
      </c>
      <c r="I51" s="629"/>
      <c r="J51" s="627"/>
      <c r="K51" s="627"/>
      <c r="L51" s="627"/>
    </row>
    <row r="52" spans="1:12" s="628" customFormat="1" ht="15" customHeight="1" x14ac:dyDescent="0.2">
      <c r="A52" s="233" t="s">
        <v>874</v>
      </c>
      <c r="B52" s="661">
        <v>-583528.74890047719</v>
      </c>
      <c r="C52" s="661">
        <v>-6647.3748399999995</v>
      </c>
      <c r="D52" s="661">
        <v>-3444.5967199999996</v>
      </c>
      <c r="E52" s="728">
        <v>-593620.72046047717</v>
      </c>
      <c r="F52" s="661">
        <v>-68568.485000000001</v>
      </c>
      <c r="G52" s="661">
        <v>-662189.20546047715</v>
      </c>
    </row>
    <row r="53" spans="1:12" ht="15" customHeight="1" x14ac:dyDescent="0.2">
      <c r="A53" s="232" t="s">
        <v>1816</v>
      </c>
      <c r="B53" s="661">
        <v>-10842.27648</v>
      </c>
      <c r="C53" s="661">
        <v>0</v>
      </c>
      <c r="D53" s="661">
        <v>0</v>
      </c>
      <c r="E53" s="661">
        <v>-10842.27648</v>
      </c>
      <c r="F53" s="661">
        <v>-26555.378000000001</v>
      </c>
      <c r="G53" s="661">
        <v>-37397.654479999997</v>
      </c>
      <c r="I53" s="629"/>
      <c r="J53" s="627"/>
      <c r="K53" s="627"/>
      <c r="L53" s="627"/>
    </row>
    <row r="54" spans="1:12" ht="15" customHeight="1" x14ac:dyDescent="0.2">
      <c r="A54" s="233" t="s">
        <v>1817</v>
      </c>
      <c r="B54" s="661">
        <v>-127068.01719999999</v>
      </c>
      <c r="C54" s="661">
        <v>-14346.57761</v>
      </c>
      <c r="D54" s="661">
        <v>-13376.123680000001</v>
      </c>
      <c r="E54" s="661">
        <v>-154790.71848999997</v>
      </c>
      <c r="F54" s="661">
        <v>-5258.0450000000001</v>
      </c>
      <c r="G54" s="661">
        <v>-160048.76348999998</v>
      </c>
      <c r="I54" s="629"/>
      <c r="J54" s="627"/>
      <c r="K54" s="627"/>
      <c r="L54" s="627"/>
    </row>
    <row r="55" spans="1:12" ht="15" customHeight="1" x14ac:dyDescent="0.2">
      <c r="A55" s="233" t="s">
        <v>1818</v>
      </c>
      <c r="B55" s="661">
        <v>-84096.364312769278</v>
      </c>
      <c r="C55" s="661">
        <v>-7475.4751699999997</v>
      </c>
      <c r="D55" s="661">
        <v>-40264.224620000008</v>
      </c>
      <c r="E55" s="661">
        <v>-131836.06410276931</v>
      </c>
      <c r="F55" s="661">
        <v>-2193.8429999999998</v>
      </c>
      <c r="G55" s="661">
        <v>-134029.9071027693</v>
      </c>
      <c r="I55" s="629"/>
      <c r="J55" s="627"/>
      <c r="K55" s="627"/>
      <c r="L55" s="627"/>
    </row>
    <row r="56" spans="1:12" ht="15" customHeight="1" x14ac:dyDescent="0.2">
      <c r="A56" s="233" t="s">
        <v>1819</v>
      </c>
      <c r="B56" s="661">
        <v>-4046.2857800000002</v>
      </c>
      <c r="C56" s="661">
        <v>-273.71840000000003</v>
      </c>
      <c r="D56" s="661">
        <v>-809.58452999999997</v>
      </c>
      <c r="E56" s="661">
        <v>-5129.58871</v>
      </c>
      <c r="F56" s="661">
        <v>-4450.53</v>
      </c>
      <c r="G56" s="661">
        <v>-9580.1187099999988</v>
      </c>
      <c r="I56" s="629"/>
      <c r="J56" s="627"/>
      <c r="K56" s="627"/>
      <c r="L56" s="627"/>
    </row>
    <row r="57" spans="1:12" ht="15" customHeight="1" x14ac:dyDescent="0.2">
      <c r="A57" s="233"/>
      <c r="B57" s="661"/>
      <c r="C57" s="661"/>
      <c r="D57" s="661"/>
      <c r="E57" s="728"/>
      <c r="F57" s="661"/>
      <c r="G57" s="661"/>
      <c r="I57" s="629"/>
      <c r="J57" s="627"/>
      <c r="K57" s="627"/>
      <c r="L57" s="627"/>
    </row>
    <row r="58" spans="1:12" ht="15" customHeight="1" x14ac:dyDescent="0.2">
      <c r="A58" s="1289" t="s">
        <v>875</v>
      </c>
      <c r="B58" s="1663">
        <v>-112114.6287511882</v>
      </c>
      <c r="C58" s="1663">
        <v>313.4696200000003</v>
      </c>
      <c r="D58" s="1663">
        <v>-16044.90359</v>
      </c>
      <c r="E58" s="1664">
        <v>-127846.06272118819</v>
      </c>
      <c r="F58" s="1663">
        <v>27161.206999999995</v>
      </c>
      <c r="G58" s="1663">
        <v>-100684.8557211882</v>
      </c>
      <c r="I58" s="630"/>
      <c r="J58" s="627"/>
      <c r="K58" s="627"/>
      <c r="L58" s="627"/>
    </row>
    <row r="59" spans="1:12" ht="15" customHeight="1" x14ac:dyDescent="0.2">
      <c r="A59" s="244" t="s">
        <v>1547</v>
      </c>
      <c r="B59" s="662">
        <v>-140354.10154999999</v>
      </c>
      <c r="C59" s="662">
        <v>-2124.7250300000001</v>
      </c>
      <c r="D59" s="662">
        <v>-16942.802230000005</v>
      </c>
      <c r="E59" s="733">
        <v>-159421.62880999999</v>
      </c>
      <c r="F59" s="662">
        <v>-6121.6469999999999</v>
      </c>
      <c r="G59" s="662">
        <v>-165543.27580999999</v>
      </c>
      <c r="I59" s="627"/>
      <c r="J59" s="627"/>
      <c r="K59" s="627"/>
      <c r="L59" s="627"/>
    </row>
    <row r="60" spans="1:12" ht="15" customHeight="1" x14ac:dyDescent="0.2">
      <c r="A60" s="232" t="s">
        <v>1548</v>
      </c>
      <c r="B60" s="661">
        <v>6282.1164500000004</v>
      </c>
      <c r="C60" s="661">
        <v>-1029.6743499999998</v>
      </c>
      <c r="D60" s="661">
        <v>-1207.1313900000002</v>
      </c>
      <c r="E60" s="685">
        <v>4045.3107099999997</v>
      </c>
      <c r="F60" s="661">
        <v>-89.87</v>
      </c>
      <c r="G60" s="661">
        <v>3955.4407099999999</v>
      </c>
      <c r="I60" s="627"/>
      <c r="J60" s="627"/>
      <c r="K60" s="627"/>
      <c r="L60" s="627"/>
    </row>
    <row r="61" spans="1:12" ht="15" customHeight="1" x14ac:dyDescent="0.2">
      <c r="A61" s="232" t="s">
        <v>1549</v>
      </c>
      <c r="B61" s="661">
        <v>1020.7127599999998</v>
      </c>
      <c r="C61" s="661">
        <v>0</v>
      </c>
      <c r="D61" s="661">
        <v>0</v>
      </c>
      <c r="E61" s="685">
        <v>1020.7127599999998</v>
      </c>
      <c r="F61" s="661">
        <v>0</v>
      </c>
      <c r="G61" s="661">
        <v>1020.7127599999998</v>
      </c>
      <c r="I61" s="627"/>
      <c r="J61" s="627"/>
      <c r="K61" s="627"/>
      <c r="L61" s="627"/>
    </row>
    <row r="62" spans="1:12" ht="15" customHeight="1" x14ac:dyDescent="0.2">
      <c r="A62" s="232" t="s">
        <v>1550</v>
      </c>
      <c r="B62" s="661">
        <v>0</v>
      </c>
      <c r="C62" s="661">
        <v>0</v>
      </c>
      <c r="D62" s="661">
        <v>0</v>
      </c>
      <c r="E62" s="685">
        <v>0</v>
      </c>
      <c r="F62" s="661">
        <v>0</v>
      </c>
      <c r="G62" s="661">
        <v>0</v>
      </c>
      <c r="I62" s="627"/>
      <c r="J62" s="627"/>
      <c r="K62" s="627"/>
      <c r="L62" s="627"/>
    </row>
    <row r="63" spans="1:12" ht="15" customHeight="1" x14ac:dyDescent="0.2">
      <c r="A63" s="58" t="s">
        <v>1551</v>
      </c>
      <c r="B63" s="661">
        <v>6640.6742899999999</v>
      </c>
      <c r="C63" s="661">
        <v>-495.33088999999967</v>
      </c>
      <c r="D63" s="661">
        <v>5410.4489700000004</v>
      </c>
      <c r="E63" s="685">
        <v>11555.792370000001</v>
      </c>
      <c r="F63" s="661">
        <v>38020.911999999997</v>
      </c>
      <c r="G63" s="661">
        <v>49576.704369999999</v>
      </c>
      <c r="I63" s="627"/>
      <c r="J63" s="627"/>
      <c r="K63" s="627"/>
      <c r="L63" s="627"/>
    </row>
    <row r="64" spans="1:12" ht="15" customHeight="1" x14ac:dyDescent="0.2">
      <c r="A64" s="232" t="s">
        <v>1552</v>
      </c>
      <c r="B64" s="661">
        <v>1251.497989999905</v>
      </c>
      <c r="C64" s="661">
        <v>-1197.7780600000001</v>
      </c>
      <c r="D64" s="661">
        <v>0</v>
      </c>
      <c r="E64" s="685">
        <v>53.719929999904934</v>
      </c>
      <c r="F64" s="661">
        <v>-4737.808</v>
      </c>
      <c r="G64" s="661">
        <v>-4684.0880700000953</v>
      </c>
      <c r="I64" s="627"/>
      <c r="J64" s="627"/>
      <c r="K64" s="627"/>
      <c r="L64" s="627"/>
    </row>
    <row r="65" spans="1:12" ht="15" customHeight="1" x14ac:dyDescent="0.2">
      <c r="A65" s="232" t="s">
        <v>1553</v>
      </c>
      <c r="B65" s="661">
        <v>50620.120310000006</v>
      </c>
      <c r="C65" s="661">
        <v>5858.5560599999999</v>
      </c>
      <c r="D65" s="661">
        <v>15106.483099999999</v>
      </c>
      <c r="E65" s="685">
        <v>71585.159470000013</v>
      </c>
      <c r="F65" s="661">
        <v>145.08799999999999</v>
      </c>
      <c r="G65" s="661">
        <v>71730.247470000017</v>
      </c>
      <c r="I65" s="627"/>
      <c r="J65" s="627"/>
      <c r="K65" s="627"/>
      <c r="L65" s="627"/>
    </row>
    <row r="66" spans="1:12" ht="15" customHeight="1" x14ac:dyDescent="0.2">
      <c r="A66" s="232" t="s">
        <v>1554</v>
      </c>
      <c r="B66" s="661">
        <v>-39301.323471188101</v>
      </c>
      <c r="C66" s="661">
        <v>-697.36087999999995</v>
      </c>
      <c r="D66" s="661">
        <v>-18324.294449999998</v>
      </c>
      <c r="E66" s="685">
        <v>-58322.978801188103</v>
      </c>
      <c r="F66" s="661">
        <v>-55.468000000000004</v>
      </c>
      <c r="G66" s="661">
        <v>-58378.446801188104</v>
      </c>
      <c r="I66" s="627"/>
      <c r="J66" s="627"/>
      <c r="K66" s="627"/>
      <c r="L66" s="627"/>
    </row>
    <row r="67" spans="1:12" ht="15" customHeight="1" x14ac:dyDescent="0.2">
      <c r="A67" s="232" t="s">
        <v>1555</v>
      </c>
      <c r="B67" s="661">
        <v>2918.1064200000001</v>
      </c>
      <c r="C67" s="661">
        <v>0</v>
      </c>
      <c r="D67" s="661">
        <v>148.62457000000001</v>
      </c>
      <c r="E67" s="685">
        <v>3066.73099</v>
      </c>
      <c r="F67" s="661">
        <v>0</v>
      </c>
      <c r="G67" s="661">
        <v>3066.73099</v>
      </c>
      <c r="I67" s="627"/>
      <c r="J67" s="627"/>
      <c r="K67" s="627"/>
      <c r="L67" s="627"/>
    </row>
    <row r="68" spans="1:12" ht="15" customHeight="1" x14ac:dyDescent="0.2">
      <c r="A68" s="232" t="s">
        <v>1556</v>
      </c>
      <c r="B68" s="661">
        <v>-1192.4319499999999</v>
      </c>
      <c r="C68" s="661">
        <v>-0.21722999999999998</v>
      </c>
      <c r="D68" s="661">
        <v>-236.23215999999999</v>
      </c>
      <c r="E68" s="685">
        <v>-1428.8813399999999</v>
      </c>
      <c r="F68" s="661">
        <v>0</v>
      </c>
      <c r="G68" s="661">
        <v>-1428.8813399999999</v>
      </c>
      <c r="I68" s="627"/>
      <c r="J68" s="627"/>
      <c r="K68" s="627"/>
      <c r="L68" s="627"/>
    </row>
    <row r="69" spans="1:12" ht="15" customHeight="1" x14ac:dyDescent="0.2">
      <c r="A69" s="245"/>
      <c r="B69" s="663"/>
      <c r="C69" s="663"/>
      <c r="D69" s="663"/>
      <c r="E69" s="734"/>
      <c r="F69" s="663"/>
      <c r="G69" s="663"/>
      <c r="I69" s="627"/>
      <c r="J69" s="627"/>
      <c r="K69" s="627"/>
      <c r="L69" s="627"/>
    </row>
    <row r="70" spans="1:12" ht="15" customHeight="1" x14ac:dyDescent="0.2">
      <c r="A70" s="1640" t="s">
        <v>3826</v>
      </c>
      <c r="B70" s="1668">
        <v>-15611.641368035653</v>
      </c>
      <c r="C70" s="1668">
        <v>59013.318040000035</v>
      </c>
      <c r="D70" s="1668">
        <v>285521.96393563197</v>
      </c>
      <c r="E70" s="1668">
        <v>328923.64060759638</v>
      </c>
      <c r="F70" s="1668">
        <v>-144736.989</v>
      </c>
      <c r="G70" s="1668">
        <v>184186.65160759637</v>
      </c>
      <c r="I70" s="627"/>
      <c r="J70" s="627"/>
      <c r="K70" s="627"/>
      <c r="L70" s="627"/>
    </row>
    <row r="71" spans="1:12" ht="15" customHeight="1" x14ac:dyDescent="0.2">
      <c r="A71" s="246" t="s">
        <v>1557</v>
      </c>
      <c r="B71" s="661">
        <v>60907.028811964548</v>
      </c>
      <c r="C71" s="661">
        <v>72371.78866000002</v>
      </c>
      <c r="D71" s="661">
        <v>379306.94398563204</v>
      </c>
      <c r="E71" s="728">
        <v>512585.76145759661</v>
      </c>
      <c r="F71" s="661">
        <v>-144516.09</v>
      </c>
      <c r="G71" s="661">
        <v>368069.67145759659</v>
      </c>
      <c r="I71" s="627"/>
      <c r="J71" s="627"/>
      <c r="K71" s="627"/>
      <c r="L71" s="627"/>
    </row>
    <row r="72" spans="1:12" ht="15" customHeight="1" x14ac:dyDescent="0.2">
      <c r="A72" s="232" t="s">
        <v>1558</v>
      </c>
      <c r="B72" s="661">
        <v>-76518.670180000219</v>
      </c>
      <c r="C72" s="661">
        <v>-13358.470620000002</v>
      </c>
      <c r="D72" s="661">
        <v>-93784.980050000013</v>
      </c>
      <c r="E72" s="728">
        <v>-183662.12085000024</v>
      </c>
      <c r="F72" s="661">
        <v>-220.899</v>
      </c>
      <c r="G72" s="661">
        <v>-183883.01985000024</v>
      </c>
      <c r="I72" s="627"/>
      <c r="J72" s="627"/>
      <c r="K72" s="627"/>
      <c r="L72" s="627"/>
    </row>
    <row r="73" spans="1:12" s="975" customFormat="1" ht="15" customHeight="1" thickBot="1" x14ac:dyDescent="0.25">
      <c r="A73" s="1641" t="s">
        <v>3827</v>
      </c>
      <c r="B73" s="1668">
        <v>-15611.641368035653</v>
      </c>
      <c r="C73" s="1668">
        <v>59013.318040000035</v>
      </c>
      <c r="D73" s="1668">
        <v>285521.96393563197</v>
      </c>
      <c r="E73" s="1668">
        <v>328923.64060759638</v>
      </c>
      <c r="F73" s="1668">
        <v>-144736.989</v>
      </c>
      <c r="G73" s="1668">
        <v>184186.65160759637</v>
      </c>
      <c r="I73" s="977"/>
      <c r="J73" s="977"/>
      <c r="K73" s="977"/>
      <c r="L73" s="977"/>
    </row>
    <row r="74" spans="1:12" ht="15" customHeight="1" x14ac:dyDescent="0.2">
      <c r="A74" s="226"/>
      <c r="B74" s="109"/>
      <c r="C74" s="109"/>
      <c r="D74" s="109"/>
      <c r="E74" s="109"/>
      <c r="F74" s="109"/>
      <c r="G74" s="109"/>
      <c r="I74" s="627"/>
      <c r="J74" s="627"/>
      <c r="K74" s="627"/>
      <c r="L74" s="627"/>
    </row>
    <row r="75" spans="1:12" x14ac:dyDescent="0.2">
      <c r="A75" s="226"/>
      <c r="B75" s="536"/>
    </row>
    <row r="76" spans="1:12" x14ac:dyDescent="0.2">
      <c r="A76" s="226"/>
      <c r="B76" s="536"/>
    </row>
    <row r="77" spans="1:12" x14ac:dyDescent="0.2">
      <c r="A77" s="226"/>
      <c r="B77" s="536"/>
    </row>
    <row r="78" spans="1:12" x14ac:dyDescent="0.2">
      <c r="B78" s="536"/>
    </row>
    <row r="79" spans="1:12" x14ac:dyDescent="0.2">
      <c r="B79" s="536"/>
    </row>
    <row r="80" spans="1:12" x14ac:dyDescent="0.2">
      <c r="B80" s="536"/>
    </row>
    <row r="81" spans="2:2" x14ac:dyDescent="0.2">
      <c r="B81" s="536"/>
    </row>
    <row r="82" spans="2:2" x14ac:dyDescent="0.2">
      <c r="B82" s="536"/>
    </row>
    <row r="83" spans="2:2" x14ac:dyDescent="0.2">
      <c r="B83" s="536"/>
    </row>
    <row r="84" spans="2:2" x14ac:dyDescent="0.2">
      <c r="B84" s="536"/>
    </row>
    <row r="85" spans="2:2" x14ac:dyDescent="0.2">
      <c r="B85" s="536"/>
    </row>
    <row r="86" spans="2:2" x14ac:dyDescent="0.2">
      <c r="B86" s="536"/>
    </row>
    <row r="87" spans="2:2" x14ac:dyDescent="0.2">
      <c r="B87" s="536"/>
    </row>
    <row r="88" spans="2:2" x14ac:dyDescent="0.2">
      <c r="B88" s="536"/>
    </row>
  </sheetData>
  <mergeCells count="9">
    <mergeCell ref="A5:G6"/>
    <mergeCell ref="A8:A11"/>
    <mergeCell ref="B8:E8"/>
    <mergeCell ref="F8:F11"/>
    <mergeCell ref="G8:G11"/>
    <mergeCell ref="B9:B11"/>
    <mergeCell ref="D9:D11"/>
    <mergeCell ref="E9:E11"/>
    <mergeCell ref="C9:C11"/>
  </mergeCells>
  <phoneticPr fontId="6" type="noConversion"/>
  <conditionalFormatting sqref="I46:I58 I21:I33 B12:G12">
    <cfRule type="expression" dxfId="323" priority="3" stopIfTrue="1">
      <formula>$BC12=1</formula>
    </cfRule>
  </conditionalFormatting>
  <conditionalFormatting sqref="C70:G72 E13:E58 F13:G69 C13:D69 B13:B72">
    <cfRule type="expression" dxfId="322" priority="2" stopIfTrue="1">
      <formula>$BC13=1</formula>
    </cfRule>
  </conditionalFormatting>
  <conditionalFormatting sqref="B73:G73">
    <cfRule type="expression" dxfId="321" priority="1" stopIfTrue="1">
      <formula>$BC73=1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19685039370078741" right="0.35433070866141736" top="0.51181102362204722" bottom="0.51181102362204722" header="0.31496062992125984" footer="0.31496062992125984"/>
  <pageSetup paperSize="9" scale="70" orientation="portrait" r:id="rId1"/>
  <headerFooter alignWithMargins="0"/>
  <ignoredErrors>
    <ignoredError sqref="G7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C83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N8" sqref="N8:N12"/>
    </sheetView>
  </sheetViews>
  <sheetFormatPr defaultRowHeight="12.75" x14ac:dyDescent="0.2"/>
  <cols>
    <col min="1" max="1" width="32.28515625" style="321" customWidth="1"/>
    <col min="2" max="2" width="10.140625" style="321" customWidth="1"/>
    <col min="3" max="3" width="8.85546875" style="321" customWidth="1"/>
    <col min="4" max="5" width="9.42578125" style="321" customWidth="1"/>
    <col min="6" max="6" width="8.85546875" style="321" customWidth="1"/>
    <col min="7" max="7" width="10.85546875" style="321" customWidth="1"/>
    <col min="8" max="8" width="9.28515625" style="321" customWidth="1"/>
    <col min="9" max="9" width="10" style="321" customWidth="1"/>
    <col min="10" max="10" width="8" style="321" customWidth="1"/>
    <col min="11" max="11" width="8.28515625" style="321" customWidth="1"/>
    <col min="12" max="12" width="9.140625" style="321" customWidth="1"/>
    <col min="13" max="13" width="8.5703125" style="321" customWidth="1"/>
    <col min="14" max="14" width="9.28515625" style="321" customWidth="1"/>
    <col min="15" max="15" width="9.140625" style="321"/>
    <col min="16" max="16" width="8.85546875" style="321" customWidth="1"/>
    <col min="17" max="18" width="9.140625" style="321"/>
    <col min="19" max="19" width="9.28515625" style="321" customWidth="1"/>
    <col min="20" max="20" width="9.85546875" style="321" customWidth="1"/>
    <col min="21" max="21" width="9.140625" style="321"/>
    <col min="22" max="22" width="10.42578125" style="321" customWidth="1"/>
    <col min="23" max="23" width="9.85546875" style="321" customWidth="1"/>
    <col min="24" max="27" width="9.140625" style="321"/>
    <col min="28" max="28" width="9.7109375" style="321" customWidth="1"/>
    <col min="29" max="16384" width="9.140625" style="321"/>
  </cols>
  <sheetData>
    <row r="1" spans="1:29" x14ac:dyDescent="0.2">
      <c r="A1" s="877" t="s">
        <v>624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</row>
    <row r="2" spans="1:29" x14ac:dyDescent="0.2">
      <c r="A2" s="877" t="s">
        <v>625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  <c r="AB2" s="596"/>
      <c r="AC2" s="596"/>
    </row>
    <row r="3" spans="1:29" s="1009" customFormat="1" x14ac:dyDescent="0.2">
      <c r="A3" s="1065" t="s">
        <v>1936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1067"/>
      <c r="AA3" s="1067"/>
      <c r="AB3" s="1067"/>
      <c r="AC3" s="1069" t="s">
        <v>1911</v>
      </c>
    </row>
    <row r="4" spans="1:29" s="470" customFormat="1" x14ac:dyDescent="0.2">
      <c r="A4" s="590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  <c r="Y4" s="599"/>
      <c r="Z4" s="599"/>
      <c r="AA4" s="599"/>
      <c r="AB4" s="599"/>
      <c r="AC4" s="599"/>
    </row>
    <row r="5" spans="1:29" s="470" customFormat="1" ht="18" customHeight="1" x14ac:dyDescent="0.2">
      <c r="A5" s="1901" t="s">
        <v>173</v>
      </c>
      <c r="B5" s="1902"/>
      <c r="C5" s="1902"/>
      <c r="D5" s="1902"/>
      <c r="E5" s="1902"/>
      <c r="F5" s="1902"/>
      <c r="G5" s="1902"/>
      <c r="H5" s="1902"/>
      <c r="I5" s="1902"/>
      <c r="J5" s="1902"/>
      <c r="K5" s="1902"/>
      <c r="L5" s="1902"/>
      <c r="M5" s="1902"/>
      <c r="N5" s="1902"/>
      <c r="O5" s="1909" t="s">
        <v>174</v>
      </c>
      <c r="P5" s="1910"/>
      <c r="Q5" s="1910"/>
      <c r="R5" s="1910"/>
      <c r="S5" s="1910"/>
      <c r="T5" s="1910"/>
      <c r="U5" s="1910"/>
      <c r="V5" s="1910"/>
      <c r="W5" s="1910"/>
      <c r="X5" s="1910"/>
      <c r="Y5" s="1910"/>
      <c r="Z5" s="1910"/>
      <c r="AA5" s="1910"/>
      <c r="AB5" s="1910"/>
      <c r="AC5" s="1910"/>
    </row>
    <row r="6" spans="1:29" s="470" customFormat="1" ht="18" customHeight="1" x14ac:dyDescent="0.2">
      <c r="A6" s="1902"/>
      <c r="B6" s="1902"/>
      <c r="C6" s="1902"/>
      <c r="D6" s="1902"/>
      <c r="E6" s="1902"/>
      <c r="F6" s="1902"/>
      <c r="G6" s="1902"/>
      <c r="H6" s="1902"/>
      <c r="I6" s="1902"/>
      <c r="J6" s="1902"/>
      <c r="K6" s="1902"/>
      <c r="L6" s="1902"/>
      <c r="M6" s="1902"/>
      <c r="N6" s="1902"/>
      <c r="O6" s="1910"/>
      <c r="P6" s="1910"/>
      <c r="Q6" s="1910"/>
      <c r="R6" s="1910"/>
      <c r="S6" s="1910"/>
      <c r="T6" s="1910"/>
      <c r="U6" s="1910"/>
      <c r="V6" s="1910"/>
      <c r="W6" s="1910"/>
      <c r="X6" s="1910"/>
      <c r="Y6" s="1910"/>
      <c r="Z6" s="1910"/>
      <c r="AA6" s="1910"/>
      <c r="AB6" s="1910"/>
      <c r="AC6" s="1910"/>
    </row>
    <row r="7" spans="1:29" s="470" customFormat="1" ht="15" thickBot="1" x14ac:dyDescent="0.25">
      <c r="A7" s="607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619"/>
      <c r="O7" s="599"/>
      <c r="P7" s="599"/>
      <c r="Q7" s="599"/>
      <c r="R7" s="599"/>
      <c r="S7" s="599"/>
      <c r="T7" s="599"/>
      <c r="U7" s="599"/>
      <c r="V7" s="599"/>
      <c r="W7" s="599"/>
      <c r="X7" s="599"/>
      <c r="Y7" s="599"/>
      <c r="Z7" s="599"/>
      <c r="AA7" s="599"/>
      <c r="AB7" s="599"/>
      <c r="AC7" s="620" t="s">
        <v>1041</v>
      </c>
    </row>
    <row r="8" spans="1:29" ht="27" customHeight="1" thickBot="1" x14ac:dyDescent="0.25">
      <c r="A8" s="1869" t="s">
        <v>1048</v>
      </c>
      <c r="B8" s="1890" t="s">
        <v>1559</v>
      </c>
      <c r="C8" s="1890"/>
      <c r="D8" s="1890"/>
      <c r="E8" s="1890"/>
      <c r="F8" s="1905"/>
      <c r="G8" s="1905"/>
      <c r="H8" s="1863" t="s">
        <v>1560</v>
      </c>
      <c r="I8" s="1864"/>
      <c r="J8" s="1864"/>
      <c r="K8" s="1864"/>
      <c r="L8" s="1864"/>
      <c r="M8" s="1874"/>
      <c r="N8" s="1898" t="s">
        <v>1561</v>
      </c>
      <c r="O8" s="1855" t="s">
        <v>1562</v>
      </c>
      <c r="P8" s="1855"/>
      <c r="Q8" s="1855"/>
      <c r="R8" s="1855"/>
      <c r="S8" s="1855"/>
      <c r="T8" s="1855"/>
      <c r="U8" s="1855" t="s">
        <v>1563</v>
      </c>
      <c r="V8" s="1855"/>
      <c r="W8" s="1855"/>
      <c r="X8" s="1855"/>
      <c r="Y8" s="1855"/>
      <c r="Z8" s="1855"/>
      <c r="AA8" s="1855"/>
      <c r="AB8" s="1855"/>
      <c r="AC8" s="1898" t="s">
        <v>1564</v>
      </c>
    </row>
    <row r="9" spans="1:29" ht="27.95" customHeight="1" x14ac:dyDescent="0.2">
      <c r="A9" s="1870"/>
      <c r="B9" s="1906" t="s">
        <v>1576</v>
      </c>
      <c r="C9" s="1887" t="s">
        <v>1565</v>
      </c>
      <c r="D9" s="1887" t="s">
        <v>1173</v>
      </c>
      <c r="E9" s="1887" t="s">
        <v>1566</v>
      </c>
      <c r="F9" s="1890" t="s">
        <v>3961</v>
      </c>
      <c r="G9" s="1893" t="s">
        <v>3407</v>
      </c>
      <c r="H9" s="1906" t="s">
        <v>1567</v>
      </c>
      <c r="I9" s="1887" t="s">
        <v>1568</v>
      </c>
      <c r="J9" s="1887" t="s">
        <v>3727</v>
      </c>
      <c r="K9" s="1911" t="s">
        <v>937</v>
      </c>
      <c r="L9" s="1887" t="s">
        <v>1569</v>
      </c>
      <c r="M9" s="1914" t="s">
        <v>2030</v>
      </c>
      <c r="N9" s="1899"/>
      <c r="O9" s="1906" t="s">
        <v>1576</v>
      </c>
      <c r="P9" s="1887" t="s">
        <v>1565</v>
      </c>
      <c r="Q9" s="1887" t="s">
        <v>1570</v>
      </c>
      <c r="R9" s="1887" t="s">
        <v>1571</v>
      </c>
      <c r="S9" s="1887" t="s">
        <v>1572</v>
      </c>
      <c r="T9" s="1893" t="s">
        <v>1573</v>
      </c>
      <c r="U9" s="1906" t="s">
        <v>1574</v>
      </c>
      <c r="V9" s="1898" t="s">
        <v>1575</v>
      </c>
      <c r="W9" s="1898" t="s">
        <v>80</v>
      </c>
      <c r="X9" s="1898" t="s">
        <v>937</v>
      </c>
      <c r="Y9" s="1898" t="s">
        <v>1931</v>
      </c>
      <c r="Z9" s="1898" t="s">
        <v>1932</v>
      </c>
      <c r="AA9" s="1855" t="s">
        <v>903</v>
      </c>
      <c r="AB9" s="1898" t="s">
        <v>489</v>
      </c>
      <c r="AC9" s="1899"/>
    </row>
    <row r="10" spans="1:29" ht="27.95" customHeight="1" x14ac:dyDescent="0.2">
      <c r="A10" s="1870"/>
      <c r="B10" s="1907"/>
      <c r="C10" s="1888"/>
      <c r="D10" s="1888"/>
      <c r="E10" s="1888"/>
      <c r="F10" s="1891"/>
      <c r="G10" s="1894"/>
      <c r="H10" s="1907"/>
      <c r="I10" s="1888"/>
      <c r="J10" s="1888"/>
      <c r="K10" s="1912"/>
      <c r="L10" s="1903"/>
      <c r="M10" s="1915"/>
      <c r="N10" s="1899"/>
      <c r="O10" s="1907"/>
      <c r="P10" s="1888"/>
      <c r="Q10" s="1888"/>
      <c r="R10" s="1888"/>
      <c r="S10" s="1888"/>
      <c r="T10" s="1896"/>
      <c r="U10" s="1907"/>
      <c r="V10" s="1899"/>
      <c r="W10" s="1899"/>
      <c r="X10" s="1899"/>
      <c r="Y10" s="1899"/>
      <c r="Z10" s="1899"/>
      <c r="AA10" s="1856"/>
      <c r="AB10" s="1899"/>
      <c r="AC10" s="1899"/>
    </row>
    <row r="11" spans="1:29" ht="27.95" customHeight="1" x14ac:dyDescent="0.2">
      <c r="A11" s="1870"/>
      <c r="B11" s="1907"/>
      <c r="C11" s="1888"/>
      <c r="D11" s="1888"/>
      <c r="E11" s="1888"/>
      <c r="F11" s="1891"/>
      <c r="G11" s="1894"/>
      <c r="H11" s="1907"/>
      <c r="I11" s="1888"/>
      <c r="J11" s="1888"/>
      <c r="K11" s="1912"/>
      <c r="L11" s="1903"/>
      <c r="M11" s="1915"/>
      <c r="N11" s="1899"/>
      <c r="O11" s="1907"/>
      <c r="P11" s="1888"/>
      <c r="Q11" s="1888"/>
      <c r="R11" s="1888"/>
      <c r="S11" s="1888"/>
      <c r="T11" s="1896"/>
      <c r="U11" s="1907"/>
      <c r="V11" s="1899"/>
      <c r="W11" s="1899"/>
      <c r="X11" s="1899"/>
      <c r="Y11" s="1899"/>
      <c r="Z11" s="1899"/>
      <c r="AA11" s="1856"/>
      <c r="AB11" s="1899"/>
      <c r="AC11" s="1899"/>
    </row>
    <row r="12" spans="1:29" ht="27.95" customHeight="1" thickBot="1" x14ac:dyDescent="0.25">
      <c r="A12" s="1871"/>
      <c r="B12" s="1908"/>
      <c r="C12" s="1889"/>
      <c r="D12" s="1889"/>
      <c r="E12" s="1889"/>
      <c r="F12" s="1892"/>
      <c r="G12" s="1895"/>
      <c r="H12" s="1908"/>
      <c r="I12" s="1889"/>
      <c r="J12" s="1889"/>
      <c r="K12" s="1913"/>
      <c r="L12" s="1904"/>
      <c r="M12" s="1916"/>
      <c r="N12" s="1900"/>
      <c r="O12" s="1908"/>
      <c r="P12" s="1889"/>
      <c r="Q12" s="1889"/>
      <c r="R12" s="1889"/>
      <c r="S12" s="1889"/>
      <c r="T12" s="1897"/>
      <c r="U12" s="1908"/>
      <c r="V12" s="1900"/>
      <c r="W12" s="1900"/>
      <c r="X12" s="1900"/>
      <c r="Y12" s="1900"/>
      <c r="Z12" s="1900"/>
      <c r="AA12" s="1857"/>
      <c r="AB12" s="1900"/>
      <c r="AC12" s="1879"/>
    </row>
    <row r="13" spans="1:29" s="563" customFormat="1" ht="12.95" customHeight="1" x14ac:dyDescent="0.2">
      <c r="A13" s="1659" t="s">
        <v>826</v>
      </c>
      <c r="B13" s="610"/>
      <c r="C13" s="621"/>
      <c r="D13" s="610"/>
      <c r="E13" s="610"/>
      <c r="F13" s="621"/>
      <c r="G13" s="610"/>
      <c r="H13" s="622"/>
      <c r="I13" s="610"/>
      <c r="J13" s="621"/>
      <c r="K13" s="638"/>
      <c r="L13" s="610"/>
      <c r="M13" s="621"/>
      <c r="N13" s="610"/>
      <c r="O13" s="623"/>
      <c r="P13" s="623"/>
      <c r="Q13" s="623"/>
      <c r="R13" s="623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  <c r="AC13" s="610"/>
    </row>
    <row r="14" spans="1:29" s="596" customFormat="1" ht="12.95" customHeight="1" x14ac:dyDescent="0.2">
      <c r="A14" s="14" t="s">
        <v>1876</v>
      </c>
      <c r="B14" s="13">
        <v>8215.5299799999993</v>
      </c>
      <c r="C14" s="13">
        <v>-2643.6329000000005</v>
      </c>
      <c r="D14" s="13">
        <v>0</v>
      </c>
      <c r="E14" s="13">
        <v>466.82700000000006</v>
      </c>
      <c r="F14" s="13">
        <v>0</v>
      </c>
      <c r="G14" s="13">
        <v>0</v>
      </c>
      <c r="H14" s="13">
        <v>-515.44462999999996</v>
      </c>
      <c r="I14" s="13">
        <v>-724.28197</v>
      </c>
      <c r="J14" s="13">
        <v>0</v>
      </c>
      <c r="K14" s="13">
        <v>-364.46128999999996</v>
      </c>
      <c r="L14" s="13">
        <v>-6374.2576999999983</v>
      </c>
      <c r="M14" s="13">
        <v>0</v>
      </c>
      <c r="N14" s="13">
        <v>-1939.7215099999994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</row>
    <row r="15" spans="1:29" s="596" customFormat="1" ht="12.95" customHeight="1" x14ac:dyDescent="0.2">
      <c r="A15" s="14" t="s">
        <v>1538</v>
      </c>
      <c r="B15" s="13">
        <v>862306.97065000026</v>
      </c>
      <c r="C15" s="13">
        <v>-92934.345640000029</v>
      </c>
      <c r="D15" s="13">
        <v>-35.382150000000046</v>
      </c>
      <c r="E15" s="13">
        <v>29376.629109999998</v>
      </c>
      <c r="F15" s="13">
        <v>-2001.0160000000001</v>
      </c>
      <c r="G15" s="13">
        <v>4468.1690699999999</v>
      </c>
      <c r="H15" s="13">
        <v>-543692.6089799999</v>
      </c>
      <c r="I15" s="13">
        <v>5699.5892499999782</v>
      </c>
      <c r="J15" s="13">
        <v>0</v>
      </c>
      <c r="K15" s="13">
        <v>-4864.2928499999998</v>
      </c>
      <c r="L15" s="13">
        <v>-201921.26619000002</v>
      </c>
      <c r="M15" s="13">
        <v>-19643.446969999997</v>
      </c>
      <c r="N15" s="13">
        <v>36758.999300000251</v>
      </c>
      <c r="O15" s="13">
        <v>111.37768</v>
      </c>
      <c r="P15" s="13">
        <v>0.32583000000000084</v>
      </c>
      <c r="Q15" s="13">
        <v>0</v>
      </c>
      <c r="R15" s="13">
        <v>663.47034999999994</v>
      </c>
      <c r="S15" s="13">
        <v>0</v>
      </c>
      <c r="T15" s="13">
        <v>154.77965</v>
      </c>
      <c r="U15" s="13">
        <v>-1837.3948799999998</v>
      </c>
      <c r="V15" s="13">
        <v>44.190809999999999</v>
      </c>
      <c r="W15" s="13">
        <v>1159.4042900000002</v>
      </c>
      <c r="X15" s="13">
        <v>-1.0400000000000001E-3</v>
      </c>
      <c r="Y15" s="13">
        <v>-33.63960999999999</v>
      </c>
      <c r="Z15" s="13">
        <v>0</v>
      </c>
      <c r="AA15" s="13">
        <v>0</v>
      </c>
      <c r="AB15" s="13">
        <v>-40.912500000000001</v>
      </c>
      <c r="AC15" s="13">
        <v>221.60058000000024</v>
      </c>
    </row>
    <row r="16" spans="1:29" s="596" customFormat="1" ht="12.95" customHeight="1" x14ac:dyDescent="0.2">
      <c r="A16" s="14" t="s">
        <v>1074</v>
      </c>
      <c r="B16" s="13">
        <v>855054.47743999993</v>
      </c>
      <c r="C16" s="13">
        <v>-67635.871039999998</v>
      </c>
      <c r="D16" s="13">
        <v>-4597.8116000000009</v>
      </c>
      <c r="E16" s="13">
        <v>55049.14299</v>
      </c>
      <c r="F16" s="13">
        <v>1715.56385</v>
      </c>
      <c r="G16" s="13">
        <v>7476.962700000001</v>
      </c>
      <c r="H16" s="13">
        <v>-526189.1073400001</v>
      </c>
      <c r="I16" s="13">
        <v>-11442.752329999988</v>
      </c>
      <c r="J16" s="13">
        <v>0</v>
      </c>
      <c r="K16" s="13">
        <v>-4320.6266100000003</v>
      </c>
      <c r="L16" s="13">
        <v>-242735.07401639179</v>
      </c>
      <c r="M16" s="13">
        <v>0</v>
      </c>
      <c r="N16" s="13">
        <v>62374.904043608083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</row>
    <row r="17" spans="1:29" s="596" customFormat="1" ht="12.95" customHeight="1" x14ac:dyDescent="0.2">
      <c r="A17" s="16" t="s">
        <v>1033</v>
      </c>
      <c r="B17" s="17">
        <v>1484649.1422999997</v>
      </c>
      <c r="C17" s="17">
        <v>-210410.10945000005</v>
      </c>
      <c r="D17" s="17">
        <v>-12855.160139999998</v>
      </c>
      <c r="E17" s="17">
        <v>79355.436269999991</v>
      </c>
      <c r="F17" s="17">
        <v>1321.6066299999993</v>
      </c>
      <c r="G17" s="17">
        <v>13923.715759999997</v>
      </c>
      <c r="H17" s="17">
        <v>-906292.41634999949</v>
      </c>
      <c r="I17" s="17">
        <v>-61103.905020160317</v>
      </c>
      <c r="J17" s="17">
        <v>0</v>
      </c>
      <c r="K17" s="17">
        <v>-3718.5952799999995</v>
      </c>
      <c r="L17" s="17">
        <v>-366821.06664274301</v>
      </c>
      <c r="M17" s="17">
        <v>-28117.001180000003</v>
      </c>
      <c r="N17" s="17">
        <v>-10068.353102903213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</row>
    <row r="18" spans="1:29" s="596" customFormat="1" ht="12.95" customHeight="1" x14ac:dyDescent="0.2">
      <c r="A18" s="22" t="s">
        <v>1899</v>
      </c>
      <c r="B18" s="18">
        <v>84620.945930000045</v>
      </c>
      <c r="C18" s="18">
        <v>31981.099159999994</v>
      </c>
      <c r="D18" s="18">
        <v>17581.916419999998</v>
      </c>
      <c r="E18" s="18">
        <v>6954.9127600000011</v>
      </c>
      <c r="F18" s="18">
        <v>6655.4072300000007</v>
      </c>
      <c r="G18" s="18">
        <v>-1796.0556000000004</v>
      </c>
      <c r="H18" s="18">
        <v>-113187.74587999997</v>
      </c>
      <c r="I18" s="18">
        <v>8758.051150000003</v>
      </c>
      <c r="J18" s="18">
        <v>0</v>
      </c>
      <c r="K18" s="18">
        <v>1.0535200000000842</v>
      </c>
      <c r="L18" s="18">
        <v>-38915.479499999979</v>
      </c>
      <c r="M18" s="18">
        <v>-5168.7136100000007</v>
      </c>
      <c r="N18" s="18">
        <v>-2514.608419999875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</row>
    <row r="19" spans="1:29" s="596" customFormat="1" ht="12.95" customHeight="1" x14ac:dyDescent="0.2">
      <c r="A19" s="14" t="s">
        <v>1901</v>
      </c>
      <c r="B19" s="13">
        <v>1639.3107700000005</v>
      </c>
      <c r="C19" s="13">
        <v>-621.06133000000057</v>
      </c>
      <c r="D19" s="13">
        <v>0</v>
      </c>
      <c r="E19" s="13">
        <v>0</v>
      </c>
      <c r="F19" s="13">
        <v>1.6479000000000001</v>
      </c>
      <c r="G19" s="13">
        <v>0</v>
      </c>
      <c r="H19" s="13">
        <v>-121.93984999999989</v>
      </c>
      <c r="I19" s="13">
        <v>-184.78614999999996</v>
      </c>
      <c r="J19" s="13">
        <v>-78.231040000000007</v>
      </c>
      <c r="K19" s="13">
        <v>-196.71729000000002</v>
      </c>
      <c r="L19" s="13">
        <v>-1686.39798</v>
      </c>
      <c r="M19" s="13">
        <v>0</v>
      </c>
      <c r="N19" s="13">
        <v>-1248.17497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</row>
    <row r="20" spans="1:29" s="596" customFormat="1" ht="12.95" customHeight="1" x14ac:dyDescent="0.2">
      <c r="A20" s="14" t="s">
        <v>1900</v>
      </c>
      <c r="B20" s="13">
        <v>237406.06678000008</v>
      </c>
      <c r="C20" s="13">
        <v>-13902.650870000003</v>
      </c>
      <c r="D20" s="13">
        <v>-6984.7111500000001</v>
      </c>
      <c r="E20" s="13">
        <v>17819.88076</v>
      </c>
      <c r="F20" s="13">
        <v>0</v>
      </c>
      <c r="G20" s="13">
        <v>2442.9910709999999</v>
      </c>
      <c r="H20" s="13">
        <v>-152565.13994130355</v>
      </c>
      <c r="I20" s="13">
        <v>-30002.530198070715</v>
      </c>
      <c r="J20" s="13">
        <v>0</v>
      </c>
      <c r="K20" s="13">
        <v>-2522.2505332262162</v>
      </c>
      <c r="L20" s="13">
        <v>-94465.570505003547</v>
      </c>
      <c r="M20" s="13">
        <v>-455.23581727454996</v>
      </c>
      <c r="N20" s="13">
        <v>-43229.150403878506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</row>
    <row r="21" spans="1:29" s="596" customFormat="1" ht="12.95" customHeight="1" x14ac:dyDescent="0.2">
      <c r="A21" s="16" t="s">
        <v>1090</v>
      </c>
      <c r="B21" s="17">
        <v>1646089.5440400003</v>
      </c>
      <c r="C21" s="17">
        <v>-190379.86919999996</v>
      </c>
      <c r="D21" s="17">
        <v>-5838.09058</v>
      </c>
      <c r="E21" s="17">
        <v>80224.84537000001</v>
      </c>
      <c r="F21" s="17">
        <v>4907.5421799999995</v>
      </c>
      <c r="G21" s="17">
        <v>15874.27691</v>
      </c>
      <c r="H21" s="17">
        <v>-1156663.59662</v>
      </c>
      <c r="I21" s="17">
        <v>-12856.92510736759</v>
      </c>
      <c r="J21" s="17">
        <v>0</v>
      </c>
      <c r="K21" s="17">
        <v>10418.987479999998</v>
      </c>
      <c r="L21" s="17">
        <v>-364556.39769000001</v>
      </c>
      <c r="M21" s="17">
        <v>0</v>
      </c>
      <c r="N21" s="17">
        <v>27220.316782632959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</row>
    <row r="22" spans="1:29" s="596" customFormat="1" ht="12.95" customHeight="1" x14ac:dyDescent="0.2">
      <c r="A22" s="22" t="s">
        <v>140</v>
      </c>
      <c r="B22" s="18">
        <v>11181.46674</v>
      </c>
      <c r="C22" s="18">
        <v>-898.32716999999968</v>
      </c>
      <c r="D22" s="18">
        <v>0</v>
      </c>
      <c r="E22" s="18">
        <v>992.85423000000003</v>
      </c>
      <c r="F22" s="18">
        <v>0</v>
      </c>
      <c r="G22" s="18">
        <v>0</v>
      </c>
      <c r="H22" s="18">
        <v>-1561.7826599999999</v>
      </c>
      <c r="I22" s="18">
        <v>446.38562000000002</v>
      </c>
      <c r="J22" s="18">
        <v>0</v>
      </c>
      <c r="K22" s="18">
        <v>11.824569454795139</v>
      </c>
      <c r="L22" s="18">
        <v>-9577.0256100000006</v>
      </c>
      <c r="M22" s="18">
        <v>0</v>
      </c>
      <c r="N22" s="18">
        <v>595.39571945479474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-1.6168499999999999</v>
      </c>
      <c r="V22" s="18">
        <v>-33.596350000000001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-35.213200000000001</v>
      </c>
    </row>
    <row r="23" spans="1:29" s="596" customFormat="1" ht="12.95" customHeight="1" x14ac:dyDescent="0.2">
      <c r="A23" s="14" t="s">
        <v>1976</v>
      </c>
      <c r="B23" s="13">
        <v>83719.877890000003</v>
      </c>
      <c r="C23" s="13">
        <v>-12175.945260000002</v>
      </c>
      <c r="D23" s="13">
        <v>181.50252000000003</v>
      </c>
      <c r="E23" s="13">
        <v>6926.1731899999995</v>
      </c>
      <c r="F23" s="13">
        <v>0</v>
      </c>
      <c r="G23" s="13">
        <v>5899.2496700000002</v>
      </c>
      <c r="H23" s="13">
        <v>-29744.847289999998</v>
      </c>
      <c r="I23" s="13">
        <v>1702.9233099999994</v>
      </c>
      <c r="J23" s="13">
        <v>0</v>
      </c>
      <c r="K23" s="13">
        <v>-874.59595000000013</v>
      </c>
      <c r="L23" s="13">
        <v>-51497.964890000003</v>
      </c>
      <c r="M23" s="13">
        <v>-1150.8870599999996</v>
      </c>
      <c r="N23" s="13">
        <v>2985.4861299999916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</row>
    <row r="24" spans="1:29" s="596" customFormat="1" ht="12.95" customHeight="1" x14ac:dyDescent="0.2">
      <c r="A24" s="14" t="s">
        <v>1902</v>
      </c>
      <c r="B24" s="13">
        <v>23826.247799999805</v>
      </c>
      <c r="C24" s="13">
        <v>-1824.6203899999987</v>
      </c>
      <c r="D24" s="13">
        <v>0</v>
      </c>
      <c r="E24" s="13">
        <v>954.73000000000013</v>
      </c>
      <c r="F24" s="13">
        <v>2407.648560000001</v>
      </c>
      <c r="G24" s="13">
        <v>554.21465999999828</v>
      </c>
      <c r="H24" s="13">
        <v>-3234.6629860141993</v>
      </c>
      <c r="I24" s="13">
        <v>-7500.9067100015209</v>
      </c>
      <c r="J24" s="13">
        <v>-99.969210000190003</v>
      </c>
      <c r="K24" s="13">
        <v>-2537.37</v>
      </c>
      <c r="L24" s="13">
        <v>-14122.557710000579</v>
      </c>
      <c r="M24" s="13">
        <v>0</v>
      </c>
      <c r="N24" s="13">
        <v>-1577.2459860166855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</row>
    <row r="25" spans="1:29" s="596" customFormat="1" ht="12.95" customHeight="1" x14ac:dyDescent="0.2">
      <c r="A25" s="16" t="s">
        <v>1129</v>
      </c>
      <c r="B25" s="17">
        <v>12102.004372657424</v>
      </c>
      <c r="C25" s="17">
        <v>-2233.8251300000002</v>
      </c>
      <c r="D25" s="17">
        <v>520.61406000000011</v>
      </c>
      <c r="E25" s="17">
        <v>757.79706999999985</v>
      </c>
      <c r="F25" s="17">
        <v>773.82586000000015</v>
      </c>
      <c r="G25" s="17">
        <v>89.687460000000002</v>
      </c>
      <c r="H25" s="17">
        <v>-6637.9054800000022</v>
      </c>
      <c r="I25" s="17">
        <v>-2320.1252200000008</v>
      </c>
      <c r="J25" s="17">
        <v>0</v>
      </c>
      <c r="K25" s="17">
        <v>-434.97950999999978</v>
      </c>
      <c r="L25" s="17">
        <v>-5911.4462500000018</v>
      </c>
      <c r="M25" s="17">
        <v>0</v>
      </c>
      <c r="N25" s="17">
        <v>-3294.3527673425792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</row>
    <row r="26" spans="1:29" s="596" customFormat="1" ht="12.95" customHeight="1" x14ac:dyDescent="0.2">
      <c r="A26" s="22" t="s">
        <v>999</v>
      </c>
      <c r="B26" s="18">
        <v>100191.44102999999</v>
      </c>
      <c r="C26" s="18">
        <v>7643.6421499999969</v>
      </c>
      <c r="D26" s="18">
        <v>4188.9009499999993</v>
      </c>
      <c r="E26" s="18">
        <v>3914.1162800000002</v>
      </c>
      <c r="F26" s="18">
        <v>2029.42839</v>
      </c>
      <c r="G26" s="18">
        <v>-313.30384999999995</v>
      </c>
      <c r="H26" s="18">
        <v>-89752.542070000025</v>
      </c>
      <c r="I26" s="18">
        <v>1458.3058499999966</v>
      </c>
      <c r="J26" s="18">
        <v>0</v>
      </c>
      <c r="K26" s="18">
        <v>-694.91453000000001</v>
      </c>
      <c r="L26" s="18">
        <v>-44716.316315700024</v>
      </c>
      <c r="M26" s="18">
        <v>0</v>
      </c>
      <c r="N26" s="18">
        <v>-16051.242115700064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</row>
    <row r="27" spans="1:29" s="596" customFormat="1" ht="12.95" customHeight="1" x14ac:dyDescent="0.2">
      <c r="A27" s="14" t="s">
        <v>1908</v>
      </c>
      <c r="B27" s="13">
        <v>512791.7776999998</v>
      </c>
      <c r="C27" s="13">
        <v>4319.8165700000081</v>
      </c>
      <c r="D27" s="13">
        <v>-377.96098289736386</v>
      </c>
      <c r="E27" s="13">
        <v>31476.189888634417</v>
      </c>
      <c r="F27" s="13">
        <v>1929.8458800000001</v>
      </c>
      <c r="G27" s="13">
        <v>10153.973099999996</v>
      </c>
      <c r="H27" s="13">
        <v>-441616.17402000003</v>
      </c>
      <c r="I27" s="13">
        <v>35094.832089999967</v>
      </c>
      <c r="J27" s="13">
        <v>0</v>
      </c>
      <c r="K27" s="13">
        <v>-1805.1123599999999</v>
      </c>
      <c r="L27" s="13">
        <v>-196302.19059999997</v>
      </c>
      <c r="M27" s="13">
        <v>0</v>
      </c>
      <c r="N27" s="13">
        <v>-44335.002734263224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</row>
    <row r="28" spans="1:29" s="596" customFormat="1" ht="12.95" customHeight="1" x14ac:dyDescent="0.2">
      <c r="A28" s="14" t="s">
        <v>1758</v>
      </c>
      <c r="B28" s="13">
        <v>1666.0550000000001</v>
      </c>
      <c r="C28" s="13">
        <v>-677.404</v>
      </c>
      <c r="D28" s="13">
        <v>0</v>
      </c>
      <c r="E28" s="13">
        <v>217.042</v>
      </c>
      <c r="F28" s="13">
        <v>0</v>
      </c>
      <c r="G28" s="13">
        <v>0</v>
      </c>
      <c r="H28" s="13">
        <v>-4.1719999999999997</v>
      </c>
      <c r="I28" s="13">
        <v>-593.63725999999997</v>
      </c>
      <c r="J28" s="13">
        <v>0</v>
      </c>
      <c r="K28" s="13">
        <v>-186.256</v>
      </c>
      <c r="L28" s="13">
        <v>-3008.7395100000003</v>
      </c>
      <c r="M28" s="13">
        <v>0</v>
      </c>
      <c r="N28" s="13">
        <v>-2587.1117700000004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</row>
    <row r="29" spans="1:29" s="596" customFormat="1" ht="12.95" customHeight="1" x14ac:dyDescent="0.2">
      <c r="A29" s="16" t="s">
        <v>1076</v>
      </c>
      <c r="B29" s="17">
        <v>429473.51032</v>
      </c>
      <c r="C29" s="17">
        <v>-25801.039709999986</v>
      </c>
      <c r="D29" s="17">
        <v>-836.78300000000002</v>
      </c>
      <c r="E29" s="17">
        <v>21711.695183232092</v>
      </c>
      <c r="F29" s="17">
        <v>10.621169999999999</v>
      </c>
      <c r="G29" s="17">
        <v>14792.93</v>
      </c>
      <c r="H29" s="17">
        <v>-228590.78528000004</v>
      </c>
      <c r="I29" s="17">
        <v>-24641.553890000003</v>
      </c>
      <c r="J29" s="17">
        <v>0</v>
      </c>
      <c r="K29" s="17">
        <v>1696.0079200000025</v>
      </c>
      <c r="L29" s="17">
        <v>-158378.65150000001</v>
      </c>
      <c r="M29" s="17">
        <v>0</v>
      </c>
      <c r="N29" s="17">
        <v>29435.951213232038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</row>
    <row r="30" spans="1:29" s="596" customFormat="1" ht="12.95" customHeight="1" x14ac:dyDescent="0.2">
      <c r="A30" s="22" t="s">
        <v>1102</v>
      </c>
      <c r="B30" s="18">
        <v>43455.577690000013</v>
      </c>
      <c r="C30" s="18">
        <v>-4533.4856900000041</v>
      </c>
      <c r="D30" s="18">
        <v>31.920899999999964</v>
      </c>
      <c r="E30" s="18">
        <v>0</v>
      </c>
      <c r="F30" s="18">
        <v>1387.4434400000002</v>
      </c>
      <c r="G30" s="18">
        <v>1247.9558199999999</v>
      </c>
      <c r="H30" s="18">
        <v>-28365.628500000003</v>
      </c>
      <c r="I30" s="18">
        <v>-5945.1632000000054</v>
      </c>
      <c r="J30" s="18">
        <v>0</v>
      </c>
      <c r="K30" s="18">
        <v>0</v>
      </c>
      <c r="L30" s="18">
        <v>-17348.90855</v>
      </c>
      <c r="M30" s="18">
        <v>-2.5650200000000001</v>
      </c>
      <c r="N30" s="18">
        <v>-10072.853109999995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</row>
    <row r="31" spans="1:29" s="596" customFormat="1" ht="12.95" customHeight="1" x14ac:dyDescent="0.2">
      <c r="A31" s="14" t="s">
        <v>1997</v>
      </c>
      <c r="B31" s="13">
        <v>37801.271570000012</v>
      </c>
      <c r="C31" s="13">
        <v>-1230.5889999999993</v>
      </c>
      <c r="D31" s="13">
        <v>-850.27700000000004</v>
      </c>
      <c r="E31" s="13">
        <v>355.18105799999984</v>
      </c>
      <c r="F31" s="13">
        <v>0</v>
      </c>
      <c r="G31" s="13">
        <v>170.82296000000002</v>
      </c>
      <c r="H31" s="13">
        <v>-24118.69066</v>
      </c>
      <c r="I31" s="13">
        <v>-1336.159239999997</v>
      </c>
      <c r="J31" s="13">
        <v>0</v>
      </c>
      <c r="K31" s="13">
        <v>-60.778990000000022</v>
      </c>
      <c r="L31" s="13">
        <v>-18760.328849999991</v>
      </c>
      <c r="M31" s="13">
        <v>-2830.97649</v>
      </c>
      <c r="N31" s="13">
        <v>-10860.524641999978</v>
      </c>
      <c r="O31" s="13">
        <v>0.64727000000000001</v>
      </c>
      <c r="P31" s="13">
        <v>7.6000000000000514E-4</v>
      </c>
      <c r="Q31" s="13">
        <v>0</v>
      </c>
      <c r="R31" s="13">
        <v>1.7307900000000001</v>
      </c>
      <c r="S31" s="13">
        <v>0</v>
      </c>
      <c r="T31" s="13">
        <v>0</v>
      </c>
      <c r="U31" s="13">
        <v>-8.8277800000000006</v>
      </c>
      <c r="V31" s="13">
        <v>-4.9835499999999993</v>
      </c>
      <c r="W31" s="13">
        <v>9.6799500000000052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-1.7525599999999955</v>
      </c>
    </row>
    <row r="32" spans="1:29" s="596" customFormat="1" ht="12.95" customHeight="1" x14ac:dyDescent="0.2">
      <c r="A32" s="14" t="s">
        <v>1881</v>
      </c>
      <c r="B32" s="13">
        <v>600664.10612000001</v>
      </c>
      <c r="C32" s="13">
        <v>-9586.1725999999999</v>
      </c>
      <c r="D32" s="13">
        <v>4013.0906900000009</v>
      </c>
      <c r="E32" s="13">
        <v>39145.991974465003</v>
      </c>
      <c r="F32" s="13">
        <v>5429.2876800000004</v>
      </c>
      <c r="G32" s="13">
        <v>22660.871719999992</v>
      </c>
      <c r="H32" s="13">
        <v>-481016.40322999982</v>
      </c>
      <c r="I32" s="13">
        <v>-24175.351289999991</v>
      </c>
      <c r="J32" s="13">
        <v>0</v>
      </c>
      <c r="K32" s="13">
        <v>987.57137999999986</v>
      </c>
      <c r="L32" s="13">
        <v>-152286.14806000004</v>
      </c>
      <c r="M32" s="13">
        <v>-14690.541300000003</v>
      </c>
      <c r="N32" s="13">
        <v>-8853.6969155350434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</row>
    <row r="33" spans="1:29" s="596" customFormat="1" ht="12.95" customHeight="1" x14ac:dyDescent="0.2">
      <c r="A33" s="16" t="s">
        <v>1028</v>
      </c>
      <c r="B33" s="17">
        <v>383240.60349000001</v>
      </c>
      <c r="C33" s="17">
        <v>22276.365849999987</v>
      </c>
      <c r="D33" s="17">
        <v>9335.8481399999982</v>
      </c>
      <c r="E33" s="17">
        <v>11911.398419477249</v>
      </c>
      <c r="F33" s="17">
        <v>8149.117909999999</v>
      </c>
      <c r="G33" s="17">
        <v>-1520.39627</v>
      </c>
      <c r="H33" s="17">
        <v>-327769.35423</v>
      </c>
      <c r="I33" s="17">
        <v>27644.734489999995</v>
      </c>
      <c r="J33" s="17">
        <v>0</v>
      </c>
      <c r="K33" s="17">
        <v>-1589.7932000000005</v>
      </c>
      <c r="L33" s="17">
        <v>-114850.73348999997</v>
      </c>
      <c r="M33" s="17">
        <v>0</v>
      </c>
      <c r="N33" s="17">
        <v>16827.791109477213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</row>
    <row r="34" spans="1:29" s="596" customFormat="1" ht="12.95" customHeight="1" x14ac:dyDescent="0.2">
      <c r="A34" s="22" t="s">
        <v>1753</v>
      </c>
      <c r="B34" s="18">
        <v>137487.50810000006</v>
      </c>
      <c r="C34" s="18">
        <v>-16263.520280000008</v>
      </c>
      <c r="D34" s="18">
        <v>-5839.2168100000008</v>
      </c>
      <c r="E34" s="18">
        <v>8418.8312499999993</v>
      </c>
      <c r="F34" s="18">
        <v>3.2766000000000002</v>
      </c>
      <c r="G34" s="18">
        <v>2674.8006099999998</v>
      </c>
      <c r="H34" s="18">
        <v>-81070.681449999975</v>
      </c>
      <c r="I34" s="18">
        <v>-14521.325689999989</v>
      </c>
      <c r="J34" s="18">
        <v>0</v>
      </c>
      <c r="K34" s="18">
        <v>-258.91439999999989</v>
      </c>
      <c r="L34" s="18">
        <v>-35637.42184000001</v>
      </c>
      <c r="M34" s="18">
        <v>-5049.9097299999994</v>
      </c>
      <c r="N34" s="18">
        <v>-10056.573639999915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</row>
    <row r="35" spans="1:29" s="596" customFormat="1" ht="12.95" customHeight="1" x14ac:dyDescent="0.2">
      <c r="A35" s="14" t="s">
        <v>1077</v>
      </c>
      <c r="B35" s="13">
        <v>225922.11723000003</v>
      </c>
      <c r="C35" s="13">
        <v>-21313.711449999999</v>
      </c>
      <c r="D35" s="13">
        <v>-4190.60088</v>
      </c>
      <c r="E35" s="13">
        <v>19041.783929999998</v>
      </c>
      <c r="F35" s="13">
        <v>1203.0689400000001</v>
      </c>
      <c r="G35" s="13">
        <v>3660.8604999999998</v>
      </c>
      <c r="H35" s="13">
        <v>-157193.21217999997</v>
      </c>
      <c r="I35" s="13">
        <v>-705.81015999999511</v>
      </c>
      <c r="J35" s="13">
        <v>0</v>
      </c>
      <c r="K35" s="13">
        <v>-3207.1733899999999</v>
      </c>
      <c r="L35" s="13">
        <v>-67394.940210000015</v>
      </c>
      <c r="M35" s="13">
        <v>-5893.7894299999989</v>
      </c>
      <c r="N35" s="13">
        <v>-10071.407099999948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</row>
    <row r="36" spans="1:29" s="596" customFormat="1" ht="12.95" customHeight="1" x14ac:dyDescent="0.2">
      <c r="A36" s="14" t="s">
        <v>1032</v>
      </c>
      <c r="B36" s="13">
        <v>38309.911059999999</v>
      </c>
      <c r="C36" s="13">
        <v>4678.1800400000011</v>
      </c>
      <c r="D36" s="13">
        <v>-2.1844500000000004</v>
      </c>
      <c r="E36" s="13">
        <v>387.45181999999983</v>
      </c>
      <c r="F36" s="13">
        <v>-53.7913</v>
      </c>
      <c r="G36" s="13">
        <v>1003.5782200000002</v>
      </c>
      <c r="H36" s="13">
        <v>-30468.892860000004</v>
      </c>
      <c r="I36" s="13">
        <v>2800.8769300000044</v>
      </c>
      <c r="J36" s="13">
        <v>0</v>
      </c>
      <c r="K36" s="13">
        <v>-30.954359999999998</v>
      </c>
      <c r="L36" s="13">
        <v>-20060.218260000001</v>
      </c>
      <c r="M36" s="13">
        <v>-1108.8764000000001</v>
      </c>
      <c r="N36" s="13">
        <v>-4544.9195599999939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-8.5000000000000006E-3</v>
      </c>
      <c r="V36" s="13">
        <v>0</v>
      </c>
      <c r="W36" s="13">
        <v>0</v>
      </c>
      <c r="X36" s="13">
        <v>0</v>
      </c>
      <c r="Y36" s="13">
        <v>-8.4416700000000002</v>
      </c>
      <c r="Z36" s="13">
        <v>0</v>
      </c>
      <c r="AA36" s="13">
        <v>0</v>
      </c>
      <c r="AB36" s="13">
        <v>0</v>
      </c>
      <c r="AC36" s="13">
        <v>-8.45017</v>
      </c>
    </row>
    <row r="37" spans="1:29" s="596" customFormat="1" ht="12.95" customHeight="1" x14ac:dyDescent="0.2">
      <c r="A37" s="16" t="s">
        <v>1031</v>
      </c>
      <c r="B37" s="17">
        <v>91653.594469999938</v>
      </c>
      <c r="C37" s="17">
        <v>-4182.1560099999997</v>
      </c>
      <c r="D37" s="17">
        <v>-84.001750000000001</v>
      </c>
      <c r="E37" s="17">
        <v>7200.8516500000005</v>
      </c>
      <c r="F37" s="17">
        <v>68.61081999999999</v>
      </c>
      <c r="G37" s="17">
        <v>-92.99385999999997</v>
      </c>
      <c r="H37" s="17">
        <v>-47838.995559999988</v>
      </c>
      <c r="I37" s="17">
        <v>-4034.2920799999993</v>
      </c>
      <c r="J37" s="17">
        <v>0</v>
      </c>
      <c r="K37" s="17">
        <v>-1033.4999700000001</v>
      </c>
      <c r="L37" s="17">
        <v>-33904.789937667614</v>
      </c>
      <c r="M37" s="17">
        <v>-1381.4120700000001</v>
      </c>
      <c r="N37" s="17">
        <v>6370.9157023323332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</row>
    <row r="38" spans="1:29" s="596" customFormat="1" ht="12.95" customHeight="1" x14ac:dyDescent="0.2">
      <c r="A38" s="22" t="s">
        <v>1101</v>
      </c>
      <c r="B38" s="18">
        <v>81180.202879999968</v>
      </c>
      <c r="C38" s="18">
        <v>-12869.335439999999</v>
      </c>
      <c r="D38" s="18">
        <v>-3884.7949899999999</v>
      </c>
      <c r="E38" s="18">
        <v>3634.1615838445473</v>
      </c>
      <c r="F38" s="18">
        <v>723.92239999999993</v>
      </c>
      <c r="G38" s="18">
        <v>1954.56882</v>
      </c>
      <c r="H38" s="18">
        <v>-60670.599679999999</v>
      </c>
      <c r="I38" s="18">
        <v>-5233.5437528806906</v>
      </c>
      <c r="J38" s="18">
        <v>0</v>
      </c>
      <c r="K38" s="18">
        <v>-298.34248999999994</v>
      </c>
      <c r="L38" s="18">
        <v>-44690.304295843707</v>
      </c>
      <c r="M38" s="18">
        <v>0</v>
      </c>
      <c r="N38" s="18">
        <v>-40154.064964879879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-13.135549999999999</v>
      </c>
      <c r="V38" s="18">
        <v>30.758339999999968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17.62278999999997</v>
      </c>
    </row>
    <row r="39" spans="1:29" s="596" customFormat="1" ht="12.95" customHeight="1" x14ac:dyDescent="0.2">
      <c r="A39" s="14" t="s">
        <v>1934</v>
      </c>
      <c r="B39" s="13">
        <v>424644.5372499997</v>
      </c>
      <c r="C39" s="13">
        <v>-69377.36513999998</v>
      </c>
      <c r="D39" s="13">
        <v>-429.22886999999997</v>
      </c>
      <c r="E39" s="13">
        <v>48364.650999999998</v>
      </c>
      <c r="F39" s="13">
        <v>594.82689000000005</v>
      </c>
      <c r="G39" s="13">
        <v>20757.031320000006</v>
      </c>
      <c r="H39" s="13">
        <v>-254933.44089000003</v>
      </c>
      <c r="I39" s="13">
        <v>-22735.97944000001</v>
      </c>
      <c r="J39" s="13">
        <v>0</v>
      </c>
      <c r="K39" s="13">
        <v>-3091.8365100000001</v>
      </c>
      <c r="L39" s="13">
        <v>-88523.680239999958</v>
      </c>
      <c r="M39" s="13">
        <v>-3594.75488</v>
      </c>
      <c r="N39" s="13">
        <v>51674.760489999746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</row>
    <row r="40" spans="1:29" s="596" customFormat="1" ht="12.95" customHeight="1" x14ac:dyDescent="0.2">
      <c r="A40" s="14" t="s">
        <v>1877</v>
      </c>
      <c r="B40" s="13">
        <v>62725.305999999997</v>
      </c>
      <c r="C40" s="13">
        <v>-4910.5309999999999</v>
      </c>
      <c r="D40" s="13">
        <v>-793.34799999999996</v>
      </c>
      <c r="E40" s="13">
        <v>4125.2209999999995</v>
      </c>
      <c r="F40" s="13">
        <v>116.16</v>
      </c>
      <c r="G40" s="13">
        <v>3615.317</v>
      </c>
      <c r="H40" s="13">
        <v>-45224.819000000003</v>
      </c>
      <c r="I40" s="13">
        <v>-3766.431</v>
      </c>
      <c r="J40" s="13">
        <v>0</v>
      </c>
      <c r="K40" s="13">
        <v>-348.488</v>
      </c>
      <c r="L40" s="13">
        <v>-21921.136999999999</v>
      </c>
      <c r="M40" s="13">
        <v>-650.08100000000002</v>
      </c>
      <c r="N40" s="13">
        <v>-7032.8310000000019</v>
      </c>
      <c r="O40" s="13">
        <v>0</v>
      </c>
      <c r="P40" s="13">
        <v>0</v>
      </c>
      <c r="Q40" s="13">
        <v>0</v>
      </c>
      <c r="R40" s="13">
        <v>43.103999999999999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43.103999999999999</v>
      </c>
    </row>
    <row r="41" spans="1:29" s="596" customFormat="1" ht="12.95" customHeight="1" x14ac:dyDescent="0.2">
      <c r="A41" s="14" t="s">
        <v>1100</v>
      </c>
      <c r="B41" s="13">
        <v>135874.19831000001</v>
      </c>
      <c r="C41" s="13">
        <v>-339.68701000000112</v>
      </c>
      <c r="D41" s="13">
        <v>1562.3969999999999</v>
      </c>
      <c r="E41" s="13">
        <v>5772.4139899999991</v>
      </c>
      <c r="F41" s="13">
        <v>1166.4082399999998</v>
      </c>
      <c r="G41" s="13">
        <v>2101.0952400000001</v>
      </c>
      <c r="H41" s="13">
        <v>-102498.05231999996</v>
      </c>
      <c r="I41" s="13">
        <v>5350.9596199999978</v>
      </c>
      <c r="J41" s="13">
        <v>0</v>
      </c>
      <c r="K41" s="13">
        <v>-951.17831999999987</v>
      </c>
      <c r="L41" s="13">
        <v>-46173.594120000031</v>
      </c>
      <c r="M41" s="13">
        <v>0</v>
      </c>
      <c r="N41" s="13">
        <v>1864.9606300000014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</row>
    <row r="42" spans="1:29" s="596" customFormat="1" ht="12.95" customHeight="1" x14ac:dyDescent="0.2">
      <c r="A42" s="22" t="s">
        <v>1073</v>
      </c>
      <c r="B42" s="18">
        <v>26360.826270000009</v>
      </c>
      <c r="C42" s="18">
        <v>13161.1307</v>
      </c>
      <c r="D42" s="18">
        <v>-4944.4308499999997</v>
      </c>
      <c r="E42" s="18">
        <v>308.61403000000001</v>
      </c>
      <c r="F42" s="18">
        <v>-697.11414999999977</v>
      </c>
      <c r="G42" s="18">
        <v>2861.3378199999997</v>
      </c>
      <c r="H42" s="18">
        <v>-44274.821920000009</v>
      </c>
      <c r="I42" s="18">
        <v>-13234.149289999998</v>
      </c>
      <c r="J42" s="18">
        <v>0</v>
      </c>
      <c r="K42" s="18">
        <v>-334.34070999999994</v>
      </c>
      <c r="L42" s="18">
        <v>-27265.60037</v>
      </c>
      <c r="M42" s="18">
        <v>0</v>
      </c>
      <c r="N42" s="18">
        <v>-48058.548470000002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</row>
    <row r="43" spans="1:29" s="596" customFormat="1" ht="12.95" customHeight="1" x14ac:dyDescent="0.2">
      <c r="A43" s="14" t="s">
        <v>1488</v>
      </c>
      <c r="B43" s="13">
        <v>242724.15121000004</v>
      </c>
      <c r="C43" s="13">
        <v>4168.7109099999998</v>
      </c>
      <c r="D43" s="13">
        <v>-806.75234999999998</v>
      </c>
      <c r="E43" s="13">
        <v>12777.35883263814</v>
      </c>
      <c r="F43" s="13">
        <v>1514.365</v>
      </c>
      <c r="G43" s="13">
        <v>1639.4318700000001</v>
      </c>
      <c r="H43" s="13">
        <v>-145826.39453531697</v>
      </c>
      <c r="I43" s="13">
        <v>1612.9049368170051</v>
      </c>
      <c r="J43" s="13">
        <v>0</v>
      </c>
      <c r="K43" s="13">
        <v>-2128.0430899999992</v>
      </c>
      <c r="L43" s="13">
        <v>-80223.148860000016</v>
      </c>
      <c r="M43" s="13">
        <v>-3371.3015700000001</v>
      </c>
      <c r="N43" s="13">
        <v>32081.282354138191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</row>
    <row r="44" spans="1:29" s="596" customFormat="1" ht="12.95" customHeight="1" x14ac:dyDescent="0.2">
      <c r="A44" s="14" t="s">
        <v>5</v>
      </c>
      <c r="B44" s="13">
        <v>383.44310999999999</v>
      </c>
      <c r="C44" s="13">
        <v>-375.68877000000003</v>
      </c>
      <c r="D44" s="13">
        <v>0</v>
      </c>
      <c r="E44" s="13">
        <v>0</v>
      </c>
      <c r="F44" s="13">
        <v>0</v>
      </c>
      <c r="G44" s="13">
        <v>0</v>
      </c>
      <c r="H44" s="13">
        <v>-0.89361000000000013</v>
      </c>
      <c r="I44" s="13">
        <v>-11.11901000000001</v>
      </c>
      <c r="J44" s="13">
        <v>0</v>
      </c>
      <c r="K44" s="13">
        <v>0</v>
      </c>
      <c r="L44" s="13">
        <v>-1343.1377399999994</v>
      </c>
      <c r="M44" s="13">
        <v>0</v>
      </c>
      <c r="N44" s="13">
        <v>-1347.3960199999995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</row>
    <row r="45" spans="1:29" s="596" customFormat="1" ht="12.95" customHeight="1" x14ac:dyDescent="0.2">
      <c r="A45" s="16" t="s">
        <v>1886</v>
      </c>
      <c r="B45" s="17">
        <v>25199.777020000001</v>
      </c>
      <c r="C45" s="17">
        <v>-2457.3565899999999</v>
      </c>
      <c r="D45" s="17">
        <v>-2074.6022899999994</v>
      </c>
      <c r="E45" s="17">
        <v>992.51064999999994</v>
      </c>
      <c r="F45" s="17">
        <v>0</v>
      </c>
      <c r="G45" s="17">
        <v>-325.75470000000007</v>
      </c>
      <c r="H45" s="17">
        <v>-19112.971810000003</v>
      </c>
      <c r="I45" s="17">
        <v>-3193.6148400000002</v>
      </c>
      <c r="J45" s="17">
        <v>0</v>
      </c>
      <c r="K45" s="17">
        <v>-58.767969999999998</v>
      </c>
      <c r="L45" s="17">
        <v>-15143.943929999996</v>
      </c>
      <c r="M45" s="17">
        <v>0</v>
      </c>
      <c r="N45" s="17">
        <v>-16174.724459999998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</row>
    <row r="46" spans="1:29" s="596" customFormat="1" ht="12.95" customHeight="1" x14ac:dyDescent="0.2">
      <c r="A46" s="14" t="s">
        <v>1029</v>
      </c>
      <c r="B46" s="13">
        <v>744348.36251000001</v>
      </c>
      <c r="C46" s="13">
        <v>-69497.624299999981</v>
      </c>
      <c r="D46" s="13">
        <v>-3800.8005500000008</v>
      </c>
      <c r="E46" s="13">
        <v>65131.833724351993</v>
      </c>
      <c r="F46" s="13">
        <v>2740.3155899999997</v>
      </c>
      <c r="G46" s="13">
        <v>2723.021200000001</v>
      </c>
      <c r="H46" s="13">
        <v>-495939.89049000002</v>
      </c>
      <c r="I46" s="13">
        <v>-10329.416240000013</v>
      </c>
      <c r="J46" s="13">
        <v>-1129.5356200000001</v>
      </c>
      <c r="K46" s="13">
        <v>-1487.0624199999991</v>
      </c>
      <c r="L46" s="13">
        <v>-172031.99769999995</v>
      </c>
      <c r="M46" s="13">
        <v>0</v>
      </c>
      <c r="N46" s="13">
        <v>60727.205704351858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</row>
    <row r="47" spans="1:29" s="596" customFormat="1" ht="12.95" customHeight="1" x14ac:dyDescent="0.2">
      <c r="A47" s="14" t="s">
        <v>1878</v>
      </c>
      <c r="B47" s="13">
        <v>142191.68431999997</v>
      </c>
      <c r="C47" s="13">
        <v>-7844.6666899999973</v>
      </c>
      <c r="D47" s="13">
        <v>-608.35497999999995</v>
      </c>
      <c r="E47" s="13">
        <v>8898.3826800000024</v>
      </c>
      <c r="F47" s="13">
        <v>0</v>
      </c>
      <c r="G47" s="13">
        <v>1086.5388600000001</v>
      </c>
      <c r="H47" s="13">
        <v>-37094.211339999994</v>
      </c>
      <c r="I47" s="13">
        <v>-22271.170861074821</v>
      </c>
      <c r="J47" s="13">
        <v>0</v>
      </c>
      <c r="K47" s="13">
        <v>-1164.03441</v>
      </c>
      <c r="L47" s="13">
        <v>-29440.864449999986</v>
      </c>
      <c r="M47" s="13">
        <v>0</v>
      </c>
      <c r="N47" s="13">
        <v>53753.303128925203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</row>
    <row r="48" spans="1:29" s="596" customFormat="1" ht="12.95" customHeight="1" x14ac:dyDescent="0.2">
      <c r="A48" s="16" t="s">
        <v>1022</v>
      </c>
      <c r="B48" s="17">
        <v>205577.14955</v>
      </c>
      <c r="C48" s="17">
        <v>-32048.323859999997</v>
      </c>
      <c r="D48" s="17">
        <v>-6798.9019100000005</v>
      </c>
      <c r="E48" s="17">
        <v>12721.372859999998</v>
      </c>
      <c r="F48" s="17">
        <v>-379.97543000000002</v>
      </c>
      <c r="G48" s="17">
        <v>78.129689999998575</v>
      </c>
      <c r="H48" s="17">
        <v>-109335.91913000001</v>
      </c>
      <c r="I48" s="17">
        <v>-22048.474490000004</v>
      </c>
      <c r="J48" s="17">
        <v>0</v>
      </c>
      <c r="K48" s="17">
        <v>840.72495999999978</v>
      </c>
      <c r="L48" s="17">
        <v>-78683.571559999982</v>
      </c>
      <c r="M48" s="17">
        <v>25.537030000000001</v>
      </c>
      <c r="N48" s="17">
        <v>-30052.252289999975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</row>
    <row r="49" spans="1:29" s="935" customFormat="1" ht="12.95" customHeight="1" x14ac:dyDescent="0.2">
      <c r="A49" s="1657" t="s">
        <v>3840</v>
      </c>
      <c r="B49" s="1486">
        <v>10004678.696902655</v>
      </c>
      <c r="C49" s="1486">
        <v>-790739.97054000024</v>
      </c>
      <c r="D49" s="1486">
        <v>-29217.204602897371</v>
      </c>
      <c r="E49" s="1486">
        <v>585386.28255464346</v>
      </c>
      <c r="F49" s="1486">
        <v>41718.044279999995</v>
      </c>
      <c r="G49" s="1486">
        <v>139863.02777099999</v>
      </c>
      <c r="H49" s="1486">
        <v>-6693124.7447726335</v>
      </c>
      <c r="I49" s="1486">
        <v>-214343.84119273871</v>
      </c>
      <c r="J49" s="1486">
        <v>-1307.7358700001901</v>
      </c>
      <c r="K49" s="1486">
        <v>-24607.210603771418</v>
      </c>
      <c r="L49" s="1486">
        <v>-2866674.8720733509</v>
      </c>
      <c r="M49" s="1486">
        <v>-93083.955497274539</v>
      </c>
      <c r="N49" s="1486">
        <v>58546.516355633794</v>
      </c>
      <c r="O49" s="1486">
        <v>112.02495</v>
      </c>
      <c r="P49" s="1486">
        <v>0.32659000000000082</v>
      </c>
      <c r="Q49" s="1486">
        <v>0</v>
      </c>
      <c r="R49" s="1486">
        <v>708.30513999999994</v>
      </c>
      <c r="S49" s="1486">
        <v>0</v>
      </c>
      <c r="T49" s="1486">
        <v>154.77965</v>
      </c>
      <c r="U49" s="1486">
        <v>-1860.9835599999999</v>
      </c>
      <c r="V49" s="1486">
        <v>36.369249999999965</v>
      </c>
      <c r="W49" s="1486">
        <v>1169.0842400000001</v>
      </c>
      <c r="X49" s="1486">
        <v>-1.0400000000000001E-3</v>
      </c>
      <c r="Y49" s="1486">
        <v>-42.081279999999992</v>
      </c>
      <c r="Z49" s="1486">
        <v>0</v>
      </c>
      <c r="AA49" s="1486">
        <v>0</v>
      </c>
      <c r="AB49" s="1486">
        <v>-40.912500000000001</v>
      </c>
      <c r="AC49" s="1486">
        <v>236.91144000000025</v>
      </c>
    </row>
    <row r="50" spans="1:29" s="563" customFormat="1" ht="12.95" customHeight="1" x14ac:dyDescent="0.2">
      <c r="A50" s="1658" t="s">
        <v>857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</row>
    <row r="51" spans="1:29" s="563" customFormat="1" ht="12.95" customHeight="1" x14ac:dyDescent="0.2">
      <c r="A51" s="14" t="s">
        <v>1879</v>
      </c>
      <c r="B51" s="13">
        <v>115726.99181000001</v>
      </c>
      <c r="C51" s="13">
        <v>-5722.0353899999973</v>
      </c>
      <c r="D51" s="13">
        <v>-620.10253</v>
      </c>
      <c r="E51" s="13">
        <v>418.88898999999998</v>
      </c>
      <c r="F51" s="13">
        <v>309.61615999999998</v>
      </c>
      <c r="G51" s="13">
        <v>0</v>
      </c>
      <c r="H51" s="13">
        <v>-77267.328569999998</v>
      </c>
      <c r="I51" s="13">
        <v>-777.5484600000002</v>
      </c>
      <c r="J51" s="13">
        <v>0</v>
      </c>
      <c r="K51" s="13">
        <v>-6.0038300000000016</v>
      </c>
      <c r="L51" s="13">
        <v>-27999.272170000004</v>
      </c>
      <c r="M51" s="13">
        <v>-1005.6113200000001</v>
      </c>
      <c r="N51" s="13">
        <v>3057.5946900000054</v>
      </c>
      <c r="O51" s="13">
        <v>3756.9745999999996</v>
      </c>
      <c r="P51" s="13">
        <v>54.210130000000092</v>
      </c>
      <c r="Q51" s="13">
        <v>0</v>
      </c>
      <c r="R51" s="13">
        <v>4276.1200799999997</v>
      </c>
      <c r="S51" s="13">
        <v>0</v>
      </c>
      <c r="T51" s="13">
        <v>34.180140000000002</v>
      </c>
      <c r="U51" s="13">
        <v>-7185.3732199999995</v>
      </c>
      <c r="V51" s="13">
        <v>-332.22985</v>
      </c>
      <c r="W51" s="13">
        <v>-347.05112999999898</v>
      </c>
      <c r="X51" s="13">
        <v>-10.15789</v>
      </c>
      <c r="Y51" s="13">
        <v>-299.99622999999997</v>
      </c>
      <c r="Z51" s="13">
        <v>-527.16836000000001</v>
      </c>
      <c r="AA51" s="13">
        <v>0</v>
      </c>
      <c r="AB51" s="13">
        <v>-638.27687999999989</v>
      </c>
      <c r="AC51" s="13">
        <v>-1218.7686099999983</v>
      </c>
    </row>
    <row r="52" spans="1:29" s="596" customFormat="1" ht="12.95" customHeight="1" x14ac:dyDescent="0.2">
      <c r="A52" s="14" t="s">
        <v>1880</v>
      </c>
      <c r="B52" s="13">
        <v>18431.062460000001</v>
      </c>
      <c r="C52" s="13">
        <v>-2058.8608900000008</v>
      </c>
      <c r="D52" s="13">
        <v>0</v>
      </c>
      <c r="E52" s="13">
        <v>876.91339000000005</v>
      </c>
      <c r="F52" s="13">
        <v>0</v>
      </c>
      <c r="G52" s="13">
        <v>0</v>
      </c>
      <c r="H52" s="13">
        <v>-7288.7647700000016</v>
      </c>
      <c r="I52" s="13">
        <v>-419.61853000000002</v>
      </c>
      <c r="J52" s="13">
        <v>0</v>
      </c>
      <c r="K52" s="13">
        <v>-32.50611</v>
      </c>
      <c r="L52" s="13">
        <v>-16636.118618291752</v>
      </c>
      <c r="M52" s="13">
        <v>0</v>
      </c>
      <c r="N52" s="13">
        <v>-7127.8930682917508</v>
      </c>
      <c r="O52" s="13">
        <v>43643.423830000007</v>
      </c>
      <c r="P52" s="13">
        <v>-248.60457000000005</v>
      </c>
      <c r="Q52" s="13">
        <v>0</v>
      </c>
      <c r="R52" s="13">
        <v>32187.785690000001</v>
      </c>
      <c r="S52" s="13">
        <v>0</v>
      </c>
      <c r="T52" s="13">
        <v>0</v>
      </c>
      <c r="U52" s="13">
        <v>-48118.473059999997</v>
      </c>
      <c r="V52" s="13">
        <v>-79.082709999999025</v>
      </c>
      <c r="W52" s="13">
        <v>-10283.128120000019</v>
      </c>
      <c r="X52" s="13">
        <v>-74.660989999999984</v>
      </c>
      <c r="Y52" s="13">
        <v>-10270.583511708244</v>
      </c>
      <c r="Z52" s="13">
        <v>-24.760819999999999</v>
      </c>
      <c r="AA52" s="13">
        <v>0</v>
      </c>
      <c r="AB52" s="13">
        <v>0</v>
      </c>
      <c r="AC52" s="13">
        <v>6731.9157382917483</v>
      </c>
    </row>
    <row r="53" spans="1:29" s="596" customFormat="1" ht="12.95" customHeight="1" x14ac:dyDescent="0.2">
      <c r="A53" s="14" t="s">
        <v>1918</v>
      </c>
      <c r="B53" s="13">
        <v>235.13031000000001</v>
      </c>
      <c r="C53" s="13">
        <v>54.188860000000012</v>
      </c>
      <c r="D53" s="13">
        <v>-246.43899999999999</v>
      </c>
      <c r="E53" s="13">
        <v>0</v>
      </c>
      <c r="F53" s="13">
        <v>0.41670999999999997</v>
      </c>
      <c r="G53" s="13">
        <v>0</v>
      </c>
      <c r="H53" s="13">
        <v>-734.93120999999996</v>
      </c>
      <c r="I53" s="13">
        <v>-198.92291000000006</v>
      </c>
      <c r="J53" s="13">
        <v>0</v>
      </c>
      <c r="K53" s="13">
        <v>-7.1746300000000005</v>
      </c>
      <c r="L53" s="13">
        <v>-169.06785162</v>
      </c>
      <c r="M53" s="13">
        <v>0</v>
      </c>
      <c r="N53" s="13">
        <v>-1066.7997216199999</v>
      </c>
      <c r="O53" s="13">
        <v>53791.271419999997</v>
      </c>
      <c r="P53" s="13">
        <v>638.0997900000001</v>
      </c>
      <c r="Q53" s="13">
        <v>0</v>
      </c>
      <c r="R53" s="13">
        <v>62749.878659999995</v>
      </c>
      <c r="S53" s="13">
        <v>0</v>
      </c>
      <c r="T53" s="13">
        <v>392.33969999999999</v>
      </c>
      <c r="U53" s="13">
        <v>-74987.048159999991</v>
      </c>
      <c r="V53" s="13">
        <v>-328.15815000000083</v>
      </c>
      <c r="W53" s="13">
        <v>-2298.2462600000204</v>
      </c>
      <c r="X53" s="13">
        <v>-854.68831</v>
      </c>
      <c r="Y53" s="13">
        <v>-16351.26634806</v>
      </c>
      <c r="Z53" s="13">
        <v>-14597.03758</v>
      </c>
      <c r="AA53" s="13">
        <v>0</v>
      </c>
      <c r="AB53" s="13">
        <v>0</v>
      </c>
      <c r="AC53" s="13">
        <v>8155.1447619399805</v>
      </c>
    </row>
    <row r="54" spans="1:29" s="596" customFormat="1" ht="12.95" customHeight="1" x14ac:dyDescent="0.2">
      <c r="A54" s="22" t="s">
        <v>141</v>
      </c>
      <c r="B54" s="18">
        <v>1200.8172099999999</v>
      </c>
      <c r="C54" s="18">
        <v>-81.399959999999993</v>
      </c>
      <c r="D54" s="18">
        <v>0</v>
      </c>
      <c r="E54" s="18">
        <v>14.698879999999999</v>
      </c>
      <c r="F54" s="18">
        <v>0</v>
      </c>
      <c r="G54" s="18">
        <v>0</v>
      </c>
      <c r="H54" s="18">
        <v>-503.13688999999999</v>
      </c>
      <c r="I54" s="18">
        <v>-105.47205999999997</v>
      </c>
      <c r="J54" s="18">
        <v>0</v>
      </c>
      <c r="K54" s="18">
        <v>0</v>
      </c>
      <c r="L54" s="18">
        <v>-210.31901000000005</v>
      </c>
      <c r="M54" s="18">
        <v>0</v>
      </c>
      <c r="N54" s="18">
        <v>315.1881699999999</v>
      </c>
      <c r="O54" s="18">
        <v>75566.144750000021</v>
      </c>
      <c r="P54" s="18">
        <v>-10601.354599999999</v>
      </c>
      <c r="Q54" s="18">
        <v>0</v>
      </c>
      <c r="R54" s="18">
        <v>1085.7702300000001</v>
      </c>
      <c r="S54" s="18">
        <v>0</v>
      </c>
      <c r="T54" s="18">
        <v>0</v>
      </c>
      <c r="U54" s="18">
        <v>-11838.652839999999</v>
      </c>
      <c r="V54" s="18">
        <v>-2671.9166499999988</v>
      </c>
      <c r="W54" s="18">
        <v>-3049.1215200000001</v>
      </c>
      <c r="X54" s="18">
        <v>-184.85282000000001</v>
      </c>
      <c r="Y54" s="18">
        <v>-46216.77289</v>
      </c>
      <c r="Z54" s="18">
        <v>0</v>
      </c>
      <c r="AA54" s="18">
        <v>0</v>
      </c>
      <c r="AB54" s="18">
        <v>0</v>
      </c>
      <c r="AC54" s="18">
        <v>2089.2436600000292</v>
      </c>
    </row>
    <row r="55" spans="1:29" s="596" customFormat="1" ht="12.95" customHeight="1" x14ac:dyDescent="0.2">
      <c r="A55" s="14" t="s">
        <v>4</v>
      </c>
      <c r="B55" s="13">
        <v>195.73599999999999</v>
      </c>
      <c r="C55" s="13">
        <v>-158.023</v>
      </c>
      <c r="D55" s="13">
        <v>0</v>
      </c>
      <c r="E55" s="13">
        <v>45.917999999999999</v>
      </c>
      <c r="F55" s="13">
        <v>0</v>
      </c>
      <c r="G55" s="13">
        <v>0</v>
      </c>
      <c r="H55" s="13">
        <v>0</v>
      </c>
      <c r="I55" s="13">
        <v>-11.113</v>
      </c>
      <c r="J55" s="13">
        <v>0</v>
      </c>
      <c r="K55" s="13">
        <v>-2.2829999999999999</v>
      </c>
      <c r="L55" s="13">
        <v>-11320.288</v>
      </c>
      <c r="M55" s="13">
        <v>0</v>
      </c>
      <c r="N55" s="13">
        <v>-11250.053</v>
      </c>
      <c r="O55" s="13">
        <v>25.343</v>
      </c>
      <c r="P55" s="13">
        <v>-17.815999999999999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-0.51100000000000001</v>
      </c>
      <c r="W55" s="13">
        <v>-3.016</v>
      </c>
      <c r="X55" s="13">
        <v>-1.0860000000000001</v>
      </c>
      <c r="Y55" s="13">
        <v>-1269.5070000000001</v>
      </c>
      <c r="Z55" s="13">
        <v>0</v>
      </c>
      <c r="AA55" s="13">
        <v>0</v>
      </c>
      <c r="AB55" s="13">
        <v>0</v>
      </c>
      <c r="AC55" s="13">
        <v>-1266.5930000000001</v>
      </c>
    </row>
    <row r="56" spans="1:29" s="596" customFormat="1" ht="12.95" customHeight="1" x14ac:dyDescent="0.2">
      <c r="A56" s="16" t="s">
        <v>1104</v>
      </c>
      <c r="B56" s="17">
        <v>2122.36688</v>
      </c>
      <c r="C56" s="17">
        <v>-283.50194999999997</v>
      </c>
      <c r="D56" s="17">
        <v>0</v>
      </c>
      <c r="E56" s="17">
        <v>0</v>
      </c>
      <c r="F56" s="17">
        <v>0</v>
      </c>
      <c r="G56" s="17">
        <v>0</v>
      </c>
      <c r="H56" s="17">
        <v>-152.99886999999998</v>
      </c>
      <c r="I56" s="17">
        <v>-217.04391999999996</v>
      </c>
      <c r="J56" s="17">
        <v>0</v>
      </c>
      <c r="K56" s="17">
        <v>-28.018990000000002</v>
      </c>
      <c r="L56" s="17">
        <v>-1252.96643993045</v>
      </c>
      <c r="M56" s="17">
        <v>0</v>
      </c>
      <c r="N56" s="17">
        <v>187.83671006955024</v>
      </c>
      <c r="O56" s="17">
        <v>20205.19858</v>
      </c>
      <c r="P56" s="17">
        <v>-0.54619000000000228</v>
      </c>
      <c r="Q56" s="17">
        <v>0</v>
      </c>
      <c r="R56" s="17">
        <v>1529.6586499999999</v>
      </c>
      <c r="S56" s="17">
        <v>0</v>
      </c>
      <c r="T56" s="17">
        <v>0</v>
      </c>
      <c r="U56" s="17">
        <v>-2330.4778300000003</v>
      </c>
      <c r="V56" s="17">
        <v>-438.14471999999984</v>
      </c>
      <c r="W56" s="17">
        <v>-8128.1132200000011</v>
      </c>
      <c r="X56" s="17">
        <v>-138.59313</v>
      </c>
      <c r="Y56" s="17">
        <v>-11967.896587910001</v>
      </c>
      <c r="Z56" s="17">
        <v>-52.035969999999999</v>
      </c>
      <c r="AA56" s="17">
        <v>0</v>
      </c>
      <c r="AB56" s="17">
        <v>0</v>
      </c>
      <c r="AC56" s="17">
        <v>-1320.9504179100013</v>
      </c>
    </row>
    <row r="57" spans="1:29" s="596" customFormat="1" ht="12.95" customHeight="1" x14ac:dyDescent="0.2">
      <c r="A57" s="14" t="s">
        <v>1882</v>
      </c>
      <c r="B57" s="13">
        <v>32677.226119999996</v>
      </c>
      <c r="C57" s="13">
        <v>-1239.5908100000015</v>
      </c>
      <c r="D57" s="13">
        <v>0</v>
      </c>
      <c r="E57" s="13">
        <v>294.3098</v>
      </c>
      <c r="F57" s="13">
        <v>-215.52167</v>
      </c>
      <c r="G57" s="13">
        <v>-95.540189999999996</v>
      </c>
      <c r="H57" s="13">
        <v>-23582.340900000003</v>
      </c>
      <c r="I57" s="13">
        <v>-325.72552999999999</v>
      </c>
      <c r="J57" s="13">
        <v>0</v>
      </c>
      <c r="K57" s="13">
        <v>-19.060870000000001</v>
      </c>
      <c r="L57" s="13">
        <v>-8430.7484160000004</v>
      </c>
      <c r="M57" s="13">
        <v>0</v>
      </c>
      <c r="N57" s="13">
        <v>-936.99246600000788</v>
      </c>
      <c r="O57" s="13">
        <v>4571.7295199999999</v>
      </c>
      <c r="P57" s="13">
        <v>37.954629999999995</v>
      </c>
      <c r="Q57" s="13">
        <v>0</v>
      </c>
      <c r="R57" s="13">
        <v>7427.7211899999993</v>
      </c>
      <c r="S57" s="13">
        <v>0</v>
      </c>
      <c r="T57" s="13">
        <v>100.18985000000001</v>
      </c>
      <c r="U57" s="13">
        <v>-6292.518</v>
      </c>
      <c r="V57" s="13">
        <v>-47.502749999999999</v>
      </c>
      <c r="W57" s="13">
        <v>-3984.3763499999977</v>
      </c>
      <c r="X57" s="13">
        <v>-0.1045</v>
      </c>
      <c r="Y57" s="13">
        <v>-1375.34581</v>
      </c>
      <c r="Z57" s="13">
        <v>-447.65931</v>
      </c>
      <c r="AA57" s="13">
        <v>0</v>
      </c>
      <c r="AB57" s="13">
        <v>0</v>
      </c>
      <c r="AC57" s="13">
        <v>-9.9115299999973558</v>
      </c>
    </row>
    <row r="58" spans="1:29" s="596" customFormat="1" ht="12.95" customHeight="1" x14ac:dyDescent="0.2">
      <c r="A58" s="14" t="s">
        <v>1754</v>
      </c>
      <c r="B58" s="13">
        <v>123.16162</v>
      </c>
      <c r="C58" s="13">
        <v>-46.824910000000003</v>
      </c>
      <c r="D58" s="13">
        <v>0</v>
      </c>
      <c r="E58" s="13">
        <v>100.81156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-21.834629999999997</v>
      </c>
      <c r="M58" s="13">
        <v>0</v>
      </c>
      <c r="N58" s="13">
        <v>155.31363999999999</v>
      </c>
      <c r="O58" s="13">
        <v>181869.92329000001</v>
      </c>
      <c r="P58" s="13">
        <v>-2180.3513399999993</v>
      </c>
      <c r="Q58" s="13">
        <v>0</v>
      </c>
      <c r="R58" s="13">
        <v>14783.98841</v>
      </c>
      <c r="S58" s="13">
        <v>0</v>
      </c>
      <c r="T58" s="13">
        <v>0</v>
      </c>
      <c r="U58" s="13">
        <v>-49645.020380000002</v>
      </c>
      <c r="V58" s="13">
        <v>-4696.4718900000016</v>
      </c>
      <c r="W58" s="13">
        <v>-56346.530130000014</v>
      </c>
      <c r="X58" s="13">
        <v>-2907.8579799999998</v>
      </c>
      <c r="Y58" s="13">
        <v>-43768.008690000002</v>
      </c>
      <c r="Z58" s="13">
        <v>-175.5462</v>
      </c>
      <c r="AA58" s="13">
        <v>0</v>
      </c>
      <c r="AB58" s="13">
        <v>0</v>
      </c>
      <c r="AC58" s="13">
        <v>36934.125089999972</v>
      </c>
    </row>
    <row r="59" spans="1:29" s="596" customFormat="1" ht="12.95" customHeight="1" x14ac:dyDescent="0.2">
      <c r="A59" s="16" t="s">
        <v>1885</v>
      </c>
      <c r="B59" s="17">
        <v>84517.093280000001</v>
      </c>
      <c r="C59" s="17">
        <v>29309.178150000003</v>
      </c>
      <c r="D59" s="17">
        <v>0</v>
      </c>
      <c r="E59" s="17">
        <v>5741.0576600000004</v>
      </c>
      <c r="F59" s="17">
        <v>0</v>
      </c>
      <c r="G59" s="17">
        <v>192.88979000000003</v>
      </c>
      <c r="H59" s="17">
        <v>-89300.850250000003</v>
      </c>
      <c r="I59" s="17">
        <v>-396.39217000000025</v>
      </c>
      <c r="J59" s="17">
        <v>0</v>
      </c>
      <c r="K59" s="17">
        <v>-2.61998</v>
      </c>
      <c r="L59" s="17">
        <v>-26897.737260000005</v>
      </c>
      <c r="M59" s="17">
        <v>0</v>
      </c>
      <c r="N59" s="17">
        <v>3162.6192200000078</v>
      </c>
      <c r="O59" s="17">
        <v>10236.32381</v>
      </c>
      <c r="P59" s="17">
        <v>-169.54031000000006</v>
      </c>
      <c r="Q59" s="17">
        <v>0</v>
      </c>
      <c r="R59" s="17">
        <v>3196.2617899999996</v>
      </c>
      <c r="S59" s="17">
        <v>0</v>
      </c>
      <c r="T59" s="17">
        <v>63.682389999999998</v>
      </c>
      <c r="U59" s="17">
        <v>-7159.0406000000003</v>
      </c>
      <c r="V59" s="17">
        <v>-304.90235999999976</v>
      </c>
      <c r="W59" s="17">
        <v>111.54473000000191</v>
      </c>
      <c r="X59" s="17">
        <v>-87.082440000000005</v>
      </c>
      <c r="Y59" s="17">
        <v>-1079.0814100000002</v>
      </c>
      <c r="Z59" s="17">
        <v>-361.73649999999998</v>
      </c>
      <c r="AA59" s="17">
        <v>-28.200990000000001</v>
      </c>
      <c r="AB59" s="17">
        <v>0</v>
      </c>
      <c r="AC59" s="17">
        <v>4418.22811</v>
      </c>
    </row>
    <row r="60" spans="1:29" s="935" customFormat="1" ht="12.95" customHeight="1" x14ac:dyDescent="0.2">
      <c r="A60" s="1657" t="s">
        <v>861</v>
      </c>
      <c r="B60" s="1500">
        <v>255229.58569000004</v>
      </c>
      <c r="C60" s="1500">
        <v>19773.130100000002</v>
      </c>
      <c r="D60" s="1500">
        <v>-866.54152999999997</v>
      </c>
      <c r="E60" s="1500">
        <v>7492.5982800000002</v>
      </c>
      <c r="F60" s="1500">
        <v>94.511200000000002</v>
      </c>
      <c r="G60" s="1500">
        <v>97.349600000000038</v>
      </c>
      <c r="H60" s="1500">
        <v>-198830.35145999998</v>
      </c>
      <c r="I60" s="1500">
        <v>-2451.8365800000006</v>
      </c>
      <c r="J60" s="1500">
        <v>0</v>
      </c>
      <c r="K60" s="1500">
        <v>-97.66740999999999</v>
      </c>
      <c r="L60" s="1500">
        <v>-92938.352395842216</v>
      </c>
      <c r="M60" s="1500">
        <v>-1005.6113200000001</v>
      </c>
      <c r="N60" s="1500">
        <v>-13503.185825842196</v>
      </c>
      <c r="O60" s="1500">
        <v>393666.33279999997</v>
      </c>
      <c r="P60" s="1500">
        <v>-12487.948459999998</v>
      </c>
      <c r="Q60" s="1500">
        <v>0</v>
      </c>
      <c r="R60" s="1500">
        <v>127237.1847</v>
      </c>
      <c r="S60" s="1500">
        <v>0</v>
      </c>
      <c r="T60" s="1500">
        <v>590.39208000000008</v>
      </c>
      <c r="U60" s="1500">
        <v>-207556.60409000001</v>
      </c>
      <c r="V60" s="1500">
        <v>-8898.9200799999999</v>
      </c>
      <c r="W60" s="1500">
        <v>-84328.038000000044</v>
      </c>
      <c r="X60" s="1500">
        <v>-4259.0840600000001</v>
      </c>
      <c r="Y60" s="1500">
        <v>-132598.45847767827</v>
      </c>
      <c r="Z60" s="1500">
        <v>-16185.944739999999</v>
      </c>
      <c r="AA60" s="1500">
        <v>-28.200990000000001</v>
      </c>
      <c r="AB60" s="1500">
        <v>-638.27687999999989</v>
      </c>
      <c r="AC60" s="1500">
        <v>54512.433802321728</v>
      </c>
    </row>
    <row r="61" spans="1:29" s="932" customFormat="1" ht="12.95" customHeight="1" x14ac:dyDescent="0.2">
      <c r="A61" s="1654" t="s">
        <v>3830</v>
      </c>
      <c r="B61" s="937"/>
      <c r="C61" s="937"/>
      <c r="D61" s="937"/>
      <c r="E61" s="937"/>
      <c r="F61" s="937"/>
      <c r="G61" s="937"/>
      <c r="H61" s="937"/>
      <c r="I61" s="937"/>
      <c r="J61" s="937"/>
      <c r="K61" s="937"/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937"/>
      <c r="AB61" s="937"/>
      <c r="AC61" s="937"/>
    </row>
    <row r="62" spans="1:29" s="563" customFormat="1" ht="12.95" customHeight="1" x14ac:dyDescent="0.2">
      <c r="A62" s="14" t="s">
        <v>1755</v>
      </c>
      <c r="B62" s="13">
        <v>140.0282</v>
      </c>
      <c r="C62" s="13">
        <v>-121.542</v>
      </c>
      <c r="D62" s="13">
        <v>0</v>
      </c>
      <c r="E62" s="13">
        <v>32.919620000000002</v>
      </c>
      <c r="F62" s="13">
        <v>0</v>
      </c>
      <c r="G62" s="13">
        <v>0</v>
      </c>
      <c r="H62" s="13">
        <v>-68.319559999999996</v>
      </c>
      <c r="I62" s="13">
        <v>70.986279999999994</v>
      </c>
      <c r="J62" s="13">
        <v>0</v>
      </c>
      <c r="K62" s="13">
        <v>0</v>
      </c>
      <c r="L62" s="13">
        <v>-189.62680505199998</v>
      </c>
      <c r="M62" s="13">
        <v>0</v>
      </c>
      <c r="N62" s="13">
        <v>-135.55426505199998</v>
      </c>
      <c r="O62" s="13">
        <v>28653.887720000002</v>
      </c>
      <c r="P62" s="13">
        <v>-143.00454999999994</v>
      </c>
      <c r="Q62" s="13">
        <v>0</v>
      </c>
      <c r="R62" s="13">
        <v>5399.0175299999992</v>
      </c>
      <c r="S62" s="13">
        <v>0</v>
      </c>
      <c r="T62" s="13">
        <v>0</v>
      </c>
      <c r="U62" s="13">
        <v>-5962.5033800000001</v>
      </c>
      <c r="V62" s="13">
        <v>227.87066000000038</v>
      </c>
      <c r="W62" s="13">
        <v>-18632.084849999999</v>
      </c>
      <c r="X62" s="13">
        <v>-141.81560999999999</v>
      </c>
      <c r="Y62" s="13">
        <v>-31644.537940115999</v>
      </c>
      <c r="Z62" s="13">
        <v>-562.17531000000008</v>
      </c>
      <c r="AA62" s="13">
        <v>0</v>
      </c>
      <c r="AB62" s="13">
        <v>0</v>
      </c>
      <c r="AC62" s="13">
        <v>-22805.345730116002</v>
      </c>
    </row>
    <row r="63" spans="1:29" s="596" customFormat="1" ht="12.95" customHeight="1" x14ac:dyDescent="0.2">
      <c r="A63" s="14" t="s">
        <v>1072</v>
      </c>
      <c r="B63" s="13">
        <v>507.24185999999997</v>
      </c>
      <c r="C63" s="13">
        <v>18.137220000000024</v>
      </c>
      <c r="D63" s="13">
        <v>0</v>
      </c>
      <c r="E63" s="13">
        <v>16.028880000000001</v>
      </c>
      <c r="F63" s="13">
        <v>0</v>
      </c>
      <c r="G63" s="13">
        <v>0</v>
      </c>
      <c r="H63" s="13">
        <v>-241.35917000000001</v>
      </c>
      <c r="I63" s="13">
        <v>36.081540000000004</v>
      </c>
      <c r="J63" s="13">
        <v>0</v>
      </c>
      <c r="K63" s="13">
        <v>0</v>
      </c>
      <c r="L63" s="13">
        <v>-54.244707967999766</v>
      </c>
      <c r="M63" s="13">
        <v>0</v>
      </c>
      <c r="N63" s="13">
        <v>281.88562203200024</v>
      </c>
      <c r="O63" s="13">
        <v>77562.752720000004</v>
      </c>
      <c r="P63" s="13">
        <v>-798.04642000000047</v>
      </c>
      <c r="Q63" s="13">
        <v>0</v>
      </c>
      <c r="R63" s="13">
        <v>59581.891060000002</v>
      </c>
      <c r="S63" s="13">
        <v>0</v>
      </c>
      <c r="T63" s="13">
        <v>3009.9749500000003</v>
      </c>
      <c r="U63" s="13">
        <v>-115732.28719</v>
      </c>
      <c r="V63" s="13">
        <v>-2352.8546600000004</v>
      </c>
      <c r="W63" s="13">
        <v>10895.061183852007</v>
      </c>
      <c r="X63" s="13">
        <v>-189.77821000000003</v>
      </c>
      <c r="Y63" s="13">
        <v>-21111.925748560312</v>
      </c>
      <c r="Z63" s="13">
        <v>-2115.7935600000001</v>
      </c>
      <c r="AA63" s="13">
        <v>0</v>
      </c>
      <c r="AB63" s="13">
        <v>0</v>
      </c>
      <c r="AC63" s="13">
        <v>8748.9941252917106</v>
      </c>
    </row>
    <row r="64" spans="1:29" s="596" customFormat="1" ht="12.95" customHeight="1" x14ac:dyDescent="0.2">
      <c r="A64" s="14" t="s">
        <v>1103</v>
      </c>
      <c r="B64" s="13">
        <v>642.33299999999997</v>
      </c>
      <c r="C64" s="13">
        <v>-317.75400000000002</v>
      </c>
      <c r="D64" s="13">
        <v>0</v>
      </c>
      <c r="E64" s="13">
        <v>0</v>
      </c>
      <c r="F64" s="13">
        <v>0</v>
      </c>
      <c r="G64" s="13">
        <v>0</v>
      </c>
      <c r="H64" s="13">
        <v>-90.001999999999995</v>
      </c>
      <c r="I64" s="13">
        <v>-57.993000000000002</v>
      </c>
      <c r="J64" s="13">
        <v>0</v>
      </c>
      <c r="K64" s="13">
        <v>-18.146000000000001</v>
      </c>
      <c r="L64" s="13">
        <v>-165.495</v>
      </c>
      <c r="M64" s="13">
        <v>0</v>
      </c>
      <c r="N64" s="13">
        <v>-7.0570000000000732</v>
      </c>
      <c r="O64" s="13">
        <v>337208.12400000001</v>
      </c>
      <c r="P64" s="13">
        <v>-5433.8109999999997</v>
      </c>
      <c r="Q64" s="13">
        <v>0</v>
      </c>
      <c r="R64" s="13">
        <v>223432.38699999999</v>
      </c>
      <c r="S64" s="13">
        <v>0</v>
      </c>
      <c r="T64" s="13">
        <v>7964.7870000000003</v>
      </c>
      <c r="U64" s="13">
        <v>-429084.49</v>
      </c>
      <c r="V64" s="13">
        <v>-3804.875</v>
      </c>
      <c r="W64" s="13">
        <v>-41996.3</v>
      </c>
      <c r="X64" s="13">
        <v>-956.25300000000004</v>
      </c>
      <c r="Y64" s="13">
        <v>-52882.792999999998</v>
      </c>
      <c r="Z64" s="13">
        <v>0</v>
      </c>
      <c r="AA64" s="13">
        <v>0</v>
      </c>
      <c r="AB64" s="13">
        <v>0</v>
      </c>
      <c r="AC64" s="13">
        <v>34446.775999999976</v>
      </c>
    </row>
    <row r="65" spans="1:29" s="596" customFormat="1" ht="12.95" customHeight="1" x14ac:dyDescent="0.2">
      <c r="A65" s="22" t="s">
        <v>1893</v>
      </c>
      <c r="B65" s="18">
        <v>26736.7945</v>
      </c>
      <c r="C65" s="18">
        <v>2337.7112399999996</v>
      </c>
      <c r="D65" s="18">
        <v>0</v>
      </c>
      <c r="E65" s="18">
        <v>0</v>
      </c>
      <c r="F65" s="18">
        <v>0</v>
      </c>
      <c r="G65" s="18">
        <v>0</v>
      </c>
      <c r="H65" s="18">
        <v>-3857.63958</v>
      </c>
      <c r="I65" s="18">
        <v>-1131.1101100000008</v>
      </c>
      <c r="J65" s="18">
        <v>0</v>
      </c>
      <c r="K65" s="18">
        <v>-391.46551999999997</v>
      </c>
      <c r="L65" s="18">
        <v>-25495.021059999999</v>
      </c>
      <c r="M65" s="18">
        <v>0</v>
      </c>
      <c r="N65" s="18">
        <v>-1800.7305300000007</v>
      </c>
      <c r="O65" s="18">
        <v>114727.46274</v>
      </c>
      <c r="P65" s="18">
        <v>-1481.1837599999969</v>
      </c>
      <c r="Q65" s="18">
        <v>0</v>
      </c>
      <c r="R65" s="18">
        <v>85124.954150000005</v>
      </c>
      <c r="S65" s="18">
        <v>0</v>
      </c>
      <c r="T65" s="18">
        <v>23751.127539999998</v>
      </c>
      <c r="U65" s="18">
        <v>-117571.32927</v>
      </c>
      <c r="V65" s="18">
        <v>-594.13763591899931</v>
      </c>
      <c r="W65" s="18">
        <v>-21588.198980000019</v>
      </c>
      <c r="X65" s="18">
        <v>-1201.1568200000002</v>
      </c>
      <c r="Y65" s="18">
        <v>-53578.222332305995</v>
      </c>
      <c r="Z65" s="18">
        <v>-19527.56682</v>
      </c>
      <c r="AA65" s="18">
        <v>0</v>
      </c>
      <c r="AB65" s="18">
        <v>-721.404</v>
      </c>
      <c r="AC65" s="18">
        <v>7340.344811774974</v>
      </c>
    </row>
    <row r="66" spans="1:29" s="596" customFormat="1" ht="12.95" customHeight="1" x14ac:dyDescent="0.2">
      <c r="A66" s="14" t="s">
        <v>142</v>
      </c>
      <c r="B66" s="13">
        <v>73.205580000000012</v>
      </c>
      <c r="C66" s="13">
        <v>899.55439000000001</v>
      </c>
      <c r="D66" s="13">
        <v>0</v>
      </c>
      <c r="E66" s="13">
        <v>2.80925</v>
      </c>
      <c r="F66" s="13">
        <v>0</v>
      </c>
      <c r="G66" s="13">
        <v>0</v>
      </c>
      <c r="H66" s="13">
        <v>-132.3835</v>
      </c>
      <c r="I66" s="13">
        <v>45.817590000000003</v>
      </c>
      <c r="J66" s="13">
        <v>0</v>
      </c>
      <c r="K66" s="13">
        <v>-1.11016</v>
      </c>
      <c r="L66" s="13">
        <v>-877.7017699999999</v>
      </c>
      <c r="M66" s="13">
        <v>0</v>
      </c>
      <c r="N66" s="13">
        <v>10.191380000000208</v>
      </c>
      <c r="O66" s="13">
        <v>10000.412279999999</v>
      </c>
      <c r="P66" s="13">
        <v>622.84214999999961</v>
      </c>
      <c r="Q66" s="13">
        <v>0</v>
      </c>
      <c r="R66" s="13">
        <v>6327.7746099999995</v>
      </c>
      <c r="S66" s="13">
        <v>0</v>
      </c>
      <c r="T66" s="13">
        <v>0</v>
      </c>
      <c r="U66" s="13">
        <v>-7983.720119999999</v>
      </c>
      <c r="V66" s="13">
        <v>-528.76276999999993</v>
      </c>
      <c r="W66" s="13">
        <v>416.84972000000221</v>
      </c>
      <c r="X66" s="13">
        <v>4.7347400000000048</v>
      </c>
      <c r="Y66" s="13">
        <v>-11861.46895</v>
      </c>
      <c r="Z66" s="13">
        <v>-512.70518000000004</v>
      </c>
      <c r="AA66" s="13">
        <v>0</v>
      </c>
      <c r="AB66" s="13">
        <v>-143.64247</v>
      </c>
      <c r="AC66" s="13">
        <v>-3657.6859899999981</v>
      </c>
    </row>
    <row r="67" spans="1:29" s="596" customFormat="1" ht="12.95" customHeight="1" x14ac:dyDescent="0.2">
      <c r="A67" s="16" t="s">
        <v>1756</v>
      </c>
      <c r="B67" s="17">
        <v>120.22525999999999</v>
      </c>
      <c r="C67" s="17">
        <v>-27.552409999999995</v>
      </c>
      <c r="D67" s="17">
        <v>0</v>
      </c>
      <c r="E67" s="17">
        <v>19.04654</v>
      </c>
      <c r="F67" s="17">
        <v>0</v>
      </c>
      <c r="G67" s="17">
        <v>0</v>
      </c>
      <c r="H67" s="17">
        <v>-21.704429999999999</v>
      </c>
      <c r="I67" s="17">
        <v>-67.277749999999941</v>
      </c>
      <c r="J67" s="17">
        <v>0</v>
      </c>
      <c r="K67" s="17">
        <v>-5.4616600000000002</v>
      </c>
      <c r="L67" s="17">
        <v>-480.35715000000005</v>
      </c>
      <c r="M67" s="17">
        <v>0</v>
      </c>
      <c r="N67" s="17">
        <v>-463.08159999999998</v>
      </c>
      <c r="O67" s="17">
        <v>23289.669559999998</v>
      </c>
      <c r="P67" s="17">
        <v>-497.79815999999994</v>
      </c>
      <c r="Q67" s="17">
        <v>0</v>
      </c>
      <c r="R67" s="17">
        <v>15374.467690000001</v>
      </c>
      <c r="S67" s="17">
        <v>0</v>
      </c>
      <c r="T67" s="17">
        <v>62.891529999999996</v>
      </c>
      <c r="U67" s="17">
        <v>-31188.80486</v>
      </c>
      <c r="V67" s="17">
        <v>-381.4759100000004</v>
      </c>
      <c r="W67" s="17">
        <v>1280.8424300000072</v>
      </c>
      <c r="X67" s="17">
        <v>-50.488030000000002</v>
      </c>
      <c r="Y67" s="17">
        <v>-11802.399290000001</v>
      </c>
      <c r="Z67" s="17">
        <v>-2015.60989</v>
      </c>
      <c r="AA67" s="17">
        <v>0</v>
      </c>
      <c r="AB67" s="17">
        <v>0</v>
      </c>
      <c r="AC67" s="17">
        <v>-5928.7049299999926</v>
      </c>
    </row>
    <row r="68" spans="1:29" s="596" customFormat="1" ht="12.95" customHeight="1" x14ac:dyDescent="0.2">
      <c r="A68" s="22" t="s">
        <v>1919</v>
      </c>
      <c r="B68" s="18">
        <v>38.452489999999997</v>
      </c>
      <c r="C68" s="18">
        <v>18.733420000000002</v>
      </c>
      <c r="D68" s="18">
        <v>0</v>
      </c>
      <c r="E68" s="18">
        <v>24.784839999999999</v>
      </c>
      <c r="F68" s="18">
        <v>0</v>
      </c>
      <c r="G68" s="18">
        <v>0</v>
      </c>
      <c r="H68" s="18">
        <v>0</v>
      </c>
      <c r="I68" s="18">
        <v>5.2313499999999999</v>
      </c>
      <c r="J68" s="18">
        <v>0</v>
      </c>
      <c r="K68" s="18">
        <v>0</v>
      </c>
      <c r="L68" s="18">
        <v>-80.945416192044078</v>
      </c>
      <c r="M68" s="18">
        <v>0</v>
      </c>
      <c r="N68" s="18">
        <v>6.2566838079559233</v>
      </c>
      <c r="O68" s="18">
        <v>116929.26334999999</v>
      </c>
      <c r="P68" s="18">
        <v>-13139.291269999996</v>
      </c>
      <c r="Q68" s="18">
        <v>0</v>
      </c>
      <c r="R68" s="18">
        <v>0</v>
      </c>
      <c r="S68" s="18">
        <v>0</v>
      </c>
      <c r="T68" s="18">
        <v>0</v>
      </c>
      <c r="U68" s="18">
        <v>-17831.284419999996</v>
      </c>
      <c r="V68" s="18">
        <v>-2902.942656582431</v>
      </c>
      <c r="W68" s="18">
        <v>-12745.020440000002</v>
      </c>
      <c r="X68" s="18">
        <v>-1087.3709706720003</v>
      </c>
      <c r="Y68" s="18">
        <v>-58137.015394468828</v>
      </c>
      <c r="Z68" s="18">
        <v>0</v>
      </c>
      <c r="AA68" s="18">
        <v>0</v>
      </c>
      <c r="AB68" s="18">
        <v>0</v>
      </c>
      <c r="AC68" s="18">
        <v>11086.338198276739</v>
      </c>
    </row>
    <row r="69" spans="1:29" s="596" customFormat="1" ht="12.95" customHeight="1" x14ac:dyDescent="0.2">
      <c r="A69" s="14" t="s">
        <v>1883</v>
      </c>
      <c r="B69" s="13">
        <v>5.1613899999999999</v>
      </c>
      <c r="C69" s="13">
        <v>-2.8125300000000002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-0.51097999999999999</v>
      </c>
      <c r="J69" s="13">
        <v>0</v>
      </c>
      <c r="K69" s="13">
        <v>0</v>
      </c>
      <c r="L69" s="13">
        <v>-19.750235726008761</v>
      </c>
      <c r="M69" s="13">
        <v>0</v>
      </c>
      <c r="N69" s="13">
        <v>-17.912355726008762</v>
      </c>
      <c r="O69" s="13">
        <v>152628.10268000001</v>
      </c>
      <c r="P69" s="13">
        <v>-4940.1008599999923</v>
      </c>
      <c r="Q69" s="13">
        <v>0</v>
      </c>
      <c r="R69" s="13">
        <v>18509.943429999999</v>
      </c>
      <c r="S69" s="13">
        <v>0</v>
      </c>
      <c r="T69" s="13">
        <v>94.082619999999991</v>
      </c>
      <c r="U69" s="13">
        <v>-31134.9715</v>
      </c>
      <c r="V69" s="13">
        <v>-4219.4580999999998</v>
      </c>
      <c r="W69" s="13">
        <v>-9577.9860999999946</v>
      </c>
      <c r="X69" s="13">
        <v>-1067.24695</v>
      </c>
      <c r="Y69" s="13">
        <v>-28500.639691117725</v>
      </c>
      <c r="Z69" s="13">
        <v>0</v>
      </c>
      <c r="AA69" s="13">
        <v>0</v>
      </c>
      <c r="AB69" s="13">
        <v>-9837.3647300000011</v>
      </c>
      <c r="AC69" s="13">
        <v>81954.360798882277</v>
      </c>
    </row>
    <row r="70" spans="1:29" s="596" customFormat="1" ht="12.95" customHeight="1" x14ac:dyDescent="0.2">
      <c r="A70" s="16" t="s">
        <v>1244</v>
      </c>
      <c r="B70" s="17">
        <v>16900.439920000001</v>
      </c>
      <c r="C70" s="17">
        <v>-1891.0894400000004</v>
      </c>
      <c r="D70" s="17">
        <v>0</v>
      </c>
      <c r="E70" s="17">
        <v>30.832470000000001</v>
      </c>
      <c r="F70" s="17">
        <v>0</v>
      </c>
      <c r="G70" s="17">
        <v>0</v>
      </c>
      <c r="H70" s="17">
        <v>-5293.5383400000001</v>
      </c>
      <c r="I70" s="17">
        <v>-894.5551099999999</v>
      </c>
      <c r="J70" s="17">
        <v>0</v>
      </c>
      <c r="K70" s="17">
        <v>-223.10599999999999</v>
      </c>
      <c r="L70" s="17">
        <v>-6544.9286840969335</v>
      </c>
      <c r="M70" s="17">
        <v>0</v>
      </c>
      <c r="N70" s="17">
        <v>2084.0548159030668</v>
      </c>
      <c r="O70" s="17">
        <v>57205.572500000002</v>
      </c>
      <c r="P70" s="17">
        <v>-6518.3931999999995</v>
      </c>
      <c r="Q70" s="17">
        <v>0</v>
      </c>
      <c r="R70" s="17">
        <v>10208.67779</v>
      </c>
      <c r="S70" s="17">
        <v>0</v>
      </c>
      <c r="T70" s="17">
        <v>2.9140600000000001</v>
      </c>
      <c r="U70" s="17">
        <v>-77161.69028999997</v>
      </c>
      <c r="V70" s="17">
        <v>2007.3607400000012</v>
      </c>
      <c r="W70" s="17">
        <v>30582.142349999995</v>
      </c>
      <c r="X70" s="17">
        <v>-1199.4749999999999</v>
      </c>
      <c r="Y70" s="17">
        <v>-22702.379579138047</v>
      </c>
      <c r="Z70" s="17">
        <v>0</v>
      </c>
      <c r="AA70" s="17">
        <v>0</v>
      </c>
      <c r="AB70" s="17">
        <v>0</v>
      </c>
      <c r="AC70" s="17">
        <v>-7575.2706291380127</v>
      </c>
    </row>
    <row r="71" spans="1:29" s="596" customFormat="1" ht="12.95" customHeight="1" x14ac:dyDescent="0.2">
      <c r="A71" s="14" t="s">
        <v>1884</v>
      </c>
      <c r="B71" s="13">
        <v>1844.9308700000001</v>
      </c>
      <c r="C71" s="13">
        <v>-815.21761000000004</v>
      </c>
      <c r="D71" s="13">
        <v>0</v>
      </c>
      <c r="E71" s="13">
        <v>0</v>
      </c>
      <c r="F71" s="13">
        <v>0</v>
      </c>
      <c r="G71" s="13">
        <v>0</v>
      </c>
      <c r="H71" s="13">
        <v>-140</v>
      </c>
      <c r="I71" s="13">
        <v>-150.80701999999999</v>
      </c>
      <c r="J71" s="13">
        <v>0</v>
      </c>
      <c r="K71" s="13">
        <v>-40.186199999999999</v>
      </c>
      <c r="L71" s="13">
        <v>-1198.7418700000001</v>
      </c>
      <c r="M71" s="13">
        <v>0</v>
      </c>
      <c r="N71" s="13">
        <v>-500.02183000000002</v>
      </c>
      <c r="O71" s="13">
        <v>36713.043939999996</v>
      </c>
      <c r="P71" s="13">
        <v>-2083.0308399999999</v>
      </c>
      <c r="Q71" s="13">
        <v>0</v>
      </c>
      <c r="R71" s="13">
        <v>0</v>
      </c>
      <c r="S71" s="13">
        <v>0</v>
      </c>
      <c r="T71" s="13">
        <v>0</v>
      </c>
      <c r="U71" s="13">
        <v>-2652.1582800000001</v>
      </c>
      <c r="V71" s="13">
        <v>-743.52967000000001</v>
      </c>
      <c r="W71" s="13">
        <v>-12114.3902</v>
      </c>
      <c r="X71" s="13">
        <v>-457.31603000000001</v>
      </c>
      <c r="Y71" s="13">
        <v>-20649.87887</v>
      </c>
      <c r="Z71" s="13">
        <v>0</v>
      </c>
      <c r="AA71" s="13">
        <v>0</v>
      </c>
      <c r="AB71" s="13">
        <v>0</v>
      </c>
      <c r="AC71" s="13">
        <v>-1987.2599500000069</v>
      </c>
    </row>
    <row r="72" spans="1:29" s="596" customFormat="1" ht="12.95" customHeight="1" x14ac:dyDescent="0.2">
      <c r="A72" s="14" t="s">
        <v>2234</v>
      </c>
      <c r="B72" s="13">
        <v>15953.862640000001</v>
      </c>
      <c r="C72" s="13">
        <v>-4779.1564399999997</v>
      </c>
      <c r="D72" s="13">
        <v>0</v>
      </c>
      <c r="E72" s="13">
        <v>896.32379000000003</v>
      </c>
      <c r="F72" s="13">
        <v>0</v>
      </c>
      <c r="G72" s="13">
        <v>0</v>
      </c>
      <c r="H72" s="13">
        <v>-1682.45902</v>
      </c>
      <c r="I72" s="13">
        <v>-430.19102999999967</v>
      </c>
      <c r="J72" s="13">
        <v>0</v>
      </c>
      <c r="K72" s="13">
        <v>0</v>
      </c>
      <c r="L72" s="13">
        <v>-5555.3061099999995</v>
      </c>
      <c r="M72" s="13">
        <v>0</v>
      </c>
      <c r="N72" s="13">
        <v>4403.0738300000012</v>
      </c>
      <c r="O72" s="13">
        <v>87688.156020000009</v>
      </c>
      <c r="P72" s="13">
        <v>-3104.7643999999996</v>
      </c>
      <c r="Q72" s="13">
        <v>0</v>
      </c>
      <c r="R72" s="13">
        <v>6818.92472</v>
      </c>
      <c r="S72" s="13">
        <v>0</v>
      </c>
      <c r="T72" s="13">
        <v>1.7258699999999998</v>
      </c>
      <c r="U72" s="13">
        <v>-15950.109829999999</v>
      </c>
      <c r="V72" s="13">
        <v>-1773.6621499999999</v>
      </c>
      <c r="W72" s="13">
        <v>-19553.814820000007</v>
      </c>
      <c r="X72" s="13">
        <v>-1091.79827</v>
      </c>
      <c r="Y72" s="13">
        <v>-24195.787070000006</v>
      </c>
      <c r="Z72" s="13">
        <v>0</v>
      </c>
      <c r="AA72" s="13">
        <v>0</v>
      </c>
      <c r="AB72" s="13">
        <v>0</v>
      </c>
      <c r="AC72" s="13">
        <v>28838.870069999983</v>
      </c>
    </row>
    <row r="73" spans="1:29" s="596" customFormat="1" ht="12.95" customHeight="1" x14ac:dyDescent="0.2">
      <c r="A73" s="14" t="s">
        <v>1887</v>
      </c>
      <c r="B73" s="13">
        <v>14551.406080000001</v>
      </c>
      <c r="C73" s="13">
        <v>-2334.8658399999995</v>
      </c>
      <c r="D73" s="13">
        <v>0</v>
      </c>
      <c r="E73" s="13">
        <v>2510.3882599999997</v>
      </c>
      <c r="F73" s="13">
        <v>1.23258</v>
      </c>
      <c r="G73" s="13">
        <v>0</v>
      </c>
      <c r="H73" s="13">
        <v>-1265.7498700000001</v>
      </c>
      <c r="I73" s="13">
        <v>-453.16671000000031</v>
      </c>
      <c r="J73" s="13">
        <v>0</v>
      </c>
      <c r="K73" s="13">
        <v>-0.32092999999999994</v>
      </c>
      <c r="L73" s="13">
        <v>-3435.8802700000006</v>
      </c>
      <c r="M73" s="13">
        <v>0</v>
      </c>
      <c r="N73" s="13">
        <v>9573.0433000000012</v>
      </c>
      <c r="O73" s="13">
        <v>124902.23142999999</v>
      </c>
      <c r="P73" s="13">
        <v>3596.2211799999986</v>
      </c>
      <c r="Q73" s="13">
        <v>0</v>
      </c>
      <c r="R73" s="13">
        <v>38637.718420000005</v>
      </c>
      <c r="S73" s="13">
        <v>0</v>
      </c>
      <c r="T73" s="13">
        <v>894.29568000000006</v>
      </c>
      <c r="U73" s="13">
        <v>-85193.190239999996</v>
      </c>
      <c r="V73" s="13">
        <v>-5883.4078000000009</v>
      </c>
      <c r="W73" s="13">
        <v>-10744.562009999991</v>
      </c>
      <c r="X73" s="13">
        <v>-2202.1982899999998</v>
      </c>
      <c r="Y73" s="13">
        <v>-45192.86651</v>
      </c>
      <c r="Z73" s="13">
        <v>-18921.89056</v>
      </c>
      <c r="AA73" s="13">
        <v>0</v>
      </c>
      <c r="AB73" s="13">
        <v>-2012.04125</v>
      </c>
      <c r="AC73" s="13">
        <v>-2119.6899500000127</v>
      </c>
    </row>
    <row r="74" spans="1:29" s="596" customFormat="1" ht="12.95" customHeight="1" x14ac:dyDescent="0.2">
      <c r="A74" s="14" t="s">
        <v>1888</v>
      </c>
      <c r="B74" s="13">
        <v>3922.1210000000001</v>
      </c>
      <c r="C74" s="13">
        <v>-290.11200000000002</v>
      </c>
      <c r="D74" s="13">
        <v>0</v>
      </c>
      <c r="E74" s="13">
        <v>0</v>
      </c>
      <c r="F74" s="13">
        <v>153.036</v>
      </c>
      <c r="G74" s="13">
        <v>0</v>
      </c>
      <c r="H74" s="13">
        <v>-16.599</v>
      </c>
      <c r="I74" s="13">
        <v>-123.343</v>
      </c>
      <c r="J74" s="13">
        <v>0</v>
      </c>
      <c r="K74" s="13">
        <v>-1810.77343</v>
      </c>
      <c r="L74" s="13">
        <v>-1356.68497</v>
      </c>
      <c r="M74" s="13">
        <v>0</v>
      </c>
      <c r="N74" s="13">
        <v>477.64460000000008</v>
      </c>
      <c r="O74" s="13">
        <v>144715.45699999999</v>
      </c>
      <c r="P74" s="13">
        <v>-2710.9870000000001</v>
      </c>
      <c r="Q74" s="13">
        <v>0</v>
      </c>
      <c r="R74" s="13">
        <v>87061.116850000006</v>
      </c>
      <c r="S74" s="13">
        <v>0</v>
      </c>
      <c r="T74" s="13">
        <v>228.14500000000001</v>
      </c>
      <c r="U74" s="13">
        <v>-105756.731</v>
      </c>
      <c r="V74" s="13">
        <v>-3486.6350000000002</v>
      </c>
      <c r="W74" s="13">
        <v>-52693.461000000003</v>
      </c>
      <c r="X74" s="13">
        <v>-3624.0549999999998</v>
      </c>
      <c r="Y74" s="13">
        <v>-48605.882800000603</v>
      </c>
      <c r="Z74" s="13">
        <v>0</v>
      </c>
      <c r="AA74" s="13">
        <v>0</v>
      </c>
      <c r="AB74" s="13">
        <v>0</v>
      </c>
      <c r="AC74" s="13">
        <v>15126.967049999417</v>
      </c>
    </row>
    <row r="75" spans="1:29" s="596" customFormat="1" ht="12.95" customHeight="1" x14ac:dyDescent="0.2">
      <c r="A75" s="14" t="s">
        <v>1757</v>
      </c>
      <c r="B75" s="13">
        <v>4089.2106100000001</v>
      </c>
      <c r="C75" s="13">
        <v>-1540.69867</v>
      </c>
      <c r="D75" s="13">
        <v>0</v>
      </c>
      <c r="E75" s="13">
        <v>117.27674</v>
      </c>
      <c r="F75" s="13">
        <v>0</v>
      </c>
      <c r="G75" s="13">
        <v>0</v>
      </c>
      <c r="H75" s="13">
        <v>-483.25</v>
      </c>
      <c r="I75" s="13">
        <v>-527.66281000000004</v>
      </c>
      <c r="J75" s="13">
        <v>0</v>
      </c>
      <c r="K75" s="13">
        <v>0.78058000000000005</v>
      </c>
      <c r="L75" s="13">
        <v>-545.5151699999999</v>
      </c>
      <c r="M75" s="13">
        <v>0</v>
      </c>
      <c r="N75" s="13">
        <v>1110.1412800000003</v>
      </c>
      <c r="O75" s="13">
        <v>802957.47464000003</v>
      </c>
      <c r="P75" s="13">
        <v>7126.5271499999981</v>
      </c>
      <c r="Q75" s="13">
        <v>0</v>
      </c>
      <c r="R75" s="13">
        <v>0</v>
      </c>
      <c r="S75" s="13">
        <v>0</v>
      </c>
      <c r="T75" s="13">
        <v>0</v>
      </c>
      <c r="U75" s="13">
        <v>-311795.01727000007</v>
      </c>
      <c r="V75" s="13">
        <v>-33890.434289999997</v>
      </c>
      <c r="W75" s="13">
        <v>-322848.28034</v>
      </c>
      <c r="X75" s="13">
        <v>-8905.5379899999989</v>
      </c>
      <c r="Y75" s="13">
        <v>-133229.05120000002</v>
      </c>
      <c r="Z75" s="13">
        <v>0</v>
      </c>
      <c r="AA75" s="13">
        <v>0</v>
      </c>
      <c r="AB75" s="13">
        <v>0</v>
      </c>
      <c r="AC75" s="13">
        <v>-584.31930000009015</v>
      </c>
    </row>
    <row r="76" spans="1:29" s="935" customFormat="1" ht="12.95" customHeight="1" x14ac:dyDescent="0.2">
      <c r="A76" s="1660" t="s">
        <v>3837</v>
      </c>
      <c r="B76" s="1485">
        <v>85525.41339999999</v>
      </c>
      <c r="C76" s="1485">
        <v>-8846.6646700000001</v>
      </c>
      <c r="D76" s="1485">
        <v>0</v>
      </c>
      <c r="E76" s="1485">
        <v>3650.4103899999996</v>
      </c>
      <c r="F76" s="1485">
        <v>154.26858000000001</v>
      </c>
      <c r="G76" s="1485">
        <v>0</v>
      </c>
      <c r="H76" s="1485">
        <v>-13293.00447</v>
      </c>
      <c r="I76" s="1485">
        <v>-3678.5007600000008</v>
      </c>
      <c r="J76" s="1485">
        <v>0</v>
      </c>
      <c r="K76" s="1485">
        <v>-2489.7893199999999</v>
      </c>
      <c r="L76" s="1485">
        <v>-46000.199219034985</v>
      </c>
      <c r="M76" s="1485">
        <v>0</v>
      </c>
      <c r="N76" s="1485">
        <v>15021.933930965015</v>
      </c>
      <c r="O76" s="1485">
        <v>2115181.6105800001</v>
      </c>
      <c r="P76" s="1485">
        <v>-29504.820979999986</v>
      </c>
      <c r="Q76" s="1485">
        <v>0</v>
      </c>
      <c r="R76" s="1485">
        <v>556476.87325000006</v>
      </c>
      <c r="S76" s="1485">
        <v>0</v>
      </c>
      <c r="T76" s="1485">
        <v>36009.944250000008</v>
      </c>
      <c r="U76" s="1485">
        <v>-1354998.2876499998</v>
      </c>
      <c r="V76" s="1485">
        <v>-58326.944242501428</v>
      </c>
      <c r="W76" s="1485">
        <v>-479319.20305614802</v>
      </c>
      <c r="X76" s="1485">
        <v>-22169.755430671998</v>
      </c>
      <c r="Y76" s="1485">
        <v>-564094.84837570763</v>
      </c>
      <c r="Z76" s="1485">
        <v>-43655.741320000001</v>
      </c>
      <c r="AA76" s="1485">
        <v>0</v>
      </c>
      <c r="AB76" s="1485">
        <v>-12714.452450000001</v>
      </c>
      <c r="AC76" s="1485">
        <v>142884.37457497095</v>
      </c>
    </row>
    <row r="77" spans="1:29" s="614" customFormat="1" ht="12.95" customHeigh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</row>
    <row r="78" spans="1:29" s="596" customFormat="1" ht="12.95" customHeight="1" x14ac:dyDescent="0.2">
      <c r="A78" s="14" t="s">
        <v>2145</v>
      </c>
      <c r="B78" s="13">
        <v>889617.81999999983</v>
      </c>
      <c r="C78" s="13">
        <v>-65696.708000000013</v>
      </c>
      <c r="D78" s="13">
        <v>-58375.905999999981</v>
      </c>
      <c r="E78" s="13">
        <v>68568.484999999986</v>
      </c>
      <c r="F78" s="13">
        <v>64011.780000000006</v>
      </c>
      <c r="G78" s="13">
        <v>0</v>
      </c>
      <c r="H78" s="13">
        <v>-656622.77899999998</v>
      </c>
      <c r="I78" s="13">
        <v>-199219.64899999995</v>
      </c>
      <c r="J78" s="13">
        <v>0</v>
      </c>
      <c r="K78" s="13">
        <v>1669.4999999999995</v>
      </c>
      <c r="L78" s="13">
        <v>-242638.72599999994</v>
      </c>
      <c r="M78" s="13">
        <v>0</v>
      </c>
      <c r="N78" s="13">
        <v>-198686.18299999996</v>
      </c>
      <c r="O78" s="13">
        <v>16791.181</v>
      </c>
      <c r="P78" s="13">
        <v>-452.26600000000002</v>
      </c>
      <c r="Q78" s="13">
        <v>0</v>
      </c>
      <c r="R78" s="13">
        <v>1371.2</v>
      </c>
      <c r="S78" s="13">
        <v>0</v>
      </c>
      <c r="T78" s="13">
        <v>53.649000000000001</v>
      </c>
      <c r="U78" s="13">
        <v>-6823.3720000000003</v>
      </c>
      <c r="V78" s="13">
        <v>146.36699999999999</v>
      </c>
      <c r="W78" s="13">
        <v>-184.91499999999999</v>
      </c>
      <c r="X78" s="13">
        <v>-197.964</v>
      </c>
      <c r="Y78" s="13">
        <v>-8139.5889999999999</v>
      </c>
      <c r="Z78" s="13">
        <v>0</v>
      </c>
      <c r="AA78" s="13">
        <v>0</v>
      </c>
      <c r="AB78" s="13">
        <v>0</v>
      </c>
      <c r="AC78" s="13">
        <v>2564.2910000000029</v>
      </c>
    </row>
    <row r="79" spans="1:29" s="932" customFormat="1" ht="12.95" customHeight="1" x14ac:dyDescent="0.2">
      <c r="A79" s="1655" t="s">
        <v>3834</v>
      </c>
      <c r="B79" s="1485">
        <v>889617.81999999983</v>
      </c>
      <c r="C79" s="1485">
        <v>-65696.708000000013</v>
      </c>
      <c r="D79" s="1485">
        <v>-58375.905999999981</v>
      </c>
      <c r="E79" s="1485">
        <v>68568.484999999986</v>
      </c>
      <c r="F79" s="1485">
        <v>64011.780000000006</v>
      </c>
      <c r="G79" s="1485">
        <v>0</v>
      </c>
      <c r="H79" s="1485">
        <v>-656622.77899999998</v>
      </c>
      <c r="I79" s="1485">
        <v>-199219.64899999995</v>
      </c>
      <c r="J79" s="1485">
        <v>0</v>
      </c>
      <c r="K79" s="1485">
        <v>1669.4999999999995</v>
      </c>
      <c r="L79" s="1485">
        <v>-242638.72599999994</v>
      </c>
      <c r="M79" s="1485">
        <v>0</v>
      </c>
      <c r="N79" s="1485">
        <v>-198686.18299999996</v>
      </c>
      <c r="O79" s="1485">
        <v>16791.181</v>
      </c>
      <c r="P79" s="1485">
        <v>-452.26600000000002</v>
      </c>
      <c r="Q79" s="1485">
        <v>0</v>
      </c>
      <c r="R79" s="1485">
        <v>1371.2</v>
      </c>
      <c r="S79" s="1485">
        <v>0</v>
      </c>
      <c r="T79" s="1485">
        <v>53.649000000000001</v>
      </c>
      <c r="U79" s="1485">
        <v>-6823.3720000000003</v>
      </c>
      <c r="V79" s="1485">
        <v>146.36699999999999</v>
      </c>
      <c r="W79" s="1485">
        <v>-184.91499999999999</v>
      </c>
      <c r="X79" s="1485">
        <v>-197.964</v>
      </c>
      <c r="Y79" s="1485">
        <v>-8139.5889999999999</v>
      </c>
      <c r="Z79" s="1485">
        <v>0</v>
      </c>
      <c r="AA79" s="1485">
        <v>0</v>
      </c>
      <c r="AB79" s="1485">
        <v>0</v>
      </c>
      <c r="AC79" s="1485">
        <v>2564.2910000000029</v>
      </c>
    </row>
    <row r="80" spans="1:29" s="932" customFormat="1" ht="12.95" customHeight="1" thickBot="1" x14ac:dyDescent="0.25">
      <c r="A80" s="1295" t="s">
        <v>859</v>
      </c>
      <c r="B80" s="1296">
        <v>11235051.515992654</v>
      </c>
      <c r="C80" s="1296">
        <v>-845510.21311000024</v>
      </c>
      <c r="D80" s="1296">
        <v>-88459.652132897347</v>
      </c>
      <c r="E80" s="1296">
        <v>665097.77622464346</v>
      </c>
      <c r="F80" s="1296">
        <v>105978.60406000001</v>
      </c>
      <c r="G80" s="1296">
        <v>139960.37737099998</v>
      </c>
      <c r="H80" s="1296">
        <v>-7561870.8797026332</v>
      </c>
      <c r="I80" s="1296">
        <v>-419693.82753273868</v>
      </c>
      <c r="J80" s="1296">
        <v>-1307.7358700001901</v>
      </c>
      <c r="K80" s="1296">
        <v>-25525.167333771416</v>
      </c>
      <c r="L80" s="1296">
        <v>-3248252.149688228</v>
      </c>
      <c r="M80" s="1296">
        <v>-94089.566817274535</v>
      </c>
      <c r="N80" s="1296">
        <v>-138620.91853924334</v>
      </c>
      <c r="O80" s="1296">
        <v>2525751.1493299999</v>
      </c>
      <c r="P80" s="1296">
        <v>-42444.708849999981</v>
      </c>
      <c r="Q80" s="1296">
        <v>0</v>
      </c>
      <c r="R80" s="1296">
        <v>685793.56309000007</v>
      </c>
      <c r="S80" s="1296">
        <v>0</v>
      </c>
      <c r="T80" s="1296">
        <v>36808.764980000007</v>
      </c>
      <c r="U80" s="1296">
        <v>-1571239.2472999999</v>
      </c>
      <c r="V80" s="1296">
        <v>-67043.128072501422</v>
      </c>
      <c r="W80" s="1296">
        <v>-562663.071816148</v>
      </c>
      <c r="X80" s="1296">
        <v>-26626.804530671998</v>
      </c>
      <c r="Y80" s="1296">
        <v>-704874.97713338595</v>
      </c>
      <c r="Z80" s="1296">
        <v>-59841.68606</v>
      </c>
      <c r="AA80" s="1296">
        <v>-28.200990000000001</v>
      </c>
      <c r="AB80" s="1296">
        <v>-13393.64183</v>
      </c>
      <c r="AC80" s="1296">
        <v>200198.01081729267</v>
      </c>
    </row>
    <row r="81" spans="1:29" ht="12.95" customHeight="1" x14ac:dyDescent="0.2">
      <c r="A81" s="548"/>
      <c r="B81" s="615"/>
      <c r="C81" s="615"/>
      <c r="D81" s="615"/>
      <c r="E81" s="615"/>
      <c r="F81" s="615"/>
      <c r="G81" s="615"/>
      <c r="H81" s="615"/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615"/>
      <c r="T81" s="615"/>
      <c r="U81" s="615"/>
      <c r="V81" s="615"/>
      <c r="W81" s="615"/>
      <c r="X81" s="615"/>
      <c r="Y81" s="615"/>
      <c r="Z81" s="615"/>
      <c r="AA81" s="615"/>
      <c r="AB81" s="615"/>
      <c r="AC81" s="615"/>
    </row>
    <row r="82" spans="1:29" x14ac:dyDescent="0.2">
      <c r="A82" s="484"/>
      <c r="B82" s="596"/>
      <c r="C82" s="596"/>
      <c r="D82" s="596"/>
      <c r="E82" s="596"/>
      <c r="F82" s="596"/>
      <c r="G82" s="596"/>
      <c r="H82" s="596"/>
      <c r="I82" s="596"/>
      <c r="J82" s="596"/>
      <c r="K82" s="596"/>
      <c r="L82" s="596"/>
      <c r="M82" s="596"/>
      <c r="N82" s="596"/>
      <c r="O82" s="596"/>
      <c r="P82" s="596"/>
      <c r="Q82" s="596"/>
      <c r="R82" s="596"/>
      <c r="S82" s="596"/>
      <c r="T82" s="596"/>
      <c r="U82" s="596"/>
      <c r="V82" s="596"/>
      <c r="W82" s="596"/>
      <c r="X82" s="596"/>
      <c r="Y82" s="596"/>
      <c r="Z82" s="596"/>
      <c r="AA82" s="596"/>
      <c r="AB82" s="596"/>
      <c r="AC82" s="596"/>
    </row>
    <row r="83" spans="1:29" x14ac:dyDescent="0.2">
      <c r="A83" s="616"/>
      <c r="B83" s="596"/>
      <c r="C83" s="596"/>
      <c r="D83" s="596"/>
      <c r="E83" s="596"/>
      <c r="F83" s="596"/>
      <c r="G83" s="596"/>
      <c r="H83" s="596"/>
      <c r="I83" s="596"/>
      <c r="J83" s="596"/>
      <c r="K83" s="596"/>
      <c r="L83" s="596"/>
      <c r="M83" s="596"/>
      <c r="N83" s="596"/>
      <c r="O83" s="596"/>
      <c r="P83" s="596"/>
      <c r="Q83" s="596"/>
      <c r="R83" s="596"/>
      <c r="S83" s="596"/>
      <c r="T83" s="596"/>
      <c r="U83" s="596"/>
      <c r="V83" s="596"/>
      <c r="W83" s="596"/>
      <c r="X83" s="596"/>
      <c r="Y83" s="596"/>
      <c r="Z83" s="596"/>
      <c r="AA83" s="596"/>
      <c r="AB83" s="596"/>
      <c r="AC83" s="596"/>
    </row>
  </sheetData>
  <mergeCells count="35">
    <mergeCell ref="Q9:Q12"/>
    <mergeCell ref="S9:S12"/>
    <mergeCell ref="N8:N12"/>
    <mergeCell ref="O9:O12"/>
    <mergeCell ref="K9:K12"/>
    <mergeCell ref="H8:M8"/>
    <mergeCell ref="M9:M12"/>
    <mergeCell ref="J9:J12"/>
    <mergeCell ref="H9:H12"/>
    <mergeCell ref="X9:X12"/>
    <mergeCell ref="Y9:Y12"/>
    <mergeCell ref="Z9:Z12"/>
    <mergeCell ref="AA9:AA12"/>
    <mergeCell ref="P9:P12"/>
    <mergeCell ref="AC8:AC12"/>
    <mergeCell ref="V9:V12"/>
    <mergeCell ref="O8:T8"/>
    <mergeCell ref="W9:W12"/>
    <mergeCell ref="U9:U12"/>
    <mergeCell ref="T9:T12"/>
    <mergeCell ref="U8:AB8"/>
    <mergeCell ref="AB9:AB12"/>
    <mergeCell ref="R9:R12"/>
    <mergeCell ref="A5:N6"/>
    <mergeCell ref="L9:L12"/>
    <mergeCell ref="A8:A12"/>
    <mergeCell ref="B8:G8"/>
    <mergeCell ref="B9:B12"/>
    <mergeCell ref="O5:AC6"/>
    <mergeCell ref="C9:C12"/>
    <mergeCell ref="D9:D12"/>
    <mergeCell ref="F9:F12"/>
    <mergeCell ref="E9:E12"/>
    <mergeCell ref="G9:G12"/>
    <mergeCell ref="I9:I12"/>
  </mergeCells>
  <phoneticPr fontId="6" type="noConversion"/>
  <conditionalFormatting sqref="B14:AC80">
    <cfRule type="expression" dxfId="320" priority="757" stopIfTrue="1">
      <formula>$AS14=1</formula>
    </cfRule>
  </conditionalFormatting>
  <conditionalFormatting sqref="A78 A80 A14:A48 A50:A58">
    <cfRule type="expression" dxfId="319" priority="5" stopIfTrue="1">
      <formula>$AZ14=1</formula>
    </cfRule>
  </conditionalFormatting>
  <conditionalFormatting sqref="A78 A14:A48 A50:A58">
    <cfRule type="expression" dxfId="318" priority="6" stopIfTrue="1">
      <formula>$BA14=1</formula>
    </cfRule>
  </conditionalFormatting>
  <conditionalFormatting sqref="A59">
    <cfRule type="expression" dxfId="317" priority="7" stopIfTrue="1">
      <formula>$BC59=1</formula>
    </cfRule>
  </conditionalFormatting>
  <conditionalFormatting sqref="A49 A60 A79">
    <cfRule type="expression" dxfId="316" priority="8" stopIfTrue="1">
      <formula>$BB49=1</formula>
    </cfRule>
  </conditionalFormatting>
  <conditionalFormatting sqref="A61:A76">
    <cfRule type="expression" dxfId="315" priority="3" stopIfTrue="1">
      <formula>$AT61=1</formula>
    </cfRule>
  </conditionalFormatting>
  <conditionalFormatting sqref="A61:A75">
    <cfRule type="expression" dxfId="314" priority="4" stopIfTrue="1">
      <formula>$AV61=1</formula>
    </cfRule>
  </conditionalFormatting>
  <conditionalFormatting sqref="A77">
    <cfRule type="expression" dxfId="313" priority="1" stopIfTrue="1">
      <formula>$AT77=1</formula>
    </cfRule>
  </conditionalFormatting>
  <conditionalFormatting sqref="A77">
    <cfRule type="expression" dxfId="312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23622047244094491" top="0.59055118110236227" bottom="0.47244094488188981" header="0.51181102362204722" footer="0.27559055118110237"/>
  <pageSetup paperSize="8" scale="90" orientation="portrait" r:id="rId1"/>
  <headerFooter alignWithMargins="0"/>
  <colBreaks count="1" manualBreakCount="1">
    <brk id="14" min="2" max="8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F83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13" sqref="A13"/>
    </sheetView>
  </sheetViews>
  <sheetFormatPr defaultRowHeight="12.75" x14ac:dyDescent="0.2"/>
  <cols>
    <col min="1" max="1" width="29.7109375" style="484" customWidth="1"/>
    <col min="2" max="2" width="8.140625" style="484" customWidth="1"/>
    <col min="3" max="3" width="8.42578125" style="484" customWidth="1"/>
    <col min="4" max="4" width="8" style="484" customWidth="1"/>
    <col min="5" max="5" width="8.5703125" style="484" customWidth="1"/>
    <col min="6" max="6" width="7.85546875" style="484" customWidth="1"/>
    <col min="7" max="7" width="7.5703125" style="484" customWidth="1"/>
    <col min="8" max="8" width="8.140625" style="484" customWidth="1"/>
    <col min="9" max="9" width="7.5703125" style="484" customWidth="1"/>
    <col min="10" max="10" width="8.42578125" style="484" customWidth="1"/>
    <col min="11" max="11" width="7.140625" style="484" customWidth="1"/>
    <col min="12" max="13" width="8.28515625" style="484" customWidth="1"/>
    <col min="14" max="14" width="8" style="484" customWidth="1"/>
    <col min="15" max="15" width="8.85546875" style="484" customWidth="1"/>
    <col min="16" max="16" width="10" style="484" customWidth="1"/>
    <col min="17" max="17" width="10.7109375" style="484" customWidth="1"/>
    <col min="18" max="18" width="9.140625" style="484"/>
    <col min="19" max="19" width="11.28515625" style="484" customWidth="1"/>
    <col min="20" max="20" width="9.140625" style="484"/>
    <col min="21" max="21" width="11" style="484" customWidth="1"/>
    <col min="22" max="23" width="9.140625" style="484"/>
    <col min="24" max="24" width="10.7109375" style="484" customWidth="1"/>
    <col min="25" max="25" width="7.140625" style="484" customWidth="1"/>
    <col min="26" max="26" width="7.5703125" style="484" customWidth="1"/>
    <col min="27" max="27" width="9.140625" style="484"/>
    <col min="28" max="30" width="9.140625" style="1489"/>
    <col min="31" max="16384" width="9.140625" style="484"/>
  </cols>
  <sheetData>
    <row r="1" spans="1:32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</row>
    <row r="2" spans="1:32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</row>
    <row r="3" spans="1:32" s="1044" customFormat="1" x14ac:dyDescent="0.2">
      <c r="A3" s="1065" t="s">
        <v>1904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1067"/>
      <c r="AA3" s="1069" t="s">
        <v>1905</v>
      </c>
      <c r="AB3" s="1491"/>
      <c r="AC3" s="1491"/>
      <c r="AD3" s="1491"/>
    </row>
    <row r="4" spans="1:32" s="487" customFormat="1" x14ac:dyDescent="0.2">
      <c r="A4" s="590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  <c r="Y4" s="599"/>
      <c r="Z4" s="599"/>
      <c r="AA4" s="599"/>
      <c r="AB4" s="1493"/>
      <c r="AC4" s="1493"/>
      <c r="AD4" s="1493"/>
    </row>
    <row r="5" spans="1:32" s="487" customFormat="1" x14ac:dyDescent="0.2">
      <c r="A5" s="1901" t="s">
        <v>173</v>
      </c>
      <c r="B5" s="1902"/>
      <c r="C5" s="1902"/>
      <c r="D5" s="1902"/>
      <c r="E5" s="1902"/>
      <c r="F5" s="1902"/>
      <c r="G5" s="1902"/>
      <c r="H5" s="1902"/>
      <c r="I5" s="1902"/>
      <c r="J5" s="1902"/>
      <c r="K5" s="1902"/>
      <c r="L5" s="1902"/>
      <c r="M5" s="1902"/>
      <c r="N5" s="1902"/>
      <c r="O5" s="1902"/>
      <c r="P5" s="1909" t="s">
        <v>174</v>
      </c>
      <c r="Q5" s="1910"/>
      <c r="R5" s="1910"/>
      <c r="S5" s="1910"/>
      <c r="T5" s="1910"/>
      <c r="U5" s="1910"/>
      <c r="V5" s="1910"/>
      <c r="W5" s="1910"/>
      <c r="X5" s="1910"/>
      <c r="Y5" s="1910"/>
      <c r="Z5" s="1910"/>
      <c r="AA5" s="1910"/>
      <c r="AB5" s="1493"/>
      <c r="AC5" s="1493"/>
      <c r="AD5" s="1493"/>
    </row>
    <row r="6" spans="1:32" s="487" customFormat="1" x14ac:dyDescent="0.2">
      <c r="A6" s="1902"/>
      <c r="B6" s="1902"/>
      <c r="C6" s="1902"/>
      <c r="D6" s="1902"/>
      <c r="E6" s="1902"/>
      <c r="F6" s="1902"/>
      <c r="G6" s="1902"/>
      <c r="H6" s="1902"/>
      <c r="I6" s="1902"/>
      <c r="J6" s="1902"/>
      <c r="K6" s="1902"/>
      <c r="L6" s="1902"/>
      <c r="M6" s="1902"/>
      <c r="N6" s="1902"/>
      <c r="O6" s="1902"/>
      <c r="P6" s="1910"/>
      <c r="Q6" s="1910"/>
      <c r="R6" s="1910"/>
      <c r="S6" s="1910"/>
      <c r="T6" s="1910"/>
      <c r="U6" s="1910"/>
      <c r="V6" s="1910"/>
      <c r="W6" s="1910"/>
      <c r="X6" s="1910"/>
      <c r="Y6" s="1910"/>
      <c r="Z6" s="1910"/>
      <c r="AA6" s="1910"/>
      <c r="AB6" s="1493"/>
      <c r="AC6" s="1493"/>
      <c r="AD6" s="1493"/>
    </row>
    <row r="7" spans="1:32" s="487" customFormat="1" ht="15" thickBot="1" x14ac:dyDescent="0.25">
      <c r="A7" s="607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617"/>
      <c r="P7" s="599"/>
      <c r="Q7" s="599"/>
      <c r="R7" s="599"/>
      <c r="S7" s="599"/>
      <c r="T7" s="599"/>
      <c r="U7" s="599"/>
      <c r="V7" s="599"/>
      <c r="W7" s="599"/>
      <c r="X7" s="599"/>
      <c r="Y7" s="599"/>
      <c r="Z7" s="599"/>
      <c r="AA7" s="618" t="s">
        <v>1041</v>
      </c>
      <c r="AB7" s="1493"/>
      <c r="AC7" s="1493"/>
      <c r="AD7" s="1493"/>
    </row>
    <row r="8" spans="1:32" ht="24" customHeight="1" thickBot="1" x14ac:dyDescent="0.25">
      <c r="A8" s="1869" t="s">
        <v>1048</v>
      </c>
      <c r="B8" s="1854" t="s">
        <v>1578</v>
      </c>
      <c r="C8" s="1854"/>
      <c r="D8" s="1854"/>
      <c r="E8" s="1854"/>
      <c r="F8" s="1854"/>
      <c r="G8" s="1854"/>
      <c r="H8" s="1854"/>
      <c r="I8" s="1854"/>
      <c r="J8" s="1854" t="s">
        <v>1579</v>
      </c>
      <c r="K8" s="1854"/>
      <c r="L8" s="1854"/>
      <c r="M8" s="1854"/>
      <c r="N8" s="1854"/>
      <c r="O8" s="1854" t="s">
        <v>1580</v>
      </c>
      <c r="P8" s="1919" t="s">
        <v>1079</v>
      </c>
      <c r="Q8" s="1919"/>
      <c r="R8" s="1919"/>
      <c r="S8" s="1919"/>
      <c r="T8" s="1919"/>
      <c r="U8" s="1919"/>
      <c r="V8" s="1919"/>
      <c r="W8" s="1919"/>
      <c r="X8" s="1919"/>
      <c r="Y8" s="1919"/>
      <c r="Z8" s="1919"/>
      <c r="AA8" s="1919"/>
    </row>
    <row r="9" spans="1:32" ht="30" customHeight="1" thickBot="1" x14ac:dyDescent="0.25">
      <c r="A9" s="1870"/>
      <c r="B9" s="1854" t="s">
        <v>1581</v>
      </c>
      <c r="C9" s="1854" t="s">
        <v>440</v>
      </c>
      <c r="D9" s="1854" t="s">
        <v>1045</v>
      </c>
      <c r="E9" s="1854" t="s">
        <v>490</v>
      </c>
      <c r="F9" s="1854" t="s">
        <v>1046</v>
      </c>
      <c r="G9" s="1854" t="s">
        <v>1583</v>
      </c>
      <c r="H9" s="1854" t="s">
        <v>1996</v>
      </c>
      <c r="I9" s="1855" t="s">
        <v>929</v>
      </c>
      <c r="J9" s="1854" t="s">
        <v>1581</v>
      </c>
      <c r="K9" s="1854" t="s">
        <v>3728</v>
      </c>
      <c r="L9" s="1898" t="s">
        <v>1569</v>
      </c>
      <c r="M9" s="1854" t="s">
        <v>1021</v>
      </c>
      <c r="N9" s="1855" t="s">
        <v>929</v>
      </c>
      <c r="O9" s="1854"/>
      <c r="P9" s="1855" t="s">
        <v>1584</v>
      </c>
      <c r="Q9" s="1855" t="s">
        <v>1585</v>
      </c>
      <c r="R9" s="1855" t="s">
        <v>1586</v>
      </c>
      <c r="S9" s="1855" t="s">
        <v>1587</v>
      </c>
      <c r="T9" s="1854" t="s">
        <v>1943</v>
      </c>
      <c r="U9" s="1854" t="s">
        <v>1588</v>
      </c>
      <c r="V9" s="1854"/>
      <c r="W9" s="1854"/>
      <c r="X9" s="1854"/>
      <c r="Y9" s="1854"/>
      <c r="Z9" s="1854"/>
      <c r="AA9" s="1854" t="s">
        <v>1944</v>
      </c>
      <c r="AB9" s="1508"/>
    </row>
    <row r="10" spans="1:32" ht="21" customHeight="1" thickBot="1" x14ac:dyDescent="0.25">
      <c r="A10" s="1870"/>
      <c r="B10" s="1854"/>
      <c r="C10" s="1854"/>
      <c r="D10" s="1854"/>
      <c r="E10" s="1854"/>
      <c r="F10" s="1854"/>
      <c r="G10" s="1854"/>
      <c r="H10" s="1854"/>
      <c r="I10" s="1856"/>
      <c r="J10" s="1854"/>
      <c r="K10" s="1854"/>
      <c r="L10" s="1917"/>
      <c r="M10" s="1854"/>
      <c r="N10" s="1856"/>
      <c r="O10" s="1854"/>
      <c r="P10" s="1856"/>
      <c r="Q10" s="1856"/>
      <c r="R10" s="1856"/>
      <c r="S10" s="1856"/>
      <c r="T10" s="1854"/>
      <c r="U10" s="1855" t="s">
        <v>1889</v>
      </c>
      <c r="V10" s="1855" t="s">
        <v>492</v>
      </c>
      <c r="W10" s="1855" t="s">
        <v>1589</v>
      </c>
      <c r="X10" s="1855" t="s">
        <v>491</v>
      </c>
      <c r="Y10" s="1854" t="s">
        <v>1898</v>
      </c>
      <c r="Z10" s="1854" t="s">
        <v>929</v>
      </c>
      <c r="AA10" s="1854"/>
    </row>
    <row r="11" spans="1:32" ht="30.75" customHeight="1" thickBot="1" x14ac:dyDescent="0.25">
      <c r="A11" s="1870"/>
      <c r="B11" s="1854"/>
      <c r="C11" s="1854"/>
      <c r="D11" s="1854"/>
      <c r="E11" s="1854"/>
      <c r="F11" s="1854"/>
      <c r="G11" s="1854"/>
      <c r="H11" s="1854"/>
      <c r="I11" s="1856"/>
      <c r="J11" s="1854"/>
      <c r="K11" s="1854"/>
      <c r="L11" s="1917"/>
      <c r="M11" s="1854"/>
      <c r="N11" s="1856"/>
      <c r="O11" s="1854"/>
      <c r="P11" s="1856"/>
      <c r="Q11" s="1856"/>
      <c r="R11" s="1856"/>
      <c r="S11" s="1856"/>
      <c r="T11" s="1854"/>
      <c r="U11" s="1856"/>
      <c r="V11" s="1856"/>
      <c r="W11" s="1856"/>
      <c r="X11" s="1856"/>
      <c r="Y11" s="1854"/>
      <c r="Z11" s="1854"/>
      <c r="AA11" s="1854"/>
    </row>
    <row r="12" spans="1:32" ht="29.25" customHeight="1" thickBot="1" x14ac:dyDescent="0.25">
      <c r="A12" s="1871"/>
      <c r="B12" s="1854"/>
      <c r="C12" s="1854"/>
      <c r="D12" s="1854"/>
      <c r="E12" s="1854"/>
      <c r="F12" s="1854"/>
      <c r="G12" s="1854"/>
      <c r="H12" s="1854"/>
      <c r="I12" s="1857"/>
      <c r="J12" s="1854"/>
      <c r="K12" s="1854"/>
      <c r="L12" s="1918"/>
      <c r="M12" s="1854"/>
      <c r="N12" s="1857"/>
      <c r="O12" s="1854"/>
      <c r="P12" s="1857"/>
      <c r="Q12" s="1857"/>
      <c r="R12" s="1857"/>
      <c r="S12" s="1857"/>
      <c r="T12" s="1854"/>
      <c r="U12" s="1857"/>
      <c r="V12" s="1857"/>
      <c r="W12" s="1857"/>
      <c r="X12" s="1857"/>
      <c r="Y12" s="1854"/>
      <c r="Z12" s="1854"/>
      <c r="AA12" s="1854"/>
    </row>
    <row r="13" spans="1:32" s="514" customFormat="1" x14ac:dyDescent="0.2">
      <c r="A13" s="1659" t="s">
        <v>826</v>
      </c>
      <c r="B13" s="610"/>
      <c r="C13" s="610"/>
      <c r="D13" s="610"/>
      <c r="E13" s="610"/>
      <c r="F13" s="610"/>
      <c r="G13" s="610"/>
      <c r="H13" s="610"/>
      <c r="I13" s="610"/>
      <c r="J13" s="610"/>
      <c r="K13" s="610"/>
      <c r="L13" s="610"/>
      <c r="M13" s="610"/>
      <c r="N13" s="610"/>
      <c r="O13" s="610"/>
      <c r="P13" s="610"/>
      <c r="Q13" s="610"/>
      <c r="R13" s="610"/>
      <c r="S13" s="610"/>
      <c r="T13" s="610"/>
      <c r="U13" s="610"/>
      <c r="V13" s="610"/>
      <c r="W13" s="610"/>
      <c r="X13" s="610"/>
      <c r="Y13" s="610"/>
      <c r="Z13" s="610"/>
      <c r="AA13" s="610"/>
      <c r="AB13" s="1509"/>
      <c r="AC13" s="1494"/>
      <c r="AD13" s="1494"/>
      <c r="AE13" s="583"/>
    </row>
    <row r="14" spans="1:32" s="589" customFormat="1" x14ac:dyDescent="0.2">
      <c r="A14" s="14" t="s">
        <v>1876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466.827</v>
      </c>
      <c r="Q14" s="13">
        <v>0</v>
      </c>
      <c r="R14" s="13">
        <v>9885.9365799999996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10352.763579999999</v>
      </c>
      <c r="AB14" s="381"/>
      <c r="AC14" s="377"/>
      <c r="AD14" s="377"/>
      <c r="AE14" s="41"/>
      <c r="AF14" s="15"/>
    </row>
    <row r="15" spans="1:32" s="589" customFormat="1" x14ac:dyDescent="0.2">
      <c r="A15" s="14" t="s">
        <v>1538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37292.963629999998</v>
      </c>
      <c r="Q15" s="13">
        <v>5692.7424600000004</v>
      </c>
      <c r="R15" s="13">
        <v>14312.764230000001</v>
      </c>
      <c r="S15" s="13">
        <v>0</v>
      </c>
      <c r="T15" s="13">
        <v>264.80847999999997</v>
      </c>
      <c r="U15" s="13">
        <v>0</v>
      </c>
      <c r="V15" s="13">
        <v>40.912500000000001</v>
      </c>
      <c r="W15" s="13">
        <v>0</v>
      </c>
      <c r="X15" s="13">
        <v>0</v>
      </c>
      <c r="Y15" s="13">
        <v>0</v>
      </c>
      <c r="Z15" s="13">
        <v>40.912500000000001</v>
      </c>
      <c r="AA15" s="13">
        <v>57604.191299999999</v>
      </c>
      <c r="AB15" s="381"/>
      <c r="AC15" s="377"/>
      <c r="AD15" s="377"/>
      <c r="AE15" s="41"/>
      <c r="AF15" s="15"/>
    </row>
    <row r="16" spans="1:32" s="589" customFormat="1" x14ac:dyDescent="0.2">
      <c r="A16" s="14" t="s">
        <v>1074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24936.182389999998</v>
      </c>
      <c r="Q16" s="13">
        <v>28111.31652</v>
      </c>
      <c r="R16" s="13">
        <v>29547.411550000001</v>
      </c>
      <c r="S16" s="13">
        <v>325.44731999999999</v>
      </c>
      <c r="T16" s="13">
        <v>1751.953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84672.31078</v>
      </c>
      <c r="AB16" s="381"/>
      <c r="AC16" s="377"/>
      <c r="AD16" s="377"/>
      <c r="AE16" s="41"/>
      <c r="AF16" s="15"/>
    </row>
    <row r="17" spans="1:32" s="589" customFormat="1" x14ac:dyDescent="0.2">
      <c r="A17" s="16" t="s">
        <v>1033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92827.68948999999</v>
      </c>
      <c r="Q17" s="17">
        <v>6237.8919300000007</v>
      </c>
      <c r="R17" s="17">
        <v>29252.951830000002</v>
      </c>
      <c r="S17" s="17">
        <v>18000.003239999998</v>
      </c>
      <c r="T17" s="17">
        <v>3960.9988699999999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150279.53536000001</v>
      </c>
      <c r="AB17" s="381"/>
      <c r="AC17" s="377"/>
      <c r="AD17" s="377"/>
      <c r="AE17" s="41"/>
      <c r="AF17" s="15"/>
    </row>
    <row r="18" spans="1:32" s="589" customFormat="1" x14ac:dyDescent="0.2">
      <c r="A18" s="22" t="s">
        <v>1899</v>
      </c>
      <c r="B18" s="18">
        <v>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6954.9127600000002</v>
      </c>
      <c r="Q18" s="18">
        <v>0</v>
      </c>
      <c r="R18" s="18">
        <v>1941.6072099999999</v>
      </c>
      <c r="S18" s="18">
        <v>0.06</v>
      </c>
      <c r="T18" s="18">
        <v>32.686800000000005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8929.2667699999984</v>
      </c>
      <c r="AB18" s="381"/>
      <c r="AC18" s="377"/>
      <c r="AD18" s="377"/>
      <c r="AE18" s="41"/>
      <c r="AF18" s="15"/>
    </row>
    <row r="19" spans="1:32" s="589" customFormat="1" x14ac:dyDescent="0.2">
      <c r="A19" s="14" t="s">
        <v>1901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530.39853000000005</v>
      </c>
      <c r="R19" s="13">
        <v>2211.6815200000001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2742.08005</v>
      </c>
      <c r="AB19" s="381"/>
      <c r="AC19" s="377"/>
      <c r="AD19" s="377"/>
      <c r="AE19" s="41"/>
      <c r="AF19" s="15"/>
    </row>
    <row r="20" spans="1:32" s="589" customFormat="1" x14ac:dyDescent="0.2">
      <c r="A20" s="14" t="s">
        <v>1900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15903.330179999997</v>
      </c>
      <c r="Q20" s="13">
        <v>1290.5924399999999</v>
      </c>
      <c r="R20" s="13">
        <v>9630.6822899999988</v>
      </c>
      <c r="S20" s="13">
        <v>-8.9000000000000006E-4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26824.604019999995</v>
      </c>
      <c r="AB20" s="381"/>
      <c r="AC20" s="377"/>
      <c r="AD20" s="377"/>
      <c r="AE20" s="41"/>
      <c r="AF20" s="15"/>
    </row>
    <row r="21" spans="1:32" s="589" customFormat="1" x14ac:dyDescent="0.2">
      <c r="A21" s="16" t="s">
        <v>1090</v>
      </c>
      <c r="B21" s="17">
        <v>0</v>
      </c>
      <c r="C21" s="17">
        <v>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86424.275529999999</v>
      </c>
      <c r="Q21" s="17">
        <v>23487.031009999999</v>
      </c>
      <c r="R21" s="17">
        <v>21431.374</v>
      </c>
      <c r="S21" s="17">
        <v>150.96526999999998</v>
      </c>
      <c r="T21" s="17">
        <v>745.06551000000002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132238.71131999997</v>
      </c>
      <c r="AB21" s="381"/>
      <c r="AC21" s="377"/>
      <c r="AD21" s="377"/>
      <c r="AE21" s="41"/>
      <c r="AF21" s="15"/>
    </row>
    <row r="22" spans="1:32" s="589" customFormat="1" x14ac:dyDescent="0.2">
      <c r="A22" s="22" t="s">
        <v>140</v>
      </c>
      <c r="B22" s="18">
        <v>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937.49829</v>
      </c>
      <c r="Q22" s="18">
        <v>-111.25825</v>
      </c>
      <c r="R22" s="18">
        <v>33.392379999999996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859.63242000000002</v>
      </c>
      <c r="AB22" s="381"/>
      <c r="AC22" s="377"/>
      <c r="AD22" s="377"/>
      <c r="AE22" s="41"/>
      <c r="AF22" s="15"/>
    </row>
    <row r="23" spans="1:32" s="589" customFormat="1" x14ac:dyDescent="0.2">
      <c r="A23" s="14" t="s">
        <v>1976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6253.3335900000002</v>
      </c>
      <c r="Q23" s="13">
        <v>672.83960000000002</v>
      </c>
      <c r="R23" s="13">
        <v>10211.304340000001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17137.47753</v>
      </c>
      <c r="AB23" s="381"/>
      <c r="AC23" s="377"/>
      <c r="AD23" s="377"/>
      <c r="AE23" s="41"/>
      <c r="AF23" s="15"/>
    </row>
    <row r="24" spans="1:32" s="589" customFormat="1" x14ac:dyDescent="0.2">
      <c r="A24" s="14" t="s">
        <v>1902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1685.7329999999999</v>
      </c>
      <c r="Q24" s="13">
        <v>0</v>
      </c>
      <c r="R24" s="13">
        <v>7043.3789999999999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8729.1119999999992</v>
      </c>
      <c r="AB24" s="381"/>
      <c r="AC24" s="377"/>
      <c r="AD24" s="377"/>
      <c r="AE24" s="41"/>
      <c r="AF24" s="15"/>
    </row>
    <row r="25" spans="1:32" s="589" customFormat="1" x14ac:dyDescent="0.2">
      <c r="A25" s="16" t="s">
        <v>1129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757.79705999999999</v>
      </c>
      <c r="Q25" s="17">
        <v>0</v>
      </c>
      <c r="R25" s="17">
        <v>246.69032999999999</v>
      </c>
      <c r="S25" s="17">
        <v>0</v>
      </c>
      <c r="T25" s="17">
        <v>94.085399999999993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1098.5727899999999</v>
      </c>
      <c r="AB25" s="381"/>
      <c r="AC25" s="377"/>
      <c r="AD25" s="377"/>
      <c r="AE25" s="41"/>
      <c r="AF25" s="15"/>
    </row>
    <row r="26" spans="1:32" s="589" customFormat="1" x14ac:dyDescent="0.2">
      <c r="A26" s="22" t="s">
        <v>999</v>
      </c>
      <c r="B26" s="18">
        <v>0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2897.0859</v>
      </c>
      <c r="Q26" s="18">
        <v>144.36510999999999</v>
      </c>
      <c r="R26" s="18">
        <v>1690.7824900000001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4732.2335000000003</v>
      </c>
      <c r="AB26" s="381"/>
      <c r="AC26" s="377"/>
      <c r="AD26" s="377"/>
      <c r="AE26" s="41"/>
      <c r="AF26" s="15"/>
    </row>
    <row r="27" spans="1:32" s="589" customFormat="1" x14ac:dyDescent="0.2">
      <c r="A27" s="14" t="s">
        <v>1908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19769.961629999998</v>
      </c>
      <c r="Q27" s="13">
        <v>14217.916670000001</v>
      </c>
      <c r="R27" s="13">
        <v>9819.5918299999994</v>
      </c>
      <c r="S27" s="13">
        <v>219.19012000000001</v>
      </c>
      <c r="T27" s="13">
        <v>14139.798699999999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58166.458949999993</v>
      </c>
      <c r="AB27" s="381"/>
      <c r="AC27" s="377"/>
      <c r="AD27" s="377"/>
      <c r="AE27" s="41"/>
      <c r="AF27" s="15"/>
    </row>
    <row r="28" spans="1:32" s="589" customForma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2351.4070000000002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2351.4070000000002</v>
      </c>
      <c r="AB28" s="381"/>
      <c r="AC28" s="377"/>
      <c r="AD28" s="377"/>
      <c r="AE28" s="41"/>
      <c r="AF28" s="15"/>
    </row>
    <row r="29" spans="1:32" s="589" customFormat="1" x14ac:dyDescent="0.2">
      <c r="A29" s="16" t="s">
        <v>1076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37695.684099999999</v>
      </c>
      <c r="Q29" s="17">
        <v>661.45704000000001</v>
      </c>
      <c r="R29" s="17">
        <v>6447.6652299999969</v>
      </c>
      <c r="S29" s="17">
        <v>0</v>
      </c>
      <c r="T29" s="17">
        <v>-951.92052000000001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43852.885849999999</v>
      </c>
      <c r="AB29" s="381"/>
      <c r="AC29" s="377"/>
      <c r="AD29" s="377"/>
      <c r="AE29" s="41"/>
      <c r="AF29" s="15"/>
    </row>
    <row r="30" spans="1:32" s="589" customFormat="1" x14ac:dyDescent="0.2">
      <c r="A30" s="22" t="s">
        <v>1102</v>
      </c>
      <c r="B30" s="18">
        <v>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1314.5963599999998</v>
      </c>
      <c r="Q30" s="18">
        <v>1491.2654400000001</v>
      </c>
      <c r="R30" s="18">
        <v>22.969950000000001</v>
      </c>
      <c r="S30" s="18">
        <v>10.005000000000001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2838.8367499999999</v>
      </c>
      <c r="AB30" s="381"/>
      <c r="AC30" s="377"/>
      <c r="AD30" s="377"/>
      <c r="AE30" s="41"/>
      <c r="AF30" s="15"/>
    </row>
    <row r="31" spans="1:32" s="589" customFormat="1" x14ac:dyDescent="0.2">
      <c r="A31" s="14" t="s">
        <v>1997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3834.3023899999998</v>
      </c>
      <c r="Q31" s="13">
        <v>-284.2226</v>
      </c>
      <c r="R31" s="13">
        <v>4861.19499</v>
      </c>
      <c r="S31" s="13">
        <v>0</v>
      </c>
      <c r="T31" s="13">
        <v>40.13984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8451.4146199999996</v>
      </c>
      <c r="AB31" s="381"/>
      <c r="AC31" s="377"/>
      <c r="AD31" s="377"/>
      <c r="AE31" s="41"/>
      <c r="AF31" s="15"/>
    </row>
    <row r="32" spans="1:32" s="589" customFormat="1" x14ac:dyDescent="0.2">
      <c r="A32" s="14" t="s">
        <v>1881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21207.187510000003</v>
      </c>
      <c r="Q32" s="13">
        <v>5295.7942499999999</v>
      </c>
      <c r="R32" s="13">
        <v>14546.99733</v>
      </c>
      <c r="S32" s="13">
        <v>4505.8839400000006</v>
      </c>
      <c r="T32" s="13">
        <v>19443.05443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64998.917459999997</v>
      </c>
      <c r="AB32" s="381"/>
      <c r="AC32" s="377"/>
      <c r="AD32" s="377"/>
      <c r="AE32" s="41"/>
      <c r="AF32" s="15"/>
    </row>
    <row r="33" spans="1:32" s="589" customFormat="1" x14ac:dyDescent="0.2">
      <c r="A33" s="16" t="s">
        <v>1028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13863.901910000002</v>
      </c>
      <c r="Q33" s="17">
        <v>625.45262999999989</v>
      </c>
      <c r="R33" s="17">
        <v>10915.528779999999</v>
      </c>
      <c r="S33" s="17">
        <v>1373.5552100000002</v>
      </c>
      <c r="T33" s="17">
        <v>669.37484000000006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27447.81337</v>
      </c>
      <c r="AB33" s="381"/>
      <c r="AC33" s="377"/>
      <c r="AD33" s="377"/>
      <c r="AE33" s="41"/>
      <c r="AF33" s="15"/>
    </row>
    <row r="34" spans="1:32" s="589" customFormat="1" x14ac:dyDescent="0.2">
      <c r="A34" s="22" t="s">
        <v>1753</v>
      </c>
      <c r="B34" s="18">
        <v>0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6063.9173999999994</v>
      </c>
      <c r="Q34" s="18">
        <v>2797.18435</v>
      </c>
      <c r="R34" s="18">
        <v>2135.2310299999999</v>
      </c>
      <c r="S34" s="18">
        <v>1279.3983700000001</v>
      </c>
      <c r="T34" s="18">
        <v>1116.0996699999998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13391.830820000001</v>
      </c>
      <c r="AB34" s="381"/>
      <c r="AC34" s="377"/>
      <c r="AD34" s="377"/>
      <c r="AE34" s="41"/>
      <c r="AF34" s="15"/>
    </row>
    <row r="35" spans="1:32" s="589" customFormat="1" x14ac:dyDescent="0.2">
      <c r="A35" s="14" t="s">
        <v>1077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16169.461959999999</v>
      </c>
      <c r="Q35" s="13">
        <v>976.7076800000001</v>
      </c>
      <c r="R35" s="13">
        <v>1463.8838400000002</v>
      </c>
      <c r="S35" s="13">
        <v>0</v>
      </c>
      <c r="T35" s="13">
        <v>431.73005000000001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19041.783529999997</v>
      </c>
      <c r="AB35" s="381"/>
      <c r="AC35" s="377"/>
      <c r="AD35" s="377"/>
      <c r="AE35" s="41"/>
      <c r="AF35" s="15"/>
    </row>
    <row r="36" spans="1:32" s="589" customFormat="1" x14ac:dyDescent="0.2">
      <c r="A36" s="14" t="s">
        <v>1032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3464.7149199999999</v>
      </c>
      <c r="Q36" s="13">
        <v>0</v>
      </c>
      <c r="R36" s="13">
        <v>24.15127</v>
      </c>
      <c r="S36" s="13">
        <v>6.6E-4</v>
      </c>
      <c r="T36" s="13">
        <v>161.00571000000002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3649.8725599999998</v>
      </c>
      <c r="AB36" s="381"/>
      <c r="AC36" s="377"/>
      <c r="AD36" s="377"/>
      <c r="AE36" s="41"/>
      <c r="AF36" s="15"/>
    </row>
    <row r="37" spans="1:32" s="589" customFormat="1" x14ac:dyDescent="0.2">
      <c r="A37" s="16" t="s">
        <v>1031</v>
      </c>
      <c r="B37" s="17">
        <v>0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10142.8226</v>
      </c>
      <c r="Q37" s="17">
        <v>279.43119000000002</v>
      </c>
      <c r="R37" s="17">
        <v>2886.9906000000001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13309.24439</v>
      </c>
      <c r="AB37" s="381"/>
      <c r="AC37" s="377"/>
      <c r="AD37" s="377"/>
      <c r="AE37" s="41"/>
      <c r="AF37" s="15"/>
    </row>
    <row r="38" spans="1:32" s="589" customFormat="1" x14ac:dyDescent="0.2">
      <c r="A38" s="22" t="s">
        <v>1101</v>
      </c>
      <c r="B38" s="18">
        <v>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8085.0139599999993</v>
      </c>
      <c r="Q38" s="18">
        <v>0</v>
      </c>
      <c r="R38" s="18">
        <v>836.79638</v>
      </c>
      <c r="S38" s="18">
        <v>0</v>
      </c>
      <c r="T38" s="18">
        <v>311.26414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9233.0744799999993</v>
      </c>
      <c r="AB38" s="381"/>
      <c r="AC38" s="377"/>
      <c r="AD38" s="377"/>
      <c r="AE38" s="41"/>
      <c r="AF38" s="15"/>
    </row>
    <row r="39" spans="1:32" s="589" customFormat="1" x14ac:dyDescent="0.2">
      <c r="A39" s="14" t="s">
        <v>1934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35208.729120000004</v>
      </c>
      <c r="Q39" s="13">
        <v>8088.48</v>
      </c>
      <c r="R39" s="13">
        <v>10677.53811</v>
      </c>
      <c r="S39" s="13">
        <v>0</v>
      </c>
      <c r="T39" s="13">
        <v>6231.5975599999992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60206.344790000003</v>
      </c>
      <c r="AB39" s="381"/>
      <c r="AC39" s="377"/>
      <c r="AD39" s="377"/>
      <c r="AE39" s="41"/>
      <c r="AF39" s="15"/>
    </row>
    <row r="40" spans="1:32" s="589" customFormat="1" x14ac:dyDescent="0.2">
      <c r="A40" s="14" t="s">
        <v>1877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237.994</v>
      </c>
      <c r="Q40" s="13">
        <v>64.765000000000001</v>
      </c>
      <c r="R40" s="13">
        <v>393.90800000000002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696.66700000000003</v>
      </c>
      <c r="AB40" s="381"/>
      <c r="AC40" s="377"/>
      <c r="AD40" s="377"/>
      <c r="AE40" s="41"/>
      <c r="AF40" s="15"/>
    </row>
    <row r="41" spans="1:32" s="589" customFormat="1" x14ac:dyDescent="0.2">
      <c r="A41" s="14" t="s">
        <v>1100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7541.66</v>
      </c>
      <c r="Q41" s="13">
        <v>-28.251000000000001</v>
      </c>
      <c r="R41" s="13">
        <v>14047.626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2.2949999999999999</v>
      </c>
      <c r="Y41" s="13">
        <v>0</v>
      </c>
      <c r="Z41" s="13">
        <v>2.2949999999999999</v>
      </c>
      <c r="AA41" s="13">
        <v>21563.329999999998</v>
      </c>
      <c r="AB41" s="381"/>
      <c r="AC41" s="377"/>
      <c r="AD41" s="377"/>
      <c r="AE41" s="41"/>
      <c r="AF41" s="15"/>
    </row>
    <row r="42" spans="1:32" s="589" customFormat="1" x14ac:dyDescent="0.2">
      <c r="A42" s="22" t="s">
        <v>1073</v>
      </c>
      <c r="B42" s="18">
        <v>0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20.222270000000002</v>
      </c>
      <c r="R42" s="18">
        <v>138.32051000000001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158.54278000000002</v>
      </c>
      <c r="AB42" s="381"/>
      <c r="AC42" s="377"/>
      <c r="AD42" s="377"/>
      <c r="AE42" s="41"/>
      <c r="AF42" s="15"/>
    </row>
    <row r="43" spans="1:32" s="589" customFormat="1" x14ac:dyDescent="0.2">
      <c r="A43" s="14" t="s">
        <v>1488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21855.267709999996</v>
      </c>
      <c r="Q43" s="13">
        <v>0</v>
      </c>
      <c r="R43" s="13">
        <v>2794.5632599999999</v>
      </c>
      <c r="S43" s="13">
        <v>0</v>
      </c>
      <c r="T43" s="13">
        <v>2.6779899999999999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24652.508959999996</v>
      </c>
      <c r="AB43" s="381"/>
      <c r="AC43" s="377"/>
      <c r="AD43" s="377"/>
      <c r="AE43" s="41"/>
      <c r="AF43" s="15"/>
    </row>
    <row r="44" spans="1:32" s="589" customFormat="1" x14ac:dyDescent="0.2">
      <c r="A44" s="14" t="s">
        <v>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0.50112000000000001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0.50112000000000001</v>
      </c>
      <c r="AB44" s="381"/>
      <c r="AC44" s="377"/>
      <c r="AD44" s="377"/>
      <c r="AE44" s="41"/>
      <c r="AF44" s="15"/>
    </row>
    <row r="45" spans="1:32" s="589" customFormat="1" x14ac:dyDescent="0.2">
      <c r="A45" s="16" t="s">
        <v>1886</v>
      </c>
      <c r="B45" s="17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850.81746999999996</v>
      </c>
      <c r="Q45" s="17">
        <v>0</v>
      </c>
      <c r="R45" s="17">
        <v>0</v>
      </c>
      <c r="S45" s="17">
        <v>240.53283999999999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1091.35031</v>
      </c>
      <c r="AB45" s="381"/>
      <c r="AC45" s="377"/>
      <c r="AD45" s="377"/>
      <c r="AE45" s="41"/>
      <c r="AF45" s="15"/>
    </row>
    <row r="46" spans="1:32" s="589" customFormat="1" x14ac:dyDescent="0.2">
      <c r="A46" s="14" t="s">
        <v>1029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19807.408899999999</v>
      </c>
      <c r="Q46" s="13">
        <v>19501.694080000001</v>
      </c>
      <c r="R46" s="13">
        <v>12787.466609999999</v>
      </c>
      <c r="S46" s="13">
        <v>19970.876989999997</v>
      </c>
      <c r="T46" s="13">
        <v>8075.1040400000002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80142.550619999995</v>
      </c>
      <c r="AB46" s="381"/>
      <c r="AC46" s="377"/>
      <c r="AD46" s="377"/>
      <c r="AE46" s="41"/>
      <c r="AF46" s="15"/>
    </row>
    <row r="47" spans="1:32" s="589" customFormat="1" x14ac:dyDescent="0.2">
      <c r="A47" s="14" t="s">
        <v>1878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10167.490400000001</v>
      </c>
      <c r="Q47" s="13">
        <v>1040.0556899999999</v>
      </c>
      <c r="R47" s="13">
        <v>223.65004000000002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11431.19613</v>
      </c>
      <c r="AB47" s="381"/>
      <c r="AC47" s="377"/>
      <c r="AD47" s="377"/>
      <c r="AE47" s="41"/>
      <c r="AF47" s="15"/>
    </row>
    <row r="48" spans="1:32" s="589" customFormat="1" x14ac:dyDescent="0.2">
      <c r="A48" s="16" t="s">
        <v>1022</v>
      </c>
      <c r="B48" s="17">
        <v>0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12721.372859999999</v>
      </c>
      <c r="Q48" s="17">
        <v>0</v>
      </c>
      <c r="R48" s="17">
        <v>8933.2274699999998</v>
      </c>
      <c r="S48" s="17">
        <v>0</v>
      </c>
      <c r="T48" s="17">
        <v>3.0000000000000001E-3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21654.603330000002</v>
      </c>
      <c r="AB48" s="381"/>
      <c r="AC48" s="377"/>
      <c r="AD48" s="377"/>
      <c r="AE48" s="41"/>
      <c r="AF48" s="15"/>
    </row>
    <row r="49" spans="1:32" s="947" customFormat="1" x14ac:dyDescent="0.2">
      <c r="A49" s="1657" t="s">
        <v>3840</v>
      </c>
      <c r="B49" s="1486">
        <v>0</v>
      </c>
      <c r="C49" s="1486">
        <v>0</v>
      </c>
      <c r="D49" s="1486">
        <v>0</v>
      </c>
      <c r="E49" s="1486">
        <v>0</v>
      </c>
      <c r="F49" s="1486">
        <v>0</v>
      </c>
      <c r="G49" s="1486">
        <v>0</v>
      </c>
      <c r="H49" s="1486">
        <v>0</v>
      </c>
      <c r="I49" s="1486">
        <v>0</v>
      </c>
      <c r="J49" s="1486">
        <v>0</v>
      </c>
      <c r="K49" s="1486">
        <v>0</v>
      </c>
      <c r="L49" s="1486">
        <v>0</v>
      </c>
      <c r="M49" s="1486">
        <v>0</v>
      </c>
      <c r="N49" s="1486">
        <v>0</v>
      </c>
      <c r="O49" s="1486">
        <v>0</v>
      </c>
      <c r="P49" s="1486">
        <v>527340.43513999996</v>
      </c>
      <c r="Q49" s="1486">
        <v>120803.87204</v>
      </c>
      <c r="R49" s="1486">
        <v>243748.66597999999</v>
      </c>
      <c r="S49" s="1486">
        <v>46075.91807</v>
      </c>
      <c r="T49" s="1486">
        <v>56519.527509999985</v>
      </c>
      <c r="U49" s="1486">
        <v>0</v>
      </c>
      <c r="V49" s="1486">
        <v>40.912500000000001</v>
      </c>
      <c r="W49" s="1486">
        <v>0</v>
      </c>
      <c r="X49" s="1486">
        <v>2.2949999999999999</v>
      </c>
      <c r="Y49" s="1486">
        <v>0</v>
      </c>
      <c r="Z49" s="1486">
        <v>43.207500000000003</v>
      </c>
      <c r="AA49" s="1486">
        <v>994531.62624000001</v>
      </c>
      <c r="AB49" s="960"/>
      <c r="AC49" s="961"/>
      <c r="AD49" s="961"/>
      <c r="AE49" s="945"/>
      <c r="AF49" s="946"/>
    </row>
    <row r="50" spans="1:32" s="514" customFormat="1" x14ac:dyDescent="0.2">
      <c r="A50" s="1658" t="s">
        <v>857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84"/>
      <c r="AC50" s="379"/>
      <c r="AD50" s="379"/>
      <c r="AE50" s="42"/>
      <c r="AF50" s="33"/>
    </row>
    <row r="51" spans="1:32" s="514" customFormat="1" x14ac:dyDescent="0.2">
      <c r="A51" s="14" t="s">
        <v>1879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4564.4499399999995</v>
      </c>
      <c r="Q51" s="13">
        <v>2566.0652300000006</v>
      </c>
      <c r="R51" s="13">
        <v>131.93755999999999</v>
      </c>
      <c r="S51" s="13">
        <v>0</v>
      </c>
      <c r="T51" s="13">
        <v>64.319999999999993</v>
      </c>
      <c r="U51" s="13">
        <v>419.99719999999996</v>
      </c>
      <c r="V51" s="13">
        <v>184.7056</v>
      </c>
      <c r="W51" s="13">
        <v>33.574080000000002</v>
      </c>
      <c r="X51" s="13">
        <v>0</v>
      </c>
      <c r="Y51" s="13">
        <v>0</v>
      </c>
      <c r="Z51" s="13">
        <v>638.27688000000001</v>
      </c>
      <c r="AA51" s="13">
        <v>7965.0496100000009</v>
      </c>
      <c r="AB51" s="384"/>
      <c r="AC51" s="379"/>
      <c r="AD51" s="379"/>
      <c r="AE51" s="42"/>
      <c r="AF51" s="33"/>
    </row>
    <row r="52" spans="1:32" s="589" customFormat="1" x14ac:dyDescent="0.2">
      <c r="A52" s="14" t="s">
        <v>1880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1512.7570900000017</v>
      </c>
      <c r="Q52" s="13">
        <v>0</v>
      </c>
      <c r="R52" s="13">
        <v>18310.14688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19822.903970000003</v>
      </c>
      <c r="AB52" s="381"/>
      <c r="AC52" s="377"/>
      <c r="AD52" s="377"/>
      <c r="AE52" s="41"/>
      <c r="AF52" s="15"/>
    </row>
    <row r="53" spans="1:32" s="589" customFormat="1" x14ac:dyDescent="0.2">
      <c r="A53" s="14" t="s">
        <v>1918</v>
      </c>
      <c r="B53" s="13">
        <v>47.66883</v>
      </c>
      <c r="C53" s="13">
        <v>0</v>
      </c>
      <c r="D53" s="13">
        <v>0</v>
      </c>
      <c r="E53" s="13">
        <v>0</v>
      </c>
      <c r="F53" s="13">
        <v>0</v>
      </c>
      <c r="G53" s="13">
        <v>32.462490000000003</v>
      </c>
      <c r="H53" s="13">
        <v>6.96E-3</v>
      </c>
      <c r="I53" s="13">
        <v>80.138280000000009</v>
      </c>
      <c r="J53" s="13">
        <v>-2.3834400000000002</v>
      </c>
      <c r="K53" s="13">
        <v>-106.86</v>
      </c>
      <c r="L53" s="13">
        <v>-473.94772999999998</v>
      </c>
      <c r="M53" s="13">
        <v>0</v>
      </c>
      <c r="N53" s="13">
        <v>-583.19116999999994</v>
      </c>
      <c r="O53" s="13">
        <v>-503.05288999999993</v>
      </c>
      <c r="P53" s="13">
        <v>12413.013000000001</v>
      </c>
      <c r="Q53" s="13">
        <v>0</v>
      </c>
      <c r="R53" s="13">
        <v>2517.3710000000001</v>
      </c>
      <c r="S53" s="13">
        <v>0</v>
      </c>
      <c r="T53" s="13">
        <v>0.01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14930.394000000002</v>
      </c>
      <c r="AB53" s="381"/>
      <c r="AC53" s="377"/>
      <c r="AD53" s="377"/>
      <c r="AE53" s="41"/>
      <c r="AF53" s="15"/>
    </row>
    <row r="54" spans="1:32" s="589" customFormat="1" x14ac:dyDescent="0.2">
      <c r="A54" s="22" t="s">
        <v>141</v>
      </c>
      <c r="B54" s="18">
        <v>0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2180.64878</v>
      </c>
      <c r="Q54" s="18">
        <v>27.506689999999999</v>
      </c>
      <c r="R54" s="18">
        <v>1E-3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2208.1564700000004</v>
      </c>
      <c r="AB54" s="381"/>
      <c r="AC54" s="377"/>
      <c r="AD54" s="377"/>
      <c r="AE54" s="41"/>
      <c r="AF54" s="15"/>
    </row>
    <row r="55" spans="1:32" s="589" customFormat="1" x14ac:dyDescent="0.2">
      <c r="A55" s="14" t="s">
        <v>4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771.00300000000004</v>
      </c>
      <c r="Q55" s="13">
        <v>0</v>
      </c>
      <c r="R55" s="13">
        <v>38.939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809.94200000000001</v>
      </c>
      <c r="AB55" s="381"/>
      <c r="AC55" s="377"/>
      <c r="AD55" s="377"/>
      <c r="AE55" s="41"/>
      <c r="AF55" s="15"/>
    </row>
    <row r="56" spans="1:32" s="589" customFormat="1" x14ac:dyDescent="0.2">
      <c r="A56" s="16" t="s">
        <v>1104</v>
      </c>
      <c r="B56" s="17">
        <v>0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1095.37771</v>
      </c>
      <c r="Q56" s="17">
        <v>862.55860999999993</v>
      </c>
      <c r="R56" s="17">
        <v>272.11854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2230.0548599999997</v>
      </c>
      <c r="AB56" s="381"/>
      <c r="AC56" s="377"/>
      <c r="AD56" s="377"/>
      <c r="AE56" s="41"/>
      <c r="AF56" s="15"/>
    </row>
    <row r="57" spans="1:32" s="589" customFormat="1" x14ac:dyDescent="0.2">
      <c r="A57" s="14" t="s">
        <v>1882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1457.9781600000001</v>
      </c>
      <c r="Q57" s="13">
        <v>90.996220000000008</v>
      </c>
      <c r="R57" s="13">
        <v>745.13106000000005</v>
      </c>
      <c r="S57" s="13">
        <v>0</v>
      </c>
      <c r="T57" s="13">
        <v>440.74950000000001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2734.8549400000002</v>
      </c>
      <c r="AB57" s="381"/>
      <c r="AC57" s="377"/>
      <c r="AD57" s="377"/>
      <c r="AE57" s="41"/>
      <c r="AF57" s="15"/>
    </row>
    <row r="58" spans="1:32" s="589" customFormat="1" x14ac:dyDescent="0.2">
      <c r="A58" s="14" t="s">
        <v>1754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5645.0201399999996</v>
      </c>
      <c r="Q58" s="13">
        <v>964.57410999999991</v>
      </c>
      <c r="R58" s="13">
        <v>0</v>
      </c>
      <c r="S58" s="13">
        <v>1.0000000000000001E-5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6609.5942599999989</v>
      </c>
      <c r="AB58" s="381"/>
      <c r="AC58" s="377"/>
      <c r="AD58" s="377"/>
      <c r="AE58" s="41"/>
      <c r="AF58" s="15"/>
    </row>
    <row r="59" spans="1:32" s="589" customFormat="1" x14ac:dyDescent="0.2">
      <c r="A59" s="16" t="s">
        <v>1885</v>
      </c>
      <c r="B59" s="17">
        <v>0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5567.6456500000004</v>
      </c>
      <c r="Q59" s="17">
        <v>166.63471999999999</v>
      </c>
      <c r="R59" s="17">
        <v>6.7772899999999998</v>
      </c>
      <c r="S59" s="17">
        <v>12.80184</v>
      </c>
      <c r="T59" s="17">
        <v>0</v>
      </c>
      <c r="U59" s="17">
        <v>79.174570000000003</v>
      </c>
      <c r="V59" s="17">
        <v>0</v>
      </c>
      <c r="W59" s="17">
        <v>68.526719999999997</v>
      </c>
      <c r="X59" s="17">
        <v>0</v>
      </c>
      <c r="Y59" s="17">
        <v>0</v>
      </c>
      <c r="Z59" s="17">
        <v>147.70129</v>
      </c>
      <c r="AA59" s="17">
        <v>5901.5607900000005</v>
      </c>
      <c r="AB59" s="381"/>
      <c r="AC59" s="377"/>
      <c r="AD59" s="377"/>
      <c r="AE59" s="41"/>
      <c r="AF59" s="15"/>
    </row>
    <row r="60" spans="1:32" s="947" customFormat="1" x14ac:dyDescent="0.2">
      <c r="A60" s="1657" t="s">
        <v>861</v>
      </c>
      <c r="B60" s="1500">
        <v>47.66883</v>
      </c>
      <c r="C60" s="1500">
        <v>0</v>
      </c>
      <c r="D60" s="1500">
        <v>0</v>
      </c>
      <c r="E60" s="1500">
        <v>0</v>
      </c>
      <c r="F60" s="1500">
        <v>0</v>
      </c>
      <c r="G60" s="1500">
        <v>32.462490000000003</v>
      </c>
      <c r="H60" s="1500">
        <v>6.96E-3</v>
      </c>
      <c r="I60" s="1500">
        <v>80.138280000000009</v>
      </c>
      <c r="J60" s="1500">
        <v>-2.3834400000000002</v>
      </c>
      <c r="K60" s="1500">
        <v>-106.86</v>
      </c>
      <c r="L60" s="1500">
        <v>-473.94772999999998</v>
      </c>
      <c r="M60" s="1500">
        <v>0</v>
      </c>
      <c r="N60" s="1500">
        <v>-583.19116999999994</v>
      </c>
      <c r="O60" s="1500">
        <v>-503.05288999999993</v>
      </c>
      <c r="P60" s="1500">
        <v>35207.893470000003</v>
      </c>
      <c r="Q60" s="1500">
        <v>4678.3355800000008</v>
      </c>
      <c r="R60" s="1500">
        <v>22022.422329999998</v>
      </c>
      <c r="S60" s="1500">
        <v>12.80185</v>
      </c>
      <c r="T60" s="1500">
        <v>505.0795</v>
      </c>
      <c r="U60" s="1500">
        <v>499.17176999999998</v>
      </c>
      <c r="V60" s="1500">
        <v>184.7056</v>
      </c>
      <c r="W60" s="1500">
        <v>102.10079999999999</v>
      </c>
      <c r="X60" s="1500">
        <v>0</v>
      </c>
      <c r="Y60" s="1500">
        <v>0</v>
      </c>
      <c r="Z60" s="1500">
        <v>785.97816999999998</v>
      </c>
      <c r="AA60" s="1500">
        <v>63212.510900000008</v>
      </c>
      <c r="AB60" s="960"/>
      <c r="AC60" s="961"/>
      <c r="AD60" s="961"/>
      <c r="AE60" s="945"/>
      <c r="AF60" s="946"/>
    </row>
    <row r="61" spans="1:32" s="959" customFormat="1" x14ac:dyDescent="0.2">
      <c r="A61" s="1654" t="s">
        <v>3830</v>
      </c>
      <c r="B61" s="937"/>
      <c r="C61" s="937"/>
      <c r="D61" s="937"/>
      <c r="E61" s="937"/>
      <c r="F61" s="937"/>
      <c r="G61" s="937"/>
      <c r="H61" s="937"/>
      <c r="I61" s="937"/>
      <c r="J61" s="937"/>
      <c r="K61" s="937"/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937"/>
      <c r="AB61" s="1510"/>
      <c r="AC61" s="952"/>
      <c r="AD61" s="952"/>
      <c r="AE61" s="950"/>
      <c r="AF61" s="958"/>
    </row>
    <row r="62" spans="1:32" s="514" customFormat="1" x14ac:dyDescent="0.2">
      <c r="A62" s="14" t="s">
        <v>1755</v>
      </c>
      <c r="B62" s="13">
        <v>2201.0740099999998</v>
      </c>
      <c r="C62" s="13">
        <v>1427.5653799999998</v>
      </c>
      <c r="D62" s="13">
        <v>2188.6337100000001</v>
      </c>
      <c r="E62" s="13">
        <v>0</v>
      </c>
      <c r="F62" s="13">
        <v>0</v>
      </c>
      <c r="G62" s="13">
        <v>20.30939</v>
      </c>
      <c r="H62" s="13">
        <v>0</v>
      </c>
      <c r="I62" s="13">
        <v>5837.5824899999998</v>
      </c>
      <c r="J62" s="13">
        <v>-364.35113999999999</v>
      </c>
      <c r="K62" s="13">
        <v>0</v>
      </c>
      <c r="L62" s="13">
        <v>-17176.316897600002</v>
      </c>
      <c r="M62" s="13">
        <v>-707.58944159999999</v>
      </c>
      <c r="N62" s="13">
        <v>-18248.257479200001</v>
      </c>
      <c r="O62" s="13">
        <v>-12410.674989200001</v>
      </c>
      <c r="P62" s="13">
        <v>3498.5092399999999</v>
      </c>
      <c r="Q62" s="13">
        <v>0.37208999999999653</v>
      </c>
      <c r="R62" s="13">
        <v>87.068130000000011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3585.9494599999998</v>
      </c>
      <c r="AB62" s="384"/>
      <c r="AC62" s="379"/>
      <c r="AD62" s="379"/>
      <c r="AE62" s="42"/>
      <c r="AF62" s="33"/>
    </row>
    <row r="63" spans="1:32" s="589" customFormat="1" x14ac:dyDescent="0.2">
      <c r="A63" s="14" t="s">
        <v>1072</v>
      </c>
      <c r="B63" s="13">
        <v>10876.503119999999</v>
      </c>
      <c r="C63" s="13">
        <v>2098.49818</v>
      </c>
      <c r="D63" s="13">
        <v>1208.28333</v>
      </c>
      <c r="E63" s="13">
        <v>0</v>
      </c>
      <c r="F63" s="13">
        <v>0</v>
      </c>
      <c r="G63" s="13">
        <v>0</v>
      </c>
      <c r="H63" s="13">
        <v>47.309419999999996</v>
      </c>
      <c r="I63" s="13">
        <v>14230.59405</v>
      </c>
      <c r="J63" s="13">
        <v>-630.06435999999997</v>
      </c>
      <c r="K63" s="13">
        <v>0</v>
      </c>
      <c r="L63" s="13">
        <v>-20292.786455634319</v>
      </c>
      <c r="M63" s="13">
        <v>-394.80950999999999</v>
      </c>
      <c r="N63" s="13">
        <v>-21317.660325634319</v>
      </c>
      <c r="O63" s="13">
        <v>-7087.066275634319</v>
      </c>
      <c r="P63" s="13">
        <v>4338.0227299999997</v>
      </c>
      <c r="Q63" s="13">
        <v>5141.9130200000009</v>
      </c>
      <c r="R63" s="13">
        <v>216.35454000000001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9696.2902900000008</v>
      </c>
      <c r="AB63" s="381"/>
      <c r="AC63" s="377"/>
      <c r="AD63" s="377"/>
      <c r="AE63" s="41"/>
      <c r="AF63" s="15"/>
    </row>
    <row r="64" spans="1:32" s="589" customFormat="1" x14ac:dyDescent="0.2">
      <c r="A64" s="14" t="s">
        <v>1103</v>
      </c>
      <c r="B64" s="13">
        <v>70109.005999999994</v>
      </c>
      <c r="C64" s="13">
        <v>29083.449000000001</v>
      </c>
      <c r="D64" s="13">
        <v>14256.976000000001</v>
      </c>
      <c r="E64" s="13">
        <v>278.56</v>
      </c>
      <c r="F64" s="13">
        <v>0</v>
      </c>
      <c r="G64" s="13">
        <v>16.7</v>
      </c>
      <c r="H64" s="13">
        <v>104.871</v>
      </c>
      <c r="I64" s="13">
        <v>113849.56199999998</v>
      </c>
      <c r="J64" s="13">
        <v>-12160.540999999999</v>
      </c>
      <c r="K64" s="13">
        <v>-14.3</v>
      </c>
      <c r="L64" s="13">
        <v>-100224.705</v>
      </c>
      <c r="M64" s="13">
        <v>-1445.2529999999999</v>
      </c>
      <c r="N64" s="13">
        <v>-113844.799</v>
      </c>
      <c r="O64" s="13">
        <v>4.7629999999771826</v>
      </c>
      <c r="P64" s="13">
        <v>34241.165999999997</v>
      </c>
      <c r="Q64" s="13">
        <v>3363.067</v>
      </c>
      <c r="R64" s="13">
        <v>3327.777</v>
      </c>
      <c r="S64" s="13">
        <v>3627.3870000000002</v>
      </c>
      <c r="T64" s="13">
        <v>12662.645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57222.042000000001</v>
      </c>
      <c r="AB64" s="381"/>
      <c r="AC64" s="377"/>
      <c r="AD64" s="377"/>
      <c r="AE64" s="41"/>
      <c r="AF64" s="15"/>
    </row>
    <row r="65" spans="1:32" s="589" customFormat="1" x14ac:dyDescent="0.2">
      <c r="A65" s="22" t="s">
        <v>1893</v>
      </c>
      <c r="B65" s="18">
        <v>66874.393240000005</v>
      </c>
      <c r="C65" s="18">
        <v>28292.087729999999</v>
      </c>
      <c r="D65" s="18">
        <v>15842.10158</v>
      </c>
      <c r="E65" s="18">
        <v>0</v>
      </c>
      <c r="F65" s="18">
        <v>0</v>
      </c>
      <c r="G65" s="18">
        <v>3.1126100000000001</v>
      </c>
      <c r="H65" s="18">
        <v>43.189230000000002</v>
      </c>
      <c r="I65" s="18">
        <v>111054.88439000001</v>
      </c>
      <c r="J65" s="18">
        <v>-9380.9026699999995</v>
      </c>
      <c r="K65" s="18">
        <v>-3.0468200000000003</v>
      </c>
      <c r="L65" s="18">
        <v>-92600.623659999997</v>
      </c>
      <c r="M65" s="18">
        <v>-4503.7016900000008</v>
      </c>
      <c r="N65" s="18">
        <v>-106488.27484</v>
      </c>
      <c r="O65" s="18">
        <v>4566.6095500000083</v>
      </c>
      <c r="P65" s="18">
        <v>28437.999589999996</v>
      </c>
      <c r="Q65" s="18">
        <v>-2271.2309599999999</v>
      </c>
      <c r="R65" s="18">
        <v>6362.4240599999994</v>
      </c>
      <c r="S65" s="18">
        <v>53.90907</v>
      </c>
      <c r="T65" s="18">
        <v>0</v>
      </c>
      <c r="U65" s="18">
        <v>0</v>
      </c>
      <c r="V65" s="18">
        <v>721.404</v>
      </c>
      <c r="W65" s="18">
        <v>0</v>
      </c>
      <c r="X65" s="18">
        <v>0</v>
      </c>
      <c r="Y65" s="18">
        <v>0</v>
      </c>
      <c r="Z65" s="18">
        <v>721.404</v>
      </c>
      <c r="AA65" s="18">
        <v>33304.50576</v>
      </c>
      <c r="AB65" s="381"/>
      <c r="AC65" s="377"/>
      <c r="AD65" s="377"/>
      <c r="AE65" s="41"/>
      <c r="AF65" s="15"/>
    </row>
    <row r="66" spans="1:32" s="589" customFormat="1" x14ac:dyDescent="0.2">
      <c r="A66" s="14" t="s">
        <v>142</v>
      </c>
      <c r="B66" s="13">
        <v>10925.960070000001</v>
      </c>
      <c r="C66" s="13">
        <v>3724.9479900000001</v>
      </c>
      <c r="D66" s="13">
        <v>5376.4631799999997</v>
      </c>
      <c r="E66" s="13">
        <v>6.4622600000000006</v>
      </c>
      <c r="F66" s="13">
        <v>0</v>
      </c>
      <c r="G66" s="13">
        <v>10.009589999999999</v>
      </c>
      <c r="H66" s="13">
        <v>0</v>
      </c>
      <c r="I66" s="13">
        <v>20043.843090000002</v>
      </c>
      <c r="J66" s="13">
        <v>-1698.34193</v>
      </c>
      <c r="K66" s="13">
        <v>0</v>
      </c>
      <c r="L66" s="13">
        <v>-26830.398909999996</v>
      </c>
      <c r="M66" s="13">
        <v>-305.51053999999999</v>
      </c>
      <c r="N66" s="13">
        <v>-28834.251379999994</v>
      </c>
      <c r="O66" s="13">
        <v>-8790.4082899999921</v>
      </c>
      <c r="P66" s="13">
        <v>3608.1561499999998</v>
      </c>
      <c r="Q66" s="13">
        <v>164.94168999999999</v>
      </c>
      <c r="R66" s="13">
        <v>201.29582000000002</v>
      </c>
      <c r="S66" s="13">
        <v>2.1059999999999999E-2</v>
      </c>
      <c r="T66" s="13">
        <v>0</v>
      </c>
      <c r="U66" s="13">
        <v>168.73393999999999</v>
      </c>
      <c r="V66" s="13">
        <v>-25.091470000000001</v>
      </c>
      <c r="W66" s="13">
        <v>0</v>
      </c>
      <c r="X66" s="13">
        <v>0</v>
      </c>
      <c r="Y66" s="13">
        <v>0</v>
      </c>
      <c r="Z66" s="13">
        <v>143.64247</v>
      </c>
      <c r="AA66" s="13">
        <v>4118.0571899999995</v>
      </c>
      <c r="AB66" s="381"/>
      <c r="AC66" s="377"/>
      <c r="AD66" s="377"/>
      <c r="AE66" s="41"/>
      <c r="AF66" s="15"/>
    </row>
    <row r="67" spans="1:32" s="589" customFormat="1" x14ac:dyDescent="0.2">
      <c r="A67" s="16" t="s">
        <v>1756</v>
      </c>
      <c r="B67" s="17">
        <v>1233.3612499999999</v>
      </c>
      <c r="C67" s="17">
        <v>1112.85223</v>
      </c>
      <c r="D67" s="17">
        <v>2114.6575200000002</v>
      </c>
      <c r="E67" s="17">
        <v>0</v>
      </c>
      <c r="F67" s="17">
        <v>0</v>
      </c>
      <c r="G67" s="17">
        <v>24.076250000000002</v>
      </c>
      <c r="H67" s="17">
        <v>26.084810000000001</v>
      </c>
      <c r="I67" s="17">
        <v>4511.0320600000005</v>
      </c>
      <c r="J67" s="17">
        <v>-43.122860000000003</v>
      </c>
      <c r="K67" s="17">
        <v>-4.3670100000000005</v>
      </c>
      <c r="L67" s="17">
        <v>-12299.591249999999</v>
      </c>
      <c r="M67" s="17">
        <v>-85.013320000000007</v>
      </c>
      <c r="N67" s="17">
        <v>-12432.094439999999</v>
      </c>
      <c r="O67" s="17">
        <v>-7921.0623799999985</v>
      </c>
      <c r="P67" s="17">
        <v>1728.08177</v>
      </c>
      <c r="Q67" s="17">
        <v>217.13093000000001</v>
      </c>
      <c r="R67" s="17">
        <v>359.71735999999999</v>
      </c>
      <c r="S67" s="17">
        <v>33.420370000000005</v>
      </c>
      <c r="T67" s="17">
        <v>16.655660000000001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2355.0060899999999</v>
      </c>
      <c r="AB67" s="381"/>
      <c r="AC67" s="377"/>
      <c r="AD67" s="377"/>
      <c r="AE67" s="41"/>
      <c r="AF67" s="15"/>
    </row>
    <row r="68" spans="1:32" s="589" customFormat="1" x14ac:dyDescent="0.2">
      <c r="A68" s="22" t="s">
        <v>1919</v>
      </c>
      <c r="B68" s="18">
        <v>1708.0660500000001</v>
      </c>
      <c r="C68" s="18">
        <v>2546.0294199999998</v>
      </c>
      <c r="D68" s="18">
        <v>4716.9652800000003</v>
      </c>
      <c r="E68" s="18">
        <v>0</v>
      </c>
      <c r="F68" s="18">
        <v>0</v>
      </c>
      <c r="G68" s="18">
        <v>26.8</v>
      </c>
      <c r="H68" s="18">
        <v>0</v>
      </c>
      <c r="I68" s="18">
        <v>8997.8607499999998</v>
      </c>
      <c r="J68" s="18">
        <v>-341.61321999999996</v>
      </c>
      <c r="K68" s="18">
        <v>0</v>
      </c>
      <c r="L68" s="18">
        <v>-10184.254069339122</v>
      </c>
      <c r="M68" s="18">
        <v>-63.398139999999998</v>
      </c>
      <c r="N68" s="18">
        <v>-10589.265429339121</v>
      </c>
      <c r="O68" s="18">
        <v>-1591.4046793391208</v>
      </c>
      <c r="P68" s="18">
        <v>6847.8118099999992</v>
      </c>
      <c r="Q68" s="18">
        <v>347.31695999999994</v>
      </c>
      <c r="R68" s="18">
        <v>27.656950000000002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7222.7857199999989</v>
      </c>
      <c r="AB68" s="381"/>
      <c r="AC68" s="377"/>
      <c r="AD68" s="377"/>
      <c r="AE68" s="41"/>
      <c r="AF68" s="15"/>
    </row>
    <row r="69" spans="1:32" s="589" customFormat="1" x14ac:dyDescent="0.2">
      <c r="A69" s="14" t="s">
        <v>1883</v>
      </c>
      <c r="B69" s="13">
        <v>40097.813000000002</v>
      </c>
      <c r="C69" s="13">
        <v>20893.404999999999</v>
      </c>
      <c r="D69" s="13">
        <v>24597.888999999999</v>
      </c>
      <c r="E69" s="13">
        <v>0</v>
      </c>
      <c r="F69" s="13">
        <v>0</v>
      </c>
      <c r="G69" s="13">
        <v>7.6999999999999999E-2</v>
      </c>
      <c r="H69" s="13">
        <v>0</v>
      </c>
      <c r="I69" s="13">
        <v>85589.184000000008</v>
      </c>
      <c r="J69" s="13">
        <v>-7532.75</v>
      </c>
      <c r="K69" s="13">
        <v>0</v>
      </c>
      <c r="L69" s="13">
        <v>-43508.377103156301</v>
      </c>
      <c r="M69" s="13">
        <v>-7017.9238299999997</v>
      </c>
      <c r="N69" s="13">
        <v>-58059.050933156301</v>
      </c>
      <c r="O69" s="13">
        <v>27530.133066843708</v>
      </c>
      <c r="P69" s="13">
        <v>31253.326290000001</v>
      </c>
      <c r="Q69" s="13">
        <v>4233.1407399999998</v>
      </c>
      <c r="R69" s="13">
        <v>7900.0826999999999</v>
      </c>
      <c r="S69" s="13">
        <v>0</v>
      </c>
      <c r="T69" s="13">
        <v>0</v>
      </c>
      <c r="U69" s="13">
        <v>2767.7504100000001</v>
      </c>
      <c r="V69" s="13">
        <v>0</v>
      </c>
      <c r="W69" s="13">
        <v>7069.6143200000006</v>
      </c>
      <c r="X69" s="13">
        <v>0</v>
      </c>
      <c r="Y69" s="13">
        <v>0</v>
      </c>
      <c r="Z69" s="13">
        <v>9837.3647300000011</v>
      </c>
      <c r="AA69" s="13">
        <v>53223.91446</v>
      </c>
      <c r="AB69" s="381"/>
      <c r="AC69" s="377"/>
      <c r="AD69" s="377"/>
      <c r="AE69" s="41"/>
      <c r="AF69" s="15"/>
    </row>
    <row r="70" spans="1:32" s="589" customFormat="1" x14ac:dyDescent="0.2">
      <c r="A70" s="16" t="s">
        <v>1244</v>
      </c>
      <c r="B70" s="17">
        <v>15585.829699999998</v>
      </c>
      <c r="C70" s="17">
        <v>2496.1032999999998</v>
      </c>
      <c r="D70" s="17">
        <v>3846.7835100000002</v>
      </c>
      <c r="E70" s="17">
        <v>0</v>
      </c>
      <c r="F70" s="17">
        <v>0</v>
      </c>
      <c r="G70" s="17">
        <v>0</v>
      </c>
      <c r="H70" s="17">
        <v>26.60042</v>
      </c>
      <c r="I70" s="17">
        <v>21955.316929999997</v>
      </c>
      <c r="J70" s="17">
        <v>-2382.3580300000003</v>
      </c>
      <c r="K70" s="17">
        <v>0</v>
      </c>
      <c r="L70" s="17">
        <v>-24608.662179999999</v>
      </c>
      <c r="M70" s="17">
        <v>-807.89588999999989</v>
      </c>
      <c r="N70" s="17">
        <v>-27798.916099999999</v>
      </c>
      <c r="O70" s="17">
        <v>-5843.5991700000013</v>
      </c>
      <c r="P70" s="17">
        <v>11715.121050000002</v>
      </c>
      <c r="Q70" s="17">
        <v>877.91451999999992</v>
      </c>
      <c r="R70" s="17">
        <v>492.98399999999998</v>
      </c>
      <c r="S70" s="17">
        <v>2310.9907400000002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15397.010310000001</v>
      </c>
      <c r="AB70" s="381"/>
      <c r="AC70" s="377"/>
      <c r="AD70" s="377"/>
      <c r="AE70" s="41"/>
      <c r="AF70" s="15"/>
    </row>
    <row r="71" spans="1:32" s="589" customFormat="1" x14ac:dyDescent="0.2">
      <c r="A71" s="14" t="s">
        <v>1884</v>
      </c>
      <c r="B71" s="13">
        <v>22352.225019999998</v>
      </c>
      <c r="C71" s="13">
        <v>5414.2966299999998</v>
      </c>
      <c r="D71" s="13">
        <v>3518.9202</v>
      </c>
      <c r="E71" s="13">
        <v>266.33767999999998</v>
      </c>
      <c r="F71" s="13">
        <v>0</v>
      </c>
      <c r="G71" s="13">
        <v>0</v>
      </c>
      <c r="H71" s="13">
        <v>0</v>
      </c>
      <c r="I71" s="13">
        <v>31551.77953</v>
      </c>
      <c r="J71" s="13">
        <v>-4373.08446</v>
      </c>
      <c r="K71" s="13">
        <v>0</v>
      </c>
      <c r="L71" s="13">
        <v>-32418.223409999999</v>
      </c>
      <c r="M71" s="13">
        <v>-776.92597000000001</v>
      </c>
      <c r="N71" s="13">
        <v>-37568.233839999994</v>
      </c>
      <c r="O71" s="13">
        <v>-6016.4543099999937</v>
      </c>
      <c r="P71" s="13">
        <v>3136.3448800000001</v>
      </c>
      <c r="Q71" s="13">
        <v>360.30453999999997</v>
      </c>
      <c r="R71" s="13">
        <v>97.435600000000008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3594.08502</v>
      </c>
      <c r="AB71" s="381"/>
      <c r="AC71" s="377"/>
      <c r="AD71" s="377"/>
      <c r="AE71" s="41"/>
      <c r="AF71" s="15"/>
    </row>
    <row r="72" spans="1:32" s="589" customFormat="1" x14ac:dyDescent="0.2">
      <c r="A72" s="14" t="s">
        <v>2234</v>
      </c>
      <c r="B72" s="13">
        <v>1103.05935</v>
      </c>
      <c r="C72" s="13">
        <v>1650.1603700000001</v>
      </c>
      <c r="D72" s="13">
        <v>3238.6817700000001</v>
      </c>
      <c r="E72" s="13">
        <v>0</v>
      </c>
      <c r="F72" s="13">
        <v>0</v>
      </c>
      <c r="G72" s="13">
        <v>0</v>
      </c>
      <c r="H72" s="13">
        <v>0</v>
      </c>
      <c r="I72" s="13">
        <v>5991.9014900000002</v>
      </c>
      <c r="J72" s="13">
        <v>-220.61184</v>
      </c>
      <c r="K72" s="13">
        <v>0</v>
      </c>
      <c r="L72" s="13">
        <v>-6303.4576699999998</v>
      </c>
      <c r="M72" s="13">
        <v>-415.21515000000005</v>
      </c>
      <c r="N72" s="13">
        <v>-6939.2846599999993</v>
      </c>
      <c r="O72" s="13">
        <v>-947.38316999999915</v>
      </c>
      <c r="P72" s="13">
        <v>6328.2793908206559</v>
      </c>
      <c r="Q72" s="13">
        <v>1142.3232691793435</v>
      </c>
      <c r="R72" s="13">
        <v>168.31241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7638.9150699999991</v>
      </c>
      <c r="AB72" s="381"/>
      <c r="AC72" s="377"/>
      <c r="AD72" s="377"/>
      <c r="AE72" s="41"/>
      <c r="AF72" s="15"/>
    </row>
    <row r="73" spans="1:32" s="589" customFormat="1" x14ac:dyDescent="0.2">
      <c r="A73" s="14" t="s">
        <v>1887</v>
      </c>
      <c r="B73" s="13">
        <v>18561.784800000001</v>
      </c>
      <c r="C73" s="13">
        <v>3616.4997999999996</v>
      </c>
      <c r="D73" s="13">
        <v>2272.66383</v>
      </c>
      <c r="E73" s="13">
        <v>0</v>
      </c>
      <c r="F73" s="13">
        <v>0</v>
      </c>
      <c r="G73" s="13">
        <v>0</v>
      </c>
      <c r="H73" s="13">
        <v>1121.5683200000001</v>
      </c>
      <c r="I73" s="13">
        <v>25572.516749999999</v>
      </c>
      <c r="J73" s="13">
        <v>-2786.0434799999998</v>
      </c>
      <c r="K73" s="13">
        <v>0</v>
      </c>
      <c r="L73" s="13">
        <v>-20656.17051</v>
      </c>
      <c r="M73" s="13">
        <v>-2430.6626699999997</v>
      </c>
      <c r="N73" s="13">
        <v>-25872.876660000002</v>
      </c>
      <c r="O73" s="13">
        <v>-300.35991000000286</v>
      </c>
      <c r="P73" s="13">
        <v>14313.201429999999</v>
      </c>
      <c r="Q73" s="13">
        <v>3526.5660200000007</v>
      </c>
      <c r="R73" s="13">
        <v>759.55435999999997</v>
      </c>
      <c r="S73" s="13">
        <v>5</v>
      </c>
      <c r="T73" s="13">
        <v>230.62997000000001</v>
      </c>
      <c r="U73" s="13">
        <v>2012.04125</v>
      </c>
      <c r="V73" s="13">
        <v>0</v>
      </c>
      <c r="W73" s="13">
        <v>0</v>
      </c>
      <c r="X73" s="13">
        <v>0</v>
      </c>
      <c r="Y73" s="13">
        <v>0</v>
      </c>
      <c r="Z73" s="13">
        <v>2012.04125</v>
      </c>
      <c r="AA73" s="13">
        <v>20846.993029999998</v>
      </c>
      <c r="AB73" s="381"/>
      <c r="AC73" s="377"/>
      <c r="AD73" s="377"/>
      <c r="AE73" s="41"/>
      <c r="AF73" s="15"/>
    </row>
    <row r="74" spans="1:32" s="589" customFormat="1" x14ac:dyDescent="0.2">
      <c r="A74" s="14" t="s">
        <v>1888</v>
      </c>
      <c r="B74" s="13">
        <v>40555.695</v>
      </c>
      <c r="C74" s="13">
        <v>22976.453000000001</v>
      </c>
      <c r="D74" s="13">
        <v>12294.627</v>
      </c>
      <c r="E74" s="13">
        <v>0</v>
      </c>
      <c r="F74" s="13">
        <v>0</v>
      </c>
      <c r="G74" s="13">
        <v>0</v>
      </c>
      <c r="H74" s="13">
        <v>1699.191</v>
      </c>
      <c r="I74" s="13">
        <v>77525.966</v>
      </c>
      <c r="J74" s="13">
        <v>-10161.023999999999</v>
      </c>
      <c r="K74" s="13">
        <v>-17.204999999999998</v>
      </c>
      <c r="L74" s="13">
        <v>-43312.15193</v>
      </c>
      <c r="M74" s="13">
        <v>-3535.2379999999998</v>
      </c>
      <c r="N74" s="13">
        <v>-57025.618929999997</v>
      </c>
      <c r="O74" s="13">
        <v>20500.347070000003</v>
      </c>
      <c r="P74" s="13">
        <v>14605.683000000001</v>
      </c>
      <c r="Q74" s="13">
        <v>3538.3591400000005</v>
      </c>
      <c r="R74" s="13">
        <v>368.11900000000003</v>
      </c>
      <c r="S74" s="13">
        <v>0.36599999999999999</v>
      </c>
      <c r="T74" s="13">
        <v>1093.825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19606.352140000003</v>
      </c>
      <c r="AB74" s="381"/>
      <c r="AC74" s="377"/>
      <c r="AD74" s="377"/>
      <c r="AE74" s="41"/>
      <c r="AF74" s="15"/>
    </row>
    <row r="75" spans="1:32" s="589" customFormat="1" x14ac:dyDescent="0.2">
      <c r="A75" s="14" t="s">
        <v>1757</v>
      </c>
      <c r="B75" s="13">
        <v>273.32592</v>
      </c>
      <c r="C75" s="13">
        <v>46.247210000000003</v>
      </c>
      <c r="D75" s="13">
        <v>136.76272</v>
      </c>
      <c r="E75" s="13">
        <v>0</v>
      </c>
      <c r="F75" s="13">
        <v>0</v>
      </c>
      <c r="G75" s="13">
        <v>114.0826</v>
      </c>
      <c r="H75" s="13">
        <v>1.916E-2</v>
      </c>
      <c r="I75" s="13">
        <v>570.43761000000006</v>
      </c>
      <c r="J75" s="13">
        <v>-129.25257999999999</v>
      </c>
      <c r="K75" s="13">
        <v>-36.998640000000002</v>
      </c>
      <c r="L75" s="13">
        <v>-973.83396000000005</v>
      </c>
      <c r="M75" s="13">
        <v>-308.65069</v>
      </c>
      <c r="N75" s="13">
        <v>-1448.73587</v>
      </c>
      <c r="O75" s="13">
        <v>-878.29825999999991</v>
      </c>
      <c r="P75" s="13">
        <v>60002.225989999999</v>
      </c>
      <c r="Q75" s="13">
        <v>9134.7509900000005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69136.976980000007</v>
      </c>
      <c r="AB75" s="381"/>
      <c r="AC75" s="377"/>
      <c r="AD75" s="377"/>
      <c r="AE75" s="41"/>
      <c r="AF75" s="15"/>
    </row>
    <row r="76" spans="1:32" s="947" customFormat="1" x14ac:dyDescent="0.2">
      <c r="A76" s="1660" t="s">
        <v>3837</v>
      </c>
      <c r="B76" s="1485">
        <v>302458.09652999992</v>
      </c>
      <c r="C76" s="1485">
        <v>125378.59524000002</v>
      </c>
      <c r="D76" s="1485">
        <v>95610.408629999991</v>
      </c>
      <c r="E76" s="1485">
        <v>551.35994000000005</v>
      </c>
      <c r="F76" s="1485">
        <v>0</v>
      </c>
      <c r="G76" s="1485">
        <v>215.16744</v>
      </c>
      <c r="H76" s="1485">
        <v>3068.8333599999996</v>
      </c>
      <c r="I76" s="1485">
        <v>527282.46114000003</v>
      </c>
      <c r="J76" s="1485">
        <v>-52204.061569999991</v>
      </c>
      <c r="K76" s="1485">
        <v>-75.917470000000009</v>
      </c>
      <c r="L76" s="1485">
        <v>-451389.55300572969</v>
      </c>
      <c r="M76" s="1485">
        <v>-22797.787841600002</v>
      </c>
      <c r="N76" s="1485">
        <v>-526467.31988732971</v>
      </c>
      <c r="O76" s="1485">
        <v>815.14125267026941</v>
      </c>
      <c r="P76" s="1485">
        <v>224053.92932082064</v>
      </c>
      <c r="Q76" s="1485">
        <v>29776.869949179345</v>
      </c>
      <c r="R76" s="1485">
        <v>20368.781929999997</v>
      </c>
      <c r="S76" s="1485">
        <v>6031.0942400000004</v>
      </c>
      <c r="T76" s="1485">
        <v>14003.755630000001</v>
      </c>
      <c r="U76" s="1485">
        <v>4948.5255999999999</v>
      </c>
      <c r="V76" s="1485">
        <v>696.31253000000004</v>
      </c>
      <c r="W76" s="1485">
        <v>7069.6143200000006</v>
      </c>
      <c r="X76" s="1485">
        <v>0</v>
      </c>
      <c r="Y76" s="1485">
        <v>0</v>
      </c>
      <c r="Z76" s="1485">
        <v>12714.452450000001</v>
      </c>
      <c r="AA76" s="1485">
        <v>306948.88351999997</v>
      </c>
      <c r="AB76" s="960"/>
      <c r="AC76" s="961"/>
      <c r="AD76" s="961"/>
      <c r="AE76" s="945"/>
      <c r="AF76" s="946"/>
    </row>
    <row r="77" spans="1:32" s="581" customForma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82"/>
      <c r="AC77" s="383"/>
      <c r="AD77" s="383"/>
      <c r="AE77" s="172"/>
      <c r="AF77" s="35"/>
    </row>
    <row r="78" spans="1:32" s="589" customFormat="1" x14ac:dyDescent="0.2">
      <c r="A78" s="14" t="s">
        <v>2145</v>
      </c>
      <c r="B78" s="13">
        <v>0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97188.388000000006</v>
      </c>
      <c r="Q78" s="13">
        <v>-22731.963</v>
      </c>
      <c r="R78" s="13">
        <v>26162.503000000001</v>
      </c>
      <c r="S78" s="13">
        <v>11141.290999999999</v>
      </c>
      <c r="T78" s="13">
        <v>26875.078000000001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138635.29699999999</v>
      </c>
      <c r="AB78" s="381"/>
      <c r="AC78" s="377"/>
      <c r="AD78" s="377"/>
      <c r="AE78" s="41"/>
      <c r="AF78" s="15"/>
    </row>
    <row r="79" spans="1:32" s="959" customFormat="1" x14ac:dyDescent="0.2">
      <c r="A79" s="1655" t="s">
        <v>3834</v>
      </c>
      <c r="B79" s="1485">
        <v>0</v>
      </c>
      <c r="C79" s="1485">
        <v>0</v>
      </c>
      <c r="D79" s="1485">
        <v>0</v>
      </c>
      <c r="E79" s="1485">
        <v>0</v>
      </c>
      <c r="F79" s="1485">
        <v>0</v>
      </c>
      <c r="G79" s="1485">
        <v>0</v>
      </c>
      <c r="H79" s="1485">
        <v>0</v>
      </c>
      <c r="I79" s="1485">
        <v>0</v>
      </c>
      <c r="J79" s="1485">
        <v>0</v>
      </c>
      <c r="K79" s="1485">
        <v>0</v>
      </c>
      <c r="L79" s="1485">
        <v>0</v>
      </c>
      <c r="M79" s="1485">
        <v>0</v>
      </c>
      <c r="N79" s="1485">
        <v>0</v>
      </c>
      <c r="O79" s="1485">
        <v>0</v>
      </c>
      <c r="P79" s="1485">
        <v>97188.388000000006</v>
      </c>
      <c r="Q79" s="1485">
        <v>-22731.963</v>
      </c>
      <c r="R79" s="1485">
        <v>26162.503000000001</v>
      </c>
      <c r="S79" s="1485">
        <v>11141.290999999999</v>
      </c>
      <c r="T79" s="1485">
        <v>26875.078000000001</v>
      </c>
      <c r="U79" s="1485">
        <v>0</v>
      </c>
      <c r="V79" s="1485">
        <v>0</v>
      </c>
      <c r="W79" s="1485">
        <v>0</v>
      </c>
      <c r="X79" s="1485">
        <v>0</v>
      </c>
      <c r="Y79" s="1485">
        <v>0</v>
      </c>
      <c r="Z79" s="1485">
        <v>0</v>
      </c>
      <c r="AA79" s="1485">
        <v>138635.29699999999</v>
      </c>
      <c r="AB79" s="962"/>
      <c r="AC79" s="952"/>
      <c r="AD79" s="952"/>
      <c r="AE79" s="950"/>
      <c r="AF79" s="958"/>
    </row>
    <row r="80" spans="1:32" s="959" customFormat="1" ht="13.5" thickBot="1" x14ac:dyDescent="0.25">
      <c r="A80" s="1295" t="s">
        <v>859</v>
      </c>
      <c r="B80" s="1296">
        <v>302505.7653599999</v>
      </c>
      <c r="C80" s="1296">
        <v>125378.59524000002</v>
      </c>
      <c r="D80" s="1296">
        <v>95610.408629999991</v>
      </c>
      <c r="E80" s="1296">
        <v>551.35994000000005</v>
      </c>
      <c r="F80" s="1296">
        <v>0</v>
      </c>
      <c r="G80" s="1296">
        <v>247.62993</v>
      </c>
      <c r="H80" s="1296">
        <v>3068.8403199999998</v>
      </c>
      <c r="I80" s="1296">
        <v>527362.59941999998</v>
      </c>
      <c r="J80" s="1296">
        <v>-52206.445009999989</v>
      </c>
      <c r="K80" s="1296">
        <v>-182.77746999999999</v>
      </c>
      <c r="L80" s="1296">
        <v>-451863.5007357297</v>
      </c>
      <c r="M80" s="1296">
        <v>-22797.787841600002</v>
      </c>
      <c r="N80" s="1296">
        <v>-527050.51105732971</v>
      </c>
      <c r="O80" s="1296">
        <v>312.08836267026948</v>
      </c>
      <c r="P80" s="1296">
        <v>883790.64593082061</v>
      </c>
      <c r="Q80" s="1296">
        <v>132527.11456917934</v>
      </c>
      <c r="R80" s="1296">
        <v>312302.37323999999</v>
      </c>
      <c r="S80" s="1296">
        <v>63261.105159999999</v>
      </c>
      <c r="T80" s="1296">
        <v>97903.440639999986</v>
      </c>
      <c r="U80" s="1296">
        <v>5447.6973699999999</v>
      </c>
      <c r="V80" s="1296">
        <v>921.93063000000006</v>
      </c>
      <c r="W80" s="1296">
        <v>7171.7151200000008</v>
      </c>
      <c r="X80" s="1296">
        <v>2.2949999999999999</v>
      </c>
      <c r="Y80" s="1296">
        <v>0</v>
      </c>
      <c r="Z80" s="1296">
        <v>13543.638120000001</v>
      </c>
      <c r="AA80" s="1296">
        <v>1503328.3176599999</v>
      </c>
      <c r="AB80" s="962"/>
      <c r="AC80" s="952"/>
      <c r="AD80" s="952"/>
      <c r="AE80" s="950"/>
      <c r="AF80" s="958"/>
    </row>
    <row r="81" spans="1:29" x14ac:dyDescent="0.2">
      <c r="A81" s="548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355"/>
      <c r="AC81" s="355"/>
    </row>
    <row r="82" spans="1:29" x14ac:dyDescent="0.2">
      <c r="A82" s="514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</row>
    <row r="83" spans="1:29" x14ac:dyDescent="0.2">
      <c r="A83" s="616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</row>
  </sheetData>
  <mergeCells count="33">
    <mergeCell ref="C9:C12"/>
    <mergeCell ref="B8:I8"/>
    <mergeCell ref="G9:G12"/>
    <mergeCell ref="P5:AA6"/>
    <mergeCell ref="S9:S12"/>
    <mergeCell ref="T9:T12"/>
    <mergeCell ref="AA9:AA12"/>
    <mergeCell ref="P9:P12"/>
    <mergeCell ref="P8:AA8"/>
    <mergeCell ref="E9:E12"/>
    <mergeCell ref="R9:R12"/>
    <mergeCell ref="A5:O6"/>
    <mergeCell ref="K9:K12"/>
    <mergeCell ref="O8:O12"/>
    <mergeCell ref="A8:A12"/>
    <mergeCell ref="H9:H12"/>
    <mergeCell ref="I9:I12"/>
    <mergeCell ref="L9:L12"/>
    <mergeCell ref="B9:B12"/>
    <mergeCell ref="F9:F12"/>
    <mergeCell ref="Y10:Y12"/>
    <mergeCell ref="U9:Z9"/>
    <mergeCell ref="V10:V12"/>
    <mergeCell ref="U10:U12"/>
    <mergeCell ref="W10:W12"/>
    <mergeCell ref="X10:X12"/>
    <mergeCell ref="Z10:Z12"/>
    <mergeCell ref="D9:D12"/>
    <mergeCell ref="Q9:Q12"/>
    <mergeCell ref="J8:N8"/>
    <mergeCell ref="J9:J12"/>
    <mergeCell ref="M9:M12"/>
    <mergeCell ref="N9:N12"/>
  </mergeCells>
  <phoneticPr fontId="6" type="noConversion"/>
  <conditionalFormatting sqref="B79:AB80 B14:AA78">
    <cfRule type="expression" dxfId="311" priority="26" stopIfTrue="1">
      <formula>$AX14=1</formula>
    </cfRule>
  </conditionalFormatting>
  <conditionalFormatting sqref="A14:A49 A51:A60 A78:A79">
    <cfRule type="expression" dxfId="310" priority="5" stopIfTrue="1">
      <formula>$AW14=1</formula>
    </cfRule>
  </conditionalFormatting>
  <conditionalFormatting sqref="A78 A80 A14:A48 A50:A58">
    <cfRule type="expression" dxfId="309" priority="6" stopIfTrue="1">
      <formula>$AU14=1</formula>
    </cfRule>
  </conditionalFormatting>
  <conditionalFormatting sqref="A50">
    <cfRule type="expression" dxfId="308" priority="7" stopIfTrue="1">
      <formula>$AV50=1</formula>
    </cfRule>
  </conditionalFormatting>
  <conditionalFormatting sqref="A61:A76">
    <cfRule type="expression" dxfId="307" priority="3" stopIfTrue="1">
      <formula>$AT61=1</formula>
    </cfRule>
  </conditionalFormatting>
  <conditionalFormatting sqref="A61:A75">
    <cfRule type="expression" dxfId="306" priority="4" stopIfTrue="1">
      <formula>$AV61=1</formula>
    </cfRule>
  </conditionalFormatting>
  <conditionalFormatting sqref="A77">
    <cfRule type="expression" dxfId="305" priority="1" stopIfTrue="1">
      <formula>$AT77=1</formula>
    </cfRule>
  </conditionalFormatting>
  <conditionalFormatting sqref="A77">
    <cfRule type="expression" dxfId="304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19685039370078741" header="0.31496062992125984" footer="0.11811023622047245"/>
  <pageSetup paperSize="8" scale="95" fitToWidth="2" orientation="portrait" r:id="rId1"/>
  <headerFooter alignWithMargins="0"/>
  <colBreaks count="1" manualBreakCount="1">
    <brk id="15" min="2" max="8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83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5" sqref="A5:H6"/>
    </sheetView>
  </sheetViews>
  <sheetFormatPr defaultRowHeight="12.75" x14ac:dyDescent="0.2"/>
  <cols>
    <col min="1" max="1" width="36.5703125" style="321" customWidth="1"/>
    <col min="2" max="2" width="15.28515625" style="321" customWidth="1"/>
    <col min="3" max="3" width="12.85546875" style="321" customWidth="1"/>
    <col min="4" max="5" width="13.140625" style="321" customWidth="1"/>
    <col min="6" max="6" width="10.7109375" style="321" customWidth="1"/>
    <col min="7" max="8" width="12.140625" style="321" customWidth="1"/>
    <col min="9" max="9" width="10.42578125" style="321" customWidth="1"/>
    <col min="10" max="10" width="9.140625" style="321"/>
    <col min="11" max="11" width="12.28515625" style="321" customWidth="1"/>
    <col min="12" max="12" width="11.7109375" style="321" customWidth="1"/>
    <col min="13" max="13" width="10.42578125" style="321" customWidth="1"/>
    <col min="14" max="14" width="13.42578125" style="321" customWidth="1"/>
    <col min="15" max="15" width="15.7109375" style="321" customWidth="1"/>
    <col min="16" max="16" width="11.28515625" style="321" customWidth="1"/>
    <col min="17" max="17" width="12.42578125" style="321" customWidth="1"/>
    <col min="18" max="18" width="11.28515625" style="321" customWidth="1"/>
    <col min="19" max="19" width="9.140625" style="1512"/>
    <col min="20" max="20" width="12.85546875" style="1512" customWidth="1"/>
    <col min="21" max="21" width="9.140625" style="1512"/>
    <col min="22" max="22" width="9.85546875" style="1512" customWidth="1"/>
    <col min="23" max="30" width="9.140625" style="1512"/>
    <col min="31" max="16384" width="9.140625" style="321"/>
  </cols>
  <sheetData>
    <row r="1" spans="1:32" x14ac:dyDescent="0.2">
      <c r="A1" s="877" t="s">
        <v>624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1511"/>
      <c r="T1" s="1511"/>
      <c r="U1" s="1511"/>
      <c r="V1" s="1511"/>
      <c r="W1" s="1511"/>
      <c r="X1" s="1511"/>
    </row>
    <row r="2" spans="1:32" x14ac:dyDescent="0.2">
      <c r="A2" s="877" t="s">
        <v>625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1511"/>
      <c r="T2" s="1511"/>
      <c r="U2" s="1511"/>
      <c r="V2" s="1511"/>
      <c r="W2" s="1511"/>
      <c r="X2" s="1511"/>
    </row>
    <row r="3" spans="1:32" s="1009" customFormat="1" x14ac:dyDescent="0.2">
      <c r="A3" s="1065" t="s">
        <v>1906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9" t="s">
        <v>1907</v>
      </c>
      <c r="S3" s="1513"/>
      <c r="T3" s="1513"/>
      <c r="U3" s="1513"/>
      <c r="V3" s="1513"/>
      <c r="W3" s="1513"/>
      <c r="X3" s="1513"/>
      <c r="Y3" s="1514"/>
      <c r="Z3" s="1514"/>
      <c r="AA3" s="1514"/>
      <c r="AB3" s="1514"/>
      <c r="AC3" s="1514"/>
      <c r="AD3" s="1514"/>
    </row>
    <row r="4" spans="1:32" s="470" customFormat="1" x14ac:dyDescent="0.2">
      <c r="A4" s="590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1515"/>
      <c r="T4" s="1515"/>
      <c r="U4" s="1515"/>
      <c r="V4" s="1515"/>
      <c r="W4" s="1515"/>
      <c r="X4" s="1515"/>
      <c r="Y4" s="1516"/>
      <c r="Z4" s="1516"/>
      <c r="AA4" s="1516"/>
      <c r="AB4" s="1516"/>
      <c r="AC4" s="1516"/>
      <c r="AD4" s="1516"/>
    </row>
    <row r="5" spans="1:32" s="470" customFormat="1" x14ac:dyDescent="0.2">
      <c r="A5" s="1901" t="s">
        <v>173</v>
      </c>
      <c r="B5" s="1902"/>
      <c r="C5" s="1902"/>
      <c r="D5" s="1902"/>
      <c r="E5" s="1902"/>
      <c r="F5" s="1902"/>
      <c r="G5" s="1902"/>
      <c r="H5" s="1902"/>
      <c r="I5" s="1909" t="s">
        <v>174</v>
      </c>
      <c r="J5" s="1910"/>
      <c r="K5" s="1910"/>
      <c r="L5" s="1910"/>
      <c r="M5" s="1910"/>
      <c r="N5" s="1910"/>
      <c r="O5" s="1910"/>
      <c r="P5" s="1910"/>
      <c r="Q5" s="1910"/>
      <c r="R5" s="1910"/>
      <c r="S5" s="1515"/>
      <c r="T5" s="1515"/>
      <c r="U5" s="1515"/>
      <c r="V5" s="1515"/>
      <c r="W5" s="1515"/>
      <c r="X5" s="1515"/>
      <c r="Y5" s="1516"/>
      <c r="Z5" s="1516"/>
      <c r="AA5" s="1516"/>
      <c r="AB5" s="1516"/>
      <c r="AC5" s="1516"/>
      <c r="AD5" s="1516"/>
    </row>
    <row r="6" spans="1:32" s="470" customFormat="1" x14ac:dyDescent="0.2">
      <c r="A6" s="1902"/>
      <c r="B6" s="1902"/>
      <c r="C6" s="1902"/>
      <c r="D6" s="1902"/>
      <c r="E6" s="1902"/>
      <c r="F6" s="1902"/>
      <c r="G6" s="1902"/>
      <c r="H6" s="1902"/>
      <c r="I6" s="1910"/>
      <c r="J6" s="1910"/>
      <c r="K6" s="1910"/>
      <c r="L6" s="1910"/>
      <c r="M6" s="1910"/>
      <c r="N6" s="1910"/>
      <c r="O6" s="1910"/>
      <c r="P6" s="1910"/>
      <c r="Q6" s="1910"/>
      <c r="R6" s="1910"/>
      <c r="S6" s="1515"/>
      <c r="T6" s="1515"/>
      <c r="U6" s="1515"/>
      <c r="V6" s="1515"/>
      <c r="W6" s="1515"/>
      <c r="X6" s="1515"/>
      <c r="Y6" s="1516"/>
      <c r="Z6" s="1516"/>
      <c r="AA6" s="1516"/>
      <c r="AB6" s="1516"/>
      <c r="AC6" s="1516"/>
      <c r="AD6" s="1516"/>
    </row>
    <row r="7" spans="1:32" s="470" customFormat="1" ht="15" thickBot="1" x14ac:dyDescent="0.25">
      <c r="A7" s="607"/>
      <c r="B7" s="599"/>
      <c r="C7" s="599"/>
      <c r="D7" s="599"/>
      <c r="E7" s="599"/>
      <c r="F7" s="599"/>
      <c r="G7" s="599"/>
      <c r="H7" s="608"/>
      <c r="I7" s="599"/>
      <c r="J7" s="599"/>
      <c r="K7" s="599"/>
      <c r="L7" s="599"/>
      <c r="M7" s="599"/>
      <c r="N7" s="599"/>
      <c r="O7" s="599"/>
      <c r="P7" s="599"/>
      <c r="Q7" s="599"/>
      <c r="R7" s="609" t="s">
        <v>1041</v>
      </c>
      <c r="S7" s="1515"/>
      <c r="T7" s="1515"/>
      <c r="U7" s="1515"/>
      <c r="V7" s="1515"/>
      <c r="W7" s="1515"/>
      <c r="X7" s="1515"/>
      <c r="Y7" s="1516"/>
      <c r="Z7" s="1516"/>
      <c r="AA7" s="1516"/>
      <c r="AB7" s="1516"/>
      <c r="AC7" s="1516"/>
      <c r="AD7" s="1516"/>
    </row>
    <row r="8" spans="1:32" ht="25.5" customHeight="1" thickBot="1" x14ac:dyDescent="0.25">
      <c r="A8" s="1869" t="s">
        <v>1048</v>
      </c>
      <c r="B8" s="1919" t="s">
        <v>1590</v>
      </c>
      <c r="C8" s="1919"/>
      <c r="D8" s="1919"/>
      <c r="E8" s="1919"/>
      <c r="F8" s="1919"/>
      <c r="G8" s="1919"/>
      <c r="H8" s="1919"/>
      <c r="I8" s="1919" t="s">
        <v>987</v>
      </c>
      <c r="J8" s="1919"/>
      <c r="K8" s="1919"/>
      <c r="L8" s="1919"/>
      <c r="M8" s="1919"/>
      <c r="N8" s="1919"/>
      <c r="O8" s="1919"/>
      <c r="P8" s="1854" t="s">
        <v>1958</v>
      </c>
      <c r="Q8" s="1854"/>
      <c r="R8" s="1854"/>
      <c r="S8" s="1511"/>
      <c r="T8" s="1511"/>
      <c r="U8" s="1511"/>
      <c r="V8" s="1511"/>
      <c r="W8" s="1511"/>
      <c r="X8" s="1511"/>
    </row>
    <row r="9" spans="1:32" ht="26.25" customHeight="1" thickBot="1" x14ac:dyDescent="0.25">
      <c r="A9" s="1870"/>
      <c r="B9" s="1854" t="s">
        <v>1591</v>
      </c>
      <c r="C9" s="1854" t="s">
        <v>1582</v>
      </c>
      <c r="D9" s="1898" t="s">
        <v>1592</v>
      </c>
      <c r="E9" s="1854" t="s">
        <v>1593</v>
      </c>
      <c r="F9" s="1854" t="s">
        <v>1938</v>
      </c>
      <c r="G9" s="1854" t="s">
        <v>1939</v>
      </c>
      <c r="H9" s="1855" t="s">
        <v>1594</v>
      </c>
      <c r="I9" s="1854" t="s">
        <v>1278</v>
      </c>
      <c r="J9" s="1854" t="s">
        <v>1279</v>
      </c>
      <c r="K9" s="1854" t="s">
        <v>1595</v>
      </c>
      <c r="L9" s="1854" t="s">
        <v>1280</v>
      </c>
      <c r="M9" s="1854" t="s">
        <v>1596</v>
      </c>
      <c r="N9" s="1854" t="s">
        <v>1597</v>
      </c>
      <c r="O9" s="1855" t="s">
        <v>1598</v>
      </c>
      <c r="P9" s="1854" t="s">
        <v>1599</v>
      </c>
      <c r="Q9" s="1854" t="s">
        <v>2339</v>
      </c>
      <c r="R9" s="1854" t="s">
        <v>1600</v>
      </c>
      <c r="S9" s="1511"/>
      <c r="T9" s="1511"/>
      <c r="U9" s="1511"/>
      <c r="V9" s="1511"/>
      <c r="W9" s="1511"/>
      <c r="X9" s="1511"/>
      <c r="AB9" s="1508"/>
    </row>
    <row r="10" spans="1:32" ht="18.75" customHeight="1" thickBot="1" x14ac:dyDescent="0.25">
      <c r="A10" s="1870"/>
      <c r="B10" s="1854"/>
      <c r="C10" s="1854"/>
      <c r="D10" s="1899"/>
      <c r="E10" s="1854"/>
      <c r="F10" s="1854"/>
      <c r="G10" s="1854"/>
      <c r="H10" s="1856"/>
      <c r="I10" s="1854"/>
      <c r="J10" s="1854"/>
      <c r="K10" s="1873"/>
      <c r="L10" s="1854"/>
      <c r="M10" s="1854"/>
      <c r="N10" s="1854"/>
      <c r="O10" s="1856"/>
      <c r="P10" s="1854"/>
      <c r="Q10" s="1854"/>
      <c r="R10" s="1854"/>
      <c r="S10" s="1511"/>
      <c r="T10" s="1511"/>
      <c r="U10" s="1511"/>
      <c r="V10" s="1511"/>
      <c r="W10" s="1511"/>
      <c r="X10" s="1511"/>
    </row>
    <row r="11" spans="1:32" ht="25.5" customHeight="1" thickBot="1" x14ac:dyDescent="0.25">
      <c r="A11" s="1870"/>
      <c r="B11" s="1854"/>
      <c r="C11" s="1854"/>
      <c r="D11" s="1899"/>
      <c r="E11" s="1854"/>
      <c r="F11" s="1854"/>
      <c r="G11" s="1854"/>
      <c r="H11" s="1856"/>
      <c r="I11" s="1854"/>
      <c r="J11" s="1854"/>
      <c r="K11" s="1873"/>
      <c r="L11" s="1854"/>
      <c r="M11" s="1854"/>
      <c r="N11" s="1854"/>
      <c r="O11" s="1856"/>
      <c r="P11" s="1854"/>
      <c r="Q11" s="1854"/>
      <c r="R11" s="1854"/>
      <c r="S11" s="1511"/>
      <c r="T11" s="1511"/>
      <c r="U11" s="1511"/>
      <c r="V11" s="1511"/>
      <c r="W11" s="1511"/>
      <c r="X11" s="1511"/>
    </row>
    <row r="12" spans="1:32" ht="30.75" customHeight="1" thickBot="1" x14ac:dyDescent="0.25">
      <c r="A12" s="1871"/>
      <c r="B12" s="1854"/>
      <c r="C12" s="1854"/>
      <c r="D12" s="1900"/>
      <c r="E12" s="1854"/>
      <c r="F12" s="1854"/>
      <c r="G12" s="1854"/>
      <c r="H12" s="1857"/>
      <c r="I12" s="1854"/>
      <c r="J12" s="1854"/>
      <c r="K12" s="1873"/>
      <c r="L12" s="1854"/>
      <c r="M12" s="1854"/>
      <c r="N12" s="1854"/>
      <c r="O12" s="1857"/>
      <c r="P12" s="1854"/>
      <c r="Q12" s="1854"/>
      <c r="R12" s="1854"/>
      <c r="S12" s="1511"/>
      <c r="T12" s="1511"/>
      <c r="U12" s="1511"/>
      <c r="V12" s="1511"/>
      <c r="W12" s="1511"/>
      <c r="X12" s="1511"/>
    </row>
    <row r="13" spans="1:32" s="563" customFormat="1" x14ac:dyDescent="0.2">
      <c r="A13" s="1659" t="s">
        <v>826</v>
      </c>
      <c r="B13" s="610"/>
      <c r="C13" s="610"/>
      <c r="D13" s="610"/>
      <c r="E13" s="610"/>
      <c r="F13" s="610"/>
      <c r="G13" s="610"/>
      <c r="H13" s="610"/>
      <c r="I13" s="610"/>
      <c r="J13" s="610"/>
      <c r="K13" s="610"/>
      <c r="L13" s="610"/>
      <c r="M13" s="610"/>
      <c r="N13" s="610"/>
      <c r="O13" s="610"/>
      <c r="P13" s="610"/>
      <c r="Q13" s="610"/>
      <c r="R13" s="610"/>
      <c r="S13" s="1517"/>
      <c r="T13" s="1517"/>
      <c r="U13" s="1517"/>
      <c r="V13" s="1517"/>
      <c r="W13" s="1517"/>
      <c r="X13" s="1517"/>
      <c r="Y13" s="1517"/>
      <c r="Z13" s="1517"/>
      <c r="AA13" s="1517"/>
      <c r="AB13" s="1517"/>
      <c r="AC13" s="1517"/>
      <c r="AD13" s="1517"/>
    </row>
    <row r="14" spans="1:32" s="596" customFormat="1" x14ac:dyDescent="0.2">
      <c r="A14" s="14" t="s">
        <v>1876</v>
      </c>
      <c r="B14" s="13">
        <v>0</v>
      </c>
      <c r="C14" s="13">
        <v>0</v>
      </c>
      <c r="D14" s="13">
        <v>-466.827</v>
      </c>
      <c r="E14" s="13">
        <v>-7148.6521199999997</v>
      </c>
      <c r="F14" s="13">
        <v>-122.24126000000001</v>
      </c>
      <c r="G14" s="13">
        <v>0</v>
      </c>
      <c r="H14" s="13">
        <v>-7737.7203799999997</v>
      </c>
      <c r="I14" s="13">
        <v>-15.097</v>
      </c>
      <c r="J14" s="13">
        <v>0</v>
      </c>
      <c r="K14" s="13">
        <v>0</v>
      </c>
      <c r="L14" s="13">
        <v>976.07745999999997</v>
      </c>
      <c r="M14" s="13">
        <v>-72.923559999999995</v>
      </c>
      <c r="N14" s="13">
        <v>0</v>
      </c>
      <c r="O14" s="13">
        <v>888.05690000000004</v>
      </c>
      <c r="P14" s="13">
        <v>1563.37859</v>
      </c>
      <c r="Q14" s="13">
        <v>-15.173</v>
      </c>
      <c r="R14" s="13">
        <v>1548.20559</v>
      </c>
      <c r="S14" s="385"/>
      <c r="T14" s="386"/>
      <c r="U14" s="386"/>
      <c r="V14" s="386"/>
      <c r="W14" s="386"/>
      <c r="X14" s="386"/>
      <c r="Y14" s="386"/>
      <c r="Z14" s="386"/>
      <c r="AA14" s="386"/>
      <c r="AB14" s="386"/>
      <c r="AC14" s="386"/>
      <c r="AD14" s="1518"/>
      <c r="AE14" s="611"/>
      <c r="AF14" s="611"/>
    </row>
    <row r="15" spans="1:32" s="596" customFormat="1" x14ac:dyDescent="0.2">
      <c r="A15" s="14" t="s">
        <v>1538</v>
      </c>
      <c r="B15" s="13">
        <v>0</v>
      </c>
      <c r="C15" s="13">
        <v>0</v>
      </c>
      <c r="D15" s="13">
        <v>-29376.629109999998</v>
      </c>
      <c r="E15" s="13">
        <v>-12264.93102</v>
      </c>
      <c r="F15" s="13">
        <v>-5093.5612299999993</v>
      </c>
      <c r="G15" s="13">
        <v>0</v>
      </c>
      <c r="H15" s="13">
        <v>-46735.121359999997</v>
      </c>
      <c r="I15" s="13">
        <v>-4897.2196299999996</v>
      </c>
      <c r="J15" s="13">
        <v>-191.244</v>
      </c>
      <c r="K15" s="13">
        <v>295.33052000000004</v>
      </c>
      <c r="L15" s="13">
        <v>-591.40021999999976</v>
      </c>
      <c r="M15" s="13">
        <v>-5575.2846200000004</v>
      </c>
      <c r="N15" s="13">
        <v>794.63376000000005</v>
      </c>
      <c r="O15" s="13">
        <v>-10165.184189999998</v>
      </c>
      <c r="P15" s="13">
        <v>37684.485680000027</v>
      </c>
      <c r="Q15" s="13">
        <v>-5655.1673700000001</v>
      </c>
      <c r="R15" s="13">
        <v>32029.318310000028</v>
      </c>
      <c r="S15" s="385"/>
      <c r="T15" s="386"/>
      <c r="U15" s="386"/>
      <c r="V15" s="386"/>
      <c r="W15" s="386"/>
      <c r="X15" s="386"/>
      <c r="Y15" s="386"/>
      <c r="Z15" s="386"/>
      <c r="AA15" s="386"/>
      <c r="AB15" s="386"/>
      <c r="AC15" s="386"/>
      <c r="AD15" s="1518"/>
      <c r="AE15" s="611"/>
      <c r="AF15" s="611"/>
    </row>
    <row r="16" spans="1:32" s="596" customFormat="1" x14ac:dyDescent="0.2">
      <c r="A16" s="14" t="s">
        <v>1074</v>
      </c>
      <c r="B16" s="13">
        <v>-67.167990000000003</v>
      </c>
      <c r="C16" s="13">
        <v>-7.5</v>
      </c>
      <c r="D16" s="13">
        <v>-55049.14299</v>
      </c>
      <c r="E16" s="13">
        <v>-23799.904649999997</v>
      </c>
      <c r="F16" s="13">
        <v>-4179.5236999999997</v>
      </c>
      <c r="G16" s="13">
        <v>-2781.3515600000001</v>
      </c>
      <c r="H16" s="13">
        <v>-85884.590889999992</v>
      </c>
      <c r="I16" s="13">
        <v>-6158.5231199999998</v>
      </c>
      <c r="J16" s="13">
        <v>-224.92884000000004</v>
      </c>
      <c r="K16" s="13">
        <v>295.9836699999999</v>
      </c>
      <c r="L16" s="13">
        <v>2006.3499899999999</v>
      </c>
      <c r="M16" s="13">
        <v>-265.41028999999997</v>
      </c>
      <c r="N16" s="13">
        <v>396.38429000000002</v>
      </c>
      <c r="O16" s="13">
        <v>-3950.1443000000008</v>
      </c>
      <c r="P16" s="13">
        <v>57212.479920000376</v>
      </c>
      <c r="Q16" s="13">
        <v>-12781.210710000221</v>
      </c>
      <c r="R16" s="13">
        <v>44431.269210000159</v>
      </c>
      <c r="S16" s="385"/>
      <c r="T16" s="386"/>
      <c r="U16" s="386"/>
      <c r="V16" s="386"/>
      <c r="W16" s="386"/>
      <c r="X16" s="386"/>
      <c r="Y16" s="386"/>
      <c r="Z16" s="386"/>
      <c r="AA16" s="386"/>
      <c r="AB16" s="386"/>
      <c r="AC16" s="386"/>
      <c r="AD16" s="1518"/>
      <c r="AE16" s="611"/>
      <c r="AF16" s="611"/>
    </row>
    <row r="17" spans="1:32" s="596" customFormat="1" x14ac:dyDescent="0.2">
      <c r="A17" s="16" t="s">
        <v>1033</v>
      </c>
      <c r="B17" s="17">
        <v>-9118.7340800000002</v>
      </c>
      <c r="C17" s="17">
        <v>-19967.72939</v>
      </c>
      <c r="D17" s="17">
        <v>-79355.436270000006</v>
      </c>
      <c r="E17" s="17">
        <v>-15152.414349999999</v>
      </c>
      <c r="F17" s="17">
        <v>-7919.7967900000003</v>
      </c>
      <c r="G17" s="17">
        <v>-9928.9208200000012</v>
      </c>
      <c r="H17" s="17">
        <v>-141443.03169999999</v>
      </c>
      <c r="I17" s="17">
        <v>-7536.623520000001</v>
      </c>
      <c r="J17" s="17">
        <v>3283.4721800000007</v>
      </c>
      <c r="K17" s="17">
        <v>0</v>
      </c>
      <c r="L17" s="17">
        <v>9768.1345600000004</v>
      </c>
      <c r="M17" s="17">
        <v>-214.37530000000004</v>
      </c>
      <c r="N17" s="17">
        <v>0</v>
      </c>
      <c r="O17" s="17">
        <v>5300.6079200000004</v>
      </c>
      <c r="P17" s="17">
        <v>4068.7582399998746</v>
      </c>
      <c r="Q17" s="17">
        <v>0</v>
      </c>
      <c r="R17" s="17">
        <v>4068.7582399998746</v>
      </c>
      <c r="S17" s="385"/>
      <c r="T17" s="386"/>
      <c r="U17" s="386"/>
      <c r="V17" s="386"/>
      <c r="W17" s="386"/>
      <c r="X17" s="386"/>
      <c r="Y17" s="386"/>
      <c r="Z17" s="386"/>
      <c r="AA17" s="386"/>
      <c r="AB17" s="386"/>
      <c r="AC17" s="386"/>
      <c r="AD17" s="1518"/>
      <c r="AE17" s="611"/>
      <c r="AF17" s="611"/>
    </row>
    <row r="18" spans="1:32" s="596" customFormat="1" x14ac:dyDescent="0.2">
      <c r="A18" s="22" t="s">
        <v>1899</v>
      </c>
      <c r="B18" s="18">
        <v>0</v>
      </c>
      <c r="C18" s="18">
        <v>0</v>
      </c>
      <c r="D18" s="18">
        <v>-6954.9127600000011</v>
      </c>
      <c r="E18" s="18">
        <v>-1234.84392</v>
      </c>
      <c r="F18" s="18">
        <v>-818.05642999999998</v>
      </c>
      <c r="G18" s="18">
        <v>0</v>
      </c>
      <c r="H18" s="18">
        <v>-9007.813110000001</v>
      </c>
      <c r="I18" s="18">
        <v>-5375.2357899999997</v>
      </c>
      <c r="J18" s="18">
        <v>619.22738000000015</v>
      </c>
      <c r="K18" s="18">
        <v>0</v>
      </c>
      <c r="L18" s="18">
        <v>275.96926000000002</v>
      </c>
      <c r="M18" s="18">
        <v>-209.22396000000001</v>
      </c>
      <c r="N18" s="18">
        <v>0</v>
      </c>
      <c r="O18" s="18">
        <v>-4689.2631099999999</v>
      </c>
      <c r="P18" s="18">
        <v>-7282.4178400000192</v>
      </c>
      <c r="Q18" s="18">
        <v>0</v>
      </c>
      <c r="R18" s="18">
        <v>-7282.4178400000192</v>
      </c>
      <c r="S18" s="385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1518"/>
      <c r="AE18" s="611"/>
      <c r="AF18" s="611"/>
    </row>
    <row r="19" spans="1:32" s="596" customFormat="1" x14ac:dyDescent="0.2">
      <c r="A19" s="14" t="s">
        <v>1901</v>
      </c>
      <c r="B19" s="13">
        <v>0</v>
      </c>
      <c r="C19" s="13">
        <v>0</v>
      </c>
      <c r="D19" s="13">
        <v>0</v>
      </c>
      <c r="E19" s="13">
        <v>-849.10118999999997</v>
      </c>
      <c r="F19" s="13">
        <v>-52.887769999999996</v>
      </c>
      <c r="G19" s="13">
        <v>0</v>
      </c>
      <c r="H19" s="13">
        <v>-901.98896000000002</v>
      </c>
      <c r="I19" s="13">
        <v>-58.074400000000004</v>
      </c>
      <c r="J19" s="13">
        <v>-30.550949999999997</v>
      </c>
      <c r="K19" s="13">
        <v>0</v>
      </c>
      <c r="L19" s="13">
        <v>75.914700000000067</v>
      </c>
      <c r="M19" s="13">
        <v>-71.561920000000001</v>
      </c>
      <c r="N19" s="13">
        <v>0</v>
      </c>
      <c r="O19" s="13">
        <v>-84.272569999999931</v>
      </c>
      <c r="P19" s="13">
        <v>507.64354999999921</v>
      </c>
      <c r="Q19" s="13">
        <v>0</v>
      </c>
      <c r="R19" s="13">
        <v>507.64354999999921</v>
      </c>
      <c r="S19" s="385"/>
      <c r="T19" s="386"/>
      <c r="U19" s="386"/>
      <c r="V19" s="386"/>
      <c r="W19" s="386"/>
      <c r="X19" s="386"/>
      <c r="Y19" s="386"/>
      <c r="Z19" s="386"/>
      <c r="AA19" s="386"/>
      <c r="AB19" s="386"/>
      <c r="AC19" s="386"/>
      <c r="AD19" s="1518"/>
      <c r="AE19" s="611"/>
      <c r="AF19" s="611"/>
    </row>
    <row r="20" spans="1:32" s="596" customFormat="1" x14ac:dyDescent="0.2">
      <c r="A20" s="14" t="s">
        <v>1900</v>
      </c>
      <c r="B20" s="13">
        <v>-1620.96496</v>
      </c>
      <c r="C20" s="13">
        <v>-4.94597</v>
      </c>
      <c r="D20" s="13">
        <v>-17819.880860000001</v>
      </c>
      <c r="E20" s="13">
        <v>-4991.5979299999999</v>
      </c>
      <c r="F20" s="13">
        <v>-1113.0256999999999</v>
      </c>
      <c r="G20" s="13">
        <v>0</v>
      </c>
      <c r="H20" s="13">
        <v>-25550.415420000001</v>
      </c>
      <c r="I20" s="13">
        <v>-754.43388000000016</v>
      </c>
      <c r="J20" s="13">
        <v>-666.91080999999997</v>
      </c>
      <c r="K20" s="13">
        <v>0</v>
      </c>
      <c r="L20" s="13">
        <v>8510.1441300000006</v>
      </c>
      <c r="M20" s="13">
        <v>-217.16524999999999</v>
      </c>
      <c r="N20" s="13">
        <v>-21.927109999999999</v>
      </c>
      <c r="O20" s="13">
        <v>6849.707080000001</v>
      </c>
      <c r="P20" s="13">
        <v>-35105.254989999979</v>
      </c>
      <c r="Q20" s="13">
        <v>0</v>
      </c>
      <c r="R20" s="13">
        <v>-35105.254989999979</v>
      </c>
      <c r="S20" s="385"/>
      <c r="T20" s="386"/>
      <c r="U20" s="386"/>
      <c r="V20" s="386"/>
      <c r="W20" s="386"/>
      <c r="X20" s="386"/>
      <c r="Y20" s="386"/>
      <c r="Z20" s="386"/>
      <c r="AA20" s="386"/>
      <c r="AB20" s="386"/>
      <c r="AC20" s="386"/>
      <c r="AD20" s="1518"/>
      <c r="AE20" s="611"/>
      <c r="AF20" s="611"/>
    </row>
    <row r="21" spans="1:32" s="596" customFormat="1" x14ac:dyDescent="0.2">
      <c r="A21" s="16" t="s">
        <v>1090</v>
      </c>
      <c r="B21" s="17">
        <v>-17716.955000000002</v>
      </c>
      <c r="C21" s="17">
        <v>0</v>
      </c>
      <c r="D21" s="17">
        <v>-80224.846239999999</v>
      </c>
      <c r="E21" s="17">
        <v>0</v>
      </c>
      <c r="F21" s="17">
        <v>-8105.5883800000001</v>
      </c>
      <c r="G21" s="17">
        <v>1135.59842</v>
      </c>
      <c r="H21" s="17">
        <v>-104911.79120000001</v>
      </c>
      <c r="I21" s="17">
        <v>-30012.144</v>
      </c>
      <c r="J21" s="17">
        <v>0</v>
      </c>
      <c r="K21" s="17">
        <v>0</v>
      </c>
      <c r="L21" s="17">
        <v>4710.0990000000002</v>
      </c>
      <c r="M21" s="17">
        <v>-664.63499999999999</v>
      </c>
      <c r="N21" s="17">
        <v>0</v>
      </c>
      <c r="O21" s="17">
        <v>-25966.679999999997</v>
      </c>
      <c r="P21" s="17">
        <v>28580.556</v>
      </c>
      <c r="Q21" s="17">
        <v>-9231.1460000000006</v>
      </c>
      <c r="R21" s="17">
        <v>19349.41</v>
      </c>
      <c r="S21" s="385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1518"/>
      <c r="AE21" s="611"/>
      <c r="AF21" s="611"/>
    </row>
    <row r="22" spans="1:32" s="596" customFormat="1" x14ac:dyDescent="0.2">
      <c r="A22" s="22" t="s">
        <v>140</v>
      </c>
      <c r="B22" s="18">
        <v>0</v>
      </c>
      <c r="C22" s="18">
        <v>0</v>
      </c>
      <c r="D22" s="18">
        <v>0</v>
      </c>
      <c r="E22" s="18">
        <v>-8.9191099999999999</v>
      </c>
      <c r="F22" s="18">
        <v>-106.60472</v>
      </c>
      <c r="G22" s="18">
        <v>0</v>
      </c>
      <c r="H22" s="18">
        <v>-115.52383</v>
      </c>
      <c r="I22" s="18">
        <v>-23.068200000000001</v>
      </c>
      <c r="J22" s="18">
        <v>0</v>
      </c>
      <c r="K22" s="18">
        <v>0</v>
      </c>
      <c r="L22" s="18">
        <v>91.618089999999995</v>
      </c>
      <c r="M22" s="18">
        <v>-68.792929999999998</v>
      </c>
      <c r="N22" s="18">
        <v>-1.6193499999999998</v>
      </c>
      <c r="O22" s="18">
        <v>-1.8623900000000075</v>
      </c>
      <c r="P22" s="18">
        <v>1302.4287199999999</v>
      </c>
      <c r="Q22" s="18">
        <v>-276.80779999999999</v>
      </c>
      <c r="R22" s="18">
        <v>1025.6209199999998</v>
      </c>
      <c r="S22" s="385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1518"/>
      <c r="AE22" s="611"/>
      <c r="AF22" s="611"/>
    </row>
    <row r="23" spans="1:32" s="596" customFormat="1" x14ac:dyDescent="0.2">
      <c r="A23" s="14" t="s">
        <v>1976</v>
      </c>
      <c r="B23" s="13">
        <v>-0.84157999999999999</v>
      </c>
      <c r="C23" s="13">
        <v>0</v>
      </c>
      <c r="D23" s="13">
        <v>-10693.61807</v>
      </c>
      <c r="E23" s="13">
        <v>0</v>
      </c>
      <c r="F23" s="13">
        <v>-746.35159999999996</v>
      </c>
      <c r="G23" s="13">
        <v>0</v>
      </c>
      <c r="H23" s="13">
        <v>-11440.811250000001</v>
      </c>
      <c r="I23" s="13">
        <v>-1419.7294300000001</v>
      </c>
      <c r="J23" s="13">
        <v>0</v>
      </c>
      <c r="K23" s="13">
        <v>0</v>
      </c>
      <c r="L23" s="13">
        <v>13394.19448</v>
      </c>
      <c r="M23" s="13">
        <v>-13009.893400000001</v>
      </c>
      <c r="N23" s="13">
        <v>-106.63174000000001</v>
      </c>
      <c r="O23" s="13">
        <v>-1142.0600900000002</v>
      </c>
      <c r="P23" s="13">
        <v>7540.0919999999996</v>
      </c>
      <c r="Q23" s="13">
        <v>-1474.0870400000001</v>
      </c>
      <c r="R23" s="13">
        <v>6066.0049600000002</v>
      </c>
      <c r="S23" s="385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1518"/>
      <c r="AE23" s="611"/>
      <c r="AF23" s="611"/>
    </row>
    <row r="24" spans="1:32" s="596" customFormat="1" x14ac:dyDescent="0.2">
      <c r="A24" s="14" t="s">
        <v>1902</v>
      </c>
      <c r="B24" s="13">
        <v>-0.54170000000000007</v>
      </c>
      <c r="C24" s="13">
        <v>0</v>
      </c>
      <c r="D24" s="13">
        <v>-954.73</v>
      </c>
      <c r="E24" s="13">
        <v>-3828.4119999999998</v>
      </c>
      <c r="F24" s="13">
        <v>-153.52700000018999</v>
      </c>
      <c r="G24" s="13">
        <v>-54.754160000000006</v>
      </c>
      <c r="H24" s="13">
        <v>-4991.9648600001901</v>
      </c>
      <c r="I24" s="13">
        <v>-18.675999999999998</v>
      </c>
      <c r="J24" s="13">
        <v>-29.01</v>
      </c>
      <c r="K24" s="13">
        <v>0</v>
      </c>
      <c r="L24" s="13">
        <v>406.51377000000008</v>
      </c>
      <c r="M24" s="13">
        <v>-9.4994902610778802E-11</v>
      </c>
      <c r="N24" s="13">
        <v>-61.223999999999997</v>
      </c>
      <c r="O24" s="13">
        <v>297.60376999990513</v>
      </c>
      <c r="P24" s="13">
        <v>2457.5049239830278</v>
      </c>
      <c r="Q24" s="13">
        <v>-391.17899999999997</v>
      </c>
      <c r="R24" s="13">
        <v>2066.3259239830277</v>
      </c>
      <c r="S24" s="385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1518"/>
      <c r="AE24" s="611"/>
      <c r="AF24" s="611"/>
    </row>
    <row r="25" spans="1:32" s="596" customFormat="1" x14ac:dyDescent="0.2">
      <c r="A25" s="16" t="s">
        <v>1129</v>
      </c>
      <c r="B25" s="17">
        <v>0</v>
      </c>
      <c r="C25" s="17">
        <v>0</v>
      </c>
      <c r="D25" s="17">
        <v>-757.79705999999999</v>
      </c>
      <c r="E25" s="17">
        <v>-116.97467</v>
      </c>
      <c r="F25" s="17">
        <v>-286.79781276908358</v>
      </c>
      <c r="G25" s="17">
        <v>0</v>
      </c>
      <c r="H25" s="17">
        <v>-1161.5695427690835</v>
      </c>
      <c r="I25" s="17">
        <v>-157.42079000000004</v>
      </c>
      <c r="J25" s="17">
        <v>0</v>
      </c>
      <c r="K25" s="17">
        <v>13.425520000000004</v>
      </c>
      <c r="L25" s="17">
        <v>161.50860999999998</v>
      </c>
      <c r="M25" s="17">
        <v>-17.60538</v>
      </c>
      <c r="N25" s="17">
        <v>-73.814880000000002</v>
      </c>
      <c r="O25" s="17">
        <v>-73.906920000000056</v>
      </c>
      <c r="P25" s="17">
        <v>-3431.2568355107423</v>
      </c>
      <c r="Q25" s="17">
        <v>0</v>
      </c>
      <c r="R25" s="17">
        <v>-3431.2568355107423</v>
      </c>
      <c r="S25" s="385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1518"/>
      <c r="AE25" s="611"/>
      <c r="AF25" s="611"/>
    </row>
    <row r="26" spans="1:32" s="596" customFormat="1" x14ac:dyDescent="0.2">
      <c r="A26" s="22" t="s">
        <v>999</v>
      </c>
      <c r="B26" s="18">
        <v>0</v>
      </c>
      <c r="C26" s="18">
        <v>-93.08541000000001</v>
      </c>
      <c r="D26" s="18">
        <v>-3914.1162799999997</v>
      </c>
      <c r="E26" s="18">
        <v>-818.11721999999997</v>
      </c>
      <c r="F26" s="18">
        <v>-1649.38436</v>
      </c>
      <c r="G26" s="18">
        <v>-183.25392000000002</v>
      </c>
      <c r="H26" s="18">
        <v>-6657.9571900000001</v>
      </c>
      <c r="I26" s="18">
        <v>-1837.3792799999999</v>
      </c>
      <c r="J26" s="18">
        <v>0</v>
      </c>
      <c r="K26" s="18">
        <v>0</v>
      </c>
      <c r="L26" s="18">
        <v>-14170.67489</v>
      </c>
      <c r="M26" s="18">
        <v>-261.39224000000002</v>
      </c>
      <c r="N26" s="18">
        <v>0</v>
      </c>
      <c r="O26" s="18">
        <v>-16269.446409999999</v>
      </c>
      <c r="P26" s="18">
        <v>-34246.412939999995</v>
      </c>
      <c r="Q26" s="18">
        <v>0</v>
      </c>
      <c r="R26" s="18">
        <v>-34246.412939999995</v>
      </c>
      <c r="S26" s="385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1518"/>
      <c r="AE26" s="611"/>
      <c r="AF26" s="611"/>
    </row>
    <row r="27" spans="1:32" s="596" customFormat="1" x14ac:dyDescent="0.2">
      <c r="A27" s="14" t="s">
        <v>1908</v>
      </c>
      <c r="B27" s="13">
        <v>-3423.0624800000001</v>
      </c>
      <c r="C27" s="13">
        <v>0</v>
      </c>
      <c r="D27" s="13">
        <v>-31476.188999999998</v>
      </c>
      <c r="E27" s="13">
        <v>-5300.8672200000001</v>
      </c>
      <c r="F27" s="13">
        <v>-3651.9248299999999</v>
      </c>
      <c r="G27" s="13">
        <v>0</v>
      </c>
      <c r="H27" s="13">
        <v>-43852.043529999995</v>
      </c>
      <c r="I27" s="13">
        <v>-12532.882399999999</v>
      </c>
      <c r="J27" s="13">
        <v>1256.44157</v>
      </c>
      <c r="K27" s="13">
        <v>51.261220000000002</v>
      </c>
      <c r="L27" s="13">
        <v>-19013.247670000001</v>
      </c>
      <c r="M27" s="13">
        <v>-1142.4663399999999</v>
      </c>
      <c r="N27" s="13">
        <v>0</v>
      </c>
      <c r="O27" s="13">
        <v>-31380.893619999999</v>
      </c>
      <c r="P27" s="13">
        <v>-61401.481389999914</v>
      </c>
      <c r="Q27" s="13">
        <v>0</v>
      </c>
      <c r="R27" s="13">
        <v>-61401.481389999914</v>
      </c>
      <c r="S27" s="385"/>
      <c r="T27" s="386"/>
      <c r="U27" s="386"/>
      <c r="V27" s="386"/>
      <c r="W27" s="386"/>
      <c r="X27" s="386"/>
      <c r="Y27" s="386"/>
      <c r="Z27" s="386"/>
      <c r="AA27" s="386"/>
      <c r="AB27" s="386"/>
      <c r="AC27" s="386"/>
      <c r="AD27" s="1518"/>
      <c r="AE27" s="611"/>
      <c r="AF27" s="611"/>
    </row>
    <row r="28" spans="1:32" s="596" customForma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-1453.5111899999999</v>
      </c>
      <c r="F28" s="13">
        <v>-1.0089999999999999</v>
      </c>
      <c r="G28" s="13">
        <v>0</v>
      </c>
      <c r="H28" s="13">
        <v>-1454.52019</v>
      </c>
      <c r="I28" s="13">
        <v>-232.06100000000001</v>
      </c>
      <c r="J28" s="13">
        <v>6.8360000000000003</v>
      </c>
      <c r="K28" s="13">
        <v>0</v>
      </c>
      <c r="L28" s="13">
        <v>295.41199999999998</v>
      </c>
      <c r="M28" s="13">
        <v>-16.673999999999999</v>
      </c>
      <c r="N28" s="13">
        <v>-76.325000000000003</v>
      </c>
      <c r="O28" s="13">
        <v>-22.812000000000019</v>
      </c>
      <c r="P28" s="13">
        <v>-1713.037</v>
      </c>
      <c r="Q28" s="13">
        <v>0</v>
      </c>
      <c r="R28" s="13">
        <v>-1713.037</v>
      </c>
      <c r="S28" s="385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1518"/>
      <c r="AE28" s="611"/>
      <c r="AF28" s="611"/>
    </row>
    <row r="29" spans="1:32" s="596" customFormat="1" x14ac:dyDescent="0.2">
      <c r="A29" s="16" t="s">
        <v>1076</v>
      </c>
      <c r="B29" s="17">
        <v>-1638.7946000000002</v>
      </c>
      <c r="C29" s="17">
        <v>0</v>
      </c>
      <c r="D29" s="17">
        <v>-21711.695183232092</v>
      </c>
      <c r="E29" s="17">
        <v>0</v>
      </c>
      <c r="F29" s="17">
        <v>-6975.5441300000002</v>
      </c>
      <c r="G29" s="17">
        <v>0</v>
      </c>
      <c r="H29" s="17">
        <v>-30326.033913232095</v>
      </c>
      <c r="I29" s="17">
        <v>-4612.3478600000008</v>
      </c>
      <c r="J29" s="17">
        <v>-1641.883</v>
      </c>
      <c r="K29" s="17">
        <v>0</v>
      </c>
      <c r="L29" s="17">
        <v>2250.4076500000001</v>
      </c>
      <c r="M29" s="17">
        <v>-3624.96009</v>
      </c>
      <c r="N29" s="17">
        <v>-789.00099999999998</v>
      </c>
      <c r="O29" s="17">
        <v>-8417.7843000000012</v>
      </c>
      <c r="P29" s="17">
        <v>34545.019</v>
      </c>
      <c r="Q29" s="17">
        <v>-6383.5649999999996</v>
      </c>
      <c r="R29" s="17">
        <v>28161.454000000002</v>
      </c>
      <c r="S29" s="385"/>
      <c r="T29" s="386"/>
      <c r="U29" s="386"/>
      <c r="V29" s="386"/>
      <c r="W29" s="386"/>
      <c r="X29" s="386"/>
      <c r="Y29" s="386"/>
      <c r="Z29" s="386"/>
      <c r="AA29" s="386"/>
      <c r="AB29" s="386"/>
      <c r="AC29" s="386"/>
      <c r="AD29" s="1518"/>
      <c r="AE29" s="611"/>
      <c r="AF29" s="611"/>
    </row>
    <row r="30" spans="1:32" s="596" customFormat="1" x14ac:dyDescent="0.2">
      <c r="A30" s="22" t="s">
        <v>1102</v>
      </c>
      <c r="B30" s="18">
        <v>-36.750459999999997</v>
      </c>
      <c r="C30" s="18">
        <v>0</v>
      </c>
      <c r="D30" s="18">
        <v>0</v>
      </c>
      <c r="E30" s="18">
        <v>-100.37025</v>
      </c>
      <c r="F30" s="18">
        <v>-255.72324</v>
      </c>
      <c r="G30" s="18">
        <v>0</v>
      </c>
      <c r="H30" s="18">
        <v>-392.84395000000001</v>
      </c>
      <c r="I30" s="18">
        <v>-885.22559000000012</v>
      </c>
      <c r="J30" s="18">
        <v>900.59987000000001</v>
      </c>
      <c r="K30" s="18">
        <v>0</v>
      </c>
      <c r="L30" s="18">
        <v>-458.41531999999995</v>
      </c>
      <c r="M30" s="18">
        <v>-38.039660000000005</v>
      </c>
      <c r="N30" s="18">
        <v>0</v>
      </c>
      <c r="O30" s="18">
        <v>-481.08070000000009</v>
      </c>
      <c r="P30" s="18">
        <v>-8107.9410100000223</v>
      </c>
      <c r="Q30" s="18">
        <v>0</v>
      </c>
      <c r="R30" s="18">
        <v>-8107.9410100000223</v>
      </c>
      <c r="S30" s="385"/>
      <c r="T30" s="386"/>
      <c r="U30" s="386"/>
      <c r="V30" s="386"/>
      <c r="W30" s="386"/>
      <c r="X30" s="386"/>
      <c r="Y30" s="386"/>
      <c r="Z30" s="386"/>
      <c r="AA30" s="386"/>
      <c r="AB30" s="386"/>
      <c r="AC30" s="386"/>
      <c r="AD30" s="1518"/>
      <c r="AE30" s="611"/>
      <c r="AF30" s="611"/>
    </row>
    <row r="31" spans="1:32" s="596" customFormat="1" x14ac:dyDescent="0.2">
      <c r="A31" s="14" t="s">
        <v>1997</v>
      </c>
      <c r="B31" s="13">
        <v>0</v>
      </c>
      <c r="C31" s="13">
        <v>0</v>
      </c>
      <c r="D31" s="13">
        <v>-355.18105799999984</v>
      </c>
      <c r="E31" s="13">
        <v>-4139.4652400000004</v>
      </c>
      <c r="F31" s="13">
        <v>-355.99648999999999</v>
      </c>
      <c r="G31" s="13">
        <v>0</v>
      </c>
      <c r="H31" s="13">
        <v>-4850.642788000001</v>
      </c>
      <c r="I31" s="13">
        <v>-408.87211000000002</v>
      </c>
      <c r="J31" s="13">
        <v>633.94160999999986</v>
      </c>
      <c r="K31" s="13">
        <v>113.57880000000002</v>
      </c>
      <c r="L31" s="13">
        <v>12923.339890000001</v>
      </c>
      <c r="M31" s="13">
        <v>-964.05639000000019</v>
      </c>
      <c r="N31" s="13">
        <v>0</v>
      </c>
      <c r="O31" s="13">
        <v>12297.9318</v>
      </c>
      <c r="P31" s="13">
        <v>5036.426439999992</v>
      </c>
      <c r="Q31" s="13">
        <v>0</v>
      </c>
      <c r="R31" s="13">
        <v>5036.426439999992</v>
      </c>
      <c r="S31" s="385"/>
      <c r="T31" s="386"/>
      <c r="U31" s="386"/>
      <c r="V31" s="386"/>
      <c r="W31" s="386"/>
      <c r="X31" s="386"/>
      <c r="Y31" s="386"/>
      <c r="Z31" s="386"/>
      <c r="AA31" s="386"/>
      <c r="AB31" s="386"/>
      <c r="AC31" s="386"/>
      <c r="AD31" s="1518"/>
      <c r="AE31" s="611"/>
      <c r="AF31" s="611"/>
    </row>
    <row r="32" spans="1:32" s="596" customFormat="1" x14ac:dyDescent="0.2">
      <c r="A32" s="14" t="s">
        <v>1881</v>
      </c>
      <c r="B32" s="13">
        <v>-1376.7579699999999</v>
      </c>
      <c r="C32" s="13">
        <v>0</v>
      </c>
      <c r="D32" s="13">
        <v>-39145.991974474993</v>
      </c>
      <c r="E32" s="13">
        <v>-5957.3074100000003</v>
      </c>
      <c r="F32" s="13">
        <v>-8729.272719999999</v>
      </c>
      <c r="G32" s="13">
        <v>0</v>
      </c>
      <c r="H32" s="13">
        <v>-55209.330074474994</v>
      </c>
      <c r="I32" s="13">
        <v>-19613.862530000002</v>
      </c>
      <c r="J32" s="13">
        <v>-919.82707999999991</v>
      </c>
      <c r="K32" s="13">
        <v>0</v>
      </c>
      <c r="L32" s="13">
        <v>507.90439000000003</v>
      </c>
      <c r="M32" s="13">
        <v>-453.33710000000002</v>
      </c>
      <c r="N32" s="13">
        <v>0</v>
      </c>
      <c r="O32" s="13">
        <v>-20479.122320000002</v>
      </c>
      <c r="P32" s="13">
        <v>-19543.231849999942</v>
      </c>
      <c r="Q32" s="13">
        <v>-1898.4656599999998</v>
      </c>
      <c r="R32" s="13">
        <v>-21441.697509999944</v>
      </c>
      <c r="S32" s="385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1518"/>
      <c r="AE32" s="611"/>
      <c r="AF32" s="611"/>
    </row>
    <row r="33" spans="1:33" s="596" customFormat="1" x14ac:dyDescent="0.2">
      <c r="A33" s="16" t="s">
        <v>1028</v>
      </c>
      <c r="B33" s="17">
        <v>-3742.1633500000003</v>
      </c>
      <c r="C33" s="17">
        <v>0</v>
      </c>
      <c r="D33" s="17">
        <v>-11911.398841772441</v>
      </c>
      <c r="E33" s="17">
        <v>-7532.2855199999995</v>
      </c>
      <c r="F33" s="17">
        <v>-5062.5723899999994</v>
      </c>
      <c r="G33" s="17">
        <v>-2216.8900500000004</v>
      </c>
      <c r="H33" s="17">
        <v>-30465.310151772443</v>
      </c>
      <c r="I33" s="17">
        <v>-1573.7882299999999</v>
      </c>
      <c r="J33" s="17">
        <v>4305.2634399999997</v>
      </c>
      <c r="K33" s="17">
        <v>0</v>
      </c>
      <c r="L33" s="17">
        <v>6540.1297000000004</v>
      </c>
      <c r="M33" s="17">
        <v>-856.32482999999991</v>
      </c>
      <c r="N33" s="17">
        <v>0</v>
      </c>
      <c r="O33" s="17">
        <v>8415.2800800000005</v>
      </c>
      <c r="P33" s="17">
        <v>22225.574829999856</v>
      </c>
      <c r="Q33" s="17">
        <v>0</v>
      </c>
      <c r="R33" s="17">
        <v>22225.574829999856</v>
      </c>
      <c r="S33" s="385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1518"/>
      <c r="AE33" s="611"/>
      <c r="AF33" s="611"/>
    </row>
    <row r="34" spans="1:33" s="596" customFormat="1" x14ac:dyDescent="0.2">
      <c r="A34" s="22" t="s">
        <v>1753</v>
      </c>
      <c r="B34" s="18">
        <v>0</v>
      </c>
      <c r="C34" s="18">
        <v>0</v>
      </c>
      <c r="D34" s="18">
        <v>-8418.8312600000008</v>
      </c>
      <c r="E34" s="18">
        <v>-1592.8630900000001</v>
      </c>
      <c r="F34" s="18">
        <v>-1271.5977800000001</v>
      </c>
      <c r="G34" s="18">
        <v>0</v>
      </c>
      <c r="H34" s="18">
        <v>-11283.292130000002</v>
      </c>
      <c r="I34" s="18">
        <v>-2146.4035199999998</v>
      </c>
      <c r="J34" s="18">
        <v>-78.462999999999994</v>
      </c>
      <c r="K34" s="18">
        <v>0</v>
      </c>
      <c r="L34" s="18">
        <v>99.637929999999997</v>
      </c>
      <c r="M34" s="18">
        <v>795.85145</v>
      </c>
      <c r="N34" s="18">
        <v>345.64499999999998</v>
      </c>
      <c r="O34" s="18">
        <v>-983.73214000000007</v>
      </c>
      <c r="P34" s="18">
        <v>-8931.7670800000469</v>
      </c>
      <c r="Q34" s="18">
        <v>0</v>
      </c>
      <c r="R34" s="18">
        <v>-8931.7670800000469</v>
      </c>
      <c r="S34" s="385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1518"/>
      <c r="AE34" s="611"/>
      <c r="AF34" s="611"/>
    </row>
    <row r="35" spans="1:33" s="596" customFormat="1" x14ac:dyDescent="0.2">
      <c r="A35" s="14" t="s">
        <v>1077</v>
      </c>
      <c r="B35" s="13">
        <v>-3484.7560199999998</v>
      </c>
      <c r="C35" s="13">
        <v>105.83824</v>
      </c>
      <c r="D35" s="13">
        <v>-19041.783530000001</v>
      </c>
      <c r="E35" s="13">
        <v>-361.02265</v>
      </c>
      <c r="F35" s="13">
        <v>-1609.3595899999998</v>
      </c>
      <c r="G35" s="13">
        <v>0</v>
      </c>
      <c r="H35" s="13">
        <v>-24391.083549999999</v>
      </c>
      <c r="I35" s="13">
        <v>-3009.0795000000003</v>
      </c>
      <c r="J35" s="13">
        <v>1269.18139</v>
      </c>
      <c r="K35" s="13">
        <v>0</v>
      </c>
      <c r="L35" s="13">
        <v>20.95505</v>
      </c>
      <c r="M35" s="13">
        <v>-119.15334</v>
      </c>
      <c r="N35" s="13">
        <v>0</v>
      </c>
      <c r="O35" s="13">
        <v>-1838.0964000000004</v>
      </c>
      <c r="P35" s="13">
        <v>-17258.804319999999</v>
      </c>
      <c r="Q35" s="13">
        <v>0</v>
      </c>
      <c r="R35" s="13">
        <v>-17258.804319999999</v>
      </c>
      <c r="S35" s="385"/>
      <c r="T35" s="386"/>
      <c r="U35" s="386"/>
      <c r="V35" s="386"/>
      <c r="W35" s="386"/>
      <c r="X35" s="386"/>
      <c r="Y35" s="386"/>
      <c r="Z35" s="386"/>
      <c r="AA35" s="386"/>
      <c r="AB35" s="386"/>
      <c r="AC35" s="386"/>
      <c r="AD35" s="1518"/>
      <c r="AE35" s="611"/>
      <c r="AF35" s="611"/>
    </row>
    <row r="36" spans="1:33" s="596" customFormat="1" x14ac:dyDescent="0.2">
      <c r="A36" s="14" t="s">
        <v>1032</v>
      </c>
      <c r="B36" s="13">
        <v>-68.803809999999999</v>
      </c>
      <c r="C36" s="13">
        <v>0</v>
      </c>
      <c r="D36" s="13">
        <v>-399.98515000000003</v>
      </c>
      <c r="E36" s="13">
        <v>-26.80903</v>
      </c>
      <c r="F36" s="13">
        <v>-338.09517999999997</v>
      </c>
      <c r="G36" s="13">
        <v>0</v>
      </c>
      <c r="H36" s="13">
        <v>-833.69317000000001</v>
      </c>
      <c r="I36" s="13">
        <v>65.302419999999998</v>
      </c>
      <c r="J36" s="13">
        <v>-129.97900000000001</v>
      </c>
      <c r="K36" s="13">
        <v>0</v>
      </c>
      <c r="L36" s="13">
        <v>38.052300000000002</v>
      </c>
      <c r="M36" s="13">
        <v>-86.013180000000006</v>
      </c>
      <c r="N36" s="13">
        <v>-0.1105</v>
      </c>
      <c r="O36" s="13">
        <v>-112.74796000000002</v>
      </c>
      <c r="P36" s="13">
        <v>-1849.9382999999957</v>
      </c>
      <c r="Q36" s="13">
        <v>0</v>
      </c>
      <c r="R36" s="13">
        <v>-1849.9382999999957</v>
      </c>
      <c r="S36" s="385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1518"/>
      <c r="AE36" s="611"/>
      <c r="AF36" s="611"/>
    </row>
    <row r="37" spans="1:33" s="596" customFormat="1" x14ac:dyDescent="0.2">
      <c r="A37" s="16" t="s">
        <v>1031</v>
      </c>
      <c r="B37" s="17">
        <v>-1568.62267</v>
      </c>
      <c r="C37" s="17">
        <v>-1223.2807299999999</v>
      </c>
      <c r="D37" s="17">
        <v>-7200.8516499999996</v>
      </c>
      <c r="E37" s="17">
        <v>-1213.8858500000001</v>
      </c>
      <c r="F37" s="17">
        <v>-420.58263999999997</v>
      </c>
      <c r="G37" s="17">
        <v>0</v>
      </c>
      <c r="H37" s="17">
        <v>-11627.223540000001</v>
      </c>
      <c r="I37" s="17">
        <v>-544.45950000000005</v>
      </c>
      <c r="J37" s="17">
        <v>22.916079999999997</v>
      </c>
      <c r="K37" s="17">
        <v>0</v>
      </c>
      <c r="L37" s="17">
        <v>1934.2070200000001</v>
      </c>
      <c r="M37" s="17">
        <v>-599.71938</v>
      </c>
      <c r="N37" s="17">
        <v>0</v>
      </c>
      <c r="O37" s="17">
        <v>812.94421999999986</v>
      </c>
      <c r="P37" s="17">
        <v>8865.8807699999998</v>
      </c>
      <c r="Q37" s="17">
        <v>-3079.4131899999998</v>
      </c>
      <c r="R37" s="17">
        <v>5786.4675800000005</v>
      </c>
      <c r="S37" s="385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1518"/>
      <c r="AE37" s="611"/>
      <c r="AF37" s="611"/>
    </row>
    <row r="38" spans="1:33" s="596" customFormat="1" x14ac:dyDescent="0.2">
      <c r="A38" s="22" t="s">
        <v>1101</v>
      </c>
      <c r="B38" s="18">
        <v>-175.93082000000001</v>
      </c>
      <c r="C38" s="18">
        <v>0</v>
      </c>
      <c r="D38" s="18">
        <v>-3634.1619999999998</v>
      </c>
      <c r="E38" s="18">
        <v>-1619.5418999999999</v>
      </c>
      <c r="F38" s="18">
        <v>-2336.5580199999999</v>
      </c>
      <c r="G38" s="18">
        <v>0</v>
      </c>
      <c r="H38" s="18">
        <v>-7766.1927400000004</v>
      </c>
      <c r="I38" s="18">
        <v>-385.59376000000003</v>
      </c>
      <c r="J38" s="18">
        <v>0</v>
      </c>
      <c r="K38" s="18">
        <v>0</v>
      </c>
      <c r="L38" s="18">
        <v>6871.1112000000003</v>
      </c>
      <c r="M38" s="18">
        <v>-2040.8982611881002</v>
      </c>
      <c r="N38" s="18">
        <v>0</v>
      </c>
      <c r="O38" s="18">
        <v>4444.6191788119004</v>
      </c>
      <c r="P38" s="18">
        <v>-34224.940549999999</v>
      </c>
      <c r="Q38" s="18">
        <v>0</v>
      </c>
      <c r="R38" s="18">
        <v>-34224.940549999999</v>
      </c>
      <c r="S38" s="385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1518"/>
      <c r="AE38" s="611"/>
      <c r="AF38" s="611"/>
    </row>
    <row r="39" spans="1:33" s="596" customFormat="1" x14ac:dyDescent="0.2">
      <c r="A39" s="14" t="s">
        <v>1934</v>
      </c>
      <c r="B39" s="13">
        <v>-265.66848999999996</v>
      </c>
      <c r="C39" s="13">
        <v>-1425.135</v>
      </c>
      <c r="D39" s="13">
        <v>-48364.651000000005</v>
      </c>
      <c r="E39" s="13">
        <v>-2715.82555</v>
      </c>
      <c r="F39" s="13">
        <v>-3505.0632199999995</v>
      </c>
      <c r="G39" s="13">
        <v>0</v>
      </c>
      <c r="H39" s="13">
        <v>-56276.343260000001</v>
      </c>
      <c r="I39" s="13">
        <v>-18575.05416</v>
      </c>
      <c r="J39" s="13">
        <v>-22.261440000000004</v>
      </c>
      <c r="K39" s="13">
        <v>161.98665999999997</v>
      </c>
      <c r="L39" s="13">
        <v>2067.2372300000002</v>
      </c>
      <c r="M39" s="13">
        <v>-5556.8167800000001</v>
      </c>
      <c r="N39" s="13">
        <v>0</v>
      </c>
      <c r="O39" s="13">
        <v>-21924.908489999998</v>
      </c>
      <c r="P39" s="13">
        <v>33679.853530000066</v>
      </c>
      <c r="Q39" s="13">
        <v>-7434.5074999999997</v>
      </c>
      <c r="R39" s="13">
        <v>26245.34603000007</v>
      </c>
      <c r="S39" s="385"/>
      <c r="T39" s="386"/>
      <c r="U39" s="386"/>
      <c r="V39" s="386"/>
      <c r="W39" s="386"/>
      <c r="X39" s="386"/>
      <c r="Y39" s="386"/>
      <c r="Z39" s="386"/>
      <c r="AA39" s="386"/>
      <c r="AB39" s="386"/>
      <c r="AC39" s="386"/>
      <c r="AD39" s="1518"/>
      <c r="AE39" s="611"/>
      <c r="AF39" s="611"/>
    </row>
    <row r="40" spans="1:33" s="596" customFormat="1" x14ac:dyDescent="0.2">
      <c r="A40" s="14" t="s">
        <v>1877</v>
      </c>
      <c r="B40" s="13">
        <v>0</v>
      </c>
      <c r="C40" s="13">
        <v>0</v>
      </c>
      <c r="D40" s="13">
        <v>0</v>
      </c>
      <c r="E40" s="13">
        <v>-137.542</v>
      </c>
      <c r="F40" s="13">
        <v>-1004.675</v>
      </c>
      <c r="G40" s="13">
        <v>0</v>
      </c>
      <c r="H40" s="13">
        <v>-1142.2169999999999</v>
      </c>
      <c r="I40" s="13">
        <v>-1388.788</v>
      </c>
      <c r="J40" s="13">
        <v>0</v>
      </c>
      <c r="K40" s="13">
        <v>0</v>
      </c>
      <c r="L40" s="13">
        <v>157.161</v>
      </c>
      <c r="M40" s="13">
        <v>-75.314999999999998</v>
      </c>
      <c r="N40" s="13">
        <v>0</v>
      </c>
      <c r="O40" s="13">
        <v>-1306.942</v>
      </c>
      <c r="P40" s="13">
        <v>-8742.2189999999991</v>
      </c>
      <c r="Q40" s="13">
        <v>0</v>
      </c>
      <c r="R40" s="13">
        <v>-8742.2189999999991</v>
      </c>
      <c r="S40" s="385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1518"/>
      <c r="AE40" s="611"/>
      <c r="AF40" s="611"/>
    </row>
    <row r="41" spans="1:33" s="596" customFormat="1" x14ac:dyDescent="0.2">
      <c r="A41" s="14" t="s">
        <v>1100</v>
      </c>
      <c r="B41" s="13">
        <v>-1797.5239999999999</v>
      </c>
      <c r="C41" s="13">
        <v>0</v>
      </c>
      <c r="D41" s="13">
        <v>-5778.6329999999998</v>
      </c>
      <c r="E41" s="13">
        <v>-7725.0439999999999</v>
      </c>
      <c r="F41" s="13">
        <v>-2641.2750000000001</v>
      </c>
      <c r="G41" s="13">
        <v>0</v>
      </c>
      <c r="H41" s="13">
        <v>-17942.475999999999</v>
      </c>
      <c r="I41" s="13">
        <v>-5727.7550000000001</v>
      </c>
      <c r="J41" s="13">
        <v>0</v>
      </c>
      <c r="K41" s="13">
        <v>0</v>
      </c>
      <c r="L41" s="13">
        <v>-133.75200000000001</v>
      </c>
      <c r="M41" s="13">
        <v>-604.471</v>
      </c>
      <c r="N41" s="13">
        <v>1320.54</v>
      </c>
      <c r="O41" s="13">
        <v>-5145.438000000001</v>
      </c>
      <c r="P41" s="13">
        <v>340.37700000000001</v>
      </c>
      <c r="Q41" s="13">
        <v>0</v>
      </c>
      <c r="R41" s="13">
        <v>340.37700000000001</v>
      </c>
      <c r="S41" s="385"/>
      <c r="T41" s="386"/>
      <c r="U41" s="386"/>
      <c r="V41" s="386"/>
      <c r="W41" s="386"/>
      <c r="X41" s="386"/>
      <c r="Y41" s="386"/>
      <c r="Z41" s="386"/>
      <c r="AA41" s="386"/>
      <c r="AB41" s="386"/>
      <c r="AC41" s="386"/>
      <c r="AD41" s="1518"/>
      <c r="AE41" s="611"/>
      <c r="AF41" s="611"/>
      <c r="AG41" s="611"/>
    </row>
    <row r="42" spans="1:33" s="596" customFormat="1" x14ac:dyDescent="0.2">
      <c r="A42" s="22" t="s">
        <v>1073</v>
      </c>
      <c r="B42" s="18">
        <v>-33.673370000000006</v>
      </c>
      <c r="C42" s="18">
        <v>0</v>
      </c>
      <c r="D42" s="18">
        <v>0</v>
      </c>
      <c r="E42" s="18">
        <v>-166.72480999999999</v>
      </c>
      <c r="F42" s="18">
        <v>-1345.0516299999999</v>
      </c>
      <c r="G42" s="18">
        <v>0</v>
      </c>
      <c r="H42" s="18">
        <v>-1545.4498099999998</v>
      </c>
      <c r="I42" s="18">
        <v>-5373.8503600000004</v>
      </c>
      <c r="J42" s="18">
        <v>0</v>
      </c>
      <c r="K42" s="18">
        <v>4.9726399999999993</v>
      </c>
      <c r="L42" s="18">
        <v>546.86139000000003</v>
      </c>
      <c r="M42" s="18">
        <v>-309.07984999999996</v>
      </c>
      <c r="N42" s="18">
        <v>0</v>
      </c>
      <c r="O42" s="18">
        <v>-5131.0961800000005</v>
      </c>
      <c r="P42" s="18">
        <v>-54576.552020000003</v>
      </c>
      <c r="Q42" s="18">
        <v>0</v>
      </c>
      <c r="R42" s="18">
        <v>-54576.552020000003</v>
      </c>
      <c r="S42" s="385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1518"/>
      <c r="AE42" s="611"/>
      <c r="AF42" s="611"/>
      <c r="AG42" s="611"/>
    </row>
    <row r="43" spans="1:33" s="596" customFormat="1" x14ac:dyDescent="0.2">
      <c r="A43" s="14" t="s">
        <v>1488</v>
      </c>
      <c r="B43" s="13">
        <v>-1419.0429799999999</v>
      </c>
      <c r="C43" s="13">
        <v>0</v>
      </c>
      <c r="D43" s="13">
        <v>-12777.35883263814</v>
      </c>
      <c r="E43" s="13">
        <v>-1704.95697</v>
      </c>
      <c r="F43" s="13">
        <v>-1877.1479200000001</v>
      </c>
      <c r="G43" s="13">
        <v>0</v>
      </c>
      <c r="H43" s="13">
        <v>-17778.50670263814</v>
      </c>
      <c r="I43" s="13">
        <v>-2612.29018</v>
      </c>
      <c r="J43" s="13">
        <v>89.597999999999999</v>
      </c>
      <c r="K43" s="13">
        <v>0</v>
      </c>
      <c r="L43" s="13">
        <v>2813.5459699999997</v>
      </c>
      <c r="M43" s="13">
        <v>47.66123000000001</v>
      </c>
      <c r="N43" s="13">
        <v>0</v>
      </c>
      <c r="O43" s="13">
        <v>338.51501999999965</v>
      </c>
      <c r="P43" s="13">
        <v>39293.799689500018</v>
      </c>
      <c r="Q43" s="13">
        <v>-9825.8704499999985</v>
      </c>
      <c r="R43" s="13">
        <v>29467.929239500019</v>
      </c>
      <c r="S43" s="385"/>
      <c r="T43" s="386"/>
      <c r="U43" s="386"/>
      <c r="V43" s="386"/>
      <c r="W43" s="386"/>
      <c r="X43" s="386"/>
      <c r="Y43" s="386"/>
      <c r="Z43" s="386"/>
      <c r="AA43" s="386"/>
      <c r="AB43" s="386"/>
      <c r="AC43" s="386"/>
      <c r="AD43" s="1518"/>
      <c r="AE43" s="611"/>
      <c r="AF43" s="611"/>
      <c r="AG43" s="611"/>
    </row>
    <row r="44" spans="1:33" s="596" customFormat="1" x14ac:dyDescent="0.2">
      <c r="A44" s="14" t="s">
        <v>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-1346.8948799999996</v>
      </c>
      <c r="Q44" s="13">
        <v>0</v>
      </c>
      <c r="R44" s="13">
        <v>-1346.8948799999996</v>
      </c>
      <c r="S44" s="385"/>
      <c r="T44" s="386"/>
      <c r="U44" s="386"/>
      <c r="V44" s="386"/>
      <c r="W44" s="386"/>
      <c r="X44" s="386"/>
      <c r="Y44" s="386"/>
      <c r="Z44" s="386"/>
      <c r="AA44" s="386"/>
      <c r="AB44" s="386"/>
      <c r="AC44" s="386"/>
      <c r="AD44" s="1518"/>
      <c r="AE44" s="611"/>
      <c r="AF44" s="611"/>
      <c r="AG44" s="611"/>
    </row>
    <row r="45" spans="1:33" s="596" customFormat="1" x14ac:dyDescent="0.2">
      <c r="A45" s="16" t="s">
        <v>1886</v>
      </c>
      <c r="B45" s="17">
        <v>-11.761100000000001</v>
      </c>
      <c r="C45" s="17">
        <v>0</v>
      </c>
      <c r="D45" s="17">
        <v>-992.51065000000006</v>
      </c>
      <c r="E45" s="17">
        <v>-215.24329</v>
      </c>
      <c r="F45" s="17">
        <v>-806.27770999999996</v>
      </c>
      <c r="G45" s="17">
        <v>0</v>
      </c>
      <c r="H45" s="17">
        <v>-2025.7927500000001</v>
      </c>
      <c r="I45" s="17">
        <v>-79.548790000000011</v>
      </c>
      <c r="J45" s="17">
        <v>0</v>
      </c>
      <c r="K45" s="17">
        <v>0</v>
      </c>
      <c r="L45" s="17">
        <v>830.16386</v>
      </c>
      <c r="M45" s="17">
        <v>-25.158729999999998</v>
      </c>
      <c r="N45" s="17">
        <v>0</v>
      </c>
      <c r="O45" s="17">
        <v>725.45633999999995</v>
      </c>
      <c r="P45" s="17">
        <v>-16383.710560000001</v>
      </c>
      <c r="Q45" s="17">
        <v>0</v>
      </c>
      <c r="R45" s="17">
        <v>-16383.710560000001</v>
      </c>
      <c r="S45" s="385"/>
      <c r="T45" s="386"/>
      <c r="U45" s="386"/>
      <c r="V45" s="386"/>
      <c r="W45" s="386"/>
      <c r="X45" s="386"/>
      <c r="Y45" s="386"/>
      <c r="Z45" s="386"/>
      <c r="AA45" s="386"/>
      <c r="AB45" s="386"/>
      <c r="AC45" s="386"/>
      <c r="AD45" s="1518"/>
      <c r="AE45" s="611"/>
      <c r="AF45" s="611"/>
      <c r="AG45" s="611"/>
    </row>
    <row r="46" spans="1:33" s="596" customFormat="1" x14ac:dyDescent="0.2">
      <c r="A46" s="14" t="s">
        <v>1029</v>
      </c>
      <c r="B46" s="13">
        <v>-0.15021999999999999</v>
      </c>
      <c r="C46" s="13">
        <v>-3.51064</v>
      </c>
      <c r="D46" s="13">
        <v>-65131.833590359507</v>
      </c>
      <c r="E46" s="13">
        <v>-7619.0764200000003</v>
      </c>
      <c r="F46" s="13">
        <v>-5377.7629900000002</v>
      </c>
      <c r="G46" s="13">
        <v>-858.60149999999999</v>
      </c>
      <c r="H46" s="13">
        <v>-78990.935360359523</v>
      </c>
      <c r="I46" s="13">
        <v>426.54750000000001</v>
      </c>
      <c r="J46" s="13">
        <v>-2144.4158200000002</v>
      </c>
      <c r="K46" s="13">
        <v>84.173729999999978</v>
      </c>
      <c r="L46" s="13">
        <v>2390.8511099999996</v>
      </c>
      <c r="M46" s="13">
        <v>-1378.64508</v>
      </c>
      <c r="N46" s="13">
        <v>0</v>
      </c>
      <c r="O46" s="13">
        <v>-621.48856000000046</v>
      </c>
      <c r="P46" s="13">
        <v>61257.332403992164</v>
      </c>
      <c r="Q46" s="13">
        <v>-6072.4549699999998</v>
      </c>
      <c r="R46" s="13">
        <v>55184.877433992166</v>
      </c>
      <c r="S46" s="385"/>
      <c r="T46" s="386"/>
      <c r="U46" s="386"/>
      <c r="V46" s="386"/>
      <c r="W46" s="386"/>
      <c r="X46" s="386"/>
      <c r="Y46" s="386"/>
      <c r="Z46" s="386"/>
      <c r="AA46" s="386"/>
      <c r="AB46" s="386"/>
      <c r="AC46" s="386"/>
      <c r="AD46" s="1518"/>
      <c r="AE46" s="611"/>
      <c r="AF46" s="611"/>
      <c r="AG46" s="611"/>
    </row>
    <row r="47" spans="1:33" s="596" customFormat="1" x14ac:dyDescent="0.2">
      <c r="A47" s="14" t="s">
        <v>1878</v>
      </c>
      <c r="B47" s="13">
        <v>-523.65284999999994</v>
      </c>
      <c r="C47" s="13">
        <v>0</v>
      </c>
      <c r="D47" s="13">
        <v>-8898.3826799999988</v>
      </c>
      <c r="E47" s="13">
        <v>-151.04948999999999</v>
      </c>
      <c r="F47" s="13">
        <v>-214.49238</v>
      </c>
      <c r="G47" s="13">
        <v>-0.32200000000000001</v>
      </c>
      <c r="H47" s="13">
        <v>-9787.8993999999984</v>
      </c>
      <c r="I47" s="13">
        <v>-2599.54675</v>
      </c>
      <c r="J47" s="13">
        <v>-25.887130000000006</v>
      </c>
      <c r="K47" s="13">
        <v>0</v>
      </c>
      <c r="L47" s="13">
        <v>1405.5856399999998</v>
      </c>
      <c r="M47" s="13">
        <v>-30.16488</v>
      </c>
      <c r="N47" s="13">
        <v>-0.875</v>
      </c>
      <c r="O47" s="13">
        <v>-1250.8881200000003</v>
      </c>
      <c r="P47" s="13">
        <v>54145.711739999999</v>
      </c>
      <c r="Q47" s="13">
        <v>-11975.5754</v>
      </c>
      <c r="R47" s="13">
        <v>42170.136340000005</v>
      </c>
      <c r="S47" s="385"/>
      <c r="T47" s="386"/>
      <c r="U47" s="386"/>
      <c r="V47" s="386"/>
      <c r="W47" s="386"/>
      <c r="X47" s="386"/>
      <c r="Y47" s="386"/>
      <c r="Z47" s="386"/>
      <c r="AA47" s="386"/>
      <c r="AB47" s="386"/>
      <c r="AC47" s="386"/>
      <c r="AD47" s="1518"/>
      <c r="AE47" s="611"/>
      <c r="AF47" s="611"/>
      <c r="AG47" s="611"/>
    </row>
    <row r="48" spans="1:33" s="596" customFormat="1" x14ac:dyDescent="0.2">
      <c r="A48" s="16" t="s">
        <v>1022</v>
      </c>
      <c r="B48" s="17">
        <v>-3.2030000000000003E-2</v>
      </c>
      <c r="C48" s="17">
        <v>0</v>
      </c>
      <c r="D48" s="17">
        <v>-12721.372859999999</v>
      </c>
      <c r="E48" s="17">
        <v>-7120.7571399999997</v>
      </c>
      <c r="F48" s="17">
        <v>-5969.0357000000004</v>
      </c>
      <c r="G48" s="17">
        <v>-6.6670000000000007E-2</v>
      </c>
      <c r="H48" s="17">
        <v>-25811.2644</v>
      </c>
      <c r="I48" s="17">
        <v>-280.91719000000001</v>
      </c>
      <c r="J48" s="17">
        <v>0</v>
      </c>
      <c r="K48" s="17">
        <v>0</v>
      </c>
      <c r="L48" s="17">
        <v>9559.1973200000011</v>
      </c>
      <c r="M48" s="17">
        <v>-323.78041999999999</v>
      </c>
      <c r="N48" s="17">
        <v>0</v>
      </c>
      <c r="O48" s="17">
        <v>8954.4997100000019</v>
      </c>
      <c r="P48" s="17">
        <v>-25254.413650000177</v>
      </c>
      <c r="Q48" s="17">
        <v>-24.047090000000001</v>
      </c>
      <c r="R48" s="17">
        <v>-25278.460740000177</v>
      </c>
      <c r="S48" s="385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1518"/>
      <c r="AE48" s="611"/>
      <c r="AF48" s="611"/>
      <c r="AG48" s="611"/>
    </row>
    <row r="49" spans="1:33" s="935" customFormat="1" x14ac:dyDescent="0.2">
      <c r="A49" s="1657" t="s">
        <v>3840</v>
      </c>
      <c r="B49" s="1486">
        <v>-48092.352530000004</v>
      </c>
      <c r="C49" s="1486">
        <v>-22619.348899999997</v>
      </c>
      <c r="D49" s="1486">
        <v>-583528.74890047731</v>
      </c>
      <c r="E49" s="1486">
        <v>-127068.0172</v>
      </c>
      <c r="F49" s="1486">
        <v>-84096.364312769263</v>
      </c>
      <c r="G49" s="1486">
        <v>-14888.562260000002</v>
      </c>
      <c r="H49" s="1486">
        <v>-880293.39410324639</v>
      </c>
      <c r="I49" s="1486">
        <v>-140354.10155000005</v>
      </c>
      <c r="J49" s="1486">
        <v>6282.1164500000023</v>
      </c>
      <c r="K49" s="1486">
        <v>1020.7127599999999</v>
      </c>
      <c r="L49" s="1486">
        <v>57260.794599999994</v>
      </c>
      <c r="M49" s="1486">
        <v>-38049.825481188207</v>
      </c>
      <c r="N49" s="1486">
        <v>1725.6744699999999</v>
      </c>
      <c r="O49" s="1486">
        <v>-112114.62875118817</v>
      </c>
      <c r="P49" s="1486">
        <v>60907.028811964585</v>
      </c>
      <c r="Q49" s="1486">
        <v>-76518.670180000205</v>
      </c>
      <c r="R49" s="1486">
        <v>-15611.641368035635</v>
      </c>
      <c r="S49" s="954"/>
      <c r="T49" s="955"/>
      <c r="U49" s="955"/>
      <c r="V49" s="955"/>
      <c r="W49" s="955"/>
      <c r="X49" s="955"/>
      <c r="Y49" s="955"/>
      <c r="Z49" s="955"/>
      <c r="AA49" s="955"/>
      <c r="AB49" s="955"/>
      <c r="AC49" s="955"/>
      <c r="AD49" s="1519"/>
      <c r="AE49" s="943"/>
      <c r="AF49" s="943"/>
      <c r="AG49" s="943"/>
    </row>
    <row r="50" spans="1:33" s="563" customFormat="1" x14ac:dyDescent="0.2">
      <c r="A50" s="1658" t="s">
        <v>857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1520"/>
      <c r="T50" s="1521"/>
      <c r="U50" s="387"/>
      <c r="V50" s="387"/>
      <c r="W50" s="387"/>
      <c r="X50" s="387"/>
      <c r="Y50" s="387"/>
      <c r="Z50" s="387"/>
      <c r="AA50" s="387"/>
      <c r="AB50" s="387"/>
      <c r="AC50" s="387"/>
      <c r="AD50" s="1522"/>
      <c r="AE50" s="612"/>
      <c r="AF50" s="612"/>
      <c r="AG50" s="612"/>
    </row>
    <row r="51" spans="1:33" s="563" customFormat="1" x14ac:dyDescent="0.2">
      <c r="A51" s="14" t="s">
        <v>1879</v>
      </c>
      <c r="B51" s="13">
        <v>-1666.5689399999999</v>
      </c>
      <c r="C51" s="13">
        <v>-282.13711999999998</v>
      </c>
      <c r="D51" s="13">
        <v>-418.88871</v>
      </c>
      <c r="E51" s="13">
        <v>-58.870800000000003</v>
      </c>
      <c r="F51" s="13">
        <v>-429.99925000000002</v>
      </c>
      <c r="G51" s="13">
        <v>-273.71840000000003</v>
      </c>
      <c r="H51" s="13">
        <v>-3130.1832200000003</v>
      </c>
      <c r="I51" s="13">
        <v>-554.14731000000006</v>
      </c>
      <c r="J51" s="13">
        <v>-162.46283000000003</v>
      </c>
      <c r="K51" s="13">
        <v>0</v>
      </c>
      <c r="L51" s="13">
        <v>1549.6280900000002</v>
      </c>
      <c r="M51" s="13">
        <v>-96.00376</v>
      </c>
      <c r="N51" s="13">
        <v>0</v>
      </c>
      <c r="O51" s="13">
        <v>737.0141900000001</v>
      </c>
      <c r="P51" s="13">
        <v>7410.7064800000007</v>
      </c>
      <c r="Q51" s="13">
        <v>0</v>
      </c>
      <c r="R51" s="13">
        <v>7410.7064800000007</v>
      </c>
      <c r="S51" s="388"/>
      <c r="T51" s="1521"/>
      <c r="U51" s="387"/>
      <c r="V51" s="387"/>
      <c r="W51" s="387"/>
      <c r="X51" s="387"/>
      <c r="Y51" s="387"/>
      <c r="Z51" s="387"/>
      <c r="AA51" s="387"/>
      <c r="AB51" s="387"/>
      <c r="AC51" s="387"/>
      <c r="AD51" s="1522"/>
      <c r="AE51" s="612"/>
      <c r="AF51" s="612"/>
      <c r="AG51" s="612"/>
    </row>
    <row r="52" spans="1:33" s="596" customFormat="1" x14ac:dyDescent="0.2">
      <c r="A52" s="14" t="s">
        <v>1880</v>
      </c>
      <c r="B52" s="13">
        <v>0</v>
      </c>
      <c r="C52" s="13">
        <v>0</v>
      </c>
      <c r="D52" s="13">
        <v>0</v>
      </c>
      <c r="E52" s="13">
        <v>-13542.85699</v>
      </c>
      <c r="F52" s="13">
        <v>-825.63976000000002</v>
      </c>
      <c r="G52" s="13">
        <v>0</v>
      </c>
      <c r="H52" s="13">
        <v>-14368.49675</v>
      </c>
      <c r="I52" s="13">
        <v>-411.89</v>
      </c>
      <c r="J52" s="13">
        <v>0</v>
      </c>
      <c r="K52" s="13">
        <v>0</v>
      </c>
      <c r="L52" s="13">
        <v>-2082.95685</v>
      </c>
      <c r="M52" s="13">
        <v>0</v>
      </c>
      <c r="N52" s="13">
        <v>0</v>
      </c>
      <c r="O52" s="13">
        <v>-2494.8468499999999</v>
      </c>
      <c r="P52" s="13">
        <v>2563.5830000000001</v>
      </c>
      <c r="Q52" s="13">
        <v>0</v>
      </c>
      <c r="R52" s="13">
        <v>2563.5830000000001</v>
      </c>
      <c r="S52" s="385"/>
      <c r="T52" s="1521"/>
      <c r="U52" s="386"/>
      <c r="V52" s="386"/>
      <c r="W52" s="386"/>
      <c r="X52" s="386"/>
      <c r="Y52" s="386"/>
      <c r="Z52" s="386"/>
      <c r="AA52" s="386"/>
      <c r="AB52" s="386"/>
      <c r="AC52" s="386"/>
      <c r="AD52" s="1518"/>
      <c r="AE52" s="611"/>
      <c r="AF52" s="611"/>
      <c r="AG52" s="611"/>
    </row>
    <row r="53" spans="1:33" s="596" customFormat="1" x14ac:dyDescent="0.2">
      <c r="A53" s="14" t="s">
        <v>1918</v>
      </c>
      <c r="B53" s="13">
        <v>-365.89173</v>
      </c>
      <c r="C53" s="13">
        <v>-197.63900000000001</v>
      </c>
      <c r="D53" s="13">
        <v>0</v>
      </c>
      <c r="E53" s="13">
        <v>0</v>
      </c>
      <c r="F53" s="13">
        <v>-263.12435999999997</v>
      </c>
      <c r="G53" s="13">
        <v>0</v>
      </c>
      <c r="H53" s="13">
        <v>-826.65508999999997</v>
      </c>
      <c r="I53" s="13">
        <v>-298.58916000000005</v>
      </c>
      <c r="J53" s="13">
        <v>0</v>
      </c>
      <c r="K53" s="13">
        <v>0</v>
      </c>
      <c r="L53" s="13">
        <v>9.0860000000000003</v>
      </c>
      <c r="M53" s="13">
        <v>-1200.433</v>
      </c>
      <c r="N53" s="13">
        <v>0</v>
      </c>
      <c r="O53" s="13">
        <v>-1489.93616</v>
      </c>
      <c r="P53" s="13">
        <v>19199.095000000001</v>
      </c>
      <c r="Q53" s="13">
        <v>-2867.57</v>
      </c>
      <c r="R53" s="13">
        <v>16331.525</v>
      </c>
      <c r="S53" s="385"/>
      <c r="T53" s="1521"/>
      <c r="U53" s="386"/>
      <c r="V53" s="386"/>
      <c r="W53" s="386"/>
      <c r="X53" s="386"/>
      <c r="Y53" s="386"/>
      <c r="Z53" s="386"/>
      <c r="AA53" s="386"/>
      <c r="AB53" s="386"/>
      <c r="AC53" s="386"/>
      <c r="AD53" s="1518"/>
      <c r="AE53" s="611"/>
      <c r="AF53" s="611"/>
      <c r="AG53" s="611"/>
    </row>
    <row r="54" spans="1:33" s="596" customFormat="1" x14ac:dyDescent="0.2">
      <c r="A54" s="22" t="s">
        <v>141</v>
      </c>
      <c r="B54" s="18">
        <v>-462.44337999999999</v>
      </c>
      <c r="C54" s="18">
        <v>0</v>
      </c>
      <c r="D54" s="18">
        <v>0</v>
      </c>
      <c r="E54" s="18">
        <v>-6.2366999999999999</v>
      </c>
      <c r="F54" s="18">
        <v>-3268.1087299999995</v>
      </c>
      <c r="G54" s="18">
        <v>0</v>
      </c>
      <c r="H54" s="18">
        <v>-3736.7888099999996</v>
      </c>
      <c r="I54" s="18">
        <v>-100.32908999999999</v>
      </c>
      <c r="J54" s="18">
        <v>0</v>
      </c>
      <c r="K54" s="18">
        <v>0</v>
      </c>
      <c r="L54" s="18">
        <v>4002.18165</v>
      </c>
      <c r="M54" s="18">
        <v>-15.79204</v>
      </c>
      <c r="N54" s="18">
        <v>-0.21722999999999998</v>
      </c>
      <c r="O54" s="18">
        <v>3885.8432899999998</v>
      </c>
      <c r="P54" s="18">
        <v>4761.6431500000008</v>
      </c>
      <c r="Q54" s="18">
        <v>-503.93423999999999</v>
      </c>
      <c r="R54" s="18">
        <v>4257.7089100000003</v>
      </c>
      <c r="S54" s="385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1518"/>
      <c r="AE54" s="611"/>
      <c r="AF54" s="611"/>
      <c r="AG54" s="611"/>
    </row>
    <row r="55" spans="1:33" s="596" customFormat="1" x14ac:dyDescent="0.2">
      <c r="A55" s="14" t="s">
        <v>4</v>
      </c>
      <c r="B55" s="13">
        <v>0</v>
      </c>
      <c r="C55" s="13">
        <v>0</v>
      </c>
      <c r="D55" s="13">
        <v>-45.917999999999999</v>
      </c>
      <c r="E55" s="13">
        <v>-236.18600000000001</v>
      </c>
      <c r="F55" s="13">
        <v>-880.08100000000002</v>
      </c>
      <c r="G55" s="13">
        <v>0</v>
      </c>
      <c r="H55" s="13">
        <v>-1162.1849999999999</v>
      </c>
      <c r="I55" s="13">
        <v>-35.134999999999998</v>
      </c>
      <c r="J55" s="13">
        <v>0</v>
      </c>
      <c r="K55" s="13">
        <v>0</v>
      </c>
      <c r="L55" s="13">
        <v>30.02</v>
      </c>
      <c r="M55" s="13">
        <v>-393.03</v>
      </c>
      <c r="N55" s="13">
        <v>0</v>
      </c>
      <c r="O55" s="13">
        <v>-398.14499999999998</v>
      </c>
      <c r="P55" s="13">
        <v>-13267.034</v>
      </c>
      <c r="Q55" s="13">
        <v>0</v>
      </c>
      <c r="R55" s="13">
        <v>-13267.034</v>
      </c>
      <c r="S55" s="385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1518"/>
      <c r="AE55" s="611"/>
      <c r="AF55" s="611"/>
      <c r="AG55" s="611"/>
    </row>
    <row r="56" spans="1:33" s="596" customFormat="1" x14ac:dyDescent="0.2">
      <c r="A56" s="16" t="s">
        <v>1104</v>
      </c>
      <c r="B56" s="17">
        <v>0</v>
      </c>
      <c r="C56" s="17">
        <v>0</v>
      </c>
      <c r="D56" s="17">
        <v>0</v>
      </c>
      <c r="E56" s="17">
        <v>-95.494399999999999</v>
      </c>
      <c r="F56" s="17">
        <v>-758.10044999999991</v>
      </c>
      <c r="G56" s="17">
        <v>0</v>
      </c>
      <c r="H56" s="17">
        <v>-853.59484999999995</v>
      </c>
      <c r="I56" s="17">
        <v>-196.79907</v>
      </c>
      <c r="J56" s="17">
        <v>0</v>
      </c>
      <c r="K56" s="17">
        <v>0</v>
      </c>
      <c r="L56" s="17">
        <v>5.63368</v>
      </c>
      <c r="M56" s="17">
        <v>-31.336119999999998</v>
      </c>
      <c r="N56" s="17">
        <v>0</v>
      </c>
      <c r="O56" s="17">
        <v>-222.50151</v>
      </c>
      <c r="P56" s="17">
        <v>20.845290000000002</v>
      </c>
      <c r="Q56" s="17">
        <v>0</v>
      </c>
      <c r="R56" s="17">
        <v>20.845290000000002</v>
      </c>
      <c r="S56" s="385"/>
      <c r="T56" s="386"/>
      <c r="U56" s="386"/>
      <c r="V56" s="386"/>
      <c r="W56" s="386"/>
      <c r="X56" s="386"/>
      <c r="Y56" s="386"/>
      <c r="Z56" s="386"/>
      <c r="AA56" s="386"/>
      <c r="AB56" s="386"/>
      <c r="AC56" s="386"/>
      <c r="AD56" s="1518"/>
      <c r="AE56" s="611"/>
      <c r="AF56" s="611"/>
      <c r="AG56" s="611"/>
    </row>
    <row r="57" spans="1:33" s="596" customFormat="1" x14ac:dyDescent="0.2">
      <c r="A57" s="14" t="s">
        <v>1882</v>
      </c>
      <c r="B57" s="13">
        <v>0</v>
      </c>
      <c r="C57" s="13">
        <v>59.005589999999998</v>
      </c>
      <c r="D57" s="13">
        <v>-225.07157999999998</v>
      </c>
      <c r="E57" s="13">
        <v>-374.03677000000005</v>
      </c>
      <c r="F57" s="13">
        <v>-108.58472999999999</v>
      </c>
      <c r="G57" s="13">
        <v>0</v>
      </c>
      <c r="H57" s="13">
        <v>-648.68749000000003</v>
      </c>
      <c r="I57" s="13">
        <v>204.07725000000002</v>
      </c>
      <c r="J57" s="13">
        <v>-867.21151999999995</v>
      </c>
      <c r="K57" s="13">
        <v>0</v>
      </c>
      <c r="L57" s="13">
        <v>645.50546999999995</v>
      </c>
      <c r="M57" s="13">
        <v>-68.1785</v>
      </c>
      <c r="N57" s="13">
        <v>0</v>
      </c>
      <c r="O57" s="13">
        <v>-85.807299999999955</v>
      </c>
      <c r="P57" s="13">
        <v>1053.4563999999998</v>
      </c>
      <c r="Q57" s="13">
        <v>0</v>
      </c>
      <c r="R57" s="13">
        <v>1053.4563999999998</v>
      </c>
      <c r="S57" s="385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1518"/>
      <c r="AE57" s="611"/>
      <c r="AF57" s="611"/>
      <c r="AG57" s="611"/>
    </row>
    <row r="58" spans="1:33" s="596" customFormat="1" x14ac:dyDescent="0.2">
      <c r="A58" s="14" t="s">
        <v>1754</v>
      </c>
      <c r="B58" s="13">
        <v>-1.56734</v>
      </c>
      <c r="C58" s="13">
        <v>0</v>
      </c>
      <c r="D58" s="13">
        <v>0</v>
      </c>
      <c r="E58" s="13">
        <v>0</v>
      </c>
      <c r="F58" s="13">
        <v>-558.97456000000011</v>
      </c>
      <c r="G58" s="13">
        <v>0</v>
      </c>
      <c r="H58" s="13">
        <v>-560.54190000000006</v>
      </c>
      <c r="I58" s="13">
        <v>99.525220000000004</v>
      </c>
      <c r="J58" s="13">
        <v>0</v>
      </c>
      <c r="K58" s="13">
        <v>0</v>
      </c>
      <c r="L58" s="13">
        <v>374.58069</v>
      </c>
      <c r="M58" s="13">
        <v>-90.365519999999989</v>
      </c>
      <c r="N58" s="13">
        <v>0</v>
      </c>
      <c r="O58" s="13">
        <v>383.74038999999999</v>
      </c>
      <c r="P58" s="13">
        <v>43522.231479999995</v>
      </c>
      <c r="Q58" s="13">
        <v>-9199.9004800000002</v>
      </c>
      <c r="R58" s="13">
        <v>34322.330999999998</v>
      </c>
      <c r="S58" s="385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1518"/>
      <c r="AE58" s="611"/>
      <c r="AF58" s="611"/>
      <c r="AG58" s="611"/>
    </row>
    <row r="59" spans="1:33" s="596" customFormat="1" x14ac:dyDescent="0.2">
      <c r="A59" s="16" t="s">
        <v>1885</v>
      </c>
      <c r="B59" s="17">
        <v>0</v>
      </c>
      <c r="C59" s="17">
        <v>0</v>
      </c>
      <c r="D59" s="17">
        <v>-5957.4965499999998</v>
      </c>
      <c r="E59" s="17">
        <v>-32.895949999999999</v>
      </c>
      <c r="F59" s="17">
        <v>-382.86233000000004</v>
      </c>
      <c r="G59" s="17">
        <v>0</v>
      </c>
      <c r="H59" s="17">
        <v>-6373.2548299999999</v>
      </c>
      <c r="I59" s="17">
        <v>-831.43786999999998</v>
      </c>
      <c r="J59" s="17">
        <v>0</v>
      </c>
      <c r="K59" s="17">
        <v>0</v>
      </c>
      <c r="L59" s="17">
        <v>829.54643999999996</v>
      </c>
      <c r="M59" s="17">
        <v>0</v>
      </c>
      <c r="N59" s="17">
        <v>0</v>
      </c>
      <c r="O59" s="17">
        <v>-1.8914300000000139</v>
      </c>
      <c r="P59" s="17">
        <v>7107.2618600000314</v>
      </c>
      <c r="Q59" s="17">
        <v>-787.06590000000006</v>
      </c>
      <c r="R59" s="17">
        <v>6320.1959600000309</v>
      </c>
      <c r="S59" s="385"/>
      <c r="T59" s="386"/>
      <c r="U59" s="386"/>
      <c r="V59" s="386"/>
      <c r="W59" s="386"/>
      <c r="X59" s="386"/>
      <c r="Y59" s="386"/>
      <c r="Z59" s="386"/>
      <c r="AA59" s="386"/>
      <c r="AB59" s="386"/>
      <c r="AC59" s="386"/>
      <c r="AD59" s="1518"/>
      <c r="AE59" s="611"/>
      <c r="AF59" s="611"/>
      <c r="AG59" s="611"/>
    </row>
    <row r="60" spans="1:33" s="935" customFormat="1" x14ac:dyDescent="0.2">
      <c r="A60" s="1657" t="s">
        <v>861</v>
      </c>
      <c r="B60" s="1500">
        <v>-2496.4713900000002</v>
      </c>
      <c r="C60" s="1500">
        <v>-420.77053000000001</v>
      </c>
      <c r="D60" s="1500">
        <v>-6647.3748399999995</v>
      </c>
      <c r="E60" s="1500">
        <v>-14346.57761</v>
      </c>
      <c r="F60" s="1500">
        <v>-7475.4751699999997</v>
      </c>
      <c r="G60" s="1500">
        <v>-273.71840000000003</v>
      </c>
      <c r="H60" s="1500">
        <v>-31660.387940000001</v>
      </c>
      <c r="I60" s="1500">
        <v>-2124.7250300000001</v>
      </c>
      <c r="J60" s="1500">
        <v>-1029.67435</v>
      </c>
      <c r="K60" s="1500">
        <v>0</v>
      </c>
      <c r="L60" s="1500">
        <v>5363.2251699999997</v>
      </c>
      <c r="M60" s="1500">
        <v>-1895.13894</v>
      </c>
      <c r="N60" s="1500">
        <v>-0.21722999999999998</v>
      </c>
      <c r="O60" s="1500">
        <v>313.46962000000008</v>
      </c>
      <c r="P60" s="1500">
        <v>72371.788660000035</v>
      </c>
      <c r="Q60" s="1500">
        <v>-13358.47062</v>
      </c>
      <c r="R60" s="1500">
        <v>59013.318040000035</v>
      </c>
      <c r="S60" s="954"/>
      <c r="T60" s="955"/>
      <c r="U60" s="955"/>
      <c r="V60" s="955"/>
      <c r="W60" s="955"/>
      <c r="X60" s="955"/>
      <c r="Y60" s="955"/>
      <c r="Z60" s="955"/>
      <c r="AA60" s="955"/>
      <c r="AB60" s="955"/>
      <c r="AC60" s="955"/>
      <c r="AD60" s="1519"/>
      <c r="AE60" s="943"/>
      <c r="AF60" s="943"/>
      <c r="AG60" s="943"/>
    </row>
    <row r="61" spans="1:33" s="932" customFormat="1" x14ac:dyDescent="0.2">
      <c r="A61" s="1654" t="s">
        <v>3830</v>
      </c>
      <c r="B61" s="937"/>
      <c r="C61" s="937"/>
      <c r="D61" s="937"/>
      <c r="E61" s="937"/>
      <c r="F61" s="937"/>
      <c r="G61" s="937"/>
      <c r="H61" s="937"/>
      <c r="I61" s="937"/>
      <c r="J61" s="937"/>
      <c r="K61" s="937"/>
      <c r="L61" s="937"/>
      <c r="M61" s="937"/>
      <c r="N61" s="937"/>
      <c r="O61" s="937"/>
      <c r="P61" s="937"/>
      <c r="Q61" s="937"/>
      <c r="R61" s="937"/>
      <c r="S61" s="956"/>
      <c r="T61" s="957"/>
      <c r="U61" s="957"/>
      <c r="V61" s="957"/>
      <c r="W61" s="957"/>
      <c r="X61" s="957"/>
      <c r="Y61" s="957"/>
      <c r="Z61" s="957"/>
      <c r="AA61" s="957"/>
      <c r="AB61" s="957"/>
      <c r="AC61" s="957"/>
      <c r="AD61" s="1523"/>
      <c r="AE61" s="953"/>
      <c r="AF61" s="953"/>
      <c r="AG61" s="953"/>
    </row>
    <row r="62" spans="1:33" s="563" customFormat="1" x14ac:dyDescent="0.2">
      <c r="A62" s="14" t="s">
        <v>1755</v>
      </c>
      <c r="B62" s="13">
        <v>-163.09294</v>
      </c>
      <c r="C62" s="13">
        <v>0</v>
      </c>
      <c r="D62" s="13">
        <v>0</v>
      </c>
      <c r="E62" s="13">
        <v>-42.096839999999993</v>
      </c>
      <c r="F62" s="13">
        <v>-2235.6709800000003</v>
      </c>
      <c r="G62" s="13">
        <v>0</v>
      </c>
      <c r="H62" s="13">
        <v>-2440.8607600000005</v>
      </c>
      <c r="I62" s="13">
        <v>-230.57954000000001</v>
      </c>
      <c r="J62" s="13">
        <v>2.3683800000000002</v>
      </c>
      <c r="K62" s="13">
        <v>0</v>
      </c>
      <c r="L62" s="13">
        <v>56.812139999999999</v>
      </c>
      <c r="M62" s="13">
        <v>-226.06912</v>
      </c>
      <c r="N62" s="13">
        <v>7.0534499999999998</v>
      </c>
      <c r="O62" s="13">
        <v>-390.41469000000001</v>
      </c>
      <c r="P62" s="13">
        <v>-34596.900974367993</v>
      </c>
      <c r="Q62" s="13">
        <v>0</v>
      </c>
      <c r="R62" s="13">
        <v>-34596.900974367993</v>
      </c>
      <c r="S62" s="388"/>
      <c r="T62" s="387"/>
      <c r="U62" s="387"/>
      <c r="V62" s="387"/>
      <c r="W62" s="387"/>
      <c r="X62" s="387"/>
      <c r="Y62" s="387"/>
      <c r="Z62" s="387"/>
      <c r="AA62" s="387"/>
      <c r="AB62" s="387"/>
      <c r="AC62" s="387"/>
      <c r="AD62" s="1522"/>
      <c r="AE62" s="612"/>
      <c r="AF62" s="612"/>
      <c r="AG62" s="612"/>
    </row>
    <row r="63" spans="1:33" s="596" customFormat="1" x14ac:dyDescent="0.2">
      <c r="A63" s="14" t="s">
        <v>1072</v>
      </c>
      <c r="B63" s="13">
        <v>-8.549809999999999</v>
      </c>
      <c r="C63" s="13">
        <v>0</v>
      </c>
      <c r="D63" s="13">
        <v>-16.028880000000001</v>
      </c>
      <c r="E63" s="13">
        <v>-70.824420000000003</v>
      </c>
      <c r="F63" s="13">
        <v>-575.80163000000005</v>
      </c>
      <c r="G63" s="13">
        <v>-785.56803000000002</v>
      </c>
      <c r="H63" s="13">
        <v>-1456.77277</v>
      </c>
      <c r="I63" s="13">
        <v>-32.488340000000001</v>
      </c>
      <c r="J63" s="13">
        <v>14.60195</v>
      </c>
      <c r="K63" s="13">
        <v>0</v>
      </c>
      <c r="L63" s="13">
        <v>285.88580999999999</v>
      </c>
      <c r="M63" s="13">
        <v>-63.745770000000007</v>
      </c>
      <c r="N63" s="13">
        <v>92.927639999999997</v>
      </c>
      <c r="O63" s="13">
        <v>297.18128999999999</v>
      </c>
      <c r="P63" s="13">
        <v>10480.512819999974</v>
      </c>
      <c r="Q63" s="13">
        <v>-2135.1117100000001</v>
      </c>
      <c r="R63" s="13">
        <v>8345.4011099999734</v>
      </c>
      <c r="S63" s="385"/>
      <c r="T63" s="386"/>
      <c r="U63" s="386"/>
      <c r="V63" s="386"/>
      <c r="W63" s="386"/>
      <c r="X63" s="386"/>
      <c r="Y63" s="386"/>
      <c r="Z63" s="386"/>
      <c r="AA63" s="386"/>
      <c r="AB63" s="386"/>
      <c r="AC63" s="386"/>
      <c r="AD63" s="1518"/>
      <c r="AE63" s="611"/>
      <c r="AF63" s="611"/>
      <c r="AG63" s="611"/>
    </row>
    <row r="64" spans="1:33" s="596" customFormat="1" x14ac:dyDescent="0.2">
      <c r="A64" s="14" t="s">
        <v>1103</v>
      </c>
      <c r="B64" s="13">
        <v>-3548.9789999999998</v>
      </c>
      <c r="C64" s="13">
        <v>-6.5629999999999997</v>
      </c>
      <c r="D64" s="13">
        <v>0</v>
      </c>
      <c r="E64" s="13">
        <v>-646.50199999999995</v>
      </c>
      <c r="F64" s="13">
        <v>-3400.7310000000002</v>
      </c>
      <c r="G64" s="13">
        <v>0</v>
      </c>
      <c r="H64" s="13">
        <v>-7602.7749999999996</v>
      </c>
      <c r="I64" s="13">
        <v>-5646.5079999999998</v>
      </c>
      <c r="J64" s="13">
        <v>0</v>
      </c>
      <c r="K64" s="13">
        <v>0</v>
      </c>
      <c r="L64" s="13">
        <v>289.76299999999998</v>
      </c>
      <c r="M64" s="13">
        <v>-622.49400000000003</v>
      </c>
      <c r="N64" s="13">
        <v>0</v>
      </c>
      <c r="O64" s="13">
        <v>-5979.2389999999996</v>
      </c>
      <c r="P64" s="13">
        <v>78084.509999999995</v>
      </c>
      <c r="Q64" s="13">
        <v>-13415</v>
      </c>
      <c r="R64" s="13">
        <v>64669.51</v>
      </c>
      <c r="S64" s="385"/>
      <c r="T64" s="386"/>
      <c r="U64" s="386"/>
      <c r="V64" s="386"/>
      <c r="W64" s="386"/>
      <c r="X64" s="386"/>
      <c r="Y64" s="386"/>
      <c r="Z64" s="386"/>
      <c r="AA64" s="386"/>
      <c r="AB64" s="386"/>
      <c r="AC64" s="386"/>
      <c r="AD64" s="1518"/>
      <c r="AE64" s="611"/>
      <c r="AF64" s="611"/>
      <c r="AG64" s="611"/>
    </row>
    <row r="65" spans="1:33" s="596" customFormat="1" x14ac:dyDescent="0.2">
      <c r="A65" s="22" t="s">
        <v>1893</v>
      </c>
      <c r="B65" s="18">
        <v>-666.25285999999994</v>
      </c>
      <c r="C65" s="18">
        <v>-0.43579000000000001</v>
      </c>
      <c r="D65" s="18">
        <v>0</v>
      </c>
      <c r="E65" s="18">
        <v>-2674.1581800000004</v>
      </c>
      <c r="F65" s="18">
        <v>-2495.1223</v>
      </c>
      <c r="G65" s="18">
        <v>0</v>
      </c>
      <c r="H65" s="18">
        <v>-5835.9691300000004</v>
      </c>
      <c r="I65" s="18">
        <v>-799.28480000000002</v>
      </c>
      <c r="J65" s="18">
        <v>0</v>
      </c>
      <c r="K65" s="18">
        <v>0</v>
      </c>
      <c r="L65" s="18">
        <v>12012.234640000001</v>
      </c>
      <c r="M65" s="18">
        <v>-9640.4988799999992</v>
      </c>
      <c r="N65" s="18">
        <v>-185.87532000000002</v>
      </c>
      <c r="O65" s="18">
        <v>1386.5756400000018</v>
      </c>
      <c r="P65" s="18">
        <v>38961.336830000007</v>
      </c>
      <c r="Q65" s="18">
        <v>-6971.5623700000006</v>
      </c>
      <c r="R65" s="18">
        <v>31989.774460000004</v>
      </c>
      <c r="S65" s="385"/>
      <c r="T65" s="386"/>
      <c r="U65" s="386"/>
      <c r="V65" s="386"/>
      <c r="W65" s="386"/>
      <c r="X65" s="386"/>
      <c r="Y65" s="386"/>
      <c r="Z65" s="386"/>
      <c r="AA65" s="386"/>
      <c r="AB65" s="386"/>
      <c r="AC65" s="386"/>
      <c r="AD65" s="1518"/>
      <c r="AE65" s="611"/>
      <c r="AF65" s="611"/>
      <c r="AG65" s="611"/>
    </row>
    <row r="66" spans="1:33" s="596" customFormat="1" x14ac:dyDescent="0.2">
      <c r="A66" s="14" t="s">
        <v>142</v>
      </c>
      <c r="B66" s="13">
        <v>-1004.5774399999999</v>
      </c>
      <c r="C66" s="13">
        <v>-147.78042000000002</v>
      </c>
      <c r="D66" s="13">
        <v>-2.80925</v>
      </c>
      <c r="E66" s="13">
        <v>-150.71801000000002</v>
      </c>
      <c r="F66" s="13">
        <v>-13522.480380000001</v>
      </c>
      <c r="G66" s="13">
        <v>0</v>
      </c>
      <c r="H66" s="13">
        <v>-14828.3655</v>
      </c>
      <c r="I66" s="13">
        <v>-939.61321999999996</v>
      </c>
      <c r="J66" s="13">
        <v>0</v>
      </c>
      <c r="K66" s="13">
        <v>0</v>
      </c>
      <c r="L66" s="13">
        <v>1654.0021299999999</v>
      </c>
      <c r="M66" s="13">
        <v>-357.54395999999997</v>
      </c>
      <c r="N66" s="13">
        <v>-0.79268999999999989</v>
      </c>
      <c r="O66" s="13">
        <v>356.05225999999993</v>
      </c>
      <c r="P66" s="13">
        <v>-22792.15855</v>
      </c>
      <c r="Q66" s="13">
        <v>0</v>
      </c>
      <c r="R66" s="13">
        <v>-22792.15855</v>
      </c>
      <c r="S66" s="385"/>
      <c r="T66" s="386"/>
      <c r="U66" s="386"/>
      <c r="V66" s="386"/>
      <c r="W66" s="386"/>
      <c r="X66" s="386"/>
      <c r="Y66" s="386"/>
      <c r="Z66" s="386"/>
      <c r="AA66" s="386"/>
      <c r="AB66" s="386"/>
      <c r="AC66" s="386"/>
      <c r="AD66" s="1518"/>
      <c r="AE66" s="611"/>
      <c r="AF66" s="611"/>
      <c r="AG66" s="611"/>
    </row>
    <row r="67" spans="1:33" s="596" customFormat="1" x14ac:dyDescent="0.2">
      <c r="A67" s="16" t="s">
        <v>1756</v>
      </c>
      <c r="B67" s="17">
        <v>-151.98597999999998</v>
      </c>
      <c r="C67" s="17">
        <v>0</v>
      </c>
      <c r="D67" s="17">
        <v>-19.04654</v>
      </c>
      <c r="E67" s="17">
        <v>-165.75060999999999</v>
      </c>
      <c r="F67" s="17">
        <v>-1076.38357</v>
      </c>
      <c r="G67" s="17">
        <v>-1.0634999999999999</v>
      </c>
      <c r="H67" s="17">
        <v>-1414.2302</v>
      </c>
      <c r="I67" s="17">
        <v>-567.01466999999991</v>
      </c>
      <c r="J67" s="17">
        <v>-31.712780000000006</v>
      </c>
      <c r="K67" s="17">
        <v>0</v>
      </c>
      <c r="L67" s="17">
        <v>400.26247999999998</v>
      </c>
      <c r="M67" s="17">
        <v>-186.58842999999999</v>
      </c>
      <c r="N67" s="17">
        <v>0</v>
      </c>
      <c r="O67" s="17">
        <v>-385.0533999999999</v>
      </c>
      <c r="P67" s="17">
        <v>-13757.126419999993</v>
      </c>
      <c r="Q67" s="17">
        <v>0</v>
      </c>
      <c r="R67" s="17">
        <v>-13757.126419999993</v>
      </c>
      <c r="S67" s="385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1518"/>
      <c r="AE67" s="611"/>
      <c r="AF67" s="611"/>
      <c r="AG67" s="611"/>
    </row>
    <row r="68" spans="1:33" s="596" customFormat="1" x14ac:dyDescent="0.2">
      <c r="A68" s="22" t="s">
        <v>1919</v>
      </c>
      <c r="B68" s="18">
        <v>-353.54408999999998</v>
      </c>
      <c r="C68" s="18">
        <v>-198.96151999999998</v>
      </c>
      <c r="D68" s="18">
        <v>0</v>
      </c>
      <c r="E68" s="18">
        <v>-70.078399999999988</v>
      </c>
      <c r="F68" s="18">
        <v>-1225.2338500000001</v>
      </c>
      <c r="G68" s="18">
        <v>0</v>
      </c>
      <c r="H68" s="18">
        <v>-1847.8178600000001</v>
      </c>
      <c r="I68" s="18">
        <v>-1940.2911299999998</v>
      </c>
      <c r="J68" s="18">
        <v>-564.87889000000007</v>
      </c>
      <c r="K68" s="18">
        <v>0</v>
      </c>
      <c r="L68" s="18">
        <v>571.64873</v>
      </c>
      <c r="M68" s="18">
        <v>0</v>
      </c>
      <c r="N68" s="18">
        <v>0</v>
      </c>
      <c r="O68" s="18">
        <v>-1933.5212900000001</v>
      </c>
      <c r="P68" s="18">
        <v>12942.636409999988</v>
      </c>
      <c r="Q68" s="18">
        <v>-3141.7158799999997</v>
      </c>
      <c r="R68" s="18">
        <v>9800.9205299999903</v>
      </c>
      <c r="S68" s="385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1518"/>
      <c r="AE68" s="611"/>
      <c r="AF68" s="611"/>
      <c r="AG68" s="611"/>
    </row>
    <row r="69" spans="1:33" s="596" customFormat="1" x14ac:dyDescent="0.2">
      <c r="A69" s="14" t="s">
        <v>1883</v>
      </c>
      <c r="B69" s="13">
        <v>-1043.0438199999999</v>
      </c>
      <c r="C69" s="13">
        <v>0</v>
      </c>
      <c r="D69" s="13">
        <v>0</v>
      </c>
      <c r="E69" s="13">
        <v>-9216.4659300000003</v>
      </c>
      <c r="F69" s="13">
        <v>-7907.4553499999993</v>
      </c>
      <c r="G69" s="13">
        <v>-22.952999999999999</v>
      </c>
      <c r="H69" s="13">
        <v>-18189.918100000003</v>
      </c>
      <c r="I69" s="13">
        <v>-257.56396000000001</v>
      </c>
      <c r="J69" s="13">
        <v>-595.24325999999996</v>
      </c>
      <c r="K69" s="13">
        <v>0</v>
      </c>
      <c r="L69" s="13">
        <v>547.97299999999996</v>
      </c>
      <c r="M69" s="13">
        <v>-2451.6309999999999</v>
      </c>
      <c r="N69" s="13">
        <v>0</v>
      </c>
      <c r="O69" s="13">
        <v>-2756.46522</v>
      </c>
      <c r="P69" s="13">
        <v>141744.11300000001</v>
      </c>
      <c r="Q69" s="13">
        <v>-29137.585999999999</v>
      </c>
      <c r="R69" s="13">
        <v>112606.527</v>
      </c>
      <c r="S69" s="385"/>
      <c r="T69" s="386"/>
      <c r="U69" s="386"/>
      <c r="V69" s="386"/>
      <c r="W69" s="386"/>
      <c r="X69" s="386"/>
      <c r="Y69" s="386"/>
      <c r="Z69" s="386"/>
      <c r="AA69" s="386"/>
      <c r="AB69" s="386"/>
      <c r="AC69" s="386"/>
      <c r="AD69" s="1518"/>
      <c r="AE69" s="611"/>
      <c r="AF69" s="611"/>
      <c r="AG69" s="611"/>
    </row>
    <row r="70" spans="1:33" s="596" customFormat="1" x14ac:dyDescent="0.2">
      <c r="A70" s="16" t="s">
        <v>1244</v>
      </c>
      <c r="B70" s="17">
        <v>0</v>
      </c>
      <c r="C70" s="17">
        <v>0</v>
      </c>
      <c r="D70" s="17">
        <v>0</v>
      </c>
      <c r="E70" s="17">
        <v>0</v>
      </c>
      <c r="F70" s="17">
        <v>-1307.4289999999999</v>
      </c>
      <c r="G70" s="17">
        <v>0</v>
      </c>
      <c r="H70" s="17">
        <v>-1307.4289999999999</v>
      </c>
      <c r="I70" s="17">
        <v>639.02393999999765</v>
      </c>
      <c r="J70" s="17">
        <v>0</v>
      </c>
      <c r="K70" s="17">
        <v>0</v>
      </c>
      <c r="L70" s="17">
        <v>168.52032</v>
      </c>
      <c r="M70" s="17">
        <v>-1264.86313</v>
      </c>
      <c r="N70" s="17">
        <v>0</v>
      </c>
      <c r="O70" s="17">
        <v>-457.31887000000233</v>
      </c>
      <c r="P70" s="17">
        <v>2297.4479999999999</v>
      </c>
      <c r="Q70" s="17">
        <v>-1184.90506</v>
      </c>
      <c r="R70" s="17">
        <v>1112.54294</v>
      </c>
      <c r="S70" s="385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1518"/>
      <c r="AE70" s="611"/>
      <c r="AF70" s="611"/>
      <c r="AG70" s="611"/>
    </row>
    <row r="71" spans="1:33" s="596" customFormat="1" x14ac:dyDescent="0.2">
      <c r="A71" s="14" t="s">
        <v>1884</v>
      </c>
      <c r="B71" s="13">
        <v>0</v>
      </c>
      <c r="C71" s="13">
        <v>0</v>
      </c>
      <c r="D71" s="13">
        <v>0</v>
      </c>
      <c r="E71" s="13">
        <v>-61.712379999999996</v>
      </c>
      <c r="F71" s="13">
        <v>-888.09984000000009</v>
      </c>
      <c r="G71" s="13">
        <v>0</v>
      </c>
      <c r="H71" s="13">
        <v>-949.81222000000002</v>
      </c>
      <c r="I71" s="13">
        <v>-2237.7377200000001</v>
      </c>
      <c r="J71" s="13">
        <v>0</v>
      </c>
      <c r="K71" s="13">
        <v>0</v>
      </c>
      <c r="L71" s="13">
        <v>607.33665999999994</v>
      </c>
      <c r="M71" s="13">
        <v>-122.04810000000001</v>
      </c>
      <c r="N71" s="13">
        <v>0</v>
      </c>
      <c r="O71" s="13">
        <v>-1752.4491600000001</v>
      </c>
      <c r="P71" s="13">
        <v>-7611.9127199999994</v>
      </c>
      <c r="Q71" s="13">
        <v>0</v>
      </c>
      <c r="R71" s="13">
        <v>-7611.9127199999994</v>
      </c>
      <c r="S71" s="385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1518"/>
      <c r="AE71" s="611"/>
      <c r="AF71" s="611"/>
      <c r="AG71" s="611"/>
    </row>
    <row r="72" spans="1:33" s="596" customFormat="1" x14ac:dyDescent="0.2">
      <c r="A72" s="14" t="s">
        <v>2234</v>
      </c>
      <c r="B72" s="13">
        <v>0</v>
      </c>
      <c r="C72" s="13">
        <v>0</v>
      </c>
      <c r="D72" s="13">
        <v>-896.32379000000003</v>
      </c>
      <c r="E72" s="13">
        <v>-52.23274</v>
      </c>
      <c r="F72" s="13">
        <v>-945.88528000000008</v>
      </c>
      <c r="G72" s="13">
        <v>0</v>
      </c>
      <c r="H72" s="13">
        <v>-1894.4418100000003</v>
      </c>
      <c r="I72" s="13">
        <v>-2980.22982</v>
      </c>
      <c r="J72" s="13">
        <v>-34.098779999999998</v>
      </c>
      <c r="K72" s="13">
        <v>0</v>
      </c>
      <c r="L72" s="13">
        <v>612.37519999999995</v>
      </c>
      <c r="M72" s="13">
        <v>-37.552550000000004</v>
      </c>
      <c r="N72" s="13">
        <v>-0.92066999999999999</v>
      </c>
      <c r="O72" s="13">
        <v>-2440.4266199999997</v>
      </c>
      <c r="P72" s="13">
        <v>35598.607370000012</v>
      </c>
      <c r="Q72" s="13">
        <v>-7459.6858899999997</v>
      </c>
      <c r="R72" s="13">
        <v>28138.921480000012</v>
      </c>
      <c r="S72" s="385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1518"/>
      <c r="AE72" s="611"/>
      <c r="AF72" s="611"/>
      <c r="AG72" s="611"/>
    </row>
    <row r="73" spans="1:33" s="596" customFormat="1" x14ac:dyDescent="0.2">
      <c r="A73" s="14" t="s">
        <v>1887</v>
      </c>
      <c r="B73" s="13">
        <v>-79.480550000000008</v>
      </c>
      <c r="C73" s="13">
        <v>-3894.5530099999996</v>
      </c>
      <c r="D73" s="13">
        <v>-2510.3882599999997</v>
      </c>
      <c r="E73" s="13">
        <v>-225.58417</v>
      </c>
      <c r="F73" s="13">
        <v>-2090.7099600000001</v>
      </c>
      <c r="G73" s="13">
        <v>0</v>
      </c>
      <c r="H73" s="13">
        <v>-8800.7159499999998</v>
      </c>
      <c r="I73" s="13">
        <v>-559.78243000000009</v>
      </c>
      <c r="J73" s="13">
        <v>0</v>
      </c>
      <c r="K73" s="13">
        <v>0</v>
      </c>
      <c r="L73" s="13">
        <v>628.74359000000004</v>
      </c>
      <c r="M73" s="13">
        <v>-196.61637999999999</v>
      </c>
      <c r="N73" s="13">
        <v>0</v>
      </c>
      <c r="O73" s="13">
        <v>-127.65522000000004</v>
      </c>
      <c r="P73" s="13">
        <v>19071.61529999999</v>
      </c>
      <c r="Q73" s="13">
        <v>-4577.3051500000001</v>
      </c>
      <c r="R73" s="13">
        <v>14494.310149999988</v>
      </c>
      <c r="S73" s="385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1518"/>
      <c r="AE73" s="611"/>
      <c r="AF73" s="611"/>
      <c r="AG73" s="611"/>
    </row>
    <row r="74" spans="1:33" s="596" customFormat="1" x14ac:dyDescent="0.2">
      <c r="A74" s="14" t="s">
        <v>1888</v>
      </c>
      <c r="B74" s="13">
        <v>-1156.15759</v>
      </c>
      <c r="C74" s="13">
        <v>0</v>
      </c>
      <c r="D74" s="13">
        <v>0</v>
      </c>
      <c r="E74" s="13">
        <v>0</v>
      </c>
      <c r="F74" s="13">
        <v>-2307.6799999999998</v>
      </c>
      <c r="G74" s="13">
        <v>0</v>
      </c>
      <c r="H74" s="13">
        <v>-3463.8375900000001</v>
      </c>
      <c r="I74" s="13">
        <v>-834.69</v>
      </c>
      <c r="J74" s="13">
        <v>0</v>
      </c>
      <c r="K74" s="13">
        <v>0</v>
      </c>
      <c r="L74" s="13">
        <v>845.13400000000001</v>
      </c>
      <c r="M74" s="13">
        <v>0</v>
      </c>
      <c r="N74" s="13">
        <v>0</v>
      </c>
      <c r="O74" s="13">
        <v>10.44399999999996</v>
      </c>
      <c r="P74" s="13">
        <v>52257.917000000001</v>
      </c>
      <c r="Q74" s="13">
        <v>-10964.523999999999</v>
      </c>
      <c r="R74" s="13">
        <v>41293.392999999996</v>
      </c>
      <c r="S74" s="385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1518"/>
      <c r="AE74" s="611"/>
      <c r="AF74" s="611"/>
      <c r="AG74" s="611"/>
    </row>
    <row r="75" spans="1:33" s="596" customFormat="1" x14ac:dyDescent="0.2">
      <c r="A75" s="14" t="s">
        <v>1757</v>
      </c>
      <c r="B75" s="13">
        <v>0</v>
      </c>
      <c r="C75" s="13">
        <v>0</v>
      </c>
      <c r="D75" s="13">
        <v>0</v>
      </c>
      <c r="E75" s="13">
        <v>0</v>
      </c>
      <c r="F75" s="13">
        <v>-285.54147999999998</v>
      </c>
      <c r="G75" s="13">
        <v>0</v>
      </c>
      <c r="H75" s="13">
        <v>-285.54147999999998</v>
      </c>
      <c r="I75" s="13">
        <v>-556.04254000000003</v>
      </c>
      <c r="J75" s="13">
        <v>1.83199</v>
      </c>
      <c r="K75" s="13">
        <v>0</v>
      </c>
      <c r="L75" s="13">
        <v>1836.24037</v>
      </c>
      <c r="M75" s="13">
        <v>-3154.6431299999999</v>
      </c>
      <c r="N75" s="13">
        <v>0</v>
      </c>
      <c r="O75" s="13">
        <v>-1872.61331</v>
      </c>
      <c r="P75" s="13">
        <v>66626.345920000007</v>
      </c>
      <c r="Q75" s="13">
        <v>-14797.583990000001</v>
      </c>
      <c r="R75" s="13">
        <v>51828.761930000001</v>
      </c>
      <c r="S75" s="385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1518"/>
      <c r="AE75" s="611"/>
      <c r="AF75" s="611"/>
      <c r="AG75" s="611"/>
    </row>
    <row r="76" spans="1:33" s="935" customFormat="1" x14ac:dyDescent="0.2">
      <c r="A76" s="1655" t="s">
        <v>3831</v>
      </c>
      <c r="B76" s="1485">
        <v>-8175.6640800000005</v>
      </c>
      <c r="C76" s="1485">
        <v>-4248.2937399999992</v>
      </c>
      <c r="D76" s="1485">
        <v>-3444.5967199999996</v>
      </c>
      <c r="E76" s="1485">
        <v>-13376.123680000001</v>
      </c>
      <c r="F76" s="1485">
        <v>-40264.224620000001</v>
      </c>
      <c r="G76" s="1485">
        <v>-809.58452999999997</v>
      </c>
      <c r="H76" s="1485">
        <v>-70318.487370000003</v>
      </c>
      <c r="I76" s="1485">
        <v>-16942.802229999998</v>
      </c>
      <c r="J76" s="1485">
        <v>-1207.13139</v>
      </c>
      <c r="K76" s="1485">
        <v>0</v>
      </c>
      <c r="L76" s="1485">
        <v>20516.932069999995</v>
      </c>
      <c r="M76" s="1485">
        <v>-18324.294449999998</v>
      </c>
      <c r="N76" s="1485">
        <v>-87.607590000000016</v>
      </c>
      <c r="O76" s="1485">
        <v>-16044.903590000002</v>
      </c>
      <c r="P76" s="1485">
        <v>379306.94398563204</v>
      </c>
      <c r="Q76" s="1485">
        <v>-93784.980049999998</v>
      </c>
      <c r="R76" s="1485">
        <v>285521.96393563197</v>
      </c>
      <c r="S76" s="954"/>
      <c r="T76" s="955"/>
      <c r="U76" s="955"/>
      <c r="V76" s="955"/>
      <c r="W76" s="955"/>
      <c r="X76" s="955"/>
      <c r="Y76" s="955"/>
      <c r="Z76" s="955"/>
      <c r="AA76" s="955"/>
      <c r="AB76" s="955"/>
      <c r="AC76" s="955"/>
      <c r="AD76" s="1519"/>
      <c r="AE76" s="943"/>
      <c r="AF76" s="943"/>
      <c r="AG76" s="943"/>
    </row>
    <row r="77" spans="1:33" s="614" customForma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89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1524"/>
      <c r="AE77" s="613"/>
      <c r="AF77" s="613"/>
      <c r="AG77" s="613"/>
    </row>
    <row r="78" spans="1:33" s="596" customFormat="1" x14ac:dyDescent="0.2">
      <c r="A78" s="14" t="s">
        <v>2145</v>
      </c>
      <c r="B78" s="13">
        <v>-7164.4210000000003</v>
      </c>
      <c r="C78" s="13">
        <v>0</v>
      </c>
      <c r="D78" s="13">
        <v>-68568.485000000001</v>
      </c>
      <c r="E78" s="13">
        <v>-5258.0450000000001</v>
      </c>
      <c r="F78" s="13">
        <v>-2193.8429999999998</v>
      </c>
      <c r="G78" s="13">
        <v>-31005.907999999999</v>
      </c>
      <c r="H78" s="13">
        <v>-114190.70199999999</v>
      </c>
      <c r="I78" s="13">
        <v>-6121.6469999999999</v>
      </c>
      <c r="J78" s="13">
        <v>-89.87</v>
      </c>
      <c r="K78" s="13">
        <v>0</v>
      </c>
      <c r="L78" s="13">
        <v>38166</v>
      </c>
      <c r="M78" s="13">
        <v>-4793.2759999999998</v>
      </c>
      <c r="N78" s="13">
        <v>0</v>
      </c>
      <c r="O78" s="13">
        <v>27161.207000000002</v>
      </c>
      <c r="P78" s="13">
        <v>-144516.09</v>
      </c>
      <c r="Q78" s="13">
        <v>-220.899</v>
      </c>
      <c r="R78" s="13">
        <v>-144736.989</v>
      </c>
      <c r="S78" s="385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1518"/>
      <c r="AE78" s="611"/>
      <c r="AF78" s="611"/>
      <c r="AG78" s="611"/>
    </row>
    <row r="79" spans="1:33" s="932" customFormat="1" x14ac:dyDescent="0.2">
      <c r="A79" s="1655" t="s">
        <v>3834</v>
      </c>
      <c r="B79" s="1485">
        <v>-7164.4210000000003</v>
      </c>
      <c r="C79" s="1485">
        <v>0</v>
      </c>
      <c r="D79" s="1485">
        <v>-68568.485000000001</v>
      </c>
      <c r="E79" s="1485">
        <v>-5258.0450000000001</v>
      </c>
      <c r="F79" s="1485">
        <v>-2193.8429999999998</v>
      </c>
      <c r="G79" s="1485">
        <v>-31005.907999999999</v>
      </c>
      <c r="H79" s="1485">
        <v>-114190.70199999999</v>
      </c>
      <c r="I79" s="1485">
        <v>-6121.6469999999999</v>
      </c>
      <c r="J79" s="1485">
        <v>-89.87</v>
      </c>
      <c r="K79" s="1485">
        <v>0</v>
      </c>
      <c r="L79" s="1485">
        <v>38166</v>
      </c>
      <c r="M79" s="1485">
        <v>-4793.2759999999998</v>
      </c>
      <c r="N79" s="1485">
        <v>0</v>
      </c>
      <c r="O79" s="1485">
        <v>27161.207000000002</v>
      </c>
      <c r="P79" s="1485">
        <v>-144516.09</v>
      </c>
      <c r="Q79" s="1485">
        <v>-220.899</v>
      </c>
      <c r="R79" s="1485">
        <v>-144736.989</v>
      </c>
      <c r="S79" s="962"/>
      <c r="T79" s="951"/>
      <c r="U79" s="951"/>
      <c r="V79" s="951"/>
      <c r="W79" s="951"/>
      <c r="X79" s="951"/>
      <c r="Y79" s="951"/>
      <c r="Z79" s="951"/>
      <c r="AA79" s="951"/>
      <c r="AB79" s="951"/>
      <c r="AC79" s="957"/>
      <c r="AD79" s="1523"/>
      <c r="AE79" s="953"/>
      <c r="AF79" s="953"/>
      <c r="AG79" s="953"/>
    </row>
    <row r="80" spans="1:33" s="932" customFormat="1" ht="13.5" thickBot="1" x14ac:dyDescent="0.25">
      <c r="A80" s="1295" t="s">
        <v>859</v>
      </c>
      <c r="B80" s="1296">
        <v>-65928.909</v>
      </c>
      <c r="C80" s="1296">
        <v>-27288.41317</v>
      </c>
      <c r="D80" s="1296">
        <v>-662189.20546047727</v>
      </c>
      <c r="E80" s="1296">
        <v>-160048.76349000001</v>
      </c>
      <c r="F80" s="1296">
        <v>-134029.90710276927</v>
      </c>
      <c r="G80" s="1296">
        <v>-46977.77319</v>
      </c>
      <c r="H80" s="1296">
        <v>-1096462.9714132464</v>
      </c>
      <c r="I80" s="1296">
        <v>-165543.27581000005</v>
      </c>
      <c r="J80" s="1296">
        <v>3955.4407100000021</v>
      </c>
      <c r="K80" s="1296">
        <v>1020.7127599999999</v>
      </c>
      <c r="L80" s="1296">
        <v>121306.95183999998</v>
      </c>
      <c r="M80" s="1296">
        <v>-63062.534871188196</v>
      </c>
      <c r="N80" s="1296">
        <v>1637.8496499999999</v>
      </c>
      <c r="O80" s="1296">
        <v>-100684.85572118816</v>
      </c>
      <c r="P80" s="1296">
        <v>368069.67145759671</v>
      </c>
      <c r="Q80" s="1296">
        <v>-183883.01985000022</v>
      </c>
      <c r="R80" s="1296">
        <v>184186.65160759637</v>
      </c>
      <c r="S80" s="962"/>
      <c r="T80" s="951"/>
      <c r="U80" s="951"/>
      <c r="V80" s="951"/>
      <c r="W80" s="951"/>
      <c r="X80" s="951"/>
      <c r="Y80" s="951"/>
      <c r="Z80" s="951"/>
      <c r="AA80" s="951"/>
      <c r="AB80" s="951"/>
      <c r="AC80" s="957"/>
      <c r="AD80" s="1523"/>
      <c r="AE80" s="953"/>
      <c r="AF80" s="953"/>
      <c r="AG80" s="953"/>
    </row>
    <row r="81" spans="1:24" x14ac:dyDescent="0.2">
      <c r="A81" s="548"/>
      <c r="B81" s="615"/>
      <c r="C81" s="615"/>
      <c r="D81" s="615"/>
      <c r="E81" s="615"/>
      <c r="F81" s="615"/>
      <c r="G81" s="615"/>
      <c r="H81" s="615"/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1511"/>
      <c r="T81" s="1511"/>
      <c r="U81" s="1511"/>
      <c r="V81" s="1511"/>
      <c r="W81" s="1511"/>
      <c r="X81" s="1511"/>
    </row>
    <row r="82" spans="1:24" x14ac:dyDescent="0.2">
      <c r="A82" s="514"/>
      <c r="B82" s="596"/>
      <c r="C82" s="596"/>
      <c r="D82" s="596"/>
      <c r="E82" s="596"/>
      <c r="F82" s="596"/>
      <c r="G82" s="596"/>
      <c r="H82" s="596"/>
      <c r="I82" s="596"/>
      <c r="J82" s="596"/>
      <c r="K82" s="596"/>
      <c r="L82" s="596"/>
      <c r="M82" s="596"/>
      <c r="N82" s="596"/>
      <c r="O82" s="596"/>
      <c r="P82" s="596"/>
      <c r="Q82" s="596"/>
      <c r="R82" s="596"/>
      <c r="S82" s="1511"/>
      <c r="T82" s="1511"/>
      <c r="U82" s="1511"/>
      <c r="V82" s="1511"/>
      <c r="W82" s="1511"/>
      <c r="X82" s="1511"/>
    </row>
    <row r="83" spans="1:24" x14ac:dyDescent="0.2">
      <c r="A83" s="616"/>
    </row>
  </sheetData>
  <mergeCells count="23">
    <mergeCell ref="A5:H6"/>
    <mergeCell ref="I5:R6"/>
    <mergeCell ref="N9:N12"/>
    <mergeCell ref="O9:O12"/>
    <mergeCell ref="P9:P12"/>
    <mergeCell ref="Q9:Q12"/>
    <mergeCell ref="J9:J12"/>
    <mergeCell ref="A8:A12"/>
    <mergeCell ref="B8:H8"/>
    <mergeCell ref="I8:O8"/>
    <mergeCell ref="B9:B12"/>
    <mergeCell ref="C9:C12"/>
    <mergeCell ref="D9:D12"/>
    <mergeCell ref="H9:H12"/>
    <mergeCell ref="E9:E12"/>
    <mergeCell ref="F9:F12"/>
    <mergeCell ref="R9:R12"/>
    <mergeCell ref="G9:G12"/>
    <mergeCell ref="K9:K12"/>
    <mergeCell ref="P8:R8"/>
    <mergeCell ref="L9:L12"/>
    <mergeCell ref="I9:I12"/>
    <mergeCell ref="M9:M12"/>
  </mergeCells>
  <phoneticPr fontId="6" type="noConversion"/>
  <conditionalFormatting sqref="B79:AB80 B14:R78">
    <cfRule type="expression" dxfId="303" priority="33" stopIfTrue="1">
      <formula>$AI14=1</formula>
    </cfRule>
  </conditionalFormatting>
  <conditionalFormatting sqref="A78 A14:A48 A51:A58">
    <cfRule type="expression" dxfId="302" priority="5" stopIfTrue="1">
      <formula>$AN14=1</formula>
    </cfRule>
  </conditionalFormatting>
  <conditionalFormatting sqref="A78 A80 A14:A48 A50:A58">
    <cfRule type="expression" dxfId="301" priority="6" stopIfTrue="1">
      <formula>$AO14=1</formula>
    </cfRule>
  </conditionalFormatting>
  <conditionalFormatting sqref="A59:A60 A79 A49">
    <cfRule type="expression" dxfId="300" priority="7" stopIfTrue="1">
      <formula>$AQ49=1</formula>
    </cfRule>
  </conditionalFormatting>
  <conditionalFormatting sqref="A50">
    <cfRule type="expression" dxfId="299" priority="8" stopIfTrue="1">
      <formula>$AP50=1</formula>
    </cfRule>
  </conditionalFormatting>
  <conditionalFormatting sqref="A61:A76">
    <cfRule type="expression" dxfId="298" priority="3" stopIfTrue="1">
      <formula>$AT61=1</formula>
    </cfRule>
  </conditionalFormatting>
  <conditionalFormatting sqref="A61:A75">
    <cfRule type="expression" dxfId="297" priority="4" stopIfTrue="1">
      <formula>$AV61=1</formula>
    </cfRule>
  </conditionalFormatting>
  <conditionalFormatting sqref="A77">
    <cfRule type="expression" dxfId="296" priority="1" stopIfTrue="1">
      <formula>$AT77=1</formula>
    </cfRule>
  </conditionalFormatting>
  <conditionalFormatting sqref="A77">
    <cfRule type="expression" dxfId="295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43307086614173229" right="0.39370078740157483" top="0.51181102362204722" bottom="0.31496062992125984" header="0.31496062992125984" footer="0.11811023622047245"/>
  <pageSetup paperSize="8" scale="95" orientation="portrait" r:id="rId1"/>
  <headerFooter alignWithMargins="0"/>
  <colBreaks count="1" manualBreakCount="1">
    <brk id="8" min="2" max="8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D180"/>
  <sheetViews>
    <sheetView showGridLines="0" zoomScaleNormal="100" workbookViewId="0">
      <selection sqref="A1:B1"/>
    </sheetView>
  </sheetViews>
  <sheetFormatPr defaultRowHeight="12.75" x14ac:dyDescent="0.2"/>
  <cols>
    <col min="1" max="1" width="13.7109375" style="868" customWidth="1"/>
    <col min="2" max="2" width="138.85546875" style="883" customWidth="1"/>
    <col min="3" max="14" width="6.28515625" style="869" customWidth="1"/>
    <col min="15" max="19" width="6.7109375" style="869" customWidth="1"/>
    <col min="20" max="24" width="6.42578125" style="869" customWidth="1"/>
    <col min="25" max="16384" width="9.140625" style="869"/>
  </cols>
  <sheetData>
    <row r="1" spans="1:2" ht="21" customHeight="1" x14ac:dyDescent="0.2">
      <c r="A1" s="1838" t="s">
        <v>606</v>
      </c>
      <c r="B1" s="1838"/>
    </row>
    <row r="2" spans="1:2" ht="12.95" customHeight="1" x14ac:dyDescent="0.2">
      <c r="B2" s="881"/>
    </row>
    <row r="3" spans="1:2" ht="12.95" customHeight="1" x14ac:dyDescent="0.2">
      <c r="B3" s="882" t="s">
        <v>607</v>
      </c>
    </row>
    <row r="4" spans="1:2" ht="12.95" customHeight="1" x14ac:dyDescent="0.2"/>
    <row r="5" spans="1:2" ht="12.95" customHeight="1" x14ac:dyDescent="0.2">
      <c r="A5" s="871" t="s">
        <v>608</v>
      </c>
      <c r="B5" s="1837" t="s">
        <v>326</v>
      </c>
    </row>
    <row r="6" spans="1:2" ht="12.95" customHeight="1" x14ac:dyDescent="0.2">
      <c r="A6" s="871" t="s">
        <v>609</v>
      </c>
      <c r="B6" s="1837"/>
    </row>
    <row r="7" spans="1:2" ht="12.95" customHeight="1" x14ac:dyDescent="0.2">
      <c r="A7" s="868" t="s">
        <v>532</v>
      </c>
      <c r="B7" s="1" t="s">
        <v>532</v>
      </c>
    </row>
    <row r="8" spans="1:2" ht="12.95" customHeight="1" x14ac:dyDescent="0.2">
      <c r="A8" s="871" t="s">
        <v>2053</v>
      </c>
      <c r="B8" s="1837" t="s">
        <v>327</v>
      </c>
    </row>
    <row r="9" spans="1:2" ht="12.95" customHeight="1" x14ac:dyDescent="0.2">
      <c r="A9" s="871" t="s">
        <v>2054</v>
      </c>
      <c r="B9" s="1837"/>
    </row>
    <row r="10" spans="1:2" ht="12.95" customHeight="1" x14ac:dyDescent="0.2">
      <c r="A10" s="871" t="s">
        <v>2055</v>
      </c>
      <c r="B10" s="1837"/>
    </row>
    <row r="11" spans="1:2" ht="12.95" customHeight="1" x14ac:dyDescent="0.2">
      <c r="A11" s="868" t="s">
        <v>532</v>
      </c>
      <c r="B11" s="1"/>
    </row>
    <row r="12" spans="1:2" ht="12.95" customHeight="1" x14ac:dyDescent="0.2">
      <c r="A12" s="871" t="s">
        <v>2056</v>
      </c>
      <c r="B12" s="1837" t="s">
        <v>328</v>
      </c>
    </row>
    <row r="13" spans="1:2" ht="12.95" customHeight="1" x14ac:dyDescent="0.2">
      <c r="A13" s="871" t="s">
        <v>2057</v>
      </c>
      <c r="B13" s="1837"/>
    </row>
    <row r="14" spans="1:2" ht="12.95" customHeight="1" x14ac:dyDescent="0.2">
      <c r="A14" s="868" t="s">
        <v>532</v>
      </c>
      <c r="B14" s="1"/>
    </row>
    <row r="15" spans="1:2" ht="12.95" customHeight="1" x14ac:dyDescent="0.2">
      <c r="A15" s="871" t="s">
        <v>2058</v>
      </c>
      <c r="B15" s="1" t="s">
        <v>329</v>
      </c>
    </row>
    <row r="16" spans="1:2" ht="12.95" customHeight="1" x14ac:dyDescent="0.2">
      <c r="A16" s="871" t="s">
        <v>2059</v>
      </c>
      <c r="B16" s="1" t="s">
        <v>330</v>
      </c>
    </row>
    <row r="17" spans="1:19" ht="12.95" customHeight="1" x14ac:dyDescent="0.2">
      <c r="A17" s="868" t="s">
        <v>532</v>
      </c>
      <c r="B17" s="1"/>
    </row>
    <row r="18" spans="1:19" ht="12.95" customHeight="1" x14ac:dyDescent="0.2">
      <c r="A18" s="871" t="s">
        <v>2060</v>
      </c>
      <c r="B18" s="1837" t="s">
        <v>331</v>
      </c>
    </row>
    <row r="19" spans="1:19" ht="12.95" customHeight="1" x14ac:dyDescent="0.2">
      <c r="A19" s="871" t="s">
        <v>2061</v>
      </c>
      <c r="B19" s="1837"/>
    </row>
    <row r="20" spans="1:19" ht="12.95" customHeight="1" x14ac:dyDescent="0.2">
      <c r="A20" s="868" t="s">
        <v>532</v>
      </c>
      <c r="B20" s="1"/>
    </row>
    <row r="21" spans="1:19" ht="12.95" customHeight="1" x14ac:dyDescent="0.2">
      <c r="A21" s="871" t="s">
        <v>2062</v>
      </c>
      <c r="B21" s="1837" t="s">
        <v>332</v>
      </c>
    </row>
    <row r="22" spans="1:19" ht="12.95" customHeight="1" x14ac:dyDescent="0.2">
      <c r="A22" s="871" t="s">
        <v>2063</v>
      </c>
      <c r="B22" s="1837"/>
    </row>
    <row r="23" spans="1:19" ht="12.95" customHeight="1" x14ac:dyDescent="0.2">
      <c r="A23" s="871" t="s">
        <v>2064</v>
      </c>
      <c r="B23" s="1837"/>
    </row>
    <row r="24" spans="1:19" ht="12.95" customHeight="1" x14ac:dyDescent="0.2">
      <c r="B24" s="882" t="s">
        <v>610</v>
      </c>
    </row>
    <row r="25" spans="1:19" ht="12.95" customHeight="1" x14ac:dyDescent="0.2">
      <c r="A25" s="868" t="s">
        <v>532</v>
      </c>
    </row>
    <row r="26" spans="1:19" ht="12.95" customHeight="1" x14ac:dyDescent="0.2">
      <c r="A26" s="871" t="s">
        <v>2065</v>
      </c>
      <c r="B26" s="883" t="s">
        <v>333</v>
      </c>
    </row>
    <row r="27" spans="1:19" ht="12.95" customHeight="1" x14ac:dyDescent="0.2">
      <c r="A27" s="868" t="s">
        <v>532</v>
      </c>
    </row>
    <row r="28" spans="1:19" ht="12.95" customHeight="1" x14ac:dyDescent="0.2">
      <c r="A28" s="871" t="s">
        <v>2066</v>
      </c>
      <c r="B28" s="883" t="s">
        <v>334</v>
      </c>
    </row>
    <row r="29" spans="1:19" ht="12.95" customHeight="1" x14ac:dyDescent="0.2">
      <c r="A29" s="868" t="s">
        <v>532</v>
      </c>
    </row>
    <row r="30" spans="1:19" ht="12.95" customHeight="1" x14ac:dyDescent="0.2">
      <c r="A30" s="871" t="s">
        <v>2067</v>
      </c>
      <c r="B30" s="884" t="s">
        <v>335</v>
      </c>
      <c r="C30" s="876"/>
      <c r="D30" s="876"/>
      <c r="E30" s="876"/>
      <c r="F30" s="876"/>
      <c r="G30" s="876"/>
      <c r="H30" s="876"/>
      <c r="I30" s="876"/>
      <c r="J30" s="876"/>
      <c r="K30" s="876"/>
      <c r="L30" s="876"/>
      <c r="M30" s="876"/>
      <c r="N30" s="876"/>
      <c r="O30" s="876"/>
      <c r="P30" s="876"/>
      <c r="R30" s="876"/>
      <c r="S30" s="876"/>
    </row>
    <row r="31" spans="1:19" ht="12.95" customHeight="1" x14ac:dyDescent="0.2">
      <c r="A31" s="868" t="s">
        <v>532</v>
      </c>
    </row>
    <row r="32" spans="1:19" ht="12.95" customHeight="1" x14ac:dyDescent="0.2">
      <c r="A32" s="871" t="s">
        <v>2068</v>
      </c>
      <c r="B32" s="884" t="s">
        <v>336</v>
      </c>
      <c r="C32" s="876"/>
      <c r="D32" s="876"/>
      <c r="E32" s="876"/>
      <c r="F32" s="876"/>
      <c r="G32" s="876"/>
      <c r="H32" s="876"/>
      <c r="I32" s="876"/>
      <c r="J32" s="876"/>
      <c r="K32" s="876"/>
      <c r="L32" s="876"/>
      <c r="M32" s="876"/>
      <c r="N32" s="876"/>
      <c r="O32" s="876"/>
      <c r="P32" s="876"/>
      <c r="R32" s="876"/>
      <c r="S32" s="876"/>
    </row>
    <row r="33" spans="1:22" ht="12.95" customHeight="1" x14ac:dyDescent="0.2">
      <c r="A33" s="868" t="s">
        <v>532</v>
      </c>
    </row>
    <row r="34" spans="1:22" ht="12.95" customHeight="1" x14ac:dyDescent="0.2">
      <c r="A34" s="871" t="s">
        <v>2069</v>
      </c>
      <c r="B34" s="884" t="s">
        <v>337</v>
      </c>
      <c r="C34" s="876"/>
      <c r="D34" s="876"/>
      <c r="E34" s="876"/>
      <c r="F34" s="876"/>
      <c r="G34" s="876"/>
      <c r="H34" s="876"/>
      <c r="I34" s="876"/>
      <c r="J34" s="876"/>
      <c r="K34" s="876"/>
      <c r="M34" s="876"/>
      <c r="N34" s="876"/>
      <c r="O34" s="876"/>
      <c r="P34" s="876"/>
      <c r="Q34" s="876"/>
      <c r="R34" s="876"/>
      <c r="S34" s="876"/>
    </row>
    <row r="35" spans="1:22" ht="12.95" customHeight="1" x14ac:dyDescent="0.2">
      <c r="A35" s="871" t="s">
        <v>2070</v>
      </c>
      <c r="B35" s="884" t="s">
        <v>338</v>
      </c>
      <c r="C35" s="876"/>
      <c r="D35" s="876"/>
      <c r="E35" s="876"/>
      <c r="F35" s="876"/>
      <c r="G35" s="876"/>
      <c r="H35" s="876"/>
      <c r="I35" s="876"/>
      <c r="J35" s="876"/>
      <c r="K35" s="876"/>
      <c r="M35" s="876"/>
      <c r="N35" s="876"/>
      <c r="O35" s="876"/>
    </row>
    <row r="36" spans="1:22" ht="12.95" customHeight="1" x14ac:dyDescent="0.2">
      <c r="A36" s="868" t="s">
        <v>532</v>
      </c>
    </row>
    <row r="37" spans="1:22" ht="12.95" customHeight="1" x14ac:dyDescent="0.2">
      <c r="A37" s="871" t="s">
        <v>2071</v>
      </c>
      <c r="B37" s="884" t="s">
        <v>339</v>
      </c>
      <c r="C37" s="876"/>
      <c r="D37" s="876"/>
      <c r="E37" s="876"/>
      <c r="F37" s="876"/>
      <c r="G37" s="876"/>
      <c r="H37" s="876"/>
      <c r="I37" s="876"/>
      <c r="J37" s="876"/>
      <c r="K37" s="876"/>
      <c r="L37" s="876"/>
      <c r="M37" s="876"/>
      <c r="O37" s="876"/>
      <c r="P37" s="876"/>
      <c r="Q37" s="876"/>
      <c r="R37" s="876"/>
      <c r="S37" s="876"/>
      <c r="T37" s="876"/>
    </row>
    <row r="38" spans="1:22" ht="12.95" customHeight="1" x14ac:dyDescent="0.2">
      <c r="A38" s="868" t="s">
        <v>532</v>
      </c>
    </row>
    <row r="39" spans="1:22" ht="12.95" customHeight="1" x14ac:dyDescent="0.2">
      <c r="A39" s="871" t="s">
        <v>2072</v>
      </c>
      <c r="B39" s="884" t="s">
        <v>340</v>
      </c>
      <c r="C39" s="876"/>
      <c r="D39" s="876"/>
      <c r="E39" s="876"/>
      <c r="F39" s="876"/>
      <c r="G39" s="876"/>
      <c r="H39" s="876"/>
      <c r="I39" s="876"/>
      <c r="J39" s="876"/>
      <c r="K39" s="876"/>
      <c r="L39" s="876"/>
      <c r="M39" s="876"/>
      <c r="O39" s="876"/>
      <c r="P39" s="876"/>
      <c r="Q39" s="876"/>
    </row>
    <row r="40" spans="1:22" ht="12.95" customHeight="1" x14ac:dyDescent="0.2">
      <c r="A40" s="871" t="s">
        <v>2073</v>
      </c>
      <c r="B40" s="884" t="s">
        <v>341</v>
      </c>
      <c r="C40" s="876"/>
      <c r="D40" s="876"/>
      <c r="E40" s="876"/>
      <c r="F40" s="876"/>
      <c r="G40" s="876"/>
      <c r="H40" s="876"/>
      <c r="I40" s="876"/>
      <c r="J40" s="876"/>
      <c r="K40" s="876"/>
      <c r="L40" s="876"/>
      <c r="M40" s="876"/>
      <c r="N40" s="876"/>
      <c r="P40" s="876"/>
    </row>
    <row r="41" spans="1:22" ht="12.95" customHeight="1" x14ac:dyDescent="0.2">
      <c r="A41" s="868" t="s">
        <v>532</v>
      </c>
    </row>
    <row r="42" spans="1:22" ht="12.95" customHeight="1" x14ac:dyDescent="0.2">
      <c r="A42" s="871" t="s">
        <v>2074</v>
      </c>
      <c r="B42" s="884" t="s">
        <v>342</v>
      </c>
      <c r="C42" s="876"/>
      <c r="D42" s="876"/>
      <c r="E42" s="876"/>
      <c r="F42" s="876"/>
      <c r="G42" s="876"/>
      <c r="H42" s="876"/>
      <c r="J42" s="876"/>
      <c r="K42" s="876"/>
      <c r="L42" s="876"/>
      <c r="M42" s="876"/>
      <c r="N42" s="876"/>
      <c r="O42" s="876"/>
      <c r="P42" s="876"/>
      <c r="Q42" s="876"/>
      <c r="R42" s="876"/>
    </row>
    <row r="43" spans="1:22" ht="12.95" customHeight="1" x14ac:dyDescent="0.2">
      <c r="A43" s="868" t="s">
        <v>532</v>
      </c>
    </row>
    <row r="44" spans="1:22" ht="12.95" customHeight="1" x14ac:dyDescent="0.2">
      <c r="A44" s="871" t="s">
        <v>2075</v>
      </c>
      <c r="B44" s="884" t="s">
        <v>343</v>
      </c>
      <c r="C44" s="876"/>
      <c r="D44" s="876"/>
      <c r="E44" s="876"/>
      <c r="F44" s="876"/>
      <c r="G44" s="876"/>
      <c r="H44" s="876"/>
      <c r="J44" s="876"/>
      <c r="K44" s="876"/>
      <c r="L44" s="876"/>
      <c r="M44" s="876"/>
      <c r="N44" s="876"/>
      <c r="O44" s="876"/>
      <c r="P44" s="876"/>
    </row>
    <row r="45" spans="1:22" ht="12.95" customHeight="1" x14ac:dyDescent="0.2">
      <c r="A45" s="868" t="s">
        <v>532</v>
      </c>
    </row>
    <row r="46" spans="1:22" ht="12.95" customHeight="1" x14ac:dyDescent="0.2">
      <c r="A46" s="871" t="s">
        <v>2076</v>
      </c>
      <c r="B46" s="884" t="s">
        <v>344</v>
      </c>
      <c r="C46" s="876"/>
      <c r="D46" s="876"/>
      <c r="E46" s="876"/>
      <c r="F46" s="876"/>
      <c r="G46" s="876"/>
      <c r="H46" s="876"/>
      <c r="I46" s="876"/>
      <c r="J46" s="876"/>
      <c r="K46" s="876"/>
      <c r="L46" s="876"/>
      <c r="M46" s="876"/>
      <c r="N46" s="876"/>
      <c r="O46" s="876"/>
      <c r="P46" s="876"/>
      <c r="Q46" s="876"/>
      <c r="S46" s="876"/>
      <c r="T46" s="876"/>
      <c r="U46" s="876"/>
      <c r="V46" s="876"/>
    </row>
    <row r="47" spans="1:22" ht="12.95" customHeight="1" x14ac:dyDescent="0.2">
      <c r="A47" s="868" t="s">
        <v>532</v>
      </c>
    </row>
    <row r="48" spans="1:22" ht="12.95" customHeight="1" x14ac:dyDescent="0.2">
      <c r="A48" s="871" t="s">
        <v>2077</v>
      </c>
      <c r="B48" s="884" t="s">
        <v>345</v>
      </c>
      <c r="C48" s="876"/>
      <c r="D48" s="876"/>
      <c r="E48" s="876"/>
      <c r="F48" s="876"/>
      <c r="G48" s="876"/>
      <c r="H48" s="876"/>
      <c r="I48" s="876"/>
      <c r="J48" s="876"/>
      <c r="K48" s="876"/>
      <c r="L48" s="876"/>
      <c r="M48" s="876"/>
      <c r="N48" s="876"/>
      <c r="P48" s="876"/>
      <c r="Q48" s="876"/>
      <c r="R48" s="876"/>
      <c r="S48" s="876"/>
    </row>
    <row r="49" spans="1:30" ht="12.95" customHeight="1" x14ac:dyDescent="0.2">
      <c r="A49" s="868" t="s">
        <v>532</v>
      </c>
    </row>
    <row r="50" spans="1:30" ht="12.95" customHeight="1" x14ac:dyDescent="0.2">
      <c r="A50" s="871" t="s">
        <v>2078</v>
      </c>
      <c r="B50" s="884" t="s">
        <v>346</v>
      </c>
      <c r="C50" s="876"/>
      <c r="D50" s="876"/>
      <c r="E50" s="876"/>
      <c r="F50" s="876"/>
      <c r="G50" s="876"/>
      <c r="H50" s="876"/>
      <c r="I50" s="876"/>
      <c r="J50" s="876"/>
      <c r="K50" s="876"/>
      <c r="L50" s="876"/>
      <c r="M50" s="876"/>
      <c r="N50" s="876"/>
      <c r="P50" s="876"/>
      <c r="Q50" s="876"/>
      <c r="R50" s="876"/>
      <c r="S50" s="876"/>
    </row>
    <row r="51" spans="1:30" ht="12.95" customHeight="1" x14ac:dyDescent="0.2">
      <c r="A51" s="868" t="s">
        <v>532</v>
      </c>
    </row>
    <row r="52" spans="1:30" ht="12.95" customHeight="1" x14ac:dyDescent="0.2">
      <c r="A52" s="871" t="s">
        <v>2079</v>
      </c>
      <c r="B52" s="884" t="s">
        <v>347</v>
      </c>
      <c r="C52" s="876"/>
      <c r="D52" s="876"/>
      <c r="E52" s="876"/>
      <c r="F52" s="876"/>
      <c r="G52" s="876"/>
      <c r="H52" s="876"/>
      <c r="I52" s="876"/>
      <c r="J52" s="876"/>
      <c r="K52" s="876"/>
      <c r="L52" s="876"/>
      <c r="M52" s="876"/>
      <c r="N52" s="876"/>
      <c r="P52" s="876"/>
      <c r="Q52" s="876"/>
      <c r="R52" s="876"/>
    </row>
    <row r="53" spans="1:30" ht="12.95" customHeight="1" x14ac:dyDescent="0.2">
      <c r="A53" s="871" t="s">
        <v>2080</v>
      </c>
      <c r="B53" s="884" t="s">
        <v>348</v>
      </c>
      <c r="C53" s="876"/>
      <c r="D53" s="876"/>
      <c r="E53" s="876"/>
      <c r="F53" s="876"/>
      <c r="G53" s="876"/>
      <c r="H53" s="876"/>
      <c r="I53" s="876"/>
      <c r="J53" s="876"/>
      <c r="K53" s="876"/>
      <c r="L53" s="876"/>
      <c r="M53" s="876"/>
      <c r="N53" s="876"/>
      <c r="P53" s="876"/>
      <c r="Q53" s="876"/>
      <c r="R53" s="876"/>
      <c r="S53" s="876"/>
    </row>
    <row r="54" spans="1:30" ht="12.95" customHeight="1" x14ac:dyDescent="0.2">
      <c r="A54" s="868" t="s">
        <v>532</v>
      </c>
    </row>
    <row r="55" spans="1:30" ht="12.95" customHeight="1" x14ac:dyDescent="0.2">
      <c r="A55" s="871" t="s">
        <v>2081</v>
      </c>
      <c r="B55" s="884" t="s">
        <v>349</v>
      </c>
      <c r="C55" s="876"/>
      <c r="D55" s="876"/>
      <c r="E55" s="876"/>
      <c r="F55" s="876"/>
      <c r="G55" s="876"/>
      <c r="H55" s="876"/>
      <c r="I55" s="876"/>
      <c r="J55" s="876"/>
      <c r="K55" s="876"/>
      <c r="L55" s="876"/>
      <c r="M55" s="876"/>
      <c r="N55" s="876"/>
      <c r="P55" s="876"/>
      <c r="Q55" s="876"/>
      <c r="R55" s="876"/>
    </row>
    <row r="56" spans="1:30" ht="12.95" customHeight="1" x14ac:dyDescent="0.2">
      <c r="A56" s="868" t="s">
        <v>532</v>
      </c>
    </row>
    <row r="57" spans="1:30" ht="12.95" customHeight="1" x14ac:dyDescent="0.2">
      <c r="A57" s="871" t="s">
        <v>2082</v>
      </c>
      <c r="B57" s="884" t="s">
        <v>350</v>
      </c>
      <c r="C57" s="876"/>
      <c r="D57" s="876"/>
      <c r="E57" s="876"/>
      <c r="F57" s="876"/>
      <c r="G57" s="876"/>
      <c r="H57" s="876"/>
      <c r="I57" s="876"/>
      <c r="J57" s="876"/>
      <c r="L57" s="876"/>
      <c r="M57" s="876"/>
      <c r="N57" s="876"/>
      <c r="O57" s="876"/>
      <c r="P57" s="876"/>
      <c r="Q57" s="876"/>
      <c r="R57" s="876"/>
    </row>
    <row r="58" spans="1:30" ht="12.95" customHeight="1" x14ac:dyDescent="0.2">
      <c r="A58" s="868" t="s">
        <v>532</v>
      </c>
    </row>
    <row r="59" spans="1:30" s="879" customFormat="1" ht="12.95" customHeight="1" x14ac:dyDescent="0.2">
      <c r="A59" s="871" t="s">
        <v>2083</v>
      </c>
      <c r="B59" s="873" t="s">
        <v>351</v>
      </c>
      <c r="C59" s="878"/>
      <c r="D59" s="878"/>
      <c r="E59" s="878"/>
      <c r="F59" s="878"/>
      <c r="G59" s="878"/>
      <c r="H59" s="878"/>
      <c r="I59" s="878"/>
      <c r="J59" s="878"/>
      <c r="K59" s="878"/>
      <c r="M59" s="878"/>
      <c r="N59" s="878"/>
      <c r="O59" s="878"/>
      <c r="P59" s="878"/>
    </row>
    <row r="60" spans="1:30" ht="12.95" customHeight="1" x14ac:dyDescent="0.2">
      <c r="A60" s="868" t="s">
        <v>532</v>
      </c>
    </row>
    <row r="61" spans="1:30" ht="12.95" customHeight="1" x14ac:dyDescent="0.2">
      <c r="A61" s="871" t="s">
        <v>2084</v>
      </c>
      <c r="B61" s="884" t="s">
        <v>352</v>
      </c>
      <c r="C61" s="876"/>
      <c r="D61" s="876"/>
      <c r="E61" s="876"/>
      <c r="F61" s="876"/>
      <c r="G61" s="876"/>
      <c r="H61" s="876"/>
      <c r="I61" s="876"/>
      <c r="J61" s="876"/>
      <c r="K61" s="876"/>
      <c r="L61" s="876"/>
      <c r="M61" s="876"/>
      <c r="N61" s="876"/>
      <c r="O61" s="876"/>
      <c r="Q61" s="876"/>
      <c r="R61" s="876"/>
      <c r="S61" s="876"/>
    </row>
    <row r="62" spans="1:30" ht="12.95" customHeight="1" x14ac:dyDescent="0.2">
      <c r="A62" s="868" t="s">
        <v>532</v>
      </c>
    </row>
    <row r="63" spans="1:30" ht="12.95" customHeight="1" x14ac:dyDescent="0.2">
      <c r="A63" s="871" t="s">
        <v>2085</v>
      </c>
      <c r="B63" s="884" t="s">
        <v>353</v>
      </c>
      <c r="C63" s="876"/>
      <c r="D63" s="876"/>
      <c r="E63" s="876"/>
      <c r="F63" s="876"/>
      <c r="G63" s="876"/>
      <c r="H63" s="876"/>
      <c r="I63" s="876"/>
      <c r="J63" s="876"/>
      <c r="K63" s="876"/>
      <c r="L63" s="876"/>
      <c r="M63" s="876"/>
      <c r="N63" s="876"/>
      <c r="O63" s="876"/>
      <c r="P63" s="876"/>
      <c r="Q63" s="876"/>
      <c r="R63" s="876"/>
      <c r="S63" s="876"/>
      <c r="T63" s="876"/>
      <c r="U63" s="876"/>
      <c r="V63" s="876"/>
      <c r="W63" s="876"/>
      <c r="X63" s="876"/>
      <c r="Y63" s="876"/>
      <c r="Z63" s="876"/>
      <c r="AA63" s="876"/>
      <c r="AB63" s="876"/>
      <c r="AC63" s="876"/>
      <c r="AD63" s="876"/>
    </row>
    <row r="64" spans="1:30" ht="12.95" customHeight="1" x14ac:dyDescent="0.2">
      <c r="A64" s="868" t="s">
        <v>532</v>
      </c>
    </row>
    <row r="65" spans="1:21" ht="12.95" customHeight="1" x14ac:dyDescent="0.2">
      <c r="A65" s="871" t="s">
        <v>2086</v>
      </c>
      <c r="B65" s="884" t="s">
        <v>213</v>
      </c>
      <c r="C65" s="876"/>
      <c r="D65" s="876"/>
      <c r="E65" s="876"/>
      <c r="F65" s="876"/>
      <c r="G65" s="876"/>
      <c r="H65" s="876"/>
      <c r="I65" s="876"/>
      <c r="J65" s="876"/>
      <c r="K65" s="876"/>
      <c r="M65" s="876"/>
      <c r="N65" s="876"/>
      <c r="O65" s="876"/>
      <c r="P65" s="876"/>
      <c r="Q65" s="876"/>
      <c r="R65" s="876"/>
    </row>
    <row r="66" spans="1:21" ht="12.95" customHeight="1" x14ac:dyDescent="0.2">
      <c r="A66" s="868" t="s">
        <v>532</v>
      </c>
    </row>
    <row r="67" spans="1:21" ht="12.95" customHeight="1" x14ac:dyDescent="0.2">
      <c r="A67" s="871" t="s">
        <v>2087</v>
      </c>
      <c r="B67" s="884" t="s">
        <v>354</v>
      </c>
      <c r="C67" s="876"/>
      <c r="D67" s="876"/>
      <c r="E67" s="876"/>
      <c r="F67" s="876"/>
      <c r="G67" s="876"/>
      <c r="H67" s="876"/>
      <c r="I67" s="876"/>
      <c r="J67" s="876"/>
      <c r="K67" s="876"/>
      <c r="M67" s="876"/>
      <c r="N67" s="876"/>
      <c r="O67" s="876"/>
      <c r="P67" s="876"/>
      <c r="Q67" s="876"/>
      <c r="R67" s="876"/>
    </row>
    <row r="68" spans="1:21" ht="12.95" customHeight="1" x14ac:dyDescent="0.2">
      <c r="A68" s="868" t="s">
        <v>532</v>
      </c>
    </row>
    <row r="69" spans="1:21" ht="12.95" customHeight="1" x14ac:dyDescent="0.2">
      <c r="A69" s="871" t="s">
        <v>2088</v>
      </c>
      <c r="B69" s="884" t="s">
        <v>355</v>
      </c>
      <c r="C69" s="876"/>
      <c r="D69" s="876"/>
      <c r="E69" s="876"/>
      <c r="F69" s="876"/>
      <c r="G69" s="876"/>
      <c r="H69" s="876"/>
      <c r="I69" s="876"/>
      <c r="J69" s="876"/>
      <c r="K69" s="876"/>
      <c r="M69" s="876"/>
      <c r="N69" s="876"/>
      <c r="O69" s="876"/>
      <c r="P69" s="876"/>
      <c r="Q69" s="876"/>
      <c r="R69" s="876"/>
      <c r="S69" s="876"/>
    </row>
    <row r="70" spans="1:21" ht="12.95" customHeight="1" x14ac:dyDescent="0.2">
      <c r="A70" s="868" t="s">
        <v>532</v>
      </c>
    </row>
    <row r="71" spans="1:21" ht="12.95" customHeight="1" x14ac:dyDescent="0.2">
      <c r="A71" s="871" t="s">
        <v>2089</v>
      </c>
      <c r="B71" s="884" t="s">
        <v>356</v>
      </c>
      <c r="C71" s="876"/>
      <c r="D71" s="876"/>
      <c r="E71" s="876"/>
      <c r="F71" s="876"/>
      <c r="G71" s="876"/>
      <c r="H71" s="876"/>
      <c r="I71" s="876"/>
      <c r="J71" s="876"/>
      <c r="K71" s="876"/>
      <c r="L71" s="876"/>
      <c r="M71" s="876"/>
      <c r="N71" s="876"/>
      <c r="O71" s="876"/>
      <c r="P71" s="876"/>
      <c r="Q71" s="876"/>
      <c r="R71" s="876"/>
    </row>
    <row r="72" spans="1:21" ht="12.95" customHeight="1" x14ac:dyDescent="0.2">
      <c r="A72" s="871" t="s">
        <v>2090</v>
      </c>
      <c r="B72" s="884" t="s">
        <v>357</v>
      </c>
    </row>
    <row r="73" spans="1:21" ht="12.95" customHeight="1" x14ac:dyDescent="0.2">
      <c r="A73" s="868" t="s">
        <v>532</v>
      </c>
    </row>
    <row r="74" spans="1:21" ht="12.95" customHeight="1" x14ac:dyDescent="0.2">
      <c r="A74" s="871" t="s">
        <v>2091</v>
      </c>
      <c r="B74" s="883" t="s">
        <v>358</v>
      </c>
    </row>
    <row r="75" spans="1:21" ht="12.95" customHeight="1" x14ac:dyDescent="0.2">
      <c r="A75" s="868" t="s">
        <v>532</v>
      </c>
    </row>
    <row r="76" spans="1:21" ht="12.95" customHeight="1" x14ac:dyDescent="0.2">
      <c r="A76" s="871" t="s">
        <v>2092</v>
      </c>
      <c r="B76" s="884" t="s">
        <v>359</v>
      </c>
      <c r="C76" s="876"/>
      <c r="D76" s="876"/>
      <c r="E76" s="876"/>
      <c r="F76" s="876"/>
      <c r="G76" s="876"/>
      <c r="H76" s="876"/>
      <c r="I76" s="876"/>
      <c r="J76" s="876"/>
      <c r="K76" s="876"/>
      <c r="L76" s="876"/>
      <c r="M76" s="876"/>
      <c r="N76" s="876"/>
      <c r="O76" s="876"/>
      <c r="P76" s="876"/>
      <c r="Q76" s="876"/>
      <c r="R76" s="876"/>
      <c r="S76" s="876"/>
      <c r="T76" s="876"/>
      <c r="U76" s="876"/>
    </row>
    <row r="77" spans="1:21" ht="12.95" customHeight="1" x14ac:dyDescent="0.2">
      <c r="A77" s="868" t="s">
        <v>532</v>
      </c>
    </row>
    <row r="78" spans="1:21" ht="12.95" customHeight="1" x14ac:dyDescent="0.2">
      <c r="A78" s="871" t="s">
        <v>2093</v>
      </c>
      <c r="B78" s="883" t="s">
        <v>360</v>
      </c>
    </row>
    <row r="79" spans="1:21" ht="12.95" customHeight="1" x14ac:dyDescent="0.2">
      <c r="A79" s="868" t="s">
        <v>532</v>
      </c>
    </row>
    <row r="80" spans="1:21" ht="12.95" customHeight="1" x14ac:dyDescent="0.2">
      <c r="A80" s="871" t="s">
        <v>2094</v>
      </c>
      <c r="B80" s="883" t="s">
        <v>361</v>
      </c>
    </row>
    <row r="81" spans="1:22" ht="12.95" customHeight="1" x14ac:dyDescent="0.2">
      <c r="A81" s="868" t="s">
        <v>532</v>
      </c>
    </row>
    <row r="82" spans="1:22" ht="12.95" customHeight="1" x14ac:dyDescent="0.2">
      <c r="A82" s="871" t="s">
        <v>2095</v>
      </c>
      <c r="B82" s="883" t="s">
        <v>0</v>
      </c>
    </row>
    <row r="83" spans="1:22" ht="12.95" customHeight="1" x14ac:dyDescent="0.2">
      <c r="A83" s="868" t="s">
        <v>532</v>
      </c>
    </row>
    <row r="84" spans="1:22" ht="12.95" customHeight="1" x14ac:dyDescent="0.2">
      <c r="A84" s="871" t="s">
        <v>2096</v>
      </c>
      <c r="B84" s="884" t="s">
        <v>1400</v>
      </c>
      <c r="C84" s="876"/>
      <c r="D84" s="876"/>
      <c r="E84" s="876"/>
      <c r="F84" s="876"/>
      <c r="G84" s="876"/>
      <c r="H84" s="876"/>
      <c r="I84" s="876"/>
      <c r="J84" s="876"/>
      <c r="K84" s="876"/>
      <c r="L84" s="876"/>
      <c r="M84" s="876"/>
      <c r="N84" s="876"/>
      <c r="P84" s="876"/>
      <c r="Q84" s="876"/>
      <c r="R84" s="876"/>
      <c r="S84" s="876"/>
    </row>
    <row r="85" spans="1:22" ht="12.95" customHeight="1" x14ac:dyDescent="0.2">
      <c r="A85" s="868" t="s">
        <v>532</v>
      </c>
    </row>
    <row r="86" spans="1:22" ht="12.95" customHeight="1" x14ac:dyDescent="0.2">
      <c r="A86" s="871" t="s">
        <v>2097</v>
      </c>
      <c r="B86" s="884" t="s">
        <v>1218</v>
      </c>
      <c r="C86" s="876"/>
      <c r="D86" s="876"/>
      <c r="E86" s="876"/>
      <c r="F86" s="876"/>
      <c r="G86" s="876"/>
      <c r="H86" s="876"/>
      <c r="I86" s="876"/>
      <c r="J86" s="876"/>
      <c r="K86" s="876"/>
      <c r="L86" s="876"/>
      <c r="M86" s="876"/>
      <c r="N86" s="876"/>
      <c r="P86" s="876"/>
      <c r="Q86" s="876"/>
      <c r="R86" s="876"/>
    </row>
    <row r="87" spans="1:22" ht="12.95" customHeight="1" x14ac:dyDescent="0.2">
      <c r="A87" s="868" t="s">
        <v>532</v>
      </c>
    </row>
    <row r="88" spans="1:22" ht="12.95" customHeight="1" x14ac:dyDescent="0.2">
      <c r="A88" s="871" t="s">
        <v>2098</v>
      </c>
      <c r="B88" s="883" t="s">
        <v>1484</v>
      </c>
    </row>
    <row r="89" spans="1:22" ht="12.95" customHeight="1" x14ac:dyDescent="0.2">
      <c r="A89" s="868" t="s">
        <v>532</v>
      </c>
    </row>
    <row r="90" spans="1:22" ht="12.95" customHeight="1" x14ac:dyDescent="0.2">
      <c r="A90" s="871" t="s">
        <v>2099</v>
      </c>
      <c r="B90" s="883" t="s">
        <v>2137</v>
      </c>
    </row>
    <row r="91" spans="1:22" ht="12.95" customHeight="1" x14ac:dyDescent="0.2">
      <c r="A91" s="868" t="s">
        <v>532</v>
      </c>
    </row>
    <row r="92" spans="1:22" ht="12.95" customHeight="1" x14ac:dyDescent="0.2">
      <c r="B92" s="882" t="s">
        <v>611</v>
      </c>
    </row>
    <row r="93" spans="1:22" ht="12.95" customHeight="1" x14ac:dyDescent="0.2">
      <c r="A93" s="868" t="s">
        <v>532</v>
      </c>
    </row>
    <row r="94" spans="1:22" ht="12.95" customHeight="1" x14ac:dyDescent="0.2">
      <c r="A94" s="871" t="s">
        <v>2100</v>
      </c>
      <c r="B94" s="883" t="s">
        <v>2227</v>
      </c>
      <c r="C94" s="876"/>
      <c r="D94" s="876"/>
      <c r="E94" s="876"/>
      <c r="F94" s="876"/>
      <c r="G94" s="876"/>
      <c r="H94" s="876"/>
      <c r="I94" s="876"/>
      <c r="J94" s="876"/>
      <c r="K94" s="876"/>
      <c r="L94" s="876"/>
      <c r="M94" s="876"/>
      <c r="N94" s="876"/>
      <c r="O94" s="876"/>
      <c r="P94" s="876"/>
      <c r="Q94" s="876"/>
      <c r="R94" s="876"/>
      <c r="T94" s="876"/>
      <c r="U94" s="876"/>
    </row>
    <row r="95" spans="1:22" ht="12.95" customHeight="1" x14ac:dyDescent="0.2"/>
    <row r="96" spans="1:22" ht="12.95" customHeight="1" x14ac:dyDescent="0.2">
      <c r="A96" s="871" t="s">
        <v>2101</v>
      </c>
      <c r="B96" s="884" t="s">
        <v>1</v>
      </c>
      <c r="C96" s="876"/>
      <c r="D96" s="876"/>
      <c r="E96" s="876"/>
      <c r="F96" s="876"/>
      <c r="G96" s="876"/>
      <c r="H96" s="876"/>
      <c r="I96" s="876"/>
      <c r="J96" s="876"/>
      <c r="K96" s="876"/>
      <c r="L96" s="876"/>
      <c r="M96" s="876"/>
      <c r="N96" s="876"/>
      <c r="O96" s="876"/>
      <c r="Q96" s="876"/>
      <c r="R96" s="876"/>
      <c r="S96" s="876"/>
      <c r="T96" s="876"/>
      <c r="U96" s="876"/>
      <c r="V96" s="876"/>
    </row>
    <row r="97" spans="1:23" ht="12.95" customHeight="1" x14ac:dyDescent="0.2">
      <c r="A97" s="868" t="s">
        <v>532</v>
      </c>
    </row>
    <row r="98" spans="1:23" ht="12.95" customHeight="1" x14ac:dyDescent="0.2">
      <c r="A98" s="871" t="s">
        <v>2102</v>
      </c>
      <c r="B98" s="884" t="s">
        <v>2</v>
      </c>
      <c r="C98" s="876"/>
      <c r="D98" s="876"/>
      <c r="E98" s="876"/>
      <c r="F98" s="876"/>
      <c r="G98" s="876"/>
      <c r="H98" s="876"/>
      <c r="I98" s="876"/>
      <c r="J98" s="876"/>
      <c r="K98" s="876"/>
      <c r="L98" s="876"/>
      <c r="M98" s="876"/>
      <c r="N98" s="876"/>
      <c r="P98" s="876"/>
      <c r="Q98" s="876"/>
      <c r="R98" s="876"/>
      <c r="S98" s="876"/>
      <c r="T98" s="876"/>
      <c r="U98" s="876"/>
    </row>
    <row r="99" spans="1:23" ht="12.95" customHeight="1" x14ac:dyDescent="0.2">
      <c r="A99" s="868" t="s">
        <v>532</v>
      </c>
    </row>
    <row r="100" spans="1:23" ht="12.95" customHeight="1" x14ac:dyDescent="0.2">
      <c r="A100" s="871" t="s">
        <v>2103</v>
      </c>
      <c r="B100" s="884" t="s">
        <v>2229</v>
      </c>
      <c r="C100" s="876"/>
      <c r="D100" s="876"/>
      <c r="E100" s="876"/>
      <c r="F100" s="876"/>
      <c r="G100" s="876"/>
      <c r="H100" s="876"/>
      <c r="I100" s="876"/>
      <c r="J100" s="876"/>
      <c r="K100" s="876"/>
      <c r="L100" s="876"/>
      <c r="M100" s="876"/>
      <c r="N100" s="876"/>
      <c r="P100" s="876"/>
      <c r="Q100" s="876"/>
      <c r="R100" s="876"/>
      <c r="S100" s="876"/>
      <c r="T100" s="876"/>
      <c r="U100" s="876"/>
    </row>
    <row r="101" spans="1:23" ht="12.95" customHeight="1" x14ac:dyDescent="0.2">
      <c r="A101" s="868" t="s">
        <v>532</v>
      </c>
    </row>
    <row r="102" spans="1:23" ht="12.95" customHeight="1" x14ac:dyDescent="0.2">
      <c r="A102" s="871" t="s">
        <v>2104</v>
      </c>
      <c r="B102" s="884" t="s">
        <v>3</v>
      </c>
      <c r="C102" s="876"/>
      <c r="D102" s="876"/>
      <c r="E102" s="876"/>
      <c r="F102" s="876"/>
      <c r="G102" s="876"/>
      <c r="H102" s="876"/>
      <c r="I102" s="876"/>
      <c r="J102" s="876"/>
      <c r="K102" s="876"/>
      <c r="L102" s="876"/>
      <c r="M102" s="876"/>
      <c r="N102" s="876"/>
      <c r="O102" s="876"/>
      <c r="P102" s="876"/>
      <c r="Q102" s="876"/>
      <c r="S102" s="876"/>
      <c r="T102" s="876"/>
      <c r="U102" s="876"/>
    </row>
    <row r="103" spans="1:23" ht="12.95" customHeight="1" x14ac:dyDescent="0.2">
      <c r="A103" s="868" t="s">
        <v>532</v>
      </c>
    </row>
    <row r="104" spans="1:23" ht="12.95" customHeight="1" x14ac:dyDescent="0.2">
      <c r="A104" s="871" t="s">
        <v>2105</v>
      </c>
      <c r="B104" s="884" t="s">
        <v>371</v>
      </c>
      <c r="C104" s="876"/>
      <c r="D104" s="876"/>
      <c r="E104" s="876"/>
      <c r="F104" s="876"/>
      <c r="G104" s="876"/>
      <c r="H104" s="876"/>
      <c r="I104" s="876"/>
      <c r="J104" s="876"/>
      <c r="K104" s="876"/>
      <c r="L104" s="876"/>
      <c r="M104" s="876"/>
      <c r="N104" s="876"/>
      <c r="P104" s="876"/>
      <c r="Q104" s="876"/>
      <c r="R104" s="876"/>
      <c r="S104" s="876"/>
      <c r="T104" s="876"/>
    </row>
    <row r="105" spans="1:23" ht="12.95" customHeight="1" x14ac:dyDescent="0.2">
      <c r="A105" s="868" t="s">
        <v>532</v>
      </c>
    </row>
    <row r="106" spans="1:23" ht="12.95" customHeight="1" x14ac:dyDescent="0.2">
      <c r="A106" s="871" t="s">
        <v>2106</v>
      </c>
      <c r="B106" s="884" t="s">
        <v>372</v>
      </c>
      <c r="C106" s="876"/>
      <c r="D106" s="876"/>
      <c r="E106" s="876"/>
      <c r="F106" s="876"/>
      <c r="G106" s="876"/>
      <c r="H106" s="876"/>
      <c r="I106" s="876"/>
      <c r="J106" s="876"/>
      <c r="K106" s="876"/>
      <c r="L106" s="876"/>
      <c r="M106" s="876"/>
      <c r="N106" s="876"/>
      <c r="O106" s="876"/>
      <c r="Q106" s="876"/>
      <c r="R106" s="876"/>
      <c r="S106" s="876"/>
      <c r="T106" s="876"/>
      <c r="U106" s="876"/>
      <c r="V106" s="876"/>
      <c r="W106" s="876"/>
    </row>
    <row r="107" spans="1:23" ht="12.95" customHeight="1" x14ac:dyDescent="0.2">
      <c r="A107" s="868" t="s">
        <v>532</v>
      </c>
    </row>
    <row r="108" spans="1:23" ht="12.95" customHeight="1" x14ac:dyDescent="0.2">
      <c r="A108" s="871" t="s">
        <v>2107</v>
      </c>
      <c r="B108" s="884" t="s">
        <v>373</v>
      </c>
      <c r="C108" s="876"/>
      <c r="D108" s="876"/>
      <c r="E108" s="876"/>
      <c r="F108" s="876"/>
      <c r="G108" s="876"/>
      <c r="H108" s="876"/>
      <c r="I108" s="876"/>
      <c r="J108" s="876"/>
      <c r="K108" s="876"/>
      <c r="L108" s="876"/>
      <c r="M108" s="876"/>
      <c r="N108" s="876"/>
      <c r="O108" s="876"/>
      <c r="Q108" s="876"/>
      <c r="R108" s="876"/>
      <c r="S108" s="876"/>
      <c r="T108" s="876"/>
      <c r="U108" s="876"/>
      <c r="V108" s="876"/>
    </row>
    <row r="109" spans="1:23" ht="12.95" customHeight="1" x14ac:dyDescent="0.2">
      <c r="A109" s="868" t="s">
        <v>532</v>
      </c>
    </row>
    <row r="110" spans="1:23" ht="12.95" customHeight="1" x14ac:dyDescent="0.2">
      <c r="A110" s="871" t="s">
        <v>2108</v>
      </c>
      <c r="B110" s="885" t="s">
        <v>374</v>
      </c>
    </row>
    <row r="111" spans="1:23" ht="12.95" customHeight="1" x14ac:dyDescent="0.2">
      <c r="A111" s="868" t="s">
        <v>532</v>
      </c>
    </row>
    <row r="112" spans="1:23" ht="12.95" customHeight="1" x14ac:dyDescent="0.2">
      <c r="A112" s="871" t="s">
        <v>2294</v>
      </c>
      <c r="B112" s="1839" t="s">
        <v>2048</v>
      </c>
    </row>
    <row r="113" spans="1:2" ht="12.95" customHeight="1" x14ac:dyDescent="0.2">
      <c r="A113" s="871" t="s">
        <v>2295</v>
      </c>
      <c r="B113" s="1839"/>
    </row>
    <row r="114" spans="1:2" ht="12.95" customHeight="1" x14ac:dyDescent="0.2">
      <c r="A114" s="871" t="s">
        <v>2296</v>
      </c>
      <c r="B114" s="1839"/>
    </row>
    <row r="115" spans="1:2" ht="12.95" customHeight="1" x14ac:dyDescent="0.2">
      <c r="A115" s="871" t="s">
        <v>2297</v>
      </c>
      <c r="B115" s="1839"/>
    </row>
    <row r="116" spans="1:2" ht="12.95" customHeight="1" x14ac:dyDescent="0.2"/>
    <row r="117" spans="1:2" ht="12.95" customHeight="1" x14ac:dyDescent="0.2">
      <c r="A117" s="871" t="s">
        <v>2298</v>
      </c>
      <c r="B117" s="883" t="s">
        <v>2049</v>
      </c>
    </row>
    <row r="118" spans="1:2" ht="12.95" customHeight="1" x14ac:dyDescent="0.2">
      <c r="A118" s="871" t="s">
        <v>2299</v>
      </c>
      <c r="B118" s="883" t="s">
        <v>2050</v>
      </c>
    </row>
    <row r="119" spans="1:2" ht="12.95" customHeight="1" x14ac:dyDescent="0.2">
      <c r="A119" s="868" t="s">
        <v>532</v>
      </c>
    </row>
    <row r="120" spans="1:2" ht="12.95" customHeight="1" x14ac:dyDescent="0.2">
      <c r="A120" s="871" t="s">
        <v>2109</v>
      </c>
      <c r="B120" s="883" t="s">
        <v>375</v>
      </c>
    </row>
    <row r="121" spans="1:2" ht="12.95" customHeight="1" x14ac:dyDescent="0.2">
      <c r="A121" s="871" t="s">
        <v>2110</v>
      </c>
      <c r="B121" s="883" t="s">
        <v>12</v>
      </c>
    </row>
    <row r="122" spans="1:2" ht="12.95" customHeight="1" x14ac:dyDescent="0.2"/>
    <row r="123" spans="1:2" ht="12.95" customHeight="1" x14ac:dyDescent="0.2">
      <c r="A123" s="871" t="s">
        <v>2111</v>
      </c>
      <c r="B123" s="883" t="s">
        <v>2128</v>
      </c>
    </row>
    <row r="124" spans="1:2" ht="12.95" customHeight="1" x14ac:dyDescent="0.2">
      <c r="A124" s="871" t="s">
        <v>2112</v>
      </c>
      <c r="B124" s="883" t="s">
        <v>2129</v>
      </c>
    </row>
    <row r="125" spans="1:2" ht="12.95" customHeight="1" x14ac:dyDescent="0.2">
      <c r="A125" s="871" t="s">
        <v>2135</v>
      </c>
      <c r="B125" s="883" t="s">
        <v>2130</v>
      </c>
    </row>
    <row r="126" spans="1:2" ht="12.95" customHeight="1" x14ac:dyDescent="0.2">
      <c r="A126" s="871" t="s">
        <v>2300</v>
      </c>
      <c r="B126" s="883" t="s">
        <v>2131</v>
      </c>
    </row>
    <row r="127" spans="1:2" ht="12.95" customHeight="1" x14ac:dyDescent="0.2"/>
    <row r="128" spans="1:2" ht="12.95" customHeight="1" x14ac:dyDescent="0.2">
      <c r="A128" s="871" t="s">
        <v>2301</v>
      </c>
      <c r="B128" s="883" t="s">
        <v>75</v>
      </c>
    </row>
    <row r="129" spans="1:20" ht="12.95" customHeight="1" x14ac:dyDescent="0.2">
      <c r="A129" s="868" t="s">
        <v>532</v>
      </c>
    </row>
    <row r="130" spans="1:20" ht="12.95" customHeight="1" x14ac:dyDescent="0.2">
      <c r="A130" s="871" t="s">
        <v>2302</v>
      </c>
      <c r="B130" s="883" t="s">
        <v>13</v>
      </c>
    </row>
    <row r="131" spans="1:20" ht="12.95" customHeight="1" x14ac:dyDescent="0.2">
      <c r="A131" s="871"/>
    </row>
    <row r="132" spans="1:20" ht="12.95" customHeight="1" x14ac:dyDescent="0.2">
      <c r="A132" s="871" t="s">
        <v>2123</v>
      </c>
      <c r="B132" s="883" t="s">
        <v>641</v>
      </c>
    </row>
    <row r="133" spans="1:20" ht="12.95" customHeight="1" x14ac:dyDescent="0.2">
      <c r="A133" s="868" t="s">
        <v>532</v>
      </c>
    </row>
    <row r="134" spans="1:20" ht="12.95" customHeight="1" x14ac:dyDescent="0.2">
      <c r="A134" s="868" t="s">
        <v>532</v>
      </c>
    </row>
    <row r="135" spans="1:20" ht="12.95" customHeight="1" x14ac:dyDescent="0.2">
      <c r="B135" s="882" t="s">
        <v>612</v>
      </c>
    </row>
    <row r="136" spans="1:20" ht="12.95" customHeight="1" x14ac:dyDescent="0.2">
      <c r="A136" s="868" t="s">
        <v>532</v>
      </c>
    </row>
    <row r="137" spans="1:20" ht="12.95" customHeight="1" x14ac:dyDescent="0.2">
      <c r="A137" s="871" t="s">
        <v>2113</v>
      </c>
      <c r="B137" s="884" t="s">
        <v>14</v>
      </c>
      <c r="C137" s="876"/>
      <c r="D137" s="876"/>
      <c r="E137" s="876"/>
      <c r="F137" s="876"/>
      <c r="G137" s="876"/>
      <c r="I137" s="876"/>
      <c r="J137" s="876"/>
      <c r="K137" s="876"/>
      <c r="L137" s="876"/>
      <c r="M137" s="876"/>
      <c r="N137" s="876"/>
      <c r="O137" s="876"/>
      <c r="P137" s="876"/>
      <c r="Q137" s="876"/>
      <c r="R137" s="876"/>
      <c r="S137" s="876"/>
      <c r="T137" s="876"/>
    </row>
    <row r="138" spans="1:20" ht="12.95" customHeight="1" x14ac:dyDescent="0.2">
      <c r="A138" s="868" t="s">
        <v>532</v>
      </c>
    </row>
    <row r="139" spans="1:20" ht="12.95" customHeight="1" x14ac:dyDescent="0.2">
      <c r="A139" s="871" t="s">
        <v>2114</v>
      </c>
      <c r="B139" s="884" t="s">
        <v>15</v>
      </c>
      <c r="C139" s="876"/>
      <c r="D139" s="876"/>
      <c r="E139" s="876"/>
      <c r="F139" s="876"/>
      <c r="G139" s="876"/>
      <c r="H139" s="876"/>
      <c r="J139" s="876"/>
      <c r="K139" s="876"/>
      <c r="L139" s="876"/>
      <c r="M139" s="876"/>
      <c r="N139" s="876"/>
      <c r="O139" s="876"/>
    </row>
    <row r="140" spans="1:20" ht="12.95" customHeight="1" x14ac:dyDescent="0.2">
      <c r="A140" s="868" t="s">
        <v>532</v>
      </c>
    </row>
    <row r="141" spans="1:20" ht="12.95" customHeight="1" x14ac:dyDescent="0.2">
      <c r="A141" s="871" t="s">
        <v>2115</v>
      </c>
      <c r="B141" s="884" t="s">
        <v>16</v>
      </c>
      <c r="C141" s="876"/>
      <c r="D141" s="876"/>
      <c r="E141" s="876"/>
      <c r="F141" s="876"/>
      <c r="G141" s="876"/>
      <c r="H141" s="876"/>
      <c r="I141" s="876"/>
      <c r="J141" s="876"/>
      <c r="K141" s="876"/>
      <c r="L141" s="876"/>
      <c r="M141" s="876"/>
      <c r="N141" s="876"/>
      <c r="O141" s="876"/>
      <c r="P141" s="876"/>
      <c r="Q141" s="876"/>
    </row>
    <row r="142" spans="1:20" ht="12.95" customHeight="1" x14ac:dyDescent="0.2">
      <c r="A142" s="868" t="s">
        <v>532</v>
      </c>
    </row>
    <row r="143" spans="1:20" ht="12.95" customHeight="1" x14ac:dyDescent="0.2">
      <c r="A143" s="871" t="s">
        <v>2116</v>
      </c>
      <c r="B143" s="883" t="s">
        <v>642</v>
      </c>
    </row>
    <row r="144" spans="1:20" ht="12.95" customHeight="1" x14ac:dyDescent="0.2">
      <c r="A144" s="868" t="s">
        <v>532</v>
      </c>
    </row>
    <row r="145" spans="1:14" ht="12.95" customHeight="1" x14ac:dyDescent="0.2">
      <c r="A145" s="868" t="s">
        <v>532</v>
      </c>
    </row>
    <row r="146" spans="1:14" ht="12.95" customHeight="1" x14ac:dyDescent="0.2">
      <c r="B146" s="882" t="s">
        <v>613</v>
      </c>
    </row>
    <row r="147" spans="1:14" ht="12.95" customHeight="1" x14ac:dyDescent="0.2">
      <c r="A147" s="868" t="s">
        <v>532</v>
      </c>
    </row>
    <row r="148" spans="1:14" ht="12.95" customHeight="1" x14ac:dyDescent="0.2">
      <c r="A148" s="871" t="s">
        <v>2303</v>
      </c>
      <c r="B148" s="884" t="s">
        <v>17</v>
      </c>
      <c r="C148" s="876"/>
      <c r="D148" s="876"/>
      <c r="E148" s="876"/>
      <c r="F148" s="876"/>
      <c r="G148" s="876"/>
      <c r="H148" s="876"/>
      <c r="I148" s="876"/>
      <c r="J148" s="876"/>
      <c r="K148" s="876"/>
      <c r="L148" s="876"/>
      <c r="M148" s="876"/>
      <c r="N148" s="876"/>
    </row>
    <row r="149" spans="1:14" ht="12.95" customHeight="1" x14ac:dyDescent="0.2">
      <c r="A149" s="868" t="s">
        <v>532</v>
      </c>
    </row>
    <row r="150" spans="1:14" ht="12.95" customHeight="1" x14ac:dyDescent="0.2">
      <c r="A150" s="871" t="s">
        <v>2117</v>
      </c>
      <c r="B150" s="883" t="s">
        <v>614</v>
      </c>
    </row>
    <row r="151" spans="1:14" ht="12.95" customHeight="1" x14ac:dyDescent="0.2">
      <c r="A151" s="868" t="s">
        <v>532</v>
      </c>
    </row>
    <row r="152" spans="1:14" ht="12.95" customHeight="1" x14ac:dyDescent="0.2">
      <c r="A152" s="868" t="s">
        <v>532</v>
      </c>
    </row>
    <row r="153" spans="1:14" ht="12.95" customHeight="1" x14ac:dyDescent="0.2">
      <c r="B153" s="882" t="s">
        <v>615</v>
      </c>
    </row>
    <row r="154" spans="1:14" ht="12.95" customHeight="1" x14ac:dyDescent="0.2">
      <c r="A154" s="868" t="s">
        <v>532</v>
      </c>
    </row>
    <row r="155" spans="1:14" ht="12.95" customHeight="1" x14ac:dyDescent="0.2">
      <c r="A155" s="871" t="s">
        <v>2304</v>
      </c>
      <c r="B155" s="884" t="s">
        <v>18</v>
      </c>
    </row>
    <row r="156" spans="1:14" ht="12.95" customHeight="1" x14ac:dyDescent="0.2">
      <c r="A156" s="868" t="s">
        <v>532</v>
      </c>
    </row>
    <row r="157" spans="1:14" ht="12.95" customHeight="1" x14ac:dyDescent="0.2">
      <c r="A157" s="871" t="s">
        <v>2305</v>
      </c>
      <c r="B157" s="883" t="s">
        <v>1182</v>
      </c>
    </row>
    <row r="158" spans="1:14" ht="12.95" customHeight="1" x14ac:dyDescent="0.2">
      <c r="A158" s="868" t="s">
        <v>532</v>
      </c>
    </row>
    <row r="159" spans="1:14" ht="12.95" customHeight="1" x14ac:dyDescent="0.2">
      <c r="A159" s="868" t="s">
        <v>532</v>
      </c>
    </row>
    <row r="160" spans="1:14" ht="12.95" customHeight="1" x14ac:dyDescent="0.2">
      <c r="B160" s="882" t="s">
        <v>616</v>
      </c>
    </row>
    <row r="161" spans="1:20" ht="12.95" customHeight="1" x14ac:dyDescent="0.2">
      <c r="A161" s="868" t="s">
        <v>532</v>
      </c>
    </row>
    <row r="162" spans="1:20" ht="12.95" customHeight="1" x14ac:dyDescent="0.2">
      <c r="A162" s="871" t="s">
        <v>2118</v>
      </c>
      <c r="B162" s="884" t="s">
        <v>617</v>
      </c>
      <c r="C162" s="876"/>
      <c r="D162" s="876"/>
      <c r="E162" s="876"/>
      <c r="F162" s="876"/>
      <c r="G162" s="876"/>
      <c r="H162" s="876"/>
      <c r="I162" s="876"/>
      <c r="J162" s="876"/>
      <c r="K162" s="876"/>
      <c r="L162" s="876"/>
      <c r="M162" s="876"/>
      <c r="N162" s="876"/>
      <c r="O162" s="876"/>
      <c r="P162" s="876"/>
      <c r="Q162" s="876"/>
    </row>
    <row r="163" spans="1:20" ht="12.95" customHeight="1" x14ac:dyDescent="0.2">
      <c r="A163" s="868" t="s">
        <v>532</v>
      </c>
    </row>
    <row r="164" spans="1:20" ht="12.95" customHeight="1" x14ac:dyDescent="0.2">
      <c r="A164" s="871" t="s">
        <v>2306</v>
      </c>
      <c r="B164" s="883" t="s">
        <v>1188</v>
      </c>
    </row>
    <row r="165" spans="1:20" ht="12.95" customHeight="1" x14ac:dyDescent="0.2">
      <c r="A165" s="868" t="s">
        <v>532</v>
      </c>
    </row>
    <row r="166" spans="1:20" ht="12.95" customHeight="1" x14ac:dyDescent="0.2">
      <c r="A166" s="871" t="s">
        <v>2119</v>
      </c>
      <c r="B166" s="883" t="s">
        <v>19</v>
      </c>
    </row>
    <row r="167" spans="1:20" ht="12.95" customHeight="1" x14ac:dyDescent="0.2">
      <c r="A167" s="868" t="s">
        <v>532</v>
      </c>
    </row>
    <row r="168" spans="1:20" ht="12.95" customHeight="1" x14ac:dyDescent="0.2">
      <c r="A168" s="871" t="s">
        <v>2120</v>
      </c>
      <c r="B168" s="884" t="s">
        <v>618</v>
      </c>
      <c r="C168" s="876"/>
      <c r="D168" s="876"/>
      <c r="E168" s="876"/>
      <c r="F168" s="876"/>
      <c r="G168" s="876"/>
      <c r="H168" s="876"/>
      <c r="I168" s="876"/>
      <c r="J168" s="876"/>
      <c r="K168" s="876"/>
      <c r="L168" s="876"/>
      <c r="M168" s="876"/>
      <c r="N168" s="876"/>
      <c r="O168" s="876"/>
      <c r="P168" s="876"/>
      <c r="Q168" s="876"/>
      <c r="R168" s="876"/>
      <c r="S168" s="876"/>
      <c r="T168" s="876"/>
    </row>
    <row r="169" spans="1:20" ht="12.95" customHeight="1" x14ac:dyDescent="0.2">
      <c r="A169" s="868" t="s">
        <v>532</v>
      </c>
    </row>
    <row r="170" spans="1:20" ht="12.95" customHeight="1" x14ac:dyDescent="0.2">
      <c r="A170" s="871" t="s">
        <v>2121</v>
      </c>
      <c r="B170" s="884" t="s">
        <v>619</v>
      </c>
      <c r="C170" s="876"/>
      <c r="D170" s="876"/>
      <c r="E170" s="876"/>
      <c r="F170" s="876"/>
      <c r="G170" s="876"/>
      <c r="H170" s="876"/>
      <c r="I170" s="876"/>
      <c r="J170" s="876"/>
      <c r="K170" s="876"/>
      <c r="L170" s="876"/>
      <c r="M170" s="876"/>
      <c r="N170" s="876"/>
      <c r="O170" s="876"/>
      <c r="P170" s="876"/>
      <c r="Q170" s="876"/>
      <c r="R170" s="876"/>
      <c r="S170" s="876"/>
      <c r="T170" s="876"/>
    </row>
    <row r="171" spans="1:20" ht="12.95" customHeight="1" x14ac:dyDescent="0.2">
      <c r="A171" s="868" t="s">
        <v>532</v>
      </c>
    </row>
    <row r="172" spans="1:20" ht="12.95" customHeight="1" x14ac:dyDescent="0.2">
      <c r="A172" s="871" t="s">
        <v>2307</v>
      </c>
      <c r="B172" s="884" t="s">
        <v>620</v>
      </c>
      <c r="C172" s="876"/>
      <c r="D172" s="876"/>
      <c r="E172" s="876"/>
      <c r="F172" s="876"/>
      <c r="G172" s="876"/>
      <c r="H172" s="876"/>
      <c r="I172" s="876"/>
      <c r="J172" s="876"/>
      <c r="K172" s="876"/>
      <c r="L172" s="876"/>
      <c r="M172" s="876"/>
      <c r="N172" s="876"/>
      <c r="O172" s="876"/>
      <c r="P172" s="876"/>
      <c r="Q172" s="876"/>
      <c r="R172" s="876"/>
      <c r="S172" s="876"/>
    </row>
    <row r="173" spans="1:20" ht="12.95" customHeight="1" x14ac:dyDescent="0.2">
      <c r="A173" s="871" t="s">
        <v>2308</v>
      </c>
      <c r="B173" s="886" t="s">
        <v>621</v>
      </c>
    </row>
    <row r="174" spans="1:20" ht="12.95" customHeight="1" x14ac:dyDescent="0.2">
      <c r="A174" s="868" t="s">
        <v>532</v>
      </c>
    </row>
    <row r="175" spans="1:20" ht="12.95" customHeight="1" x14ac:dyDescent="0.2">
      <c r="A175" s="871" t="s">
        <v>2122</v>
      </c>
      <c r="B175" s="884" t="s">
        <v>622</v>
      </c>
      <c r="C175" s="876"/>
      <c r="D175" s="876"/>
      <c r="E175" s="876"/>
      <c r="F175" s="876"/>
      <c r="G175" s="876"/>
      <c r="H175" s="876"/>
      <c r="I175" s="876"/>
      <c r="J175" s="876"/>
      <c r="K175" s="876"/>
      <c r="L175" s="876"/>
      <c r="M175" s="876"/>
      <c r="N175" s="876"/>
      <c r="O175" s="876"/>
      <c r="P175" s="876"/>
      <c r="Q175" s="876"/>
    </row>
    <row r="176" spans="1:20" ht="12.95" customHeight="1" x14ac:dyDescent="0.2">
      <c r="A176" s="868" t="s">
        <v>532</v>
      </c>
    </row>
    <row r="177" spans="1:2" ht="12.95" customHeight="1" x14ac:dyDescent="0.2">
      <c r="A177" s="871" t="s">
        <v>2309</v>
      </c>
      <c r="B177" s="884" t="s">
        <v>623</v>
      </c>
    </row>
    <row r="178" spans="1:2" ht="12.95" customHeight="1" x14ac:dyDescent="0.2">
      <c r="A178" s="871" t="s">
        <v>2310</v>
      </c>
      <c r="B178" s="883" t="s">
        <v>1481</v>
      </c>
    </row>
    <row r="179" spans="1:2" ht="12.95" customHeight="1" x14ac:dyDescent="0.2"/>
    <row r="180" spans="1:2" ht="12.95" customHeight="1" x14ac:dyDescent="0.2"/>
  </sheetData>
  <mergeCells count="7">
    <mergeCell ref="B112:B115"/>
    <mergeCell ref="B21:B23"/>
    <mergeCell ref="A1:B1"/>
    <mergeCell ref="B5:B6"/>
    <mergeCell ref="B8:B10"/>
    <mergeCell ref="B12:B13"/>
    <mergeCell ref="B18:B19"/>
  </mergeCells>
  <phoneticPr fontId="169" type="noConversion"/>
  <hyperlinks>
    <hyperlink ref="A5" location="'1A'!A1" display="TABLO 1A"/>
    <hyperlink ref="A6" location="'1B'!A1" display="TABLO 1B"/>
    <hyperlink ref="A8" location="T2A!A1" display="TABLO 2A"/>
    <hyperlink ref="A9" location="T2B!A1" display="TABLO 2B"/>
    <hyperlink ref="A10" location="T2C!A1" display="TABLO 2C"/>
    <hyperlink ref="A12" location="T3A!A1" display="TABLO 3A"/>
    <hyperlink ref="A13" location="T3B!A1" display="TABLO 3B"/>
    <hyperlink ref="A15" location="'T4'!A1" display="TABLO 4"/>
    <hyperlink ref="A16" location="'T5'!A1" display="TABLO 5"/>
    <hyperlink ref="A18" location="'6A'!A1" display="TABLO 6A"/>
    <hyperlink ref="A19" location="'6B'!A1" display="TABLO 6B"/>
    <hyperlink ref="A21" location="T7A!A1" display="TABLO 7A"/>
    <hyperlink ref="A22" location="T7B!A1" display="TABLO 7B"/>
    <hyperlink ref="A23" location="T7C!A1" display="TABLO 7C"/>
    <hyperlink ref="A26" location="'T8'!A1" display="TABLO 8"/>
    <hyperlink ref="A28" location="'T9'!A1" display="TABLO 9"/>
    <hyperlink ref="A30" location="'T10'!A1" display="TABLO 10"/>
    <hyperlink ref="A32" location="'T11'!A1" display="TABLO 11"/>
    <hyperlink ref="A34" location="T12A!A1" display="TABLO 12A"/>
    <hyperlink ref="A35" location="T12B!A1" display="TABLO 12B"/>
    <hyperlink ref="A37" location="'T13'!A1" display="TABLO 13"/>
    <hyperlink ref="A39" location="'T14'!A1" display="TABLO 14"/>
    <hyperlink ref="A40" location="T14A!A1" display="TABLO 14A"/>
    <hyperlink ref="A42" location="'T15'!A1" display="TABLO 15"/>
    <hyperlink ref="A44" location="'T16'!A1" display="TABLO 16"/>
    <hyperlink ref="A46" location="'T17'!A1" display="TABLO 17"/>
    <hyperlink ref="A48" location="'T18'!A1" display="TABLO 18"/>
    <hyperlink ref="A50" location="'T19'!A1" display="TABLO 19"/>
    <hyperlink ref="A52" location="'T20'!A1" display="TABLO 20"/>
    <hyperlink ref="A53" location="T20A!A1" display="TABLO 20A"/>
    <hyperlink ref="A55" location="'T21'!A1" display="TABLO 21"/>
    <hyperlink ref="A57" location="'T22'!A1" display="TABLO 22"/>
    <hyperlink ref="A59" location="'T23'!A1" display="TABLO 23"/>
    <hyperlink ref="A61" location="'T24'!A1" display="TABLO 24"/>
    <hyperlink ref="A63" location="'T25'!A1" display="TABLO 25"/>
    <hyperlink ref="A67" location="'T27'!A1" display="TABLO 26"/>
    <hyperlink ref="A69" location="'T28'!A1" display="TABLO 28"/>
    <hyperlink ref="A71" location="T29A!A1" display="TABLO 29A"/>
    <hyperlink ref="A72" location="T29B!A1" display="TABLO 29B"/>
    <hyperlink ref="A74" location="'30'!A1" display="TABLO 30"/>
    <hyperlink ref="A76" location="'T31'!A1" display="TABLO 31"/>
    <hyperlink ref="A78" location="'T32'!A1" display="TABLO 32"/>
    <hyperlink ref="A80" location="'T33'!A1" display="TABLO 33"/>
    <hyperlink ref="A82" location="'T34'!A1" display="TABLO 34"/>
    <hyperlink ref="A84" location="'35'!Yazdırma_Alanı" display="TABLE 35"/>
    <hyperlink ref="A86" location="'36'!Yazdırma_Alanı" display="TABLE 36"/>
    <hyperlink ref="A88" location="'37'!Yazdırma_Alanı" display="TABLE 37"/>
    <hyperlink ref="A90" location="'38'!Yazdırma_Alanı" display="TABLE 38"/>
    <hyperlink ref="A65" location="'T26'!A1" display="TABLO 26"/>
    <hyperlink ref="A96" location="'T40'!A1" display="TABLO 41"/>
    <hyperlink ref="A98" location="'T41'!A1" display="TABLO 42"/>
    <hyperlink ref="A102" location="'T43'!A1" display="TABLO 43"/>
    <hyperlink ref="A104" location="'T44'!A1" display="TABLO 44"/>
    <hyperlink ref="A106" location="'T45'!A1" display="TABLO 45"/>
    <hyperlink ref="A108" location="'T46'!A1" display="TABLO 46"/>
    <hyperlink ref="A110" location="'T47'!A1" display="TABLO 47"/>
    <hyperlink ref="A112" location="T48A!A1" display="TABLO 48A"/>
    <hyperlink ref="A117" location="T49A!A1" display="TABLO 49A"/>
    <hyperlink ref="A130" location="'T53'!A1" display="TABLO 53"/>
    <hyperlink ref="A128" location="'T52'!A1" display="TABLO 52"/>
    <hyperlink ref="A123" location="T51A!A1" display="TABLO 51A"/>
    <hyperlink ref="A125" location="T51C!A1" display="TABLO 51C"/>
    <hyperlink ref="A137" location="'T55'!A1" display="TABLO 55"/>
    <hyperlink ref="A139" location="'T56'!A1" display="TABLO 56"/>
    <hyperlink ref="A141" location="'T57'!A1" display="TABLO 57"/>
    <hyperlink ref="A143" location="'T58'!A1" display="TABLO 58"/>
    <hyperlink ref="A148" location="'59A-B'!A1" display="TABLO 59A-B"/>
    <hyperlink ref="A150" location="'60'!A1" display="TABLO 60"/>
    <hyperlink ref="A155" location="'61A-B'!A1" display="TABLO 61A-B"/>
    <hyperlink ref="A157" location="'62'!A1" display="TABLO 62"/>
    <hyperlink ref="A162" location="'T63'!A1" display="TABLO 63"/>
    <hyperlink ref="A164" location="'T64'!A1" display="TABLO 64"/>
    <hyperlink ref="A166" location="'T65'!A1" display="TABLE 65"/>
    <hyperlink ref="A168" location="'T66'!A1" display="TABLO 66"/>
    <hyperlink ref="A170" location="'T67'!A1" display="TABLO 67"/>
    <hyperlink ref="A172" location="T68A!A1" display="TABLO 68A"/>
    <hyperlink ref="A173" location="T68B!A1" display="TABLO 68B"/>
    <hyperlink ref="A175" location="'T69'!A1" display="TABLO 69"/>
    <hyperlink ref="A177" location="T70A!A1" display="TABLO 70A"/>
    <hyperlink ref="A100" location="'T42'!A1" display="TABLO 43"/>
    <hyperlink ref="A113" location="T48B!A1" display="TABLO 48B"/>
    <hyperlink ref="A120" location="T50A!A1" display="TABLO 50A"/>
    <hyperlink ref="A132" location="'T54'!A1" display="TABLO 54"/>
    <hyperlink ref="A178" location="T70B!A1" display="TABLO 70B"/>
    <hyperlink ref="A121" location="T50B!A1" display="TABLO 50B"/>
    <hyperlink ref="A114" location="T48C!A1" display="TABLO 48C"/>
    <hyperlink ref="A115" location="T48D!A1" display="TABLO 48D"/>
    <hyperlink ref="A118" location="T49B!A1" display="TABLO 49B"/>
    <hyperlink ref="A124" location="T51B!A1" display="TABLO 51B"/>
    <hyperlink ref="A126" location="T51D!A1" display="TABLO 51D"/>
    <hyperlink ref="A94" location="'T39'!A1" display="TABLO 40"/>
  </hyperlinks>
  <printOptions horizontalCentered="1"/>
  <pageMargins left="0.11811023622047245" right="0.11811023622047245" top="0.51181102362204722" bottom="0.11811023622047245" header="0.31496062992125984" footer="0.11811023622047245"/>
  <pageSetup paperSize="9" scale="65" fitToHeight="2" orientation="portrait" r:id="rId1"/>
  <headerFooter alignWithMargins="0"/>
  <rowBreaks count="1" manualBreakCount="1">
    <brk id="91" max="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3"/>
  <sheetViews>
    <sheetView showGridLines="0" workbookViewId="0">
      <selection activeCell="C24" sqref="C24"/>
    </sheetView>
  </sheetViews>
  <sheetFormatPr defaultRowHeight="12.75" x14ac:dyDescent="0.2"/>
  <cols>
    <col min="1" max="16384" width="9.140625" style="865"/>
  </cols>
  <sheetData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7"/>
  <sheetViews>
    <sheetView showGridLines="0" topLeftCell="A6" workbookViewId="0">
      <selection activeCell="A22" sqref="A22"/>
    </sheetView>
  </sheetViews>
  <sheetFormatPr defaultRowHeight="12.75" x14ac:dyDescent="0.2"/>
  <cols>
    <col min="1" max="1" width="103.85546875" customWidth="1"/>
  </cols>
  <sheetData>
    <row r="1" spans="1:1" ht="30" x14ac:dyDescent="0.4">
      <c r="A1" s="1085" t="s">
        <v>502</v>
      </c>
    </row>
    <row r="2" spans="1:1" ht="30" x14ac:dyDescent="0.4">
      <c r="A2" s="1085" t="s">
        <v>503</v>
      </c>
    </row>
    <row r="3" spans="1:1" ht="30" x14ac:dyDescent="0.4">
      <c r="A3" s="1085" t="s">
        <v>504</v>
      </c>
    </row>
    <row r="4" spans="1:1" ht="30" x14ac:dyDescent="0.4">
      <c r="A4" s="1085"/>
    </row>
    <row r="5" spans="1:1" ht="25.5" x14ac:dyDescent="0.35">
      <c r="A5" s="1086" t="s">
        <v>505</v>
      </c>
    </row>
    <row r="6" spans="1:1" ht="25.5" x14ac:dyDescent="0.35">
      <c r="A6" s="1086" t="s">
        <v>501</v>
      </c>
    </row>
    <row r="7" spans="1:1" ht="25.5" x14ac:dyDescent="0.35">
      <c r="A7" s="1086" t="s">
        <v>498</v>
      </c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CX96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B13" sqref="B13"/>
    </sheetView>
  </sheetViews>
  <sheetFormatPr defaultRowHeight="12.75" x14ac:dyDescent="0.2"/>
  <cols>
    <col min="1" max="1" width="27.85546875" style="596" customWidth="1"/>
    <col min="2" max="2" width="7.85546875" style="596" bestFit="1" customWidth="1"/>
    <col min="3" max="3" width="7.28515625" style="596" customWidth="1"/>
    <col min="4" max="4" width="7.7109375" style="596" customWidth="1"/>
    <col min="5" max="5" width="7.28515625" style="596" customWidth="1"/>
    <col min="6" max="6" width="8.28515625" style="596" customWidth="1"/>
    <col min="7" max="7" width="7.140625" style="596" customWidth="1"/>
    <col min="8" max="8" width="8.42578125" style="596" customWidth="1"/>
    <col min="9" max="9" width="7.140625" style="596" customWidth="1"/>
    <col min="10" max="10" width="6.28515625" style="596" customWidth="1"/>
    <col min="11" max="11" width="7.140625" style="596" customWidth="1"/>
    <col min="12" max="12" width="6.28515625" style="596" customWidth="1"/>
    <col min="13" max="13" width="7.28515625" style="596" customWidth="1"/>
    <col min="14" max="14" width="6.28515625" style="596" customWidth="1"/>
    <col min="15" max="15" width="7.42578125" style="596" customWidth="1"/>
    <col min="16" max="16" width="6.28515625" style="596" customWidth="1"/>
    <col min="17" max="17" width="7.140625" style="596" customWidth="1"/>
    <col min="18" max="18" width="7.85546875" style="596" customWidth="1"/>
    <col min="19" max="19" width="7" style="596" customWidth="1"/>
    <col min="20" max="20" width="7.85546875" style="596" customWidth="1"/>
    <col min="21" max="21" width="6.85546875" style="596" customWidth="1"/>
    <col min="22" max="22" width="7.85546875" style="596" customWidth="1"/>
    <col min="23" max="23" width="7" style="596" customWidth="1"/>
    <col min="24" max="24" width="6.28515625" style="596" customWidth="1"/>
    <col min="25" max="25" width="6.85546875" style="596" customWidth="1"/>
    <col min="26" max="26" width="6.28515625" style="596" customWidth="1"/>
    <col min="27" max="27" width="7" style="596" customWidth="1"/>
    <col min="28" max="28" width="6.28515625" style="596" customWidth="1"/>
    <col min="29" max="29" width="7" style="596" customWidth="1"/>
    <col min="30" max="30" width="6.28515625" style="596" customWidth="1"/>
    <col min="31" max="31" width="7.140625" style="596" customWidth="1"/>
    <col min="32" max="32" width="6.5703125" style="596" customWidth="1"/>
    <col min="33" max="33" width="7" style="596" bestFit="1" customWidth="1"/>
    <col min="34" max="34" width="6.7109375" style="596" customWidth="1"/>
    <col min="35" max="35" width="7.5703125" style="596" customWidth="1"/>
    <col min="36" max="36" width="6.7109375" style="596" customWidth="1"/>
    <col min="37" max="37" width="7.42578125" style="596" customWidth="1"/>
    <col min="38" max="38" width="6.28515625" style="596" customWidth="1"/>
    <col min="39" max="39" width="7.28515625" style="596" customWidth="1"/>
    <col min="40" max="40" width="9" style="596" customWidth="1"/>
    <col min="41" max="41" width="6.7109375" style="597" customWidth="1"/>
    <col min="42" max="16384" width="9.140625" style="321"/>
  </cols>
  <sheetData>
    <row r="1" spans="1:102" x14ac:dyDescent="0.2">
      <c r="A1" s="877" t="s">
        <v>624</v>
      </c>
      <c r="B1" s="877"/>
      <c r="C1" s="877"/>
      <c r="AP1" s="596"/>
      <c r="AQ1" s="596"/>
      <c r="AR1" s="596"/>
    </row>
    <row r="2" spans="1:102" x14ac:dyDescent="0.2">
      <c r="A2" s="877" t="s">
        <v>625</v>
      </c>
      <c r="B2" s="877"/>
      <c r="C2" s="877"/>
      <c r="AP2" s="596"/>
      <c r="AQ2" s="596"/>
      <c r="AR2" s="596"/>
    </row>
    <row r="3" spans="1:102" s="1009" customFormat="1" x14ac:dyDescent="0.2">
      <c r="A3" s="1065" t="s">
        <v>1253</v>
      </c>
      <c r="B3" s="1065"/>
      <c r="C3" s="1065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1067"/>
      <c r="AA3" s="1067"/>
      <c r="AB3" s="1067"/>
      <c r="AC3" s="1067"/>
      <c r="AD3" s="1067"/>
      <c r="AE3" s="1067"/>
      <c r="AF3" s="1067"/>
      <c r="AG3" s="1067"/>
      <c r="AH3" s="1067"/>
      <c r="AI3" s="1067"/>
      <c r="AJ3" s="1067"/>
      <c r="AK3" s="1067"/>
      <c r="AL3" s="1067"/>
      <c r="AM3" s="1067"/>
      <c r="AN3" s="1067"/>
      <c r="AO3" s="1068" t="s">
        <v>1254</v>
      </c>
      <c r="AP3" s="935"/>
      <c r="AQ3" s="935"/>
      <c r="AR3" s="935"/>
    </row>
    <row r="4" spans="1:102" s="470" customFormat="1" x14ac:dyDescent="0.2">
      <c r="A4" s="598"/>
      <c r="B4" s="598"/>
      <c r="C4" s="598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  <c r="Y4" s="599"/>
      <c r="Z4" s="599"/>
      <c r="AA4" s="599"/>
      <c r="AB4" s="599"/>
      <c r="AC4" s="599"/>
      <c r="AD4" s="599"/>
      <c r="AE4" s="599"/>
      <c r="AF4" s="599"/>
      <c r="AG4" s="599"/>
      <c r="AH4" s="599"/>
      <c r="AI4" s="599"/>
      <c r="AJ4" s="599"/>
      <c r="AK4" s="599"/>
      <c r="AL4" s="599"/>
      <c r="AM4" s="599"/>
      <c r="AN4" s="599"/>
      <c r="AO4" s="601"/>
      <c r="AP4" s="600"/>
      <c r="AQ4" s="600"/>
      <c r="AR4" s="600"/>
    </row>
    <row r="5" spans="1:102" s="470" customFormat="1" ht="18" customHeight="1" x14ac:dyDescent="0.2">
      <c r="A5" s="1920" t="s">
        <v>175</v>
      </c>
      <c r="B5" s="1921"/>
      <c r="C5" s="1921"/>
      <c r="D5" s="1921"/>
      <c r="E5" s="1921"/>
      <c r="F5" s="1921"/>
      <c r="G5" s="1921"/>
      <c r="H5" s="1921"/>
      <c r="I5" s="1921"/>
      <c r="J5" s="1921"/>
      <c r="K5" s="1921"/>
      <c r="L5" s="1921"/>
      <c r="M5" s="1921"/>
      <c r="N5" s="1921"/>
      <c r="O5" s="1921"/>
      <c r="P5" s="1921"/>
      <c r="Q5" s="1921"/>
      <c r="R5" s="1921"/>
      <c r="S5" s="1921"/>
      <c r="T5" s="1922" t="s">
        <v>176</v>
      </c>
      <c r="U5" s="1923"/>
      <c r="V5" s="1923"/>
      <c r="W5" s="1923"/>
      <c r="X5" s="1923"/>
      <c r="Y5" s="1923"/>
      <c r="Z5" s="1923"/>
      <c r="AA5" s="1923"/>
      <c r="AB5" s="1923"/>
      <c r="AC5" s="1923"/>
      <c r="AD5" s="1923"/>
      <c r="AE5" s="1923"/>
      <c r="AF5" s="1923"/>
      <c r="AG5" s="1923"/>
      <c r="AH5" s="1923"/>
      <c r="AI5" s="1923"/>
      <c r="AJ5" s="1923"/>
      <c r="AK5" s="1923"/>
      <c r="AL5" s="1923"/>
      <c r="AM5" s="1923"/>
      <c r="AN5" s="1923"/>
      <c r="AO5" s="1923"/>
      <c r="AP5" s="600"/>
      <c r="AQ5" s="600"/>
      <c r="AR5" s="600"/>
    </row>
    <row r="6" spans="1:102" s="470" customFormat="1" ht="18" customHeight="1" x14ac:dyDescent="0.2">
      <c r="A6" s="1921"/>
      <c r="B6" s="1921"/>
      <c r="C6" s="1921"/>
      <c r="D6" s="1921"/>
      <c r="E6" s="1921"/>
      <c r="F6" s="1921"/>
      <c r="G6" s="1921"/>
      <c r="H6" s="1921"/>
      <c r="I6" s="1921"/>
      <c r="J6" s="1921"/>
      <c r="K6" s="1921"/>
      <c r="L6" s="1921"/>
      <c r="M6" s="1921"/>
      <c r="N6" s="1921"/>
      <c r="O6" s="1921"/>
      <c r="P6" s="1921"/>
      <c r="Q6" s="1921"/>
      <c r="R6" s="1921"/>
      <c r="S6" s="1921"/>
      <c r="T6" s="1923"/>
      <c r="U6" s="1923"/>
      <c r="V6" s="1923"/>
      <c r="W6" s="1923"/>
      <c r="X6" s="1923"/>
      <c r="Y6" s="1923"/>
      <c r="Z6" s="1923"/>
      <c r="AA6" s="1923"/>
      <c r="AB6" s="1923"/>
      <c r="AC6" s="1923"/>
      <c r="AD6" s="1923"/>
      <c r="AE6" s="1923"/>
      <c r="AF6" s="1923"/>
      <c r="AG6" s="1923"/>
      <c r="AH6" s="1923"/>
      <c r="AI6" s="1923"/>
      <c r="AJ6" s="1923"/>
      <c r="AK6" s="1923"/>
      <c r="AL6" s="1923"/>
      <c r="AM6" s="1923"/>
      <c r="AN6" s="1923"/>
      <c r="AO6" s="1923"/>
      <c r="AP6" s="600"/>
      <c r="AQ6" s="600"/>
      <c r="AR6" s="600"/>
    </row>
    <row r="7" spans="1:102" s="470" customFormat="1" ht="13.5" thickBot="1" x14ac:dyDescent="0.25">
      <c r="A7" s="590"/>
      <c r="B7" s="590"/>
      <c r="C7" s="590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  <c r="AK7" s="599"/>
      <c r="AL7" s="599"/>
      <c r="AM7" s="599"/>
      <c r="AN7" s="599"/>
      <c r="AO7" s="602" t="s">
        <v>1041</v>
      </c>
      <c r="AP7" s="600"/>
      <c r="AQ7" s="600"/>
      <c r="AR7" s="600"/>
    </row>
    <row r="8" spans="1:102" ht="15" customHeight="1" x14ac:dyDescent="0.2">
      <c r="A8" s="1869" t="s">
        <v>943</v>
      </c>
      <c r="B8" s="1863" t="s">
        <v>3731</v>
      </c>
      <c r="C8" s="1864"/>
      <c r="D8" s="1863" t="s">
        <v>3729</v>
      </c>
      <c r="E8" s="1874"/>
      <c r="F8" s="1863" t="s">
        <v>1167</v>
      </c>
      <c r="G8" s="1874"/>
      <c r="H8" s="1863" t="s">
        <v>1953</v>
      </c>
      <c r="I8" s="1874"/>
      <c r="J8" s="1863" t="s">
        <v>1954</v>
      </c>
      <c r="K8" s="1874"/>
      <c r="L8" s="1863" t="s">
        <v>1170</v>
      </c>
      <c r="M8" s="1874"/>
      <c r="N8" s="1863" t="s">
        <v>1171</v>
      </c>
      <c r="O8" s="1874"/>
      <c r="P8" s="1863" t="s">
        <v>1955</v>
      </c>
      <c r="Q8" s="1874"/>
      <c r="R8" s="1863" t="s">
        <v>977</v>
      </c>
      <c r="S8" s="1874"/>
      <c r="T8" s="1863" t="s">
        <v>1034</v>
      </c>
      <c r="U8" s="1874"/>
      <c r="V8" s="1863" t="s">
        <v>3730</v>
      </c>
      <c r="W8" s="1874"/>
      <c r="X8" s="1863" t="s">
        <v>973</v>
      </c>
      <c r="Y8" s="1874"/>
      <c r="Z8" s="1863" t="s">
        <v>974</v>
      </c>
      <c r="AA8" s="1874"/>
      <c r="AB8" s="1863" t="s">
        <v>1504</v>
      </c>
      <c r="AC8" s="1874"/>
      <c r="AD8" s="1863" t="s">
        <v>1505</v>
      </c>
      <c r="AE8" s="1874"/>
      <c r="AF8" s="1863" t="s">
        <v>1506</v>
      </c>
      <c r="AG8" s="1874"/>
      <c r="AH8" s="1863" t="s">
        <v>1507</v>
      </c>
      <c r="AI8" s="1874"/>
      <c r="AJ8" s="1863" t="s">
        <v>1508</v>
      </c>
      <c r="AK8" s="1874"/>
      <c r="AL8" s="1863" t="s">
        <v>1509</v>
      </c>
      <c r="AM8" s="1874"/>
      <c r="AN8" s="1863" t="s">
        <v>1127</v>
      </c>
      <c r="AO8" s="1874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6"/>
      <c r="CD8" s="596"/>
      <c r="CE8" s="596"/>
      <c r="CF8" s="596"/>
      <c r="CG8" s="596"/>
      <c r="CH8" s="596"/>
      <c r="CI8" s="596"/>
      <c r="CJ8" s="596"/>
      <c r="CK8" s="596"/>
      <c r="CL8" s="596"/>
      <c r="CM8" s="596"/>
      <c r="CN8" s="596"/>
      <c r="CO8" s="596"/>
      <c r="CP8" s="596"/>
      <c r="CQ8" s="596"/>
      <c r="CR8" s="596"/>
      <c r="CS8" s="596"/>
      <c r="CT8" s="596"/>
      <c r="CU8" s="596"/>
      <c r="CV8" s="596"/>
      <c r="CW8" s="596"/>
      <c r="CX8" s="596"/>
    </row>
    <row r="9" spans="1:102" ht="15" customHeight="1" x14ac:dyDescent="0.2">
      <c r="A9" s="1870"/>
      <c r="B9" s="1865"/>
      <c r="C9" s="1866"/>
      <c r="D9" s="1865"/>
      <c r="E9" s="1875"/>
      <c r="F9" s="1865"/>
      <c r="G9" s="1875"/>
      <c r="H9" s="1865"/>
      <c r="I9" s="1875"/>
      <c r="J9" s="1865"/>
      <c r="K9" s="1875"/>
      <c r="L9" s="1865"/>
      <c r="M9" s="1875"/>
      <c r="N9" s="1865"/>
      <c r="O9" s="1875"/>
      <c r="P9" s="1865"/>
      <c r="Q9" s="1875"/>
      <c r="R9" s="1865"/>
      <c r="S9" s="1875"/>
      <c r="T9" s="1865"/>
      <c r="U9" s="1875"/>
      <c r="V9" s="1865"/>
      <c r="W9" s="1875"/>
      <c r="X9" s="1865"/>
      <c r="Y9" s="1875"/>
      <c r="Z9" s="1865"/>
      <c r="AA9" s="1875"/>
      <c r="AB9" s="1865"/>
      <c r="AC9" s="1875"/>
      <c r="AD9" s="1865"/>
      <c r="AE9" s="1875"/>
      <c r="AF9" s="1865"/>
      <c r="AG9" s="1875"/>
      <c r="AH9" s="1865"/>
      <c r="AI9" s="1875"/>
      <c r="AJ9" s="1865"/>
      <c r="AK9" s="1875"/>
      <c r="AL9" s="1865"/>
      <c r="AM9" s="1875"/>
      <c r="AN9" s="1865"/>
      <c r="AO9" s="1875"/>
      <c r="AP9" s="596"/>
      <c r="AQ9" s="596"/>
      <c r="AR9" s="596"/>
      <c r="AS9" s="596"/>
      <c r="AT9" s="596"/>
      <c r="AU9" s="596"/>
      <c r="AV9" s="596"/>
      <c r="AW9" s="596"/>
      <c r="AX9" s="596"/>
      <c r="AY9" s="596"/>
      <c r="AZ9" s="596"/>
      <c r="BA9" s="596"/>
      <c r="BB9" s="596"/>
      <c r="BC9" s="596"/>
      <c r="BD9" s="596"/>
      <c r="BE9" s="596"/>
      <c r="BF9" s="596"/>
      <c r="BG9" s="596"/>
      <c r="BH9" s="596"/>
      <c r="BI9" s="596"/>
      <c r="BJ9" s="596"/>
      <c r="BK9" s="596"/>
      <c r="BL9" s="596"/>
      <c r="BM9" s="596"/>
      <c r="BN9" s="596"/>
      <c r="BO9" s="596"/>
      <c r="BP9" s="596"/>
      <c r="BQ9" s="596"/>
      <c r="BR9" s="596"/>
      <c r="BS9" s="596"/>
      <c r="BT9" s="596"/>
      <c r="BU9" s="596"/>
      <c r="BV9" s="596"/>
      <c r="BW9" s="596"/>
      <c r="BX9" s="596"/>
      <c r="BY9" s="596"/>
      <c r="BZ9" s="596"/>
      <c r="CA9" s="596"/>
      <c r="CB9" s="596"/>
      <c r="CC9" s="596"/>
      <c r="CD9" s="596"/>
      <c r="CE9" s="596"/>
      <c r="CF9" s="596"/>
      <c r="CG9" s="596"/>
      <c r="CH9" s="596"/>
      <c r="CI9" s="596"/>
      <c r="CJ9" s="596"/>
      <c r="CK9" s="596"/>
      <c r="CL9" s="596"/>
      <c r="CM9" s="596"/>
      <c r="CN9" s="596"/>
      <c r="CO9" s="596"/>
      <c r="CP9" s="596"/>
      <c r="CQ9" s="596"/>
      <c r="CR9" s="596"/>
      <c r="CS9" s="596"/>
      <c r="CT9" s="596"/>
      <c r="CU9" s="596"/>
      <c r="CV9" s="596"/>
      <c r="CW9" s="596"/>
      <c r="CX9" s="596"/>
    </row>
    <row r="10" spans="1:102" ht="21.75" customHeight="1" thickBot="1" x14ac:dyDescent="0.25">
      <c r="A10" s="1870"/>
      <c r="B10" s="1867"/>
      <c r="C10" s="1868"/>
      <c r="D10" s="1865"/>
      <c r="E10" s="1875"/>
      <c r="F10" s="1865"/>
      <c r="G10" s="1875"/>
      <c r="H10" s="1865"/>
      <c r="I10" s="1875"/>
      <c r="J10" s="1865"/>
      <c r="K10" s="1875"/>
      <c r="L10" s="1865"/>
      <c r="M10" s="1875"/>
      <c r="N10" s="1865"/>
      <c r="O10" s="1875"/>
      <c r="P10" s="1865"/>
      <c r="Q10" s="1875"/>
      <c r="R10" s="1865"/>
      <c r="S10" s="1875"/>
      <c r="T10" s="1865"/>
      <c r="U10" s="1875"/>
      <c r="V10" s="1865"/>
      <c r="W10" s="1875"/>
      <c r="X10" s="1865"/>
      <c r="Y10" s="1875"/>
      <c r="Z10" s="1865"/>
      <c r="AA10" s="1875"/>
      <c r="AB10" s="1865"/>
      <c r="AC10" s="1875"/>
      <c r="AD10" s="1865"/>
      <c r="AE10" s="1875"/>
      <c r="AF10" s="1865"/>
      <c r="AG10" s="1875"/>
      <c r="AH10" s="1865"/>
      <c r="AI10" s="1875"/>
      <c r="AJ10" s="1865"/>
      <c r="AK10" s="1875"/>
      <c r="AL10" s="1865"/>
      <c r="AM10" s="1875"/>
      <c r="AN10" s="1865"/>
      <c r="AO10" s="1875"/>
      <c r="AP10" s="596"/>
      <c r="AQ10" s="596"/>
      <c r="AR10" s="596"/>
      <c r="AS10" s="596"/>
      <c r="AT10" s="596"/>
      <c r="AU10" s="596"/>
      <c r="AV10" s="596"/>
      <c r="AW10" s="596"/>
      <c r="AX10" s="596"/>
      <c r="AY10" s="596"/>
      <c r="AZ10" s="596"/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  <c r="CK10" s="596"/>
      <c r="CL10" s="596"/>
      <c r="CM10" s="596"/>
      <c r="CN10" s="596"/>
      <c r="CO10" s="596"/>
      <c r="CP10" s="596"/>
      <c r="CQ10" s="596"/>
      <c r="CR10" s="596"/>
      <c r="CS10" s="596"/>
      <c r="CT10" s="596"/>
      <c r="CU10" s="596"/>
      <c r="CV10" s="596"/>
      <c r="CW10" s="596"/>
      <c r="CX10" s="596"/>
    </row>
    <row r="11" spans="1:102" ht="31.5" customHeight="1" x14ac:dyDescent="0.2">
      <c r="A11" s="1870"/>
      <c r="B11" s="1924" t="s">
        <v>1160</v>
      </c>
      <c r="C11" s="1924" t="s">
        <v>31</v>
      </c>
      <c r="D11" s="1924" t="s">
        <v>1160</v>
      </c>
      <c r="E11" s="1924" t="s">
        <v>31</v>
      </c>
      <c r="F11" s="1924" t="s">
        <v>1160</v>
      </c>
      <c r="G11" s="1924" t="s">
        <v>31</v>
      </c>
      <c r="H11" s="1924" t="s">
        <v>1160</v>
      </c>
      <c r="I11" s="1924" t="s">
        <v>31</v>
      </c>
      <c r="J11" s="1924" t="s">
        <v>1160</v>
      </c>
      <c r="K11" s="1924" t="s">
        <v>31</v>
      </c>
      <c r="L11" s="1924" t="s">
        <v>1160</v>
      </c>
      <c r="M11" s="1924" t="s">
        <v>31</v>
      </c>
      <c r="N11" s="1924" t="s">
        <v>1160</v>
      </c>
      <c r="O11" s="1924" t="s">
        <v>31</v>
      </c>
      <c r="P11" s="1924" t="s">
        <v>1160</v>
      </c>
      <c r="Q11" s="1924" t="s">
        <v>31</v>
      </c>
      <c r="R11" s="1924" t="s">
        <v>1160</v>
      </c>
      <c r="S11" s="1924" t="s">
        <v>31</v>
      </c>
      <c r="T11" s="1924" t="s">
        <v>1160</v>
      </c>
      <c r="U11" s="1924" t="s">
        <v>31</v>
      </c>
      <c r="V11" s="1924" t="s">
        <v>1160</v>
      </c>
      <c r="W11" s="1924" t="s">
        <v>31</v>
      </c>
      <c r="X11" s="1924" t="s">
        <v>1160</v>
      </c>
      <c r="Y11" s="1924" t="s">
        <v>31</v>
      </c>
      <c r="Z11" s="1924" t="s">
        <v>1160</v>
      </c>
      <c r="AA11" s="1924" t="s">
        <v>31</v>
      </c>
      <c r="AB11" s="1924" t="s">
        <v>1160</v>
      </c>
      <c r="AC11" s="1924" t="s">
        <v>31</v>
      </c>
      <c r="AD11" s="1924" t="s">
        <v>1160</v>
      </c>
      <c r="AE11" s="1924" t="s">
        <v>31</v>
      </c>
      <c r="AF11" s="1924" t="s">
        <v>1160</v>
      </c>
      <c r="AG11" s="1924" t="s">
        <v>31</v>
      </c>
      <c r="AH11" s="1924" t="s">
        <v>1160</v>
      </c>
      <c r="AI11" s="1924" t="s">
        <v>31</v>
      </c>
      <c r="AJ11" s="1924" t="s">
        <v>1160</v>
      </c>
      <c r="AK11" s="1924" t="s">
        <v>31</v>
      </c>
      <c r="AL11" s="1924" t="s">
        <v>1160</v>
      </c>
      <c r="AM11" s="1924" t="s">
        <v>31</v>
      </c>
      <c r="AN11" s="1855" t="s">
        <v>1601</v>
      </c>
      <c r="AO11" s="1925" t="s">
        <v>32</v>
      </c>
      <c r="AP11" s="596"/>
      <c r="AQ11" s="596"/>
      <c r="AR11" s="596"/>
      <c r="AS11" s="596"/>
      <c r="AT11" s="59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596"/>
      <c r="CW11" s="596"/>
      <c r="CX11" s="596"/>
    </row>
    <row r="12" spans="1:102" ht="57" customHeight="1" thickBot="1" x14ac:dyDescent="0.25">
      <c r="A12" s="1871"/>
      <c r="B12" s="1872"/>
      <c r="C12" s="1872"/>
      <c r="D12" s="1872"/>
      <c r="E12" s="1872"/>
      <c r="F12" s="1872"/>
      <c r="G12" s="1872"/>
      <c r="H12" s="1872"/>
      <c r="I12" s="1872"/>
      <c r="J12" s="1872"/>
      <c r="K12" s="1872"/>
      <c r="L12" s="1872"/>
      <c r="M12" s="1872"/>
      <c r="N12" s="1872"/>
      <c r="O12" s="1872"/>
      <c r="P12" s="1872"/>
      <c r="Q12" s="1872"/>
      <c r="R12" s="1872"/>
      <c r="S12" s="1872"/>
      <c r="T12" s="1872"/>
      <c r="U12" s="1872"/>
      <c r="V12" s="1872"/>
      <c r="W12" s="1872"/>
      <c r="X12" s="1872"/>
      <c r="Y12" s="1872"/>
      <c r="Z12" s="1872"/>
      <c r="AA12" s="1872"/>
      <c r="AB12" s="1872"/>
      <c r="AC12" s="1872"/>
      <c r="AD12" s="1872"/>
      <c r="AE12" s="1872"/>
      <c r="AF12" s="1872"/>
      <c r="AG12" s="1872"/>
      <c r="AH12" s="1872"/>
      <c r="AI12" s="1872"/>
      <c r="AJ12" s="1872"/>
      <c r="AK12" s="1872"/>
      <c r="AL12" s="1872"/>
      <c r="AM12" s="1872"/>
      <c r="AN12" s="1857"/>
      <c r="AO12" s="192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596"/>
      <c r="CU12" s="596"/>
      <c r="CV12" s="596"/>
      <c r="CW12" s="596"/>
      <c r="CX12" s="596"/>
    </row>
    <row r="13" spans="1:102" x14ac:dyDescent="0.2">
      <c r="A13" s="1670" t="s">
        <v>855</v>
      </c>
      <c r="B13" s="573"/>
      <c r="C13" s="573"/>
      <c r="D13" s="573"/>
      <c r="E13" s="603"/>
      <c r="F13" s="573"/>
      <c r="G13" s="603"/>
      <c r="H13" s="573"/>
      <c r="I13" s="603"/>
      <c r="J13" s="573"/>
      <c r="K13" s="603"/>
      <c r="L13" s="573"/>
      <c r="M13" s="603"/>
      <c r="N13" s="573"/>
      <c r="O13" s="603"/>
      <c r="P13" s="573"/>
      <c r="Q13" s="603"/>
      <c r="R13" s="573"/>
      <c r="S13" s="603"/>
      <c r="T13" s="573"/>
      <c r="U13" s="603"/>
      <c r="V13" s="573"/>
      <c r="W13" s="603"/>
      <c r="X13" s="573"/>
      <c r="Y13" s="603"/>
      <c r="Z13" s="573"/>
      <c r="AA13" s="603"/>
      <c r="AB13" s="573"/>
      <c r="AC13" s="603"/>
      <c r="AD13" s="573"/>
      <c r="AE13" s="603"/>
      <c r="AF13" s="573"/>
      <c r="AG13" s="603"/>
      <c r="AH13" s="573"/>
      <c r="AI13" s="603"/>
      <c r="AJ13" s="573"/>
      <c r="AK13" s="603"/>
      <c r="AL13" s="573"/>
      <c r="AM13" s="603"/>
      <c r="AN13" s="573"/>
      <c r="AO13" s="604"/>
      <c r="AP13" s="596"/>
      <c r="AQ13" s="596"/>
      <c r="AR13" s="596"/>
      <c r="AS13" s="596"/>
      <c r="AT13" s="596"/>
      <c r="AU13" s="596"/>
      <c r="AV13" s="596"/>
      <c r="AW13" s="596"/>
      <c r="AX13" s="596"/>
      <c r="AY13" s="596"/>
      <c r="AZ13" s="596"/>
      <c r="BA13" s="596"/>
      <c r="BB13" s="596"/>
      <c r="BC13" s="596"/>
      <c r="BD13" s="596"/>
      <c r="BE13" s="596"/>
      <c r="BF13" s="596"/>
      <c r="BG13" s="596"/>
      <c r="BH13" s="596"/>
      <c r="BI13" s="596"/>
      <c r="BJ13" s="596"/>
      <c r="BK13" s="596"/>
      <c r="BL13" s="596"/>
      <c r="BM13" s="596"/>
      <c r="BN13" s="596"/>
      <c r="BO13" s="596"/>
      <c r="BP13" s="596"/>
      <c r="BQ13" s="596"/>
      <c r="BR13" s="596"/>
      <c r="BS13" s="596"/>
      <c r="BT13" s="596"/>
      <c r="BU13" s="596"/>
      <c r="BV13" s="596"/>
      <c r="BW13" s="596"/>
      <c r="BX13" s="596"/>
      <c r="BY13" s="596"/>
      <c r="BZ13" s="596"/>
      <c r="CA13" s="596"/>
      <c r="CB13" s="596"/>
      <c r="CC13" s="596"/>
      <c r="CD13" s="596"/>
      <c r="CE13" s="596"/>
      <c r="CF13" s="596"/>
      <c r="CG13" s="596"/>
      <c r="CH13" s="596"/>
      <c r="CI13" s="596"/>
      <c r="CJ13" s="596"/>
      <c r="CK13" s="596"/>
      <c r="CL13" s="596"/>
      <c r="CM13" s="596"/>
      <c r="CN13" s="596"/>
      <c r="CO13" s="596"/>
      <c r="CP13" s="596"/>
      <c r="CQ13" s="596"/>
      <c r="CR13" s="596"/>
      <c r="CS13" s="596"/>
      <c r="CT13" s="596"/>
      <c r="CU13" s="596"/>
      <c r="CV13" s="596"/>
      <c r="CW13" s="596"/>
      <c r="CX13" s="596"/>
    </row>
    <row r="14" spans="1:102" s="596" customFormat="1" x14ac:dyDescent="0.2">
      <c r="A14" s="14" t="s">
        <v>1876</v>
      </c>
      <c r="B14" s="13">
        <v>0</v>
      </c>
      <c r="C14" s="27">
        <v>0</v>
      </c>
      <c r="D14" s="13">
        <v>1733.3752199999999</v>
      </c>
      <c r="E14" s="27">
        <v>7.0951594623046415</v>
      </c>
      <c r="F14" s="13">
        <v>0</v>
      </c>
      <c r="G14" s="27">
        <v>0</v>
      </c>
      <c r="H14" s="13">
        <v>0</v>
      </c>
      <c r="I14" s="27">
        <v>0</v>
      </c>
      <c r="J14" s="13">
        <v>0</v>
      </c>
      <c r="K14" s="27">
        <v>0</v>
      </c>
      <c r="L14" s="13">
        <v>0</v>
      </c>
      <c r="M14" s="27">
        <v>0</v>
      </c>
      <c r="N14" s="13">
        <v>0</v>
      </c>
      <c r="O14" s="27">
        <v>0</v>
      </c>
      <c r="P14" s="13">
        <v>1796.6738700000001</v>
      </c>
      <c r="Q14" s="27">
        <v>7.3542574408130754</v>
      </c>
      <c r="R14" s="13">
        <v>11465.391399999999</v>
      </c>
      <c r="S14" s="27">
        <v>46.930854521351847</v>
      </c>
      <c r="T14" s="13">
        <v>2298.5272999999997</v>
      </c>
      <c r="U14" s="27">
        <v>9.4084751724791236</v>
      </c>
      <c r="V14" s="13">
        <v>0</v>
      </c>
      <c r="W14" s="27">
        <v>0</v>
      </c>
      <c r="X14" s="13">
        <v>0</v>
      </c>
      <c r="Y14" s="27">
        <v>0</v>
      </c>
      <c r="Z14" s="13">
        <v>0</v>
      </c>
      <c r="AA14" s="27">
        <v>0</v>
      </c>
      <c r="AB14" s="13">
        <v>7136.4235099999996</v>
      </c>
      <c r="AC14" s="27">
        <v>29.211253403051309</v>
      </c>
      <c r="AD14" s="13">
        <v>0</v>
      </c>
      <c r="AE14" s="27">
        <v>0</v>
      </c>
      <c r="AF14" s="13">
        <v>0</v>
      </c>
      <c r="AG14" s="27">
        <v>0</v>
      </c>
      <c r="AH14" s="13">
        <v>0</v>
      </c>
      <c r="AI14" s="27">
        <v>0</v>
      </c>
      <c r="AJ14" s="13">
        <v>0</v>
      </c>
      <c r="AK14" s="27">
        <v>0</v>
      </c>
      <c r="AL14" s="13">
        <v>0</v>
      </c>
      <c r="AM14" s="27">
        <v>0</v>
      </c>
      <c r="AN14" s="13">
        <v>24430.391299999999</v>
      </c>
      <c r="AO14" s="27">
        <v>0.14233853306729549</v>
      </c>
    </row>
    <row r="15" spans="1:102" s="596" customFormat="1" x14ac:dyDescent="0.2">
      <c r="A15" s="14" t="s">
        <v>1538</v>
      </c>
      <c r="B15" s="13">
        <v>146.7328</v>
      </c>
      <c r="C15" s="27">
        <v>1.2908249639835646E-2</v>
      </c>
      <c r="D15" s="13">
        <v>23344.850460000001</v>
      </c>
      <c r="E15" s="27">
        <v>2.0536727816978346</v>
      </c>
      <c r="F15" s="13">
        <v>155096.193</v>
      </c>
      <c r="G15" s="27">
        <v>13.643986739380221</v>
      </c>
      <c r="H15" s="13">
        <v>406039.32263999997</v>
      </c>
      <c r="I15" s="27">
        <v>35.71973642039741</v>
      </c>
      <c r="J15" s="13">
        <v>0</v>
      </c>
      <c r="K15" s="27">
        <v>0</v>
      </c>
      <c r="L15" s="13">
        <v>1059.80618</v>
      </c>
      <c r="M15" s="27">
        <v>9.3232343015880528E-2</v>
      </c>
      <c r="N15" s="13">
        <v>1530.6691499999999</v>
      </c>
      <c r="O15" s="27">
        <v>0.13465468868715813</v>
      </c>
      <c r="P15" s="13">
        <v>21700.415820000002</v>
      </c>
      <c r="Q15" s="27">
        <v>1.9090100147533393</v>
      </c>
      <c r="R15" s="13">
        <v>158856.69450000001</v>
      </c>
      <c r="S15" s="27">
        <v>13.97480229072918</v>
      </c>
      <c r="T15" s="13">
        <v>101198.83245999999</v>
      </c>
      <c r="U15" s="27">
        <v>8.9025752432556526</v>
      </c>
      <c r="V15" s="13">
        <v>196867.26059999998</v>
      </c>
      <c r="W15" s="27">
        <v>17.318634591143766</v>
      </c>
      <c r="X15" s="13">
        <v>3711.4618400000004</v>
      </c>
      <c r="Y15" s="27">
        <v>0.32650147723919776</v>
      </c>
      <c r="Z15" s="13">
        <v>0</v>
      </c>
      <c r="AA15" s="27">
        <v>0</v>
      </c>
      <c r="AB15" s="13">
        <v>21862.850329999997</v>
      </c>
      <c r="AC15" s="27">
        <v>1.9232995615022892</v>
      </c>
      <c r="AD15" s="13">
        <v>1476.1951899999999</v>
      </c>
      <c r="AE15" s="27">
        <v>0.12986255308727573</v>
      </c>
      <c r="AF15" s="13">
        <v>2323.5860499999999</v>
      </c>
      <c r="AG15" s="27">
        <v>0.20440848121919319</v>
      </c>
      <c r="AH15" s="13">
        <v>33916.234109999998</v>
      </c>
      <c r="AI15" s="27">
        <v>2.9836493049610513</v>
      </c>
      <c r="AJ15" s="13">
        <v>5209.3368700000001</v>
      </c>
      <c r="AK15" s="27">
        <v>0.45827123026317262</v>
      </c>
      <c r="AL15" s="13">
        <v>2396.1729100000002</v>
      </c>
      <c r="AM15" s="27">
        <v>0.21079402902753466</v>
      </c>
      <c r="AN15" s="13">
        <v>1136736.61491</v>
      </c>
      <c r="AO15" s="27">
        <v>6.6229566388554968</v>
      </c>
    </row>
    <row r="16" spans="1:102" s="596" customFormat="1" x14ac:dyDescent="0.2">
      <c r="A16" s="14" t="s">
        <v>1074</v>
      </c>
      <c r="B16" s="13">
        <v>0</v>
      </c>
      <c r="C16" s="27">
        <v>0</v>
      </c>
      <c r="D16" s="13">
        <v>73460.553230000005</v>
      </c>
      <c r="E16" s="27">
        <v>6.5064592571124553</v>
      </c>
      <c r="F16" s="13">
        <v>320117.80044000002</v>
      </c>
      <c r="G16" s="27">
        <v>28.353086581285407</v>
      </c>
      <c r="H16" s="13">
        <v>259769.77249</v>
      </c>
      <c r="I16" s="27">
        <v>23.008014051346898</v>
      </c>
      <c r="J16" s="13">
        <v>0</v>
      </c>
      <c r="K16" s="27">
        <v>0</v>
      </c>
      <c r="L16" s="13">
        <v>607.52172000000007</v>
      </c>
      <c r="M16" s="27">
        <v>5.3808678878511644E-2</v>
      </c>
      <c r="N16" s="13">
        <v>7272.8628399999998</v>
      </c>
      <c r="O16" s="27">
        <v>0.64416320964626606</v>
      </c>
      <c r="P16" s="13">
        <v>27418.38997</v>
      </c>
      <c r="Q16" s="27">
        <v>2.428468469014629</v>
      </c>
      <c r="R16" s="13">
        <v>178646.50843000002</v>
      </c>
      <c r="S16" s="27">
        <v>15.822862440008223</v>
      </c>
      <c r="T16" s="13">
        <v>76903.021600000007</v>
      </c>
      <c r="U16" s="27">
        <v>6.8113614013037171</v>
      </c>
      <c r="V16" s="13">
        <v>129935.28336</v>
      </c>
      <c r="W16" s="27">
        <v>11.508470737978975</v>
      </c>
      <c r="X16" s="13">
        <v>1885.0721100000001</v>
      </c>
      <c r="Y16" s="27">
        <v>0.1669623265976867</v>
      </c>
      <c r="Z16" s="13">
        <v>0</v>
      </c>
      <c r="AA16" s="27">
        <v>0</v>
      </c>
      <c r="AB16" s="13">
        <v>29686.174969999996</v>
      </c>
      <c r="AC16" s="27">
        <v>2.6293279787462409</v>
      </c>
      <c r="AD16" s="13">
        <v>1144.3262</v>
      </c>
      <c r="AE16" s="27">
        <v>0.1013538759207942</v>
      </c>
      <c r="AF16" s="13">
        <v>0</v>
      </c>
      <c r="AG16" s="27">
        <v>0</v>
      </c>
      <c r="AH16" s="13">
        <v>20745.92769</v>
      </c>
      <c r="AI16" s="27">
        <v>1.8374832114776616</v>
      </c>
      <c r="AJ16" s="13">
        <v>1447.1789199999998</v>
      </c>
      <c r="AK16" s="27">
        <v>0.1281777806825265</v>
      </c>
      <c r="AL16" s="13">
        <v>0</v>
      </c>
      <c r="AM16" s="27">
        <v>0</v>
      </c>
      <c r="AN16" s="13">
        <v>1129040.3939700001</v>
      </c>
      <c r="AO16" s="27">
        <v>6.5781162273651823</v>
      </c>
    </row>
    <row r="17" spans="1:41" s="596" customFormat="1" x14ac:dyDescent="0.2">
      <c r="A17" s="16" t="s">
        <v>1033</v>
      </c>
      <c r="B17" s="13">
        <v>0</v>
      </c>
      <c r="C17" s="28">
        <v>0</v>
      </c>
      <c r="D17" s="17">
        <v>41226.621189999998</v>
      </c>
      <c r="E17" s="28">
        <v>2.1404301354483546</v>
      </c>
      <c r="F17" s="17">
        <v>183805.81115999995</v>
      </c>
      <c r="G17" s="28">
        <v>9.5429478798234122</v>
      </c>
      <c r="H17" s="17">
        <v>670260.74822000007</v>
      </c>
      <c r="I17" s="28">
        <v>34.799027004576374</v>
      </c>
      <c r="J17" s="17">
        <v>0</v>
      </c>
      <c r="K17" s="28">
        <v>0</v>
      </c>
      <c r="L17" s="17">
        <v>8332.7456899999997</v>
      </c>
      <c r="M17" s="28">
        <v>0.43262483005106522</v>
      </c>
      <c r="N17" s="17">
        <v>53751.798500000004</v>
      </c>
      <c r="O17" s="28">
        <v>2.7907203167029095</v>
      </c>
      <c r="P17" s="17">
        <v>37766.332499999997</v>
      </c>
      <c r="Q17" s="28">
        <v>1.9607766500149268</v>
      </c>
      <c r="R17" s="17">
        <v>276462.05313000001</v>
      </c>
      <c r="S17" s="28">
        <v>14.353534021141453</v>
      </c>
      <c r="T17" s="17">
        <v>160231.83357999998</v>
      </c>
      <c r="U17" s="28">
        <v>8.3190190064852505</v>
      </c>
      <c r="V17" s="17">
        <v>409891.43682999996</v>
      </c>
      <c r="W17" s="28">
        <v>21.281006260730571</v>
      </c>
      <c r="X17" s="17">
        <v>12851.690349999999</v>
      </c>
      <c r="Y17" s="28">
        <v>0.66724229448284822</v>
      </c>
      <c r="Z17" s="17">
        <v>0</v>
      </c>
      <c r="AA17" s="28">
        <v>0</v>
      </c>
      <c r="AB17" s="17">
        <v>55153.860850000012</v>
      </c>
      <c r="AC17" s="28">
        <v>2.8635134881803115</v>
      </c>
      <c r="AD17" s="17">
        <v>3156.0841299999993</v>
      </c>
      <c r="AE17" s="28">
        <v>0.16385959816422932</v>
      </c>
      <c r="AF17" s="17">
        <v>0</v>
      </c>
      <c r="AG17" s="28">
        <v>0</v>
      </c>
      <c r="AH17" s="13">
        <v>6324.1444800000008</v>
      </c>
      <c r="AI17" s="28">
        <v>0.32834098539234102</v>
      </c>
      <c r="AJ17" s="13">
        <v>6875.3249999999989</v>
      </c>
      <c r="AK17" s="28">
        <v>0.35695752880595111</v>
      </c>
      <c r="AL17" s="13">
        <v>0</v>
      </c>
      <c r="AM17" s="28">
        <v>0</v>
      </c>
      <c r="AN17" s="17">
        <v>1926090.4856100001</v>
      </c>
      <c r="AO17" s="27">
        <v>11.221960831900478</v>
      </c>
    </row>
    <row r="18" spans="1:41" s="596" customFormat="1" x14ac:dyDescent="0.2">
      <c r="A18" s="22" t="s">
        <v>1899</v>
      </c>
      <c r="B18" s="18">
        <v>0</v>
      </c>
      <c r="C18" s="29">
        <v>0</v>
      </c>
      <c r="D18" s="18">
        <v>7233.0571000000009</v>
      </c>
      <c r="E18" s="29">
        <v>5.1212485553502374</v>
      </c>
      <c r="F18" s="18">
        <v>2063.1405800000002</v>
      </c>
      <c r="G18" s="29">
        <v>1.4607731653064717</v>
      </c>
      <c r="H18" s="18">
        <v>42722.505539999998</v>
      </c>
      <c r="I18" s="29">
        <v>30.248975882917811</v>
      </c>
      <c r="J18" s="18">
        <v>0</v>
      </c>
      <c r="K18" s="29">
        <v>0</v>
      </c>
      <c r="L18" s="18">
        <v>153.69041000000001</v>
      </c>
      <c r="M18" s="29">
        <v>0.10881799760486968</v>
      </c>
      <c r="N18" s="18">
        <v>81.232350000000011</v>
      </c>
      <c r="O18" s="29">
        <v>5.7515245536386664E-2</v>
      </c>
      <c r="P18" s="18">
        <v>1862.76818</v>
      </c>
      <c r="Q18" s="29">
        <v>1.3189027431813569</v>
      </c>
      <c r="R18" s="18">
        <v>26319.332070000004</v>
      </c>
      <c r="S18" s="29">
        <v>18.63497542985948</v>
      </c>
      <c r="T18" s="18">
        <v>19713.63624</v>
      </c>
      <c r="U18" s="29">
        <v>13.957919828228658</v>
      </c>
      <c r="V18" s="18">
        <v>36611.176060000005</v>
      </c>
      <c r="W18" s="29">
        <v>25.921948342831165</v>
      </c>
      <c r="X18" s="18">
        <v>44.497589999999995</v>
      </c>
      <c r="Y18" s="29">
        <v>3.1505795592857558E-2</v>
      </c>
      <c r="Z18" s="18">
        <v>0</v>
      </c>
      <c r="AA18" s="29">
        <v>0</v>
      </c>
      <c r="AB18" s="18">
        <v>3896.5230000000001</v>
      </c>
      <c r="AC18" s="29">
        <v>2.7588697985861286</v>
      </c>
      <c r="AD18" s="18">
        <v>0</v>
      </c>
      <c r="AE18" s="29">
        <v>0</v>
      </c>
      <c r="AF18" s="18">
        <v>29.612860000000001</v>
      </c>
      <c r="AG18" s="29">
        <v>2.0966904366728809E-2</v>
      </c>
      <c r="AH18" s="18">
        <v>67.269000000000005</v>
      </c>
      <c r="AI18" s="29">
        <v>4.762872244847273E-2</v>
      </c>
      <c r="AJ18" s="18">
        <v>437.76385999999997</v>
      </c>
      <c r="AK18" s="29">
        <v>0.30995158818938995</v>
      </c>
      <c r="AL18" s="18">
        <v>0</v>
      </c>
      <c r="AM18" s="29">
        <v>0</v>
      </c>
      <c r="AN18" s="18">
        <v>141236.20483999999</v>
      </c>
      <c r="AO18" s="29">
        <v>0.82288302164516114</v>
      </c>
    </row>
    <row r="19" spans="1:41" s="596" customFormat="1" x14ac:dyDescent="0.2">
      <c r="A19" s="14" t="s">
        <v>1901</v>
      </c>
      <c r="B19" s="13">
        <v>0</v>
      </c>
      <c r="C19" s="27">
        <v>0</v>
      </c>
      <c r="D19" s="13">
        <v>0</v>
      </c>
      <c r="E19" s="27">
        <v>0</v>
      </c>
      <c r="F19" s="13">
        <v>0</v>
      </c>
      <c r="G19" s="27">
        <v>0</v>
      </c>
      <c r="H19" s="13">
        <v>0</v>
      </c>
      <c r="I19" s="27">
        <v>0</v>
      </c>
      <c r="J19" s="13">
        <v>0</v>
      </c>
      <c r="K19" s="27">
        <v>0</v>
      </c>
      <c r="L19" s="13">
        <v>0</v>
      </c>
      <c r="M19" s="27">
        <v>0</v>
      </c>
      <c r="N19" s="13">
        <v>0</v>
      </c>
      <c r="O19" s="27">
        <v>0</v>
      </c>
      <c r="P19" s="13">
        <v>0</v>
      </c>
      <c r="Q19" s="27">
        <v>0</v>
      </c>
      <c r="R19" s="13">
        <v>0</v>
      </c>
      <c r="S19" s="27">
        <v>0</v>
      </c>
      <c r="T19" s="13">
        <v>0</v>
      </c>
      <c r="U19" s="27">
        <v>0</v>
      </c>
      <c r="V19" s="13">
        <v>0</v>
      </c>
      <c r="W19" s="27">
        <v>0</v>
      </c>
      <c r="X19" s="13">
        <v>0</v>
      </c>
      <c r="Y19" s="27">
        <v>0</v>
      </c>
      <c r="Z19" s="13">
        <v>0</v>
      </c>
      <c r="AA19" s="27">
        <v>0</v>
      </c>
      <c r="AB19" s="13">
        <v>0</v>
      </c>
      <c r="AC19" s="27">
        <v>0</v>
      </c>
      <c r="AD19" s="13">
        <v>7795.2532700000002</v>
      </c>
      <c r="AE19" s="27">
        <v>100</v>
      </c>
      <c r="AF19" s="13">
        <v>0</v>
      </c>
      <c r="AG19" s="27">
        <v>0</v>
      </c>
      <c r="AH19" s="13">
        <v>0</v>
      </c>
      <c r="AI19" s="27">
        <v>0</v>
      </c>
      <c r="AJ19" s="13">
        <v>0</v>
      </c>
      <c r="AK19" s="27">
        <v>0</v>
      </c>
      <c r="AL19" s="13">
        <v>0</v>
      </c>
      <c r="AM19" s="27">
        <v>0</v>
      </c>
      <c r="AN19" s="13">
        <v>7795.2532700000002</v>
      </c>
      <c r="AO19" s="27">
        <v>4.5417402517815522E-2</v>
      </c>
    </row>
    <row r="20" spans="1:41" s="596" customFormat="1" x14ac:dyDescent="0.2">
      <c r="A20" s="14" t="s">
        <v>1900</v>
      </c>
      <c r="B20" s="13">
        <v>0</v>
      </c>
      <c r="C20" s="27">
        <v>0</v>
      </c>
      <c r="D20" s="13">
        <v>10509.046370300008</v>
      </c>
      <c r="E20" s="27">
        <v>3.4920351750442009</v>
      </c>
      <c r="F20" s="13">
        <v>0</v>
      </c>
      <c r="G20" s="27">
        <v>0</v>
      </c>
      <c r="H20" s="13">
        <v>72982.393229999929</v>
      </c>
      <c r="I20" s="27">
        <v>24.251209418803999</v>
      </c>
      <c r="J20" s="13">
        <v>0</v>
      </c>
      <c r="K20" s="27">
        <v>0</v>
      </c>
      <c r="L20" s="13">
        <v>0</v>
      </c>
      <c r="M20" s="27">
        <v>0</v>
      </c>
      <c r="N20" s="13">
        <v>1002.7206300000001</v>
      </c>
      <c r="O20" s="27">
        <v>0.33319252645019226</v>
      </c>
      <c r="P20" s="13">
        <v>9734.5055400000001</v>
      </c>
      <c r="Q20" s="27">
        <v>3.2346641702345273</v>
      </c>
      <c r="R20" s="13">
        <v>73059.350233899837</v>
      </c>
      <c r="S20" s="27">
        <v>24.276781345610217</v>
      </c>
      <c r="T20" s="13">
        <v>25198.327837399993</v>
      </c>
      <c r="U20" s="27">
        <v>8.3731143683196301</v>
      </c>
      <c r="V20" s="13">
        <v>96006.322008400399</v>
      </c>
      <c r="W20" s="27">
        <v>31.901796001912935</v>
      </c>
      <c r="X20" s="13">
        <v>0</v>
      </c>
      <c r="Y20" s="27">
        <v>0</v>
      </c>
      <c r="Z20" s="13">
        <v>0</v>
      </c>
      <c r="AA20" s="27">
        <v>0</v>
      </c>
      <c r="AB20" s="13">
        <v>7333.4660099999965</v>
      </c>
      <c r="AC20" s="27">
        <v>2.4368263645961981</v>
      </c>
      <c r="AD20" s="13">
        <v>0</v>
      </c>
      <c r="AE20" s="27">
        <v>0</v>
      </c>
      <c r="AF20" s="13">
        <v>261.98944</v>
      </c>
      <c r="AG20" s="27">
        <v>8.7056076044701544E-2</v>
      </c>
      <c r="AH20" s="13">
        <v>3072.06799</v>
      </c>
      <c r="AI20" s="27">
        <v>1.020812840975321</v>
      </c>
      <c r="AJ20" s="13">
        <v>1783.1243800000004</v>
      </c>
      <c r="AK20" s="27">
        <v>0.59251171200809216</v>
      </c>
      <c r="AL20" s="13">
        <v>0</v>
      </c>
      <c r="AM20" s="27">
        <v>0</v>
      </c>
      <c r="AN20" s="13">
        <v>300943.31367000012</v>
      </c>
      <c r="AO20" s="27">
        <v>1.7533828778337572</v>
      </c>
    </row>
    <row r="21" spans="1:41" s="596" customFormat="1" x14ac:dyDescent="0.2">
      <c r="A21" s="16" t="s">
        <v>1090</v>
      </c>
      <c r="B21" s="17">
        <v>0</v>
      </c>
      <c r="C21" s="28">
        <v>0</v>
      </c>
      <c r="D21" s="17">
        <v>35433.713510000009</v>
      </c>
      <c r="E21" s="28">
        <v>1.7738063217726294</v>
      </c>
      <c r="F21" s="17">
        <v>76990.583620000005</v>
      </c>
      <c r="G21" s="28">
        <v>3.8541369338434945</v>
      </c>
      <c r="H21" s="17">
        <v>598684.53483999998</v>
      </c>
      <c r="I21" s="28">
        <v>29.970056972634186</v>
      </c>
      <c r="J21" s="17">
        <v>0</v>
      </c>
      <c r="K21" s="28">
        <v>0</v>
      </c>
      <c r="L21" s="17">
        <v>723.65247999999997</v>
      </c>
      <c r="M21" s="28">
        <v>3.6225933345320455E-2</v>
      </c>
      <c r="N21" s="17">
        <v>7225.2959800000008</v>
      </c>
      <c r="O21" s="28">
        <v>0.36169722042781066</v>
      </c>
      <c r="P21" s="17">
        <v>34895.697350000002</v>
      </c>
      <c r="Q21" s="28">
        <v>1.7468733144389632</v>
      </c>
      <c r="R21" s="17">
        <v>351122.19245999999</v>
      </c>
      <c r="S21" s="28">
        <v>17.577123676987522</v>
      </c>
      <c r="T21" s="17">
        <v>102776.4662</v>
      </c>
      <c r="U21" s="28">
        <v>5.1449743031748891</v>
      </c>
      <c r="V21" s="17">
        <v>710256.72370000009</v>
      </c>
      <c r="W21" s="28">
        <v>35.555343817548845</v>
      </c>
      <c r="X21" s="17">
        <v>20.931729999999998</v>
      </c>
      <c r="Y21" s="28">
        <v>1.0478392277219093E-3</v>
      </c>
      <c r="Z21" s="17">
        <v>0</v>
      </c>
      <c r="AA21" s="28">
        <v>0</v>
      </c>
      <c r="AB21" s="17">
        <v>48748.229739999995</v>
      </c>
      <c r="AC21" s="28">
        <v>2.4403289839670115</v>
      </c>
      <c r="AD21" s="17">
        <v>0</v>
      </c>
      <c r="AE21" s="28">
        <v>0</v>
      </c>
      <c r="AF21" s="17">
        <v>0</v>
      </c>
      <c r="AG21" s="28">
        <v>0</v>
      </c>
      <c r="AH21" s="17">
        <v>19408.817749999998</v>
      </c>
      <c r="AI21" s="28">
        <v>0.97160247156614798</v>
      </c>
      <c r="AJ21" s="17">
        <v>11322.092070000001</v>
      </c>
      <c r="AK21" s="28">
        <v>0.56678221106545679</v>
      </c>
      <c r="AL21" s="17">
        <v>0</v>
      </c>
      <c r="AM21" s="28">
        <v>0</v>
      </c>
      <c r="AN21" s="17">
        <v>1997608.9314300001</v>
      </c>
      <c r="AO21" s="28">
        <v>11.638648004048706</v>
      </c>
    </row>
    <row r="22" spans="1:41" s="596" customFormat="1" x14ac:dyDescent="0.2">
      <c r="A22" s="22" t="s">
        <v>140</v>
      </c>
      <c r="B22" s="18">
        <v>0</v>
      </c>
      <c r="C22" s="29">
        <v>0</v>
      </c>
      <c r="D22" s="18">
        <v>2084.50072</v>
      </c>
      <c r="E22" s="29">
        <v>18.495912457109949</v>
      </c>
      <c r="F22" s="18">
        <v>0</v>
      </c>
      <c r="G22" s="29">
        <v>0</v>
      </c>
      <c r="H22" s="18">
        <v>0</v>
      </c>
      <c r="I22" s="29">
        <v>0</v>
      </c>
      <c r="J22" s="18">
        <v>0</v>
      </c>
      <c r="K22" s="29">
        <v>0</v>
      </c>
      <c r="L22" s="18">
        <v>0</v>
      </c>
      <c r="M22" s="29">
        <v>0</v>
      </c>
      <c r="N22" s="18">
        <v>0</v>
      </c>
      <c r="O22" s="29">
        <v>0</v>
      </c>
      <c r="P22" s="18">
        <v>0</v>
      </c>
      <c r="Q22" s="29">
        <v>0</v>
      </c>
      <c r="R22" s="18">
        <v>0</v>
      </c>
      <c r="S22" s="29">
        <v>0</v>
      </c>
      <c r="T22" s="18">
        <v>0</v>
      </c>
      <c r="U22" s="29">
        <v>0</v>
      </c>
      <c r="V22" s="18">
        <v>0</v>
      </c>
      <c r="W22" s="29">
        <v>0</v>
      </c>
      <c r="X22" s="18">
        <v>0</v>
      </c>
      <c r="Y22" s="29">
        <v>0</v>
      </c>
      <c r="Z22" s="18">
        <v>0</v>
      </c>
      <c r="AA22" s="29">
        <v>0</v>
      </c>
      <c r="AB22" s="18">
        <v>0</v>
      </c>
      <c r="AC22" s="29">
        <v>0</v>
      </c>
      <c r="AD22" s="18">
        <v>0</v>
      </c>
      <c r="AE22" s="29">
        <v>0</v>
      </c>
      <c r="AF22" s="18">
        <v>0</v>
      </c>
      <c r="AG22" s="29">
        <v>0</v>
      </c>
      <c r="AH22" s="18">
        <v>9185.5608400000001</v>
      </c>
      <c r="AI22" s="29">
        <v>81.504087542890048</v>
      </c>
      <c r="AJ22" s="18">
        <v>0</v>
      </c>
      <c r="AK22" s="29">
        <v>0</v>
      </c>
      <c r="AL22" s="18">
        <v>0</v>
      </c>
      <c r="AM22" s="29">
        <v>0</v>
      </c>
      <c r="AN22" s="18">
        <v>11270.06156</v>
      </c>
      <c r="AO22" s="29">
        <v>6.5662641679771858E-2</v>
      </c>
    </row>
    <row r="23" spans="1:41" s="596" customFormat="1" x14ac:dyDescent="0.2">
      <c r="A23" s="14" t="s">
        <v>1976</v>
      </c>
      <c r="B23" s="13">
        <v>0</v>
      </c>
      <c r="C23" s="27">
        <v>0</v>
      </c>
      <c r="D23" s="13">
        <v>50236.705009999998</v>
      </c>
      <c r="E23" s="27">
        <v>25.157539008528047</v>
      </c>
      <c r="F23" s="13">
        <v>6248.3954699999995</v>
      </c>
      <c r="G23" s="27">
        <v>3.129071716505774</v>
      </c>
      <c r="H23" s="13">
        <v>13085.01974</v>
      </c>
      <c r="I23" s="27">
        <v>6.5527166734140367</v>
      </c>
      <c r="J23" s="13">
        <v>0</v>
      </c>
      <c r="K23" s="27">
        <v>0</v>
      </c>
      <c r="L23" s="13">
        <v>0</v>
      </c>
      <c r="M23" s="27">
        <v>0</v>
      </c>
      <c r="N23" s="13">
        <v>1.2641000000000002</v>
      </c>
      <c r="O23" s="27">
        <v>6.3303604514567487E-4</v>
      </c>
      <c r="P23" s="13">
        <v>21506.09607</v>
      </c>
      <c r="Q23" s="27">
        <v>10.769823592022574</v>
      </c>
      <c r="R23" s="13">
        <v>35337.691070000001</v>
      </c>
      <c r="S23" s="27">
        <v>17.696410251983565</v>
      </c>
      <c r="T23" s="13">
        <v>15888.58642</v>
      </c>
      <c r="U23" s="27">
        <v>7.9566868999858196</v>
      </c>
      <c r="V23" s="13">
        <v>2653.6515300000001</v>
      </c>
      <c r="W23" s="27">
        <v>1.3288957121635701</v>
      </c>
      <c r="X23" s="13">
        <v>850.02431000000001</v>
      </c>
      <c r="Y23" s="27">
        <v>0.42567520566417294</v>
      </c>
      <c r="Z23" s="13">
        <v>0</v>
      </c>
      <c r="AA23" s="27">
        <v>0</v>
      </c>
      <c r="AB23" s="13">
        <v>38044.874739999999</v>
      </c>
      <c r="AC23" s="27">
        <v>19.052113791212864</v>
      </c>
      <c r="AD23" s="13">
        <v>281.85929999999996</v>
      </c>
      <c r="AE23" s="27">
        <v>0.1411495107661801</v>
      </c>
      <c r="AF23" s="13">
        <v>3260.5967800000003</v>
      </c>
      <c r="AG23" s="27">
        <v>1.6328417770951047</v>
      </c>
      <c r="AH23" s="13">
        <v>12293.706550000001</v>
      </c>
      <c r="AI23" s="27">
        <v>6.1564428246131451</v>
      </c>
      <c r="AJ23" s="13">
        <v>0</v>
      </c>
      <c r="AK23" s="27">
        <v>0</v>
      </c>
      <c r="AL23" s="13">
        <v>0</v>
      </c>
      <c r="AM23" s="27">
        <v>0</v>
      </c>
      <c r="AN23" s="13">
        <v>199688.47109000001</v>
      </c>
      <c r="AO23" s="27">
        <v>1.1634428485556694</v>
      </c>
    </row>
    <row r="24" spans="1:41" s="596" customFormat="1" x14ac:dyDescent="0.2">
      <c r="A24" s="14" t="s">
        <v>1902</v>
      </c>
      <c r="B24" s="13">
        <v>0</v>
      </c>
      <c r="C24" s="27">
        <v>0</v>
      </c>
      <c r="D24" s="13">
        <v>0</v>
      </c>
      <c r="E24" s="27">
        <v>0</v>
      </c>
      <c r="F24" s="13">
        <v>0</v>
      </c>
      <c r="G24" s="27">
        <v>0</v>
      </c>
      <c r="H24" s="13">
        <v>0</v>
      </c>
      <c r="I24" s="27">
        <v>0</v>
      </c>
      <c r="J24" s="13">
        <v>0</v>
      </c>
      <c r="K24" s="27">
        <v>0</v>
      </c>
      <c r="L24" s="13">
        <v>0</v>
      </c>
      <c r="M24" s="27">
        <v>0</v>
      </c>
      <c r="N24" s="13">
        <v>0</v>
      </c>
      <c r="O24" s="27">
        <v>0</v>
      </c>
      <c r="P24" s="13">
        <v>0</v>
      </c>
      <c r="Q24" s="27">
        <v>0</v>
      </c>
      <c r="R24" s="13">
        <v>0</v>
      </c>
      <c r="S24" s="27">
        <v>0</v>
      </c>
      <c r="T24" s="13">
        <v>0</v>
      </c>
      <c r="U24" s="27">
        <v>0</v>
      </c>
      <c r="V24" s="13">
        <v>0</v>
      </c>
      <c r="W24" s="27">
        <v>0</v>
      </c>
      <c r="X24" s="13">
        <v>0</v>
      </c>
      <c r="Y24" s="27">
        <v>0</v>
      </c>
      <c r="Z24" s="13">
        <v>0</v>
      </c>
      <c r="AA24" s="27">
        <v>0</v>
      </c>
      <c r="AB24" s="13">
        <v>0</v>
      </c>
      <c r="AC24" s="27">
        <v>0</v>
      </c>
      <c r="AD24" s="13">
        <v>23976.728519999993</v>
      </c>
      <c r="AE24" s="27">
        <v>100</v>
      </c>
      <c r="AF24" s="13">
        <v>0</v>
      </c>
      <c r="AG24" s="27">
        <v>0</v>
      </c>
      <c r="AH24" s="13">
        <v>0</v>
      </c>
      <c r="AI24" s="27">
        <v>0</v>
      </c>
      <c r="AJ24" s="13">
        <v>0</v>
      </c>
      <c r="AK24" s="27">
        <v>0</v>
      </c>
      <c r="AL24" s="13">
        <v>0</v>
      </c>
      <c r="AM24" s="27">
        <v>0</v>
      </c>
      <c r="AN24" s="13">
        <v>23976.728519999993</v>
      </c>
      <c r="AO24" s="27">
        <v>0.13969536236161662</v>
      </c>
    </row>
    <row r="25" spans="1:41" s="596" customFormat="1" x14ac:dyDescent="0.2">
      <c r="A25" s="16" t="s">
        <v>1129</v>
      </c>
      <c r="B25" s="17">
        <v>0</v>
      </c>
      <c r="C25" s="28">
        <v>0</v>
      </c>
      <c r="D25" s="17">
        <v>3829.6065600000002</v>
      </c>
      <c r="E25" s="28">
        <v>21.99622742945229</v>
      </c>
      <c r="F25" s="17">
        <v>53.708949999999994</v>
      </c>
      <c r="G25" s="28">
        <v>0.30848972621278392</v>
      </c>
      <c r="H25" s="17">
        <v>5250.1821799999998</v>
      </c>
      <c r="I25" s="28">
        <v>30.155630733340296</v>
      </c>
      <c r="J25" s="17">
        <v>0</v>
      </c>
      <c r="K25" s="28">
        <v>0</v>
      </c>
      <c r="L25" s="17">
        <v>0</v>
      </c>
      <c r="M25" s="28">
        <v>0</v>
      </c>
      <c r="N25" s="17">
        <v>5.4114899999999997</v>
      </c>
      <c r="O25" s="28">
        <v>3.1082139354860195E-2</v>
      </c>
      <c r="P25" s="17">
        <v>140.52423000000002</v>
      </c>
      <c r="Q25" s="28">
        <v>0.80713328484288538</v>
      </c>
      <c r="R25" s="17">
        <v>1012.9224499999999</v>
      </c>
      <c r="S25" s="28">
        <v>5.817953418848858</v>
      </c>
      <c r="T25" s="17">
        <v>357.91754000000003</v>
      </c>
      <c r="U25" s="28">
        <v>2.0557818375029333</v>
      </c>
      <c r="V25" s="17">
        <v>6552.0970100000004</v>
      </c>
      <c r="W25" s="28">
        <v>37.633478456281509</v>
      </c>
      <c r="X25" s="17">
        <v>0</v>
      </c>
      <c r="Y25" s="28">
        <v>0</v>
      </c>
      <c r="Z25" s="17">
        <v>0</v>
      </c>
      <c r="AA25" s="28">
        <v>0</v>
      </c>
      <c r="AB25" s="17">
        <v>204.35740000000001</v>
      </c>
      <c r="AC25" s="28">
        <v>1.1737738007456184</v>
      </c>
      <c r="AD25" s="17">
        <v>0</v>
      </c>
      <c r="AE25" s="28">
        <v>0</v>
      </c>
      <c r="AF25" s="17">
        <v>3.5602600000000004</v>
      </c>
      <c r="AG25" s="28">
        <v>2.0449173417955973E-2</v>
      </c>
      <c r="AH25" s="17">
        <v>0</v>
      </c>
      <c r="AI25" s="28">
        <v>0</v>
      </c>
      <c r="AJ25" s="17">
        <v>0</v>
      </c>
      <c r="AK25" s="28">
        <v>0</v>
      </c>
      <c r="AL25" s="17">
        <v>0</v>
      </c>
      <c r="AM25" s="28">
        <v>0</v>
      </c>
      <c r="AN25" s="17">
        <v>17410.288070000002</v>
      </c>
      <c r="AO25" s="28">
        <v>0.10143737911241871</v>
      </c>
    </row>
    <row r="26" spans="1:41" s="596" customFormat="1" x14ac:dyDescent="0.2">
      <c r="A26" s="22" t="s">
        <v>999</v>
      </c>
      <c r="B26" s="18">
        <v>0</v>
      </c>
      <c r="C26" s="29">
        <v>0</v>
      </c>
      <c r="D26" s="18">
        <v>1697.59627</v>
      </c>
      <c r="E26" s="29">
        <v>1.4678259213155245</v>
      </c>
      <c r="F26" s="18">
        <v>802.53761999999995</v>
      </c>
      <c r="G26" s="29">
        <v>0.69391382526239187</v>
      </c>
      <c r="H26" s="18">
        <v>37826.797009999995</v>
      </c>
      <c r="I26" s="29">
        <v>32.706924580847819</v>
      </c>
      <c r="J26" s="18">
        <v>0</v>
      </c>
      <c r="K26" s="29">
        <v>0</v>
      </c>
      <c r="L26" s="18">
        <v>0</v>
      </c>
      <c r="M26" s="29">
        <v>0</v>
      </c>
      <c r="N26" s="18">
        <v>168.87189999999998</v>
      </c>
      <c r="O26" s="29">
        <v>0.1460150193436765</v>
      </c>
      <c r="P26" s="18">
        <v>1523.94931</v>
      </c>
      <c r="Q26" s="29">
        <v>1.317682148293662</v>
      </c>
      <c r="R26" s="18">
        <v>13598.94304</v>
      </c>
      <c r="S26" s="29">
        <v>11.758320543791804</v>
      </c>
      <c r="T26" s="18">
        <v>2559.7090200000002</v>
      </c>
      <c r="U26" s="29">
        <v>2.2132513583934528</v>
      </c>
      <c r="V26" s="18">
        <v>55185.727030000002</v>
      </c>
      <c r="W26" s="29">
        <v>47.716316330782696</v>
      </c>
      <c r="X26" s="18">
        <v>0</v>
      </c>
      <c r="Y26" s="29">
        <v>0</v>
      </c>
      <c r="Z26" s="18">
        <v>0</v>
      </c>
      <c r="AA26" s="29">
        <v>0</v>
      </c>
      <c r="AB26" s="18">
        <v>1527.9684599999998</v>
      </c>
      <c r="AC26" s="29">
        <v>1.3211573046991691</v>
      </c>
      <c r="AD26" s="18">
        <v>0</v>
      </c>
      <c r="AE26" s="29">
        <v>0</v>
      </c>
      <c r="AF26" s="18">
        <v>110.15899</v>
      </c>
      <c r="AG26" s="29">
        <v>9.524892569888696E-2</v>
      </c>
      <c r="AH26" s="18">
        <v>20.622139999999998</v>
      </c>
      <c r="AI26" s="29">
        <v>1.7830924925982386E-2</v>
      </c>
      <c r="AJ26" s="18">
        <v>630.90657999999996</v>
      </c>
      <c r="AK26" s="29">
        <v>0.54551311664494095</v>
      </c>
      <c r="AL26" s="18">
        <v>0</v>
      </c>
      <c r="AM26" s="29">
        <v>0</v>
      </c>
      <c r="AN26" s="18">
        <v>115653.78736999999</v>
      </c>
      <c r="AO26" s="29">
        <v>0.673832450564257</v>
      </c>
    </row>
    <row r="27" spans="1:41" s="596" customFormat="1" x14ac:dyDescent="0.2">
      <c r="A27" s="14" t="s">
        <v>1908</v>
      </c>
      <c r="B27" s="13">
        <v>0</v>
      </c>
      <c r="C27" s="27">
        <v>0</v>
      </c>
      <c r="D27" s="13">
        <v>34885.153259999999</v>
      </c>
      <c r="E27" s="27">
        <v>4.9837790230201389</v>
      </c>
      <c r="F27" s="13">
        <v>64901.141940000009</v>
      </c>
      <c r="G27" s="27">
        <v>9.2719371865710585</v>
      </c>
      <c r="H27" s="13">
        <v>231307.00962999999</v>
      </c>
      <c r="I27" s="27">
        <v>33.045089808830355</v>
      </c>
      <c r="J27" s="13">
        <v>0</v>
      </c>
      <c r="K27" s="27">
        <v>0</v>
      </c>
      <c r="L27" s="13">
        <v>528.33996999999999</v>
      </c>
      <c r="M27" s="27">
        <v>7.5479951023413941E-2</v>
      </c>
      <c r="N27" s="13">
        <v>7202.6522500000001</v>
      </c>
      <c r="O27" s="27">
        <v>1.0289886624869253</v>
      </c>
      <c r="P27" s="13">
        <v>36164.494440000002</v>
      </c>
      <c r="Q27" s="27">
        <v>5.1665488589056139</v>
      </c>
      <c r="R27" s="13">
        <v>110425.64021000001</v>
      </c>
      <c r="S27" s="27">
        <v>15.775679274804688</v>
      </c>
      <c r="T27" s="13">
        <v>34179.144989999993</v>
      </c>
      <c r="U27" s="27">
        <v>4.8829169405210129</v>
      </c>
      <c r="V27" s="13">
        <v>150985.46410999997</v>
      </c>
      <c r="W27" s="27">
        <v>21.57015573943842</v>
      </c>
      <c r="X27" s="13">
        <v>1762.3779199999999</v>
      </c>
      <c r="Y27" s="27">
        <v>0.25177765575136429</v>
      </c>
      <c r="Z27" s="13">
        <v>0</v>
      </c>
      <c r="AA27" s="27">
        <v>0</v>
      </c>
      <c r="AB27" s="13">
        <v>18890.120990000003</v>
      </c>
      <c r="AC27" s="27">
        <v>2.6986892684866604</v>
      </c>
      <c r="AD27" s="13">
        <v>0</v>
      </c>
      <c r="AE27" s="27">
        <v>0</v>
      </c>
      <c r="AF27" s="13">
        <v>693.60758999999996</v>
      </c>
      <c r="AG27" s="27">
        <v>9.909049077371182E-2</v>
      </c>
      <c r="AH27" s="13">
        <v>5954.1677599999994</v>
      </c>
      <c r="AI27" s="27">
        <v>0.85062708942878262</v>
      </c>
      <c r="AJ27" s="13">
        <v>2094.6023</v>
      </c>
      <c r="AK27" s="27">
        <v>0.29924004995785236</v>
      </c>
      <c r="AL27" s="13">
        <v>0</v>
      </c>
      <c r="AM27" s="27">
        <v>0</v>
      </c>
      <c r="AN27" s="13">
        <v>699973.91735999996</v>
      </c>
      <c r="AO27" s="27">
        <v>4.0782507066266565</v>
      </c>
    </row>
    <row r="28" spans="1:41" s="596" customFormat="1" x14ac:dyDescent="0.2">
      <c r="A28" s="14" t="s">
        <v>1758</v>
      </c>
      <c r="B28" s="13">
        <v>0</v>
      </c>
      <c r="C28" s="27">
        <v>0</v>
      </c>
      <c r="D28" s="13">
        <v>0</v>
      </c>
      <c r="E28" s="27">
        <v>0</v>
      </c>
      <c r="F28" s="13">
        <v>0</v>
      </c>
      <c r="G28" s="27">
        <v>0</v>
      </c>
      <c r="H28" s="13">
        <v>0</v>
      </c>
      <c r="I28" s="27">
        <v>0</v>
      </c>
      <c r="J28" s="13">
        <v>0</v>
      </c>
      <c r="K28" s="27">
        <v>0</v>
      </c>
      <c r="L28" s="13">
        <v>0</v>
      </c>
      <c r="M28" s="27">
        <v>0</v>
      </c>
      <c r="N28" s="13">
        <v>0</v>
      </c>
      <c r="O28" s="27">
        <v>0</v>
      </c>
      <c r="P28" s="13">
        <v>0</v>
      </c>
      <c r="Q28" s="27">
        <v>0</v>
      </c>
      <c r="R28" s="13">
        <v>0</v>
      </c>
      <c r="S28" s="27">
        <v>0</v>
      </c>
      <c r="T28" s="13">
        <v>0</v>
      </c>
      <c r="U28" s="27">
        <v>0</v>
      </c>
      <c r="V28" s="13">
        <v>0</v>
      </c>
      <c r="W28" s="27">
        <v>0</v>
      </c>
      <c r="X28" s="13">
        <v>0</v>
      </c>
      <c r="Y28" s="27">
        <v>0</v>
      </c>
      <c r="Z28" s="13">
        <v>0</v>
      </c>
      <c r="AA28" s="27">
        <v>0</v>
      </c>
      <c r="AB28" s="13">
        <v>0</v>
      </c>
      <c r="AC28" s="27">
        <v>0</v>
      </c>
      <c r="AD28" s="13">
        <v>11746.034</v>
      </c>
      <c r="AE28" s="27">
        <v>100</v>
      </c>
      <c r="AF28" s="13">
        <v>0</v>
      </c>
      <c r="AG28" s="27">
        <v>0</v>
      </c>
      <c r="AH28" s="13">
        <v>0</v>
      </c>
      <c r="AI28" s="27">
        <v>0</v>
      </c>
      <c r="AJ28" s="13">
        <v>0</v>
      </c>
      <c r="AK28" s="27">
        <v>0</v>
      </c>
      <c r="AL28" s="13">
        <v>0</v>
      </c>
      <c r="AM28" s="27">
        <v>0</v>
      </c>
      <c r="AN28" s="13">
        <v>11746.034</v>
      </c>
      <c r="AO28" s="27">
        <v>6.8435794923946913E-2</v>
      </c>
    </row>
    <row r="29" spans="1:41" s="596" customFormat="1" x14ac:dyDescent="0.2">
      <c r="A29" s="16" t="s">
        <v>1076</v>
      </c>
      <c r="B29" s="17">
        <v>0</v>
      </c>
      <c r="C29" s="28">
        <v>0</v>
      </c>
      <c r="D29" s="17">
        <v>62436.237980000005</v>
      </c>
      <c r="E29" s="28">
        <v>8.8057124436857475</v>
      </c>
      <c r="F29" s="17">
        <v>46582.810130000005</v>
      </c>
      <c r="G29" s="28">
        <v>6.5698197728535153</v>
      </c>
      <c r="H29" s="17">
        <v>194126.62043000001</v>
      </c>
      <c r="I29" s="28">
        <v>27.378702696960776</v>
      </c>
      <c r="J29" s="17">
        <v>0</v>
      </c>
      <c r="K29" s="28">
        <v>0</v>
      </c>
      <c r="L29" s="17">
        <v>15096.445890000001</v>
      </c>
      <c r="M29" s="28">
        <v>2.129131506475201</v>
      </c>
      <c r="N29" s="17">
        <v>10463.684630000002</v>
      </c>
      <c r="O29" s="28">
        <v>1.4757487147561532</v>
      </c>
      <c r="P29" s="17">
        <v>23209.112430000001</v>
      </c>
      <c r="Q29" s="28">
        <v>3.2733037214256675</v>
      </c>
      <c r="R29" s="17">
        <v>149757.80415000001</v>
      </c>
      <c r="S29" s="28">
        <v>21.121134171554843</v>
      </c>
      <c r="T29" s="17">
        <v>105624.56561000002</v>
      </c>
      <c r="U29" s="28">
        <v>14.896790419192371</v>
      </c>
      <c r="V29" s="17">
        <v>56826.690629999997</v>
      </c>
      <c r="W29" s="28">
        <v>8.0145683501040317</v>
      </c>
      <c r="X29" s="17">
        <v>1343.17822</v>
      </c>
      <c r="Y29" s="28">
        <v>0.18943551931700919</v>
      </c>
      <c r="Z29" s="17">
        <v>0</v>
      </c>
      <c r="AA29" s="28">
        <v>0</v>
      </c>
      <c r="AB29" s="17">
        <v>34191.43336000001</v>
      </c>
      <c r="AC29" s="28">
        <v>4.8221984531170516</v>
      </c>
      <c r="AD29" s="17">
        <v>1690.24999</v>
      </c>
      <c r="AE29" s="28">
        <v>0.23838488434633759</v>
      </c>
      <c r="AF29" s="17">
        <v>0</v>
      </c>
      <c r="AG29" s="28">
        <v>0</v>
      </c>
      <c r="AH29" s="17">
        <v>6657.0208900000007</v>
      </c>
      <c r="AI29" s="28">
        <v>0.93887481990389088</v>
      </c>
      <c r="AJ29" s="17">
        <v>1036.58123</v>
      </c>
      <c r="AK29" s="28">
        <v>0.1461945263073981</v>
      </c>
      <c r="AL29" s="17">
        <v>0</v>
      </c>
      <c r="AM29" s="28">
        <v>0</v>
      </c>
      <c r="AN29" s="17">
        <v>709042.43557000009</v>
      </c>
      <c r="AO29" s="28">
        <v>4.131086519334473</v>
      </c>
    </row>
    <row r="30" spans="1:41" s="596" customFormat="1" x14ac:dyDescent="0.2">
      <c r="A30" s="22" t="s">
        <v>1102</v>
      </c>
      <c r="B30" s="13">
        <v>0</v>
      </c>
      <c r="C30" s="29">
        <v>0</v>
      </c>
      <c r="D30" s="18">
        <v>5623.6953300000005</v>
      </c>
      <c r="E30" s="29">
        <v>5.5904752196119931</v>
      </c>
      <c r="F30" s="18">
        <v>0</v>
      </c>
      <c r="G30" s="29">
        <v>0</v>
      </c>
      <c r="H30" s="18">
        <v>518.63747000000001</v>
      </c>
      <c r="I30" s="29">
        <v>0.51557379158327532</v>
      </c>
      <c r="J30" s="18">
        <v>0</v>
      </c>
      <c r="K30" s="29">
        <v>0</v>
      </c>
      <c r="L30" s="18">
        <v>0</v>
      </c>
      <c r="M30" s="29">
        <v>0</v>
      </c>
      <c r="N30" s="18">
        <v>0</v>
      </c>
      <c r="O30" s="29">
        <v>0</v>
      </c>
      <c r="P30" s="18">
        <v>67.526579999999996</v>
      </c>
      <c r="Q30" s="29">
        <v>6.7127689179980313E-2</v>
      </c>
      <c r="R30" s="18">
        <v>2698.0936999999999</v>
      </c>
      <c r="S30" s="29">
        <v>2.6821556085331593</v>
      </c>
      <c r="T30" s="18">
        <v>341.98970999999995</v>
      </c>
      <c r="U30" s="29">
        <v>0.33996951949338472</v>
      </c>
      <c r="V30" s="18">
        <v>91117.333190000005</v>
      </c>
      <c r="W30" s="29">
        <v>90.579087838996514</v>
      </c>
      <c r="X30" s="18">
        <v>0</v>
      </c>
      <c r="Y30" s="29">
        <v>0</v>
      </c>
      <c r="Z30" s="18">
        <v>0</v>
      </c>
      <c r="AA30" s="29">
        <v>0</v>
      </c>
      <c r="AB30" s="18">
        <v>226.95097000000004</v>
      </c>
      <c r="AC30" s="29">
        <v>0.22561033260169611</v>
      </c>
      <c r="AD30" s="18">
        <v>0</v>
      </c>
      <c r="AE30" s="29">
        <v>0</v>
      </c>
      <c r="AF30" s="18">
        <v>0</v>
      </c>
      <c r="AG30" s="29">
        <v>0</v>
      </c>
      <c r="AH30" s="13">
        <v>0</v>
      </c>
      <c r="AI30" s="29">
        <v>0</v>
      </c>
      <c r="AJ30" s="13">
        <v>0</v>
      </c>
      <c r="AK30" s="29">
        <v>0</v>
      </c>
      <c r="AL30" s="13">
        <v>0</v>
      </c>
      <c r="AM30" s="29">
        <v>0</v>
      </c>
      <c r="AN30" s="18">
        <v>100594.22695000001</v>
      </c>
      <c r="AO30" s="27">
        <v>0.5860910913490609</v>
      </c>
    </row>
    <row r="31" spans="1:41" s="596" customFormat="1" x14ac:dyDescent="0.2">
      <c r="A31" s="14" t="s">
        <v>1997</v>
      </c>
      <c r="B31" s="13">
        <v>0.7</v>
      </c>
      <c r="C31" s="27">
        <v>6.5552597039803993E-4</v>
      </c>
      <c r="D31" s="13">
        <v>2638.84076</v>
      </c>
      <c r="E31" s="27">
        <v>2.4711837856070016</v>
      </c>
      <c r="F31" s="13">
        <v>718.51583999999991</v>
      </c>
      <c r="G31" s="27">
        <v>0.67286541894623253</v>
      </c>
      <c r="H31" s="13">
        <v>34439.932270000005</v>
      </c>
      <c r="I31" s="27">
        <v>32.251814316763607</v>
      </c>
      <c r="J31" s="13">
        <v>0</v>
      </c>
      <c r="K31" s="27">
        <v>0</v>
      </c>
      <c r="L31" s="13">
        <v>190.49117000000001</v>
      </c>
      <c r="M31" s="27">
        <v>0.17838844152358285</v>
      </c>
      <c r="N31" s="13">
        <v>355.87225999999998</v>
      </c>
      <c r="O31" s="27">
        <v>0.33326215510606222</v>
      </c>
      <c r="P31" s="13">
        <v>4210.5617000000002</v>
      </c>
      <c r="Q31" s="27">
        <v>3.9430464918761725</v>
      </c>
      <c r="R31" s="13">
        <v>33409.71372</v>
      </c>
      <c r="S31" s="27">
        <v>31.287050010033866</v>
      </c>
      <c r="T31" s="13">
        <v>10629.414540000002</v>
      </c>
      <c r="U31" s="27">
        <v>9.9540818301379073</v>
      </c>
      <c r="V31" s="13">
        <v>15522.01528</v>
      </c>
      <c r="W31" s="27">
        <v>14.535834469936004</v>
      </c>
      <c r="X31" s="13">
        <v>24.807169999999999</v>
      </c>
      <c r="Y31" s="27">
        <v>2.3231063124398776E-2</v>
      </c>
      <c r="Z31" s="13">
        <v>19.655249999999999</v>
      </c>
      <c r="AA31" s="27">
        <v>1.8406466899522959E-2</v>
      </c>
      <c r="AB31" s="13">
        <v>3032.4195199999995</v>
      </c>
      <c r="AC31" s="27">
        <v>2.8397567835742259</v>
      </c>
      <c r="AD31" s="13">
        <v>0</v>
      </c>
      <c r="AE31" s="27">
        <v>0</v>
      </c>
      <c r="AF31" s="13">
        <v>124.63764</v>
      </c>
      <c r="AG31" s="27">
        <v>0.11671887129874507</v>
      </c>
      <c r="AH31" s="13">
        <v>0</v>
      </c>
      <c r="AI31" s="27">
        <v>0</v>
      </c>
      <c r="AJ31" s="13">
        <v>1466.9030700000001</v>
      </c>
      <c r="AK31" s="27">
        <v>1.3737043692023057</v>
      </c>
      <c r="AL31" s="13">
        <v>0</v>
      </c>
      <c r="AM31" s="27">
        <v>0</v>
      </c>
      <c r="AN31" s="13">
        <v>106784.48018999997</v>
      </c>
      <c r="AO31" s="27">
        <v>0.62215729899497241</v>
      </c>
    </row>
    <row r="32" spans="1:41" s="596" customFormat="1" x14ac:dyDescent="0.2">
      <c r="A32" s="14" t="s">
        <v>1881</v>
      </c>
      <c r="B32" s="13">
        <v>0</v>
      </c>
      <c r="C32" s="27">
        <v>0</v>
      </c>
      <c r="D32" s="13">
        <v>14753.255880000001</v>
      </c>
      <c r="E32" s="27">
        <v>1.8030117339741665</v>
      </c>
      <c r="F32" s="13">
        <v>132829.33063000001</v>
      </c>
      <c r="G32" s="27">
        <v>16.23321954759075</v>
      </c>
      <c r="H32" s="13">
        <v>231173.60488999999</v>
      </c>
      <c r="I32" s="27">
        <v>28.251982178850248</v>
      </c>
      <c r="J32" s="13">
        <v>0</v>
      </c>
      <c r="K32" s="27">
        <v>0</v>
      </c>
      <c r="L32" s="13">
        <v>0</v>
      </c>
      <c r="M32" s="27">
        <v>0</v>
      </c>
      <c r="N32" s="13">
        <v>7422.3999199999998</v>
      </c>
      <c r="O32" s="27">
        <v>0.90709971133564538</v>
      </c>
      <c r="P32" s="13">
        <v>16712.205969999999</v>
      </c>
      <c r="Q32" s="27">
        <v>2.0424171931669304</v>
      </c>
      <c r="R32" s="13">
        <v>84731.728419999999</v>
      </c>
      <c r="S32" s="27">
        <v>10.355158334119013</v>
      </c>
      <c r="T32" s="13">
        <v>164257.60624000002</v>
      </c>
      <c r="U32" s="27">
        <v>20.074103903173697</v>
      </c>
      <c r="V32" s="13">
        <v>149901.66674000002</v>
      </c>
      <c r="W32" s="27">
        <v>18.319648643856169</v>
      </c>
      <c r="X32" s="13">
        <v>0</v>
      </c>
      <c r="Y32" s="27">
        <v>0</v>
      </c>
      <c r="Z32" s="13">
        <v>0</v>
      </c>
      <c r="AA32" s="27">
        <v>0</v>
      </c>
      <c r="AB32" s="13">
        <v>12743.852469999998</v>
      </c>
      <c r="AC32" s="27">
        <v>1.5574403186888708</v>
      </c>
      <c r="AD32" s="13">
        <v>0</v>
      </c>
      <c r="AE32" s="27">
        <v>0</v>
      </c>
      <c r="AF32" s="13">
        <v>0</v>
      </c>
      <c r="AG32" s="27">
        <v>0</v>
      </c>
      <c r="AH32" s="13">
        <v>487.57405</v>
      </c>
      <c r="AI32" s="27">
        <v>5.9586964428851669E-2</v>
      </c>
      <c r="AJ32" s="13">
        <v>3243.0069600000002</v>
      </c>
      <c r="AK32" s="27">
        <v>0.39633147081564007</v>
      </c>
      <c r="AL32" s="13">
        <v>0</v>
      </c>
      <c r="AM32" s="27">
        <v>0</v>
      </c>
      <c r="AN32" s="13">
        <v>818256.23217000021</v>
      </c>
      <c r="AO32" s="27">
        <v>4.7673977190963033</v>
      </c>
    </row>
    <row r="33" spans="1:41" s="596" customFormat="1" x14ac:dyDescent="0.2">
      <c r="A33" s="16" t="s">
        <v>1028</v>
      </c>
      <c r="B33" s="13">
        <v>0</v>
      </c>
      <c r="C33" s="28">
        <v>0</v>
      </c>
      <c r="D33" s="17">
        <v>16249.267349999998</v>
      </c>
      <c r="E33" s="28">
        <v>1.9817461083938643</v>
      </c>
      <c r="F33" s="17">
        <v>66399.761659999989</v>
      </c>
      <c r="G33" s="28">
        <v>8.0980555266687215</v>
      </c>
      <c r="H33" s="17">
        <v>152304.85310000004</v>
      </c>
      <c r="I33" s="28">
        <v>18.57496362261676</v>
      </c>
      <c r="J33" s="17">
        <v>0</v>
      </c>
      <c r="K33" s="28">
        <v>0</v>
      </c>
      <c r="L33" s="17">
        <v>35594.036949999994</v>
      </c>
      <c r="M33" s="28">
        <v>4.3410169017675679</v>
      </c>
      <c r="N33" s="17">
        <v>9075.1949499999992</v>
      </c>
      <c r="O33" s="28">
        <v>1.1068026568642892</v>
      </c>
      <c r="P33" s="17">
        <v>16249.930619999999</v>
      </c>
      <c r="Q33" s="28">
        <v>1.9818270002096614</v>
      </c>
      <c r="R33" s="17">
        <v>144626.74375999998</v>
      </c>
      <c r="S33" s="28">
        <v>17.638548276827791</v>
      </c>
      <c r="T33" s="17">
        <v>141514.78995000001</v>
      </c>
      <c r="U33" s="28">
        <v>17.259017174308948</v>
      </c>
      <c r="V33" s="17">
        <v>159389.45465000003</v>
      </c>
      <c r="W33" s="28">
        <v>19.438995289326559</v>
      </c>
      <c r="X33" s="17">
        <v>50753.650699999998</v>
      </c>
      <c r="Y33" s="28">
        <v>6.1898698319777807</v>
      </c>
      <c r="Z33" s="17">
        <v>0</v>
      </c>
      <c r="AA33" s="28">
        <v>0</v>
      </c>
      <c r="AB33" s="17">
        <v>18249.81423</v>
      </c>
      <c r="AC33" s="28">
        <v>2.2257310160641466</v>
      </c>
      <c r="AD33" s="17">
        <v>0</v>
      </c>
      <c r="AE33" s="28">
        <v>0</v>
      </c>
      <c r="AF33" s="17">
        <v>1922.0043699999999</v>
      </c>
      <c r="AG33" s="28">
        <v>0.23440593341973051</v>
      </c>
      <c r="AH33" s="13">
        <v>3951.4549300000003</v>
      </c>
      <c r="AI33" s="28">
        <v>0.48191590804377105</v>
      </c>
      <c r="AJ33" s="13">
        <v>3666.0219200000001</v>
      </c>
      <c r="AK33" s="28">
        <v>0.44710475351041612</v>
      </c>
      <c r="AL33" s="13">
        <v>0</v>
      </c>
      <c r="AM33" s="28">
        <v>0</v>
      </c>
      <c r="AN33" s="17">
        <v>819946.97913999995</v>
      </c>
      <c r="AO33" s="27">
        <v>4.7772485004670369</v>
      </c>
    </row>
    <row r="34" spans="1:41" s="596" customFormat="1" x14ac:dyDescent="0.2">
      <c r="A34" s="22" t="s">
        <v>1753</v>
      </c>
      <c r="B34" s="18">
        <v>0</v>
      </c>
      <c r="C34" s="29">
        <v>0</v>
      </c>
      <c r="D34" s="18">
        <v>10381.8246</v>
      </c>
      <c r="E34" s="29">
        <v>5.0274783527372726</v>
      </c>
      <c r="F34" s="18">
        <v>6571.9204799999998</v>
      </c>
      <c r="G34" s="29">
        <v>3.1825030013617015</v>
      </c>
      <c r="H34" s="18">
        <v>55122.853520000004</v>
      </c>
      <c r="I34" s="29">
        <v>26.693665467331012</v>
      </c>
      <c r="J34" s="18">
        <v>0</v>
      </c>
      <c r="K34" s="29">
        <v>0</v>
      </c>
      <c r="L34" s="18">
        <v>528.80403000000001</v>
      </c>
      <c r="M34" s="29">
        <v>0.25607741568521886</v>
      </c>
      <c r="N34" s="18">
        <v>86.180210000000002</v>
      </c>
      <c r="O34" s="29">
        <v>4.1733429036101444E-2</v>
      </c>
      <c r="P34" s="18">
        <v>2254.9848099999999</v>
      </c>
      <c r="Q34" s="29">
        <v>1.0919937250747205</v>
      </c>
      <c r="R34" s="18">
        <v>61827.555469999992</v>
      </c>
      <c r="S34" s="29">
        <v>29.940468916040818</v>
      </c>
      <c r="T34" s="18">
        <v>19610.600939999997</v>
      </c>
      <c r="U34" s="29">
        <v>9.49658422374225</v>
      </c>
      <c r="V34" s="18">
        <v>45431.406940000008</v>
      </c>
      <c r="W34" s="29">
        <v>22.000507976723853</v>
      </c>
      <c r="X34" s="18">
        <v>61.647769999999994</v>
      </c>
      <c r="Y34" s="29">
        <v>2.9853406420440414E-2</v>
      </c>
      <c r="Z34" s="18">
        <v>0</v>
      </c>
      <c r="AA34" s="29">
        <v>0</v>
      </c>
      <c r="AB34" s="18">
        <v>1744.4493499999996</v>
      </c>
      <c r="AC34" s="29">
        <v>0.84476300481628286</v>
      </c>
      <c r="AD34" s="18">
        <v>0</v>
      </c>
      <c r="AE34" s="29">
        <v>0</v>
      </c>
      <c r="AF34" s="18">
        <v>31.377520000000001</v>
      </c>
      <c r="AG34" s="29">
        <v>1.519480521396796E-2</v>
      </c>
      <c r="AH34" s="18">
        <v>2848.0214500000002</v>
      </c>
      <c r="AI34" s="29">
        <v>1.3791762758163357</v>
      </c>
      <c r="AJ34" s="18">
        <v>0</v>
      </c>
      <c r="AK34" s="29">
        <v>0</v>
      </c>
      <c r="AL34" s="18">
        <v>0</v>
      </c>
      <c r="AM34" s="29">
        <v>0</v>
      </c>
      <c r="AN34" s="18">
        <v>206501.62709000005</v>
      </c>
      <c r="AO34" s="29">
        <v>1.2031382680309461</v>
      </c>
    </row>
    <row r="35" spans="1:41" s="596" customFormat="1" x14ac:dyDescent="0.2">
      <c r="A35" s="14" t="s">
        <v>1077</v>
      </c>
      <c r="B35" s="13">
        <v>0</v>
      </c>
      <c r="C35" s="27">
        <v>0</v>
      </c>
      <c r="D35" s="13">
        <v>11502.801399999998</v>
      </c>
      <c r="E35" s="27">
        <v>3.9950386191432665</v>
      </c>
      <c r="F35" s="13">
        <v>1765.4239</v>
      </c>
      <c r="G35" s="27">
        <v>0.6131494767577681</v>
      </c>
      <c r="H35" s="13">
        <v>97350.976239999989</v>
      </c>
      <c r="I35" s="27">
        <v>33.810973185201526</v>
      </c>
      <c r="J35" s="13">
        <v>0</v>
      </c>
      <c r="K35" s="27">
        <v>0</v>
      </c>
      <c r="L35" s="13">
        <v>0</v>
      </c>
      <c r="M35" s="27">
        <v>0</v>
      </c>
      <c r="N35" s="13">
        <v>277.9554</v>
      </c>
      <c r="O35" s="27">
        <v>9.6536706040966203E-2</v>
      </c>
      <c r="P35" s="13">
        <v>11636.025230000001</v>
      </c>
      <c r="Q35" s="27">
        <v>4.0413085952414534</v>
      </c>
      <c r="R35" s="13">
        <v>31439.126469999999</v>
      </c>
      <c r="S35" s="27">
        <v>10.919124831606615</v>
      </c>
      <c r="T35" s="13">
        <v>9196.261120000001</v>
      </c>
      <c r="U35" s="27">
        <v>3.1939539811689457</v>
      </c>
      <c r="V35" s="13">
        <v>113851.10498999998</v>
      </c>
      <c r="W35" s="27">
        <v>39.541633855139381</v>
      </c>
      <c r="X35" s="13">
        <v>0</v>
      </c>
      <c r="Y35" s="27">
        <v>0</v>
      </c>
      <c r="Z35" s="13">
        <v>0</v>
      </c>
      <c r="AA35" s="27">
        <v>0</v>
      </c>
      <c r="AB35" s="13">
        <v>7610.7170699999997</v>
      </c>
      <c r="AC35" s="27">
        <v>2.6432785855124727</v>
      </c>
      <c r="AD35" s="13">
        <v>0</v>
      </c>
      <c r="AE35" s="27">
        <v>0</v>
      </c>
      <c r="AF35" s="13">
        <v>0</v>
      </c>
      <c r="AG35" s="27">
        <v>0</v>
      </c>
      <c r="AH35" s="13">
        <v>0</v>
      </c>
      <c r="AI35" s="27">
        <v>0</v>
      </c>
      <c r="AJ35" s="13">
        <v>3296.7722599999997</v>
      </c>
      <c r="AK35" s="27">
        <v>1.1450021641876065</v>
      </c>
      <c r="AL35" s="13">
        <v>0</v>
      </c>
      <c r="AM35" s="27">
        <v>0</v>
      </c>
      <c r="AN35" s="13">
        <v>287927.16407999996</v>
      </c>
      <c r="AO35" s="27">
        <v>1.6775470217447432</v>
      </c>
    </row>
    <row r="36" spans="1:41" s="596" customFormat="1" x14ac:dyDescent="0.2">
      <c r="A36" s="14" t="s">
        <v>1032</v>
      </c>
      <c r="B36" s="13">
        <v>0</v>
      </c>
      <c r="C36" s="27">
        <v>0</v>
      </c>
      <c r="D36" s="13">
        <v>598.68995999999993</v>
      </c>
      <c r="E36" s="27">
        <v>1.1890961111931373</v>
      </c>
      <c r="F36" s="13">
        <v>3.1369099999999999</v>
      </c>
      <c r="G36" s="27">
        <v>6.2304159604795514E-3</v>
      </c>
      <c r="H36" s="13">
        <v>4289.5642500000004</v>
      </c>
      <c r="I36" s="27">
        <v>8.5197756922265881</v>
      </c>
      <c r="J36" s="13">
        <v>0</v>
      </c>
      <c r="K36" s="27">
        <v>0</v>
      </c>
      <c r="L36" s="13">
        <v>0</v>
      </c>
      <c r="M36" s="27">
        <v>0</v>
      </c>
      <c r="N36" s="13">
        <v>0</v>
      </c>
      <c r="O36" s="27">
        <v>0</v>
      </c>
      <c r="P36" s="13">
        <v>108.90178</v>
      </c>
      <c r="Q36" s="27">
        <v>0.21629673412263437</v>
      </c>
      <c r="R36" s="13">
        <v>2726.9210200000007</v>
      </c>
      <c r="S36" s="27">
        <v>5.4161108370897431</v>
      </c>
      <c r="T36" s="13">
        <v>1347.3696199999999</v>
      </c>
      <c r="U36" s="27">
        <v>2.6760962810897566</v>
      </c>
      <c r="V36" s="13">
        <v>41125.351589999991</v>
      </c>
      <c r="W36" s="27">
        <v>81.681669836453423</v>
      </c>
      <c r="X36" s="13">
        <v>0</v>
      </c>
      <c r="Y36" s="27">
        <v>0</v>
      </c>
      <c r="Z36" s="13">
        <v>0</v>
      </c>
      <c r="AA36" s="27">
        <v>0</v>
      </c>
      <c r="AB36" s="13">
        <v>114.95235000000001</v>
      </c>
      <c r="AC36" s="27">
        <v>0.22831415505533528</v>
      </c>
      <c r="AD36" s="13">
        <v>0</v>
      </c>
      <c r="AE36" s="27">
        <v>0</v>
      </c>
      <c r="AF36" s="13">
        <v>3.3490000000000002</v>
      </c>
      <c r="AG36" s="27">
        <v>6.6516613647334549E-3</v>
      </c>
      <c r="AH36" s="13">
        <v>30.087289999999996</v>
      </c>
      <c r="AI36" s="27">
        <v>5.9758275444171748E-2</v>
      </c>
      <c r="AJ36" s="13">
        <v>0</v>
      </c>
      <c r="AK36" s="27">
        <v>0</v>
      </c>
      <c r="AL36" s="13">
        <v>0</v>
      </c>
      <c r="AM36" s="27">
        <v>0</v>
      </c>
      <c r="AN36" s="13">
        <v>50348.323769999995</v>
      </c>
      <c r="AO36" s="27">
        <v>0.29334391168016388</v>
      </c>
    </row>
    <row r="37" spans="1:41" s="596" customFormat="1" x14ac:dyDescent="0.2">
      <c r="A37" s="16" t="s">
        <v>1031</v>
      </c>
      <c r="B37" s="13">
        <v>0</v>
      </c>
      <c r="C37" s="28">
        <v>0</v>
      </c>
      <c r="D37" s="17">
        <v>13729.99554</v>
      </c>
      <c r="E37" s="28">
        <v>9.9455472577721551</v>
      </c>
      <c r="F37" s="17">
        <v>1302.93201</v>
      </c>
      <c r="G37" s="28">
        <v>0.94380015210981361</v>
      </c>
      <c r="H37" s="17">
        <v>24795.691260000003</v>
      </c>
      <c r="I37" s="28">
        <v>17.961165282028784</v>
      </c>
      <c r="J37" s="17">
        <v>0</v>
      </c>
      <c r="K37" s="28">
        <v>0</v>
      </c>
      <c r="L37" s="17">
        <v>0</v>
      </c>
      <c r="M37" s="28">
        <v>0</v>
      </c>
      <c r="N37" s="17">
        <v>-11.003620000000002</v>
      </c>
      <c r="O37" s="28">
        <v>-7.9706524592626955E-3</v>
      </c>
      <c r="P37" s="17">
        <v>2129.3742400000001</v>
      </c>
      <c r="Q37" s="28">
        <v>1.5424471240143365</v>
      </c>
      <c r="R37" s="17">
        <v>35757.263310000002</v>
      </c>
      <c r="S37" s="28">
        <v>25.901359619684726</v>
      </c>
      <c r="T37" s="17">
        <v>10501.837870000001</v>
      </c>
      <c r="U37" s="28">
        <v>7.6071783508784945</v>
      </c>
      <c r="V37" s="17">
        <v>44315.741550000006</v>
      </c>
      <c r="W37" s="28">
        <v>32.100833577455198</v>
      </c>
      <c r="X37" s="17">
        <v>20.52</v>
      </c>
      <c r="Y37" s="28">
        <v>1.4863998253672019E-2</v>
      </c>
      <c r="Z37" s="17">
        <v>0</v>
      </c>
      <c r="AA37" s="28">
        <v>0</v>
      </c>
      <c r="AB37" s="17">
        <v>3089.2122499999996</v>
      </c>
      <c r="AC37" s="28">
        <v>2.2377215150693082</v>
      </c>
      <c r="AD37" s="17">
        <v>0</v>
      </c>
      <c r="AE37" s="28">
        <v>0</v>
      </c>
      <c r="AF37" s="17">
        <v>803.59910000000002</v>
      </c>
      <c r="AG37" s="28">
        <v>0.58210017636707634</v>
      </c>
      <c r="AH37" s="13">
        <v>1548.61429</v>
      </c>
      <c r="AI37" s="28">
        <v>1.1217641375327259</v>
      </c>
      <c r="AJ37" s="13">
        <v>67.906880000000001</v>
      </c>
      <c r="AK37" s="28">
        <v>4.9189461292997824E-2</v>
      </c>
      <c r="AL37" s="13">
        <v>0</v>
      </c>
      <c r="AM37" s="28">
        <v>0</v>
      </c>
      <c r="AN37" s="17">
        <v>138051.68467999998</v>
      </c>
      <c r="AO37" s="27">
        <v>0.80432908517597201</v>
      </c>
    </row>
    <row r="38" spans="1:41" s="596" customFormat="1" x14ac:dyDescent="0.2">
      <c r="A38" s="22" t="s">
        <v>1101</v>
      </c>
      <c r="B38" s="18">
        <v>0</v>
      </c>
      <c r="C38" s="29">
        <v>0</v>
      </c>
      <c r="D38" s="18">
        <v>1506.11556</v>
      </c>
      <c r="E38" s="29">
        <v>1.6115699017655594</v>
      </c>
      <c r="F38" s="18">
        <v>132.77276000000001</v>
      </c>
      <c r="G38" s="29">
        <v>0.14206916751483678</v>
      </c>
      <c r="H38" s="18">
        <v>47345.679130000004</v>
      </c>
      <c r="I38" s="29">
        <v>50.660701934822185</v>
      </c>
      <c r="J38" s="18">
        <v>0</v>
      </c>
      <c r="K38" s="29">
        <v>0</v>
      </c>
      <c r="L38" s="18">
        <v>0</v>
      </c>
      <c r="M38" s="29">
        <v>0</v>
      </c>
      <c r="N38" s="18">
        <v>23.337709999999998</v>
      </c>
      <c r="O38" s="29">
        <v>2.4971756491336636E-2</v>
      </c>
      <c r="P38" s="18">
        <v>319.94583</v>
      </c>
      <c r="Q38" s="29">
        <v>0.34234761496216159</v>
      </c>
      <c r="R38" s="18">
        <v>5773.8058000000001</v>
      </c>
      <c r="S38" s="29">
        <v>6.1780728471588313</v>
      </c>
      <c r="T38" s="18">
        <v>1975.4251299999999</v>
      </c>
      <c r="U38" s="29">
        <v>2.1137393220340388</v>
      </c>
      <c r="V38" s="18">
        <v>36177.614529999992</v>
      </c>
      <c r="W38" s="29">
        <v>38.710678146253507</v>
      </c>
      <c r="X38" s="18">
        <v>0</v>
      </c>
      <c r="Y38" s="29">
        <v>0</v>
      </c>
      <c r="Z38" s="18">
        <v>0</v>
      </c>
      <c r="AA38" s="29">
        <v>0</v>
      </c>
      <c r="AB38" s="18">
        <v>201.72504000000001</v>
      </c>
      <c r="AC38" s="29">
        <v>0.21584930899754698</v>
      </c>
      <c r="AD38" s="18">
        <v>0</v>
      </c>
      <c r="AE38" s="29">
        <v>0</v>
      </c>
      <c r="AF38" s="18">
        <v>0</v>
      </c>
      <c r="AG38" s="29">
        <v>0</v>
      </c>
      <c r="AH38" s="18">
        <v>0</v>
      </c>
      <c r="AI38" s="29">
        <v>0</v>
      </c>
      <c r="AJ38" s="18">
        <v>0</v>
      </c>
      <c r="AK38" s="29">
        <v>0</v>
      </c>
      <c r="AL38" s="18">
        <v>0</v>
      </c>
      <c r="AM38" s="29">
        <v>0</v>
      </c>
      <c r="AN38" s="18">
        <v>93456.421489999993</v>
      </c>
      <c r="AO38" s="29">
        <v>0.54450417012376995</v>
      </c>
    </row>
    <row r="39" spans="1:41" s="596" customFormat="1" x14ac:dyDescent="0.2">
      <c r="A39" s="14" t="s">
        <v>1934</v>
      </c>
      <c r="B39" s="13">
        <v>0</v>
      </c>
      <c r="C39" s="27">
        <v>0</v>
      </c>
      <c r="D39" s="13">
        <v>17839.782360000001</v>
      </c>
      <c r="E39" s="27">
        <v>3.1982777880358944</v>
      </c>
      <c r="F39" s="13">
        <v>82481.546650000004</v>
      </c>
      <c r="G39" s="27">
        <v>14.787114172705715</v>
      </c>
      <c r="H39" s="13">
        <v>142222.00640000001</v>
      </c>
      <c r="I39" s="27">
        <v>25.497255227670767</v>
      </c>
      <c r="J39" s="13">
        <v>0</v>
      </c>
      <c r="K39" s="27">
        <v>0</v>
      </c>
      <c r="L39" s="13">
        <v>623.43143999999995</v>
      </c>
      <c r="M39" s="27">
        <v>0.11176744685999812</v>
      </c>
      <c r="N39" s="13">
        <v>1904.9158499999999</v>
      </c>
      <c r="O39" s="27">
        <v>0.34150921396848893</v>
      </c>
      <c r="P39" s="13">
        <v>23842.118260000003</v>
      </c>
      <c r="Q39" s="27">
        <v>4.2743636504029077</v>
      </c>
      <c r="R39" s="13">
        <v>72697.634720000002</v>
      </c>
      <c r="S39" s="27">
        <v>13.033075498109554</v>
      </c>
      <c r="T39" s="13">
        <v>66956.426419999989</v>
      </c>
      <c r="U39" s="27">
        <v>12.00380402989096</v>
      </c>
      <c r="V39" s="13">
        <v>134479.63454</v>
      </c>
      <c r="W39" s="27">
        <v>24.109219463172117</v>
      </c>
      <c r="X39" s="13">
        <v>133.91973000000002</v>
      </c>
      <c r="Y39" s="27">
        <v>2.4008840982226207E-2</v>
      </c>
      <c r="Z39" s="13">
        <v>0</v>
      </c>
      <c r="AA39" s="27">
        <v>0</v>
      </c>
      <c r="AB39" s="13">
        <v>12149.50857</v>
      </c>
      <c r="AC39" s="27">
        <v>2.1781377491526044</v>
      </c>
      <c r="AD39" s="13">
        <v>0</v>
      </c>
      <c r="AE39" s="27">
        <v>0</v>
      </c>
      <c r="AF39" s="13">
        <v>345.66265999999996</v>
      </c>
      <c r="AG39" s="27">
        <v>6.1969657775096491E-2</v>
      </c>
      <c r="AH39" s="13">
        <v>821.60158000000001</v>
      </c>
      <c r="AI39" s="27">
        <v>0.14729496307202683</v>
      </c>
      <c r="AJ39" s="13">
        <v>1295.2090900000001</v>
      </c>
      <c r="AK39" s="27">
        <v>0.23220229820164595</v>
      </c>
      <c r="AL39" s="13">
        <v>0</v>
      </c>
      <c r="AM39" s="27">
        <v>0</v>
      </c>
      <c r="AN39" s="13">
        <v>557793.39827000001</v>
      </c>
      <c r="AO39" s="27">
        <v>3.2498658367528286</v>
      </c>
    </row>
    <row r="40" spans="1:41" s="596" customFormat="1" x14ac:dyDescent="0.2">
      <c r="A40" s="14" t="s">
        <v>1877</v>
      </c>
      <c r="B40" s="13">
        <v>0</v>
      </c>
      <c r="C40" s="27">
        <v>0</v>
      </c>
      <c r="D40" s="13">
        <v>2147.2750000000001</v>
      </c>
      <c r="E40" s="27">
        <v>2.52826138860613</v>
      </c>
      <c r="F40" s="13">
        <v>0.70599999999999996</v>
      </c>
      <c r="G40" s="27">
        <v>8.3126406275671613E-4</v>
      </c>
      <c r="H40" s="13">
        <v>34077.836000000003</v>
      </c>
      <c r="I40" s="27">
        <v>40.124193205831567</v>
      </c>
      <c r="J40" s="13">
        <v>0</v>
      </c>
      <c r="K40" s="27">
        <v>0</v>
      </c>
      <c r="L40" s="13">
        <v>0</v>
      </c>
      <c r="M40" s="27">
        <v>0</v>
      </c>
      <c r="N40" s="13">
        <v>0.92500000000000004</v>
      </c>
      <c r="O40" s="27">
        <v>1.0891207621104286E-3</v>
      </c>
      <c r="P40" s="13">
        <v>493.97300000000001</v>
      </c>
      <c r="Q40" s="27">
        <v>0.58161756780754026</v>
      </c>
      <c r="R40" s="13">
        <v>14857.92</v>
      </c>
      <c r="S40" s="27">
        <v>17.494128814892733</v>
      </c>
      <c r="T40" s="13">
        <v>3693.0410000000002</v>
      </c>
      <c r="U40" s="27">
        <v>4.3482893280270902</v>
      </c>
      <c r="V40" s="13">
        <v>24803.442999999999</v>
      </c>
      <c r="W40" s="27">
        <v>29.204264587159535</v>
      </c>
      <c r="X40" s="13">
        <v>0</v>
      </c>
      <c r="Y40" s="27">
        <v>0</v>
      </c>
      <c r="Z40" s="13">
        <v>0</v>
      </c>
      <c r="AA40" s="27">
        <v>0</v>
      </c>
      <c r="AB40" s="13">
        <v>1508.9839999999999</v>
      </c>
      <c r="AC40" s="27">
        <v>1.7767197882080463</v>
      </c>
      <c r="AD40" s="13">
        <v>0</v>
      </c>
      <c r="AE40" s="27">
        <v>0</v>
      </c>
      <c r="AF40" s="13">
        <v>522.76</v>
      </c>
      <c r="AG40" s="27">
        <v>0.61551218335226765</v>
      </c>
      <c r="AH40" s="13">
        <v>2446.1460000000002</v>
      </c>
      <c r="AI40" s="27">
        <v>2.8801604278414881</v>
      </c>
      <c r="AJ40" s="13">
        <v>377.88499999999999</v>
      </c>
      <c r="AK40" s="27">
        <v>0.44493232344875594</v>
      </c>
      <c r="AL40" s="13">
        <v>0</v>
      </c>
      <c r="AM40" s="27">
        <v>0</v>
      </c>
      <c r="AN40" s="13">
        <v>84930.893999999986</v>
      </c>
      <c r="AO40" s="27">
        <v>0.49483197856327277</v>
      </c>
    </row>
    <row r="41" spans="1:41" s="596" customFormat="1" x14ac:dyDescent="0.2">
      <c r="A41" s="14" t="s">
        <v>1100</v>
      </c>
      <c r="B41" s="13">
        <v>0</v>
      </c>
      <c r="C41" s="27">
        <v>0</v>
      </c>
      <c r="D41" s="13">
        <v>4289.0498200000002</v>
      </c>
      <c r="E41" s="27">
        <v>1.6955258439579464</v>
      </c>
      <c r="F41" s="13">
        <v>4785.4736399999992</v>
      </c>
      <c r="G41" s="27">
        <v>1.8917696395980554</v>
      </c>
      <c r="H41" s="13">
        <v>64065.904659999993</v>
      </c>
      <c r="I41" s="27">
        <v>25.326214808942421</v>
      </c>
      <c r="J41" s="13">
        <v>817.28867000000002</v>
      </c>
      <c r="K41" s="27">
        <v>0.32308649237350606</v>
      </c>
      <c r="L41" s="13">
        <v>3309.6938399999999</v>
      </c>
      <c r="M41" s="27">
        <v>1.3083717086103739</v>
      </c>
      <c r="N41" s="13">
        <v>6735.6038899999994</v>
      </c>
      <c r="O41" s="27">
        <v>2.6626854313757251</v>
      </c>
      <c r="P41" s="13">
        <v>15229.326010000001</v>
      </c>
      <c r="Q41" s="27">
        <v>6.0203814177229482</v>
      </c>
      <c r="R41" s="13">
        <v>59072.886030000001</v>
      </c>
      <c r="S41" s="27">
        <v>23.352399516088472</v>
      </c>
      <c r="T41" s="13">
        <v>41308.025709999994</v>
      </c>
      <c r="U41" s="27">
        <v>16.32968328499954</v>
      </c>
      <c r="V41" s="13">
        <v>42120.502079999998</v>
      </c>
      <c r="W41" s="27">
        <v>16.650867402870233</v>
      </c>
      <c r="X41" s="13">
        <v>620.69134999999994</v>
      </c>
      <c r="Y41" s="27">
        <v>0.24536861757556991</v>
      </c>
      <c r="Z41" s="13">
        <v>0</v>
      </c>
      <c r="AA41" s="27">
        <v>0</v>
      </c>
      <c r="AB41" s="13">
        <v>8548.4766800000016</v>
      </c>
      <c r="AC41" s="27">
        <v>3.379341286693617</v>
      </c>
      <c r="AD41" s="13">
        <v>0</v>
      </c>
      <c r="AE41" s="27">
        <v>0</v>
      </c>
      <c r="AF41" s="13">
        <v>245.32670000000002</v>
      </c>
      <c r="AG41" s="27">
        <v>9.6981330951972478E-2</v>
      </c>
      <c r="AH41" s="13">
        <v>1004.82336</v>
      </c>
      <c r="AI41" s="27">
        <v>0.39722177335134323</v>
      </c>
      <c r="AJ41" s="13">
        <v>809.73761000000002</v>
      </c>
      <c r="AK41" s="27">
        <v>0.32010144488826209</v>
      </c>
      <c r="AL41" s="13">
        <v>0</v>
      </c>
      <c r="AM41" s="27">
        <v>0</v>
      </c>
      <c r="AN41" s="13">
        <v>252962.81005000003</v>
      </c>
      <c r="AO41" s="27">
        <v>1.4738345719046224</v>
      </c>
    </row>
    <row r="42" spans="1:41" s="596" customFormat="1" x14ac:dyDescent="0.2">
      <c r="A42" s="22" t="s">
        <v>1073</v>
      </c>
      <c r="B42" s="18">
        <v>0</v>
      </c>
      <c r="C42" s="29">
        <v>0</v>
      </c>
      <c r="D42" s="18">
        <v>14415.902700000001</v>
      </c>
      <c r="E42" s="29">
        <v>20.979478528728386</v>
      </c>
      <c r="F42" s="18">
        <v>3887.27648</v>
      </c>
      <c r="G42" s="29">
        <v>5.6571575949517783</v>
      </c>
      <c r="H42" s="18">
        <v>7798.1932999999999</v>
      </c>
      <c r="I42" s="29">
        <v>11.348719001843953</v>
      </c>
      <c r="J42" s="18">
        <v>0</v>
      </c>
      <c r="K42" s="29">
        <v>0</v>
      </c>
      <c r="L42" s="18">
        <v>59.84816</v>
      </c>
      <c r="M42" s="29">
        <v>8.7097090888654582E-2</v>
      </c>
      <c r="N42" s="18">
        <v>10.19197</v>
      </c>
      <c r="O42" s="29">
        <v>1.4832384778820949E-2</v>
      </c>
      <c r="P42" s="18">
        <v>121.87973</v>
      </c>
      <c r="Q42" s="29">
        <v>0.1773717006720788</v>
      </c>
      <c r="R42" s="18">
        <v>8249.9962000000014</v>
      </c>
      <c r="S42" s="29">
        <v>12.006228242646975</v>
      </c>
      <c r="T42" s="18">
        <v>3424.6900500000002</v>
      </c>
      <c r="U42" s="29">
        <v>4.9839550714728915</v>
      </c>
      <c r="V42" s="18">
        <v>30246.651699999999</v>
      </c>
      <c r="W42" s="29">
        <v>44.017984382349908</v>
      </c>
      <c r="X42" s="18">
        <v>0</v>
      </c>
      <c r="Y42" s="29">
        <v>0</v>
      </c>
      <c r="Z42" s="18">
        <v>0</v>
      </c>
      <c r="AA42" s="29">
        <v>0</v>
      </c>
      <c r="AB42" s="18">
        <v>435.69079000000005</v>
      </c>
      <c r="AC42" s="29">
        <v>0.63406126998690882</v>
      </c>
      <c r="AD42" s="18">
        <v>0</v>
      </c>
      <c r="AE42" s="29">
        <v>0</v>
      </c>
      <c r="AF42" s="18">
        <v>0</v>
      </c>
      <c r="AG42" s="29">
        <v>0</v>
      </c>
      <c r="AH42" s="18">
        <v>0</v>
      </c>
      <c r="AI42" s="29">
        <v>0</v>
      </c>
      <c r="AJ42" s="18">
        <v>63.983139999999999</v>
      </c>
      <c r="AK42" s="29">
        <v>9.3114731679662499E-2</v>
      </c>
      <c r="AL42" s="18">
        <v>0</v>
      </c>
      <c r="AM42" s="29">
        <v>0</v>
      </c>
      <c r="AN42" s="18">
        <v>68714.304219999991</v>
      </c>
      <c r="AO42" s="29">
        <v>0.40034943130094974</v>
      </c>
    </row>
    <row r="43" spans="1:41" s="596" customFormat="1" x14ac:dyDescent="0.2">
      <c r="A43" s="14" t="s">
        <v>1488</v>
      </c>
      <c r="B43" s="13">
        <v>0</v>
      </c>
      <c r="C43" s="27">
        <v>0</v>
      </c>
      <c r="D43" s="13">
        <v>6586.00378</v>
      </c>
      <c r="E43" s="27">
        <v>1.9975800152147223</v>
      </c>
      <c r="F43" s="13">
        <v>12516.26936</v>
      </c>
      <c r="G43" s="27">
        <v>3.7962701470815681</v>
      </c>
      <c r="H43" s="13">
        <v>97634.730079999994</v>
      </c>
      <c r="I43" s="27">
        <v>29.613281758349018</v>
      </c>
      <c r="J43" s="13">
        <v>0</v>
      </c>
      <c r="K43" s="27">
        <v>0</v>
      </c>
      <c r="L43" s="13">
        <v>722.74519999999995</v>
      </c>
      <c r="M43" s="27">
        <v>0.21921356498407102</v>
      </c>
      <c r="N43" s="13">
        <v>1331.0791000000002</v>
      </c>
      <c r="O43" s="27">
        <v>0.40372539974916311</v>
      </c>
      <c r="P43" s="13">
        <v>9741.1548999999995</v>
      </c>
      <c r="Q43" s="27">
        <v>2.9545589409532598</v>
      </c>
      <c r="R43" s="13">
        <v>70582.478860000017</v>
      </c>
      <c r="S43" s="27">
        <v>21.408148841823419</v>
      </c>
      <c r="T43" s="13">
        <v>53885.923090000004</v>
      </c>
      <c r="U43" s="27">
        <v>16.343969220433937</v>
      </c>
      <c r="V43" s="13">
        <v>66874.641279999996</v>
      </c>
      <c r="W43" s="27">
        <v>20.283536330673272</v>
      </c>
      <c r="X43" s="13">
        <v>0</v>
      </c>
      <c r="Y43" s="27">
        <v>0</v>
      </c>
      <c r="Z43" s="13">
        <v>183.29873999999998</v>
      </c>
      <c r="AA43" s="27">
        <v>5.5595762175229033E-2</v>
      </c>
      <c r="AB43" s="13">
        <v>3654.5841700000001</v>
      </c>
      <c r="AC43" s="27">
        <v>1.1084603874782599</v>
      </c>
      <c r="AD43" s="13">
        <v>-0.93198000000000003</v>
      </c>
      <c r="AE43" s="27">
        <v>-2.8267591164058168E-4</v>
      </c>
      <c r="AF43" s="13">
        <v>1567.1643999999999</v>
      </c>
      <c r="AG43" s="27">
        <v>0.47533168679656773</v>
      </c>
      <c r="AH43" s="13">
        <v>1790.5985699999999</v>
      </c>
      <c r="AI43" s="27">
        <v>0.54310079954191282</v>
      </c>
      <c r="AJ43" s="13">
        <v>2629.3828800000001</v>
      </c>
      <c r="AK43" s="27">
        <v>0.79750982065724396</v>
      </c>
      <c r="AL43" s="13">
        <v>0</v>
      </c>
      <c r="AM43" s="27">
        <v>0</v>
      </c>
      <c r="AN43" s="13">
        <v>329699.12242999999</v>
      </c>
      <c r="AO43" s="27">
        <v>1.920922545365078</v>
      </c>
    </row>
    <row r="44" spans="1:41" s="596" customFormat="1" x14ac:dyDescent="0.2">
      <c r="A44" s="14" t="s">
        <v>5</v>
      </c>
      <c r="B44" s="13">
        <v>0</v>
      </c>
      <c r="C44" s="27">
        <v>0</v>
      </c>
      <c r="D44" s="13">
        <v>596.75556000000006</v>
      </c>
      <c r="E44" s="27">
        <v>28.597439830564802</v>
      </c>
      <c r="F44" s="13">
        <v>0</v>
      </c>
      <c r="G44" s="27">
        <v>0</v>
      </c>
      <c r="H44" s="13">
        <v>145.59176000000002</v>
      </c>
      <c r="I44" s="27">
        <v>6.9769799822661582</v>
      </c>
      <c r="J44" s="13">
        <v>0</v>
      </c>
      <c r="K44" s="27">
        <v>0</v>
      </c>
      <c r="L44" s="13">
        <v>0</v>
      </c>
      <c r="M44" s="27">
        <v>0</v>
      </c>
      <c r="N44" s="13">
        <v>0</v>
      </c>
      <c r="O44" s="27">
        <v>0</v>
      </c>
      <c r="P44" s="13">
        <v>0</v>
      </c>
      <c r="Q44" s="27">
        <v>0</v>
      </c>
      <c r="R44" s="13">
        <v>32.152619999999999</v>
      </c>
      <c r="S44" s="27">
        <v>1.5408027632704662</v>
      </c>
      <c r="T44" s="13">
        <v>0</v>
      </c>
      <c r="U44" s="27">
        <v>0</v>
      </c>
      <c r="V44" s="13">
        <v>1306.4675400000001</v>
      </c>
      <c r="W44" s="27">
        <v>62.607924198873008</v>
      </c>
      <c r="X44" s="13">
        <v>0</v>
      </c>
      <c r="Y44" s="27">
        <v>0</v>
      </c>
      <c r="Z44" s="13">
        <v>0</v>
      </c>
      <c r="AA44" s="27">
        <v>0</v>
      </c>
      <c r="AB44" s="13">
        <v>3.8572200000000003</v>
      </c>
      <c r="AC44" s="27">
        <v>0.1848438862693649</v>
      </c>
      <c r="AD44" s="13">
        <v>0</v>
      </c>
      <c r="AE44" s="27">
        <v>0</v>
      </c>
      <c r="AF44" s="13">
        <v>0</v>
      </c>
      <c r="AG44" s="27">
        <v>0</v>
      </c>
      <c r="AH44" s="13">
        <v>0</v>
      </c>
      <c r="AI44" s="27">
        <v>0</v>
      </c>
      <c r="AJ44" s="13">
        <v>1.92</v>
      </c>
      <c r="AK44" s="27">
        <v>9.2009338756197614E-2</v>
      </c>
      <c r="AL44" s="13">
        <v>0</v>
      </c>
      <c r="AM44" s="27">
        <v>0</v>
      </c>
      <c r="AN44" s="13">
        <v>2086.7447000000002</v>
      </c>
      <c r="AO44" s="27">
        <v>1.2157978799297973E-2</v>
      </c>
    </row>
    <row r="45" spans="1:41" s="596" customFormat="1" x14ac:dyDescent="0.2">
      <c r="A45" s="16" t="s">
        <v>1886</v>
      </c>
      <c r="B45" s="17">
        <v>0</v>
      </c>
      <c r="C45" s="28">
        <v>0</v>
      </c>
      <c r="D45" s="17">
        <v>508.02042999999998</v>
      </c>
      <c r="E45" s="28">
        <v>1.4012953125210654</v>
      </c>
      <c r="F45" s="17">
        <v>78.6721</v>
      </c>
      <c r="G45" s="28">
        <v>0.21700474714410309</v>
      </c>
      <c r="H45" s="17">
        <v>12085.96119</v>
      </c>
      <c r="I45" s="28">
        <v>33.337243470422081</v>
      </c>
      <c r="J45" s="17">
        <v>0</v>
      </c>
      <c r="K45" s="28">
        <v>0</v>
      </c>
      <c r="L45" s="17">
        <v>0</v>
      </c>
      <c r="M45" s="28">
        <v>0</v>
      </c>
      <c r="N45" s="17">
        <v>4.0552999999999999</v>
      </c>
      <c r="O45" s="28">
        <v>1.1185914080003981E-2</v>
      </c>
      <c r="P45" s="17">
        <v>515.53981999999996</v>
      </c>
      <c r="Q45" s="28">
        <v>1.4220363798832929</v>
      </c>
      <c r="R45" s="17">
        <v>4797.1244000000006</v>
      </c>
      <c r="S45" s="28">
        <v>13.232121265871985</v>
      </c>
      <c r="T45" s="17">
        <v>1124.4068600000001</v>
      </c>
      <c r="U45" s="28">
        <v>3.101501375219359</v>
      </c>
      <c r="V45" s="17">
        <v>16548.865720000002</v>
      </c>
      <c r="W45" s="28">
        <v>45.647471226652343</v>
      </c>
      <c r="X45" s="17">
        <v>0</v>
      </c>
      <c r="Y45" s="28">
        <v>0</v>
      </c>
      <c r="Z45" s="17">
        <v>0</v>
      </c>
      <c r="AA45" s="28">
        <v>0</v>
      </c>
      <c r="AB45" s="17">
        <v>390.31105000000002</v>
      </c>
      <c r="AC45" s="28">
        <v>1.0766123023638543</v>
      </c>
      <c r="AD45" s="17">
        <v>0</v>
      </c>
      <c r="AE45" s="28">
        <v>0</v>
      </c>
      <c r="AF45" s="17">
        <v>5.2341499999999996</v>
      </c>
      <c r="AG45" s="28">
        <v>1.4437588386026394E-2</v>
      </c>
      <c r="AH45" s="17">
        <v>0</v>
      </c>
      <c r="AI45" s="28">
        <v>0</v>
      </c>
      <c r="AJ45" s="17">
        <v>195.43985000000001</v>
      </c>
      <c r="AK45" s="28">
        <v>0.53909041745588893</v>
      </c>
      <c r="AL45" s="17">
        <v>0</v>
      </c>
      <c r="AM45" s="28">
        <v>0</v>
      </c>
      <c r="AN45" s="17">
        <v>36253.630870000001</v>
      </c>
      <c r="AO45" s="28">
        <v>0.21122414999546157</v>
      </c>
    </row>
    <row r="46" spans="1:41" s="596" customFormat="1" x14ac:dyDescent="0.2">
      <c r="A46" s="14" t="s">
        <v>1029</v>
      </c>
      <c r="B46" s="13">
        <v>0</v>
      </c>
      <c r="C46" s="27">
        <v>0</v>
      </c>
      <c r="D46" s="13">
        <v>21387.560320000001</v>
      </c>
      <c r="E46" s="27">
        <v>2.1978840656832128</v>
      </c>
      <c r="F46" s="13">
        <v>413247.63381999999</v>
      </c>
      <c r="G46" s="27">
        <v>42.467227489473146</v>
      </c>
      <c r="H46" s="13">
        <v>159624.00031</v>
      </c>
      <c r="I46" s="27">
        <v>16.403696425996156</v>
      </c>
      <c r="J46" s="13">
        <v>0</v>
      </c>
      <c r="K46" s="27">
        <v>0</v>
      </c>
      <c r="L46" s="13">
        <v>1795.80495</v>
      </c>
      <c r="M46" s="27">
        <v>0.18454517605680976</v>
      </c>
      <c r="N46" s="13">
        <v>5046.3382899999997</v>
      </c>
      <c r="O46" s="27">
        <v>0.5185849321610736</v>
      </c>
      <c r="P46" s="13">
        <v>17868.395960000002</v>
      </c>
      <c r="Q46" s="27">
        <v>1.8362385504567122</v>
      </c>
      <c r="R46" s="13">
        <v>146473.52656</v>
      </c>
      <c r="S46" s="27">
        <v>15.052293260844948</v>
      </c>
      <c r="T46" s="13">
        <v>93841.378680000023</v>
      </c>
      <c r="U46" s="27">
        <v>9.6435716751501097</v>
      </c>
      <c r="V46" s="13">
        <v>81724.55554999999</v>
      </c>
      <c r="W46" s="27">
        <v>8.3983912017500995</v>
      </c>
      <c r="X46" s="13">
        <v>549.65089999999998</v>
      </c>
      <c r="Y46" s="27">
        <v>5.6484654477806144E-2</v>
      </c>
      <c r="Z46" s="13">
        <v>0</v>
      </c>
      <c r="AA46" s="27">
        <v>0</v>
      </c>
      <c r="AB46" s="13">
        <v>29531.690730000002</v>
      </c>
      <c r="AC46" s="27">
        <v>3.0348123636829865</v>
      </c>
      <c r="AD46" s="13">
        <v>0</v>
      </c>
      <c r="AE46" s="27">
        <v>0</v>
      </c>
      <c r="AF46" s="13">
        <v>0</v>
      </c>
      <c r="AG46" s="27">
        <v>0</v>
      </c>
      <c r="AH46" s="13">
        <v>0</v>
      </c>
      <c r="AI46" s="27">
        <v>0</v>
      </c>
      <c r="AJ46" s="13">
        <v>2007.2107100000001</v>
      </c>
      <c r="AK46" s="27">
        <v>0.20627020426693007</v>
      </c>
      <c r="AL46" s="13">
        <v>0</v>
      </c>
      <c r="AM46" s="27">
        <v>0</v>
      </c>
      <c r="AN46" s="13">
        <v>973097.74678000004</v>
      </c>
      <c r="AO46" s="27">
        <v>5.6695492146192423</v>
      </c>
    </row>
    <row r="47" spans="1:41" s="596" customFormat="1" x14ac:dyDescent="0.2">
      <c r="A47" s="14" t="s">
        <v>1878</v>
      </c>
      <c r="B47" s="13">
        <v>0</v>
      </c>
      <c r="C47" s="27">
        <v>0</v>
      </c>
      <c r="D47" s="13">
        <v>33474.895280000004</v>
      </c>
      <c r="E47" s="27">
        <v>10.511560963874624</v>
      </c>
      <c r="F47" s="13">
        <v>31580.215499999998</v>
      </c>
      <c r="G47" s="27">
        <v>9.916606391264212</v>
      </c>
      <c r="H47" s="13">
        <v>37187.754840000001</v>
      </c>
      <c r="I47" s="27">
        <v>11.67744809477664</v>
      </c>
      <c r="J47" s="13">
        <v>0</v>
      </c>
      <c r="K47" s="27">
        <v>0</v>
      </c>
      <c r="L47" s="13">
        <v>0</v>
      </c>
      <c r="M47" s="27">
        <v>0</v>
      </c>
      <c r="N47" s="13">
        <v>946.65091000000007</v>
      </c>
      <c r="O47" s="27">
        <v>0.29726093744997034</v>
      </c>
      <c r="P47" s="13">
        <v>438.15755000000007</v>
      </c>
      <c r="Q47" s="27">
        <v>0.13758728026129746</v>
      </c>
      <c r="R47" s="13">
        <v>65154.490679999995</v>
      </c>
      <c r="S47" s="27">
        <v>20.459373961423811</v>
      </c>
      <c r="T47" s="13">
        <v>142390.47538000002</v>
      </c>
      <c r="U47" s="27">
        <v>44.712497234493469</v>
      </c>
      <c r="V47" s="13">
        <v>5597.2411800000009</v>
      </c>
      <c r="W47" s="27">
        <v>1.7576079447284094</v>
      </c>
      <c r="X47" s="13">
        <v>0</v>
      </c>
      <c r="Y47" s="27">
        <v>0</v>
      </c>
      <c r="Z47" s="13">
        <v>0</v>
      </c>
      <c r="AA47" s="27">
        <v>0</v>
      </c>
      <c r="AB47" s="13">
        <v>362.31031999999999</v>
      </c>
      <c r="AC47" s="27">
        <v>0.11377024437762252</v>
      </c>
      <c r="AD47" s="13">
        <v>0</v>
      </c>
      <c r="AE47" s="27">
        <v>0</v>
      </c>
      <c r="AF47" s="13">
        <v>80.669139999999999</v>
      </c>
      <c r="AG47" s="27">
        <v>2.533117955771352E-2</v>
      </c>
      <c r="AH47" s="13">
        <v>279.48370999999997</v>
      </c>
      <c r="AI47" s="27">
        <v>8.776159063386485E-2</v>
      </c>
      <c r="AJ47" s="13">
        <v>886.12457999999992</v>
      </c>
      <c r="AK47" s="27">
        <v>0.27825486730716942</v>
      </c>
      <c r="AL47" s="13">
        <v>79.421199999999999</v>
      </c>
      <c r="AM47" s="27">
        <v>2.4939309851190642E-2</v>
      </c>
      <c r="AN47" s="13">
        <v>318457.89027000003</v>
      </c>
      <c r="AO47" s="27">
        <v>1.8554278721167088</v>
      </c>
    </row>
    <row r="48" spans="1:41" s="596" customFormat="1" x14ac:dyDescent="0.2">
      <c r="A48" s="16" t="s">
        <v>1022</v>
      </c>
      <c r="B48" s="17">
        <v>0</v>
      </c>
      <c r="C48" s="28">
        <v>0</v>
      </c>
      <c r="D48" s="17">
        <v>25388.924150000003</v>
      </c>
      <c r="E48" s="28">
        <v>8.0257597322904299</v>
      </c>
      <c r="F48" s="17">
        <v>30648.058709999998</v>
      </c>
      <c r="G48" s="28">
        <v>9.688238619894058</v>
      </c>
      <c r="H48" s="17">
        <v>53287.243350000004</v>
      </c>
      <c r="I48" s="28">
        <v>16.844770948011632</v>
      </c>
      <c r="J48" s="17">
        <v>0</v>
      </c>
      <c r="K48" s="28">
        <v>0</v>
      </c>
      <c r="L48" s="17">
        <v>65.106570000000005</v>
      </c>
      <c r="M48" s="28">
        <v>2.0581009448308905E-2</v>
      </c>
      <c r="N48" s="17">
        <v>357.14687000000004</v>
      </c>
      <c r="O48" s="28">
        <v>0.1128986384308673</v>
      </c>
      <c r="P48" s="17">
        <v>18850.871330000002</v>
      </c>
      <c r="Q48" s="28">
        <v>5.9589986225903999</v>
      </c>
      <c r="R48" s="17">
        <v>78613.102610000016</v>
      </c>
      <c r="S48" s="28">
        <v>24.850595071699946</v>
      </c>
      <c r="T48" s="17">
        <v>60908.194739999992</v>
      </c>
      <c r="U48" s="28">
        <v>19.253849978940352</v>
      </c>
      <c r="V48" s="17">
        <v>22931.560799999999</v>
      </c>
      <c r="W48" s="28">
        <v>7.24895612668998</v>
      </c>
      <c r="X48" s="17">
        <v>187.65472</v>
      </c>
      <c r="Y48" s="28">
        <v>5.9320028152915469E-2</v>
      </c>
      <c r="Z48" s="17">
        <v>58.411619999999992</v>
      </c>
      <c r="AA48" s="28">
        <v>1.8464651157494998E-2</v>
      </c>
      <c r="AB48" s="17">
        <v>16022.406409999998</v>
      </c>
      <c r="AC48" s="28">
        <v>5.0648851215607751</v>
      </c>
      <c r="AD48" s="17">
        <v>-0.12143999999999999</v>
      </c>
      <c r="AE48" s="28">
        <v>-3.838871848728374E-5</v>
      </c>
      <c r="AF48" s="17">
        <v>0</v>
      </c>
      <c r="AG48" s="28">
        <v>0</v>
      </c>
      <c r="AH48" s="17">
        <v>7517.7465299999994</v>
      </c>
      <c r="AI48" s="28">
        <v>2.3764546706103769</v>
      </c>
      <c r="AJ48" s="17">
        <v>1506.63123</v>
      </c>
      <c r="AK48" s="28">
        <v>0.47626516924094237</v>
      </c>
      <c r="AL48" s="17">
        <v>0</v>
      </c>
      <c r="AM48" s="28">
        <v>0</v>
      </c>
      <c r="AN48" s="17">
        <v>316342.93820000003</v>
      </c>
      <c r="AO48" s="28">
        <v>1.8431055490128851</v>
      </c>
    </row>
    <row r="49" spans="1:41" s="932" customFormat="1" x14ac:dyDescent="0.2">
      <c r="A49" s="1487" t="s">
        <v>856</v>
      </c>
      <c r="B49" s="1525">
        <v>147.43279999999999</v>
      </c>
      <c r="C49" s="1526">
        <v>1.051975588154711E-3</v>
      </c>
      <c r="D49" s="1525">
        <v>551729.67266030004</v>
      </c>
      <c r="E49" s="1526">
        <v>3.9367504849614563</v>
      </c>
      <c r="F49" s="1525">
        <v>1645611.7693600003</v>
      </c>
      <c r="G49" s="1526">
        <v>11.741915021262576</v>
      </c>
      <c r="H49" s="1525">
        <v>3787525.9199700006</v>
      </c>
      <c r="I49" s="1526">
        <v>27.02509080280409</v>
      </c>
      <c r="J49" s="1525">
        <v>817.28867000000002</v>
      </c>
      <c r="K49" s="1526">
        <v>5.8315905912078702E-3</v>
      </c>
      <c r="L49" s="1525">
        <v>69392.164650000006</v>
      </c>
      <c r="M49" s="1526">
        <v>0.49513312655672492</v>
      </c>
      <c r="N49" s="1525">
        <v>122273.30783000003</v>
      </c>
      <c r="O49" s="1526">
        <v>0.87245534860686591</v>
      </c>
      <c r="P49" s="1525">
        <v>358509.83303000004</v>
      </c>
      <c r="Q49" s="1526">
        <v>2.558071151473631</v>
      </c>
      <c r="R49" s="1525">
        <v>2309586.7874938999</v>
      </c>
      <c r="S49" s="1526">
        <v>16.479568448596549</v>
      </c>
      <c r="T49" s="1525">
        <v>1473838.4258474002</v>
      </c>
      <c r="U49" s="1526">
        <v>10.516262628640522</v>
      </c>
      <c r="V49" s="1525">
        <v>2975237.0857184008</v>
      </c>
      <c r="W49" s="1526">
        <v>21.229175482988342</v>
      </c>
      <c r="X49" s="1525">
        <v>74821.776409999991</v>
      </c>
      <c r="Y49" s="1526">
        <v>0.53387497385717453</v>
      </c>
      <c r="Z49" s="1525">
        <v>261.36560999999995</v>
      </c>
      <c r="AA49" s="1526">
        <v>1.8649190770518146E-3</v>
      </c>
      <c r="AB49" s="1525">
        <v>386298.19654999999</v>
      </c>
      <c r="AC49" s="1526">
        <v>2.7563491469930059</v>
      </c>
      <c r="AD49" s="1525">
        <v>51265.677179999984</v>
      </c>
      <c r="AE49" s="1526">
        <v>0.36579540579558983</v>
      </c>
      <c r="AF49" s="1525">
        <v>12334.896649999999</v>
      </c>
      <c r="AG49" s="1526">
        <v>8.8013048373301775E-2</v>
      </c>
      <c r="AH49" s="1525">
        <v>140371.69096000001</v>
      </c>
      <c r="AI49" s="1526">
        <v>1.0015925367890819</v>
      </c>
      <c r="AJ49" s="1525">
        <v>52351.046389999989</v>
      </c>
      <c r="AK49" s="1526">
        <v>0.37353982842783157</v>
      </c>
      <c r="AL49" s="1525">
        <v>2475.59411</v>
      </c>
      <c r="AM49" s="1526">
        <v>1.7664078616831457E-2</v>
      </c>
      <c r="AN49" s="1525">
        <v>14014849.931890003</v>
      </c>
      <c r="AO49" s="1526">
        <v>81.654573435486029</v>
      </c>
    </row>
    <row r="50" spans="1:41" s="935" customFormat="1" x14ac:dyDescent="0.2">
      <c r="A50" s="1671" t="s">
        <v>3841</v>
      </c>
      <c r="B50" s="933"/>
      <c r="C50" s="934"/>
      <c r="D50" s="933"/>
      <c r="E50" s="934"/>
      <c r="F50" s="933"/>
      <c r="G50" s="934"/>
      <c r="H50" s="933"/>
      <c r="I50" s="934"/>
      <c r="J50" s="933"/>
      <c r="K50" s="934"/>
      <c r="L50" s="933"/>
      <c r="M50" s="934"/>
      <c r="N50" s="933"/>
      <c r="O50" s="934"/>
      <c r="P50" s="933"/>
      <c r="Q50" s="934"/>
      <c r="R50" s="933"/>
      <c r="S50" s="934"/>
      <c r="T50" s="933"/>
      <c r="U50" s="934"/>
      <c r="V50" s="933"/>
      <c r="W50" s="934"/>
      <c r="X50" s="933"/>
      <c r="Y50" s="934"/>
      <c r="Z50" s="933"/>
      <c r="AA50" s="934"/>
      <c r="AB50" s="933"/>
      <c r="AC50" s="934"/>
      <c r="AD50" s="933"/>
      <c r="AE50" s="934"/>
      <c r="AF50" s="933"/>
      <c r="AG50" s="934"/>
      <c r="AH50" s="933"/>
      <c r="AI50" s="934"/>
      <c r="AJ50" s="933"/>
      <c r="AK50" s="934"/>
      <c r="AL50" s="933"/>
      <c r="AM50" s="934"/>
      <c r="AN50" s="933"/>
      <c r="AO50" s="934"/>
    </row>
    <row r="51" spans="1:41" s="563" customFormat="1" x14ac:dyDescent="0.2">
      <c r="A51" s="756" t="s">
        <v>1879</v>
      </c>
      <c r="B51" s="37">
        <v>4528.9467999999997</v>
      </c>
      <c r="C51" s="248">
        <v>2.5613476751499857</v>
      </c>
      <c r="D51" s="247">
        <v>2347.38735</v>
      </c>
      <c r="E51" s="248">
        <v>1.3275658551782916</v>
      </c>
      <c r="F51" s="37">
        <v>169942.56646</v>
      </c>
      <c r="G51" s="248">
        <v>96.111086469671719</v>
      </c>
      <c r="H51" s="37">
        <v>0</v>
      </c>
      <c r="I51" s="248">
        <v>0</v>
      </c>
      <c r="J51" s="37">
        <v>0</v>
      </c>
      <c r="K51" s="248">
        <v>0</v>
      </c>
      <c r="L51" s="37">
        <v>0</v>
      </c>
      <c r="M51" s="248">
        <v>0</v>
      </c>
      <c r="N51" s="37">
        <v>0</v>
      </c>
      <c r="O51" s="248">
        <v>0</v>
      </c>
      <c r="P51" s="37">
        <v>0</v>
      </c>
      <c r="Q51" s="248">
        <v>0</v>
      </c>
      <c r="R51" s="37">
        <v>0</v>
      </c>
      <c r="S51" s="248">
        <v>0</v>
      </c>
      <c r="T51" s="37">
        <v>0</v>
      </c>
      <c r="U51" s="248">
        <v>0</v>
      </c>
      <c r="V51" s="37">
        <v>0</v>
      </c>
      <c r="W51" s="248">
        <v>0</v>
      </c>
      <c r="X51" s="37">
        <v>0</v>
      </c>
      <c r="Y51" s="248">
        <v>0</v>
      </c>
      <c r="Z51" s="37">
        <v>0</v>
      </c>
      <c r="AA51" s="248">
        <v>0</v>
      </c>
      <c r="AB51" s="37">
        <v>0</v>
      </c>
      <c r="AC51" s="248">
        <v>0</v>
      </c>
      <c r="AD51" s="37">
        <v>0</v>
      </c>
      <c r="AE51" s="248">
        <v>0</v>
      </c>
      <c r="AF51" s="37">
        <v>0</v>
      </c>
      <c r="AG51" s="248">
        <v>0</v>
      </c>
      <c r="AH51" s="37">
        <v>0</v>
      </c>
      <c r="AI51" s="248">
        <v>0</v>
      </c>
      <c r="AJ51" s="37">
        <v>0</v>
      </c>
      <c r="AK51" s="248">
        <v>0</v>
      </c>
      <c r="AL51" s="37">
        <v>0</v>
      </c>
      <c r="AM51" s="248">
        <v>0</v>
      </c>
      <c r="AN51" s="247">
        <v>176818.90061000001</v>
      </c>
      <c r="AO51" s="48">
        <v>1.0301981094915709</v>
      </c>
    </row>
    <row r="52" spans="1:41" s="596" customFormat="1" x14ac:dyDescent="0.2">
      <c r="A52" s="14" t="s">
        <v>1880</v>
      </c>
      <c r="B52" s="13">
        <v>48501.022410000005</v>
      </c>
      <c r="C52" s="27">
        <v>59.383627360778476</v>
      </c>
      <c r="D52" s="13">
        <v>10513.759199999999</v>
      </c>
      <c r="E52" s="27">
        <v>12.872824684310741</v>
      </c>
      <c r="F52" s="13">
        <v>22659.283390000001</v>
      </c>
      <c r="G52" s="27">
        <v>27.743547954910781</v>
      </c>
      <c r="H52" s="13">
        <v>0</v>
      </c>
      <c r="I52" s="27">
        <v>0</v>
      </c>
      <c r="J52" s="13">
        <v>0</v>
      </c>
      <c r="K52" s="27">
        <v>0</v>
      </c>
      <c r="L52" s="13">
        <v>0</v>
      </c>
      <c r="M52" s="27">
        <v>0</v>
      </c>
      <c r="N52" s="13">
        <v>0</v>
      </c>
      <c r="O52" s="27">
        <v>0</v>
      </c>
      <c r="P52" s="13">
        <v>0</v>
      </c>
      <c r="Q52" s="27">
        <v>0</v>
      </c>
      <c r="R52" s="13">
        <v>0</v>
      </c>
      <c r="S52" s="27">
        <v>0</v>
      </c>
      <c r="T52" s="13">
        <v>0</v>
      </c>
      <c r="U52" s="27">
        <v>0</v>
      </c>
      <c r="V52" s="13">
        <v>0</v>
      </c>
      <c r="W52" s="27">
        <v>0</v>
      </c>
      <c r="X52" s="13">
        <v>0</v>
      </c>
      <c r="Y52" s="27">
        <v>0</v>
      </c>
      <c r="Z52" s="13">
        <v>0</v>
      </c>
      <c r="AA52" s="27">
        <v>0</v>
      </c>
      <c r="AB52" s="13">
        <v>0</v>
      </c>
      <c r="AC52" s="27">
        <v>0</v>
      </c>
      <c r="AD52" s="13">
        <v>0</v>
      </c>
      <c r="AE52" s="27">
        <v>0</v>
      </c>
      <c r="AF52" s="13">
        <v>0</v>
      </c>
      <c r="AG52" s="27">
        <v>0</v>
      </c>
      <c r="AH52" s="13">
        <v>0</v>
      </c>
      <c r="AI52" s="27">
        <v>0</v>
      </c>
      <c r="AJ52" s="13">
        <v>0</v>
      </c>
      <c r="AK52" s="27">
        <v>0</v>
      </c>
      <c r="AL52" s="13">
        <v>0</v>
      </c>
      <c r="AM52" s="27">
        <v>0</v>
      </c>
      <c r="AN52" s="13">
        <v>81674.065000000002</v>
      </c>
      <c r="AO52" s="27">
        <v>0.47585674985659943</v>
      </c>
    </row>
    <row r="53" spans="1:41" s="596" customFormat="1" x14ac:dyDescent="0.2">
      <c r="A53" s="14" t="s">
        <v>1918</v>
      </c>
      <c r="B53" s="23">
        <v>54560.344440000001</v>
      </c>
      <c r="C53" s="30">
        <v>99.481307010447125</v>
      </c>
      <c r="D53" s="13">
        <v>284.47624000000002</v>
      </c>
      <c r="E53" s="30">
        <v>0.51869298955286514</v>
      </c>
      <c r="F53" s="13">
        <v>0</v>
      </c>
      <c r="G53" s="30">
        <v>0</v>
      </c>
      <c r="H53" s="13">
        <v>0</v>
      </c>
      <c r="I53" s="30">
        <v>0</v>
      </c>
      <c r="J53" s="13">
        <v>0</v>
      </c>
      <c r="K53" s="30">
        <v>0</v>
      </c>
      <c r="L53" s="13">
        <v>0</v>
      </c>
      <c r="M53" s="30">
        <v>0</v>
      </c>
      <c r="N53" s="13">
        <v>0</v>
      </c>
      <c r="O53" s="30">
        <v>0</v>
      </c>
      <c r="P53" s="13">
        <v>0</v>
      </c>
      <c r="Q53" s="30">
        <v>0</v>
      </c>
      <c r="R53" s="13">
        <v>0</v>
      </c>
      <c r="S53" s="30">
        <v>0</v>
      </c>
      <c r="T53" s="13">
        <v>0</v>
      </c>
      <c r="U53" s="30">
        <v>0</v>
      </c>
      <c r="V53" s="13">
        <v>0</v>
      </c>
      <c r="W53" s="30">
        <v>0</v>
      </c>
      <c r="X53" s="13">
        <v>0</v>
      </c>
      <c r="Y53" s="30">
        <v>0</v>
      </c>
      <c r="Z53" s="23">
        <v>0</v>
      </c>
      <c r="AA53" s="30">
        <v>0</v>
      </c>
      <c r="AB53" s="23">
        <v>0</v>
      </c>
      <c r="AC53" s="30">
        <v>0</v>
      </c>
      <c r="AD53" s="23">
        <v>0</v>
      </c>
      <c r="AE53" s="30">
        <v>0</v>
      </c>
      <c r="AF53" s="23">
        <v>0</v>
      </c>
      <c r="AG53" s="30">
        <v>0</v>
      </c>
      <c r="AH53" s="23">
        <v>0</v>
      </c>
      <c r="AI53" s="30">
        <v>0</v>
      </c>
      <c r="AJ53" s="23">
        <v>0</v>
      </c>
      <c r="AK53" s="30">
        <v>0</v>
      </c>
      <c r="AL53" s="23">
        <v>0</v>
      </c>
      <c r="AM53" s="30">
        <v>0</v>
      </c>
      <c r="AN53" s="23">
        <v>54844.820680000004</v>
      </c>
      <c r="AO53" s="30">
        <v>0.31954180455267911</v>
      </c>
    </row>
    <row r="54" spans="1:41" s="596" customFormat="1" x14ac:dyDescent="0.2">
      <c r="A54" s="14" t="s">
        <v>141</v>
      </c>
      <c r="B54" s="13">
        <v>76296.512820000004</v>
      </c>
      <c r="C54" s="27">
        <v>98.070605292408104</v>
      </c>
      <c r="D54" s="13">
        <v>1501.02151</v>
      </c>
      <c r="E54" s="27">
        <v>1.9293947075918849</v>
      </c>
      <c r="F54" s="13">
        <v>0</v>
      </c>
      <c r="G54" s="27">
        <v>0</v>
      </c>
      <c r="H54" s="13">
        <v>0</v>
      </c>
      <c r="I54" s="27">
        <v>0</v>
      </c>
      <c r="J54" s="13">
        <v>0</v>
      </c>
      <c r="K54" s="27">
        <v>0</v>
      </c>
      <c r="L54" s="13">
        <v>0</v>
      </c>
      <c r="M54" s="27">
        <v>0</v>
      </c>
      <c r="N54" s="13">
        <v>0</v>
      </c>
      <c r="O54" s="27">
        <v>0</v>
      </c>
      <c r="P54" s="13">
        <v>0</v>
      </c>
      <c r="Q54" s="27">
        <v>0</v>
      </c>
      <c r="R54" s="13">
        <v>0</v>
      </c>
      <c r="S54" s="27">
        <v>0</v>
      </c>
      <c r="T54" s="13">
        <v>0</v>
      </c>
      <c r="U54" s="27">
        <v>0</v>
      </c>
      <c r="V54" s="13">
        <v>0</v>
      </c>
      <c r="W54" s="27">
        <v>0</v>
      </c>
      <c r="X54" s="13">
        <v>0</v>
      </c>
      <c r="Y54" s="27">
        <v>0</v>
      </c>
      <c r="Z54" s="13">
        <v>0</v>
      </c>
      <c r="AA54" s="27">
        <v>0</v>
      </c>
      <c r="AB54" s="13">
        <v>0</v>
      </c>
      <c r="AC54" s="27">
        <v>0</v>
      </c>
      <c r="AD54" s="13">
        <v>0</v>
      </c>
      <c r="AE54" s="27">
        <v>0</v>
      </c>
      <c r="AF54" s="13">
        <v>0</v>
      </c>
      <c r="AG54" s="27">
        <v>0</v>
      </c>
      <c r="AH54" s="13">
        <v>0</v>
      </c>
      <c r="AI54" s="27">
        <v>0</v>
      </c>
      <c r="AJ54" s="13">
        <v>0</v>
      </c>
      <c r="AK54" s="27">
        <v>0</v>
      </c>
      <c r="AL54" s="13">
        <v>0</v>
      </c>
      <c r="AM54" s="27">
        <v>0</v>
      </c>
      <c r="AN54" s="13">
        <v>77797.53433000001</v>
      </c>
      <c r="AO54" s="27">
        <v>0.4532709597977157</v>
      </c>
    </row>
    <row r="55" spans="1:41" s="596" customFormat="1" x14ac:dyDescent="0.2">
      <c r="A55" s="22" t="s">
        <v>4</v>
      </c>
      <c r="B55" s="18">
        <v>25.343</v>
      </c>
      <c r="C55" s="29">
        <v>11.445462099862707</v>
      </c>
      <c r="D55" s="18">
        <v>186.42599999999999</v>
      </c>
      <c r="E55" s="29">
        <v>84.194125298070674</v>
      </c>
      <c r="F55" s="18">
        <v>9.6549999999999994</v>
      </c>
      <c r="G55" s="29">
        <v>4.3604126020666234</v>
      </c>
      <c r="H55" s="18">
        <v>0</v>
      </c>
      <c r="I55" s="29">
        <v>0</v>
      </c>
      <c r="J55" s="18">
        <v>0</v>
      </c>
      <c r="K55" s="29">
        <v>0</v>
      </c>
      <c r="L55" s="18">
        <v>0</v>
      </c>
      <c r="M55" s="29">
        <v>0</v>
      </c>
      <c r="N55" s="18">
        <v>0</v>
      </c>
      <c r="O55" s="29">
        <v>0</v>
      </c>
      <c r="P55" s="18">
        <v>0</v>
      </c>
      <c r="Q55" s="29">
        <v>0</v>
      </c>
      <c r="R55" s="18">
        <v>0</v>
      </c>
      <c r="S55" s="29">
        <v>0</v>
      </c>
      <c r="T55" s="18">
        <v>0</v>
      </c>
      <c r="U55" s="29">
        <v>0</v>
      </c>
      <c r="V55" s="18">
        <v>0</v>
      </c>
      <c r="W55" s="29">
        <v>0</v>
      </c>
      <c r="X55" s="18">
        <v>0</v>
      </c>
      <c r="Y55" s="29">
        <v>0</v>
      </c>
      <c r="Z55" s="18">
        <v>0</v>
      </c>
      <c r="AA55" s="29">
        <v>0</v>
      </c>
      <c r="AB55" s="18">
        <v>0</v>
      </c>
      <c r="AC55" s="29">
        <v>0</v>
      </c>
      <c r="AD55" s="18">
        <v>0</v>
      </c>
      <c r="AE55" s="29">
        <v>0</v>
      </c>
      <c r="AF55" s="18">
        <v>0</v>
      </c>
      <c r="AG55" s="29">
        <v>0</v>
      </c>
      <c r="AH55" s="18">
        <v>0</v>
      </c>
      <c r="AI55" s="29">
        <v>0</v>
      </c>
      <c r="AJ55" s="18">
        <v>0</v>
      </c>
      <c r="AK55" s="29">
        <v>0</v>
      </c>
      <c r="AL55" s="18">
        <v>0</v>
      </c>
      <c r="AM55" s="29">
        <v>0</v>
      </c>
      <c r="AN55" s="18">
        <v>221.42399999999998</v>
      </c>
      <c r="AO55" s="29">
        <v>1.290080333092857E-3</v>
      </c>
    </row>
    <row r="56" spans="1:41" s="596" customFormat="1" x14ac:dyDescent="0.2">
      <c r="A56" s="14" t="s">
        <v>1104</v>
      </c>
      <c r="B56" s="13">
        <v>25229.77305</v>
      </c>
      <c r="C56" s="27">
        <v>85.59813358562856</v>
      </c>
      <c r="D56" s="13">
        <v>4244.90355</v>
      </c>
      <c r="E56" s="27">
        <v>14.401866414371447</v>
      </c>
      <c r="F56" s="13">
        <v>0</v>
      </c>
      <c r="G56" s="27">
        <v>0</v>
      </c>
      <c r="H56" s="13">
        <v>0</v>
      </c>
      <c r="I56" s="27">
        <v>0</v>
      </c>
      <c r="J56" s="13">
        <v>0</v>
      </c>
      <c r="K56" s="27">
        <v>0</v>
      </c>
      <c r="L56" s="13">
        <v>0</v>
      </c>
      <c r="M56" s="27">
        <v>0</v>
      </c>
      <c r="N56" s="13">
        <v>0</v>
      </c>
      <c r="O56" s="27">
        <v>0</v>
      </c>
      <c r="P56" s="13">
        <v>0</v>
      </c>
      <c r="Q56" s="27">
        <v>0</v>
      </c>
      <c r="R56" s="13">
        <v>0</v>
      </c>
      <c r="S56" s="27">
        <v>0</v>
      </c>
      <c r="T56" s="13">
        <v>0</v>
      </c>
      <c r="U56" s="27">
        <v>0</v>
      </c>
      <c r="V56" s="13">
        <v>0</v>
      </c>
      <c r="W56" s="27">
        <v>0</v>
      </c>
      <c r="X56" s="13">
        <v>0</v>
      </c>
      <c r="Y56" s="27">
        <v>0</v>
      </c>
      <c r="Z56" s="13">
        <v>0</v>
      </c>
      <c r="AA56" s="27">
        <v>0</v>
      </c>
      <c r="AB56" s="13">
        <v>0</v>
      </c>
      <c r="AC56" s="27">
        <v>0</v>
      </c>
      <c r="AD56" s="13">
        <v>0</v>
      </c>
      <c r="AE56" s="27">
        <v>0</v>
      </c>
      <c r="AF56" s="13">
        <v>0</v>
      </c>
      <c r="AG56" s="27">
        <v>0</v>
      </c>
      <c r="AH56" s="13">
        <v>0</v>
      </c>
      <c r="AI56" s="27">
        <v>0</v>
      </c>
      <c r="AJ56" s="13">
        <v>0</v>
      </c>
      <c r="AK56" s="27">
        <v>0</v>
      </c>
      <c r="AL56" s="13">
        <v>0</v>
      </c>
      <c r="AM56" s="27">
        <v>0</v>
      </c>
      <c r="AN56" s="13">
        <v>29474.676599999999</v>
      </c>
      <c r="AO56" s="27">
        <v>0.17172799970162331</v>
      </c>
    </row>
    <row r="57" spans="1:41" s="596" customFormat="1" x14ac:dyDescent="0.2">
      <c r="A57" s="16" t="s">
        <v>1882</v>
      </c>
      <c r="B57" s="17">
        <v>4593.0587599999999</v>
      </c>
      <c r="C57" s="28">
        <v>9.1395519415562649</v>
      </c>
      <c r="D57" s="17">
        <v>249.49069</v>
      </c>
      <c r="E57" s="28">
        <v>0.49645198098656856</v>
      </c>
      <c r="F57" s="17">
        <v>45412.198149999997</v>
      </c>
      <c r="G57" s="28">
        <v>90.363996077457159</v>
      </c>
      <c r="H57" s="17">
        <v>0</v>
      </c>
      <c r="I57" s="28">
        <v>0</v>
      </c>
      <c r="J57" s="17">
        <v>0</v>
      </c>
      <c r="K57" s="28">
        <v>0</v>
      </c>
      <c r="L57" s="17">
        <v>0</v>
      </c>
      <c r="M57" s="28">
        <v>0</v>
      </c>
      <c r="N57" s="17">
        <v>0</v>
      </c>
      <c r="O57" s="28">
        <v>0</v>
      </c>
      <c r="P57" s="17">
        <v>0</v>
      </c>
      <c r="Q57" s="28">
        <v>0</v>
      </c>
      <c r="R57" s="17">
        <v>0</v>
      </c>
      <c r="S57" s="28">
        <v>0</v>
      </c>
      <c r="T57" s="17">
        <v>0</v>
      </c>
      <c r="U57" s="28">
        <v>0</v>
      </c>
      <c r="V57" s="17">
        <v>0</v>
      </c>
      <c r="W57" s="28">
        <v>0</v>
      </c>
      <c r="X57" s="17">
        <v>0</v>
      </c>
      <c r="Y57" s="28">
        <v>0</v>
      </c>
      <c r="Z57" s="17">
        <v>0</v>
      </c>
      <c r="AA57" s="28">
        <v>0</v>
      </c>
      <c r="AB57" s="17">
        <v>0</v>
      </c>
      <c r="AC57" s="28">
        <v>0</v>
      </c>
      <c r="AD57" s="17">
        <v>0</v>
      </c>
      <c r="AE57" s="28">
        <v>0</v>
      </c>
      <c r="AF57" s="17">
        <v>0</v>
      </c>
      <c r="AG57" s="28">
        <v>0</v>
      </c>
      <c r="AH57" s="17">
        <v>0</v>
      </c>
      <c r="AI57" s="28">
        <v>0</v>
      </c>
      <c r="AJ57" s="17">
        <v>0</v>
      </c>
      <c r="AK57" s="28">
        <v>0</v>
      </c>
      <c r="AL57" s="17">
        <v>0</v>
      </c>
      <c r="AM57" s="28">
        <v>0</v>
      </c>
      <c r="AN57" s="17">
        <v>50254.747599999995</v>
      </c>
      <c r="AO57" s="28">
        <v>0.2927987098205499</v>
      </c>
    </row>
    <row r="58" spans="1:41" s="596" customFormat="1" x14ac:dyDescent="0.2">
      <c r="A58" s="14" t="s">
        <v>1754</v>
      </c>
      <c r="B58" s="13">
        <v>183792.36878999998</v>
      </c>
      <c r="C58" s="27">
        <v>99.907151271535682</v>
      </c>
      <c r="D58" s="13">
        <v>170.80747</v>
      </c>
      <c r="E58" s="27">
        <v>9.2848728464327734E-2</v>
      </c>
      <c r="F58" s="13">
        <v>0</v>
      </c>
      <c r="G58" s="27">
        <v>0</v>
      </c>
      <c r="H58" s="13">
        <v>0</v>
      </c>
      <c r="I58" s="27">
        <v>0</v>
      </c>
      <c r="J58" s="13">
        <v>0</v>
      </c>
      <c r="K58" s="27">
        <v>0</v>
      </c>
      <c r="L58" s="13">
        <v>0</v>
      </c>
      <c r="M58" s="27">
        <v>0</v>
      </c>
      <c r="N58" s="13">
        <v>0</v>
      </c>
      <c r="O58" s="27">
        <v>0</v>
      </c>
      <c r="P58" s="13">
        <v>0</v>
      </c>
      <c r="Q58" s="27">
        <v>0</v>
      </c>
      <c r="R58" s="13">
        <v>0</v>
      </c>
      <c r="S58" s="27">
        <v>0</v>
      </c>
      <c r="T58" s="13">
        <v>0</v>
      </c>
      <c r="U58" s="27">
        <v>0</v>
      </c>
      <c r="V58" s="13">
        <v>0</v>
      </c>
      <c r="W58" s="27">
        <v>0</v>
      </c>
      <c r="X58" s="13">
        <v>0</v>
      </c>
      <c r="Y58" s="27">
        <v>0</v>
      </c>
      <c r="Z58" s="13">
        <v>0</v>
      </c>
      <c r="AA58" s="27">
        <v>0</v>
      </c>
      <c r="AB58" s="13">
        <v>0</v>
      </c>
      <c r="AC58" s="27">
        <v>0</v>
      </c>
      <c r="AD58" s="13">
        <v>0</v>
      </c>
      <c r="AE58" s="27">
        <v>0</v>
      </c>
      <c r="AF58" s="13">
        <v>0</v>
      </c>
      <c r="AG58" s="27">
        <v>0</v>
      </c>
      <c r="AH58" s="13">
        <v>0</v>
      </c>
      <c r="AI58" s="27">
        <v>0</v>
      </c>
      <c r="AJ58" s="13">
        <v>0</v>
      </c>
      <c r="AK58" s="27">
        <v>0</v>
      </c>
      <c r="AL58" s="13">
        <v>0</v>
      </c>
      <c r="AM58" s="27">
        <v>0</v>
      </c>
      <c r="AN58" s="13">
        <v>183963.17625999998</v>
      </c>
      <c r="AO58" s="27">
        <v>1.0718227279171215</v>
      </c>
    </row>
    <row r="59" spans="1:41" s="596" customFormat="1" x14ac:dyDescent="0.2">
      <c r="A59" s="16" t="s">
        <v>1885</v>
      </c>
      <c r="B59" s="17">
        <v>12061.759320000001</v>
      </c>
      <c r="C59" s="28">
        <v>9.4043078856165163</v>
      </c>
      <c r="D59" s="17">
        <v>1081.6078300000001</v>
      </c>
      <c r="E59" s="28">
        <v>0.84330757851778859</v>
      </c>
      <c r="F59" s="17">
        <v>115114.44263999999</v>
      </c>
      <c r="G59" s="28">
        <v>89.752384535865687</v>
      </c>
      <c r="H59" s="17">
        <v>0</v>
      </c>
      <c r="I59" s="28">
        <v>0</v>
      </c>
      <c r="J59" s="17">
        <v>0</v>
      </c>
      <c r="K59" s="28">
        <v>0</v>
      </c>
      <c r="L59" s="17">
        <v>0</v>
      </c>
      <c r="M59" s="28">
        <v>0</v>
      </c>
      <c r="N59" s="17">
        <v>0</v>
      </c>
      <c r="O59" s="28">
        <v>0</v>
      </c>
      <c r="P59" s="17">
        <v>0</v>
      </c>
      <c r="Q59" s="28">
        <v>0</v>
      </c>
      <c r="R59" s="17">
        <v>0</v>
      </c>
      <c r="S59" s="28">
        <v>0</v>
      </c>
      <c r="T59" s="17">
        <v>0</v>
      </c>
      <c r="U59" s="28">
        <v>0</v>
      </c>
      <c r="V59" s="17">
        <v>0</v>
      </c>
      <c r="W59" s="28">
        <v>0</v>
      </c>
      <c r="X59" s="17">
        <v>0</v>
      </c>
      <c r="Y59" s="28">
        <v>0</v>
      </c>
      <c r="Z59" s="17">
        <v>0</v>
      </c>
      <c r="AA59" s="28">
        <v>0</v>
      </c>
      <c r="AB59" s="17">
        <v>0</v>
      </c>
      <c r="AC59" s="28">
        <v>0</v>
      </c>
      <c r="AD59" s="17">
        <v>0</v>
      </c>
      <c r="AE59" s="28">
        <v>0</v>
      </c>
      <c r="AF59" s="17">
        <v>0</v>
      </c>
      <c r="AG59" s="28">
        <v>0</v>
      </c>
      <c r="AH59" s="17">
        <v>0</v>
      </c>
      <c r="AI59" s="28">
        <v>0</v>
      </c>
      <c r="AJ59" s="17">
        <v>0</v>
      </c>
      <c r="AK59" s="28">
        <v>0</v>
      </c>
      <c r="AL59" s="17">
        <v>0</v>
      </c>
      <c r="AM59" s="28">
        <v>0</v>
      </c>
      <c r="AN59" s="17">
        <v>128257.80979</v>
      </c>
      <c r="AO59" s="28">
        <v>0.74726713443729453</v>
      </c>
    </row>
    <row r="60" spans="1:41" s="932" customFormat="1" x14ac:dyDescent="0.2">
      <c r="A60" s="1487" t="s">
        <v>858</v>
      </c>
      <c r="B60" s="1525">
        <v>409589.12938999996</v>
      </c>
      <c r="C60" s="1526">
        <v>52.289721451347724</v>
      </c>
      <c r="D60" s="1525">
        <v>20579.879839999998</v>
      </c>
      <c r="E60" s="1526">
        <v>2.6273065057621614</v>
      </c>
      <c r="F60" s="1525">
        <v>353138.14564</v>
      </c>
      <c r="G60" s="1526">
        <v>45.082972042890106</v>
      </c>
      <c r="H60" s="1525">
        <v>0</v>
      </c>
      <c r="I60" s="1526">
        <v>0</v>
      </c>
      <c r="J60" s="1525">
        <v>0</v>
      </c>
      <c r="K60" s="1526">
        <v>0</v>
      </c>
      <c r="L60" s="1525">
        <v>0</v>
      </c>
      <c r="M60" s="1526">
        <v>0</v>
      </c>
      <c r="N60" s="1525">
        <v>0</v>
      </c>
      <c r="O60" s="1526">
        <v>0</v>
      </c>
      <c r="P60" s="1525">
        <v>0</v>
      </c>
      <c r="Q60" s="1526">
        <v>0</v>
      </c>
      <c r="R60" s="1525">
        <v>0</v>
      </c>
      <c r="S60" s="1526">
        <v>0</v>
      </c>
      <c r="T60" s="1525">
        <v>0</v>
      </c>
      <c r="U60" s="1526">
        <v>0</v>
      </c>
      <c r="V60" s="1525">
        <v>0</v>
      </c>
      <c r="W60" s="1526">
        <v>0</v>
      </c>
      <c r="X60" s="1525">
        <v>0</v>
      </c>
      <c r="Y60" s="1526">
        <v>0</v>
      </c>
      <c r="Z60" s="1525">
        <v>0</v>
      </c>
      <c r="AA60" s="1526">
        <v>0</v>
      </c>
      <c r="AB60" s="1525">
        <v>0</v>
      </c>
      <c r="AC60" s="1526">
        <v>0</v>
      </c>
      <c r="AD60" s="1525">
        <v>0</v>
      </c>
      <c r="AE60" s="1526">
        <v>0</v>
      </c>
      <c r="AF60" s="1525">
        <v>0</v>
      </c>
      <c r="AG60" s="1526">
        <v>0</v>
      </c>
      <c r="AH60" s="1525">
        <v>0</v>
      </c>
      <c r="AI60" s="1526">
        <v>0</v>
      </c>
      <c r="AJ60" s="1525">
        <v>0</v>
      </c>
      <c r="AK60" s="1526">
        <v>0</v>
      </c>
      <c r="AL60" s="1525">
        <v>0</v>
      </c>
      <c r="AM60" s="1526">
        <v>0</v>
      </c>
      <c r="AN60" s="1525">
        <v>783307.15486999997</v>
      </c>
      <c r="AO60" s="1526">
        <v>4.5637742759082469</v>
      </c>
    </row>
    <row r="61" spans="1:41" s="935" customFormat="1" x14ac:dyDescent="0.2">
      <c r="A61" s="1672" t="s">
        <v>3842</v>
      </c>
      <c r="B61" s="933"/>
      <c r="C61" s="934"/>
      <c r="D61" s="933"/>
      <c r="E61" s="934"/>
      <c r="F61" s="933"/>
      <c r="G61" s="934"/>
      <c r="H61" s="933"/>
      <c r="I61" s="934"/>
      <c r="J61" s="933"/>
      <c r="K61" s="934"/>
      <c r="L61" s="933"/>
      <c r="M61" s="934"/>
      <c r="N61" s="933"/>
      <c r="O61" s="934"/>
      <c r="P61" s="933"/>
      <c r="Q61" s="934"/>
      <c r="R61" s="933"/>
      <c r="S61" s="934"/>
      <c r="T61" s="933"/>
      <c r="U61" s="934"/>
      <c r="V61" s="933"/>
      <c r="W61" s="934"/>
      <c r="X61" s="933"/>
      <c r="Y61" s="934"/>
      <c r="Z61" s="933"/>
      <c r="AA61" s="934"/>
      <c r="AB61" s="933"/>
      <c r="AC61" s="934"/>
      <c r="AD61" s="933"/>
      <c r="AE61" s="934"/>
      <c r="AF61" s="933"/>
      <c r="AG61" s="934"/>
      <c r="AH61" s="933"/>
      <c r="AI61" s="934"/>
      <c r="AJ61" s="933"/>
      <c r="AK61" s="934"/>
      <c r="AL61" s="933"/>
      <c r="AM61" s="934"/>
      <c r="AN61" s="933"/>
      <c r="AO61" s="934"/>
    </row>
    <row r="62" spans="1:41" s="563" customFormat="1" x14ac:dyDescent="0.2">
      <c r="A62" s="14" t="s">
        <v>1755</v>
      </c>
      <c r="B62" s="37">
        <v>29780.69687</v>
      </c>
      <c r="C62" s="248">
        <v>99.505432617723585</v>
      </c>
      <c r="D62" s="247">
        <v>148.01766000000001</v>
      </c>
      <c r="E62" s="248">
        <v>0.49456738227640812</v>
      </c>
      <c r="F62" s="37">
        <v>0</v>
      </c>
      <c r="G62" s="248">
        <v>0</v>
      </c>
      <c r="H62" s="37">
        <v>0</v>
      </c>
      <c r="I62" s="248">
        <v>0</v>
      </c>
      <c r="J62" s="37">
        <v>0</v>
      </c>
      <c r="K62" s="248">
        <v>0</v>
      </c>
      <c r="L62" s="37">
        <v>0</v>
      </c>
      <c r="M62" s="248">
        <v>0</v>
      </c>
      <c r="N62" s="37">
        <v>0</v>
      </c>
      <c r="O62" s="248">
        <v>0</v>
      </c>
      <c r="P62" s="37">
        <v>0</v>
      </c>
      <c r="Q62" s="248">
        <v>0</v>
      </c>
      <c r="R62" s="37">
        <v>0</v>
      </c>
      <c r="S62" s="248">
        <v>0</v>
      </c>
      <c r="T62" s="37">
        <v>0</v>
      </c>
      <c r="U62" s="248">
        <v>0</v>
      </c>
      <c r="V62" s="37">
        <v>0</v>
      </c>
      <c r="W62" s="248">
        <v>0</v>
      </c>
      <c r="X62" s="37">
        <v>0</v>
      </c>
      <c r="Y62" s="248">
        <v>0</v>
      </c>
      <c r="Z62" s="37">
        <v>0</v>
      </c>
      <c r="AA62" s="248">
        <v>0</v>
      </c>
      <c r="AB62" s="37">
        <v>0</v>
      </c>
      <c r="AC62" s="248">
        <v>0</v>
      </c>
      <c r="AD62" s="37">
        <v>0</v>
      </c>
      <c r="AE62" s="248">
        <v>0</v>
      </c>
      <c r="AF62" s="37">
        <v>0</v>
      </c>
      <c r="AG62" s="248">
        <v>0</v>
      </c>
      <c r="AH62" s="37">
        <v>0</v>
      </c>
      <c r="AI62" s="248">
        <v>0</v>
      </c>
      <c r="AJ62" s="37">
        <v>0</v>
      </c>
      <c r="AK62" s="248">
        <v>0</v>
      </c>
      <c r="AL62" s="37">
        <v>0</v>
      </c>
      <c r="AM62" s="248">
        <v>0</v>
      </c>
      <c r="AN62" s="247">
        <v>29928.714530000001</v>
      </c>
      <c r="AO62" s="48">
        <v>0.17437335613981966</v>
      </c>
    </row>
    <row r="63" spans="1:41" s="596" customFormat="1" x14ac:dyDescent="0.2">
      <c r="A63" s="14" t="s">
        <v>1072</v>
      </c>
      <c r="B63" s="13">
        <v>83418.213409999997</v>
      </c>
      <c r="C63" s="27">
        <v>99.266079160190017</v>
      </c>
      <c r="D63" s="13">
        <v>616.75010999999995</v>
      </c>
      <c r="E63" s="27">
        <v>0.73392083980998679</v>
      </c>
      <c r="F63" s="13">
        <v>0</v>
      </c>
      <c r="G63" s="27">
        <v>0</v>
      </c>
      <c r="H63" s="13">
        <v>0</v>
      </c>
      <c r="I63" s="27">
        <v>0</v>
      </c>
      <c r="J63" s="13">
        <v>0</v>
      </c>
      <c r="K63" s="27">
        <v>0</v>
      </c>
      <c r="L63" s="13">
        <v>0</v>
      </c>
      <c r="M63" s="27">
        <v>0</v>
      </c>
      <c r="N63" s="13">
        <v>0</v>
      </c>
      <c r="O63" s="27">
        <v>0</v>
      </c>
      <c r="P63" s="13">
        <v>0</v>
      </c>
      <c r="Q63" s="27">
        <v>0</v>
      </c>
      <c r="R63" s="13">
        <v>0</v>
      </c>
      <c r="S63" s="27">
        <v>0</v>
      </c>
      <c r="T63" s="13">
        <v>0</v>
      </c>
      <c r="U63" s="27">
        <v>0</v>
      </c>
      <c r="V63" s="13">
        <v>0</v>
      </c>
      <c r="W63" s="27">
        <v>0</v>
      </c>
      <c r="X63" s="13">
        <v>0</v>
      </c>
      <c r="Y63" s="27">
        <v>0</v>
      </c>
      <c r="Z63" s="13">
        <v>0</v>
      </c>
      <c r="AA63" s="27">
        <v>0</v>
      </c>
      <c r="AB63" s="13">
        <v>0</v>
      </c>
      <c r="AC63" s="27">
        <v>0</v>
      </c>
      <c r="AD63" s="13">
        <v>0</v>
      </c>
      <c r="AE63" s="27">
        <v>0</v>
      </c>
      <c r="AF63" s="13">
        <v>0</v>
      </c>
      <c r="AG63" s="27">
        <v>0</v>
      </c>
      <c r="AH63" s="13">
        <v>0</v>
      </c>
      <c r="AI63" s="27">
        <v>0</v>
      </c>
      <c r="AJ63" s="13">
        <v>0</v>
      </c>
      <c r="AK63" s="27">
        <v>0</v>
      </c>
      <c r="AL63" s="13">
        <v>0</v>
      </c>
      <c r="AM63" s="27">
        <v>0</v>
      </c>
      <c r="AN63" s="13">
        <v>84034.96351999999</v>
      </c>
      <c r="AO63" s="27">
        <v>0.48961202818722305</v>
      </c>
    </row>
    <row r="64" spans="1:41" s="596" customFormat="1" x14ac:dyDescent="0.2">
      <c r="A64" s="14" t="s">
        <v>1103</v>
      </c>
      <c r="B64" s="13">
        <v>347603.29100000003</v>
      </c>
      <c r="C64" s="27">
        <v>99.760973707248425</v>
      </c>
      <c r="D64" s="13">
        <v>832.85400000000004</v>
      </c>
      <c r="E64" s="27">
        <v>0.23902629275157433</v>
      </c>
      <c r="F64" s="13">
        <v>0</v>
      </c>
      <c r="G64" s="27">
        <v>0</v>
      </c>
      <c r="H64" s="13">
        <v>0</v>
      </c>
      <c r="I64" s="27">
        <v>0</v>
      </c>
      <c r="J64" s="13">
        <v>0</v>
      </c>
      <c r="K64" s="27">
        <v>0</v>
      </c>
      <c r="L64" s="13">
        <v>0</v>
      </c>
      <c r="M64" s="27">
        <v>0</v>
      </c>
      <c r="N64" s="13">
        <v>0</v>
      </c>
      <c r="O64" s="27">
        <v>0</v>
      </c>
      <c r="P64" s="13">
        <v>0</v>
      </c>
      <c r="Q64" s="27">
        <v>0</v>
      </c>
      <c r="R64" s="13">
        <v>0</v>
      </c>
      <c r="S64" s="27">
        <v>0</v>
      </c>
      <c r="T64" s="13">
        <v>0</v>
      </c>
      <c r="U64" s="27">
        <v>0</v>
      </c>
      <c r="V64" s="13">
        <v>0</v>
      </c>
      <c r="W64" s="27">
        <v>0</v>
      </c>
      <c r="X64" s="13">
        <v>0</v>
      </c>
      <c r="Y64" s="27">
        <v>0</v>
      </c>
      <c r="Z64" s="13">
        <v>0</v>
      </c>
      <c r="AA64" s="27">
        <v>0</v>
      </c>
      <c r="AB64" s="13">
        <v>0</v>
      </c>
      <c r="AC64" s="27">
        <v>0</v>
      </c>
      <c r="AD64" s="13">
        <v>0</v>
      </c>
      <c r="AE64" s="27">
        <v>0</v>
      </c>
      <c r="AF64" s="13">
        <v>0</v>
      </c>
      <c r="AG64" s="27">
        <v>0</v>
      </c>
      <c r="AH64" s="13">
        <v>0</v>
      </c>
      <c r="AI64" s="27">
        <v>0</v>
      </c>
      <c r="AJ64" s="13">
        <v>0</v>
      </c>
      <c r="AK64" s="27">
        <v>0</v>
      </c>
      <c r="AL64" s="13">
        <v>0</v>
      </c>
      <c r="AM64" s="27">
        <v>0</v>
      </c>
      <c r="AN64" s="13">
        <v>348436.14500000002</v>
      </c>
      <c r="AO64" s="27">
        <v>2.0300898638051477</v>
      </c>
    </row>
    <row r="65" spans="1:41" s="596" customFormat="1" x14ac:dyDescent="0.2">
      <c r="A65" s="22" t="s">
        <v>1893</v>
      </c>
      <c r="B65" s="18">
        <v>121631.82654000001</v>
      </c>
      <c r="C65" s="29">
        <v>81.953386656971006</v>
      </c>
      <c r="D65" s="18">
        <v>26784.037039999999</v>
      </c>
      <c r="E65" s="29">
        <v>18.046613343029001</v>
      </c>
      <c r="F65" s="18">
        <v>0</v>
      </c>
      <c r="G65" s="29">
        <v>0</v>
      </c>
      <c r="H65" s="18">
        <v>0</v>
      </c>
      <c r="I65" s="29">
        <v>0</v>
      </c>
      <c r="J65" s="18">
        <v>0</v>
      </c>
      <c r="K65" s="29">
        <v>0</v>
      </c>
      <c r="L65" s="18">
        <v>0</v>
      </c>
      <c r="M65" s="29">
        <v>0</v>
      </c>
      <c r="N65" s="18">
        <v>0</v>
      </c>
      <c r="O65" s="29">
        <v>0</v>
      </c>
      <c r="P65" s="18">
        <v>0</v>
      </c>
      <c r="Q65" s="29">
        <v>0</v>
      </c>
      <c r="R65" s="18">
        <v>0</v>
      </c>
      <c r="S65" s="29">
        <v>0</v>
      </c>
      <c r="T65" s="18">
        <v>0</v>
      </c>
      <c r="U65" s="29">
        <v>0</v>
      </c>
      <c r="V65" s="18">
        <v>0</v>
      </c>
      <c r="W65" s="29">
        <v>0</v>
      </c>
      <c r="X65" s="18">
        <v>0</v>
      </c>
      <c r="Y65" s="29">
        <v>0</v>
      </c>
      <c r="Z65" s="18">
        <v>0</v>
      </c>
      <c r="AA65" s="29">
        <v>0</v>
      </c>
      <c r="AB65" s="18">
        <v>0</v>
      </c>
      <c r="AC65" s="29">
        <v>0</v>
      </c>
      <c r="AD65" s="18">
        <v>0</v>
      </c>
      <c r="AE65" s="29">
        <v>0</v>
      </c>
      <c r="AF65" s="18">
        <v>0</v>
      </c>
      <c r="AG65" s="29">
        <v>0</v>
      </c>
      <c r="AH65" s="18">
        <v>0</v>
      </c>
      <c r="AI65" s="29">
        <v>0</v>
      </c>
      <c r="AJ65" s="18">
        <v>0</v>
      </c>
      <c r="AK65" s="29">
        <v>0</v>
      </c>
      <c r="AL65" s="18">
        <v>0</v>
      </c>
      <c r="AM65" s="29">
        <v>0</v>
      </c>
      <c r="AN65" s="18">
        <v>148415.86358</v>
      </c>
      <c r="AO65" s="29">
        <v>0.86471379219755051</v>
      </c>
    </row>
    <row r="66" spans="1:41" s="596" customFormat="1" x14ac:dyDescent="0.2">
      <c r="A66" s="14" t="s">
        <v>142</v>
      </c>
      <c r="B66" s="13">
        <v>10802.91403</v>
      </c>
      <c r="C66" s="27">
        <v>99.256686731938132</v>
      </c>
      <c r="D66" s="13">
        <v>80.900840000000017</v>
      </c>
      <c r="E66" s="27">
        <v>0.74331326806186315</v>
      </c>
      <c r="F66" s="13">
        <v>0</v>
      </c>
      <c r="G66" s="27">
        <v>0</v>
      </c>
      <c r="H66" s="13">
        <v>0</v>
      </c>
      <c r="I66" s="27">
        <v>0</v>
      </c>
      <c r="J66" s="13">
        <v>0</v>
      </c>
      <c r="K66" s="27">
        <v>0</v>
      </c>
      <c r="L66" s="13">
        <v>0</v>
      </c>
      <c r="M66" s="27">
        <v>0</v>
      </c>
      <c r="N66" s="13">
        <v>0</v>
      </c>
      <c r="O66" s="27">
        <v>0</v>
      </c>
      <c r="P66" s="13">
        <v>0</v>
      </c>
      <c r="Q66" s="27">
        <v>0</v>
      </c>
      <c r="R66" s="13">
        <v>0</v>
      </c>
      <c r="S66" s="27">
        <v>0</v>
      </c>
      <c r="T66" s="13">
        <v>0</v>
      </c>
      <c r="U66" s="27">
        <v>0</v>
      </c>
      <c r="V66" s="13">
        <v>0</v>
      </c>
      <c r="W66" s="27">
        <v>0</v>
      </c>
      <c r="X66" s="13">
        <v>0</v>
      </c>
      <c r="Y66" s="27">
        <v>0</v>
      </c>
      <c r="Z66" s="13">
        <v>0</v>
      </c>
      <c r="AA66" s="27">
        <v>0</v>
      </c>
      <c r="AB66" s="13">
        <v>0</v>
      </c>
      <c r="AC66" s="27">
        <v>0</v>
      </c>
      <c r="AD66" s="13">
        <v>0</v>
      </c>
      <c r="AE66" s="27">
        <v>0</v>
      </c>
      <c r="AF66" s="13">
        <v>0</v>
      </c>
      <c r="AG66" s="27">
        <v>0</v>
      </c>
      <c r="AH66" s="13">
        <v>0</v>
      </c>
      <c r="AI66" s="27">
        <v>0</v>
      </c>
      <c r="AJ66" s="13">
        <v>0</v>
      </c>
      <c r="AK66" s="27">
        <v>0</v>
      </c>
      <c r="AL66" s="13">
        <v>0</v>
      </c>
      <c r="AM66" s="27">
        <v>0</v>
      </c>
      <c r="AN66" s="13">
        <v>10883.81487</v>
      </c>
      <c r="AO66" s="27">
        <v>6.3412256633475106E-2</v>
      </c>
    </row>
    <row r="67" spans="1:41" s="596" customFormat="1" x14ac:dyDescent="0.2">
      <c r="A67" s="16" t="s">
        <v>1756</v>
      </c>
      <c r="B67" s="17">
        <v>23847.76066</v>
      </c>
      <c r="C67" s="28">
        <v>99.227274243150916</v>
      </c>
      <c r="D67" s="17">
        <v>185.71284</v>
      </c>
      <c r="E67" s="28">
        <v>0.77272575684908795</v>
      </c>
      <c r="F67" s="17">
        <v>0</v>
      </c>
      <c r="G67" s="28">
        <v>0</v>
      </c>
      <c r="H67" s="17">
        <v>0</v>
      </c>
      <c r="I67" s="28">
        <v>0</v>
      </c>
      <c r="J67" s="17">
        <v>0</v>
      </c>
      <c r="K67" s="28">
        <v>0</v>
      </c>
      <c r="L67" s="17">
        <v>0</v>
      </c>
      <c r="M67" s="28">
        <v>0</v>
      </c>
      <c r="N67" s="17">
        <v>0</v>
      </c>
      <c r="O67" s="28">
        <v>0</v>
      </c>
      <c r="P67" s="17">
        <v>0</v>
      </c>
      <c r="Q67" s="28">
        <v>0</v>
      </c>
      <c r="R67" s="17">
        <v>0</v>
      </c>
      <c r="S67" s="28">
        <v>0</v>
      </c>
      <c r="T67" s="17">
        <v>0</v>
      </c>
      <c r="U67" s="28">
        <v>0</v>
      </c>
      <c r="V67" s="17">
        <v>0</v>
      </c>
      <c r="W67" s="28">
        <v>0</v>
      </c>
      <c r="X67" s="17">
        <v>0</v>
      </c>
      <c r="Y67" s="28">
        <v>0</v>
      </c>
      <c r="Z67" s="17">
        <v>0</v>
      </c>
      <c r="AA67" s="28">
        <v>0</v>
      </c>
      <c r="AB67" s="17">
        <v>0</v>
      </c>
      <c r="AC67" s="28">
        <v>0</v>
      </c>
      <c r="AD67" s="17">
        <v>0</v>
      </c>
      <c r="AE67" s="28">
        <v>0</v>
      </c>
      <c r="AF67" s="17">
        <v>0</v>
      </c>
      <c r="AG67" s="28">
        <v>0</v>
      </c>
      <c r="AH67" s="17">
        <v>0</v>
      </c>
      <c r="AI67" s="28">
        <v>0</v>
      </c>
      <c r="AJ67" s="17">
        <v>0</v>
      </c>
      <c r="AK67" s="28">
        <v>0</v>
      </c>
      <c r="AL67" s="17">
        <v>0</v>
      </c>
      <c r="AM67" s="28">
        <v>0</v>
      </c>
      <c r="AN67" s="17">
        <v>24033.4735</v>
      </c>
      <c r="AO67" s="28">
        <v>0.14002597504452252</v>
      </c>
    </row>
    <row r="68" spans="1:41" s="596" customFormat="1" x14ac:dyDescent="0.2">
      <c r="A68" s="22" t="s">
        <v>1919</v>
      </c>
      <c r="B68" s="13">
        <v>124633.2711</v>
      </c>
      <c r="C68" s="27">
        <v>99.958595233735664</v>
      </c>
      <c r="D68" s="13">
        <v>51.625489999999999</v>
      </c>
      <c r="E68" s="27">
        <v>4.1404766264321123E-2</v>
      </c>
      <c r="F68" s="13">
        <v>0</v>
      </c>
      <c r="G68" s="27">
        <v>0</v>
      </c>
      <c r="H68" s="13">
        <v>0</v>
      </c>
      <c r="I68" s="27">
        <v>0</v>
      </c>
      <c r="J68" s="13">
        <v>0</v>
      </c>
      <c r="K68" s="27">
        <v>0</v>
      </c>
      <c r="L68" s="13">
        <v>0</v>
      </c>
      <c r="M68" s="27">
        <v>0</v>
      </c>
      <c r="N68" s="13">
        <v>0</v>
      </c>
      <c r="O68" s="27">
        <v>0</v>
      </c>
      <c r="P68" s="13">
        <v>0</v>
      </c>
      <c r="Q68" s="27">
        <v>0</v>
      </c>
      <c r="R68" s="13">
        <v>0</v>
      </c>
      <c r="S68" s="27">
        <v>0</v>
      </c>
      <c r="T68" s="13">
        <v>0</v>
      </c>
      <c r="U68" s="27">
        <v>0</v>
      </c>
      <c r="V68" s="13">
        <v>0</v>
      </c>
      <c r="W68" s="27">
        <v>0</v>
      </c>
      <c r="X68" s="13">
        <v>0</v>
      </c>
      <c r="Y68" s="27">
        <v>0</v>
      </c>
      <c r="Z68" s="13">
        <v>0</v>
      </c>
      <c r="AA68" s="27">
        <v>0</v>
      </c>
      <c r="AB68" s="13">
        <v>0</v>
      </c>
      <c r="AC68" s="27">
        <v>0</v>
      </c>
      <c r="AD68" s="13">
        <v>0</v>
      </c>
      <c r="AE68" s="27">
        <v>0</v>
      </c>
      <c r="AF68" s="13">
        <v>0</v>
      </c>
      <c r="AG68" s="27">
        <v>0</v>
      </c>
      <c r="AH68" s="13">
        <v>0</v>
      </c>
      <c r="AI68" s="27">
        <v>0</v>
      </c>
      <c r="AJ68" s="13">
        <v>0</v>
      </c>
      <c r="AK68" s="27">
        <v>0</v>
      </c>
      <c r="AL68" s="13">
        <v>0</v>
      </c>
      <c r="AM68" s="27">
        <v>0</v>
      </c>
      <c r="AN68" s="13">
        <v>124684.89659</v>
      </c>
      <c r="AO68" s="27">
        <v>0.72645030766527396</v>
      </c>
    </row>
    <row r="69" spans="1:41" s="596" customFormat="1" x14ac:dyDescent="0.2">
      <c r="A69" s="14" t="s">
        <v>1883</v>
      </c>
      <c r="B69" s="13">
        <v>240484.53625</v>
      </c>
      <c r="C69" s="27">
        <v>99.997853799954569</v>
      </c>
      <c r="D69" s="13">
        <v>5.1613899999999999</v>
      </c>
      <c r="E69" s="27">
        <v>2.1462000454282744E-3</v>
      </c>
      <c r="F69" s="13">
        <v>0</v>
      </c>
      <c r="G69" s="27">
        <v>0</v>
      </c>
      <c r="H69" s="13">
        <v>0</v>
      </c>
      <c r="I69" s="27">
        <v>0</v>
      </c>
      <c r="J69" s="13">
        <v>0</v>
      </c>
      <c r="K69" s="27">
        <v>0</v>
      </c>
      <c r="L69" s="13">
        <v>0</v>
      </c>
      <c r="M69" s="27">
        <v>0</v>
      </c>
      <c r="N69" s="13">
        <v>0</v>
      </c>
      <c r="O69" s="27">
        <v>0</v>
      </c>
      <c r="P69" s="13">
        <v>0</v>
      </c>
      <c r="Q69" s="27">
        <v>0</v>
      </c>
      <c r="R69" s="13">
        <v>0</v>
      </c>
      <c r="S69" s="27">
        <v>0</v>
      </c>
      <c r="T69" s="13">
        <v>0</v>
      </c>
      <c r="U69" s="27">
        <v>0</v>
      </c>
      <c r="V69" s="13">
        <v>0</v>
      </c>
      <c r="W69" s="27">
        <v>0</v>
      </c>
      <c r="X69" s="13">
        <v>0</v>
      </c>
      <c r="Y69" s="27">
        <v>0</v>
      </c>
      <c r="Z69" s="13">
        <v>0</v>
      </c>
      <c r="AA69" s="27">
        <v>0</v>
      </c>
      <c r="AB69" s="13">
        <v>0</v>
      </c>
      <c r="AC69" s="27">
        <v>0</v>
      </c>
      <c r="AD69" s="13">
        <v>0</v>
      </c>
      <c r="AE69" s="27">
        <v>0</v>
      </c>
      <c r="AF69" s="13">
        <v>0</v>
      </c>
      <c r="AG69" s="27">
        <v>0</v>
      </c>
      <c r="AH69" s="13">
        <v>0</v>
      </c>
      <c r="AI69" s="27">
        <v>0</v>
      </c>
      <c r="AJ69" s="13">
        <v>0</v>
      </c>
      <c r="AK69" s="27">
        <v>0</v>
      </c>
      <c r="AL69" s="13">
        <v>0</v>
      </c>
      <c r="AM69" s="27">
        <v>0</v>
      </c>
      <c r="AN69" s="13">
        <v>240489.69764</v>
      </c>
      <c r="AO69" s="27">
        <v>1.4011626076523396</v>
      </c>
    </row>
    <row r="70" spans="1:41" s="596" customFormat="1" x14ac:dyDescent="0.2">
      <c r="A70" s="16" t="s">
        <v>1244</v>
      </c>
      <c r="B70" s="17">
        <v>58993.12255</v>
      </c>
      <c r="C70" s="28">
        <v>77.729856182510289</v>
      </c>
      <c r="D70" s="17">
        <v>16901.939460000001</v>
      </c>
      <c r="E70" s="28">
        <v>22.270143817489718</v>
      </c>
      <c r="F70" s="17">
        <v>0</v>
      </c>
      <c r="G70" s="28">
        <v>0</v>
      </c>
      <c r="H70" s="17">
        <v>0</v>
      </c>
      <c r="I70" s="28">
        <v>0</v>
      </c>
      <c r="J70" s="17">
        <v>0</v>
      </c>
      <c r="K70" s="28">
        <v>0</v>
      </c>
      <c r="L70" s="17">
        <v>0</v>
      </c>
      <c r="M70" s="28">
        <v>0</v>
      </c>
      <c r="N70" s="17">
        <v>0</v>
      </c>
      <c r="O70" s="28">
        <v>0</v>
      </c>
      <c r="P70" s="17">
        <v>0</v>
      </c>
      <c r="Q70" s="28">
        <v>0</v>
      </c>
      <c r="R70" s="17">
        <v>0</v>
      </c>
      <c r="S70" s="28">
        <v>0</v>
      </c>
      <c r="T70" s="17">
        <v>0</v>
      </c>
      <c r="U70" s="28">
        <v>0</v>
      </c>
      <c r="V70" s="17">
        <v>0</v>
      </c>
      <c r="W70" s="28">
        <v>0</v>
      </c>
      <c r="X70" s="17">
        <v>0</v>
      </c>
      <c r="Y70" s="28">
        <v>0</v>
      </c>
      <c r="Z70" s="17">
        <v>0</v>
      </c>
      <c r="AA70" s="28">
        <v>0</v>
      </c>
      <c r="AB70" s="17">
        <v>0</v>
      </c>
      <c r="AC70" s="28">
        <v>0</v>
      </c>
      <c r="AD70" s="17">
        <v>0</v>
      </c>
      <c r="AE70" s="28">
        <v>0</v>
      </c>
      <c r="AF70" s="17">
        <v>0</v>
      </c>
      <c r="AG70" s="28">
        <v>0</v>
      </c>
      <c r="AH70" s="17">
        <v>0</v>
      </c>
      <c r="AI70" s="28">
        <v>0</v>
      </c>
      <c r="AJ70" s="17">
        <v>0</v>
      </c>
      <c r="AK70" s="28">
        <v>0</v>
      </c>
      <c r="AL70" s="17">
        <v>0</v>
      </c>
      <c r="AM70" s="28">
        <v>0</v>
      </c>
      <c r="AN70" s="17">
        <v>75895.062009999994</v>
      </c>
      <c r="AO70" s="28">
        <v>0.442186605236848</v>
      </c>
    </row>
    <row r="71" spans="1:41" s="596" customFormat="1" x14ac:dyDescent="0.2">
      <c r="A71" s="14" t="s">
        <v>1884</v>
      </c>
      <c r="B71" s="13">
        <v>37477.218909999996</v>
      </c>
      <c r="C71" s="27">
        <v>93.687339889097615</v>
      </c>
      <c r="D71" s="13">
        <v>2525.2178699999999</v>
      </c>
      <c r="E71" s="27">
        <v>6.3126601109023737</v>
      </c>
      <c r="F71" s="13">
        <v>0</v>
      </c>
      <c r="G71" s="27">
        <v>0</v>
      </c>
      <c r="H71" s="13">
        <v>0</v>
      </c>
      <c r="I71" s="27">
        <v>0</v>
      </c>
      <c r="J71" s="13">
        <v>0</v>
      </c>
      <c r="K71" s="27">
        <v>0</v>
      </c>
      <c r="L71" s="13">
        <v>0</v>
      </c>
      <c r="M71" s="27">
        <v>0</v>
      </c>
      <c r="N71" s="13">
        <v>0</v>
      </c>
      <c r="O71" s="27">
        <v>0</v>
      </c>
      <c r="P71" s="13">
        <v>0</v>
      </c>
      <c r="Q71" s="27">
        <v>0</v>
      </c>
      <c r="R71" s="13">
        <v>0</v>
      </c>
      <c r="S71" s="27">
        <v>0</v>
      </c>
      <c r="T71" s="13">
        <v>0</v>
      </c>
      <c r="U71" s="27">
        <v>0</v>
      </c>
      <c r="V71" s="13">
        <v>0</v>
      </c>
      <c r="W71" s="27">
        <v>0</v>
      </c>
      <c r="X71" s="13">
        <v>0</v>
      </c>
      <c r="Y71" s="27">
        <v>0</v>
      </c>
      <c r="Z71" s="13">
        <v>0</v>
      </c>
      <c r="AA71" s="27">
        <v>0</v>
      </c>
      <c r="AB71" s="13">
        <v>0</v>
      </c>
      <c r="AC71" s="27">
        <v>0</v>
      </c>
      <c r="AD71" s="13">
        <v>0</v>
      </c>
      <c r="AE71" s="27">
        <v>0</v>
      </c>
      <c r="AF71" s="13">
        <v>0</v>
      </c>
      <c r="AG71" s="27">
        <v>0</v>
      </c>
      <c r="AH71" s="13">
        <v>0</v>
      </c>
      <c r="AI71" s="27">
        <v>0</v>
      </c>
      <c r="AJ71" s="13">
        <v>0</v>
      </c>
      <c r="AK71" s="27">
        <v>0</v>
      </c>
      <c r="AL71" s="13">
        <v>0</v>
      </c>
      <c r="AM71" s="27">
        <v>0</v>
      </c>
      <c r="AN71" s="13">
        <v>40002.436779999996</v>
      </c>
      <c r="AO71" s="27">
        <v>0.23306577862231892</v>
      </c>
    </row>
    <row r="72" spans="1:41" s="596" customFormat="1" x14ac:dyDescent="0.2">
      <c r="A72" s="14" t="s">
        <v>2234</v>
      </c>
      <c r="B72" s="13">
        <v>91652.056180000014</v>
      </c>
      <c r="C72" s="27">
        <v>82.373220514062311</v>
      </c>
      <c r="D72" s="13">
        <v>19612.327570000001</v>
      </c>
      <c r="E72" s="27">
        <v>17.6267794859377</v>
      </c>
      <c r="F72" s="13">
        <v>0</v>
      </c>
      <c r="G72" s="27">
        <v>0</v>
      </c>
      <c r="H72" s="13">
        <v>0</v>
      </c>
      <c r="I72" s="27">
        <v>0</v>
      </c>
      <c r="J72" s="13">
        <v>0</v>
      </c>
      <c r="K72" s="27">
        <v>0</v>
      </c>
      <c r="L72" s="13">
        <v>0</v>
      </c>
      <c r="M72" s="27">
        <v>0</v>
      </c>
      <c r="N72" s="13">
        <v>0</v>
      </c>
      <c r="O72" s="27">
        <v>0</v>
      </c>
      <c r="P72" s="13">
        <v>0</v>
      </c>
      <c r="Q72" s="27">
        <v>0</v>
      </c>
      <c r="R72" s="13">
        <v>0</v>
      </c>
      <c r="S72" s="27">
        <v>0</v>
      </c>
      <c r="T72" s="13">
        <v>0</v>
      </c>
      <c r="U72" s="27">
        <v>0</v>
      </c>
      <c r="V72" s="13">
        <v>0</v>
      </c>
      <c r="W72" s="27">
        <v>0</v>
      </c>
      <c r="X72" s="13">
        <v>0</v>
      </c>
      <c r="Y72" s="27">
        <v>0</v>
      </c>
      <c r="Z72" s="13">
        <v>0</v>
      </c>
      <c r="AA72" s="27">
        <v>0</v>
      </c>
      <c r="AB72" s="13">
        <v>0</v>
      </c>
      <c r="AC72" s="27">
        <v>0</v>
      </c>
      <c r="AD72" s="13">
        <v>0</v>
      </c>
      <c r="AE72" s="27">
        <v>0</v>
      </c>
      <c r="AF72" s="13">
        <v>0</v>
      </c>
      <c r="AG72" s="27">
        <v>0</v>
      </c>
      <c r="AH72" s="13">
        <v>0</v>
      </c>
      <c r="AI72" s="27">
        <v>0</v>
      </c>
      <c r="AJ72" s="13">
        <v>0</v>
      </c>
      <c r="AK72" s="27">
        <v>0</v>
      </c>
      <c r="AL72" s="13">
        <v>0</v>
      </c>
      <c r="AM72" s="27">
        <v>0</v>
      </c>
      <c r="AN72" s="13">
        <v>111264.38375000001</v>
      </c>
      <c r="AO72" s="27">
        <v>0.64825851420609992</v>
      </c>
    </row>
    <row r="73" spans="1:41" s="596" customFormat="1" x14ac:dyDescent="0.2">
      <c r="A73" s="14" t="s">
        <v>1887</v>
      </c>
      <c r="B73" s="13">
        <v>126616.31001999999</v>
      </c>
      <c r="C73" s="27">
        <v>89.629503619575971</v>
      </c>
      <c r="D73" s="13">
        <v>14650.0196</v>
      </c>
      <c r="E73" s="27">
        <v>10.370496380424047</v>
      </c>
      <c r="F73" s="13">
        <v>0</v>
      </c>
      <c r="G73" s="27">
        <v>0</v>
      </c>
      <c r="H73" s="13">
        <v>0</v>
      </c>
      <c r="I73" s="27">
        <v>0</v>
      </c>
      <c r="J73" s="13">
        <v>0</v>
      </c>
      <c r="K73" s="27">
        <v>0</v>
      </c>
      <c r="L73" s="13">
        <v>0</v>
      </c>
      <c r="M73" s="27">
        <v>0</v>
      </c>
      <c r="N73" s="13">
        <v>0</v>
      </c>
      <c r="O73" s="27">
        <v>0</v>
      </c>
      <c r="P73" s="13">
        <v>0</v>
      </c>
      <c r="Q73" s="27">
        <v>0</v>
      </c>
      <c r="R73" s="13">
        <v>0</v>
      </c>
      <c r="S73" s="27">
        <v>0</v>
      </c>
      <c r="T73" s="13">
        <v>0</v>
      </c>
      <c r="U73" s="27">
        <v>0</v>
      </c>
      <c r="V73" s="13">
        <v>0</v>
      </c>
      <c r="W73" s="27">
        <v>0</v>
      </c>
      <c r="X73" s="13">
        <v>0</v>
      </c>
      <c r="Y73" s="27">
        <v>0</v>
      </c>
      <c r="Z73" s="13">
        <v>0</v>
      </c>
      <c r="AA73" s="27">
        <v>0</v>
      </c>
      <c r="AB73" s="13">
        <v>0</v>
      </c>
      <c r="AC73" s="27">
        <v>0</v>
      </c>
      <c r="AD73" s="13">
        <v>0</v>
      </c>
      <c r="AE73" s="27">
        <v>0</v>
      </c>
      <c r="AF73" s="13">
        <v>0</v>
      </c>
      <c r="AG73" s="27">
        <v>0</v>
      </c>
      <c r="AH73" s="13">
        <v>0</v>
      </c>
      <c r="AI73" s="27">
        <v>0</v>
      </c>
      <c r="AJ73" s="13">
        <v>0</v>
      </c>
      <c r="AK73" s="27">
        <v>0</v>
      </c>
      <c r="AL73" s="13">
        <v>0</v>
      </c>
      <c r="AM73" s="27">
        <v>0</v>
      </c>
      <c r="AN73" s="13">
        <v>141266.32961999997</v>
      </c>
      <c r="AO73" s="27">
        <v>0.82305853733549617</v>
      </c>
    </row>
    <row r="74" spans="1:41" s="596" customFormat="1" x14ac:dyDescent="0.2">
      <c r="A74" s="14" t="s">
        <v>1888</v>
      </c>
      <c r="B74" s="13">
        <v>172050.85500000001</v>
      </c>
      <c r="C74" s="27">
        <v>97.756898568627932</v>
      </c>
      <c r="D74" s="13">
        <v>3947.8290000000002</v>
      </c>
      <c r="E74" s="27">
        <v>2.2431014313720663</v>
      </c>
      <c r="F74" s="13">
        <v>0</v>
      </c>
      <c r="G74" s="27">
        <v>0</v>
      </c>
      <c r="H74" s="13">
        <v>0</v>
      </c>
      <c r="I74" s="27">
        <v>0</v>
      </c>
      <c r="J74" s="13">
        <v>0</v>
      </c>
      <c r="K74" s="27">
        <v>0</v>
      </c>
      <c r="L74" s="13">
        <v>0</v>
      </c>
      <c r="M74" s="27">
        <v>0</v>
      </c>
      <c r="N74" s="13">
        <v>0</v>
      </c>
      <c r="O74" s="27">
        <v>0</v>
      </c>
      <c r="P74" s="13">
        <v>0</v>
      </c>
      <c r="Q74" s="27">
        <v>0</v>
      </c>
      <c r="R74" s="13">
        <v>0</v>
      </c>
      <c r="S74" s="27">
        <v>0</v>
      </c>
      <c r="T74" s="13">
        <v>0</v>
      </c>
      <c r="U74" s="27">
        <v>0</v>
      </c>
      <c r="V74" s="13">
        <v>0</v>
      </c>
      <c r="W74" s="27">
        <v>0</v>
      </c>
      <c r="X74" s="13">
        <v>0</v>
      </c>
      <c r="Y74" s="27">
        <v>0</v>
      </c>
      <c r="Z74" s="13">
        <v>0</v>
      </c>
      <c r="AA74" s="27">
        <v>0</v>
      </c>
      <c r="AB74" s="13">
        <v>0</v>
      </c>
      <c r="AC74" s="27">
        <v>0</v>
      </c>
      <c r="AD74" s="13">
        <v>0</v>
      </c>
      <c r="AE74" s="27">
        <v>0</v>
      </c>
      <c r="AF74" s="13">
        <v>0</v>
      </c>
      <c r="AG74" s="27">
        <v>0</v>
      </c>
      <c r="AH74" s="13">
        <v>0</v>
      </c>
      <c r="AI74" s="27">
        <v>0</v>
      </c>
      <c r="AJ74" s="13">
        <v>0</v>
      </c>
      <c r="AK74" s="27">
        <v>0</v>
      </c>
      <c r="AL74" s="13">
        <v>0</v>
      </c>
      <c r="AM74" s="27">
        <v>0</v>
      </c>
      <c r="AN74" s="13">
        <v>175998.68400000001</v>
      </c>
      <c r="AO74" s="27">
        <v>1.0254192900436472</v>
      </c>
    </row>
    <row r="75" spans="1:41" s="596" customFormat="1" x14ac:dyDescent="0.2">
      <c r="A75" s="14" t="s">
        <v>1757</v>
      </c>
      <c r="B75" s="17">
        <v>806001.55998999998</v>
      </c>
      <c r="C75" s="28">
        <v>99.495215751319904</v>
      </c>
      <c r="D75" s="17">
        <v>4089.2106100000001</v>
      </c>
      <c r="E75" s="28">
        <v>0.50478424868009475</v>
      </c>
      <c r="F75" s="17">
        <v>0</v>
      </c>
      <c r="G75" s="28">
        <v>0</v>
      </c>
      <c r="H75" s="17">
        <v>0</v>
      </c>
      <c r="I75" s="28">
        <v>0</v>
      </c>
      <c r="J75" s="17">
        <v>0</v>
      </c>
      <c r="K75" s="28">
        <v>0</v>
      </c>
      <c r="L75" s="17">
        <v>0</v>
      </c>
      <c r="M75" s="28">
        <v>0</v>
      </c>
      <c r="N75" s="17">
        <v>0</v>
      </c>
      <c r="O75" s="28">
        <v>0</v>
      </c>
      <c r="P75" s="17">
        <v>0</v>
      </c>
      <c r="Q75" s="28">
        <v>0</v>
      </c>
      <c r="R75" s="17">
        <v>0</v>
      </c>
      <c r="S75" s="28">
        <v>0</v>
      </c>
      <c r="T75" s="17">
        <v>0</v>
      </c>
      <c r="U75" s="28">
        <v>0</v>
      </c>
      <c r="V75" s="17">
        <v>0</v>
      </c>
      <c r="W75" s="28">
        <v>0</v>
      </c>
      <c r="X75" s="17">
        <v>0</v>
      </c>
      <c r="Y75" s="28">
        <v>0</v>
      </c>
      <c r="Z75" s="17">
        <v>0</v>
      </c>
      <c r="AA75" s="28">
        <v>0</v>
      </c>
      <c r="AB75" s="17">
        <v>0</v>
      </c>
      <c r="AC75" s="28">
        <v>0</v>
      </c>
      <c r="AD75" s="17">
        <v>0</v>
      </c>
      <c r="AE75" s="28">
        <v>0</v>
      </c>
      <c r="AF75" s="17">
        <v>0</v>
      </c>
      <c r="AG75" s="28">
        <v>0</v>
      </c>
      <c r="AH75" s="17">
        <v>0</v>
      </c>
      <c r="AI75" s="28">
        <v>0</v>
      </c>
      <c r="AJ75" s="17">
        <v>0</v>
      </c>
      <c r="AK75" s="28">
        <v>0</v>
      </c>
      <c r="AL75" s="17">
        <v>0</v>
      </c>
      <c r="AM75" s="28">
        <v>0</v>
      </c>
      <c r="AN75" s="17">
        <v>810090.77059999993</v>
      </c>
      <c r="AO75" s="28">
        <v>4.7198233758359391</v>
      </c>
    </row>
    <row r="76" spans="1:41" s="932" customFormat="1" x14ac:dyDescent="0.2">
      <c r="A76" s="1499" t="s">
        <v>3843</v>
      </c>
      <c r="B76" s="1525">
        <v>2274993.6325099999</v>
      </c>
      <c r="C76" s="1526">
        <v>96.176940953191789</v>
      </c>
      <c r="D76" s="1525">
        <v>90431.603479999991</v>
      </c>
      <c r="E76" s="1526">
        <v>3.8230590468082033</v>
      </c>
      <c r="F76" s="1525">
        <v>0</v>
      </c>
      <c r="G76" s="1526">
        <v>0</v>
      </c>
      <c r="H76" s="1525">
        <v>0</v>
      </c>
      <c r="I76" s="1526">
        <v>0</v>
      </c>
      <c r="J76" s="1525">
        <v>0</v>
      </c>
      <c r="K76" s="1526">
        <v>0</v>
      </c>
      <c r="L76" s="1525">
        <v>0</v>
      </c>
      <c r="M76" s="1526">
        <v>0</v>
      </c>
      <c r="N76" s="1525">
        <v>0</v>
      </c>
      <c r="O76" s="1526">
        <v>0</v>
      </c>
      <c r="P76" s="1525">
        <v>0</v>
      </c>
      <c r="Q76" s="1526">
        <v>0</v>
      </c>
      <c r="R76" s="1525">
        <v>0</v>
      </c>
      <c r="S76" s="1526">
        <v>0</v>
      </c>
      <c r="T76" s="1525">
        <v>0</v>
      </c>
      <c r="U76" s="1526">
        <v>0</v>
      </c>
      <c r="V76" s="1525">
        <v>0</v>
      </c>
      <c r="W76" s="1526">
        <v>0</v>
      </c>
      <c r="X76" s="1525">
        <v>0</v>
      </c>
      <c r="Y76" s="1526">
        <v>0</v>
      </c>
      <c r="Z76" s="1525">
        <v>0</v>
      </c>
      <c r="AA76" s="1526">
        <v>0</v>
      </c>
      <c r="AB76" s="1525">
        <v>0</v>
      </c>
      <c r="AC76" s="1526">
        <v>0</v>
      </c>
      <c r="AD76" s="1525">
        <v>0</v>
      </c>
      <c r="AE76" s="1526">
        <v>0</v>
      </c>
      <c r="AF76" s="1525">
        <v>0</v>
      </c>
      <c r="AG76" s="1526">
        <v>0</v>
      </c>
      <c r="AH76" s="1525">
        <v>0</v>
      </c>
      <c r="AI76" s="1526">
        <v>0</v>
      </c>
      <c r="AJ76" s="1525">
        <v>0</v>
      </c>
      <c r="AK76" s="1526">
        <v>0</v>
      </c>
      <c r="AL76" s="1525">
        <v>0</v>
      </c>
      <c r="AM76" s="1526">
        <v>0</v>
      </c>
      <c r="AN76" s="1525">
        <v>2365425.23599</v>
      </c>
      <c r="AO76" s="1526">
        <v>13.781652288605702</v>
      </c>
    </row>
    <row r="77" spans="1:41" s="932" customFormat="1" ht="13.5" thickBot="1" x14ac:dyDescent="0.25">
      <c r="A77" s="1295" t="s">
        <v>859</v>
      </c>
      <c r="B77" s="1302">
        <v>2684730.1946999999</v>
      </c>
      <c r="C77" s="1303">
        <v>15.642015426706349</v>
      </c>
      <c r="D77" s="1302">
        <v>662741.15598029993</v>
      </c>
      <c r="E77" s="1303">
        <v>3.8613218587931319</v>
      </c>
      <c r="F77" s="1302">
        <v>1998749.9150000003</v>
      </c>
      <c r="G77" s="1303">
        <v>11.645295704677542</v>
      </c>
      <c r="H77" s="1302">
        <v>3787525.9199700006</v>
      </c>
      <c r="I77" s="1303">
        <v>22.067222615582448</v>
      </c>
      <c r="J77" s="1302">
        <v>817.28867000000002</v>
      </c>
      <c r="K77" s="1303">
        <v>4.7617604217547243E-3</v>
      </c>
      <c r="L77" s="1302">
        <v>69392.164650000006</v>
      </c>
      <c r="M77" s="1303">
        <v>0.40429884242767899</v>
      </c>
      <c r="N77" s="1302">
        <v>122273.30783000003</v>
      </c>
      <c r="O77" s="1303">
        <v>0.71239969332001907</v>
      </c>
      <c r="P77" s="1302">
        <v>358509.83303000004</v>
      </c>
      <c r="Q77" s="1303">
        <v>2.0887820869120195</v>
      </c>
      <c r="R77" s="1302">
        <v>2309586.7874938999</v>
      </c>
      <c r="S77" s="1303">
        <v>13.456321320710456</v>
      </c>
      <c r="T77" s="1302">
        <v>1473838.4258474002</v>
      </c>
      <c r="U77" s="1303">
        <v>8.5870093907718505</v>
      </c>
      <c r="V77" s="1302">
        <v>2975237.0857184008</v>
      </c>
      <c r="W77" s="1303">
        <v>17.334592684504912</v>
      </c>
      <c r="X77" s="1302">
        <v>74821.776409999991</v>
      </c>
      <c r="Y77" s="1303">
        <v>0.43593333258188838</v>
      </c>
      <c r="Z77" s="1302">
        <v>261.36560999999995</v>
      </c>
      <c r="AA77" s="1303">
        <v>1.5227917172836625E-3</v>
      </c>
      <c r="AB77" s="1302">
        <v>386298.19654999999</v>
      </c>
      <c r="AC77" s="1303">
        <v>2.2506851383697972</v>
      </c>
      <c r="AD77" s="1302">
        <v>51265.677179999984</v>
      </c>
      <c r="AE77" s="1303">
        <v>0.29868867824899409</v>
      </c>
      <c r="AF77" s="1302">
        <v>12334.896649999999</v>
      </c>
      <c r="AG77" s="1303">
        <v>7.1866679216787549E-2</v>
      </c>
      <c r="AH77" s="1302">
        <v>140371.69096000001</v>
      </c>
      <c r="AI77" s="1303">
        <v>0.81784611347678837</v>
      </c>
      <c r="AJ77" s="1302">
        <v>52351.046389999989</v>
      </c>
      <c r="AK77" s="1303">
        <v>0.30501235351439226</v>
      </c>
      <c r="AL77" s="1302">
        <v>2475.59411</v>
      </c>
      <c r="AM77" s="1303">
        <v>1.4423528045882627E-2</v>
      </c>
      <c r="AN77" s="1302">
        <v>17163582.322750006</v>
      </c>
      <c r="AO77" s="1303">
        <v>100</v>
      </c>
    </row>
    <row r="78" spans="1:41" s="1160" customFormat="1" ht="11.25" x14ac:dyDescent="0.2">
      <c r="A78" s="1161" t="s">
        <v>3820</v>
      </c>
      <c r="B78" s="1156"/>
      <c r="C78" s="1159"/>
      <c r="D78" s="1156"/>
      <c r="E78" s="1159"/>
      <c r="F78" s="1156"/>
      <c r="G78" s="1159"/>
      <c r="H78" s="1156"/>
      <c r="I78" s="1159"/>
      <c r="J78" s="1156"/>
      <c r="K78" s="1159"/>
      <c r="L78" s="1156"/>
      <c r="M78" s="1159"/>
      <c r="N78" s="1156"/>
      <c r="O78" s="1159"/>
      <c r="P78" s="1156"/>
      <c r="Q78" s="1159"/>
      <c r="R78" s="1156"/>
      <c r="S78" s="1159"/>
      <c r="T78" s="1156"/>
      <c r="U78" s="1159"/>
      <c r="V78" s="1156"/>
      <c r="W78" s="1159"/>
      <c r="X78" s="1156"/>
      <c r="Y78" s="1159"/>
      <c r="Z78" s="1156"/>
      <c r="AA78" s="1159"/>
      <c r="AB78" s="1156"/>
      <c r="AC78" s="1159"/>
      <c r="AD78" s="1156"/>
      <c r="AE78" s="1159"/>
      <c r="AF78" s="1156"/>
      <c r="AG78" s="1159"/>
      <c r="AH78" s="1156"/>
      <c r="AI78" s="1159"/>
      <c r="AJ78" s="1156"/>
      <c r="AK78" s="1159"/>
      <c r="AL78" s="1156"/>
      <c r="AM78" s="1159"/>
      <c r="AN78" s="1156"/>
      <c r="AO78" s="1159"/>
    </row>
    <row r="79" spans="1:41" s="563" customFormat="1" ht="12.75" customHeight="1" x14ac:dyDescent="0.2">
      <c r="A79" s="1634" t="s">
        <v>3956</v>
      </c>
      <c r="B79" s="1633"/>
      <c r="C79" s="1633"/>
      <c r="D79" s="1633"/>
      <c r="E79" s="1633"/>
      <c r="F79" s="1633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44"/>
    </row>
    <row r="80" spans="1:41" s="605" customFormat="1" x14ac:dyDescent="0.2">
      <c r="A80" s="68"/>
      <c r="B80" s="68"/>
      <c r="C80" s="68"/>
      <c r="D80" s="69"/>
      <c r="E80" s="70"/>
      <c r="F80" s="69"/>
      <c r="G80" s="70"/>
      <c r="H80" s="69"/>
      <c r="I80" s="70"/>
      <c r="J80" s="69"/>
      <c r="K80" s="70"/>
      <c r="L80" s="69"/>
      <c r="M80" s="70"/>
      <c r="N80" s="69"/>
      <c r="O80" s="70"/>
      <c r="P80" s="69"/>
      <c r="Q80" s="70"/>
      <c r="R80" s="69"/>
      <c r="S80" s="70"/>
      <c r="T80" s="69"/>
      <c r="U80" s="70"/>
      <c r="V80" s="69"/>
      <c r="W80" s="70"/>
      <c r="X80" s="69"/>
      <c r="Y80" s="70"/>
      <c r="Z80" s="69"/>
      <c r="AA80" s="70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71"/>
    </row>
    <row r="81" spans="1:41" s="605" customFormat="1" x14ac:dyDescent="0.2">
      <c r="A81" s="68"/>
      <c r="B81" s="68"/>
      <c r="C81" s="68"/>
      <c r="D81" s="69"/>
      <c r="E81" s="70"/>
      <c r="F81" s="69"/>
      <c r="G81" s="70"/>
      <c r="H81" s="69"/>
      <c r="I81" s="70"/>
      <c r="J81" s="69"/>
      <c r="K81" s="70"/>
      <c r="L81" s="69"/>
      <c r="M81" s="70"/>
      <c r="N81" s="69"/>
      <c r="O81" s="70"/>
      <c r="P81" s="69"/>
      <c r="Q81" s="70"/>
      <c r="R81" s="69"/>
      <c r="S81" s="70"/>
      <c r="T81" s="69"/>
      <c r="U81" s="70"/>
      <c r="V81" s="69"/>
      <c r="W81" s="70"/>
      <c r="X81" s="69"/>
      <c r="Y81" s="70"/>
      <c r="Z81" s="69"/>
      <c r="AA81" s="70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71"/>
    </row>
    <row r="82" spans="1:41" s="605" customFormat="1" x14ac:dyDescent="0.2">
      <c r="A82" s="68"/>
      <c r="B82" s="68"/>
      <c r="C82" s="68"/>
      <c r="D82" s="69"/>
      <c r="E82" s="70"/>
      <c r="F82" s="69"/>
      <c r="G82" s="70"/>
      <c r="H82" s="69"/>
      <c r="I82" s="70"/>
      <c r="J82" s="69"/>
      <c r="K82" s="70"/>
      <c r="L82" s="69"/>
      <c r="M82" s="70"/>
      <c r="N82" s="69"/>
      <c r="O82" s="70"/>
      <c r="P82" s="69"/>
      <c r="Q82" s="70"/>
      <c r="R82" s="69"/>
      <c r="S82" s="70"/>
      <c r="T82" s="69"/>
      <c r="U82" s="70"/>
      <c r="V82" s="69"/>
      <c r="W82" s="70"/>
      <c r="X82" s="69"/>
      <c r="Y82" s="70"/>
      <c r="Z82" s="69"/>
      <c r="AA82" s="70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71"/>
    </row>
    <row r="83" spans="1:41" s="605" customFormat="1" x14ac:dyDescent="0.2">
      <c r="A83" s="68"/>
      <c r="B83" s="68"/>
      <c r="C83" s="68"/>
      <c r="D83" s="69"/>
      <c r="E83" s="70"/>
      <c r="F83" s="69"/>
      <c r="G83" s="70"/>
      <c r="H83" s="69"/>
      <c r="I83" s="70"/>
      <c r="J83" s="69"/>
      <c r="K83" s="70"/>
      <c r="L83" s="69"/>
      <c r="M83" s="70"/>
      <c r="N83" s="69"/>
      <c r="O83" s="70"/>
      <c r="P83" s="69"/>
      <c r="Q83" s="70"/>
      <c r="R83" s="69"/>
      <c r="S83" s="70"/>
      <c r="T83" s="69"/>
      <c r="U83" s="70"/>
      <c r="V83" s="69"/>
      <c r="W83" s="70"/>
      <c r="X83" s="69"/>
      <c r="Y83" s="70"/>
      <c r="Z83" s="69"/>
      <c r="AA83" s="70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71"/>
    </row>
    <row r="84" spans="1:41" s="605" customFormat="1" x14ac:dyDescent="0.2">
      <c r="A84" s="68"/>
      <c r="B84" s="68"/>
      <c r="C84" s="68"/>
      <c r="D84" s="69"/>
      <c r="E84" s="70"/>
      <c r="F84" s="69"/>
      <c r="G84" s="70"/>
      <c r="H84" s="69"/>
      <c r="I84" s="70"/>
      <c r="J84" s="69"/>
      <c r="K84" s="70"/>
      <c r="L84" s="69"/>
      <c r="M84" s="70"/>
      <c r="N84" s="69"/>
      <c r="O84" s="70"/>
      <c r="P84" s="69"/>
      <c r="Q84" s="70"/>
      <c r="R84" s="69"/>
      <c r="S84" s="70"/>
      <c r="T84" s="69"/>
      <c r="U84" s="70"/>
      <c r="V84" s="69"/>
      <c r="W84" s="70"/>
      <c r="X84" s="69"/>
      <c r="Y84" s="70"/>
      <c r="Z84" s="69"/>
      <c r="AA84" s="70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71"/>
    </row>
    <row r="85" spans="1:41" s="605" customFormat="1" x14ac:dyDescent="0.2">
      <c r="A85" s="68"/>
      <c r="B85" s="68"/>
      <c r="C85" s="68"/>
      <c r="D85" s="69"/>
      <c r="E85" s="70"/>
      <c r="F85" s="69"/>
      <c r="G85" s="70"/>
      <c r="H85" s="69"/>
      <c r="I85" s="70"/>
      <c r="J85" s="69"/>
      <c r="K85" s="70"/>
      <c r="L85" s="69"/>
      <c r="M85" s="70"/>
      <c r="N85" s="69"/>
      <c r="O85" s="70"/>
      <c r="P85" s="69"/>
      <c r="Q85" s="70"/>
      <c r="R85" s="69"/>
      <c r="S85" s="70"/>
      <c r="T85" s="69"/>
      <c r="U85" s="70"/>
      <c r="V85" s="69"/>
      <c r="W85" s="70"/>
      <c r="X85" s="69"/>
      <c r="Y85" s="70"/>
      <c r="Z85" s="69"/>
      <c r="AA85" s="70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71"/>
    </row>
    <row r="86" spans="1:41" s="605" customFormat="1" x14ac:dyDescent="0.2">
      <c r="A86" s="68"/>
      <c r="B86" s="68"/>
      <c r="C86" s="68"/>
      <c r="D86" s="69"/>
      <c r="E86" s="70"/>
      <c r="F86" s="69"/>
      <c r="G86" s="70"/>
      <c r="H86" s="69"/>
      <c r="I86" s="70"/>
      <c r="J86" s="69"/>
      <c r="K86" s="70"/>
      <c r="L86" s="69"/>
      <c r="M86" s="70"/>
      <c r="N86" s="69"/>
      <c r="O86" s="70"/>
      <c r="P86" s="69"/>
      <c r="Q86" s="70"/>
      <c r="R86" s="69"/>
      <c r="S86" s="70"/>
      <c r="T86" s="69"/>
      <c r="U86" s="70"/>
      <c r="V86" s="69"/>
      <c r="W86" s="70"/>
      <c r="X86" s="69"/>
      <c r="Y86" s="70"/>
      <c r="Z86" s="69"/>
      <c r="AA86" s="70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71"/>
    </row>
    <row r="87" spans="1:41" s="605" customFormat="1" x14ac:dyDescent="0.2">
      <c r="A87" s="68"/>
      <c r="B87" s="68"/>
      <c r="C87" s="68"/>
      <c r="D87" s="69"/>
      <c r="E87" s="70"/>
      <c r="F87" s="69"/>
      <c r="G87" s="70"/>
      <c r="H87" s="69"/>
      <c r="I87" s="70"/>
      <c r="J87" s="69"/>
      <c r="K87" s="70"/>
      <c r="L87" s="69"/>
      <c r="M87" s="70"/>
      <c r="N87" s="69"/>
      <c r="O87" s="70"/>
      <c r="P87" s="69"/>
      <c r="Q87" s="70"/>
      <c r="R87" s="69"/>
      <c r="S87" s="70"/>
      <c r="T87" s="69"/>
      <c r="U87" s="70"/>
      <c r="V87" s="69"/>
      <c r="W87" s="70"/>
      <c r="X87" s="69"/>
      <c r="Y87" s="70"/>
      <c r="Z87" s="69"/>
      <c r="AA87" s="70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71"/>
    </row>
    <row r="88" spans="1:41" s="605" customFormat="1" x14ac:dyDescent="0.2">
      <c r="A88" s="68"/>
      <c r="B88" s="68"/>
      <c r="C88" s="68"/>
      <c r="D88" s="69"/>
      <c r="E88" s="70"/>
      <c r="F88" s="69"/>
      <c r="G88" s="70"/>
      <c r="H88" s="69"/>
      <c r="I88" s="70"/>
      <c r="J88" s="69"/>
      <c r="K88" s="70"/>
      <c r="L88" s="69"/>
      <c r="M88" s="70"/>
      <c r="N88" s="69"/>
      <c r="O88" s="70"/>
      <c r="P88" s="69"/>
      <c r="Q88" s="70"/>
      <c r="R88" s="69"/>
      <c r="S88" s="70"/>
      <c r="T88" s="69"/>
      <c r="U88" s="70"/>
      <c r="V88" s="69"/>
      <c r="W88" s="70"/>
      <c r="X88" s="69"/>
      <c r="Y88" s="70"/>
      <c r="Z88" s="69"/>
      <c r="AA88" s="70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71"/>
    </row>
    <row r="89" spans="1:41" s="605" customFormat="1" x14ac:dyDescent="0.2">
      <c r="A89" s="68"/>
      <c r="B89" s="68"/>
      <c r="C89" s="68"/>
      <c r="D89" s="69"/>
      <c r="E89" s="70"/>
      <c r="F89" s="69"/>
      <c r="G89" s="70"/>
      <c r="H89" s="69"/>
      <c r="I89" s="70"/>
      <c r="J89" s="69"/>
      <c r="K89" s="70"/>
      <c r="L89" s="69"/>
      <c r="M89" s="70"/>
      <c r="N89" s="69"/>
      <c r="O89" s="70"/>
      <c r="P89" s="69"/>
      <c r="Q89" s="70"/>
      <c r="R89" s="69"/>
      <c r="S89" s="70"/>
      <c r="T89" s="69"/>
      <c r="U89" s="70"/>
      <c r="V89" s="69"/>
      <c r="W89" s="70"/>
      <c r="X89" s="69"/>
      <c r="Y89" s="70"/>
      <c r="Z89" s="69"/>
      <c r="AA89" s="70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71"/>
    </row>
    <row r="90" spans="1:41" s="605" customFormat="1" x14ac:dyDescent="0.2">
      <c r="A90" s="68"/>
      <c r="B90" s="68"/>
      <c r="C90" s="68"/>
      <c r="D90" s="69"/>
      <c r="E90" s="70"/>
      <c r="F90" s="69"/>
      <c r="G90" s="70"/>
      <c r="H90" s="69"/>
      <c r="I90" s="70"/>
      <c r="J90" s="69"/>
      <c r="K90" s="70"/>
      <c r="L90" s="69"/>
      <c r="M90" s="70"/>
      <c r="N90" s="69"/>
      <c r="O90" s="70"/>
      <c r="P90" s="69"/>
      <c r="Q90" s="70"/>
      <c r="R90" s="69"/>
      <c r="S90" s="70"/>
      <c r="T90" s="69"/>
      <c r="U90" s="70"/>
      <c r="V90" s="69"/>
      <c r="W90" s="70"/>
      <c r="X90" s="69"/>
      <c r="Y90" s="70"/>
      <c r="Z90" s="69"/>
      <c r="AA90" s="70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71"/>
    </row>
    <row r="91" spans="1:41" s="605" customFormat="1" x14ac:dyDescent="0.2">
      <c r="A91" s="68"/>
      <c r="B91" s="68"/>
      <c r="C91" s="68"/>
      <c r="D91" s="69"/>
      <c r="E91" s="70"/>
      <c r="F91" s="69"/>
      <c r="G91" s="70"/>
      <c r="H91" s="69"/>
      <c r="I91" s="70"/>
      <c r="J91" s="69"/>
      <c r="K91" s="70"/>
      <c r="L91" s="69"/>
      <c r="M91" s="70"/>
      <c r="N91" s="69"/>
      <c r="O91" s="70"/>
      <c r="P91" s="69"/>
      <c r="Q91" s="70"/>
      <c r="R91" s="69"/>
      <c r="S91" s="70"/>
      <c r="T91" s="69"/>
      <c r="U91" s="70"/>
      <c r="V91" s="69"/>
      <c r="W91" s="70"/>
      <c r="X91" s="69"/>
      <c r="Y91" s="70"/>
      <c r="Z91" s="69"/>
      <c r="AA91" s="70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71"/>
    </row>
    <row r="94" spans="1:41" x14ac:dyDescent="0.2">
      <c r="AL94" s="331"/>
    </row>
    <row r="95" spans="1:41" s="514" customFormat="1" x14ac:dyDescent="0.2">
      <c r="B95" s="1075"/>
      <c r="C95" s="1076"/>
      <c r="D95" s="1075"/>
      <c r="E95" s="1076"/>
      <c r="F95" s="1075"/>
      <c r="G95" s="1076"/>
      <c r="H95" s="1075"/>
      <c r="I95" s="1076"/>
      <c r="J95" s="1075"/>
      <c r="K95" s="1076"/>
      <c r="L95" s="1075"/>
      <c r="M95" s="1076"/>
      <c r="N95" s="1075"/>
      <c r="O95" s="1076"/>
      <c r="P95" s="1075"/>
      <c r="Q95" s="1076"/>
      <c r="R95" s="1075"/>
      <c r="S95" s="1076"/>
      <c r="T95" s="1075"/>
      <c r="U95" s="1076"/>
      <c r="V95" s="1075"/>
      <c r="W95" s="1076"/>
      <c r="X95" s="1075"/>
      <c r="Y95" s="1076"/>
      <c r="Z95" s="1075"/>
      <c r="AA95" s="1076"/>
      <c r="AB95" s="1075"/>
      <c r="AC95" s="1076"/>
      <c r="AD95" s="1075"/>
      <c r="AE95" s="1076"/>
      <c r="AF95" s="1075"/>
      <c r="AG95" s="1076"/>
      <c r="AH95" s="1075"/>
      <c r="AI95" s="1076"/>
      <c r="AJ95" s="1075"/>
      <c r="AK95" s="1076"/>
      <c r="AL95" s="1075"/>
      <c r="AM95" s="1076"/>
      <c r="AN95" s="1075"/>
      <c r="AO95" s="1076"/>
    </row>
    <row r="96" spans="1:41" x14ac:dyDescent="0.2">
      <c r="AL96" s="606"/>
    </row>
  </sheetData>
  <mergeCells count="63">
    <mergeCell ref="L8:M10"/>
    <mergeCell ref="Z8:AA10"/>
    <mergeCell ref="P8:Q10"/>
    <mergeCell ref="M11:M12"/>
    <mergeCell ref="L11:L12"/>
    <mergeCell ref="O11:O12"/>
    <mergeCell ref="AO11:AO12"/>
    <mergeCell ref="AN8:AO10"/>
    <mergeCell ref="X8:Y10"/>
    <mergeCell ref="V8:W10"/>
    <mergeCell ref="AD8:AE10"/>
    <mergeCell ref="AH8:AI10"/>
    <mergeCell ref="AF8:AG10"/>
    <mergeCell ref="AG11:AG12"/>
    <mergeCell ref="AF11:AF12"/>
    <mergeCell ref="AB8:AC10"/>
    <mergeCell ref="AN11:AN12"/>
    <mergeCell ref="AK11:AK12"/>
    <mergeCell ref="AJ11:AJ12"/>
    <mergeCell ref="T11:T12"/>
    <mergeCell ref="U11:U12"/>
    <mergeCell ref="AH11:AH12"/>
    <mergeCell ref="AL11:AL12"/>
    <mergeCell ref="Z11:Z12"/>
    <mergeCell ref="X11:X12"/>
    <mergeCell ref="W11:W12"/>
    <mergeCell ref="E11:E12"/>
    <mergeCell ref="F11:F12"/>
    <mergeCell ref="G11:G12"/>
    <mergeCell ref="S11:S12"/>
    <mergeCell ref="P11:P12"/>
    <mergeCell ref="R11:R12"/>
    <mergeCell ref="N11:N12"/>
    <mergeCell ref="AD11:AD12"/>
    <mergeCell ref="V11:V12"/>
    <mergeCell ref="AB11:AB12"/>
    <mergeCell ref="R8:S10"/>
    <mergeCell ref="T8:U10"/>
    <mergeCell ref="H8:I10"/>
    <mergeCell ref="AA11:AA12"/>
    <mergeCell ref="Y11:Y12"/>
    <mergeCell ref="J8:K10"/>
    <mergeCell ref="N8:O10"/>
    <mergeCell ref="D8:E10"/>
    <mergeCell ref="F8:G10"/>
    <mergeCell ref="D11:D12"/>
    <mergeCell ref="B8:C10"/>
    <mergeCell ref="AE11:AE12"/>
    <mergeCell ref="B11:B12"/>
    <mergeCell ref="C11:C12"/>
    <mergeCell ref="K11:K12"/>
    <mergeCell ref="H11:H12"/>
    <mergeCell ref="AC11:AC12"/>
    <mergeCell ref="A5:S6"/>
    <mergeCell ref="T5:AO6"/>
    <mergeCell ref="AI11:AI12"/>
    <mergeCell ref="AM11:AM12"/>
    <mergeCell ref="AJ8:AK10"/>
    <mergeCell ref="AL8:AM10"/>
    <mergeCell ref="J11:J12"/>
    <mergeCell ref="I11:I12"/>
    <mergeCell ref="Q11:Q12"/>
    <mergeCell ref="A8:A12"/>
  </mergeCells>
  <phoneticPr fontId="6" type="noConversion"/>
  <conditionalFormatting sqref="A80:C91">
    <cfRule type="expression" dxfId="294" priority="84" stopIfTrue="1">
      <formula>$BB80=1</formula>
    </cfRule>
  </conditionalFormatting>
  <conditionalFormatting sqref="D63:E75 B14:AO48 F62:AM75 B62:C75 B50:AM50 AN61:AO75 B61:AM61 D52:E59 F51:AM59 B51:C59 AN50:AO59 C14:C78 E14:E78 G14:G78 I14:I78 K14:K78 M14:M78 O14:O78 Q14:Q78 S14:S78 U14:U78 W14:W78 Y14:Y78 AA14:AA78 AC14:AC78 AE14:AE78 AG14:AG78 AI14:AI78 AK14:AK78 AM14:AN78 D80:AO91 B95:AO95">
    <cfRule type="expression" dxfId="293" priority="83" stopIfTrue="1">
      <formula>$BG14=1</formula>
    </cfRule>
  </conditionalFormatting>
  <conditionalFormatting sqref="D62:E62 F49:AO50 B49:C50 B60:AO61 C60:C62 E60:E62 C49:E51 G60:G62 G49:G51 I60:I62 I49:I51 K60:K62 K49:K51 M60:M62 M49:M51 O60:O62 O49:O51 Q60:Q62 Q49:Q51 S60:S62 S49:S51 U60:U62 U49:U51 W60:W62 W49:W51 Y60:Y62 Y49:Y51 AA60:AA62 AA49:AA51 AC60:AC62 AC49:AC51 AE60:AE62 AE49:AE51 AG60:AG62 AG49:AG51 AI60:AI62 AI49:AI51 AK60:AK62 AK49:AK51 AM60:AN62 AM49:AN51 B76:AO78">
    <cfRule type="expression" dxfId="292" priority="94" stopIfTrue="1">
      <formula>$AS49=1</formula>
    </cfRule>
  </conditionalFormatting>
  <conditionalFormatting sqref="A78">
    <cfRule type="expression" dxfId="291" priority="15" stopIfTrue="1">
      <formula>$AM78=1</formula>
    </cfRule>
  </conditionalFormatting>
  <conditionalFormatting sqref="A14:A48 A52:A58">
    <cfRule type="expression" dxfId="290" priority="8" stopIfTrue="1">
      <formula>$BS14=1</formula>
    </cfRule>
  </conditionalFormatting>
  <conditionalFormatting sqref="A59">
    <cfRule type="expression" dxfId="289" priority="9" stopIfTrue="1">
      <formula>#REF!=1</formula>
    </cfRule>
  </conditionalFormatting>
  <conditionalFormatting sqref="A51">
    <cfRule type="expression" dxfId="288" priority="10" stopIfTrue="1">
      <formula>$AK51=1</formula>
    </cfRule>
  </conditionalFormatting>
  <conditionalFormatting sqref="A60 A77 A49:A50">
    <cfRule type="expression" dxfId="287" priority="11" stopIfTrue="1">
      <formula>$AM49=1</formula>
    </cfRule>
  </conditionalFormatting>
  <conditionalFormatting sqref="A51">
    <cfRule type="expression" dxfId="286" priority="12" stopIfTrue="1">
      <formula>$AL51=1</formula>
    </cfRule>
  </conditionalFormatting>
  <conditionalFormatting sqref="A50">
    <cfRule type="expression" dxfId="285" priority="7" stopIfTrue="1">
      <formula>$BS50=1</formula>
    </cfRule>
  </conditionalFormatting>
  <conditionalFormatting sqref="A50">
    <cfRule type="expression" dxfId="284" priority="3" stopIfTrue="1">
      <formula>$AO50=1</formula>
    </cfRule>
  </conditionalFormatting>
  <conditionalFormatting sqref="A50">
    <cfRule type="expression" dxfId="283" priority="6" stopIfTrue="1">
      <formula>$AK50=1</formula>
    </cfRule>
  </conditionalFormatting>
  <conditionalFormatting sqref="A50">
    <cfRule type="expression" dxfId="282" priority="5" stopIfTrue="1">
      <formula>$AL50=1</formula>
    </cfRule>
  </conditionalFormatting>
  <conditionalFormatting sqref="A50">
    <cfRule type="expression" dxfId="281" priority="4" stopIfTrue="1">
      <formula>$AN50=1</formula>
    </cfRule>
  </conditionalFormatting>
  <conditionalFormatting sqref="A61:A76">
    <cfRule type="expression" dxfId="280" priority="1" stopIfTrue="1">
      <formula>$AT61=1</formula>
    </cfRule>
  </conditionalFormatting>
  <conditionalFormatting sqref="A61:A75">
    <cfRule type="expression" dxfId="279" priority="2" stopIfTrue="1">
      <formula>$AV61=1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5" fitToWidth="2" orientation="portrait" r:id="rId1"/>
  <headerFooter alignWithMargins="0"/>
  <colBreaks count="1" manualBreakCount="1">
    <brk id="19" min="2" max="7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DI128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13" sqref="A13"/>
    </sheetView>
  </sheetViews>
  <sheetFormatPr defaultRowHeight="12.75" x14ac:dyDescent="0.2"/>
  <cols>
    <col min="1" max="1" width="31.140625" style="589" customWidth="1"/>
    <col min="2" max="2" width="9.7109375" style="589" customWidth="1"/>
    <col min="3" max="14" width="10.7109375" style="589" customWidth="1"/>
    <col min="15" max="15" width="10.85546875" style="589" customWidth="1"/>
    <col min="16" max="16" width="10.7109375" style="589" customWidth="1"/>
    <col min="17" max="17" width="8.7109375" style="589" customWidth="1"/>
    <col min="18" max="18" width="9" style="589" customWidth="1"/>
    <col min="19" max="19" width="9.28515625" style="589" customWidth="1"/>
    <col min="20" max="21" width="9.140625" style="589"/>
    <col min="22" max="22" width="9.7109375" style="589" customWidth="1"/>
    <col min="23" max="24" width="9.140625" style="484"/>
    <col min="25" max="26" width="9.140625" style="514"/>
    <col min="27" max="16384" width="9.140625" style="484"/>
  </cols>
  <sheetData>
    <row r="1" spans="1:113" x14ac:dyDescent="0.2">
      <c r="A1" s="877" t="s">
        <v>624</v>
      </c>
    </row>
    <row r="2" spans="1:113" x14ac:dyDescent="0.2">
      <c r="A2" s="877" t="s">
        <v>625</v>
      </c>
    </row>
    <row r="3" spans="1:113" s="1044" customFormat="1" x14ac:dyDescent="0.2">
      <c r="A3" s="1065" t="s">
        <v>1986</v>
      </c>
      <c r="B3" s="947"/>
      <c r="C3" s="947"/>
      <c r="D3" s="947"/>
      <c r="E3" s="947"/>
      <c r="F3" s="947"/>
      <c r="G3" s="947"/>
      <c r="H3" s="947"/>
      <c r="I3" s="947"/>
      <c r="J3" s="947"/>
      <c r="K3" s="947"/>
      <c r="L3" s="947"/>
      <c r="M3" s="947"/>
      <c r="N3" s="947"/>
      <c r="O3" s="947"/>
      <c r="P3" s="947"/>
      <c r="Q3" s="947"/>
      <c r="R3" s="947"/>
      <c r="S3" s="947"/>
      <c r="T3" s="947"/>
      <c r="U3" s="947"/>
      <c r="V3" s="1066" t="s">
        <v>1987</v>
      </c>
      <c r="Y3" s="959"/>
      <c r="Z3" s="959"/>
    </row>
    <row r="4" spans="1:113" s="487" customFormat="1" x14ac:dyDescent="0.2">
      <c r="A4" s="591"/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Y4" s="579"/>
      <c r="Z4" s="579"/>
    </row>
    <row r="5" spans="1:113" s="487" customFormat="1" ht="18" customHeight="1" x14ac:dyDescent="0.2">
      <c r="A5" s="1930" t="s">
        <v>3732</v>
      </c>
      <c r="B5" s="1930"/>
      <c r="C5" s="1930"/>
      <c r="D5" s="1930"/>
      <c r="E5" s="1930"/>
      <c r="F5" s="1930"/>
      <c r="G5" s="1930"/>
      <c r="H5" s="1930"/>
      <c r="I5" s="1930"/>
      <c r="J5" s="1930"/>
      <c r="K5" s="1931" t="s">
        <v>177</v>
      </c>
      <c r="L5" s="1931"/>
      <c r="M5" s="1931"/>
      <c r="N5" s="1931"/>
      <c r="O5" s="1931"/>
      <c r="P5" s="1931"/>
      <c r="Q5" s="1931"/>
      <c r="R5" s="1931"/>
      <c r="S5" s="1931"/>
      <c r="T5" s="1931"/>
      <c r="U5" s="1931"/>
      <c r="V5" s="1931"/>
      <c r="Y5" s="579"/>
      <c r="Z5" s="579"/>
    </row>
    <row r="6" spans="1:113" s="487" customFormat="1" ht="18" customHeight="1" x14ac:dyDescent="0.2">
      <c r="A6" s="1930"/>
      <c r="B6" s="1930"/>
      <c r="C6" s="1930"/>
      <c r="D6" s="1930"/>
      <c r="E6" s="1930"/>
      <c r="F6" s="1930"/>
      <c r="G6" s="1930"/>
      <c r="H6" s="1930"/>
      <c r="I6" s="1930"/>
      <c r="J6" s="1930"/>
      <c r="K6" s="1931"/>
      <c r="L6" s="1931"/>
      <c r="M6" s="1931"/>
      <c r="N6" s="1931"/>
      <c r="O6" s="1931"/>
      <c r="P6" s="1931"/>
      <c r="Q6" s="1931"/>
      <c r="R6" s="1931"/>
      <c r="S6" s="1931"/>
      <c r="T6" s="1931"/>
      <c r="U6" s="1931"/>
      <c r="V6" s="1931"/>
      <c r="Y6" s="579"/>
      <c r="Z6" s="579"/>
    </row>
    <row r="7" spans="1:113" s="487" customFormat="1" ht="13.5" thickBot="1" x14ac:dyDescent="0.25">
      <c r="A7" s="591"/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2" t="s">
        <v>1041</v>
      </c>
      <c r="Y7" s="579"/>
      <c r="Z7" s="579"/>
    </row>
    <row r="8" spans="1:113" s="402" customFormat="1" ht="12.75" customHeight="1" x14ac:dyDescent="0.2">
      <c r="A8" s="1932" t="s">
        <v>1048</v>
      </c>
      <c r="B8" s="1927" t="s">
        <v>1962</v>
      </c>
      <c r="C8" s="1927" t="s">
        <v>3731</v>
      </c>
      <c r="D8" s="1927" t="s">
        <v>1172</v>
      </c>
      <c r="E8" s="1927" t="s">
        <v>1167</v>
      </c>
      <c r="F8" s="1927" t="s">
        <v>1953</v>
      </c>
      <c r="G8" s="1927" t="s">
        <v>1169</v>
      </c>
      <c r="H8" s="1927" t="s">
        <v>1170</v>
      </c>
      <c r="I8" s="1927" t="s">
        <v>1171</v>
      </c>
      <c r="J8" s="1927" t="s">
        <v>1955</v>
      </c>
      <c r="K8" s="1927" t="s">
        <v>977</v>
      </c>
      <c r="L8" s="1927" t="s">
        <v>1034</v>
      </c>
      <c r="M8" s="1927" t="s">
        <v>1035</v>
      </c>
      <c r="N8" s="1927" t="s">
        <v>973</v>
      </c>
      <c r="O8" s="1927" t="s">
        <v>974</v>
      </c>
      <c r="P8" s="1927" t="s">
        <v>1504</v>
      </c>
      <c r="Q8" s="1927" t="s">
        <v>1505</v>
      </c>
      <c r="R8" s="1927" t="s">
        <v>1506</v>
      </c>
      <c r="S8" s="1927" t="s">
        <v>1507</v>
      </c>
      <c r="T8" s="1927" t="s">
        <v>1128</v>
      </c>
      <c r="U8" s="1927" t="s">
        <v>1509</v>
      </c>
      <c r="V8" s="1927" t="s">
        <v>1070</v>
      </c>
      <c r="W8" s="418"/>
      <c r="X8" s="418"/>
      <c r="Y8" s="331"/>
      <c r="Z8" s="331"/>
      <c r="AA8" s="418"/>
      <c r="AB8" s="418"/>
      <c r="AC8" s="418"/>
      <c r="AD8" s="418"/>
      <c r="AE8" s="418"/>
      <c r="AF8" s="418"/>
      <c r="AG8" s="418"/>
      <c r="AH8" s="418"/>
      <c r="AI8" s="418"/>
      <c r="AJ8" s="418"/>
      <c r="AK8" s="418"/>
      <c r="AL8" s="418"/>
      <c r="AM8" s="418"/>
      <c r="AN8" s="418"/>
      <c r="AO8" s="418"/>
      <c r="AP8" s="418"/>
      <c r="AQ8" s="418"/>
      <c r="AR8" s="418"/>
      <c r="AS8" s="418"/>
      <c r="AT8" s="418"/>
      <c r="AU8" s="418"/>
      <c r="AV8" s="418"/>
      <c r="AW8" s="418"/>
      <c r="AX8" s="418"/>
      <c r="AY8" s="418"/>
      <c r="AZ8" s="418"/>
      <c r="BA8" s="418"/>
      <c r="BB8" s="418"/>
      <c r="BC8" s="418"/>
      <c r="BD8" s="418"/>
      <c r="BE8" s="418"/>
      <c r="BF8" s="418"/>
      <c r="BG8" s="418"/>
      <c r="BH8" s="418"/>
      <c r="BI8" s="418"/>
      <c r="BJ8" s="418"/>
      <c r="BK8" s="418"/>
      <c r="BL8" s="418"/>
      <c r="BM8" s="418"/>
      <c r="BN8" s="418"/>
      <c r="BO8" s="418"/>
      <c r="BP8" s="418"/>
      <c r="BQ8" s="418"/>
      <c r="BR8" s="418"/>
      <c r="BS8" s="418"/>
      <c r="BT8" s="418"/>
      <c r="BU8" s="418"/>
      <c r="BV8" s="418"/>
      <c r="BW8" s="418"/>
      <c r="BX8" s="418"/>
      <c r="BY8" s="418"/>
      <c r="BZ8" s="418"/>
      <c r="CA8" s="418"/>
      <c r="CB8" s="418"/>
      <c r="CC8" s="418"/>
      <c r="CD8" s="418"/>
      <c r="CE8" s="418"/>
      <c r="CF8" s="418"/>
      <c r="CG8" s="418"/>
      <c r="CH8" s="418"/>
      <c r="CI8" s="418"/>
      <c r="CJ8" s="418"/>
      <c r="CK8" s="418"/>
      <c r="CL8" s="418"/>
      <c r="CM8" s="418"/>
      <c r="CN8" s="418"/>
      <c r="CO8" s="418"/>
      <c r="CP8" s="418"/>
      <c r="CQ8" s="418"/>
      <c r="CR8" s="418"/>
      <c r="CS8" s="418"/>
      <c r="CT8" s="418"/>
      <c r="CU8" s="418"/>
      <c r="CV8" s="418"/>
      <c r="CW8" s="418"/>
      <c r="CX8" s="418"/>
      <c r="CY8" s="418"/>
      <c r="CZ8" s="418"/>
      <c r="DA8" s="418"/>
      <c r="DB8" s="418"/>
      <c r="DC8" s="418"/>
      <c r="DD8" s="418"/>
      <c r="DE8" s="418"/>
      <c r="DF8" s="418"/>
      <c r="DG8" s="418"/>
      <c r="DH8" s="418"/>
      <c r="DI8" s="418"/>
    </row>
    <row r="9" spans="1:113" s="402" customFormat="1" ht="13.5" customHeight="1" x14ac:dyDescent="0.2">
      <c r="A9" s="1933"/>
      <c r="B9" s="1928"/>
      <c r="C9" s="1928"/>
      <c r="D9" s="1928"/>
      <c r="E9" s="1928"/>
      <c r="F9" s="1928"/>
      <c r="G9" s="1928"/>
      <c r="H9" s="1928"/>
      <c r="I9" s="1928"/>
      <c r="J9" s="1928"/>
      <c r="K9" s="1928"/>
      <c r="L9" s="1928"/>
      <c r="M9" s="1928"/>
      <c r="N9" s="1928"/>
      <c r="O9" s="1928"/>
      <c r="P9" s="1928"/>
      <c r="Q9" s="1928"/>
      <c r="R9" s="1928"/>
      <c r="S9" s="1928"/>
      <c r="T9" s="1928"/>
      <c r="U9" s="1928"/>
      <c r="V9" s="1928"/>
      <c r="W9" s="418"/>
      <c r="X9" s="418"/>
      <c r="Y9" s="331"/>
      <c r="Z9" s="331"/>
      <c r="AA9" s="418"/>
      <c r="AB9" s="418"/>
      <c r="AC9" s="418"/>
      <c r="AD9" s="418"/>
      <c r="AE9" s="418"/>
      <c r="AF9" s="418"/>
      <c r="AG9" s="418"/>
      <c r="AH9" s="418"/>
      <c r="AI9" s="418"/>
      <c r="AJ9" s="418"/>
      <c r="AK9" s="418"/>
      <c r="AL9" s="418"/>
      <c r="AM9" s="418"/>
      <c r="AN9" s="418"/>
      <c r="AO9" s="418"/>
      <c r="AP9" s="418"/>
      <c r="AQ9" s="418"/>
      <c r="AR9" s="418"/>
      <c r="AS9" s="418"/>
      <c r="AT9" s="418"/>
      <c r="AU9" s="418"/>
      <c r="AV9" s="418"/>
      <c r="AW9" s="418"/>
      <c r="AX9" s="418"/>
      <c r="AY9" s="418"/>
      <c r="AZ9" s="418"/>
      <c r="BA9" s="418"/>
      <c r="BB9" s="418"/>
      <c r="BC9" s="418"/>
      <c r="BD9" s="418"/>
      <c r="BE9" s="418"/>
      <c r="BF9" s="418"/>
      <c r="BG9" s="418"/>
      <c r="BH9" s="418"/>
      <c r="BI9" s="418"/>
      <c r="BJ9" s="418"/>
      <c r="BK9" s="418"/>
      <c r="BL9" s="418"/>
      <c r="BM9" s="418"/>
      <c r="BN9" s="418"/>
      <c r="BO9" s="418"/>
      <c r="BP9" s="418"/>
      <c r="BQ9" s="418"/>
      <c r="BR9" s="418"/>
      <c r="BS9" s="418"/>
      <c r="BT9" s="418"/>
      <c r="BU9" s="418"/>
      <c r="BV9" s="418"/>
      <c r="BW9" s="418"/>
      <c r="BX9" s="418"/>
      <c r="BY9" s="418"/>
      <c r="BZ9" s="418"/>
      <c r="CA9" s="418"/>
      <c r="CB9" s="418"/>
      <c r="CC9" s="418"/>
      <c r="CD9" s="418"/>
      <c r="CE9" s="418"/>
      <c r="CF9" s="418"/>
      <c r="CG9" s="418"/>
      <c r="CH9" s="418"/>
      <c r="CI9" s="418"/>
      <c r="CJ9" s="418"/>
      <c r="CK9" s="418"/>
      <c r="CL9" s="418"/>
      <c r="CM9" s="418"/>
      <c r="CN9" s="418"/>
      <c r="CO9" s="418"/>
      <c r="CP9" s="418"/>
      <c r="CQ9" s="418"/>
      <c r="CR9" s="418"/>
      <c r="CS9" s="418"/>
      <c r="CT9" s="418"/>
      <c r="CU9" s="418"/>
      <c r="CV9" s="418"/>
      <c r="CW9" s="418"/>
      <c r="CX9" s="418"/>
      <c r="CY9" s="418"/>
      <c r="CZ9" s="418"/>
      <c r="DA9" s="418"/>
      <c r="DB9" s="418"/>
      <c r="DC9" s="418"/>
      <c r="DD9" s="418"/>
      <c r="DE9" s="418"/>
      <c r="DF9" s="418"/>
      <c r="DG9" s="418"/>
      <c r="DH9" s="418"/>
      <c r="DI9" s="418"/>
    </row>
    <row r="10" spans="1:113" s="402" customFormat="1" x14ac:dyDescent="0.2">
      <c r="A10" s="1933"/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418"/>
      <c r="X10" s="418"/>
      <c r="Y10" s="331"/>
      <c r="Z10" s="331"/>
      <c r="AA10" s="418"/>
      <c r="AB10" s="418"/>
      <c r="AC10" s="418"/>
      <c r="AD10" s="418"/>
      <c r="AE10" s="418"/>
      <c r="AF10" s="418"/>
      <c r="AG10" s="418"/>
      <c r="AH10" s="418"/>
      <c r="AI10" s="418"/>
      <c r="AJ10" s="418"/>
      <c r="AK10" s="418"/>
      <c r="AL10" s="418"/>
      <c r="AM10" s="418"/>
      <c r="AN10" s="418"/>
      <c r="AO10" s="418"/>
      <c r="AP10" s="418"/>
      <c r="AQ10" s="418"/>
      <c r="AR10" s="418"/>
      <c r="AS10" s="418"/>
      <c r="AT10" s="418"/>
      <c r="AU10" s="418"/>
      <c r="AV10" s="418"/>
      <c r="AW10" s="418"/>
      <c r="AX10" s="418"/>
      <c r="AY10" s="418"/>
      <c r="AZ10" s="418"/>
      <c r="BA10" s="418"/>
      <c r="BB10" s="418"/>
      <c r="BC10" s="418"/>
      <c r="BD10" s="418"/>
      <c r="BE10" s="418"/>
      <c r="BF10" s="418"/>
      <c r="BG10" s="418"/>
      <c r="BH10" s="418"/>
      <c r="BI10" s="418"/>
      <c r="BJ10" s="418"/>
      <c r="BK10" s="418"/>
      <c r="BL10" s="418"/>
      <c r="BM10" s="418"/>
      <c r="BN10" s="418"/>
      <c r="BO10" s="418"/>
      <c r="BP10" s="418"/>
      <c r="BQ10" s="418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</row>
    <row r="11" spans="1:113" s="402" customFormat="1" x14ac:dyDescent="0.2">
      <c r="A11" s="1933"/>
      <c r="B11" s="1928"/>
      <c r="C11" s="1928"/>
      <c r="D11" s="1928"/>
      <c r="E11" s="1928"/>
      <c r="F11" s="1928"/>
      <c r="G11" s="1928"/>
      <c r="H11" s="1928"/>
      <c r="I11" s="1928"/>
      <c r="J11" s="1928"/>
      <c r="K11" s="1928"/>
      <c r="L11" s="1928"/>
      <c r="M11" s="1928"/>
      <c r="N11" s="1928"/>
      <c r="O11" s="1928"/>
      <c r="P11" s="1928"/>
      <c r="Q11" s="1928"/>
      <c r="R11" s="1928"/>
      <c r="S11" s="1928"/>
      <c r="T11" s="1928"/>
      <c r="U11" s="1928"/>
      <c r="V11" s="1928"/>
      <c r="W11" s="418"/>
      <c r="X11" s="418"/>
      <c r="Y11" s="331"/>
      <c r="Z11" s="331"/>
      <c r="AA11" s="418"/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  <c r="AV11" s="418"/>
      <c r="AW11" s="418"/>
      <c r="AX11" s="418"/>
      <c r="AY11" s="418"/>
      <c r="AZ11" s="418"/>
      <c r="BA11" s="418"/>
      <c r="BB11" s="418"/>
      <c r="BC11" s="418"/>
      <c r="BD11" s="418"/>
      <c r="BE11" s="418"/>
      <c r="BF11" s="418"/>
      <c r="BG11" s="418"/>
      <c r="BH11" s="418"/>
      <c r="BI11" s="418"/>
      <c r="BJ11" s="418"/>
      <c r="BK11" s="418"/>
      <c r="BL11" s="418"/>
      <c r="BM11" s="418"/>
      <c r="BN11" s="418"/>
      <c r="BO11" s="418"/>
      <c r="BP11" s="418"/>
      <c r="BQ11" s="418"/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</row>
    <row r="12" spans="1:113" s="402" customFormat="1" ht="13.5" thickBot="1" x14ac:dyDescent="0.25">
      <c r="A12" s="1934"/>
      <c r="B12" s="1929"/>
      <c r="C12" s="1929"/>
      <c r="D12" s="1929"/>
      <c r="E12" s="1929"/>
      <c r="F12" s="1929"/>
      <c r="G12" s="1929"/>
      <c r="H12" s="1929"/>
      <c r="I12" s="1929"/>
      <c r="J12" s="1929"/>
      <c r="K12" s="1929"/>
      <c r="L12" s="1929"/>
      <c r="M12" s="1929"/>
      <c r="N12" s="1929"/>
      <c r="O12" s="1929"/>
      <c r="P12" s="1929"/>
      <c r="Q12" s="1929"/>
      <c r="R12" s="1929"/>
      <c r="S12" s="1929"/>
      <c r="T12" s="1929"/>
      <c r="U12" s="1929"/>
      <c r="V12" s="1929"/>
      <c r="W12" s="418"/>
      <c r="X12" s="418"/>
      <c r="Y12" s="331"/>
      <c r="Z12" s="331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8"/>
      <c r="AL12" s="418"/>
      <c r="AM12" s="418"/>
      <c r="AN12" s="418"/>
      <c r="AO12" s="418"/>
      <c r="AP12" s="418"/>
      <c r="AQ12" s="418"/>
      <c r="AR12" s="418"/>
      <c r="AS12" s="418"/>
      <c r="AT12" s="418"/>
      <c r="AU12" s="418"/>
      <c r="AV12" s="418"/>
      <c r="AW12" s="418"/>
      <c r="AX12" s="418"/>
      <c r="AY12" s="418"/>
      <c r="AZ12" s="418"/>
      <c r="BA12" s="418"/>
      <c r="BB12" s="418"/>
      <c r="BC12" s="418"/>
      <c r="BD12" s="418"/>
      <c r="BE12" s="418"/>
      <c r="BF12" s="418"/>
      <c r="BG12" s="418"/>
      <c r="BH12" s="418"/>
      <c r="BI12" s="418"/>
      <c r="BJ12" s="418"/>
      <c r="BK12" s="418"/>
      <c r="BL12" s="418"/>
      <c r="BM12" s="418"/>
      <c r="BN12" s="418"/>
      <c r="BO12" s="418"/>
      <c r="BP12" s="418"/>
      <c r="BQ12" s="418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</row>
    <row r="13" spans="1:113" s="402" customFormat="1" x14ac:dyDescent="0.2">
      <c r="A13" s="1670" t="s">
        <v>3844</v>
      </c>
      <c r="B13" s="594"/>
      <c r="C13" s="594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93"/>
      <c r="Q13" s="573"/>
      <c r="R13" s="594"/>
      <c r="S13" s="573"/>
      <c r="T13" s="594"/>
      <c r="U13" s="573"/>
      <c r="V13" s="594"/>
      <c r="W13" s="418"/>
      <c r="X13" s="418"/>
      <c r="Y13" s="331"/>
      <c r="Z13" s="331"/>
      <c r="AA13" s="418"/>
      <c r="AB13" s="418"/>
      <c r="AC13" s="418"/>
      <c r="AD13" s="418"/>
      <c r="AE13" s="418"/>
      <c r="AF13" s="418"/>
      <c r="AG13" s="418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418"/>
      <c r="AX13" s="418"/>
      <c r="AY13" s="418"/>
      <c r="AZ13" s="418"/>
      <c r="BA13" s="418"/>
      <c r="BB13" s="418"/>
      <c r="BC13" s="418"/>
      <c r="BD13" s="418"/>
      <c r="BE13" s="418"/>
      <c r="BF13" s="418"/>
      <c r="BG13" s="418"/>
      <c r="BH13" s="418"/>
      <c r="BI13" s="418"/>
      <c r="BJ13" s="418"/>
      <c r="BK13" s="418"/>
      <c r="BL13" s="418"/>
      <c r="BM13" s="418"/>
      <c r="BN13" s="418"/>
      <c r="BO13" s="418"/>
      <c r="BP13" s="418"/>
      <c r="BQ13" s="418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</row>
    <row r="14" spans="1:113" s="418" customFormat="1" x14ac:dyDescent="0.2">
      <c r="A14" s="14" t="s">
        <v>1876</v>
      </c>
      <c r="B14" s="13">
        <v>0</v>
      </c>
      <c r="C14" s="13">
        <v>0</v>
      </c>
      <c r="D14" s="13">
        <v>-908.90523174568784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103.11757479179289</v>
      </c>
      <c r="K14" s="13">
        <v>-732.7618387241962</v>
      </c>
      <c r="L14" s="13">
        <v>97.204228480979339</v>
      </c>
      <c r="M14" s="13">
        <v>0</v>
      </c>
      <c r="N14" s="13">
        <v>0</v>
      </c>
      <c r="O14" s="13">
        <v>0</v>
      </c>
      <c r="P14" s="13">
        <v>-457.78404681317789</v>
      </c>
      <c r="Q14" s="13">
        <v>0</v>
      </c>
      <c r="R14" s="13">
        <v>-40.592195989711094</v>
      </c>
      <c r="S14" s="13">
        <v>0</v>
      </c>
      <c r="T14" s="13">
        <v>0</v>
      </c>
      <c r="U14" s="13">
        <v>0</v>
      </c>
      <c r="V14" s="13">
        <v>-1939.721510000001</v>
      </c>
      <c r="W14" s="169"/>
      <c r="X14" s="21"/>
      <c r="Y14" s="39"/>
      <c r="Z14" s="39"/>
      <c r="AA14" s="66"/>
      <c r="AB14" s="66"/>
      <c r="AC14" s="66"/>
      <c r="AD14" s="66"/>
      <c r="AE14" s="66"/>
      <c r="AF14" s="66"/>
      <c r="AG14" s="66"/>
      <c r="AH14" s="66"/>
      <c r="AI14" s="66"/>
    </row>
    <row r="15" spans="1:113" s="418" customFormat="1" x14ac:dyDescent="0.2">
      <c r="A15" s="14" t="s">
        <v>1538</v>
      </c>
      <c r="B15" s="13">
        <v>0</v>
      </c>
      <c r="C15" s="13">
        <v>221.60058000000043</v>
      </c>
      <c r="D15" s="13">
        <v>12202.299250000004</v>
      </c>
      <c r="E15" s="13">
        <v>-9703.3572399999794</v>
      </c>
      <c r="F15" s="13">
        <v>-21881.48174000001</v>
      </c>
      <c r="G15" s="13">
        <v>0</v>
      </c>
      <c r="H15" s="13">
        <v>-63.95891000000001</v>
      </c>
      <c r="I15" s="13">
        <v>663.6097300000007</v>
      </c>
      <c r="J15" s="13">
        <v>8151.0908199999985</v>
      </c>
      <c r="K15" s="13">
        <v>11401.432140000015</v>
      </c>
      <c r="L15" s="13">
        <v>4692.2738900000004</v>
      </c>
      <c r="M15" s="13">
        <v>19295.013979999974</v>
      </c>
      <c r="N15" s="13">
        <v>-62.434189999999667</v>
      </c>
      <c r="O15" s="13">
        <v>0</v>
      </c>
      <c r="P15" s="13">
        <v>3535.6465700000022</v>
      </c>
      <c r="Q15" s="13">
        <v>41.722450000000045</v>
      </c>
      <c r="R15" s="13">
        <v>66.351989999999489</v>
      </c>
      <c r="S15" s="13">
        <v>5961.0443000000005</v>
      </c>
      <c r="T15" s="13">
        <v>2354.2144299999991</v>
      </c>
      <c r="U15" s="13">
        <v>105.53183000000018</v>
      </c>
      <c r="V15" s="13">
        <v>36980.599880000002</v>
      </c>
      <c r="W15" s="169"/>
      <c r="X15" s="21"/>
      <c r="Y15" s="39"/>
      <c r="Z15" s="39"/>
      <c r="AA15" s="66"/>
      <c r="AB15" s="66"/>
      <c r="AC15" s="66"/>
      <c r="AD15" s="66"/>
      <c r="AE15" s="66"/>
      <c r="AF15" s="66"/>
      <c r="AG15" s="66"/>
      <c r="AH15" s="66"/>
      <c r="AI15" s="66"/>
    </row>
    <row r="16" spans="1:113" s="418" customFormat="1" x14ac:dyDescent="0.2">
      <c r="A16" s="14" t="s">
        <v>1074</v>
      </c>
      <c r="B16" s="13">
        <v>0</v>
      </c>
      <c r="C16" s="13">
        <v>0</v>
      </c>
      <c r="D16" s="13">
        <v>16195.933780547268</v>
      </c>
      <c r="E16" s="13">
        <v>7279.3185844395757</v>
      </c>
      <c r="F16" s="13">
        <v>9544.5331401357362</v>
      </c>
      <c r="G16" s="13">
        <v>0</v>
      </c>
      <c r="H16" s="13">
        <v>-104.07566999999993</v>
      </c>
      <c r="I16" s="13">
        <v>564.61740927770222</v>
      </c>
      <c r="J16" s="13">
        <v>7780.2098457516731</v>
      </c>
      <c r="K16" s="13">
        <v>12289.92691283971</v>
      </c>
      <c r="L16" s="13">
        <v>-4414.1596223569913</v>
      </c>
      <c r="M16" s="13">
        <v>8912.5550817915791</v>
      </c>
      <c r="N16" s="13">
        <v>-303.12534000000022</v>
      </c>
      <c r="O16" s="13">
        <v>0</v>
      </c>
      <c r="P16" s="13">
        <v>2996.1465418616017</v>
      </c>
      <c r="Q16" s="13">
        <v>168.66346999999959</v>
      </c>
      <c r="R16" s="13">
        <v>0</v>
      </c>
      <c r="S16" s="13">
        <v>1548.0668990465301</v>
      </c>
      <c r="T16" s="13">
        <v>-83.706989726030031</v>
      </c>
      <c r="U16" s="13">
        <v>0</v>
      </c>
      <c r="V16" s="13">
        <v>62374.904043608345</v>
      </c>
      <c r="W16" s="169"/>
      <c r="X16" s="21"/>
      <c r="Y16" s="39"/>
      <c r="Z16" s="39"/>
      <c r="AA16" s="66"/>
      <c r="AB16" s="66"/>
      <c r="AC16" s="66"/>
      <c r="AD16" s="66"/>
      <c r="AE16" s="66"/>
      <c r="AF16" s="66"/>
      <c r="AG16" s="66"/>
      <c r="AH16" s="66"/>
      <c r="AI16" s="66"/>
    </row>
    <row r="17" spans="1:35" s="418" customFormat="1" x14ac:dyDescent="0.2">
      <c r="A17" s="16" t="s">
        <v>1033</v>
      </c>
      <c r="B17" s="17">
        <v>0</v>
      </c>
      <c r="C17" s="17">
        <v>0</v>
      </c>
      <c r="D17" s="17">
        <v>6163.017937970817</v>
      </c>
      <c r="E17" s="17">
        <v>-5832.3814412776528</v>
      </c>
      <c r="F17" s="17">
        <v>-22031.870262739776</v>
      </c>
      <c r="G17" s="17">
        <v>0</v>
      </c>
      <c r="H17" s="17">
        <v>1782.7632327597146</v>
      </c>
      <c r="I17" s="17">
        <v>6601.830521144032</v>
      </c>
      <c r="J17" s="17">
        <v>11815.77016357255</v>
      </c>
      <c r="K17" s="17">
        <v>30807.556076155215</v>
      </c>
      <c r="L17" s="17">
        <v>-10350.420698939621</v>
      </c>
      <c r="M17" s="17">
        <v>-51561.09355230254</v>
      </c>
      <c r="N17" s="17">
        <v>1226.1320882536747</v>
      </c>
      <c r="O17" s="17">
        <v>0</v>
      </c>
      <c r="P17" s="17">
        <v>18329.529902105729</v>
      </c>
      <c r="Q17" s="17">
        <v>1295.771834454712</v>
      </c>
      <c r="R17" s="17">
        <v>0</v>
      </c>
      <c r="S17" s="17">
        <v>600.598977266887</v>
      </c>
      <c r="T17" s="17">
        <v>1084.4421186730015</v>
      </c>
      <c r="U17" s="17">
        <v>0</v>
      </c>
      <c r="V17" s="17">
        <v>-10068.353102903257</v>
      </c>
      <c r="W17" s="169"/>
      <c r="X17" s="21"/>
      <c r="Y17" s="39"/>
      <c r="Z17" s="39"/>
      <c r="AA17" s="66"/>
      <c r="AB17" s="66"/>
      <c r="AC17" s="66"/>
      <c r="AD17" s="66"/>
      <c r="AE17" s="66"/>
      <c r="AF17" s="66"/>
      <c r="AG17" s="66"/>
      <c r="AH17" s="66"/>
      <c r="AI17" s="66"/>
    </row>
    <row r="18" spans="1:35" s="418" customFormat="1" x14ac:dyDescent="0.2">
      <c r="A18" s="22" t="s">
        <v>1899</v>
      </c>
      <c r="B18" s="18">
        <v>0</v>
      </c>
      <c r="C18" s="18">
        <v>0</v>
      </c>
      <c r="D18" s="18">
        <v>4900.2391487365257</v>
      </c>
      <c r="E18" s="18">
        <v>116.66985316603422</v>
      </c>
      <c r="F18" s="18">
        <v>-7320.7978505059109</v>
      </c>
      <c r="G18" s="18">
        <v>0</v>
      </c>
      <c r="H18" s="18">
        <v>-0.43917292372952171</v>
      </c>
      <c r="I18" s="18">
        <v>-276.97799519052359</v>
      </c>
      <c r="J18" s="18">
        <v>-405.96030546825239</v>
      </c>
      <c r="K18" s="18">
        <v>3488.1946144539788</v>
      </c>
      <c r="L18" s="18">
        <v>-248.7385539985448</v>
      </c>
      <c r="M18" s="18">
        <v>-4038.4345856507571</v>
      </c>
      <c r="N18" s="18">
        <v>-0.67168351797392212</v>
      </c>
      <c r="O18" s="18">
        <v>0</v>
      </c>
      <c r="P18" s="18">
        <v>1021.7094055389675</v>
      </c>
      <c r="Q18" s="18">
        <v>0</v>
      </c>
      <c r="R18" s="18">
        <v>27.188817597096065</v>
      </c>
      <c r="S18" s="18">
        <v>34.795419558442617</v>
      </c>
      <c r="T18" s="18">
        <v>188.61446820466278</v>
      </c>
      <c r="U18" s="18">
        <v>0</v>
      </c>
      <c r="V18" s="18">
        <v>-2514.6084199999846</v>
      </c>
      <c r="W18" s="169"/>
      <c r="X18" s="21"/>
      <c r="Y18" s="39"/>
      <c r="Z18" s="39"/>
      <c r="AA18" s="66"/>
      <c r="AB18" s="66"/>
      <c r="AC18" s="66"/>
      <c r="AD18" s="66"/>
      <c r="AE18" s="66"/>
      <c r="AF18" s="66"/>
      <c r="AG18" s="66"/>
      <c r="AH18" s="66"/>
      <c r="AI18" s="66"/>
    </row>
    <row r="19" spans="1:35" s="418" customFormat="1" x14ac:dyDescent="0.2">
      <c r="A19" s="14" t="s">
        <v>1901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-1248.1749700000003</v>
      </c>
      <c r="R19" s="13">
        <v>0</v>
      </c>
      <c r="S19" s="13">
        <v>0</v>
      </c>
      <c r="T19" s="13">
        <v>0</v>
      </c>
      <c r="U19" s="13">
        <v>0</v>
      </c>
      <c r="V19" s="13">
        <v>-1248.1749700000003</v>
      </c>
      <c r="W19" s="169"/>
      <c r="X19" s="21"/>
      <c r="Y19" s="39"/>
      <c r="Z19" s="39"/>
      <c r="AA19" s="66"/>
      <c r="AB19" s="66"/>
      <c r="AC19" s="66"/>
      <c r="AD19" s="66"/>
      <c r="AE19" s="66"/>
      <c r="AF19" s="66"/>
      <c r="AG19" s="66"/>
      <c r="AH19" s="66"/>
      <c r="AI19" s="66"/>
    </row>
    <row r="20" spans="1:35" s="418" customFormat="1" x14ac:dyDescent="0.2">
      <c r="A20" s="14" t="s">
        <v>1900</v>
      </c>
      <c r="B20" s="13">
        <v>0</v>
      </c>
      <c r="C20" s="13">
        <v>0</v>
      </c>
      <c r="D20" s="13">
        <v>2474.4753951357452</v>
      </c>
      <c r="E20" s="13">
        <v>0</v>
      </c>
      <c r="F20" s="13">
        <v>-119.2829739440605</v>
      </c>
      <c r="G20" s="13">
        <v>0</v>
      </c>
      <c r="H20" s="13">
        <v>0</v>
      </c>
      <c r="I20" s="13">
        <v>515.85600880509242</v>
      </c>
      <c r="J20" s="13">
        <v>7692.0053627208308</v>
      </c>
      <c r="K20" s="13">
        <v>-14564.701361793213</v>
      </c>
      <c r="L20" s="13">
        <v>-8383.241962162394</v>
      </c>
      <c r="M20" s="13">
        <v>-23620.234257736953</v>
      </c>
      <c r="N20" s="13">
        <v>0</v>
      </c>
      <c r="O20" s="13">
        <v>0</v>
      </c>
      <c r="P20" s="13">
        <v>-10984.377033585379</v>
      </c>
      <c r="Q20" s="13">
        <v>0</v>
      </c>
      <c r="R20" s="13">
        <v>-237.71183525858319</v>
      </c>
      <c r="S20" s="13">
        <v>2505.569757097107</v>
      </c>
      <c r="T20" s="13">
        <v>1492.4924968433427</v>
      </c>
      <c r="U20" s="13">
        <v>0</v>
      </c>
      <c r="V20" s="13">
        <v>-43229.150403878462</v>
      </c>
      <c r="W20" s="169"/>
      <c r="X20" s="21"/>
      <c r="Y20" s="39"/>
      <c r="Z20" s="39"/>
      <c r="AA20" s="66"/>
      <c r="AB20" s="66"/>
      <c r="AC20" s="66"/>
      <c r="AD20" s="66"/>
      <c r="AE20" s="66"/>
      <c r="AF20" s="66"/>
      <c r="AG20" s="66"/>
      <c r="AH20" s="66"/>
      <c r="AI20" s="66"/>
    </row>
    <row r="21" spans="1:35" s="418" customFormat="1" x14ac:dyDescent="0.2">
      <c r="A21" s="16" t="s">
        <v>1090</v>
      </c>
      <c r="B21" s="17">
        <v>0</v>
      </c>
      <c r="C21" s="17">
        <v>0</v>
      </c>
      <c r="D21" s="17">
        <v>14664.110212948628</v>
      </c>
      <c r="E21" s="17">
        <v>1380.6888321100027</v>
      </c>
      <c r="F21" s="17">
        <v>-37544.811001561226</v>
      </c>
      <c r="G21" s="17">
        <v>0</v>
      </c>
      <c r="H21" s="17">
        <v>14.121569999999839</v>
      </c>
      <c r="I21" s="17">
        <v>1310.3147075000004</v>
      </c>
      <c r="J21" s="17">
        <v>8433.5379574999988</v>
      </c>
      <c r="K21" s="17">
        <v>1260.6925778743328</v>
      </c>
      <c r="L21" s="17">
        <v>-7640.1734504303931</v>
      </c>
      <c r="M21" s="17">
        <v>11250.164268368602</v>
      </c>
      <c r="N21" s="17">
        <v>2.4006099999999999</v>
      </c>
      <c r="O21" s="17">
        <v>0</v>
      </c>
      <c r="P21" s="17">
        <v>25463.08583332253</v>
      </c>
      <c r="Q21" s="17">
        <v>0</v>
      </c>
      <c r="R21" s="17">
        <v>0</v>
      </c>
      <c r="S21" s="17">
        <v>3166.3039099999983</v>
      </c>
      <c r="T21" s="17">
        <v>5459.8807550000001</v>
      </c>
      <c r="U21" s="17">
        <v>0</v>
      </c>
      <c r="V21" s="17">
        <v>27220.316782632472</v>
      </c>
      <c r="W21" s="169"/>
      <c r="X21" s="21"/>
      <c r="Y21" s="39"/>
      <c r="Z21" s="39"/>
      <c r="AA21" s="66"/>
      <c r="AB21" s="66"/>
      <c r="AC21" s="66"/>
      <c r="AD21" s="66"/>
      <c r="AE21" s="66"/>
      <c r="AF21" s="66"/>
      <c r="AG21" s="66"/>
      <c r="AH21" s="66"/>
      <c r="AI21" s="66"/>
    </row>
    <row r="22" spans="1:35" s="418" customFormat="1" x14ac:dyDescent="0.2">
      <c r="A22" s="22" t="s">
        <v>140</v>
      </c>
      <c r="B22" s="18">
        <v>0</v>
      </c>
      <c r="C22" s="18">
        <v>0</v>
      </c>
      <c r="D22" s="18">
        <v>537.90624945479374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22.276270000000483</v>
      </c>
      <c r="T22" s="18">
        <v>0</v>
      </c>
      <c r="U22" s="18">
        <v>0</v>
      </c>
      <c r="V22" s="18">
        <v>560.18251945479426</v>
      </c>
      <c r="W22" s="169"/>
      <c r="X22" s="21"/>
      <c r="Y22" s="39"/>
      <c r="Z22" s="39"/>
      <c r="AA22" s="66"/>
      <c r="AB22" s="66"/>
      <c r="AC22" s="66"/>
      <c r="AD22" s="66"/>
      <c r="AE22" s="66"/>
      <c r="AF22" s="66"/>
      <c r="AG22" s="66"/>
      <c r="AH22" s="66"/>
      <c r="AI22" s="66"/>
    </row>
    <row r="23" spans="1:35" s="418" customFormat="1" x14ac:dyDescent="0.2">
      <c r="A23" s="14" t="s">
        <v>1976</v>
      </c>
      <c r="B23" s="13">
        <v>0</v>
      </c>
      <c r="C23" s="13">
        <v>0</v>
      </c>
      <c r="D23" s="13">
        <v>11122.824470420219</v>
      </c>
      <c r="E23" s="13">
        <v>-3942.8434406634401</v>
      </c>
      <c r="F23" s="13">
        <v>-3476.766677753194</v>
      </c>
      <c r="G23" s="13">
        <v>0</v>
      </c>
      <c r="H23" s="13">
        <v>0</v>
      </c>
      <c r="I23" s="13">
        <v>4.6628830687223868</v>
      </c>
      <c r="J23" s="13">
        <v>1351.2666811788333</v>
      </c>
      <c r="K23" s="13">
        <v>-1511.4166025431296</v>
      </c>
      <c r="L23" s="13">
        <v>337.68727806028352</v>
      </c>
      <c r="M23" s="13">
        <v>158.51208959626641</v>
      </c>
      <c r="N23" s="13">
        <v>6.8260686694006054</v>
      </c>
      <c r="O23" s="13">
        <v>-3.4176005548017417E-3</v>
      </c>
      <c r="P23" s="13">
        <v>-986.85587614279564</v>
      </c>
      <c r="Q23" s="13">
        <v>6.1575521723426574</v>
      </c>
      <c r="R23" s="13">
        <v>293.23515567175974</v>
      </c>
      <c r="S23" s="13">
        <v>-377.80003413469916</v>
      </c>
      <c r="T23" s="13">
        <v>0</v>
      </c>
      <c r="U23" s="13">
        <v>0</v>
      </c>
      <c r="V23" s="13">
        <v>2985.4861300000134</v>
      </c>
      <c r="W23" s="169"/>
      <c r="X23" s="21"/>
      <c r="Y23" s="39"/>
      <c r="Z23" s="39"/>
      <c r="AA23" s="66"/>
      <c r="AB23" s="66"/>
      <c r="AC23" s="66"/>
      <c r="AD23" s="66"/>
      <c r="AE23" s="66"/>
      <c r="AF23" s="66"/>
      <c r="AG23" s="66"/>
      <c r="AH23" s="66"/>
      <c r="AI23" s="66"/>
    </row>
    <row r="24" spans="1:35" s="418" customFormat="1" x14ac:dyDescent="0.2">
      <c r="A24" s="14" t="s">
        <v>1902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-1577.2459860166871</v>
      </c>
      <c r="R24" s="13">
        <v>0</v>
      </c>
      <c r="S24" s="13">
        <v>0</v>
      </c>
      <c r="T24" s="13">
        <v>0</v>
      </c>
      <c r="U24" s="13">
        <v>0</v>
      </c>
      <c r="V24" s="13">
        <v>-1577.2459860166871</v>
      </c>
      <c r="W24" s="169"/>
      <c r="X24" s="21"/>
      <c r="Y24" s="39"/>
      <c r="Z24" s="39"/>
      <c r="AA24" s="66"/>
      <c r="AB24" s="66"/>
      <c r="AC24" s="66"/>
      <c r="AD24" s="66"/>
      <c r="AE24" s="66"/>
      <c r="AF24" s="66"/>
      <c r="AG24" s="66"/>
      <c r="AH24" s="66"/>
      <c r="AI24" s="66"/>
    </row>
    <row r="25" spans="1:35" s="418" customFormat="1" x14ac:dyDescent="0.2">
      <c r="A25" s="16" t="s">
        <v>1129</v>
      </c>
      <c r="B25" s="17">
        <v>0</v>
      </c>
      <c r="C25" s="17">
        <v>0</v>
      </c>
      <c r="D25" s="17">
        <v>-109.36109999999951</v>
      </c>
      <c r="E25" s="17">
        <v>23.638319999999993</v>
      </c>
      <c r="F25" s="17">
        <v>-1881.6807800000013</v>
      </c>
      <c r="G25" s="17">
        <v>0</v>
      </c>
      <c r="H25" s="17">
        <v>0</v>
      </c>
      <c r="I25" s="17">
        <v>-8.8672200000000014</v>
      </c>
      <c r="J25" s="17">
        <v>90.591310000000021</v>
      </c>
      <c r="K25" s="17">
        <v>-236.55599734257581</v>
      </c>
      <c r="L25" s="17">
        <v>-20.103710000000181</v>
      </c>
      <c r="M25" s="17">
        <v>-915.56974000000025</v>
      </c>
      <c r="N25" s="17">
        <v>0</v>
      </c>
      <c r="O25" s="17">
        <v>0</v>
      </c>
      <c r="P25" s="17">
        <v>-239.12325000000007</v>
      </c>
      <c r="Q25" s="17">
        <v>1.8595699999999999</v>
      </c>
      <c r="R25" s="17">
        <v>0.8856200000000003</v>
      </c>
      <c r="S25" s="17">
        <v>-6.6189999999999999E-2</v>
      </c>
      <c r="T25" s="17">
        <v>0</v>
      </c>
      <c r="U25" s="17">
        <v>0</v>
      </c>
      <c r="V25" s="17">
        <v>-3294.3531673425773</v>
      </c>
      <c r="W25" s="169"/>
      <c r="X25" s="21"/>
      <c r="Y25" s="39"/>
      <c r="Z25" s="39"/>
      <c r="AA25" s="66"/>
      <c r="AB25" s="66"/>
      <c r="AC25" s="66"/>
      <c r="AD25" s="66"/>
      <c r="AE25" s="66"/>
      <c r="AF25" s="66"/>
      <c r="AG25" s="66"/>
      <c r="AH25" s="66"/>
      <c r="AI25" s="66"/>
    </row>
    <row r="26" spans="1:35" s="418" customFormat="1" x14ac:dyDescent="0.2">
      <c r="A26" s="22" t="s">
        <v>999</v>
      </c>
      <c r="B26" s="18">
        <v>0</v>
      </c>
      <c r="C26" s="18">
        <v>0</v>
      </c>
      <c r="D26" s="18">
        <v>768.32886000000042</v>
      </c>
      <c r="E26" s="18">
        <v>79.755059999999887</v>
      </c>
      <c r="F26" s="18">
        <v>-4816.7814104000036</v>
      </c>
      <c r="G26" s="18">
        <v>0</v>
      </c>
      <c r="H26" s="18">
        <v>0</v>
      </c>
      <c r="I26" s="18">
        <v>193.4759</v>
      </c>
      <c r="J26" s="18">
        <v>941.14938000000006</v>
      </c>
      <c r="K26" s="18">
        <v>2227.1993395</v>
      </c>
      <c r="L26" s="18">
        <v>316.94644999999997</v>
      </c>
      <c r="M26" s="18">
        <v>-16386.6767148</v>
      </c>
      <c r="N26" s="18">
        <v>0</v>
      </c>
      <c r="O26" s="18">
        <v>0</v>
      </c>
      <c r="P26" s="18">
        <v>181.10167000000027</v>
      </c>
      <c r="Q26" s="18">
        <v>0</v>
      </c>
      <c r="R26" s="18">
        <v>52.82303000000001</v>
      </c>
      <c r="S26" s="18">
        <v>-4.3655399999999975</v>
      </c>
      <c r="T26" s="18">
        <v>395.80186000000003</v>
      </c>
      <c r="U26" s="18">
        <v>0</v>
      </c>
      <c r="V26" s="18">
        <v>-16051.242115700003</v>
      </c>
      <c r="W26" s="169"/>
      <c r="X26" s="21"/>
      <c r="Y26" s="39"/>
      <c r="Z26" s="39"/>
      <c r="AA26" s="66"/>
      <c r="AB26" s="66"/>
      <c r="AC26" s="66"/>
      <c r="AD26" s="66"/>
      <c r="AE26" s="66"/>
      <c r="AF26" s="66"/>
      <c r="AG26" s="66"/>
      <c r="AH26" s="66"/>
      <c r="AI26" s="66"/>
    </row>
    <row r="27" spans="1:35" s="418" customFormat="1" x14ac:dyDescent="0.2">
      <c r="A27" s="14" t="s">
        <v>1908</v>
      </c>
      <c r="B27" s="13">
        <v>0</v>
      </c>
      <c r="C27" s="13">
        <v>0</v>
      </c>
      <c r="D27" s="13">
        <v>10282.806452526931</v>
      </c>
      <c r="E27" s="13">
        <v>-12623.083685791955</v>
      </c>
      <c r="F27" s="13">
        <v>-29642.048416943075</v>
      </c>
      <c r="G27" s="13">
        <v>0</v>
      </c>
      <c r="H27" s="13">
        <v>6.3884199999999982</v>
      </c>
      <c r="I27" s="13">
        <v>1195.7940931240439</v>
      </c>
      <c r="J27" s="13">
        <v>14794.924584401231</v>
      </c>
      <c r="K27" s="13">
        <v>7233.593334332686</v>
      </c>
      <c r="L27" s="13">
        <v>1374.7900042645419</v>
      </c>
      <c r="M27" s="13">
        <v>-31975.674084947674</v>
      </c>
      <c r="N27" s="13">
        <v>-39.39894566728379</v>
      </c>
      <c r="O27" s="13">
        <v>0</v>
      </c>
      <c r="P27" s="13">
        <v>-614.42267616641152</v>
      </c>
      <c r="Q27" s="13">
        <v>0</v>
      </c>
      <c r="R27" s="13">
        <v>-3907.0472536891252</v>
      </c>
      <c r="S27" s="13">
        <v>11.62610023211484</v>
      </c>
      <c r="T27" s="13">
        <v>-433.25065993893054</v>
      </c>
      <c r="U27" s="13">
        <v>0</v>
      </c>
      <c r="V27" s="13">
        <v>-44335.002734262911</v>
      </c>
      <c r="W27" s="169"/>
      <c r="X27" s="21"/>
      <c r="Y27" s="39"/>
      <c r="Z27" s="39"/>
      <c r="AA27" s="66"/>
      <c r="AB27" s="66"/>
      <c r="AC27" s="66"/>
      <c r="AD27" s="66"/>
      <c r="AE27" s="66"/>
      <c r="AF27" s="66"/>
      <c r="AG27" s="66"/>
      <c r="AH27" s="66"/>
      <c r="AI27" s="66"/>
    </row>
    <row r="28" spans="1:35" s="418" customFormat="1" x14ac:dyDescent="0.2">
      <c r="A28" s="14" t="s">
        <v>1758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-2587.1117700000004</v>
      </c>
      <c r="R28" s="13">
        <v>0</v>
      </c>
      <c r="S28" s="13">
        <v>0</v>
      </c>
      <c r="T28" s="13">
        <v>0</v>
      </c>
      <c r="U28" s="13">
        <v>0</v>
      </c>
      <c r="V28" s="13">
        <v>-2587.1117700000004</v>
      </c>
      <c r="W28" s="169"/>
      <c r="X28" s="21"/>
      <c r="Y28" s="39"/>
      <c r="Z28" s="39"/>
      <c r="AA28" s="66"/>
      <c r="AB28" s="66"/>
      <c r="AC28" s="66"/>
      <c r="AD28" s="66"/>
      <c r="AE28" s="66"/>
      <c r="AF28" s="66"/>
      <c r="AG28" s="66"/>
      <c r="AH28" s="66"/>
      <c r="AI28" s="66"/>
    </row>
    <row r="29" spans="1:35" s="418" customFormat="1" x14ac:dyDescent="0.2">
      <c r="A29" s="16" t="s">
        <v>1076</v>
      </c>
      <c r="B29" s="17">
        <v>0</v>
      </c>
      <c r="C29" s="17">
        <v>0</v>
      </c>
      <c r="D29" s="17">
        <v>24685.279303930321</v>
      </c>
      <c r="E29" s="17">
        <v>-9333.1777220585045</v>
      </c>
      <c r="F29" s="17">
        <v>-3949.334123213589</v>
      </c>
      <c r="G29" s="17">
        <v>0</v>
      </c>
      <c r="H29" s="17">
        <v>-551.8309305028879</v>
      </c>
      <c r="I29" s="17">
        <v>407.09029592463247</v>
      </c>
      <c r="J29" s="17">
        <v>3510.3941125823835</v>
      </c>
      <c r="K29" s="17">
        <v>14428.686972381718</v>
      </c>
      <c r="L29" s="17">
        <v>7957.2689365326132</v>
      </c>
      <c r="M29" s="17">
        <v>-17190.427607581147</v>
      </c>
      <c r="N29" s="17">
        <v>15.93676784669732</v>
      </c>
      <c r="O29" s="17">
        <v>0</v>
      </c>
      <c r="P29" s="17">
        <v>7468.3608723266752</v>
      </c>
      <c r="Q29" s="17">
        <v>29.331324446689266</v>
      </c>
      <c r="R29" s="17">
        <v>0</v>
      </c>
      <c r="S29" s="17">
        <v>977.61092362042007</v>
      </c>
      <c r="T29" s="17">
        <v>980.76208699606661</v>
      </c>
      <c r="U29" s="17">
        <v>0</v>
      </c>
      <c r="V29" s="17">
        <v>29435.951213232092</v>
      </c>
      <c r="W29" s="169"/>
      <c r="X29" s="21"/>
      <c r="Y29" s="39"/>
      <c r="Z29" s="39"/>
      <c r="AA29" s="66"/>
      <c r="AB29" s="66"/>
      <c r="AC29" s="66"/>
      <c r="AD29" s="66"/>
      <c r="AE29" s="66"/>
      <c r="AF29" s="66"/>
      <c r="AG29" s="66"/>
      <c r="AH29" s="66"/>
      <c r="AI29" s="66"/>
    </row>
    <row r="30" spans="1:35" s="418" customFormat="1" x14ac:dyDescent="0.2">
      <c r="A30" s="22" t="s">
        <v>1102</v>
      </c>
      <c r="B30" s="18">
        <v>0</v>
      </c>
      <c r="C30" s="18">
        <v>0</v>
      </c>
      <c r="D30" s="18">
        <v>-523.78114208633178</v>
      </c>
      <c r="E30" s="18">
        <v>0</v>
      </c>
      <c r="F30" s="18">
        <v>-1570.0829852620786</v>
      </c>
      <c r="G30" s="18">
        <v>0</v>
      </c>
      <c r="H30" s="18">
        <v>0</v>
      </c>
      <c r="I30" s="18">
        <v>0</v>
      </c>
      <c r="J30" s="18">
        <v>195.62868102774297</v>
      </c>
      <c r="K30" s="18">
        <v>-59.345771531225736</v>
      </c>
      <c r="L30" s="18">
        <v>114.24561164219521</v>
      </c>
      <c r="M30" s="18">
        <v>-8252.5496660454719</v>
      </c>
      <c r="N30" s="18">
        <v>0</v>
      </c>
      <c r="O30" s="18">
        <v>0</v>
      </c>
      <c r="P30" s="18">
        <v>23.03216225515725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-10072.853110000013</v>
      </c>
      <c r="W30" s="169"/>
      <c r="X30" s="21"/>
      <c r="Y30" s="39"/>
      <c r="Z30" s="39"/>
      <c r="AA30" s="66"/>
      <c r="AB30" s="66"/>
      <c r="AC30" s="66"/>
      <c r="AD30" s="66"/>
      <c r="AE30" s="66"/>
      <c r="AF30" s="66"/>
      <c r="AG30" s="66"/>
      <c r="AH30" s="66"/>
      <c r="AI30" s="66"/>
    </row>
    <row r="31" spans="1:35" s="418" customFormat="1" x14ac:dyDescent="0.2">
      <c r="A31" s="14" t="s">
        <v>1997</v>
      </c>
      <c r="B31" s="13">
        <v>0</v>
      </c>
      <c r="C31" s="13">
        <v>-1.7525599999999959</v>
      </c>
      <c r="D31" s="13">
        <v>777.74132266295737</v>
      </c>
      <c r="E31" s="13">
        <v>-403.1844759427068</v>
      </c>
      <c r="F31" s="13">
        <v>-5685.7107945348362</v>
      </c>
      <c r="G31" s="13">
        <v>3.2161875400896962</v>
      </c>
      <c r="H31" s="13">
        <v>5.4051225308632942</v>
      </c>
      <c r="I31" s="13">
        <v>16.459208791713333</v>
      </c>
      <c r="J31" s="13">
        <v>870.75362946992675</v>
      </c>
      <c r="K31" s="13">
        <v>303.98289872149189</v>
      </c>
      <c r="L31" s="13">
        <v>615.85994833916914</v>
      </c>
      <c r="M31" s="13">
        <v>-6297.5300860241505</v>
      </c>
      <c r="N31" s="13">
        <v>-1.381474858134871</v>
      </c>
      <c r="O31" s="13">
        <v>6.1748635579319986</v>
      </c>
      <c r="P31" s="13">
        <v>-1012.0611784081099</v>
      </c>
      <c r="Q31" s="13">
        <v>0</v>
      </c>
      <c r="R31" s="13">
        <v>9.749629070389533</v>
      </c>
      <c r="S31" s="13">
        <v>-0.58914355366138227</v>
      </c>
      <c r="T31" s="13">
        <v>-69.410299362931397</v>
      </c>
      <c r="U31" s="13">
        <v>0</v>
      </c>
      <c r="V31" s="13">
        <v>-10862.277202000001</v>
      </c>
      <c r="W31" s="169"/>
      <c r="X31" s="21"/>
      <c r="Y31" s="39"/>
      <c r="Z31" s="39"/>
      <c r="AA31" s="66"/>
      <c r="AB31" s="66"/>
      <c r="AC31" s="66"/>
      <c r="AD31" s="66"/>
      <c r="AE31" s="66"/>
      <c r="AF31" s="66"/>
      <c r="AG31" s="66"/>
      <c r="AH31" s="66"/>
      <c r="AI31" s="66"/>
    </row>
    <row r="32" spans="1:35" s="418" customFormat="1" x14ac:dyDescent="0.2">
      <c r="A32" s="14" t="s">
        <v>1881</v>
      </c>
      <c r="B32" s="13">
        <v>0</v>
      </c>
      <c r="C32" s="13">
        <v>0</v>
      </c>
      <c r="D32" s="13">
        <v>10048.281906103059</v>
      </c>
      <c r="E32" s="13">
        <v>-14684.928639548272</v>
      </c>
      <c r="F32" s="13">
        <v>-1634.1678424654604</v>
      </c>
      <c r="G32" s="13">
        <v>0</v>
      </c>
      <c r="H32" s="13">
        <v>-0.10034999999999999</v>
      </c>
      <c r="I32" s="13">
        <v>756.02610686450919</v>
      </c>
      <c r="J32" s="13">
        <v>7263.0827830237113</v>
      </c>
      <c r="K32" s="13">
        <v>5835.6382942024547</v>
      </c>
      <c r="L32" s="13">
        <v>2076.9706114700139</v>
      </c>
      <c r="M32" s="13">
        <v>-11448.739483321249</v>
      </c>
      <c r="N32" s="13">
        <v>-23.197020000000009</v>
      </c>
      <c r="O32" s="13">
        <v>0</v>
      </c>
      <c r="P32" s="13">
        <v>-10801.313394979816</v>
      </c>
      <c r="Q32" s="13">
        <v>0</v>
      </c>
      <c r="R32" s="13">
        <v>0</v>
      </c>
      <c r="S32" s="13">
        <v>435.47015013860107</v>
      </c>
      <c r="T32" s="13">
        <v>3323.2799629775004</v>
      </c>
      <c r="U32" s="13">
        <v>0</v>
      </c>
      <c r="V32" s="13">
        <v>-8853.6969155349489</v>
      </c>
      <c r="W32" s="169"/>
      <c r="X32" s="21"/>
      <c r="Y32" s="39"/>
      <c r="Z32" s="39"/>
      <c r="AA32" s="66"/>
      <c r="AB32" s="66"/>
      <c r="AC32" s="66"/>
      <c r="AD32" s="66"/>
      <c r="AE32" s="66"/>
      <c r="AF32" s="66"/>
      <c r="AG32" s="66"/>
      <c r="AH32" s="66"/>
      <c r="AI32" s="66"/>
    </row>
    <row r="33" spans="1:35" s="418" customFormat="1" x14ac:dyDescent="0.2">
      <c r="A33" s="16" t="s">
        <v>1028</v>
      </c>
      <c r="B33" s="17">
        <v>0</v>
      </c>
      <c r="C33" s="17">
        <v>0</v>
      </c>
      <c r="D33" s="17">
        <v>4685.494151073568</v>
      </c>
      <c r="E33" s="17">
        <v>-9972.185107008725</v>
      </c>
      <c r="F33" s="17">
        <v>-1532.8408927867115</v>
      </c>
      <c r="G33" s="17">
        <v>0</v>
      </c>
      <c r="H33" s="17">
        <v>-445.90983248200723</v>
      </c>
      <c r="I33" s="17">
        <v>2225.7945357776589</v>
      </c>
      <c r="J33" s="17">
        <v>5211.5947328775264</v>
      </c>
      <c r="K33" s="17">
        <v>22794.346197942363</v>
      </c>
      <c r="L33" s="17">
        <v>15229.466494403634</v>
      </c>
      <c r="M33" s="17">
        <v>-17862.82541165188</v>
      </c>
      <c r="N33" s="17">
        <v>-919.68224660800001</v>
      </c>
      <c r="O33" s="17">
        <v>0</v>
      </c>
      <c r="P33" s="17">
        <v>-2995.9176538398415</v>
      </c>
      <c r="Q33" s="17">
        <v>-0.26991000000000004</v>
      </c>
      <c r="R33" s="17">
        <v>802.87056131071961</v>
      </c>
      <c r="S33" s="17">
        <v>-351.89498228424759</v>
      </c>
      <c r="T33" s="17">
        <v>-40.249527246801648</v>
      </c>
      <c r="U33" s="17">
        <v>0</v>
      </c>
      <c r="V33" s="17">
        <v>16827.791109477257</v>
      </c>
      <c r="W33" s="169"/>
      <c r="X33" s="21"/>
      <c r="Y33" s="39"/>
      <c r="Z33" s="39"/>
      <c r="AA33" s="66"/>
      <c r="AB33" s="66"/>
      <c r="AC33" s="66"/>
      <c r="AD33" s="66"/>
      <c r="AE33" s="66"/>
      <c r="AF33" s="66"/>
      <c r="AG33" s="66"/>
      <c r="AH33" s="66"/>
      <c r="AI33" s="66"/>
    </row>
    <row r="34" spans="1:35" s="418" customFormat="1" x14ac:dyDescent="0.2">
      <c r="A34" s="22" t="s">
        <v>1753</v>
      </c>
      <c r="B34" s="18">
        <v>0</v>
      </c>
      <c r="C34" s="18">
        <v>0</v>
      </c>
      <c r="D34" s="18">
        <v>3886.4056598819257</v>
      </c>
      <c r="E34" s="18">
        <v>5.8405283382171769</v>
      </c>
      <c r="F34" s="18">
        <v>-17785.010081836208</v>
      </c>
      <c r="G34" s="18">
        <v>0</v>
      </c>
      <c r="H34" s="18">
        <v>-13.333227380359673</v>
      </c>
      <c r="I34" s="18">
        <v>37.567054848655665</v>
      </c>
      <c r="J34" s="18">
        <v>453.40429636951615</v>
      </c>
      <c r="K34" s="18">
        <v>15699.392312483211</v>
      </c>
      <c r="L34" s="18">
        <v>1398.5630142954001</v>
      </c>
      <c r="M34" s="18">
        <v>-14814.443018638611</v>
      </c>
      <c r="N34" s="18">
        <v>1.5255884781977715</v>
      </c>
      <c r="O34" s="18">
        <v>0</v>
      </c>
      <c r="P34" s="18">
        <v>728.78580438823906</v>
      </c>
      <c r="Q34" s="18">
        <v>0</v>
      </c>
      <c r="R34" s="18">
        <v>16.18973441590585</v>
      </c>
      <c r="S34" s="18">
        <v>328.54339435593027</v>
      </c>
      <c r="T34" s="18">
        <v>-4.7000000000000002E-3</v>
      </c>
      <c r="U34" s="18">
        <v>0</v>
      </c>
      <c r="V34" s="18">
        <v>-10056.573639999979</v>
      </c>
      <c r="W34" s="169"/>
      <c r="X34" s="21"/>
      <c r="Y34" s="39"/>
      <c r="Z34" s="39"/>
      <c r="AA34" s="66"/>
      <c r="AB34" s="66"/>
      <c r="AC34" s="66"/>
      <c r="AD34" s="66"/>
      <c r="AE34" s="66"/>
      <c r="AF34" s="66"/>
      <c r="AG34" s="66"/>
      <c r="AH34" s="66"/>
      <c r="AI34" s="66"/>
    </row>
    <row r="35" spans="1:35" s="418" customFormat="1" x14ac:dyDescent="0.2">
      <c r="A35" s="14" t="s">
        <v>1077</v>
      </c>
      <c r="B35" s="13">
        <v>0</v>
      </c>
      <c r="C35" s="13">
        <v>0</v>
      </c>
      <c r="D35" s="13">
        <v>1965.6411799999973</v>
      </c>
      <c r="E35" s="13">
        <v>-22.788349999999976</v>
      </c>
      <c r="F35" s="13">
        <v>3815.3870400000064</v>
      </c>
      <c r="G35" s="13">
        <v>0</v>
      </c>
      <c r="H35" s="13">
        <v>7.8750000000000001E-2</v>
      </c>
      <c r="I35" s="13">
        <v>-273.1019</v>
      </c>
      <c r="J35" s="13">
        <v>3234.8952900000018</v>
      </c>
      <c r="K35" s="13">
        <v>1013.2603699999992</v>
      </c>
      <c r="L35" s="13">
        <v>-1749.296649999997</v>
      </c>
      <c r="M35" s="13">
        <v>-15981.333040000036</v>
      </c>
      <c r="N35" s="13">
        <v>0</v>
      </c>
      <c r="O35" s="13">
        <v>0</v>
      </c>
      <c r="P35" s="13">
        <v>-3278.5429799999924</v>
      </c>
      <c r="Q35" s="13">
        <v>0</v>
      </c>
      <c r="R35" s="13">
        <v>0</v>
      </c>
      <c r="S35" s="13">
        <v>0</v>
      </c>
      <c r="T35" s="13">
        <v>1204.3931899999998</v>
      </c>
      <c r="U35" s="13">
        <v>0</v>
      </c>
      <c r="V35" s="13">
        <v>-10071.407100000019</v>
      </c>
      <c r="W35" s="169"/>
      <c r="X35" s="21"/>
      <c r="Y35" s="39"/>
      <c r="Z35" s="39"/>
      <c r="AA35" s="66"/>
      <c r="AB35" s="66"/>
      <c r="AC35" s="66"/>
      <c r="AD35" s="66"/>
      <c r="AE35" s="66"/>
      <c r="AF35" s="66"/>
      <c r="AG35" s="66"/>
      <c r="AH35" s="66"/>
      <c r="AI35" s="66"/>
    </row>
    <row r="36" spans="1:35" s="418" customFormat="1" x14ac:dyDescent="0.2">
      <c r="A36" s="14" t="s">
        <v>1032</v>
      </c>
      <c r="B36" s="13">
        <v>0</v>
      </c>
      <c r="C36" s="13">
        <v>-8.4484999999999992</v>
      </c>
      <c r="D36" s="13">
        <v>244.75722999999991</v>
      </c>
      <c r="E36" s="13">
        <v>-15.399759999999995</v>
      </c>
      <c r="F36" s="13">
        <v>838.25412000000006</v>
      </c>
      <c r="G36" s="13">
        <v>0</v>
      </c>
      <c r="H36" s="13">
        <v>0</v>
      </c>
      <c r="I36" s="13">
        <v>0</v>
      </c>
      <c r="J36" s="13">
        <v>25.117290000000008</v>
      </c>
      <c r="K36" s="13">
        <v>-497.26283999999993</v>
      </c>
      <c r="L36" s="13">
        <v>24.250560000000245</v>
      </c>
      <c r="M36" s="13">
        <v>-5225.0425500000047</v>
      </c>
      <c r="N36" s="13">
        <v>0</v>
      </c>
      <c r="O36" s="13">
        <v>0</v>
      </c>
      <c r="P36" s="13">
        <v>52.729399999999991</v>
      </c>
      <c r="Q36" s="13">
        <v>0</v>
      </c>
      <c r="R36" s="13">
        <v>0.88336000000000037</v>
      </c>
      <c r="S36" s="13">
        <v>6.7919600000000022</v>
      </c>
      <c r="T36" s="13">
        <v>0</v>
      </c>
      <c r="U36" s="13">
        <v>0</v>
      </c>
      <c r="V36" s="13">
        <v>-4553.3697300000049</v>
      </c>
      <c r="W36" s="169"/>
      <c r="X36" s="21"/>
      <c r="Y36" s="39"/>
      <c r="Z36" s="39"/>
      <c r="AA36" s="66"/>
      <c r="AB36" s="66"/>
      <c r="AC36" s="66"/>
      <c r="AD36" s="66"/>
      <c r="AE36" s="66"/>
      <c r="AF36" s="66"/>
      <c r="AG36" s="66"/>
      <c r="AH36" s="66"/>
      <c r="AI36" s="66"/>
    </row>
    <row r="37" spans="1:35" s="418" customFormat="1" x14ac:dyDescent="0.2">
      <c r="A37" s="16" t="s">
        <v>1031</v>
      </c>
      <c r="B37" s="17">
        <v>0</v>
      </c>
      <c r="C37" s="17">
        <v>0</v>
      </c>
      <c r="D37" s="17">
        <v>4966.9962315165758</v>
      </c>
      <c r="E37" s="17">
        <v>157.61271662500005</v>
      </c>
      <c r="F37" s="17">
        <v>-475.84990879479051</v>
      </c>
      <c r="G37" s="17">
        <v>0</v>
      </c>
      <c r="H37" s="17">
        <v>0</v>
      </c>
      <c r="I37" s="17">
        <v>2.2119885999999953</v>
      </c>
      <c r="J37" s="17">
        <v>859.28407870580077</v>
      </c>
      <c r="K37" s="17">
        <v>6511.4952412231441</v>
      </c>
      <c r="L37" s="17">
        <v>1000.0907398952949</v>
      </c>
      <c r="M37" s="17">
        <v>-6490.2144749501567</v>
      </c>
      <c r="N37" s="17">
        <v>1.5781700000000001</v>
      </c>
      <c r="O37" s="17">
        <v>0</v>
      </c>
      <c r="P37" s="17">
        <v>-537.71213399026658</v>
      </c>
      <c r="Q37" s="17">
        <v>0</v>
      </c>
      <c r="R37" s="17">
        <v>60.745502428958005</v>
      </c>
      <c r="S37" s="17">
        <v>282.74643107286062</v>
      </c>
      <c r="T37" s="17">
        <v>31.93112000000006</v>
      </c>
      <c r="U37" s="17">
        <v>0</v>
      </c>
      <c r="V37" s="17">
        <v>6370.9157023324224</v>
      </c>
      <c r="W37" s="169"/>
      <c r="X37" s="21"/>
      <c r="Y37" s="39"/>
      <c r="Z37" s="39"/>
      <c r="AA37" s="66"/>
      <c r="AB37" s="66"/>
      <c r="AC37" s="66"/>
      <c r="AD37" s="66"/>
      <c r="AE37" s="66"/>
      <c r="AF37" s="66"/>
      <c r="AG37" s="66"/>
      <c r="AH37" s="66"/>
      <c r="AI37" s="66"/>
    </row>
    <row r="38" spans="1:35" s="418" customFormat="1" x14ac:dyDescent="0.2">
      <c r="A38" s="22" t="s">
        <v>1101</v>
      </c>
      <c r="B38" s="18">
        <v>0</v>
      </c>
      <c r="C38" s="18">
        <v>17.622789999999966</v>
      </c>
      <c r="D38" s="18">
        <v>-703.4208803255425</v>
      </c>
      <c r="E38" s="18">
        <v>-41.619753773466336</v>
      </c>
      <c r="F38" s="18">
        <v>-10966.158839935817</v>
      </c>
      <c r="G38" s="18">
        <v>0</v>
      </c>
      <c r="H38" s="18">
        <v>2.1900000000000001E-3</v>
      </c>
      <c r="I38" s="18">
        <v>-18.120424020104423</v>
      </c>
      <c r="J38" s="18">
        <v>-70.574692686711344</v>
      </c>
      <c r="K38" s="18">
        <v>-2880.7874756990773</v>
      </c>
      <c r="L38" s="18">
        <v>-677.88015575210738</v>
      </c>
      <c r="M38" s="18">
        <v>-24677.01961021348</v>
      </c>
      <c r="N38" s="18">
        <v>0</v>
      </c>
      <c r="O38" s="18">
        <v>0</v>
      </c>
      <c r="P38" s="18">
        <v>-118.48532247355504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-40136.442174879856</v>
      </c>
      <c r="W38" s="169"/>
      <c r="X38" s="21"/>
      <c r="Y38" s="39"/>
      <c r="Z38" s="39"/>
      <c r="AA38" s="66"/>
      <c r="AB38" s="66"/>
      <c r="AC38" s="66"/>
      <c r="AD38" s="66"/>
      <c r="AE38" s="66"/>
      <c r="AF38" s="66"/>
      <c r="AG38" s="66"/>
      <c r="AH38" s="66"/>
      <c r="AI38" s="66"/>
    </row>
    <row r="39" spans="1:35" s="418" customFormat="1" x14ac:dyDescent="0.2">
      <c r="A39" s="14" t="s">
        <v>1934</v>
      </c>
      <c r="B39" s="13">
        <v>0</v>
      </c>
      <c r="C39" s="13">
        <v>0</v>
      </c>
      <c r="D39" s="13">
        <v>10527.631335011911</v>
      </c>
      <c r="E39" s="13">
        <v>12819.050557632067</v>
      </c>
      <c r="F39" s="13">
        <v>-2627.0540230028928</v>
      </c>
      <c r="G39" s="13">
        <v>0</v>
      </c>
      <c r="H39" s="13">
        <v>33.926628828799622</v>
      </c>
      <c r="I39" s="13">
        <v>322.66667589479113</v>
      </c>
      <c r="J39" s="13">
        <v>14981.269843144142</v>
      </c>
      <c r="K39" s="13">
        <v>11513.736307112522</v>
      </c>
      <c r="L39" s="13">
        <v>9859.4529853919266</v>
      </c>
      <c r="M39" s="13">
        <v>-10256.000968868091</v>
      </c>
      <c r="N39" s="13">
        <v>20.722828927384615</v>
      </c>
      <c r="O39" s="13">
        <v>0</v>
      </c>
      <c r="P39" s="13">
        <v>3026.8321270477236</v>
      </c>
      <c r="Q39" s="13">
        <v>0</v>
      </c>
      <c r="R39" s="13">
        <v>136.16385021529425</v>
      </c>
      <c r="S39" s="13">
        <v>14.294123783187329</v>
      </c>
      <c r="T39" s="13">
        <v>1302.0682188812455</v>
      </c>
      <c r="U39" s="13">
        <v>0</v>
      </c>
      <c r="V39" s="13">
        <v>51674.760490000008</v>
      </c>
      <c r="W39" s="169"/>
      <c r="X39" s="21"/>
      <c r="Y39" s="39"/>
      <c r="Z39" s="39"/>
      <c r="AA39" s="66"/>
      <c r="AB39" s="66"/>
      <c r="AC39" s="66"/>
      <c r="AD39" s="66"/>
      <c r="AE39" s="66"/>
      <c r="AF39" s="66"/>
      <c r="AG39" s="66"/>
      <c r="AH39" s="66"/>
      <c r="AI39" s="66"/>
    </row>
    <row r="40" spans="1:35" s="418" customFormat="1" x14ac:dyDescent="0.2">
      <c r="A40" s="14" t="s">
        <v>1877</v>
      </c>
      <c r="B40" s="13">
        <v>0</v>
      </c>
      <c r="C40" s="13">
        <v>0</v>
      </c>
      <c r="D40" s="13">
        <v>890.73099999999999</v>
      </c>
      <c r="E40" s="13">
        <v>0.35</v>
      </c>
      <c r="F40" s="13">
        <v>-1238.204</v>
      </c>
      <c r="G40" s="13">
        <v>0</v>
      </c>
      <c r="H40" s="13">
        <v>0</v>
      </c>
      <c r="I40" s="13">
        <v>0.56299999999999994</v>
      </c>
      <c r="J40" s="13">
        <v>213.18600000000001</v>
      </c>
      <c r="K40" s="13">
        <v>1325.0550000000001</v>
      </c>
      <c r="L40" s="13">
        <v>415.11</v>
      </c>
      <c r="M40" s="13">
        <v>-8647.4989999999998</v>
      </c>
      <c r="N40" s="13">
        <v>0</v>
      </c>
      <c r="O40" s="13">
        <v>0</v>
      </c>
      <c r="P40" s="13">
        <v>-235.35400000000001</v>
      </c>
      <c r="Q40" s="13">
        <v>0</v>
      </c>
      <c r="R40" s="13">
        <v>-414.78899999999999</v>
      </c>
      <c r="S40" s="13">
        <v>665.476</v>
      </c>
      <c r="T40" s="13">
        <v>35.648000000000003</v>
      </c>
      <c r="U40" s="13">
        <v>0</v>
      </c>
      <c r="V40" s="13">
        <v>-6989.7269999999999</v>
      </c>
      <c r="W40" s="169"/>
      <c r="X40" s="21"/>
      <c r="Y40" s="39"/>
      <c r="Z40" s="39"/>
      <c r="AA40" s="66"/>
      <c r="AB40" s="66"/>
      <c r="AC40" s="66"/>
      <c r="AD40" s="66"/>
      <c r="AE40" s="66"/>
      <c r="AF40" s="66"/>
      <c r="AG40" s="66"/>
      <c r="AH40" s="66"/>
      <c r="AI40" s="66"/>
    </row>
    <row r="41" spans="1:35" s="418" customFormat="1" x14ac:dyDescent="0.2">
      <c r="A41" s="14" t="s">
        <v>1100</v>
      </c>
      <c r="B41" s="13">
        <v>0</v>
      </c>
      <c r="C41" s="13">
        <v>0</v>
      </c>
      <c r="D41" s="13">
        <v>1453.1858400000003</v>
      </c>
      <c r="E41" s="13">
        <v>-4.6412200000000885</v>
      </c>
      <c r="F41" s="13">
        <v>-2118.5242500000077</v>
      </c>
      <c r="G41" s="13">
        <v>921.31751999999994</v>
      </c>
      <c r="H41" s="13">
        <v>-103.48163000000015</v>
      </c>
      <c r="I41" s="13">
        <v>589.28566999999975</v>
      </c>
      <c r="J41" s="13">
        <v>6973.4385299999994</v>
      </c>
      <c r="K41" s="13">
        <v>-525.76565000000414</v>
      </c>
      <c r="L41" s="13">
        <v>6134.6238199999962</v>
      </c>
      <c r="M41" s="13">
        <v>-13006.472870000012</v>
      </c>
      <c r="N41" s="13">
        <v>-150.29717000000002</v>
      </c>
      <c r="O41" s="13">
        <v>0</v>
      </c>
      <c r="P41" s="13">
        <v>1667.8710500000002</v>
      </c>
      <c r="Q41" s="13">
        <v>0</v>
      </c>
      <c r="R41" s="13">
        <v>-40.159329999999947</v>
      </c>
      <c r="S41" s="13">
        <v>50.458749999999974</v>
      </c>
      <c r="T41" s="13">
        <v>24.121569999999949</v>
      </c>
      <c r="U41" s="13">
        <v>0</v>
      </c>
      <c r="V41" s="13">
        <v>1864.9606299999721</v>
      </c>
      <c r="W41" s="169"/>
      <c r="X41" s="21"/>
      <c r="Y41" s="39"/>
      <c r="Z41" s="39"/>
      <c r="AA41" s="66"/>
      <c r="AB41" s="66"/>
      <c r="AC41" s="66"/>
      <c r="AD41" s="66"/>
      <c r="AE41" s="66"/>
      <c r="AF41" s="66"/>
      <c r="AG41" s="66"/>
      <c r="AH41" s="66"/>
      <c r="AI41" s="66"/>
    </row>
    <row r="42" spans="1:35" s="418" customFormat="1" x14ac:dyDescent="0.2">
      <c r="A42" s="22" t="s">
        <v>1073</v>
      </c>
      <c r="B42" s="18">
        <v>0</v>
      </c>
      <c r="C42" s="18">
        <v>0</v>
      </c>
      <c r="D42" s="18">
        <v>1499.7177888420131</v>
      </c>
      <c r="E42" s="18">
        <v>-25.558807371729419</v>
      </c>
      <c r="F42" s="18">
        <v>-6896.3344131104323</v>
      </c>
      <c r="G42" s="18">
        <v>0</v>
      </c>
      <c r="H42" s="18">
        <v>4.4578152904408332</v>
      </c>
      <c r="I42" s="18">
        <v>-41.078456507701738</v>
      </c>
      <c r="J42" s="18">
        <v>-7.8500167813814734</v>
      </c>
      <c r="K42" s="18">
        <v>899.73157732659672</v>
      </c>
      <c r="L42" s="18">
        <v>337.71082324727683</v>
      </c>
      <c r="M42" s="18">
        <v>-43494.468652730204</v>
      </c>
      <c r="N42" s="18">
        <v>0</v>
      </c>
      <c r="O42" s="18">
        <v>0</v>
      </c>
      <c r="P42" s="18">
        <v>-383.59316820487351</v>
      </c>
      <c r="Q42" s="18">
        <v>0</v>
      </c>
      <c r="R42" s="18">
        <v>0</v>
      </c>
      <c r="S42" s="18">
        <v>0</v>
      </c>
      <c r="T42" s="18">
        <v>48.717040000000004</v>
      </c>
      <c r="U42" s="18">
        <v>0</v>
      </c>
      <c r="V42" s="18">
        <v>-48058.548469999994</v>
      </c>
      <c r="W42" s="169"/>
      <c r="X42" s="21"/>
      <c r="Y42" s="39"/>
      <c r="Z42" s="39"/>
      <c r="AA42" s="66"/>
      <c r="AB42" s="66"/>
      <c r="AC42" s="66"/>
      <c r="AD42" s="66"/>
      <c r="AE42" s="66"/>
      <c r="AF42" s="66"/>
      <c r="AG42" s="66"/>
      <c r="AH42" s="66"/>
      <c r="AI42" s="66"/>
    </row>
    <row r="43" spans="1:35" s="418" customFormat="1" x14ac:dyDescent="0.2">
      <c r="A43" s="14" t="s">
        <v>1488</v>
      </c>
      <c r="B43" s="13">
        <v>0</v>
      </c>
      <c r="C43" s="13">
        <v>0</v>
      </c>
      <c r="D43" s="13">
        <v>2374.4555229292864</v>
      </c>
      <c r="E43" s="13">
        <v>2196.9744143711623</v>
      </c>
      <c r="F43" s="13">
        <v>5335.0934255449174</v>
      </c>
      <c r="G43" s="13">
        <v>0</v>
      </c>
      <c r="H43" s="13">
        <v>9.262871338706459</v>
      </c>
      <c r="I43" s="13">
        <v>-150.16969016228273</v>
      </c>
      <c r="J43" s="13">
        <v>3366.0921210741431</v>
      </c>
      <c r="K43" s="13">
        <v>15773.347508145429</v>
      </c>
      <c r="L43" s="13">
        <v>17561.967367593767</v>
      </c>
      <c r="M43" s="13">
        <v>-16809.053737471135</v>
      </c>
      <c r="N43" s="13">
        <v>-4.0379999999999999E-2</v>
      </c>
      <c r="O43" s="13">
        <v>50.008548278833274</v>
      </c>
      <c r="P43" s="13">
        <v>-210.13076257487597</v>
      </c>
      <c r="Q43" s="13">
        <v>-160.04330058472661</v>
      </c>
      <c r="R43" s="13">
        <v>94.627806232099601</v>
      </c>
      <c r="S43" s="13">
        <v>993.46895328381902</v>
      </c>
      <c r="T43" s="13">
        <v>1655.4216861389955</v>
      </c>
      <c r="U43" s="13">
        <v>0</v>
      </c>
      <c r="V43" s="13">
        <v>32081.28235413814</v>
      </c>
      <c r="W43" s="169"/>
      <c r="X43" s="21"/>
      <c r="Y43" s="39"/>
      <c r="Z43" s="39"/>
      <c r="AA43" s="66"/>
      <c r="AB43" s="66"/>
      <c r="AC43" s="66"/>
      <c r="AD43" s="66"/>
      <c r="AE43" s="66"/>
      <c r="AF43" s="66"/>
      <c r="AG43" s="66"/>
      <c r="AH43" s="66"/>
      <c r="AI43" s="66"/>
    </row>
    <row r="44" spans="1:35" s="418" customFormat="1" x14ac:dyDescent="0.2">
      <c r="A44" s="14" t="s">
        <v>5</v>
      </c>
      <c r="B44" s="13">
        <v>0</v>
      </c>
      <c r="C44" s="13">
        <v>0</v>
      </c>
      <c r="D44" s="13">
        <v>-376.03474</v>
      </c>
      <c r="E44" s="13">
        <v>0</v>
      </c>
      <c r="F44" s="13">
        <v>-93.336540000000014</v>
      </c>
      <c r="G44" s="13">
        <v>0</v>
      </c>
      <c r="H44" s="13">
        <v>0</v>
      </c>
      <c r="I44" s="13">
        <v>0</v>
      </c>
      <c r="J44" s="13">
        <v>0</v>
      </c>
      <c r="K44" s="13">
        <v>-20.363940000000003</v>
      </c>
      <c r="L44" s="13">
        <v>0</v>
      </c>
      <c r="M44" s="13">
        <v>-854.20539999999983</v>
      </c>
      <c r="N44" s="13">
        <v>0</v>
      </c>
      <c r="O44" s="13">
        <v>0</v>
      </c>
      <c r="P44" s="13">
        <v>-2.3283500000000004</v>
      </c>
      <c r="Q44" s="13">
        <v>0</v>
      </c>
      <c r="R44" s="13">
        <v>0</v>
      </c>
      <c r="S44" s="13">
        <v>0</v>
      </c>
      <c r="T44" s="13">
        <v>-1.1270499999999997</v>
      </c>
      <c r="U44" s="13">
        <v>0</v>
      </c>
      <c r="V44" s="13">
        <v>-1347.3960199999999</v>
      </c>
      <c r="W44" s="169"/>
      <c r="X44" s="21"/>
      <c r="Y44" s="39"/>
      <c r="Z44" s="39"/>
      <c r="AA44" s="66"/>
      <c r="AB44" s="66"/>
      <c r="AC44" s="66"/>
      <c r="AD44" s="66"/>
      <c r="AE44" s="66"/>
      <c r="AF44" s="66"/>
      <c r="AG44" s="66"/>
      <c r="AH44" s="66"/>
      <c r="AI44" s="66"/>
    </row>
    <row r="45" spans="1:35" s="418" customFormat="1" x14ac:dyDescent="0.2">
      <c r="A45" s="16" t="s">
        <v>1886</v>
      </c>
      <c r="B45" s="17">
        <v>0</v>
      </c>
      <c r="C45" s="17">
        <v>0</v>
      </c>
      <c r="D45" s="17">
        <v>59.542380000000023</v>
      </c>
      <c r="E45" s="17">
        <v>-95.821780000000004</v>
      </c>
      <c r="F45" s="17">
        <v>-5649.3084100000005</v>
      </c>
      <c r="G45" s="17">
        <v>0</v>
      </c>
      <c r="H45" s="17">
        <v>0</v>
      </c>
      <c r="I45" s="17">
        <v>-1.7582000000000004</v>
      </c>
      <c r="J45" s="17">
        <v>-28.716050000000017</v>
      </c>
      <c r="K45" s="17">
        <v>-2078.7345999999993</v>
      </c>
      <c r="L45" s="17">
        <v>226.03075999999996</v>
      </c>
      <c r="M45" s="17">
        <v>-8785.5703199999971</v>
      </c>
      <c r="N45" s="17">
        <v>0</v>
      </c>
      <c r="O45" s="17">
        <v>0</v>
      </c>
      <c r="P45" s="17">
        <v>64.69007000000002</v>
      </c>
      <c r="Q45" s="17">
        <v>0</v>
      </c>
      <c r="R45" s="17">
        <v>1.3855700000000002</v>
      </c>
      <c r="S45" s="17">
        <v>0</v>
      </c>
      <c r="T45" s="17">
        <v>113.53611999999998</v>
      </c>
      <c r="U45" s="17">
        <v>0</v>
      </c>
      <c r="V45" s="17">
        <v>-16174.724459999996</v>
      </c>
      <c r="W45" s="169"/>
      <c r="X45" s="21"/>
      <c r="Y45" s="39"/>
      <c r="Z45" s="39"/>
      <c r="AA45" s="66"/>
      <c r="AB45" s="66"/>
      <c r="AC45" s="66"/>
      <c r="AD45" s="66"/>
      <c r="AE45" s="66"/>
      <c r="AF45" s="66"/>
      <c r="AG45" s="66"/>
      <c r="AH45" s="66"/>
      <c r="AI45" s="66"/>
    </row>
    <row r="46" spans="1:35" s="418" customFormat="1" x14ac:dyDescent="0.2">
      <c r="A46" s="14" t="s">
        <v>1029</v>
      </c>
      <c r="B46" s="13">
        <v>0</v>
      </c>
      <c r="C46" s="13">
        <v>0</v>
      </c>
      <c r="D46" s="13">
        <v>12136.812900162891</v>
      </c>
      <c r="E46" s="13">
        <v>38380.386996312496</v>
      </c>
      <c r="F46" s="13">
        <v>-12323.855535935461</v>
      </c>
      <c r="G46" s="13">
        <v>0</v>
      </c>
      <c r="H46" s="13">
        <v>-32.238205852391744</v>
      </c>
      <c r="I46" s="13">
        <v>-327.57153261484939</v>
      </c>
      <c r="J46" s="13">
        <v>2821.8714882471049</v>
      </c>
      <c r="K46" s="13">
        <v>18814.176642922961</v>
      </c>
      <c r="L46" s="13">
        <v>3479.0071594568417</v>
      </c>
      <c r="M46" s="13">
        <v>2354.5829640360398</v>
      </c>
      <c r="N46" s="13">
        <v>-8.3956591123168778</v>
      </c>
      <c r="O46" s="13">
        <v>0</v>
      </c>
      <c r="P46" s="13">
        <v>-6498.3882387071753</v>
      </c>
      <c r="Q46" s="13">
        <v>-0.54797044352418234</v>
      </c>
      <c r="R46" s="13">
        <v>0</v>
      </c>
      <c r="S46" s="13">
        <v>0</v>
      </c>
      <c r="T46" s="13">
        <v>1931.3646958793247</v>
      </c>
      <c r="U46" s="13">
        <v>0</v>
      </c>
      <c r="V46" s="13">
        <v>60727.205704351931</v>
      </c>
      <c r="W46" s="169"/>
      <c r="X46" s="21"/>
      <c r="Y46" s="39"/>
      <c r="Z46" s="39"/>
      <c r="AA46" s="66"/>
      <c r="AB46" s="66"/>
      <c r="AC46" s="66"/>
      <c r="AD46" s="66"/>
      <c r="AE46" s="66"/>
      <c r="AF46" s="66"/>
      <c r="AG46" s="66"/>
      <c r="AH46" s="66"/>
      <c r="AI46" s="66"/>
    </row>
    <row r="47" spans="1:35" s="418" customFormat="1" x14ac:dyDescent="0.2">
      <c r="A47" s="14" t="s">
        <v>1878</v>
      </c>
      <c r="B47" s="13">
        <v>0</v>
      </c>
      <c r="C47" s="13">
        <v>0</v>
      </c>
      <c r="D47" s="13">
        <v>14753.063049999997</v>
      </c>
      <c r="E47" s="13">
        <v>16632.178366400003</v>
      </c>
      <c r="F47" s="13">
        <v>1982.8654490227141</v>
      </c>
      <c r="G47" s="13">
        <v>-5.8099999999999999E-2</v>
      </c>
      <c r="H47" s="13">
        <v>0</v>
      </c>
      <c r="I47" s="13">
        <v>286.46532285714284</v>
      </c>
      <c r="J47" s="13">
        <v>189.37011000000001</v>
      </c>
      <c r="K47" s="13">
        <v>14403.301926235867</v>
      </c>
      <c r="L47" s="13">
        <v>1729.7337302330518</v>
      </c>
      <c r="M47" s="13">
        <v>2954.5359641764117</v>
      </c>
      <c r="N47" s="13">
        <v>0</v>
      </c>
      <c r="O47" s="13">
        <v>0</v>
      </c>
      <c r="P47" s="13">
        <v>72.274769999999961</v>
      </c>
      <c r="Q47" s="13">
        <v>0</v>
      </c>
      <c r="R47" s="13">
        <v>12.190590000000004</v>
      </c>
      <c r="S47" s="13">
        <v>11.730359999999971</v>
      </c>
      <c r="T47" s="13">
        <v>640.30101000000002</v>
      </c>
      <c r="U47" s="13">
        <v>85.350580000000008</v>
      </c>
      <c r="V47" s="13">
        <v>53753.303128925181</v>
      </c>
      <c r="W47" s="169"/>
      <c r="X47" s="21"/>
      <c r="Y47" s="39"/>
      <c r="Z47" s="39"/>
      <c r="AA47" s="66"/>
      <c r="AB47" s="66"/>
      <c r="AC47" s="66"/>
      <c r="AD47" s="66"/>
      <c r="AE47" s="66"/>
      <c r="AF47" s="66"/>
      <c r="AG47" s="66"/>
      <c r="AH47" s="66"/>
      <c r="AI47" s="66"/>
    </row>
    <row r="48" spans="1:35" s="418" customFormat="1" x14ac:dyDescent="0.2">
      <c r="A48" s="16" t="s">
        <v>1022</v>
      </c>
      <c r="B48" s="17">
        <v>0</v>
      </c>
      <c r="C48" s="17">
        <v>0</v>
      </c>
      <c r="D48" s="17">
        <v>5708.6488760772372</v>
      </c>
      <c r="E48" s="17">
        <v>7587.7722922431994</v>
      </c>
      <c r="F48" s="17">
        <v>-9231.4698646004126</v>
      </c>
      <c r="G48" s="17">
        <v>0</v>
      </c>
      <c r="H48" s="17">
        <v>-6.6358740250920976</v>
      </c>
      <c r="I48" s="17">
        <v>-711.38894035305736</v>
      </c>
      <c r="J48" s="17">
        <v>3410.5717802058475</v>
      </c>
      <c r="K48" s="17">
        <v>445.01449932464959</v>
      </c>
      <c r="L48" s="17">
        <v>-17991.191365251889</v>
      </c>
      <c r="M48" s="17">
        <v>-14265.518279418982</v>
      </c>
      <c r="N48" s="17">
        <v>-13.410661771298175</v>
      </c>
      <c r="O48" s="17">
        <v>46.560805048143308</v>
      </c>
      <c r="P48" s="17">
        <v>-3289.4002208749075</v>
      </c>
      <c r="Q48" s="17">
        <v>-115.29731706247846</v>
      </c>
      <c r="R48" s="17">
        <v>0</v>
      </c>
      <c r="S48" s="17">
        <v>-2360.2190205297284</v>
      </c>
      <c r="T48" s="17">
        <v>733.71100098874422</v>
      </c>
      <c r="U48" s="17">
        <v>0</v>
      </c>
      <c r="V48" s="17">
        <v>-30052.252290000022</v>
      </c>
      <c r="W48" s="169"/>
      <c r="X48" s="21"/>
      <c r="Y48" s="39"/>
      <c r="Z48" s="39"/>
      <c r="AA48" s="66"/>
      <c r="AB48" s="66"/>
      <c r="AC48" s="66"/>
      <c r="AD48" s="66"/>
      <c r="AE48" s="66"/>
      <c r="AF48" s="66"/>
      <c r="AG48" s="66"/>
      <c r="AH48" s="66"/>
      <c r="AI48" s="66"/>
    </row>
    <row r="49" spans="1:49" s="931" customFormat="1" x14ac:dyDescent="0.2">
      <c r="A49" s="1487" t="s">
        <v>856</v>
      </c>
      <c r="B49" s="1500">
        <v>0</v>
      </c>
      <c r="C49" s="1500">
        <v>229.0223100000004</v>
      </c>
      <c r="D49" s="1500">
        <v>177354.82434177506</v>
      </c>
      <c r="E49" s="1500">
        <v>19959.265098201329</v>
      </c>
      <c r="F49" s="1500">
        <v>-190976.6304446226</v>
      </c>
      <c r="G49" s="1500">
        <v>924.47560754008964</v>
      </c>
      <c r="H49" s="1500">
        <v>534.40279758205645</v>
      </c>
      <c r="I49" s="1500">
        <v>13885.256753630176</v>
      </c>
      <c r="J49" s="1500">
        <v>114220.5173817084</v>
      </c>
      <c r="K49" s="1500">
        <v>175362.06466554489</v>
      </c>
      <c r="L49" s="1500">
        <v>23504.048244415051</v>
      </c>
      <c r="M49" s="1500">
        <v>-327931.23276438366</v>
      </c>
      <c r="N49" s="1500">
        <v>-246.91264935965265</v>
      </c>
      <c r="O49" s="1500">
        <v>102.74079928435378</v>
      </c>
      <c r="P49" s="1500">
        <v>21986.005892085461</v>
      </c>
      <c r="Q49" s="1500">
        <v>-4145.1850230336731</v>
      </c>
      <c r="R49" s="1500">
        <v>-3065.0083979951983</v>
      </c>
      <c r="S49" s="1500">
        <v>14521.937768953567</v>
      </c>
      <c r="T49" s="1500">
        <v>22372.952604308186</v>
      </c>
      <c r="U49" s="1500">
        <v>190.88241000000019</v>
      </c>
      <c r="V49" s="1500">
        <v>58783.427395633917</v>
      </c>
      <c r="W49" s="969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</row>
    <row r="50" spans="1:49" s="931" customFormat="1" x14ac:dyDescent="0.2">
      <c r="A50" s="1671" t="s">
        <v>3841</v>
      </c>
      <c r="B50" s="937"/>
      <c r="C50" s="937"/>
      <c r="D50" s="937"/>
      <c r="E50" s="937"/>
      <c r="F50" s="937"/>
      <c r="G50" s="937"/>
      <c r="H50" s="937"/>
      <c r="I50" s="937"/>
      <c r="J50" s="937"/>
      <c r="K50" s="937"/>
      <c r="L50" s="937"/>
      <c r="M50" s="937"/>
      <c r="N50" s="937"/>
      <c r="O50" s="937"/>
      <c r="P50" s="937"/>
      <c r="Q50" s="937"/>
      <c r="R50" s="937"/>
      <c r="S50" s="937"/>
      <c r="T50" s="937"/>
      <c r="U50" s="937"/>
      <c r="V50" s="937"/>
      <c r="W50" s="969"/>
      <c r="X50" s="936"/>
      <c r="Y50" s="936"/>
      <c r="Z50" s="936"/>
      <c r="AA50" s="936"/>
      <c r="AB50" s="936"/>
      <c r="AC50" s="936"/>
      <c r="AD50" s="936"/>
      <c r="AE50" s="936"/>
      <c r="AF50" s="936"/>
      <c r="AG50" s="936"/>
      <c r="AH50" s="936"/>
      <c r="AI50" s="936"/>
    </row>
    <row r="51" spans="1:49" s="418" customFormat="1" x14ac:dyDescent="0.2">
      <c r="A51" s="14" t="s">
        <v>1879</v>
      </c>
      <c r="B51" s="13">
        <v>0</v>
      </c>
      <c r="C51" s="13">
        <v>-1218.7686099999985</v>
      </c>
      <c r="D51" s="13">
        <v>43.511040000000037</v>
      </c>
      <c r="E51" s="13">
        <v>3014.0836499999887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1838.82607999999</v>
      </c>
      <c r="W51" s="66"/>
      <c r="X51" s="66"/>
      <c r="Y51" s="67"/>
      <c r="Z51" s="67"/>
      <c r="AA51" s="66"/>
      <c r="AB51" s="66"/>
      <c r="AC51" s="66"/>
      <c r="AD51" s="66"/>
      <c r="AE51" s="66"/>
      <c r="AF51" s="66"/>
      <c r="AG51" s="66"/>
      <c r="AH51" s="66"/>
      <c r="AI51" s="66"/>
    </row>
    <row r="52" spans="1:49" s="418" customFormat="1" x14ac:dyDescent="0.2">
      <c r="A52" s="14" t="s">
        <v>1880</v>
      </c>
      <c r="B52" s="13">
        <v>0</v>
      </c>
      <c r="C52" s="13">
        <v>6731.9157382917556</v>
      </c>
      <c r="D52" s="13">
        <v>836.51435507277961</v>
      </c>
      <c r="E52" s="13">
        <v>-7964.4074233645351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-395.97732999999971</v>
      </c>
      <c r="W52" s="66"/>
      <c r="X52" s="66"/>
      <c r="Y52" s="67"/>
      <c r="Z52" s="67"/>
      <c r="AA52" s="66"/>
      <c r="AB52" s="66"/>
      <c r="AC52" s="66"/>
      <c r="AD52" s="66"/>
      <c r="AE52" s="66"/>
      <c r="AF52" s="66"/>
      <c r="AG52" s="66"/>
      <c r="AH52" s="66"/>
      <c r="AI52" s="66"/>
    </row>
    <row r="53" spans="1:49" s="418" customFormat="1" x14ac:dyDescent="0.2">
      <c r="A53" s="14" t="s">
        <v>1918</v>
      </c>
      <c r="B53" s="13">
        <v>-503.05288999999988</v>
      </c>
      <c r="C53" s="13">
        <v>8155.1447619399723</v>
      </c>
      <c r="D53" s="13">
        <v>-1066.7997216199997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6585.2921503199732</v>
      </c>
      <c r="W53" s="66"/>
      <c r="X53" s="66"/>
      <c r="Y53" s="67"/>
      <c r="Z53" s="67"/>
      <c r="AA53" s="66"/>
      <c r="AB53" s="66"/>
      <c r="AC53" s="66"/>
      <c r="AD53" s="66"/>
      <c r="AE53" s="66"/>
      <c r="AF53" s="66"/>
      <c r="AG53" s="66"/>
      <c r="AH53" s="66"/>
      <c r="AI53" s="66"/>
    </row>
    <row r="54" spans="1:49" s="418" customFormat="1" x14ac:dyDescent="0.2">
      <c r="A54" s="22" t="s">
        <v>141</v>
      </c>
      <c r="B54" s="18">
        <v>0</v>
      </c>
      <c r="C54" s="18">
        <v>2089.2436600000115</v>
      </c>
      <c r="D54" s="18">
        <v>315.1881699999999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2404.4318300000114</v>
      </c>
      <c r="W54" s="66"/>
      <c r="X54" s="66"/>
      <c r="Y54" s="67"/>
      <c r="Z54" s="67"/>
      <c r="AA54" s="66"/>
      <c r="AB54" s="66"/>
      <c r="AC54" s="66"/>
      <c r="AD54" s="66"/>
      <c r="AE54" s="66"/>
      <c r="AF54" s="66"/>
      <c r="AG54" s="66"/>
      <c r="AH54" s="66"/>
      <c r="AI54" s="66"/>
    </row>
    <row r="55" spans="1:49" s="418" customFormat="1" x14ac:dyDescent="0.2">
      <c r="A55" s="14" t="s">
        <v>4</v>
      </c>
      <c r="B55" s="13">
        <v>0</v>
      </c>
      <c r="C55" s="13">
        <v>-1266.5930000000001</v>
      </c>
      <c r="D55" s="13">
        <v>-10696.893</v>
      </c>
      <c r="E55" s="13">
        <v>-553.16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-12516.646000000001</v>
      </c>
      <c r="W55" s="66"/>
      <c r="X55" s="66"/>
      <c r="Y55" s="67"/>
      <c r="Z55" s="67"/>
      <c r="AA55" s="66"/>
      <c r="AB55" s="66"/>
      <c r="AC55" s="66"/>
      <c r="AD55" s="66"/>
      <c r="AE55" s="66"/>
      <c r="AF55" s="66"/>
      <c r="AG55" s="66"/>
      <c r="AH55" s="66"/>
      <c r="AI55" s="66"/>
    </row>
    <row r="56" spans="1:49" s="418" customFormat="1" x14ac:dyDescent="0.2">
      <c r="A56" s="16" t="s">
        <v>1104</v>
      </c>
      <c r="B56" s="17">
        <v>0</v>
      </c>
      <c r="C56" s="17">
        <v>-1320.9504179100022</v>
      </c>
      <c r="D56" s="17">
        <v>187.83671006954998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-1133.1137078404522</v>
      </c>
      <c r="W56" s="66"/>
      <c r="X56" s="66"/>
      <c r="Y56" s="67"/>
      <c r="Z56" s="67"/>
      <c r="AA56" s="66"/>
      <c r="AB56" s="66"/>
      <c r="AC56" s="66"/>
      <c r="AD56" s="66"/>
      <c r="AE56" s="66"/>
      <c r="AF56" s="66"/>
      <c r="AG56" s="66"/>
      <c r="AH56" s="66"/>
      <c r="AI56" s="66"/>
    </row>
    <row r="57" spans="1:49" s="418" customFormat="1" x14ac:dyDescent="0.2">
      <c r="A57" s="14" t="s">
        <v>1882</v>
      </c>
      <c r="B57" s="13">
        <v>0</v>
      </c>
      <c r="C57" s="13">
        <v>-9.9115299999993294</v>
      </c>
      <c r="D57" s="13">
        <v>-26.600859999999987</v>
      </c>
      <c r="E57" s="13">
        <v>-910.39160600000616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-946.90399600000546</v>
      </c>
      <c r="W57" s="66"/>
      <c r="X57" s="66"/>
      <c r="Y57" s="67"/>
      <c r="Z57" s="67"/>
      <c r="AA57" s="66"/>
      <c r="AB57" s="66"/>
      <c r="AC57" s="66"/>
      <c r="AD57" s="66"/>
      <c r="AE57" s="66"/>
      <c r="AF57" s="66"/>
      <c r="AG57" s="66"/>
      <c r="AH57" s="66"/>
      <c r="AI57" s="66"/>
    </row>
    <row r="58" spans="1:49" s="418" customFormat="1" x14ac:dyDescent="0.2">
      <c r="A58" s="14" t="s">
        <v>1754</v>
      </c>
      <c r="B58" s="13">
        <v>0</v>
      </c>
      <c r="C58" s="13">
        <v>36934.125089999972</v>
      </c>
      <c r="D58" s="13">
        <v>155.31363999999999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37089.438729999973</v>
      </c>
      <c r="W58" s="66"/>
      <c r="X58" s="66"/>
      <c r="Y58" s="67"/>
      <c r="Z58" s="67"/>
      <c r="AA58" s="66"/>
      <c r="AB58" s="66"/>
      <c r="AC58" s="66"/>
      <c r="AD58" s="66"/>
      <c r="AE58" s="66"/>
      <c r="AF58" s="66"/>
      <c r="AG58" s="66"/>
      <c r="AH58" s="66"/>
      <c r="AI58" s="66"/>
    </row>
    <row r="59" spans="1:49" s="418" customFormat="1" x14ac:dyDescent="0.2">
      <c r="A59" s="16" t="s">
        <v>1885</v>
      </c>
      <c r="B59" s="17">
        <v>0</v>
      </c>
      <c r="C59" s="17">
        <v>4418.2281100000009</v>
      </c>
      <c r="D59" s="17">
        <v>228.82581000000005</v>
      </c>
      <c r="E59" s="17">
        <v>2933.7934100000261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7580.8473300000269</v>
      </c>
      <c r="W59" s="21"/>
      <c r="X59" s="21"/>
      <c r="Y59" s="39"/>
      <c r="Z59" s="39"/>
      <c r="AA59" s="21"/>
      <c r="AB59" s="21"/>
      <c r="AC59" s="21"/>
      <c r="AD59" s="21"/>
      <c r="AE59" s="21"/>
      <c r="AF59" s="21"/>
      <c r="AG59" s="21"/>
      <c r="AH59" s="21"/>
      <c r="AI59" s="21"/>
      <c r="AJ59" s="595"/>
      <c r="AK59" s="595"/>
      <c r="AL59" s="595"/>
      <c r="AM59" s="595"/>
      <c r="AN59" s="595"/>
      <c r="AO59" s="595"/>
      <c r="AP59" s="595"/>
      <c r="AQ59" s="595"/>
      <c r="AR59" s="595"/>
      <c r="AS59" s="595"/>
      <c r="AT59" s="595"/>
      <c r="AU59" s="595"/>
      <c r="AV59" s="595"/>
    </row>
    <row r="60" spans="1:49" s="931" customFormat="1" x14ac:dyDescent="0.2">
      <c r="A60" s="1487" t="s">
        <v>858</v>
      </c>
      <c r="B60" s="1486">
        <v>-503.05288999999988</v>
      </c>
      <c r="C60" s="1486">
        <v>54512.433802321713</v>
      </c>
      <c r="D60" s="1486">
        <v>-10023.10385647767</v>
      </c>
      <c r="E60" s="1486">
        <v>-3480.0819693645267</v>
      </c>
      <c r="F60" s="1486">
        <v>0</v>
      </c>
      <c r="G60" s="1486">
        <v>0</v>
      </c>
      <c r="H60" s="1486">
        <v>0</v>
      </c>
      <c r="I60" s="1486">
        <v>0</v>
      </c>
      <c r="J60" s="1486">
        <v>0</v>
      </c>
      <c r="K60" s="1486">
        <v>0</v>
      </c>
      <c r="L60" s="1486">
        <v>0</v>
      </c>
      <c r="M60" s="1486">
        <v>0</v>
      </c>
      <c r="N60" s="1486">
        <v>0</v>
      </c>
      <c r="O60" s="1486">
        <v>0</v>
      </c>
      <c r="P60" s="1486">
        <v>0</v>
      </c>
      <c r="Q60" s="1486">
        <v>0</v>
      </c>
      <c r="R60" s="1486">
        <v>0</v>
      </c>
      <c r="S60" s="1486">
        <v>0</v>
      </c>
      <c r="T60" s="1486">
        <v>0</v>
      </c>
      <c r="U60" s="1486">
        <v>0</v>
      </c>
      <c r="V60" s="1486">
        <v>40506.195086479514</v>
      </c>
      <c r="W60" s="936"/>
      <c r="X60" s="936"/>
      <c r="Y60" s="936"/>
      <c r="Z60" s="936"/>
      <c r="AA60" s="936"/>
      <c r="AB60" s="936"/>
      <c r="AC60" s="936"/>
      <c r="AD60" s="936"/>
      <c r="AE60" s="936"/>
      <c r="AF60" s="936"/>
      <c r="AG60" s="936"/>
      <c r="AH60" s="936"/>
      <c r="AI60" s="936"/>
    </row>
    <row r="61" spans="1:49" s="941" customFormat="1" x14ac:dyDescent="0.2">
      <c r="A61" s="1672" t="s">
        <v>3842</v>
      </c>
      <c r="B61" s="933"/>
      <c r="C61" s="933"/>
      <c r="D61" s="933"/>
      <c r="E61" s="933"/>
      <c r="F61" s="933"/>
      <c r="G61" s="933"/>
      <c r="H61" s="933"/>
      <c r="I61" s="933"/>
      <c r="J61" s="933"/>
      <c r="K61" s="933"/>
      <c r="L61" s="933"/>
      <c r="M61" s="933"/>
      <c r="N61" s="933"/>
      <c r="O61" s="933"/>
      <c r="P61" s="933"/>
      <c r="Q61" s="933"/>
      <c r="R61" s="933"/>
      <c r="S61" s="933"/>
      <c r="T61" s="933"/>
      <c r="U61" s="933"/>
      <c r="V61" s="933"/>
      <c r="W61" s="938"/>
      <c r="X61" s="938"/>
      <c r="Y61" s="939"/>
      <c r="Z61" s="939"/>
      <c r="AA61" s="938"/>
      <c r="AB61" s="938"/>
      <c r="AC61" s="938"/>
      <c r="AD61" s="938"/>
      <c r="AE61" s="938"/>
      <c r="AF61" s="938"/>
      <c r="AG61" s="938"/>
      <c r="AH61" s="938"/>
      <c r="AI61" s="938"/>
      <c r="AJ61" s="940"/>
      <c r="AK61" s="940"/>
      <c r="AL61" s="940"/>
      <c r="AM61" s="940"/>
      <c r="AN61" s="940"/>
      <c r="AO61" s="940"/>
      <c r="AP61" s="940"/>
      <c r="AQ61" s="940"/>
      <c r="AR61" s="940"/>
      <c r="AS61" s="940"/>
      <c r="AT61" s="940"/>
      <c r="AU61" s="940"/>
      <c r="AV61" s="940"/>
    </row>
    <row r="62" spans="1:49" s="331" customFormat="1" x14ac:dyDescent="0.2">
      <c r="A62" s="14" t="s">
        <v>1755</v>
      </c>
      <c r="B62" s="37">
        <v>-12410.674989200004</v>
      </c>
      <c r="C62" s="37">
        <v>-22805.345730115994</v>
      </c>
      <c r="D62" s="37">
        <v>-135.55426505199998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-35351.574984367995</v>
      </c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</row>
    <row r="63" spans="1:49" s="418" customFormat="1" x14ac:dyDescent="0.2">
      <c r="A63" s="14" t="s">
        <v>1072</v>
      </c>
      <c r="B63" s="13">
        <v>-7087.0662756343208</v>
      </c>
      <c r="C63" s="13">
        <v>8748.9941252916906</v>
      </c>
      <c r="D63" s="13">
        <v>281.88562203200024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1943.8134716893692</v>
      </c>
      <c r="W63" s="66"/>
      <c r="X63" s="66"/>
      <c r="Y63" s="67"/>
      <c r="Z63" s="67"/>
      <c r="AA63" s="66"/>
      <c r="AB63" s="66"/>
      <c r="AC63" s="66"/>
      <c r="AD63" s="66"/>
      <c r="AE63" s="66"/>
      <c r="AF63" s="66"/>
      <c r="AG63" s="66"/>
      <c r="AH63" s="66"/>
      <c r="AI63" s="66"/>
    </row>
    <row r="64" spans="1:49" s="418" customFormat="1" x14ac:dyDescent="0.2">
      <c r="A64" s="14" t="s">
        <v>1103</v>
      </c>
      <c r="B64" s="13">
        <v>4.7629999999999999</v>
      </c>
      <c r="C64" s="13">
        <v>34446.775999999998</v>
      </c>
      <c r="D64" s="13">
        <v>-7.0570000000000004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34444.481999999996</v>
      </c>
      <c r="W64" s="169"/>
      <c r="X64" s="21"/>
      <c r="Y64" s="39"/>
      <c r="Z64" s="39"/>
      <c r="AA64" s="21"/>
      <c r="AB64" s="21"/>
      <c r="AC64" s="21"/>
      <c r="AD64" s="21"/>
      <c r="AE64" s="21"/>
      <c r="AF64" s="21"/>
      <c r="AG64" s="21"/>
      <c r="AH64" s="21"/>
      <c r="AI64" s="21"/>
      <c r="AJ64" s="595"/>
      <c r="AK64" s="595"/>
      <c r="AL64" s="595"/>
      <c r="AM64" s="595"/>
      <c r="AN64" s="595"/>
      <c r="AO64" s="595"/>
      <c r="AP64" s="595"/>
      <c r="AQ64" s="595"/>
      <c r="AR64" s="595"/>
      <c r="AS64" s="595"/>
      <c r="AT64" s="595"/>
      <c r="AU64" s="595"/>
      <c r="AV64" s="595"/>
      <c r="AW64" s="595"/>
    </row>
    <row r="65" spans="1:51" s="418" customFormat="1" x14ac:dyDescent="0.2">
      <c r="A65" s="22" t="s">
        <v>1893</v>
      </c>
      <c r="B65" s="18">
        <v>4566.609550000012</v>
      </c>
      <c r="C65" s="18">
        <v>7340.3448117749986</v>
      </c>
      <c r="D65" s="18">
        <v>-1800.7305300000012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10106.223831775009</v>
      </c>
      <c r="W65" s="169"/>
      <c r="X65" s="21"/>
      <c r="Y65" s="39"/>
      <c r="Z65" s="39"/>
      <c r="AA65" s="21"/>
      <c r="AB65" s="21"/>
      <c r="AC65" s="21"/>
      <c r="AD65" s="21"/>
      <c r="AE65" s="21"/>
      <c r="AF65" s="21"/>
      <c r="AG65" s="21"/>
      <c r="AH65" s="21"/>
      <c r="AI65" s="21"/>
      <c r="AJ65" s="595"/>
      <c r="AK65" s="595"/>
      <c r="AL65" s="595"/>
      <c r="AM65" s="595"/>
      <c r="AN65" s="595"/>
      <c r="AO65" s="595"/>
      <c r="AP65" s="595"/>
      <c r="AQ65" s="595"/>
      <c r="AR65" s="595"/>
      <c r="AS65" s="595"/>
      <c r="AT65" s="595"/>
      <c r="AU65" s="595"/>
      <c r="AV65" s="595"/>
      <c r="AW65" s="595"/>
    </row>
    <row r="66" spans="1:51" s="418" customFormat="1" x14ac:dyDescent="0.2">
      <c r="A66" s="14" t="s">
        <v>142</v>
      </c>
      <c r="B66" s="13">
        <v>-8790.4082899999921</v>
      </c>
      <c r="C66" s="13">
        <v>-3657.6859899999999</v>
      </c>
      <c r="D66" s="13">
        <v>10.191380000000121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-12437.902899999992</v>
      </c>
      <c r="W66" s="169"/>
      <c r="X66" s="21"/>
      <c r="Y66" s="39"/>
      <c r="Z66" s="39"/>
      <c r="AA66" s="21"/>
      <c r="AB66" s="21"/>
      <c r="AC66" s="21"/>
      <c r="AD66" s="21"/>
      <c r="AE66" s="21"/>
      <c r="AF66" s="21"/>
      <c r="AG66" s="21"/>
      <c r="AH66" s="21"/>
      <c r="AI66" s="21"/>
      <c r="AJ66" s="595"/>
      <c r="AK66" s="595"/>
      <c r="AL66" s="595"/>
      <c r="AM66" s="595"/>
      <c r="AN66" s="595"/>
      <c r="AO66" s="595"/>
      <c r="AP66" s="595"/>
      <c r="AQ66" s="595"/>
      <c r="AR66" s="595"/>
      <c r="AS66" s="595"/>
      <c r="AT66" s="595"/>
      <c r="AU66" s="595"/>
      <c r="AV66" s="595"/>
      <c r="AW66" s="595"/>
    </row>
    <row r="67" spans="1:51" s="418" customFormat="1" x14ac:dyDescent="0.2">
      <c r="A67" s="16" t="s">
        <v>1756</v>
      </c>
      <c r="B67" s="17">
        <v>-7921.0623800000003</v>
      </c>
      <c r="C67" s="17">
        <v>-5928.7049299999926</v>
      </c>
      <c r="D67" s="17">
        <v>-463.08159999999998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-14312.848909999993</v>
      </c>
      <c r="W67" s="169"/>
      <c r="X67" s="21"/>
      <c r="Y67" s="39"/>
      <c r="Z67" s="39"/>
      <c r="AA67" s="21"/>
      <c r="AB67" s="21"/>
      <c r="AC67" s="21"/>
      <c r="AD67" s="21"/>
      <c r="AE67" s="21"/>
      <c r="AF67" s="21"/>
      <c r="AG67" s="21"/>
      <c r="AH67" s="21"/>
      <c r="AI67" s="21"/>
      <c r="AJ67" s="595"/>
      <c r="AK67" s="595"/>
      <c r="AL67" s="595"/>
      <c r="AM67" s="595"/>
      <c r="AN67" s="595"/>
      <c r="AO67" s="595"/>
      <c r="AP67" s="595"/>
      <c r="AQ67" s="595"/>
      <c r="AR67" s="595"/>
      <c r="AS67" s="595"/>
      <c r="AT67" s="595"/>
      <c r="AU67" s="595"/>
      <c r="AV67" s="595"/>
      <c r="AW67" s="595"/>
    </row>
    <row r="68" spans="1:51" s="418" customFormat="1" x14ac:dyDescent="0.2">
      <c r="A68" s="22" t="s">
        <v>1919</v>
      </c>
      <c r="B68" s="13">
        <v>-1591.404679339124</v>
      </c>
      <c r="C68" s="13">
        <v>11086.338198276744</v>
      </c>
      <c r="D68" s="13">
        <v>6.2566838079559242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9501.1902027455762</v>
      </c>
      <c r="W68" s="169"/>
      <c r="X68" s="21"/>
      <c r="Y68" s="39"/>
      <c r="Z68" s="39"/>
      <c r="AA68" s="21"/>
      <c r="AB68" s="21"/>
      <c r="AC68" s="21"/>
      <c r="AD68" s="21"/>
      <c r="AE68" s="21"/>
      <c r="AF68" s="21"/>
      <c r="AG68" s="21"/>
      <c r="AH68" s="21"/>
      <c r="AI68" s="21"/>
      <c r="AJ68" s="595"/>
      <c r="AK68" s="595"/>
      <c r="AL68" s="595"/>
      <c r="AM68" s="595"/>
      <c r="AN68" s="595"/>
      <c r="AO68" s="595"/>
      <c r="AP68" s="595"/>
      <c r="AQ68" s="595"/>
      <c r="AR68" s="595"/>
      <c r="AS68" s="595"/>
      <c r="AT68" s="595"/>
      <c r="AU68" s="595"/>
      <c r="AV68" s="595"/>
      <c r="AW68" s="595"/>
    </row>
    <row r="69" spans="1:51" s="418" customFormat="1" x14ac:dyDescent="0.2">
      <c r="A69" s="14" t="s">
        <v>1883</v>
      </c>
      <c r="B69" s="13">
        <v>27530.133066843704</v>
      </c>
      <c r="C69" s="13">
        <v>81954.360798882306</v>
      </c>
      <c r="D69" s="13">
        <v>-17.912355726008759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109466.58151</v>
      </c>
      <c r="W69" s="169"/>
      <c r="X69" s="21"/>
      <c r="Y69" s="39"/>
      <c r="Z69" s="39"/>
      <c r="AA69" s="21"/>
      <c r="AB69" s="21"/>
      <c r="AC69" s="21"/>
      <c r="AD69" s="21"/>
      <c r="AE69" s="21"/>
      <c r="AF69" s="21"/>
      <c r="AG69" s="21"/>
      <c r="AH69" s="21"/>
      <c r="AI69" s="21"/>
      <c r="AJ69" s="595"/>
      <c r="AK69" s="595"/>
      <c r="AL69" s="595"/>
      <c r="AM69" s="595"/>
      <c r="AN69" s="595"/>
      <c r="AO69" s="595"/>
      <c r="AP69" s="595"/>
      <c r="AQ69" s="595"/>
      <c r="AR69" s="595"/>
      <c r="AS69" s="595"/>
      <c r="AT69" s="595"/>
      <c r="AU69" s="595"/>
      <c r="AV69" s="595"/>
      <c r="AW69" s="595"/>
    </row>
    <row r="70" spans="1:51" s="418" customFormat="1" x14ac:dyDescent="0.2">
      <c r="A70" s="16" t="s">
        <v>1244</v>
      </c>
      <c r="B70" s="17">
        <v>-5843.5991699999977</v>
      </c>
      <c r="C70" s="17">
        <v>-7575.27062913803</v>
      </c>
      <c r="D70" s="17">
        <v>2084.0548159030695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-11334.814983234959</v>
      </c>
      <c r="W70" s="66"/>
      <c r="X70" s="66"/>
      <c r="Y70" s="67"/>
      <c r="Z70" s="67"/>
      <c r="AA70" s="66"/>
      <c r="AB70" s="66"/>
      <c r="AC70" s="66"/>
      <c r="AD70" s="66"/>
      <c r="AE70" s="66"/>
      <c r="AF70" s="66"/>
      <c r="AG70" s="66"/>
      <c r="AH70" s="66"/>
      <c r="AI70" s="66"/>
    </row>
    <row r="71" spans="1:51" s="418" customFormat="1" x14ac:dyDescent="0.2">
      <c r="A71" s="14" t="s">
        <v>1884</v>
      </c>
      <c r="B71" s="13">
        <v>-6016.4543099999983</v>
      </c>
      <c r="C71" s="13">
        <v>-1987.2599500000031</v>
      </c>
      <c r="D71" s="13">
        <v>-500.02182999999997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-8503.7360900000022</v>
      </c>
      <c r="W71" s="66"/>
      <c r="X71" s="66"/>
      <c r="Y71" s="67"/>
      <c r="Z71" s="67"/>
      <c r="AA71" s="66"/>
      <c r="AB71" s="66"/>
      <c r="AC71" s="66"/>
      <c r="AD71" s="66"/>
      <c r="AE71" s="66"/>
      <c r="AF71" s="66"/>
      <c r="AG71" s="66"/>
      <c r="AH71" s="66"/>
      <c r="AI71" s="66"/>
    </row>
    <row r="72" spans="1:51" s="418" customFormat="1" x14ac:dyDescent="0.2">
      <c r="A72" s="14" t="s">
        <v>2234</v>
      </c>
      <c r="B72" s="13">
        <v>-947.38316999999995</v>
      </c>
      <c r="C72" s="13">
        <v>28838.870069999994</v>
      </c>
      <c r="D72" s="13">
        <v>4403.073830000003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32294.560729999997</v>
      </c>
      <c r="W72" s="66"/>
      <c r="X72" s="66"/>
      <c r="Y72" s="67"/>
      <c r="Z72" s="67"/>
      <c r="AA72" s="66"/>
      <c r="AB72" s="66"/>
      <c r="AC72" s="66"/>
      <c r="AD72" s="66"/>
      <c r="AE72" s="66"/>
      <c r="AF72" s="66"/>
      <c r="AG72" s="66"/>
      <c r="AH72" s="66"/>
      <c r="AI72" s="66"/>
    </row>
    <row r="73" spans="1:51" s="418" customFormat="1" x14ac:dyDescent="0.2">
      <c r="A73" s="14" t="s">
        <v>1887</v>
      </c>
      <c r="B73" s="13">
        <v>-300.35991000000388</v>
      </c>
      <c r="C73" s="13">
        <v>-2119.6899500000177</v>
      </c>
      <c r="D73" s="13">
        <v>9569.2479800000001</v>
      </c>
      <c r="E73" s="13">
        <v>3.7953199999999998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7152.9934399999775</v>
      </c>
      <c r="W73" s="66"/>
      <c r="X73" s="66"/>
      <c r="Y73" s="67"/>
      <c r="Z73" s="67"/>
      <c r="AA73" s="66"/>
      <c r="AB73" s="66"/>
      <c r="AC73" s="66"/>
      <c r="AD73" s="66"/>
      <c r="AE73" s="66"/>
      <c r="AF73" s="66"/>
      <c r="AG73" s="66"/>
      <c r="AH73" s="66"/>
      <c r="AI73" s="66"/>
    </row>
    <row r="74" spans="1:51" s="418" customFormat="1" x14ac:dyDescent="0.2">
      <c r="A74" s="14" t="s">
        <v>1888</v>
      </c>
      <c r="B74" s="13">
        <v>20500.34707</v>
      </c>
      <c r="C74" s="13">
        <v>15126.967049999415</v>
      </c>
      <c r="D74" s="13">
        <v>477.64460000000054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36104.958719999413</v>
      </c>
      <c r="W74" s="66"/>
      <c r="X74" s="66"/>
      <c r="Y74" s="67"/>
      <c r="Z74" s="67"/>
      <c r="AA74" s="66"/>
      <c r="AB74" s="66"/>
      <c r="AC74" s="66"/>
      <c r="AD74" s="66"/>
      <c r="AE74" s="66"/>
      <c r="AF74" s="66"/>
      <c r="AG74" s="66"/>
      <c r="AH74" s="66"/>
      <c r="AI74" s="66"/>
    </row>
    <row r="75" spans="1:51" s="418" customFormat="1" x14ac:dyDescent="0.2">
      <c r="A75" s="14" t="s">
        <v>1757</v>
      </c>
      <c r="B75" s="17">
        <v>-878.29826000000014</v>
      </c>
      <c r="C75" s="17">
        <v>-584.31930000019076</v>
      </c>
      <c r="D75" s="17">
        <v>1110.1412800000003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-352.47628000019063</v>
      </c>
      <c r="W75" s="21"/>
      <c r="X75" s="21"/>
      <c r="Y75" s="39"/>
      <c r="Z75" s="39"/>
      <c r="AA75" s="21"/>
      <c r="AB75" s="21"/>
      <c r="AC75" s="21"/>
      <c r="AD75" s="21"/>
      <c r="AE75" s="21"/>
      <c r="AF75" s="21"/>
      <c r="AG75" s="21"/>
      <c r="AH75" s="21"/>
      <c r="AI75" s="21"/>
      <c r="AJ75" s="595"/>
      <c r="AK75" s="595"/>
      <c r="AL75" s="595"/>
      <c r="AM75" s="595"/>
      <c r="AN75" s="595"/>
      <c r="AO75" s="595"/>
      <c r="AP75" s="595"/>
      <c r="AQ75" s="595"/>
      <c r="AR75" s="595"/>
      <c r="AS75" s="595"/>
      <c r="AT75" s="595"/>
      <c r="AU75" s="595"/>
      <c r="AV75" s="595"/>
      <c r="AW75" s="595"/>
      <c r="AX75" s="595"/>
      <c r="AY75" s="595"/>
    </row>
    <row r="76" spans="1:51" s="931" customFormat="1" x14ac:dyDescent="0.2">
      <c r="A76" s="1499" t="s">
        <v>3843</v>
      </c>
      <c r="B76" s="1500">
        <v>815.14125267027646</v>
      </c>
      <c r="C76" s="1500">
        <v>142884.37457497092</v>
      </c>
      <c r="D76" s="1500">
        <v>15018.138610965019</v>
      </c>
      <c r="E76" s="1500">
        <v>3.7953199999999998</v>
      </c>
      <c r="F76" s="1500">
        <v>0</v>
      </c>
      <c r="G76" s="1500">
        <v>0</v>
      </c>
      <c r="H76" s="1500">
        <v>0</v>
      </c>
      <c r="I76" s="1500">
        <v>0</v>
      </c>
      <c r="J76" s="1500">
        <v>0</v>
      </c>
      <c r="K76" s="1500">
        <v>0</v>
      </c>
      <c r="L76" s="1500">
        <v>0</v>
      </c>
      <c r="M76" s="1500">
        <v>0</v>
      </c>
      <c r="N76" s="1500">
        <v>0</v>
      </c>
      <c r="O76" s="1500">
        <v>0</v>
      </c>
      <c r="P76" s="1500">
        <v>0</v>
      </c>
      <c r="Q76" s="1500">
        <v>0</v>
      </c>
      <c r="R76" s="1500">
        <v>0</v>
      </c>
      <c r="S76" s="1500">
        <v>0</v>
      </c>
      <c r="T76" s="1500">
        <v>0</v>
      </c>
      <c r="U76" s="1500">
        <v>0</v>
      </c>
      <c r="V76" s="1500">
        <v>158721.44975860621</v>
      </c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39"/>
      <c r="AI76" s="939"/>
      <c r="AJ76" s="1527"/>
      <c r="AK76" s="1527"/>
      <c r="AL76" s="1527"/>
      <c r="AM76" s="1527"/>
      <c r="AN76" s="1527"/>
      <c r="AO76" s="1527"/>
      <c r="AP76" s="1527"/>
      <c r="AQ76" s="1527"/>
      <c r="AR76" s="1527"/>
      <c r="AS76" s="1527"/>
      <c r="AT76" s="1527"/>
      <c r="AU76" s="1527"/>
      <c r="AV76" s="1527"/>
      <c r="AW76" s="1527"/>
      <c r="AX76" s="1527"/>
      <c r="AY76" s="1527"/>
    </row>
    <row r="77" spans="1:51" s="931" customFormat="1" ht="12.75" customHeight="1" thickBot="1" x14ac:dyDescent="0.25">
      <c r="A77" s="1295" t="s">
        <v>859</v>
      </c>
      <c r="B77" s="1297">
        <v>312.08836267027658</v>
      </c>
      <c r="C77" s="1297">
        <v>197625.83068729262</v>
      </c>
      <c r="D77" s="1297">
        <v>182349.8590962624</v>
      </c>
      <c r="E77" s="1297">
        <v>16482.978448836802</v>
      </c>
      <c r="F77" s="1297">
        <v>-190976.6304446226</v>
      </c>
      <c r="G77" s="1297">
        <v>924.47560754008964</v>
      </c>
      <c r="H77" s="1297">
        <v>534.40279758205645</v>
      </c>
      <c r="I77" s="1297">
        <v>13885.256753630176</v>
      </c>
      <c r="J77" s="1297">
        <v>114220.5173817084</v>
      </c>
      <c r="K77" s="1297">
        <v>175362.06466554489</v>
      </c>
      <c r="L77" s="1297">
        <v>23504.048244415051</v>
      </c>
      <c r="M77" s="1297">
        <v>-327931.23276438366</v>
      </c>
      <c r="N77" s="1297">
        <v>-246.91264935965265</v>
      </c>
      <c r="O77" s="1297">
        <v>102.74079928435378</v>
      </c>
      <c r="P77" s="1297">
        <v>21986.005892085461</v>
      </c>
      <c r="Q77" s="1297">
        <v>-4145.1850230336731</v>
      </c>
      <c r="R77" s="1297">
        <v>-3065.0083979951983</v>
      </c>
      <c r="S77" s="1297">
        <v>14521.937768953567</v>
      </c>
      <c r="T77" s="1297">
        <v>22372.952604308186</v>
      </c>
      <c r="U77" s="1297">
        <v>190.88241000000019</v>
      </c>
      <c r="V77" s="1297">
        <v>258011.07224071963</v>
      </c>
      <c r="W77" s="939"/>
      <c r="X77" s="939"/>
      <c r="Y77" s="939"/>
      <c r="Z77" s="939"/>
      <c r="AA77" s="939"/>
      <c r="AB77" s="939"/>
      <c r="AC77" s="939"/>
      <c r="AD77" s="939"/>
      <c r="AE77" s="939"/>
      <c r="AF77" s="939"/>
      <c r="AG77" s="939"/>
      <c r="AH77" s="939"/>
      <c r="AI77" s="939"/>
      <c r="AJ77" s="1527"/>
      <c r="AK77" s="1527"/>
      <c r="AL77" s="1527"/>
      <c r="AM77" s="1527"/>
      <c r="AN77" s="1527"/>
      <c r="AO77" s="1527"/>
      <c r="AP77" s="1527"/>
      <c r="AQ77" s="1527"/>
      <c r="AR77" s="1527"/>
      <c r="AS77" s="1527"/>
      <c r="AT77" s="1527"/>
      <c r="AU77" s="1527"/>
      <c r="AV77" s="1527"/>
      <c r="AW77" s="1527"/>
      <c r="AX77" s="1527"/>
      <c r="AY77" s="1527"/>
    </row>
    <row r="78" spans="1:51" s="1158" customFormat="1" ht="12.75" customHeight="1" x14ac:dyDescent="0.2">
      <c r="A78" s="1673" t="s">
        <v>3845</v>
      </c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7"/>
      <c r="X78" s="1157"/>
      <c r="Y78" s="1157"/>
      <c r="Z78" s="1157"/>
      <c r="AA78" s="1157"/>
      <c r="AB78" s="1157"/>
      <c r="AC78" s="1157"/>
      <c r="AD78" s="1157"/>
      <c r="AE78" s="1157"/>
      <c r="AF78" s="1157"/>
      <c r="AG78" s="1157"/>
      <c r="AH78" s="1157"/>
      <c r="AI78" s="1157"/>
      <c r="AJ78" s="392"/>
      <c r="AK78" s="392"/>
      <c r="AL78" s="392"/>
      <c r="AM78" s="392"/>
      <c r="AN78" s="392"/>
      <c r="AO78" s="392"/>
      <c r="AP78" s="392"/>
      <c r="AQ78" s="392"/>
      <c r="AR78" s="392"/>
      <c r="AS78" s="392"/>
      <c r="AT78" s="392"/>
      <c r="AU78" s="392"/>
      <c r="AV78" s="392"/>
      <c r="AW78" s="392"/>
      <c r="AX78" s="392"/>
      <c r="AY78" s="392"/>
    </row>
    <row r="79" spans="1:51" s="402" customFormat="1" ht="12.75" customHeight="1" x14ac:dyDescent="0.2">
      <c r="B79" s="418"/>
      <c r="C79" s="418"/>
      <c r="D79" s="755"/>
      <c r="E79" s="418"/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595"/>
      <c r="X79" s="595"/>
      <c r="Y79" s="578"/>
      <c r="Z79" s="578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2"/>
      <c r="AU79" s="332"/>
      <c r="AV79" s="332"/>
      <c r="AW79" s="332"/>
      <c r="AX79" s="332"/>
      <c r="AY79" s="332"/>
    </row>
    <row r="80" spans="1:51" s="402" customFormat="1" x14ac:dyDescent="0.2">
      <c r="A80" s="331"/>
      <c r="B80" s="418"/>
      <c r="C80" s="418"/>
      <c r="D80" s="67"/>
      <c r="E80" s="418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595"/>
      <c r="X80" s="595"/>
      <c r="Y80" s="578"/>
      <c r="Z80" s="578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  <c r="AS80" s="332"/>
      <c r="AT80" s="332"/>
      <c r="AU80" s="332"/>
      <c r="AV80" s="332"/>
      <c r="AW80" s="332"/>
      <c r="AX80" s="332"/>
      <c r="AY80" s="332"/>
    </row>
    <row r="81" spans="23:24" s="514" customFormat="1" x14ac:dyDescent="0.2"/>
    <row r="82" spans="23:24" x14ac:dyDescent="0.2">
      <c r="W82" s="589"/>
      <c r="X82" s="589"/>
    </row>
    <row r="83" spans="23:24" x14ac:dyDescent="0.2">
      <c r="W83" s="589"/>
      <c r="X83" s="589"/>
    </row>
    <row r="84" spans="23:24" x14ac:dyDescent="0.2">
      <c r="W84" s="589"/>
      <c r="X84" s="589"/>
    </row>
    <row r="85" spans="23:24" x14ac:dyDescent="0.2">
      <c r="W85" s="589"/>
      <c r="X85" s="589"/>
    </row>
    <row r="86" spans="23:24" x14ac:dyDescent="0.2">
      <c r="W86" s="589"/>
      <c r="X86" s="589"/>
    </row>
    <row r="87" spans="23:24" x14ac:dyDescent="0.2">
      <c r="W87" s="589"/>
      <c r="X87" s="589"/>
    </row>
    <row r="88" spans="23:24" x14ac:dyDescent="0.2">
      <c r="W88" s="589"/>
      <c r="X88" s="589"/>
    </row>
    <row r="89" spans="23:24" x14ac:dyDescent="0.2">
      <c r="W89" s="589"/>
      <c r="X89" s="589"/>
    </row>
    <row r="90" spans="23:24" x14ac:dyDescent="0.2">
      <c r="W90" s="589"/>
      <c r="X90" s="589"/>
    </row>
    <row r="91" spans="23:24" x14ac:dyDescent="0.2">
      <c r="W91" s="589"/>
      <c r="X91" s="589"/>
    </row>
    <row r="92" spans="23:24" x14ac:dyDescent="0.2">
      <c r="W92" s="589"/>
      <c r="X92" s="589"/>
    </row>
    <row r="93" spans="23:24" x14ac:dyDescent="0.2">
      <c r="W93" s="589"/>
      <c r="X93" s="589"/>
    </row>
    <row r="94" spans="23:24" x14ac:dyDescent="0.2">
      <c r="W94" s="589"/>
      <c r="X94" s="589"/>
    </row>
    <row r="95" spans="23:24" x14ac:dyDescent="0.2">
      <c r="W95" s="589"/>
      <c r="X95" s="589"/>
    </row>
    <row r="96" spans="23:24" x14ac:dyDescent="0.2">
      <c r="W96" s="589"/>
      <c r="X96" s="589"/>
    </row>
    <row r="97" spans="23:24" x14ac:dyDescent="0.2">
      <c r="W97" s="589"/>
      <c r="X97" s="589"/>
    </row>
    <row r="98" spans="23:24" x14ac:dyDescent="0.2">
      <c r="W98" s="589"/>
      <c r="X98" s="589"/>
    </row>
    <row r="99" spans="23:24" x14ac:dyDescent="0.2">
      <c r="W99" s="589"/>
      <c r="X99" s="589"/>
    </row>
    <row r="100" spans="23:24" x14ac:dyDescent="0.2">
      <c r="W100" s="589"/>
      <c r="X100" s="589"/>
    </row>
    <row r="101" spans="23:24" x14ac:dyDescent="0.2">
      <c r="W101" s="589"/>
      <c r="X101" s="589"/>
    </row>
    <row r="102" spans="23:24" x14ac:dyDescent="0.2">
      <c r="W102" s="589"/>
      <c r="X102" s="589"/>
    </row>
    <row r="103" spans="23:24" x14ac:dyDescent="0.2">
      <c r="W103" s="589"/>
      <c r="X103" s="589"/>
    </row>
    <row r="104" spans="23:24" x14ac:dyDescent="0.2">
      <c r="W104" s="589"/>
      <c r="X104" s="589"/>
    </row>
    <row r="105" spans="23:24" x14ac:dyDescent="0.2">
      <c r="W105" s="589"/>
      <c r="X105" s="589"/>
    </row>
    <row r="106" spans="23:24" x14ac:dyDescent="0.2">
      <c r="W106" s="589"/>
      <c r="X106" s="589"/>
    </row>
    <row r="107" spans="23:24" x14ac:dyDescent="0.2">
      <c r="W107" s="589"/>
      <c r="X107" s="589"/>
    </row>
    <row r="108" spans="23:24" x14ac:dyDescent="0.2">
      <c r="W108" s="589"/>
      <c r="X108" s="589"/>
    </row>
    <row r="109" spans="23:24" x14ac:dyDescent="0.2">
      <c r="W109" s="589"/>
      <c r="X109" s="589"/>
    </row>
    <row r="110" spans="23:24" x14ac:dyDescent="0.2">
      <c r="W110" s="589"/>
      <c r="X110" s="589"/>
    </row>
    <row r="111" spans="23:24" x14ac:dyDescent="0.2">
      <c r="W111" s="589"/>
      <c r="X111" s="589"/>
    </row>
    <row r="112" spans="23:24" x14ac:dyDescent="0.2">
      <c r="W112" s="589"/>
      <c r="X112" s="589"/>
    </row>
    <row r="113" spans="23:24" x14ac:dyDescent="0.2">
      <c r="W113" s="589"/>
      <c r="X113" s="589"/>
    </row>
    <row r="114" spans="23:24" x14ac:dyDescent="0.2">
      <c r="W114" s="589"/>
      <c r="X114" s="589"/>
    </row>
    <row r="115" spans="23:24" x14ac:dyDescent="0.2">
      <c r="W115" s="589"/>
      <c r="X115" s="589"/>
    </row>
    <row r="116" spans="23:24" x14ac:dyDescent="0.2">
      <c r="W116" s="589"/>
      <c r="X116" s="589"/>
    </row>
    <row r="117" spans="23:24" x14ac:dyDescent="0.2">
      <c r="W117" s="589"/>
      <c r="X117" s="589"/>
    </row>
    <row r="118" spans="23:24" x14ac:dyDescent="0.2">
      <c r="W118" s="589"/>
      <c r="X118" s="589"/>
    </row>
    <row r="119" spans="23:24" x14ac:dyDescent="0.2">
      <c r="W119" s="589"/>
      <c r="X119" s="589"/>
    </row>
    <row r="120" spans="23:24" x14ac:dyDescent="0.2">
      <c r="W120" s="589"/>
      <c r="X120" s="589"/>
    </row>
    <row r="121" spans="23:24" x14ac:dyDescent="0.2">
      <c r="W121" s="589"/>
      <c r="X121" s="589"/>
    </row>
    <row r="122" spans="23:24" x14ac:dyDescent="0.2">
      <c r="W122" s="589"/>
      <c r="X122" s="589"/>
    </row>
    <row r="123" spans="23:24" x14ac:dyDescent="0.2">
      <c r="W123" s="589"/>
      <c r="X123" s="589"/>
    </row>
    <row r="124" spans="23:24" x14ac:dyDescent="0.2">
      <c r="W124" s="589"/>
      <c r="X124" s="589"/>
    </row>
    <row r="125" spans="23:24" x14ac:dyDescent="0.2">
      <c r="W125" s="589"/>
      <c r="X125" s="589"/>
    </row>
    <row r="126" spans="23:24" x14ac:dyDescent="0.2">
      <c r="W126" s="589"/>
      <c r="X126" s="589"/>
    </row>
    <row r="127" spans="23:24" x14ac:dyDescent="0.2">
      <c r="W127" s="589"/>
      <c r="X127" s="589"/>
    </row>
    <row r="128" spans="23:24" x14ac:dyDescent="0.2">
      <c r="W128" s="589"/>
      <c r="X128" s="589"/>
    </row>
  </sheetData>
  <mergeCells count="24">
    <mergeCell ref="A8:A12"/>
    <mergeCell ref="K8:K12"/>
    <mergeCell ref="L8:L12"/>
    <mergeCell ref="M8:M12"/>
    <mergeCell ref="C8:C12"/>
    <mergeCell ref="B8:B12"/>
    <mergeCell ref="G8:G12"/>
    <mergeCell ref="R8:R12"/>
    <mergeCell ref="I8:I12"/>
    <mergeCell ref="N8:N12"/>
    <mergeCell ref="S8:S12"/>
    <mergeCell ref="P8:P12"/>
    <mergeCell ref="J8:J12"/>
    <mergeCell ref="O8:O12"/>
    <mergeCell ref="U8:U12"/>
    <mergeCell ref="T8:T12"/>
    <mergeCell ref="H8:H12"/>
    <mergeCell ref="Q8:Q12"/>
    <mergeCell ref="A5:J6"/>
    <mergeCell ref="K5:V6"/>
    <mergeCell ref="D8:D12"/>
    <mergeCell ref="E8:E12"/>
    <mergeCell ref="F8:F12"/>
    <mergeCell ref="V8:V12"/>
  </mergeCells>
  <phoneticPr fontId="6" type="noConversion"/>
  <conditionalFormatting sqref="B14:V78">
    <cfRule type="expression" dxfId="278" priority="20" stopIfTrue="1">
      <formula>$BF14=1</formula>
    </cfRule>
  </conditionalFormatting>
  <conditionalFormatting sqref="A14:A48 A51:A58">
    <cfRule type="expression" dxfId="277" priority="5" stopIfTrue="1">
      <formula>$BW14=1</formula>
    </cfRule>
  </conditionalFormatting>
  <conditionalFormatting sqref="A59">
    <cfRule type="expression" dxfId="276" priority="6" stopIfTrue="1">
      <formula>#REF!=1</formula>
    </cfRule>
  </conditionalFormatting>
  <conditionalFormatting sqref="A50">
    <cfRule type="expression" dxfId="275" priority="7" stopIfTrue="1">
      <formula>$AI50=1</formula>
    </cfRule>
  </conditionalFormatting>
  <conditionalFormatting sqref="A49 A60 A77">
    <cfRule type="expression" dxfId="274" priority="8" stopIfTrue="1">
      <formula>$AK49=1</formula>
    </cfRule>
  </conditionalFormatting>
  <conditionalFormatting sqref="A50">
    <cfRule type="expression" dxfId="273" priority="9" stopIfTrue="1">
      <formula>$AJ50=1</formula>
    </cfRule>
  </conditionalFormatting>
  <conditionalFormatting sqref="A50">
    <cfRule type="expression" dxfId="272" priority="4" stopIfTrue="1">
      <formula>$AO50=1</formula>
    </cfRule>
  </conditionalFormatting>
  <conditionalFormatting sqref="A50">
    <cfRule type="expression" dxfId="271" priority="3" stopIfTrue="1">
      <formula>$AP50=1</formula>
    </cfRule>
  </conditionalFormatting>
  <conditionalFormatting sqref="A61:A76">
    <cfRule type="expression" dxfId="270" priority="1" stopIfTrue="1">
      <formula>$AT61=1</formula>
    </cfRule>
  </conditionalFormatting>
  <conditionalFormatting sqref="A61:A75">
    <cfRule type="expression" dxfId="269" priority="2" stopIfTrue="1">
      <formula>$AV61=1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0" min="2" max="7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K93"/>
  <sheetViews>
    <sheetView showGridLines="0" zoomScaleNormal="100" workbookViewId="0">
      <pane xSplit="1" ySplit="8" topLeftCell="W78" activePane="bottomRight" state="frozen"/>
      <selection activeCell="V83" sqref="V83"/>
      <selection pane="topRight" activeCell="V83" sqref="V83"/>
      <selection pane="bottomLeft" activeCell="V83" sqref="V83"/>
      <selection pane="bottomRight" activeCell="AM73" sqref="AM73"/>
    </sheetView>
  </sheetViews>
  <sheetFormatPr defaultRowHeight="12.75" x14ac:dyDescent="0.2"/>
  <cols>
    <col min="1" max="1" width="51.7109375" style="514" customWidth="1"/>
    <col min="2" max="2" width="6.5703125" style="514" customWidth="1"/>
    <col min="3" max="3" width="8.28515625" style="514" customWidth="1"/>
    <col min="4" max="4" width="8.7109375" style="514" customWidth="1"/>
    <col min="5" max="5" width="9.5703125" style="514" customWidth="1"/>
    <col min="6" max="6" width="8" style="514" customWidth="1"/>
    <col min="7" max="7" width="6.5703125" style="514" customWidth="1"/>
    <col min="8" max="8" width="8" style="514" customWidth="1"/>
    <col min="9" max="9" width="9.140625" style="514" customWidth="1"/>
    <col min="10" max="10" width="7" style="514" customWidth="1"/>
    <col min="11" max="11" width="7.140625" style="514" customWidth="1"/>
    <col min="12" max="12" width="7" style="514" customWidth="1"/>
    <col min="13" max="13" width="7.28515625" style="514" customWidth="1"/>
    <col min="14" max="14" width="8" style="514" customWidth="1"/>
    <col min="15" max="15" width="7.7109375" style="514" customWidth="1"/>
    <col min="16" max="16" width="6" style="514" customWidth="1"/>
    <col min="17" max="17" width="7.85546875" style="514" customWidth="1"/>
    <col min="18" max="18" width="7.28515625" style="514" customWidth="1"/>
    <col min="19" max="19" width="7.5703125" style="514" customWidth="1"/>
    <col min="20" max="20" width="8.28515625" style="514" customWidth="1"/>
    <col min="21" max="21" width="7.85546875" style="514" customWidth="1"/>
    <col min="22" max="22" width="8.28515625" style="514" customWidth="1"/>
    <col min="23" max="23" width="8.140625" style="514" customWidth="1"/>
    <col min="24" max="24" width="7" style="514" customWidth="1"/>
    <col min="25" max="25" width="7.42578125" style="514" customWidth="1"/>
    <col min="26" max="26" width="8.140625" style="514" customWidth="1"/>
    <col min="27" max="27" width="8.28515625" style="514" customWidth="1"/>
    <col min="28" max="28" width="7.42578125" style="514" customWidth="1"/>
    <col min="29" max="29" width="8.42578125" style="514" customWidth="1"/>
    <col min="30" max="30" width="7.28515625" style="514" customWidth="1"/>
    <col min="31" max="31" width="7.85546875" style="514" customWidth="1"/>
    <col min="32" max="32" width="6.5703125" style="514" customWidth="1"/>
    <col min="33" max="33" width="7.28515625" style="514" customWidth="1"/>
    <col min="34" max="34" width="8" style="514" customWidth="1"/>
    <col min="35" max="35" width="7.28515625" style="514" customWidth="1"/>
    <col min="36" max="36" width="8" style="514" customWidth="1"/>
    <col min="37" max="37" width="9.7109375" style="514" customWidth="1"/>
    <col min="38" max="16384" width="9.140625" style="514"/>
  </cols>
  <sheetData>
    <row r="1" spans="1:37" x14ac:dyDescent="0.2">
      <c r="A1" s="877" t="s">
        <v>624</v>
      </c>
    </row>
    <row r="2" spans="1:37" x14ac:dyDescent="0.2">
      <c r="A2" s="877" t="s">
        <v>625</v>
      </c>
    </row>
    <row r="3" spans="1:37" s="959" customFormat="1" ht="15" customHeight="1" x14ac:dyDescent="0.2">
      <c r="A3" s="1052" t="s">
        <v>1988</v>
      </c>
      <c r="AK3" s="1053" t="s">
        <v>925</v>
      </c>
    </row>
    <row r="4" spans="1:37" s="579" customFormat="1" ht="12" customHeight="1" x14ac:dyDescent="0.2">
      <c r="AK4" s="586"/>
    </row>
    <row r="5" spans="1:37" s="579" customFormat="1" ht="18" customHeight="1" x14ac:dyDescent="0.2">
      <c r="A5" s="1936" t="s">
        <v>178</v>
      </c>
      <c r="B5" s="1936"/>
      <c r="C5" s="1936"/>
      <c r="D5" s="1936"/>
      <c r="E5" s="1936"/>
      <c r="F5" s="1936"/>
      <c r="G5" s="1936"/>
      <c r="H5" s="1936"/>
      <c r="I5" s="1936"/>
      <c r="J5" s="1936"/>
      <c r="K5" s="1936"/>
      <c r="L5" s="1936"/>
      <c r="M5" s="1936"/>
      <c r="N5" s="1936"/>
      <c r="O5" s="1936"/>
      <c r="P5" s="1936"/>
      <c r="Q5" s="1937" t="s">
        <v>179</v>
      </c>
      <c r="R5" s="1937"/>
      <c r="S5" s="1937"/>
      <c r="T5" s="1937"/>
      <c r="U5" s="1937"/>
      <c r="V5" s="1937"/>
      <c r="W5" s="1937"/>
      <c r="X5" s="1937"/>
      <c r="Y5" s="1937"/>
      <c r="Z5" s="1937"/>
      <c r="AA5" s="1937"/>
      <c r="AB5" s="1937"/>
      <c r="AC5" s="1937"/>
      <c r="AD5" s="1937"/>
      <c r="AE5" s="1937"/>
      <c r="AF5" s="1937"/>
      <c r="AG5" s="1937"/>
      <c r="AH5" s="1937"/>
      <c r="AI5" s="1937"/>
      <c r="AJ5" s="1937"/>
      <c r="AK5" s="1937"/>
    </row>
    <row r="6" spans="1:37" s="579" customFormat="1" ht="18" customHeight="1" x14ac:dyDescent="0.2">
      <c r="A6" s="1936"/>
      <c r="B6" s="1936"/>
      <c r="C6" s="1936"/>
      <c r="D6" s="1936"/>
      <c r="E6" s="1936"/>
      <c r="F6" s="1936"/>
      <c r="G6" s="1936"/>
      <c r="H6" s="1936"/>
      <c r="I6" s="1936"/>
      <c r="J6" s="1936"/>
      <c r="K6" s="1936"/>
      <c r="L6" s="1936"/>
      <c r="M6" s="1936"/>
      <c r="N6" s="1936"/>
      <c r="O6" s="1936"/>
      <c r="P6" s="1936"/>
      <c r="Q6" s="1937"/>
      <c r="R6" s="1937"/>
      <c r="S6" s="1937"/>
      <c r="T6" s="1937"/>
      <c r="U6" s="1937"/>
      <c r="V6" s="1937"/>
      <c r="W6" s="1937"/>
      <c r="X6" s="1937"/>
      <c r="Y6" s="1937"/>
      <c r="Z6" s="1937"/>
      <c r="AA6" s="1937"/>
      <c r="AB6" s="1937"/>
      <c r="AC6" s="1937"/>
      <c r="AD6" s="1937"/>
      <c r="AE6" s="1937"/>
      <c r="AF6" s="1937"/>
      <c r="AG6" s="1937"/>
      <c r="AH6" s="1937"/>
      <c r="AI6" s="1937"/>
      <c r="AJ6" s="1937"/>
      <c r="AK6" s="1937"/>
    </row>
    <row r="7" spans="1:37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E7" s="509"/>
      <c r="AF7" s="509"/>
      <c r="AG7" s="509"/>
      <c r="AH7" s="509"/>
      <c r="AI7" s="509"/>
      <c r="AK7" s="521" t="s">
        <v>1041</v>
      </c>
    </row>
    <row r="8" spans="1:37" s="581" customFormat="1" ht="75" customHeight="1" thickBot="1" x14ac:dyDescent="0.25">
      <c r="A8" s="1304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1901</v>
      </c>
      <c r="H8" s="1305" t="s">
        <v>1900</v>
      </c>
      <c r="I8" s="1305" t="s">
        <v>1090</v>
      </c>
      <c r="J8" s="1305" t="s">
        <v>140</v>
      </c>
      <c r="K8" s="1305" t="s">
        <v>1976</v>
      </c>
      <c r="L8" s="1305" t="s">
        <v>1902</v>
      </c>
      <c r="M8" s="1305" t="s">
        <v>1129</v>
      </c>
      <c r="N8" s="1305" t="s">
        <v>999</v>
      </c>
      <c r="O8" s="1305" t="s">
        <v>1908</v>
      </c>
      <c r="P8" s="1305" t="s">
        <v>1758</v>
      </c>
      <c r="Q8" s="1305" t="s">
        <v>1076</v>
      </c>
      <c r="R8" s="1305" t="s">
        <v>1102</v>
      </c>
      <c r="S8" s="1305" t="s">
        <v>1997</v>
      </c>
      <c r="T8" s="1305" t="s">
        <v>1881</v>
      </c>
      <c r="U8" s="1305" t="s">
        <v>1028</v>
      </c>
      <c r="V8" s="1305" t="s">
        <v>1753</v>
      </c>
      <c r="W8" s="1305" t="s">
        <v>1077</v>
      </c>
      <c r="X8" s="1305" t="s">
        <v>1032</v>
      </c>
      <c r="Y8" s="1305" t="s">
        <v>1031</v>
      </c>
      <c r="Z8" s="1305" t="s">
        <v>1101</v>
      </c>
      <c r="AA8" s="1305" t="s">
        <v>1934</v>
      </c>
      <c r="AB8" s="1305" t="s">
        <v>1877</v>
      </c>
      <c r="AC8" s="1305" t="s">
        <v>1100</v>
      </c>
      <c r="AD8" s="1305" t="s">
        <v>1073</v>
      </c>
      <c r="AE8" s="1305" t="s">
        <v>1488</v>
      </c>
      <c r="AF8" s="1305" t="s">
        <v>5</v>
      </c>
      <c r="AG8" s="1305" t="s">
        <v>1886</v>
      </c>
      <c r="AH8" s="1305" t="s">
        <v>1029</v>
      </c>
      <c r="AI8" s="1305" t="s">
        <v>1878</v>
      </c>
      <c r="AJ8" s="1305" t="s">
        <v>1022</v>
      </c>
      <c r="AK8" s="1306" t="s">
        <v>1407</v>
      </c>
    </row>
    <row r="9" spans="1:37" ht="15" customHeight="1" x14ac:dyDescent="0.2">
      <c r="A9" s="928" t="s">
        <v>844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</row>
    <row r="10" spans="1:37" ht="12.95" customHeight="1" x14ac:dyDescent="0.2">
      <c r="A10" s="73" t="s">
        <v>1019</v>
      </c>
      <c r="B10" s="79">
        <v>5571.8970800001498</v>
      </c>
      <c r="C10" s="79">
        <v>769372.95084000018</v>
      </c>
      <c r="D10" s="79">
        <v>787418.60640000016</v>
      </c>
      <c r="E10" s="79">
        <v>1274239.0328499996</v>
      </c>
      <c r="F10" s="79">
        <v>116602.04508999999</v>
      </c>
      <c r="G10" s="79">
        <v>1018.2494399999994</v>
      </c>
      <c r="H10" s="79">
        <v>223503.41591000013</v>
      </c>
      <c r="I10" s="79">
        <v>1455709.6748400014</v>
      </c>
      <c r="J10" s="79">
        <v>10283.139572556322</v>
      </c>
      <c r="K10" s="79">
        <v>71543.932630000025</v>
      </c>
      <c r="L10" s="79">
        <v>22001.627409999812</v>
      </c>
      <c r="M10" s="79">
        <v>9868.179030000003</v>
      </c>
      <c r="N10" s="79">
        <v>107835.08318000003</v>
      </c>
      <c r="O10" s="79">
        <v>517111.59426999989</v>
      </c>
      <c r="P10" s="79">
        <v>988.65069999999832</v>
      </c>
      <c r="Q10" s="79">
        <v>403672.47061000019</v>
      </c>
      <c r="R10" s="79">
        <v>38922.09199999999</v>
      </c>
      <c r="S10" s="79">
        <v>36570.68333</v>
      </c>
      <c r="T10" s="79">
        <v>591077.9335200002</v>
      </c>
      <c r="U10" s="79">
        <v>405516.96934000019</v>
      </c>
      <c r="V10" s="79">
        <v>121223.98783999993</v>
      </c>
      <c r="W10" s="79">
        <v>204608.40569999992</v>
      </c>
      <c r="X10" s="79">
        <v>42988.091099999983</v>
      </c>
      <c r="Y10" s="79">
        <v>87471.438460000034</v>
      </c>
      <c r="Z10" s="79">
        <v>68310.866730000023</v>
      </c>
      <c r="AA10" s="79">
        <v>355267.17210999987</v>
      </c>
      <c r="AB10" s="79">
        <v>57814.774999999994</v>
      </c>
      <c r="AC10" s="79">
        <v>135534.51192140003</v>
      </c>
      <c r="AD10" s="79">
        <v>39521.956969999999</v>
      </c>
      <c r="AE10" s="79">
        <v>246892.86211999986</v>
      </c>
      <c r="AF10" s="79">
        <v>7.7543600000001902</v>
      </c>
      <c r="AG10" s="79">
        <v>22742.420430000006</v>
      </c>
      <c r="AH10" s="79">
        <v>674850.7382100001</v>
      </c>
      <c r="AI10" s="79">
        <v>134347.01763000007</v>
      </c>
      <c r="AJ10" s="79">
        <v>173528.82569000003</v>
      </c>
      <c r="AK10" s="79">
        <v>9213939.0523139574</v>
      </c>
    </row>
    <row r="11" spans="1:37" ht="12.95" customHeight="1" x14ac:dyDescent="0.2">
      <c r="A11" s="73" t="s">
        <v>1178</v>
      </c>
      <c r="B11" s="79">
        <v>24430.391299999999</v>
      </c>
      <c r="C11" s="79">
        <v>1136589.8821100001</v>
      </c>
      <c r="D11" s="79">
        <v>1129040.3939700001</v>
      </c>
      <c r="E11" s="79">
        <v>1926090.4856099996</v>
      </c>
      <c r="F11" s="79">
        <v>141236.20483999996</v>
      </c>
      <c r="G11" s="79">
        <v>7795.2532700000002</v>
      </c>
      <c r="H11" s="79">
        <v>300943.31367000018</v>
      </c>
      <c r="I11" s="79">
        <v>1997608.931430001</v>
      </c>
      <c r="J11" s="79">
        <v>11270.06156</v>
      </c>
      <c r="K11" s="79">
        <v>199688.47109000006</v>
      </c>
      <c r="L11" s="79">
        <v>23976.728519999997</v>
      </c>
      <c r="M11" s="79">
        <v>17410.288470000003</v>
      </c>
      <c r="N11" s="79">
        <v>115653.78737000002</v>
      </c>
      <c r="O11" s="79">
        <v>699973.91735999985</v>
      </c>
      <c r="P11" s="79">
        <v>11746.034</v>
      </c>
      <c r="Q11" s="79">
        <v>709042.43557000021</v>
      </c>
      <c r="R11" s="79">
        <v>100594.22695000001</v>
      </c>
      <c r="S11" s="79">
        <v>106783.78018999999</v>
      </c>
      <c r="T11" s="79">
        <v>818256.23216999997</v>
      </c>
      <c r="U11" s="79">
        <v>819946.9791400003</v>
      </c>
      <c r="V11" s="79">
        <v>206501.62708999997</v>
      </c>
      <c r="W11" s="79">
        <v>287927.16407999996</v>
      </c>
      <c r="X11" s="79">
        <v>50348.323769999988</v>
      </c>
      <c r="Y11" s="79">
        <v>138051.68468000003</v>
      </c>
      <c r="Z11" s="79">
        <v>93456.421490000037</v>
      </c>
      <c r="AA11" s="79">
        <v>557793.39826999989</v>
      </c>
      <c r="AB11" s="79">
        <v>84930.894</v>
      </c>
      <c r="AC11" s="79">
        <v>252962.81004999997</v>
      </c>
      <c r="AD11" s="79">
        <v>68714.304219999991</v>
      </c>
      <c r="AE11" s="79">
        <v>329699.12242999999</v>
      </c>
      <c r="AF11" s="79">
        <v>2086.7447000000002</v>
      </c>
      <c r="AG11" s="79">
        <v>36253.630870000008</v>
      </c>
      <c r="AH11" s="79">
        <v>973097.74678000004</v>
      </c>
      <c r="AI11" s="79">
        <v>318457.89027000003</v>
      </c>
      <c r="AJ11" s="79">
        <v>316342.93820000003</v>
      </c>
      <c r="AK11" s="79">
        <v>14014702.499490002</v>
      </c>
    </row>
    <row r="12" spans="1:37" ht="12.95" customHeight="1" x14ac:dyDescent="0.2">
      <c r="A12" s="73" t="s">
        <v>1603</v>
      </c>
      <c r="B12" s="79">
        <v>18764.500469999999</v>
      </c>
      <c r="C12" s="79">
        <v>1119631.0356500002</v>
      </c>
      <c r="D12" s="79">
        <v>1095899.85406</v>
      </c>
      <c r="E12" s="79">
        <v>1840187.3229499997</v>
      </c>
      <c r="F12" s="79">
        <v>138516.55441999997</v>
      </c>
      <c r="G12" s="79">
        <v>7795.2532700000002</v>
      </c>
      <c r="H12" s="79">
        <v>286393.20693000016</v>
      </c>
      <c r="I12" s="79">
        <v>1990014.3132200011</v>
      </c>
      <c r="J12" s="79">
        <v>11270.06156</v>
      </c>
      <c r="K12" s="79">
        <v>188317.17506000007</v>
      </c>
      <c r="L12" s="79">
        <v>20043.703449999997</v>
      </c>
      <c r="M12" s="79">
        <v>17143.563230000003</v>
      </c>
      <c r="N12" s="79">
        <v>115390.14976000001</v>
      </c>
      <c r="O12" s="79">
        <v>675409.44119999988</v>
      </c>
      <c r="P12" s="79">
        <v>11746.034</v>
      </c>
      <c r="Q12" s="79">
        <v>684133.01878000016</v>
      </c>
      <c r="R12" s="79">
        <v>100329.87173000001</v>
      </c>
      <c r="S12" s="79">
        <v>106783.78018999999</v>
      </c>
      <c r="T12" s="79">
        <v>813785.99457999994</v>
      </c>
      <c r="U12" s="79">
        <v>809449.50921000028</v>
      </c>
      <c r="V12" s="79">
        <v>206212.36637999996</v>
      </c>
      <c r="W12" s="79">
        <v>287463.83298999997</v>
      </c>
      <c r="X12" s="79">
        <v>50086.497189999987</v>
      </c>
      <c r="Y12" s="79">
        <v>137458.51814000003</v>
      </c>
      <c r="Z12" s="79">
        <v>93184.426250000033</v>
      </c>
      <c r="AA12" s="79">
        <v>514629.88158999989</v>
      </c>
      <c r="AB12" s="79">
        <v>84665.122000000003</v>
      </c>
      <c r="AC12" s="79">
        <v>252637.34765999997</v>
      </c>
      <c r="AD12" s="79">
        <v>68397.230639999994</v>
      </c>
      <c r="AE12" s="79">
        <v>327059.80437999999</v>
      </c>
      <c r="AF12" s="79">
        <v>2086.7447000000002</v>
      </c>
      <c r="AG12" s="79">
        <v>35933.633070000011</v>
      </c>
      <c r="AH12" s="79">
        <v>968840.27364000003</v>
      </c>
      <c r="AI12" s="79">
        <v>318301.85025000002</v>
      </c>
      <c r="AJ12" s="79">
        <v>305703.06680000003</v>
      </c>
      <c r="AK12" s="79">
        <v>13703664.9394</v>
      </c>
    </row>
    <row r="13" spans="1:37" ht="12.95" customHeight="1" x14ac:dyDescent="0.2">
      <c r="A13" s="73" t="s">
        <v>1604</v>
      </c>
      <c r="B13" s="79">
        <v>5665.8908300000003</v>
      </c>
      <c r="C13" s="79">
        <v>16958.846459999997</v>
      </c>
      <c r="D13" s="79">
        <v>33140.53991</v>
      </c>
      <c r="E13" s="79">
        <v>85903.162659999987</v>
      </c>
      <c r="F13" s="79">
        <v>2719.6504200000008</v>
      </c>
      <c r="G13" s="79">
        <v>0</v>
      </c>
      <c r="H13" s="79">
        <v>14550.106740000001</v>
      </c>
      <c r="I13" s="79">
        <v>7594.6182099999987</v>
      </c>
      <c r="J13" s="79">
        <v>0</v>
      </c>
      <c r="K13" s="79">
        <v>11371.296030000003</v>
      </c>
      <c r="L13" s="79">
        <v>3933.0250699999983</v>
      </c>
      <c r="M13" s="79">
        <v>266.72523999999999</v>
      </c>
      <c r="N13" s="79">
        <v>263.63761</v>
      </c>
      <c r="O13" s="79">
        <v>24564.476159999995</v>
      </c>
      <c r="P13" s="79">
        <v>0</v>
      </c>
      <c r="Q13" s="79">
        <v>24909.41679000001</v>
      </c>
      <c r="R13" s="79">
        <v>264.35521999999997</v>
      </c>
      <c r="S13" s="79">
        <v>0</v>
      </c>
      <c r="T13" s="79">
        <v>4470.2375900000006</v>
      </c>
      <c r="U13" s="79">
        <v>10497.469929999997</v>
      </c>
      <c r="V13" s="79">
        <v>289.26071000000002</v>
      </c>
      <c r="W13" s="79">
        <v>463.33109000000002</v>
      </c>
      <c r="X13" s="79">
        <v>261.82657999999998</v>
      </c>
      <c r="Y13" s="79">
        <v>593.16654000000017</v>
      </c>
      <c r="Z13" s="79">
        <v>271.99523999999991</v>
      </c>
      <c r="AA13" s="79">
        <v>43163.516680000001</v>
      </c>
      <c r="AB13" s="79">
        <v>265.77199999999999</v>
      </c>
      <c r="AC13" s="79">
        <v>325.46238999999997</v>
      </c>
      <c r="AD13" s="79">
        <v>317.07358000000005</v>
      </c>
      <c r="AE13" s="79">
        <v>2639.3180500000003</v>
      </c>
      <c r="AF13" s="79">
        <v>0</v>
      </c>
      <c r="AG13" s="79">
        <v>319.99779999999998</v>
      </c>
      <c r="AH13" s="79">
        <v>4257.473140000001</v>
      </c>
      <c r="AI13" s="79">
        <v>156.04002</v>
      </c>
      <c r="AJ13" s="79">
        <v>10639.871400000002</v>
      </c>
      <c r="AK13" s="79">
        <v>311037.56008999998</v>
      </c>
    </row>
    <row r="14" spans="1:37" ht="12.95" customHeight="1" x14ac:dyDescent="0.2">
      <c r="A14" s="73" t="s">
        <v>1605</v>
      </c>
      <c r="B14" s="79">
        <v>-16214.861319999849</v>
      </c>
      <c r="C14" s="79">
        <v>-265203.02945999999</v>
      </c>
      <c r="D14" s="79">
        <v>-268157.01248999999</v>
      </c>
      <c r="E14" s="79">
        <v>-417467.19867999997</v>
      </c>
      <c r="F14" s="79">
        <v>-54007.023429999994</v>
      </c>
      <c r="G14" s="79">
        <v>-6155.9425000000001</v>
      </c>
      <c r="H14" s="79">
        <v>-52546.921910000005</v>
      </c>
      <c r="I14" s="79">
        <v>-305033.28115000005</v>
      </c>
      <c r="J14" s="79">
        <v>-88.59481744368</v>
      </c>
      <c r="K14" s="79">
        <v>-115930.89033000001</v>
      </c>
      <c r="L14" s="79">
        <v>-150.48071999999999</v>
      </c>
      <c r="M14" s="79">
        <v>-4322.7947100000001</v>
      </c>
      <c r="N14" s="79">
        <v>-11388.18469</v>
      </c>
      <c r="O14" s="79">
        <v>-178332.05635999999</v>
      </c>
      <c r="P14" s="79">
        <v>-10079.979300000001</v>
      </c>
      <c r="Q14" s="79">
        <v>-276969.55351</v>
      </c>
      <c r="R14" s="79">
        <v>-49986.675190000002</v>
      </c>
      <c r="S14" s="79">
        <v>-68046.277060000008</v>
      </c>
      <c r="T14" s="79">
        <v>-207761.45055000001</v>
      </c>
      <c r="U14" s="79">
        <v>-425801.41911000002</v>
      </c>
      <c r="V14" s="79">
        <v>-66060.719340000011</v>
      </c>
      <c r="W14" s="79">
        <v>-53650.747220000005</v>
      </c>
      <c r="X14" s="79">
        <v>-8624.1584099999982</v>
      </c>
      <c r="Y14" s="79">
        <v>-42813.784539999993</v>
      </c>
      <c r="Z14" s="79">
        <v>-9877.3821399999997</v>
      </c>
      <c r="AA14" s="79">
        <v>-125071.40184999999</v>
      </c>
      <c r="AB14" s="79">
        <v>-20126.797000000002</v>
      </c>
      <c r="AC14" s="79">
        <v>-114509.6931186</v>
      </c>
      <c r="AD14" s="79">
        <v>-41018.019879999993</v>
      </c>
      <c r="AE14" s="79">
        <v>-82101.107219999991</v>
      </c>
      <c r="AF14" s="79">
        <v>-1612.6044100000001</v>
      </c>
      <c r="AG14" s="79">
        <v>-9672.8295100000014</v>
      </c>
      <c r="AH14" s="79">
        <v>-223702.78428000002</v>
      </c>
      <c r="AI14" s="79">
        <v>-176173.68662999998</v>
      </c>
      <c r="AJ14" s="79">
        <v>-109257.60800000001</v>
      </c>
      <c r="AK14" s="79">
        <v>-3817916.9508360443</v>
      </c>
    </row>
    <row r="15" spans="1:37" ht="12.95" customHeight="1" x14ac:dyDescent="0.2">
      <c r="A15" s="73" t="s">
        <v>1606</v>
      </c>
      <c r="B15" s="79">
        <v>-12381.620619999849</v>
      </c>
      <c r="C15" s="79">
        <v>-179365.70137999998</v>
      </c>
      <c r="D15" s="79">
        <v>-248875.12551999997</v>
      </c>
      <c r="E15" s="79">
        <v>-401233.34698999999</v>
      </c>
      <c r="F15" s="79">
        <v>-52325.488079999996</v>
      </c>
      <c r="G15" s="79">
        <v>-6155.9425000000001</v>
      </c>
      <c r="H15" s="79">
        <v>-25628.304230000002</v>
      </c>
      <c r="I15" s="79">
        <v>-249315.82192000002</v>
      </c>
      <c r="J15" s="79">
        <v>-88.59481744368</v>
      </c>
      <c r="K15" s="79">
        <v>-55207.575379999995</v>
      </c>
      <c r="L15" s="79">
        <v>0</v>
      </c>
      <c r="M15" s="79">
        <v>-4011.7143673425758</v>
      </c>
      <c r="N15" s="79">
        <v>-9112.2896600000004</v>
      </c>
      <c r="O15" s="79">
        <v>-168169.72683</v>
      </c>
      <c r="P15" s="79">
        <v>-10079.979300000001</v>
      </c>
      <c r="Q15" s="79">
        <v>-270613.36313000001</v>
      </c>
      <c r="R15" s="79">
        <v>-49656.91807</v>
      </c>
      <c r="S15" s="79">
        <v>-66893.011740000002</v>
      </c>
      <c r="T15" s="79">
        <v>-179824.99439000001</v>
      </c>
      <c r="U15" s="79">
        <v>-419132.69387000002</v>
      </c>
      <c r="V15" s="79">
        <v>-63455.55935000001</v>
      </c>
      <c r="W15" s="79">
        <v>-49282.398130000001</v>
      </c>
      <c r="X15" s="79">
        <v>-8201.0530499999986</v>
      </c>
      <c r="Y15" s="79">
        <v>-30942.568649999994</v>
      </c>
      <c r="Z15" s="79">
        <v>-8774.177169999999</v>
      </c>
      <c r="AA15" s="79">
        <v>-120404.5184</v>
      </c>
      <c r="AB15" s="79">
        <v>-19083.995000000003</v>
      </c>
      <c r="AC15" s="79">
        <v>-111409.3199686</v>
      </c>
      <c r="AD15" s="79">
        <v>-40279.684879999993</v>
      </c>
      <c r="AE15" s="79">
        <v>-77348.897979999994</v>
      </c>
      <c r="AF15" s="79">
        <v>-1558.9150000000002</v>
      </c>
      <c r="AG15" s="79">
        <v>-9149.4811700000009</v>
      </c>
      <c r="AH15" s="79">
        <v>-223702.78428000002</v>
      </c>
      <c r="AI15" s="79">
        <v>-174820.72308</v>
      </c>
      <c r="AJ15" s="79">
        <v>-79181.685690000013</v>
      </c>
      <c r="AK15" s="79">
        <v>-3425667.9745933865</v>
      </c>
    </row>
    <row r="16" spans="1:37" ht="12.95" customHeight="1" x14ac:dyDescent="0.2">
      <c r="A16" s="73" t="s">
        <v>1922</v>
      </c>
      <c r="B16" s="79">
        <v>-12381.620619999849</v>
      </c>
      <c r="C16" s="79">
        <v>-79699.908329999991</v>
      </c>
      <c r="D16" s="79">
        <v>-17976.383409999999</v>
      </c>
      <c r="E16" s="79">
        <v>-74461.726960000015</v>
      </c>
      <c r="F16" s="79">
        <v>-8843.2682000000004</v>
      </c>
      <c r="G16" s="79">
        <v>-6155.9425000000001</v>
      </c>
      <c r="H16" s="79">
        <v>-16493.116180000001</v>
      </c>
      <c r="I16" s="79">
        <v>-12052.606390000003</v>
      </c>
      <c r="J16" s="79">
        <v>-88.59481744368</v>
      </c>
      <c r="K16" s="79">
        <v>-38924.604739999995</v>
      </c>
      <c r="L16" s="79">
        <v>0</v>
      </c>
      <c r="M16" s="79">
        <v>-2676.9134100000001</v>
      </c>
      <c r="N16" s="79">
        <v>-378.43528999999995</v>
      </c>
      <c r="O16" s="79">
        <v>-46928.588309999999</v>
      </c>
      <c r="P16" s="79">
        <v>-10079.979300000001</v>
      </c>
      <c r="Q16" s="79">
        <v>-62856.492729999991</v>
      </c>
      <c r="R16" s="79">
        <v>0</v>
      </c>
      <c r="S16" s="79">
        <v>-20240.078550000006</v>
      </c>
      <c r="T16" s="79">
        <v>-3091.4831300000001</v>
      </c>
      <c r="U16" s="79">
        <v>-148419.76764000001</v>
      </c>
      <c r="V16" s="79">
        <v>-23471.102720000003</v>
      </c>
      <c r="W16" s="79">
        <v>-1288.7646199999999</v>
      </c>
      <c r="X16" s="79">
        <v>-4203.7348899999997</v>
      </c>
      <c r="Y16" s="79">
        <v>-3103.1455699999997</v>
      </c>
      <c r="Z16" s="79">
        <v>-2931.1133499999996</v>
      </c>
      <c r="AA16" s="79">
        <v>-30633.646530000005</v>
      </c>
      <c r="AB16" s="79">
        <v>-3039.9670000000001</v>
      </c>
      <c r="AC16" s="79">
        <v>-4807.2780470000007</v>
      </c>
      <c r="AD16" s="79">
        <v>-26282.457149999998</v>
      </c>
      <c r="AE16" s="79">
        <v>-18908.334709999999</v>
      </c>
      <c r="AF16" s="79">
        <v>-1549.4960000000001</v>
      </c>
      <c r="AG16" s="79">
        <v>-3959.2907600000008</v>
      </c>
      <c r="AH16" s="79">
        <v>0</v>
      </c>
      <c r="AI16" s="79">
        <v>-2027.5877399999997</v>
      </c>
      <c r="AJ16" s="79">
        <v>-2414.78944</v>
      </c>
      <c r="AK16" s="79">
        <v>-690370.21903444361</v>
      </c>
    </row>
    <row r="17" spans="1:37" ht="12.95" customHeight="1" x14ac:dyDescent="0.2">
      <c r="A17" s="73" t="s">
        <v>1004</v>
      </c>
      <c r="B17" s="79">
        <v>0</v>
      </c>
      <c r="C17" s="79">
        <v>-53529.891879999996</v>
      </c>
      <c r="D17" s="79">
        <v>-91339.151150000005</v>
      </c>
      <c r="E17" s="79">
        <v>-142105.10708000002</v>
      </c>
      <c r="F17" s="79">
        <v>-17172.84648</v>
      </c>
      <c r="G17" s="79">
        <v>0</v>
      </c>
      <c r="H17" s="79">
        <v>-6888.2965300000005</v>
      </c>
      <c r="I17" s="79">
        <v>-13071.446980000001</v>
      </c>
      <c r="J17" s="79">
        <v>0</v>
      </c>
      <c r="K17" s="79">
        <v>-16232.193950000003</v>
      </c>
      <c r="L17" s="79">
        <v>0</v>
      </c>
      <c r="M17" s="79">
        <v>-1334.8009573425757</v>
      </c>
      <c r="N17" s="79">
        <v>-2701.6063399999998</v>
      </c>
      <c r="O17" s="79">
        <v>-56263.030399999996</v>
      </c>
      <c r="P17" s="79">
        <v>0</v>
      </c>
      <c r="Q17" s="79">
        <v>-96960.183669999999</v>
      </c>
      <c r="R17" s="79">
        <v>-49656.91807</v>
      </c>
      <c r="S17" s="79">
        <v>-20769.180550000005</v>
      </c>
      <c r="T17" s="79">
        <v>-19564.137300000006</v>
      </c>
      <c r="U17" s="79">
        <v>-99718.023659999992</v>
      </c>
      <c r="V17" s="79">
        <v>-25690.704530000006</v>
      </c>
      <c r="W17" s="79">
        <v>-22618.341549999997</v>
      </c>
      <c r="X17" s="79">
        <v>-1751.4048499999999</v>
      </c>
      <c r="Y17" s="79">
        <v>-13923.938239999998</v>
      </c>
      <c r="Z17" s="79">
        <v>-2118.3651400000003</v>
      </c>
      <c r="AA17" s="79">
        <v>-58313.982349999991</v>
      </c>
      <c r="AB17" s="79">
        <v>-5969.509</v>
      </c>
      <c r="AC17" s="79">
        <v>-53868.181124800009</v>
      </c>
      <c r="AD17" s="79">
        <v>-3771.3646999999996</v>
      </c>
      <c r="AE17" s="79">
        <v>-35283.958939999997</v>
      </c>
      <c r="AF17" s="79">
        <v>0</v>
      </c>
      <c r="AG17" s="79">
        <v>-850.52663000000007</v>
      </c>
      <c r="AH17" s="79">
        <v>-223702.78428000002</v>
      </c>
      <c r="AI17" s="79">
        <v>-5593.7520999999997</v>
      </c>
      <c r="AJ17" s="79">
        <v>-21215.662909999999</v>
      </c>
      <c r="AK17" s="79">
        <v>-1161979.2913421427</v>
      </c>
    </row>
    <row r="18" spans="1:37" ht="12.95" customHeight="1" x14ac:dyDescent="0.2">
      <c r="A18" s="73" t="s">
        <v>1013</v>
      </c>
      <c r="B18" s="79">
        <v>0</v>
      </c>
      <c r="C18" s="79">
        <v>-46135.901169999997</v>
      </c>
      <c r="D18" s="79">
        <v>-139559.59095999997</v>
      </c>
      <c r="E18" s="79">
        <v>-184666.51294999997</v>
      </c>
      <c r="F18" s="79">
        <v>-26309.373399999997</v>
      </c>
      <c r="G18" s="79">
        <v>0</v>
      </c>
      <c r="H18" s="79">
        <v>-2246.8915200000001</v>
      </c>
      <c r="I18" s="79">
        <v>-224191.76855000001</v>
      </c>
      <c r="J18" s="79">
        <v>0</v>
      </c>
      <c r="K18" s="79">
        <v>-50.776689999999995</v>
      </c>
      <c r="L18" s="79">
        <v>0</v>
      </c>
      <c r="M18" s="79">
        <v>0</v>
      </c>
      <c r="N18" s="79">
        <v>-6032.2480300000007</v>
      </c>
      <c r="O18" s="79">
        <v>-64978.108119999997</v>
      </c>
      <c r="P18" s="79">
        <v>0</v>
      </c>
      <c r="Q18" s="79">
        <v>-110796.68673</v>
      </c>
      <c r="R18" s="79">
        <v>0</v>
      </c>
      <c r="S18" s="79">
        <v>-25883.752639999992</v>
      </c>
      <c r="T18" s="79">
        <v>-157169.37396</v>
      </c>
      <c r="U18" s="79">
        <v>-170994.90257000003</v>
      </c>
      <c r="V18" s="79">
        <v>-14293.752100000002</v>
      </c>
      <c r="W18" s="79">
        <v>-25375.291960000002</v>
      </c>
      <c r="X18" s="79">
        <v>-2245.9133099999999</v>
      </c>
      <c r="Y18" s="79">
        <v>-13915.484839999999</v>
      </c>
      <c r="Z18" s="79">
        <v>-3724.69868</v>
      </c>
      <c r="AA18" s="79">
        <v>-31456.889520000004</v>
      </c>
      <c r="AB18" s="79">
        <v>-10074.519</v>
      </c>
      <c r="AC18" s="79">
        <v>-52733.8607968</v>
      </c>
      <c r="AD18" s="79">
        <v>-10225.863029999999</v>
      </c>
      <c r="AE18" s="79">
        <v>-23156.604330000002</v>
      </c>
      <c r="AF18" s="79">
        <v>-9.4190000000000005</v>
      </c>
      <c r="AG18" s="79">
        <v>-4339.6637799999999</v>
      </c>
      <c r="AH18" s="79">
        <v>0</v>
      </c>
      <c r="AI18" s="79">
        <v>-167199.38324</v>
      </c>
      <c r="AJ18" s="79">
        <v>-55551.233340000006</v>
      </c>
      <c r="AK18" s="79">
        <v>-1573318.4642167997</v>
      </c>
    </row>
    <row r="19" spans="1:37" ht="12.95" customHeight="1" x14ac:dyDescent="0.2">
      <c r="A19" s="73" t="s">
        <v>694</v>
      </c>
      <c r="B19" s="79">
        <v>-3833.2406999999998</v>
      </c>
      <c r="C19" s="79">
        <v>-85837.328079999992</v>
      </c>
      <c r="D19" s="79">
        <v>-19281.88697</v>
      </c>
      <c r="E19" s="79">
        <v>-16233.85169</v>
      </c>
      <c r="F19" s="79">
        <v>-1681.5353500000001</v>
      </c>
      <c r="G19" s="79">
        <v>0</v>
      </c>
      <c r="H19" s="79">
        <v>-26918.617679999999</v>
      </c>
      <c r="I19" s="79">
        <v>-55717.459230000015</v>
      </c>
      <c r="J19" s="79">
        <v>0</v>
      </c>
      <c r="K19" s="79">
        <v>-60723.314950000015</v>
      </c>
      <c r="L19" s="79">
        <v>-150.48071999999999</v>
      </c>
      <c r="M19" s="79">
        <v>-311.08034265742418</v>
      </c>
      <c r="N19" s="79">
        <v>-2275.8950300000001</v>
      </c>
      <c r="O19" s="79">
        <v>-10162.329529999999</v>
      </c>
      <c r="P19" s="79">
        <v>0</v>
      </c>
      <c r="Q19" s="79">
        <v>-6356.19038</v>
      </c>
      <c r="R19" s="79">
        <v>-329.75711999999999</v>
      </c>
      <c r="S19" s="79">
        <v>-1153.26532</v>
      </c>
      <c r="T19" s="79">
        <v>-27936.456160000005</v>
      </c>
      <c r="U19" s="79">
        <v>-6668.7252399999988</v>
      </c>
      <c r="V19" s="79">
        <v>-2605.1599900000001</v>
      </c>
      <c r="W19" s="79">
        <v>-4368.3490899999997</v>
      </c>
      <c r="X19" s="79">
        <v>-423.10535999999996</v>
      </c>
      <c r="Y19" s="79">
        <v>-11871.215889999999</v>
      </c>
      <c r="Z19" s="79">
        <v>-1103.20497</v>
      </c>
      <c r="AA19" s="79">
        <v>-4666.8834499999994</v>
      </c>
      <c r="AB19" s="79">
        <v>-1042.8019999999999</v>
      </c>
      <c r="AC19" s="79">
        <v>-3100.3731499999999</v>
      </c>
      <c r="AD19" s="79">
        <v>-738.33500000000004</v>
      </c>
      <c r="AE19" s="79">
        <v>-4752.2092400000001</v>
      </c>
      <c r="AF19" s="79">
        <v>-53.689409999999995</v>
      </c>
      <c r="AG19" s="79">
        <v>-523.34834000000001</v>
      </c>
      <c r="AH19" s="79">
        <v>0</v>
      </c>
      <c r="AI19" s="79">
        <v>-1352.9635499999999</v>
      </c>
      <c r="AJ19" s="79">
        <v>-30075.922310000002</v>
      </c>
      <c r="AK19" s="79">
        <v>-392248.97624265746</v>
      </c>
    </row>
    <row r="20" spans="1:37" ht="12.95" customHeight="1" x14ac:dyDescent="0.2">
      <c r="A20" s="73" t="s">
        <v>1014</v>
      </c>
      <c r="B20" s="79">
        <v>-3833.2406999999998</v>
      </c>
      <c r="C20" s="79">
        <v>-10174.396229999998</v>
      </c>
      <c r="D20" s="79">
        <v>-19281.88697</v>
      </c>
      <c r="E20" s="79">
        <v>-16233.85169</v>
      </c>
      <c r="F20" s="79">
        <v>-1681.5353500000001</v>
      </c>
      <c r="G20" s="79">
        <v>0</v>
      </c>
      <c r="H20" s="79">
        <v>-26918.617679999999</v>
      </c>
      <c r="I20" s="79">
        <v>-55717.459230000015</v>
      </c>
      <c r="J20" s="79">
        <v>0</v>
      </c>
      <c r="K20" s="79">
        <v>-3393.7820300000003</v>
      </c>
      <c r="L20" s="79">
        <v>0</v>
      </c>
      <c r="M20" s="79">
        <v>-311.08034265742418</v>
      </c>
      <c r="N20" s="79">
        <v>-2275.8950300000001</v>
      </c>
      <c r="O20" s="79">
        <v>-10162.329529999999</v>
      </c>
      <c r="P20" s="79">
        <v>0</v>
      </c>
      <c r="Q20" s="79">
        <v>-6356.19038</v>
      </c>
      <c r="R20" s="79">
        <v>-329.75711999999999</v>
      </c>
      <c r="S20" s="79">
        <v>-1153.26532</v>
      </c>
      <c r="T20" s="79">
        <v>-27936.456160000005</v>
      </c>
      <c r="U20" s="79">
        <v>-6668.7252399999988</v>
      </c>
      <c r="V20" s="79">
        <v>-2605.1599900000001</v>
      </c>
      <c r="W20" s="79">
        <v>-4368.3490899999997</v>
      </c>
      <c r="X20" s="79">
        <v>-423.10535999999996</v>
      </c>
      <c r="Y20" s="79">
        <v>-3983.9788799999992</v>
      </c>
      <c r="Z20" s="79">
        <v>-1103.20497</v>
      </c>
      <c r="AA20" s="79">
        <v>-4666.8834499999994</v>
      </c>
      <c r="AB20" s="79">
        <v>-1042.8019999999999</v>
      </c>
      <c r="AC20" s="79">
        <v>-3100.3731499999999</v>
      </c>
      <c r="AD20" s="79">
        <v>-738.33500000000004</v>
      </c>
      <c r="AE20" s="79">
        <v>-4752.2092400000001</v>
      </c>
      <c r="AF20" s="79">
        <v>-21.536789999999996</v>
      </c>
      <c r="AG20" s="79">
        <v>-523.34834000000001</v>
      </c>
      <c r="AH20" s="79">
        <v>0</v>
      </c>
      <c r="AI20" s="79">
        <v>-1352.9635499999999</v>
      </c>
      <c r="AJ20" s="79">
        <v>-30075.922310000002</v>
      </c>
      <c r="AK20" s="79">
        <v>-251186.64112265737</v>
      </c>
    </row>
    <row r="21" spans="1:37" ht="12.95" customHeight="1" x14ac:dyDescent="0.2">
      <c r="A21" s="73" t="s">
        <v>1015</v>
      </c>
      <c r="B21" s="79">
        <v>0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-150.48071999999999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79">
        <v>0</v>
      </c>
      <c r="AI21" s="79">
        <v>0</v>
      </c>
      <c r="AJ21" s="79">
        <v>0</v>
      </c>
      <c r="AK21" s="79">
        <v>-150.48071999999999</v>
      </c>
    </row>
    <row r="22" spans="1:37" ht="12.95" customHeight="1" x14ac:dyDescent="0.2">
      <c r="A22" s="73" t="s">
        <v>1013</v>
      </c>
      <c r="B22" s="79">
        <v>0</v>
      </c>
      <c r="C22" s="79">
        <v>-75662.931849999994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-57329.532920000012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-7887.2370100000007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-32.152619999999999</v>
      </c>
      <c r="AG22" s="79">
        <v>0</v>
      </c>
      <c r="AH22" s="79">
        <v>0</v>
      </c>
      <c r="AI22" s="79">
        <v>0</v>
      </c>
      <c r="AJ22" s="79">
        <v>0</v>
      </c>
      <c r="AK22" s="79">
        <v>-140911.85440000004</v>
      </c>
    </row>
    <row r="23" spans="1:37" ht="12.95" customHeight="1" x14ac:dyDescent="0.2">
      <c r="A23" s="73" t="s">
        <v>3861</v>
      </c>
      <c r="B23" s="79">
        <v>0</v>
      </c>
      <c r="C23" s="79">
        <v>-9079.8819999999996</v>
      </c>
      <c r="D23" s="79">
        <v>-5828.9040400000013</v>
      </c>
      <c r="E23" s="79">
        <v>-23974.144629999999</v>
      </c>
      <c r="F23" s="79">
        <v>-2608.2354799999998</v>
      </c>
      <c r="G23" s="79">
        <v>0</v>
      </c>
      <c r="H23" s="79">
        <v>-10990.324980000001</v>
      </c>
      <c r="I23" s="79">
        <v>-46486.106240000001</v>
      </c>
      <c r="J23" s="79">
        <v>0</v>
      </c>
      <c r="K23" s="79">
        <v>-37.702870000000004</v>
      </c>
      <c r="L23" s="79">
        <v>-1.899898052215576E-10</v>
      </c>
      <c r="M23" s="79">
        <v>-985.4896</v>
      </c>
      <c r="N23" s="79">
        <v>-4074.16165</v>
      </c>
      <c r="O23" s="79">
        <v>-8850.0833000000002</v>
      </c>
      <c r="P23" s="79">
        <v>0</v>
      </c>
      <c r="Q23" s="79">
        <v>-2599.37174</v>
      </c>
      <c r="R23" s="79">
        <v>-7151.9740700000002</v>
      </c>
      <c r="S23" s="79">
        <v>-936.23156000000006</v>
      </c>
      <c r="T23" s="79">
        <v>-9830.6754999999976</v>
      </c>
      <c r="U23" s="79">
        <v>-10904.956540000001</v>
      </c>
      <c r="V23" s="79">
        <v>-2953.3996299999999</v>
      </c>
      <c r="W23" s="79">
        <v>-8354.2997099999993</v>
      </c>
      <c r="X23" s="79">
        <v>-3414.2543000000001</v>
      </c>
      <c r="Y23" s="79">
        <v>-3584.3056699999997</v>
      </c>
      <c r="Z23" s="79">
        <v>-2398.83718</v>
      </c>
      <c r="AA23" s="79">
        <v>-8077.4591700000001</v>
      </c>
      <c r="AB23" s="79">
        <v>-2078.7910000000002</v>
      </c>
      <c r="AC23" s="79">
        <v>-2578.9180000000001</v>
      </c>
      <c r="AD23" s="79">
        <v>-1335.4580700000001</v>
      </c>
      <c r="AE23" s="79">
        <v>-4873.8639999999996</v>
      </c>
      <c r="AF23" s="79">
        <v>-90.697159999999997</v>
      </c>
      <c r="AG23" s="79">
        <v>-1381.0243400000002</v>
      </c>
      <c r="AH23" s="79">
        <v>-5046.5999900000006</v>
      </c>
      <c r="AI23" s="79">
        <v>-92.519320000000008</v>
      </c>
      <c r="AJ23" s="79">
        <v>-1508.18065</v>
      </c>
      <c r="AK23" s="79">
        <v>-192106.85239000016</v>
      </c>
    </row>
    <row r="24" spans="1:37" ht="12.95" customHeight="1" x14ac:dyDescent="0.2">
      <c r="A24" s="73" t="s">
        <v>2032</v>
      </c>
      <c r="B24" s="79">
        <v>-2643.6329000000005</v>
      </c>
      <c r="C24" s="79">
        <v>-92934.019810000013</v>
      </c>
      <c r="D24" s="79">
        <v>-67635.871039999882</v>
      </c>
      <c r="E24" s="79">
        <v>-210410.10945000019</v>
      </c>
      <c r="F24" s="79">
        <v>31981.099160000027</v>
      </c>
      <c r="G24" s="79">
        <v>-621.06133000000068</v>
      </c>
      <c r="H24" s="79">
        <v>-13902.650870000045</v>
      </c>
      <c r="I24" s="79">
        <v>-190379.86919999961</v>
      </c>
      <c r="J24" s="79">
        <v>-898.32716999999866</v>
      </c>
      <c r="K24" s="79">
        <v>-12175.94526000003</v>
      </c>
      <c r="L24" s="79">
        <v>-1824.6203899999982</v>
      </c>
      <c r="M24" s="79">
        <v>-2233.8251299999993</v>
      </c>
      <c r="N24" s="79">
        <v>7643.6421500000042</v>
      </c>
      <c r="O24" s="79">
        <v>4319.81657000001</v>
      </c>
      <c r="P24" s="79">
        <v>-677.40400000000045</v>
      </c>
      <c r="Q24" s="79">
        <v>-25801.03971000007</v>
      </c>
      <c r="R24" s="79">
        <v>-4533.4856900000195</v>
      </c>
      <c r="S24" s="79">
        <v>-1230.5882399999828</v>
      </c>
      <c r="T24" s="79">
        <v>-9586.1725999998089</v>
      </c>
      <c r="U24" s="79">
        <v>22276.365849999886</v>
      </c>
      <c r="V24" s="79">
        <v>-16263.520280000019</v>
      </c>
      <c r="W24" s="79">
        <v>-21313.711450000024</v>
      </c>
      <c r="X24" s="79">
        <v>4678.1800399999938</v>
      </c>
      <c r="Y24" s="79">
        <v>-4182.1560099999988</v>
      </c>
      <c r="Z24" s="79">
        <v>-12869.33544000001</v>
      </c>
      <c r="AA24" s="79">
        <v>-69377.365139999994</v>
      </c>
      <c r="AB24" s="79">
        <v>-4910.530999999999</v>
      </c>
      <c r="AC24" s="79">
        <v>-339.68700999994326</v>
      </c>
      <c r="AD24" s="79">
        <v>13161.130700000002</v>
      </c>
      <c r="AE24" s="79">
        <v>4168.710909999867</v>
      </c>
      <c r="AF24" s="79">
        <v>-375.68876999999986</v>
      </c>
      <c r="AG24" s="79">
        <v>-2457.3565900000008</v>
      </c>
      <c r="AH24" s="79">
        <v>-69497.624299999967</v>
      </c>
      <c r="AI24" s="79">
        <v>-7844.6666899999946</v>
      </c>
      <c r="AJ24" s="79">
        <v>-32048.323860000019</v>
      </c>
      <c r="AK24" s="79">
        <v>-790739.64394999971</v>
      </c>
    </row>
    <row r="25" spans="1:37" ht="12.95" customHeight="1" x14ac:dyDescent="0.2">
      <c r="A25" s="73" t="s">
        <v>1609</v>
      </c>
      <c r="B25" s="79">
        <v>-10787.62513</v>
      </c>
      <c r="C25" s="79">
        <v>-553437.16475999996</v>
      </c>
      <c r="D25" s="79">
        <v>-554790.84849999996</v>
      </c>
      <c r="E25" s="79">
        <v>-1014113.7660599999</v>
      </c>
      <c r="F25" s="79">
        <v>-74018.369229999982</v>
      </c>
      <c r="G25" s="79">
        <v>-4297.9194100000004</v>
      </c>
      <c r="H25" s="79">
        <v>-163370.39134</v>
      </c>
      <c r="I25" s="79">
        <v>-1071216.1429699997</v>
      </c>
      <c r="J25" s="79">
        <v>-9814.7800299999999</v>
      </c>
      <c r="K25" s="79">
        <v>-92098.782909999994</v>
      </c>
      <c r="L25" s="79">
        <v>-7211.4179299999987</v>
      </c>
      <c r="M25" s="79">
        <v>-9598.38861</v>
      </c>
      <c r="N25" s="79">
        <v>-57512.414739999993</v>
      </c>
      <c r="O25" s="79">
        <v>-343996.36599000002</v>
      </c>
      <c r="P25" s="79">
        <v>-4634.3770000000004</v>
      </c>
      <c r="Q25" s="79">
        <v>-364254.38154999999</v>
      </c>
      <c r="R25" s="79">
        <v>-53715.21560000001</v>
      </c>
      <c r="S25" s="79">
        <v>-48427.90853999996</v>
      </c>
      <c r="T25" s="79">
        <v>-343465.00443999993</v>
      </c>
      <c r="U25" s="79">
        <v>-418784.63326000015</v>
      </c>
      <c r="V25" s="79">
        <v>-100559.28147999999</v>
      </c>
      <c r="W25" s="79">
        <v>-148370.94120000003</v>
      </c>
      <c r="X25" s="79">
        <v>-23992.380460000008</v>
      </c>
      <c r="Y25" s="79">
        <v>-76789.965859999982</v>
      </c>
      <c r="Z25" s="79">
        <v>-49338.062970000006</v>
      </c>
      <c r="AA25" s="79">
        <v>-283191.66587000003</v>
      </c>
      <c r="AB25" s="79">
        <v>-45003.345000000001</v>
      </c>
      <c r="AC25" s="79">
        <v>-133366.72118999998</v>
      </c>
      <c r="AD25" s="79">
        <v>-24311.216869999993</v>
      </c>
      <c r="AE25" s="79">
        <v>-175381.19997000007</v>
      </c>
      <c r="AF25" s="79">
        <v>-1932.8427300000001</v>
      </c>
      <c r="AG25" s="79">
        <v>-16684.458190000001</v>
      </c>
      <c r="AH25" s="79">
        <v>-509637.88277999999</v>
      </c>
      <c r="AI25" s="79">
        <v>-61351.462059999998</v>
      </c>
      <c r="AJ25" s="79">
        <v>-171605.22023000004</v>
      </c>
      <c r="AK25" s="79">
        <v>-7021062.5448599979</v>
      </c>
    </row>
    <row r="26" spans="1:37" ht="12.95" customHeight="1" x14ac:dyDescent="0.2">
      <c r="A26" s="73" t="s">
        <v>1281</v>
      </c>
      <c r="B26" s="79">
        <v>5330.3607400000001</v>
      </c>
      <c r="C26" s="79">
        <v>132813.04592</v>
      </c>
      <c r="D26" s="79">
        <v>113759.19639</v>
      </c>
      <c r="E26" s="79">
        <v>203119.19614999997</v>
      </c>
      <c r="F26" s="79">
        <v>21371.42107</v>
      </c>
      <c r="G26" s="79">
        <v>3390.1680699999997</v>
      </c>
      <c r="H26" s="79">
        <v>13512.699976508717</v>
      </c>
      <c r="I26" s="79">
        <v>142417.43196000005</v>
      </c>
      <c r="J26" s="79">
        <v>9.6939700000000002</v>
      </c>
      <c r="K26" s="79">
        <v>38952.96078999999</v>
      </c>
      <c r="L26" s="79">
        <v>10.978239999999994</v>
      </c>
      <c r="M26" s="79">
        <v>2273.8974400000002</v>
      </c>
      <c r="N26" s="79">
        <v>4678.4183199999998</v>
      </c>
      <c r="O26" s="79">
        <v>76316.361930000014</v>
      </c>
      <c r="P26" s="79">
        <v>3956.973</v>
      </c>
      <c r="Q26" s="79">
        <v>141010.79949</v>
      </c>
      <c r="R26" s="79">
        <v>26486.921429999995</v>
      </c>
      <c r="S26" s="79">
        <v>29057.844639999992</v>
      </c>
      <c r="T26" s="79">
        <v>39973.323190000003</v>
      </c>
      <c r="U26" s="79">
        <v>220557.34516</v>
      </c>
      <c r="V26" s="79">
        <v>26757.42656</v>
      </c>
      <c r="W26" s="79">
        <v>21326.280320000002</v>
      </c>
      <c r="X26" s="79">
        <v>3799.1245199999998</v>
      </c>
      <c r="Y26" s="79">
        <v>20908.374989999993</v>
      </c>
      <c r="Z26" s="79">
        <v>3961.8637699999999</v>
      </c>
      <c r="AA26" s="79">
        <v>55465.727049999994</v>
      </c>
      <c r="AB26" s="79">
        <v>9556.4290000000001</v>
      </c>
      <c r="AC26" s="79">
        <v>57830.122870000007</v>
      </c>
      <c r="AD26" s="79">
        <v>5751.4143000000013</v>
      </c>
      <c r="AE26" s="79">
        <v>43742.108930000002</v>
      </c>
      <c r="AF26" s="79">
        <v>1466.9254400000002</v>
      </c>
      <c r="AG26" s="79">
        <v>4838.5953000000009</v>
      </c>
      <c r="AH26" s="79">
        <v>121109.56150759247</v>
      </c>
      <c r="AI26" s="79">
        <v>4070.9144099999999</v>
      </c>
      <c r="AJ26" s="79">
        <v>36959.477490000005</v>
      </c>
      <c r="AK26" s="79">
        <v>1636543.3843341013</v>
      </c>
    </row>
    <row r="27" spans="1:37" ht="12.95" customHeight="1" x14ac:dyDescent="0.2">
      <c r="A27" s="73" t="s">
        <v>3862</v>
      </c>
      <c r="B27" s="79">
        <v>0</v>
      </c>
      <c r="C27" s="79">
        <v>6303.6570000000002</v>
      </c>
      <c r="D27" s="79">
        <v>3424.5582900000004</v>
      </c>
      <c r="E27" s="79">
        <v>14079.233119999999</v>
      </c>
      <c r="F27" s="79">
        <v>1451.71632</v>
      </c>
      <c r="G27" s="79">
        <v>0</v>
      </c>
      <c r="H27" s="79">
        <v>5463.7236934912862</v>
      </c>
      <c r="I27" s="79">
        <v>27382.37761</v>
      </c>
      <c r="J27" s="79">
        <v>0</v>
      </c>
      <c r="K27" s="79">
        <v>17.0761</v>
      </c>
      <c r="L27" s="79">
        <v>0</v>
      </c>
      <c r="M27" s="79">
        <v>657.10199999999998</v>
      </c>
      <c r="N27" s="79">
        <v>2191.9949200000001</v>
      </c>
      <c r="O27" s="79">
        <v>5169.1654099999996</v>
      </c>
      <c r="P27" s="79">
        <v>0</v>
      </c>
      <c r="Q27" s="79">
        <v>1742.4892199999999</v>
      </c>
      <c r="R27" s="79">
        <v>5265.2428399999999</v>
      </c>
      <c r="S27" s="79">
        <v>494.62352000000004</v>
      </c>
      <c r="T27" s="79">
        <v>5430.91104</v>
      </c>
      <c r="U27" s="79">
        <v>5912.6136099999994</v>
      </c>
      <c r="V27" s="79">
        <v>1770.1561900000002</v>
      </c>
      <c r="W27" s="79">
        <v>4624.1954500000011</v>
      </c>
      <c r="X27" s="79">
        <v>1925.46047</v>
      </c>
      <c r="Y27" s="79">
        <v>1968.2328799999998</v>
      </c>
      <c r="Z27" s="79">
        <v>1343.99802</v>
      </c>
      <c r="AA27" s="79">
        <v>4770.0783900000006</v>
      </c>
      <c r="AB27" s="79">
        <v>190.774</v>
      </c>
      <c r="AC27" s="79">
        <v>1857.0507</v>
      </c>
      <c r="AD27" s="79">
        <v>757.72115000000008</v>
      </c>
      <c r="AE27" s="79">
        <v>2582.2979999999998</v>
      </c>
      <c r="AF27" s="79">
        <v>90.228520000000003</v>
      </c>
      <c r="AG27" s="79">
        <v>616.94114000000002</v>
      </c>
      <c r="AH27" s="79">
        <v>3054.3867024075375</v>
      </c>
      <c r="AI27" s="79">
        <v>47.56944</v>
      </c>
      <c r="AJ27" s="79">
        <v>805.83972000000006</v>
      </c>
      <c r="AK27" s="79">
        <v>111391.41546589883</v>
      </c>
    </row>
    <row r="28" spans="1:37" ht="12.95" customHeight="1" x14ac:dyDescent="0.2">
      <c r="A28" s="73" t="s">
        <v>1610</v>
      </c>
      <c r="B28" s="79">
        <v>7869.1327300000003</v>
      </c>
      <c r="C28" s="79">
        <v>445880.45540999988</v>
      </c>
      <c r="D28" s="79">
        <v>466473.26417000004</v>
      </c>
      <c r="E28" s="79">
        <v>724067.24826999975</v>
      </c>
      <c r="F28" s="79">
        <v>116312.84575000001</v>
      </c>
      <c r="G28" s="79">
        <v>1370.54351</v>
      </c>
      <c r="H28" s="79">
        <v>143891.54469999997</v>
      </c>
      <c r="I28" s="79">
        <v>805870.65132000006</v>
      </c>
      <c r="J28" s="79">
        <v>8906.758890000001</v>
      </c>
      <c r="K28" s="79">
        <v>76595.746049999972</v>
      </c>
      <c r="L28" s="79">
        <v>5376.0448200000001</v>
      </c>
      <c r="M28" s="79">
        <v>5646.3856999999998</v>
      </c>
      <c r="N28" s="79">
        <v>62026.667540000002</v>
      </c>
      <c r="O28" s="79">
        <v>335131.06630000001</v>
      </c>
      <c r="P28" s="79">
        <v>0</v>
      </c>
      <c r="Q28" s="79">
        <v>328598.06559999991</v>
      </c>
      <c r="R28" s="79">
        <v>32952.372819999997</v>
      </c>
      <c r="S28" s="79">
        <v>38401.926239999993</v>
      </c>
      <c r="T28" s="79">
        <v>321287.83921000012</v>
      </c>
      <c r="U28" s="79">
        <v>379932.93193000008</v>
      </c>
      <c r="V28" s="79">
        <v>84193.980389999982</v>
      </c>
      <c r="W28" s="79">
        <v>113116.11882</v>
      </c>
      <c r="X28" s="79">
        <v>26975.217349999999</v>
      </c>
      <c r="Y28" s="79">
        <v>66331.210659999982</v>
      </c>
      <c r="Z28" s="79">
        <v>33222.247659999994</v>
      </c>
      <c r="AA28" s="79">
        <v>193405.65573000003</v>
      </c>
      <c r="AB28" s="79">
        <v>34854.021000000001</v>
      </c>
      <c r="AC28" s="79">
        <v>131731.56952000002</v>
      </c>
      <c r="AD28" s="79">
        <v>54583.853739999991</v>
      </c>
      <c r="AE28" s="79">
        <v>165042.56292999996</v>
      </c>
      <c r="AF28" s="79">
        <v>0</v>
      </c>
      <c r="AG28" s="79">
        <v>11808.728949999999</v>
      </c>
      <c r="AH28" s="79">
        <v>371780.69484000001</v>
      </c>
      <c r="AI28" s="79">
        <v>52431.750750000007</v>
      </c>
      <c r="AJ28" s="79">
        <v>127162.67784</v>
      </c>
      <c r="AK28" s="79">
        <v>5773231.7811400006</v>
      </c>
    </row>
    <row r="29" spans="1:37" ht="12.95" customHeight="1" x14ac:dyDescent="0.2">
      <c r="A29" s="73" t="s">
        <v>1611</v>
      </c>
      <c r="B29" s="79">
        <v>-5055.5012400000005</v>
      </c>
      <c r="C29" s="79">
        <v>-124494.01337999995</v>
      </c>
      <c r="D29" s="79">
        <v>-96502.041389999969</v>
      </c>
      <c r="E29" s="79">
        <v>-137562.02092999997</v>
      </c>
      <c r="F29" s="79">
        <v>-33136.514749999995</v>
      </c>
      <c r="G29" s="79">
        <v>-1083.8534999999999</v>
      </c>
      <c r="H29" s="79">
        <v>-13400.227900000002</v>
      </c>
      <c r="I29" s="79">
        <v>-94834.187120000002</v>
      </c>
      <c r="J29" s="79">
        <v>0</v>
      </c>
      <c r="K29" s="79">
        <v>-35642.945289999996</v>
      </c>
      <c r="L29" s="79">
        <v>-0.22552</v>
      </c>
      <c r="M29" s="79">
        <v>-1212.8216599999996</v>
      </c>
      <c r="N29" s="79">
        <v>-3741.0238899999995</v>
      </c>
      <c r="O29" s="79">
        <v>-68300.411080000005</v>
      </c>
      <c r="P29" s="79">
        <v>0</v>
      </c>
      <c r="Q29" s="79">
        <v>-132898.01246999999</v>
      </c>
      <c r="R29" s="79">
        <v>-15522.80718</v>
      </c>
      <c r="S29" s="79">
        <v>-20757.074100000009</v>
      </c>
      <c r="T29" s="79">
        <v>-32813.241600000001</v>
      </c>
      <c r="U29" s="79">
        <v>-165341.89159000004</v>
      </c>
      <c r="V29" s="79">
        <v>-28425.801940000012</v>
      </c>
      <c r="W29" s="79">
        <v>-12009.36484</v>
      </c>
      <c r="X29" s="79">
        <v>-4029.2418400000006</v>
      </c>
      <c r="Y29" s="79">
        <v>-16600.008679999999</v>
      </c>
      <c r="Z29" s="79">
        <v>-2059.3819199999998</v>
      </c>
      <c r="AA29" s="79">
        <v>-39827.160439999992</v>
      </c>
      <c r="AB29" s="79">
        <v>-4508.41</v>
      </c>
      <c r="AC29" s="79">
        <v>-58391.708909999994</v>
      </c>
      <c r="AD29" s="79">
        <v>-23620.641620000002</v>
      </c>
      <c r="AE29" s="79">
        <v>-31817.058979999998</v>
      </c>
      <c r="AF29" s="79">
        <v>0</v>
      </c>
      <c r="AG29" s="79">
        <v>-3037.1637900000001</v>
      </c>
      <c r="AH29" s="79">
        <v>-55804.384570000002</v>
      </c>
      <c r="AI29" s="79">
        <v>-3043.43923</v>
      </c>
      <c r="AJ29" s="79">
        <v>-25371.098679999996</v>
      </c>
      <c r="AK29" s="79">
        <v>-1290843.6800299995</v>
      </c>
    </row>
    <row r="30" spans="1:37" ht="12.95" customHeight="1" x14ac:dyDescent="0.2">
      <c r="A30" s="88" t="s">
        <v>3918</v>
      </c>
      <c r="B30" s="79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</row>
    <row r="31" spans="1:37" ht="12.95" customHeight="1" x14ac:dyDescent="0.2">
      <c r="A31" s="73" t="s">
        <v>1612</v>
      </c>
      <c r="B31" s="79">
        <v>0</v>
      </c>
      <c r="C31" s="79">
        <v>-35.382149999999911</v>
      </c>
      <c r="D31" s="79">
        <v>-4597.8115999999991</v>
      </c>
      <c r="E31" s="79">
        <v>-12855.160139999996</v>
      </c>
      <c r="F31" s="79">
        <v>17581.916420000001</v>
      </c>
      <c r="G31" s="79">
        <v>0</v>
      </c>
      <c r="H31" s="79">
        <v>-6984.711150000001</v>
      </c>
      <c r="I31" s="79">
        <v>-5838.0905800000019</v>
      </c>
      <c r="J31" s="79">
        <v>0</v>
      </c>
      <c r="K31" s="79">
        <v>181.50251999999978</v>
      </c>
      <c r="L31" s="79">
        <v>0</v>
      </c>
      <c r="M31" s="79">
        <v>520.61406000000011</v>
      </c>
      <c r="N31" s="79">
        <v>4188.9009500000011</v>
      </c>
      <c r="O31" s="79">
        <v>-377.96098289736165</v>
      </c>
      <c r="P31" s="79">
        <v>0</v>
      </c>
      <c r="Q31" s="79">
        <v>-836.78300000000036</v>
      </c>
      <c r="R31" s="79">
        <v>31.920900000000017</v>
      </c>
      <c r="S31" s="79">
        <v>-850.27699999999959</v>
      </c>
      <c r="T31" s="79">
        <v>4013.0906899999991</v>
      </c>
      <c r="U31" s="79">
        <v>9335.8481399999982</v>
      </c>
      <c r="V31" s="79">
        <v>-5839.2168100000017</v>
      </c>
      <c r="W31" s="79">
        <v>-4190.6008799999981</v>
      </c>
      <c r="X31" s="79">
        <v>-2.18445</v>
      </c>
      <c r="Y31" s="79">
        <v>-84.001749999999987</v>
      </c>
      <c r="Z31" s="79">
        <v>-3884.7949900000003</v>
      </c>
      <c r="AA31" s="79">
        <v>-429.22886999999992</v>
      </c>
      <c r="AB31" s="79">
        <v>-793.34799999999996</v>
      </c>
      <c r="AC31" s="79">
        <v>1562.3970000000004</v>
      </c>
      <c r="AD31" s="79">
        <v>-4944.4308499999988</v>
      </c>
      <c r="AE31" s="79">
        <v>-806.75235000000021</v>
      </c>
      <c r="AF31" s="79">
        <v>0</v>
      </c>
      <c r="AG31" s="79">
        <v>-2074.6022899999998</v>
      </c>
      <c r="AH31" s="79">
        <v>-3800.8005499999999</v>
      </c>
      <c r="AI31" s="79">
        <v>-608.35497999999995</v>
      </c>
      <c r="AJ31" s="79">
        <v>-6798.9019099999987</v>
      </c>
      <c r="AK31" s="79">
        <v>-29217.204602897356</v>
      </c>
    </row>
    <row r="32" spans="1:37" ht="12.95" customHeight="1" x14ac:dyDescent="0.2">
      <c r="A32" s="73" t="s">
        <v>1613</v>
      </c>
      <c r="B32" s="79">
        <v>0</v>
      </c>
      <c r="C32" s="79">
        <v>-604.34974999999997</v>
      </c>
      <c r="D32" s="79">
        <v>-10570.2778</v>
      </c>
      <c r="E32" s="79">
        <v>-32181.716599999996</v>
      </c>
      <c r="F32" s="79">
        <v>-6417.5450000000001</v>
      </c>
      <c r="G32" s="79">
        <v>0</v>
      </c>
      <c r="H32" s="79">
        <v>-11531.818430000001</v>
      </c>
      <c r="I32" s="79">
        <v>-8509.9119600000013</v>
      </c>
      <c r="J32" s="79">
        <v>0</v>
      </c>
      <c r="K32" s="79">
        <v>-1199.2572600000003</v>
      </c>
      <c r="L32" s="79">
        <v>0</v>
      </c>
      <c r="M32" s="79">
        <v>-51.939850000000007</v>
      </c>
      <c r="N32" s="79">
        <v>-2080.1433900000002</v>
      </c>
      <c r="O32" s="79">
        <v>-20797.624143593017</v>
      </c>
      <c r="P32" s="79">
        <v>0</v>
      </c>
      <c r="Q32" s="79">
        <v>-5476.402</v>
      </c>
      <c r="R32" s="79">
        <v>-280.21510000000001</v>
      </c>
      <c r="S32" s="79">
        <v>-2977.2539999999995</v>
      </c>
      <c r="T32" s="79">
        <v>-6244.8371400000005</v>
      </c>
      <c r="U32" s="79">
        <v>-5050.3714900000014</v>
      </c>
      <c r="V32" s="79">
        <v>-12287.101020000002</v>
      </c>
      <c r="W32" s="79">
        <v>-13686.712559999998</v>
      </c>
      <c r="X32" s="79">
        <v>-10.65184</v>
      </c>
      <c r="Y32" s="79">
        <v>-135.33783</v>
      </c>
      <c r="Z32" s="79">
        <v>-4189.3975300000002</v>
      </c>
      <c r="AA32" s="79">
        <v>-1257.893</v>
      </c>
      <c r="AB32" s="79">
        <v>-793.34799999999996</v>
      </c>
      <c r="AC32" s="79">
        <v>-2819.076</v>
      </c>
      <c r="AD32" s="79">
        <v>-7486.4984299999987</v>
      </c>
      <c r="AE32" s="79">
        <v>-4214.7070000000003</v>
      </c>
      <c r="AF32" s="79">
        <v>0</v>
      </c>
      <c r="AG32" s="79">
        <v>-7000.4226799999997</v>
      </c>
      <c r="AH32" s="79">
        <v>-4125.5559499999999</v>
      </c>
      <c r="AI32" s="79">
        <v>-608.35497999999995</v>
      </c>
      <c r="AJ32" s="79">
        <v>-18598.097829999999</v>
      </c>
      <c r="AK32" s="79">
        <v>-191186.81856359303</v>
      </c>
    </row>
    <row r="33" spans="1:37" ht="12.95" customHeight="1" x14ac:dyDescent="0.2">
      <c r="A33" s="73" t="s">
        <v>1614</v>
      </c>
      <c r="B33" s="79">
        <v>0</v>
      </c>
      <c r="C33" s="79">
        <v>288.29916000000003</v>
      </c>
      <c r="D33" s="79">
        <v>5742.6847400000006</v>
      </c>
      <c r="E33" s="79">
        <v>13461.252200000001</v>
      </c>
      <c r="F33" s="79">
        <v>1560.6320000000001</v>
      </c>
      <c r="G33" s="79">
        <v>0</v>
      </c>
      <c r="H33" s="79">
        <v>1819.9623799999999</v>
      </c>
      <c r="I33" s="79">
        <v>1677.57843</v>
      </c>
      <c r="J33" s="79">
        <v>0</v>
      </c>
      <c r="K33" s="79">
        <v>0</v>
      </c>
      <c r="L33" s="79">
        <v>0</v>
      </c>
      <c r="M33" s="79">
        <v>0</v>
      </c>
      <c r="N33" s="79">
        <v>327.27343000000002</v>
      </c>
      <c r="O33" s="79">
        <v>10306.456340695653</v>
      </c>
      <c r="P33" s="79">
        <v>0</v>
      </c>
      <c r="Q33" s="79">
        <v>1277.424</v>
      </c>
      <c r="R33" s="79">
        <v>0</v>
      </c>
      <c r="S33" s="79">
        <v>2126.9769999999999</v>
      </c>
      <c r="T33" s="79">
        <v>155.77967000000001</v>
      </c>
      <c r="U33" s="79">
        <v>0</v>
      </c>
      <c r="V33" s="79">
        <v>3578.2098000000001</v>
      </c>
      <c r="W33" s="79">
        <v>9496.11168</v>
      </c>
      <c r="X33" s="79">
        <v>8.46739</v>
      </c>
      <c r="Y33" s="79">
        <v>51.336080000000003</v>
      </c>
      <c r="Z33" s="79">
        <v>13.65061</v>
      </c>
      <c r="AA33" s="79">
        <v>0</v>
      </c>
      <c r="AB33" s="79">
        <v>0</v>
      </c>
      <c r="AC33" s="79">
        <v>679.35500000000002</v>
      </c>
      <c r="AD33" s="79">
        <v>762.58706999999993</v>
      </c>
      <c r="AE33" s="79">
        <v>3059.607</v>
      </c>
      <c r="AF33" s="79">
        <v>0</v>
      </c>
      <c r="AG33" s="79">
        <v>4925.8203899999999</v>
      </c>
      <c r="AH33" s="79">
        <v>0</v>
      </c>
      <c r="AI33" s="79">
        <v>0</v>
      </c>
      <c r="AJ33" s="79">
        <v>0</v>
      </c>
      <c r="AK33" s="79">
        <v>61319.464370695663</v>
      </c>
    </row>
    <row r="34" spans="1:37" ht="12.95" customHeight="1" x14ac:dyDescent="0.2">
      <c r="A34" s="73" t="s">
        <v>1615</v>
      </c>
      <c r="B34" s="79">
        <v>0</v>
      </c>
      <c r="C34" s="79">
        <v>2369.9468099999999</v>
      </c>
      <c r="D34" s="79">
        <v>2306.3876099999998</v>
      </c>
      <c r="E34" s="79">
        <v>14998.06472</v>
      </c>
      <c r="F34" s="79">
        <v>38434.961320000002</v>
      </c>
      <c r="G34" s="79">
        <v>0</v>
      </c>
      <c r="H34" s="79">
        <v>2769.9928400000003</v>
      </c>
      <c r="I34" s="79">
        <v>1262.3906299999999</v>
      </c>
      <c r="J34" s="79">
        <v>0</v>
      </c>
      <c r="K34" s="79">
        <v>1380.7597800000001</v>
      </c>
      <c r="L34" s="79">
        <v>0</v>
      </c>
      <c r="M34" s="79">
        <v>572.55391000000009</v>
      </c>
      <c r="N34" s="79">
        <v>7355.4365000000007</v>
      </c>
      <c r="O34" s="79">
        <v>16874.161920000002</v>
      </c>
      <c r="P34" s="79">
        <v>0</v>
      </c>
      <c r="Q34" s="79">
        <v>9175.5869999999995</v>
      </c>
      <c r="R34" s="79">
        <v>312.13600000000002</v>
      </c>
      <c r="S34" s="79">
        <v>0</v>
      </c>
      <c r="T34" s="79">
        <v>18773.0219</v>
      </c>
      <c r="U34" s="79">
        <v>14386.21963</v>
      </c>
      <c r="V34" s="79">
        <v>4948.9534899999999</v>
      </c>
      <c r="W34" s="79">
        <v>0</v>
      </c>
      <c r="X34" s="79">
        <v>0</v>
      </c>
      <c r="Y34" s="79">
        <v>0</v>
      </c>
      <c r="Z34" s="79">
        <v>1246.4210600000001</v>
      </c>
      <c r="AA34" s="79">
        <v>828.66413000000011</v>
      </c>
      <c r="AB34" s="79">
        <v>0</v>
      </c>
      <c r="AC34" s="79">
        <v>4387.9570000000003</v>
      </c>
      <c r="AD34" s="79">
        <v>1779.4805100000001</v>
      </c>
      <c r="AE34" s="79">
        <v>1465.0160000000001</v>
      </c>
      <c r="AF34" s="79">
        <v>0</v>
      </c>
      <c r="AG34" s="79">
        <v>0</v>
      </c>
      <c r="AH34" s="79">
        <v>324.75540000000001</v>
      </c>
      <c r="AI34" s="79">
        <v>0</v>
      </c>
      <c r="AJ34" s="79">
        <v>11799.19592</v>
      </c>
      <c r="AK34" s="79">
        <v>157752.06407999998</v>
      </c>
    </row>
    <row r="35" spans="1:37" ht="12.95" customHeight="1" x14ac:dyDescent="0.2">
      <c r="A35" s="73" t="s">
        <v>1616</v>
      </c>
      <c r="B35" s="79">
        <v>0</v>
      </c>
      <c r="C35" s="79">
        <v>-2089.27837</v>
      </c>
      <c r="D35" s="79">
        <v>-2076.6061500000001</v>
      </c>
      <c r="E35" s="79">
        <v>-9132.7604599999995</v>
      </c>
      <c r="F35" s="79">
        <v>-15996.131899999998</v>
      </c>
      <c r="G35" s="79">
        <v>0</v>
      </c>
      <c r="H35" s="79">
        <v>-42.847940000000001</v>
      </c>
      <c r="I35" s="79">
        <v>-268.14767999999998</v>
      </c>
      <c r="J35" s="79">
        <v>0</v>
      </c>
      <c r="K35" s="79">
        <v>0</v>
      </c>
      <c r="L35" s="79">
        <v>0</v>
      </c>
      <c r="M35" s="79">
        <v>0</v>
      </c>
      <c r="N35" s="79">
        <v>-1413.6655900000001</v>
      </c>
      <c r="O35" s="79">
        <v>-6760.9551000000001</v>
      </c>
      <c r="P35" s="79">
        <v>0</v>
      </c>
      <c r="Q35" s="79">
        <v>-5813.3919999999998</v>
      </c>
      <c r="R35" s="79">
        <v>0</v>
      </c>
      <c r="S35" s="79">
        <v>0</v>
      </c>
      <c r="T35" s="79">
        <v>-8670.8737400000009</v>
      </c>
      <c r="U35" s="79">
        <v>0</v>
      </c>
      <c r="V35" s="79">
        <v>-2079.2790799999998</v>
      </c>
      <c r="W35" s="79">
        <v>0</v>
      </c>
      <c r="X35" s="79">
        <v>0</v>
      </c>
      <c r="Y35" s="79">
        <v>0</v>
      </c>
      <c r="Z35" s="79">
        <v>-955.46912999999995</v>
      </c>
      <c r="AA35" s="79">
        <v>0</v>
      </c>
      <c r="AB35" s="79">
        <v>0</v>
      </c>
      <c r="AC35" s="79">
        <v>-685.83900000000006</v>
      </c>
      <c r="AD35" s="79">
        <v>0</v>
      </c>
      <c r="AE35" s="79">
        <v>-1116.6683499999999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-57101.914489999996</v>
      </c>
    </row>
    <row r="36" spans="1:37" ht="12.95" customHeight="1" x14ac:dyDescent="0.2">
      <c r="A36" s="74" t="s">
        <v>493</v>
      </c>
      <c r="B36" s="79">
        <v>466.82700000000006</v>
      </c>
      <c r="C36" s="79">
        <v>29376.629109999998</v>
      </c>
      <c r="D36" s="79">
        <v>55049.14299</v>
      </c>
      <c r="E36" s="79">
        <v>79355.436269999991</v>
      </c>
      <c r="F36" s="79">
        <v>6954.9127600000011</v>
      </c>
      <c r="G36" s="79">
        <v>0</v>
      </c>
      <c r="H36" s="79">
        <v>17819.88076</v>
      </c>
      <c r="I36" s="79">
        <v>80224.84537000001</v>
      </c>
      <c r="J36" s="79">
        <v>992.85423000000003</v>
      </c>
      <c r="K36" s="79">
        <v>6926.1731899999995</v>
      </c>
      <c r="L36" s="79">
        <v>954.73000000000013</v>
      </c>
      <c r="M36" s="79">
        <v>757.79706999999985</v>
      </c>
      <c r="N36" s="79">
        <v>3914.1162800000002</v>
      </c>
      <c r="O36" s="79">
        <v>31476.189888634417</v>
      </c>
      <c r="P36" s="79">
        <v>217.042</v>
      </c>
      <c r="Q36" s="79">
        <v>21711.695183232092</v>
      </c>
      <c r="R36" s="79">
        <v>0</v>
      </c>
      <c r="S36" s="79">
        <v>355.18105799999984</v>
      </c>
      <c r="T36" s="79">
        <v>39145.991974465003</v>
      </c>
      <c r="U36" s="79">
        <v>11911.398419477249</v>
      </c>
      <c r="V36" s="79">
        <v>8418.8312499999993</v>
      </c>
      <c r="W36" s="79">
        <v>19041.783929999998</v>
      </c>
      <c r="X36" s="79">
        <v>387.45181999999983</v>
      </c>
      <c r="Y36" s="79">
        <v>7200.8516500000005</v>
      </c>
      <c r="Z36" s="79">
        <v>3634.1615838445473</v>
      </c>
      <c r="AA36" s="79">
        <v>48364.650999999998</v>
      </c>
      <c r="AB36" s="79">
        <v>4125.2209999999995</v>
      </c>
      <c r="AC36" s="79">
        <v>5772.4139899999991</v>
      </c>
      <c r="AD36" s="79">
        <v>308.61403000000001</v>
      </c>
      <c r="AE36" s="79">
        <v>12777.35883263814</v>
      </c>
      <c r="AF36" s="79">
        <v>0</v>
      </c>
      <c r="AG36" s="79">
        <v>992.51064999999994</v>
      </c>
      <c r="AH36" s="79">
        <v>65131.833724351993</v>
      </c>
      <c r="AI36" s="79">
        <v>8898.3826800000024</v>
      </c>
      <c r="AJ36" s="79">
        <v>12721.372859999998</v>
      </c>
      <c r="AK36" s="79">
        <v>585386.28255464346</v>
      </c>
    </row>
    <row r="37" spans="1:37" ht="12.95" customHeight="1" x14ac:dyDescent="0.2">
      <c r="A37" s="78" t="s">
        <v>1602</v>
      </c>
      <c r="B37" s="79">
        <v>0</v>
      </c>
      <c r="C37" s="79">
        <v>0</v>
      </c>
      <c r="D37" s="79">
        <v>0</v>
      </c>
      <c r="E37" s="79"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K37" s="79">
        <v>0</v>
      </c>
    </row>
    <row r="38" spans="1:37" ht="12.95" customHeight="1" x14ac:dyDescent="0.2">
      <c r="A38" s="78" t="s">
        <v>1284</v>
      </c>
      <c r="B38" s="79">
        <v>0</v>
      </c>
      <c r="C38" s="79">
        <v>-2001.0160000000001</v>
      </c>
      <c r="D38" s="79">
        <v>1715.56385</v>
      </c>
      <c r="E38" s="79">
        <v>1321.6066299999993</v>
      </c>
      <c r="F38" s="79">
        <v>6655.4072300000007</v>
      </c>
      <c r="G38" s="79">
        <v>1.6479000000000001</v>
      </c>
      <c r="H38" s="79">
        <v>0</v>
      </c>
      <c r="I38" s="79">
        <v>4907.5421799999995</v>
      </c>
      <c r="J38" s="79">
        <v>0</v>
      </c>
      <c r="K38" s="79">
        <v>0</v>
      </c>
      <c r="L38" s="79">
        <v>2407.648560000001</v>
      </c>
      <c r="M38" s="79">
        <v>773.82586000000015</v>
      </c>
      <c r="N38" s="79">
        <v>2029.42839</v>
      </c>
      <c r="O38" s="79">
        <v>1929.8458800000001</v>
      </c>
      <c r="P38" s="79">
        <v>0</v>
      </c>
      <c r="Q38" s="79">
        <v>10.621169999999999</v>
      </c>
      <c r="R38" s="79">
        <v>1387.4434400000002</v>
      </c>
      <c r="S38" s="79">
        <v>0</v>
      </c>
      <c r="T38" s="79">
        <v>5429.2876800000004</v>
      </c>
      <c r="U38" s="79">
        <v>8149.117909999999</v>
      </c>
      <c r="V38" s="79">
        <v>3.2766000000000002</v>
      </c>
      <c r="W38" s="79">
        <v>1203.0689400000001</v>
      </c>
      <c r="X38" s="79">
        <v>-53.7913</v>
      </c>
      <c r="Y38" s="79">
        <v>68.61081999999999</v>
      </c>
      <c r="Z38" s="79">
        <v>723.92239999999993</v>
      </c>
      <c r="AA38" s="79">
        <v>594.82689000000005</v>
      </c>
      <c r="AB38" s="79">
        <v>159.26400000000001</v>
      </c>
      <c r="AC38" s="79">
        <v>1166.4082399999998</v>
      </c>
      <c r="AD38" s="79">
        <v>-697.11414999999977</v>
      </c>
      <c r="AE38" s="79">
        <v>1514.365</v>
      </c>
      <c r="AF38" s="79">
        <v>0</v>
      </c>
      <c r="AG38" s="79">
        <v>0</v>
      </c>
      <c r="AH38" s="79">
        <v>2740.3155899999997</v>
      </c>
      <c r="AI38" s="79">
        <v>0</v>
      </c>
      <c r="AJ38" s="79">
        <v>-379.97543000000002</v>
      </c>
      <c r="AK38" s="79">
        <v>41761.148279999994</v>
      </c>
    </row>
    <row r="39" spans="1:37" ht="12.95" customHeight="1" x14ac:dyDescent="0.2">
      <c r="A39" s="73" t="s">
        <v>24</v>
      </c>
      <c r="B39" s="79">
        <v>0</v>
      </c>
      <c r="C39" s="79">
        <v>4468.1690699999999</v>
      </c>
      <c r="D39" s="79">
        <v>7476.962700000001</v>
      </c>
      <c r="E39" s="79">
        <v>13923.715759999997</v>
      </c>
      <c r="F39" s="79">
        <v>-1796.0556000000004</v>
      </c>
      <c r="G39" s="79">
        <v>0</v>
      </c>
      <c r="H39" s="79">
        <v>2442.9910709999999</v>
      </c>
      <c r="I39" s="79">
        <v>15874.27691</v>
      </c>
      <c r="J39" s="79">
        <v>0</v>
      </c>
      <c r="K39" s="79">
        <v>5899.2496700000002</v>
      </c>
      <c r="L39" s="79">
        <v>554.21465999999828</v>
      </c>
      <c r="M39" s="79">
        <v>89.687460000000002</v>
      </c>
      <c r="N39" s="79">
        <v>-313.30384999999995</v>
      </c>
      <c r="O39" s="79">
        <v>10153.973099999996</v>
      </c>
      <c r="P39" s="79">
        <v>0</v>
      </c>
      <c r="Q39" s="79">
        <v>14792.93</v>
      </c>
      <c r="R39" s="79">
        <v>1247.9558199999999</v>
      </c>
      <c r="S39" s="79">
        <v>170.82296000000002</v>
      </c>
      <c r="T39" s="79">
        <v>22660.871719999992</v>
      </c>
      <c r="U39" s="79">
        <v>-1520.39627</v>
      </c>
      <c r="V39" s="79">
        <v>2674.8006099999998</v>
      </c>
      <c r="W39" s="79">
        <v>3660.8604999999998</v>
      </c>
      <c r="X39" s="79">
        <v>1003.5782200000002</v>
      </c>
      <c r="Y39" s="79">
        <v>-92.99385999999997</v>
      </c>
      <c r="Z39" s="79">
        <v>1954.56882</v>
      </c>
      <c r="AA39" s="79">
        <v>20757.031320000006</v>
      </c>
      <c r="AB39" s="79">
        <v>3615.317</v>
      </c>
      <c r="AC39" s="79">
        <v>2101.0952400000001</v>
      </c>
      <c r="AD39" s="79">
        <v>2861.3378199999997</v>
      </c>
      <c r="AE39" s="79">
        <v>1639.4318700000001</v>
      </c>
      <c r="AF39" s="79">
        <v>0</v>
      </c>
      <c r="AG39" s="79">
        <v>-325.75470000000007</v>
      </c>
      <c r="AH39" s="79">
        <v>2723.021200000001</v>
      </c>
      <c r="AI39" s="79">
        <v>1086.5388600000001</v>
      </c>
      <c r="AJ39" s="79">
        <v>78.129689999998575</v>
      </c>
      <c r="AK39" s="79">
        <v>139863.02777099999</v>
      </c>
    </row>
    <row r="40" spans="1:37" ht="12.95" customHeight="1" x14ac:dyDescent="0.2">
      <c r="A40" s="78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</row>
    <row r="41" spans="1:37" ht="15" customHeight="1" x14ac:dyDescent="0.2">
      <c r="A41" s="1331" t="s">
        <v>852</v>
      </c>
      <c r="B41" s="1721">
        <v>6038.72408000015</v>
      </c>
      <c r="C41" s="1721">
        <v>801181.3508700002</v>
      </c>
      <c r="D41" s="1721">
        <v>847062.46434000018</v>
      </c>
      <c r="E41" s="1721">
        <v>1355984.6313699996</v>
      </c>
      <c r="F41" s="1721">
        <v>145998.22590000002</v>
      </c>
      <c r="G41" s="1721">
        <v>1019.8973399999994</v>
      </c>
      <c r="H41" s="1721">
        <v>236781.57659100014</v>
      </c>
      <c r="I41" s="1721">
        <v>1550878.2487200014</v>
      </c>
      <c r="J41" s="1721">
        <v>11275.993802556322</v>
      </c>
      <c r="K41" s="1721">
        <v>84550.858010000025</v>
      </c>
      <c r="L41" s="1721">
        <v>25918.220629999811</v>
      </c>
      <c r="M41" s="1721">
        <v>12010.103480000003</v>
      </c>
      <c r="N41" s="1721">
        <v>117654.22495000003</v>
      </c>
      <c r="O41" s="1721">
        <v>560293.64215573692</v>
      </c>
      <c r="P41" s="1721">
        <v>1205.6926999999982</v>
      </c>
      <c r="Q41" s="1721">
        <v>439350.93396323227</v>
      </c>
      <c r="R41" s="1721">
        <v>41589.412159999993</v>
      </c>
      <c r="S41" s="1721">
        <v>36246.410347999998</v>
      </c>
      <c r="T41" s="1721">
        <v>662327.17558446503</v>
      </c>
      <c r="U41" s="1721">
        <v>433392.93753947743</v>
      </c>
      <c r="V41" s="1721">
        <v>126481.67948999994</v>
      </c>
      <c r="W41" s="1721">
        <v>224323.51818999992</v>
      </c>
      <c r="X41" s="1721">
        <v>44323.145389999991</v>
      </c>
      <c r="Y41" s="1721">
        <v>94563.905320000034</v>
      </c>
      <c r="Z41" s="1721">
        <v>70738.724543844568</v>
      </c>
      <c r="AA41" s="1721">
        <v>424554.45244999992</v>
      </c>
      <c r="AB41" s="1721">
        <v>64921.228999999999</v>
      </c>
      <c r="AC41" s="1721">
        <v>146136.82639140001</v>
      </c>
      <c r="AD41" s="1721">
        <v>37050.363819999999</v>
      </c>
      <c r="AE41" s="1721">
        <v>262017.26547263798</v>
      </c>
      <c r="AF41" s="1721">
        <v>7.7543600000001902</v>
      </c>
      <c r="AG41" s="1721">
        <v>21334.574090000006</v>
      </c>
      <c r="AH41" s="1721">
        <v>741645.10817435198</v>
      </c>
      <c r="AI41" s="1721">
        <v>143723.58419000008</v>
      </c>
      <c r="AJ41" s="1721">
        <v>179149.45090000005</v>
      </c>
      <c r="AK41" s="1721">
        <v>9951732.3063167017</v>
      </c>
    </row>
    <row r="42" spans="1:37" ht="12.95" customHeight="1" x14ac:dyDescent="0.2">
      <c r="A42" s="87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</row>
    <row r="43" spans="1:37" ht="15" customHeight="1" x14ac:dyDescent="0.2">
      <c r="A43" s="922" t="s">
        <v>845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</row>
    <row r="44" spans="1:37" ht="12.95" customHeight="1" x14ac:dyDescent="0.2">
      <c r="A44" s="78" t="s">
        <v>695</v>
      </c>
      <c r="B44" s="79">
        <v>-1239.7266</v>
      </c>
      <c r="C44" s="79">
        <v>-537993.01973000006</v>
      </c>
      <c r="D44" s="79">
        <v>-537631.85967000015</v>
      </c>
      <c r="E44" s="79">
        <v>-967396.32137016044</v>
      </c>
      <c r="F44" s="79">
        <v>-104429.69472999994</v>
      </c>
      <c r="G44" s="79">
        <v>-306.72599999999983</v>
      </c>
      <c r="H44" s="79">
        <v>-182567.67013937433</v>
      </c>
      <c r="I44" s="79">
        <v>-1169520.5217273675</v>
      </c>
      <c r="J44" s="79">
        <v>-1150.6102400000002</v>
      </c>
      <c r="K44" s="79">
        <v>-28041.923979999927</v>
      </c>
      <c r="L44" s="79">
        <v>-10735.56969601572</v>
      </c>
      <c r="M44" s="79">
        <v>-8958.0307000000012</v>
      </c>
      <c r="N44" s="79">
        <v>-88294.236220000021</v>
      </c>
      <c r="O44" s="79">
        <v>-406521.34192999988</v>
      </c>
      <c r="P44" s="79">
        <v>-597.80925999999999</v>
      </c>
      <c r="Q44" s="79">
        <v>-253232.33917000002</v>
      </c>
      <c r="R44" s="79">
        <v>-34310.791700000016</v>
      </c>
      <c r="S44" s="79">
        <v>-25454.849900000019</v>
      </c>
      <c r="T44" s="79">
        <v>-505191.75451999996</v>
      </c>
      <c r="U44" s="79">
        <v>-300124.61974000017</v>
      </c>
      <c r="V44" s="79">
        <v>-95592.007139999972</v>
      </c>
      <c r="W44" s="79">
        <v>-157899.02233999997</v>
      </c>
      <c r="X44" s="79">
        <v>-27668.015930000012</v>
      </c>
      <c r="Y44" s="79">
        <v>-51873.28763999998</v>
      </c>
      <c r="Z44" s="79">
        <v>-65904.143432880694</v>
      </c>
      <c r="AA44" s="79">
        <v>-277669.42032999999</v>
      </c>
      <c r="AB44" s="79">
        <v>-48991.250000000007</v>
      </c>
      <c r="AC44" s="79">
        <v>-97147.092699999979</v>
      </c>
      <c r="AD44" s="79">
        <v>-57508.971210000011</v>
      </c>
      <c r="AE44" s="79">
        <v>-144213.4895984999</v>
      </c>
      <c r="AF44" s="79">
        <v>-12.012620000000011</v>
      </c>
      <c r="AG44" s="79">
        <v>-22306.586649999997</v>
      </c>
      <c r="AH44" s="79">
        <v>-506269.30673000007</v>
      </c>
      <c r="AI44" s="79">
        <v>-59365.382201074812</v>
      </c>
      <c r="AJ44" s="79">
        <v>-131384.39362000008</v>
      </c>
      <c r="AK44" s="79">
        <v>-6907503.7991653718</v>
      </c>
    </row>
    <row r="45" spans="1:37" ht="12.95" customHeight="1" x14ac:dyDescent="0.2">
      <c r="A45" s="897" t="s">
        <v>693</v>
      </c>
      <c r="B45" s="79">
        <v>-1239.1322</v>
      </c>
      <c r="C45" s="79">
        <v>-651632.96247000003</v>
      </c>
      <c r="D45" s="79">
        <v>-623874.87781000009</v>
      </c>
      <c r="E45" s="79">
        <v>-1018263.0724699998</v>
      </c>
      <c r="F45" s="79">
        <v>-145384.50272999992</v>
      </c>
      <c r="G45" s="79">
        <v>-541.95478999999989</v>
      </c>
      <c r="H45" s="79">
        <v>-196282.9236813036</v>
      </c>
      <c r="I45" s="79">
        <v>-1187976.4390000002</v>
      </c>
      <c r="J45" s="79">
        <v>-1564.84653</v>
      </c>
      <c r="K45" s="79">
        <v>-69419.86748999999</v>
      </c>
      <c r="L45" s="79">
        <v>-3234.6629860141993</v>
      </c>
      <c r="M45" s="79">
        <v>-9976.2049100000004</v>
      </c>
      <c r="N45" s="79">
        <v>-91322.927970000004</v>
      </c>
      <c r="O45" s="79">
        <v>-504177.71822999994</v>
      </c>
      <c r="P45" s="79">
        <v>-27.068999999999999</v>
      </c>
      <c r="Q45" s="79">
        <v>-348425.07109000004</v>
      </c>
      <c r="R45" s="79">
        <v>-61527.513539999993</v>
      </c>
      <c r="S45" s="79">
        <v>-57900.146390000016</v>
      </c>
      <c r="T45" s="79">
        <v>-519610.49735999998</v>
      </c>
      <c r="U45" s="79">
        <v>-456371.06426000013</v>
      </c>
      <c r="V45" s="79">
        <v>-123608.00012999999</v>
      </c>
      <c r="W45" s="79">
        <v>-170817.74328</v>
      </c>
      <c r="X45" s="79">
        <v>-34270.233350000002</v>
      </c>
      <c r="Y45" s="79">
        <v>-55809.644930000002</v>
      </c>
      <c r="Z45" s="79">
        <v>-61878.839090000001</v>
      </c>
      <c r="AA45" s="79">
        <v>-308114.16561999999</v>
      </c>
      <c r="AB45" s="79">
        <v>-46998.567000000003</v>
      </c>
      <c r="AC45" s="79">
        <v>-179658.84938</v>
      </c>
      <c r="AD45" s="79">
        <v>-64853.239740000012</v>
      </c>
      <c r="AE45" s="79">
        <v>-176378.27495130894</v>
      </c>
      <c r="AF45" s="79">
        <v>-4.4680400000000002</v>
      </c>
      <c r="AG45" s="79">
        <v>-30488.218449999997</v>
      </c>
      <c r="AH45" s="79">
        <v>-569819.65514000016</v>
      </c>
      <c r="AI45" s="79">
        <v>-43804.717449999989</v>
      </c>
      <c r="AJ45" s="79">
        <v>-152468.29506</v>
      </c>
      <c r="AK45" s="79">
        <v>-7967726.3665186279</v>
      </c>
    </row>
    <row r="46" spans="1:37" ht="12.95" customHeight="1" x14ac:dyDescent="0.2">
      <c r="A46" s="897" t="s">
        <v>156</v>
      </c>
      <c r="B46" s="79">
        <v>-1239.1322</v>
      </c>
      <c r="C46" s="79">
        <v>-643917.70044000004</v>
      </c>
      <c r="D46" s="79">
        <v>-613306.11026999995</v>
      </c>
      <c r="E46" s="79">
        <v>-964256.49094999989</v>
      </c>
      <c r="F46" s="79">
        <v>-142876.75134000002</v>
      </c>
      <c r="G46" s="79">
        <v>-541.95479</v>
      </c>
      <c r="H46" s="79">
        <v>-196282.92368130351</v>
      </c>
      <c r="I46" s="79">
        <v>-1183291.0534400002</v>
      </c>
      <c r="J46" s="79">
        <v>-1564.84653</v>
      </c>
      <c r="K46" s="79">
        <v>-69317.907200000001</v>
      </c>
      <c r="L46" s="79">
        <v>-2573.0242042433001</v>
      </c>
      <c r="M46" s="79">
        <v>-9883.3500199999999</v>
      </c>
      <c r="N46" s="79">
        <v>-91230.235960000005</v>
      </c>
      <c r="O46" s="79">
        <v>-491790.67599999998</v>
      </c>
      <c r="P46" s="79">
        <v>-27.068999999999999</v>
      </c>
      <c r="Q46" s="79">
        <v>-341964.36380000005</v>
      </c>
      <c r="R46" s="79">
        <v>-61434.551779999994</v>
      </c>
      <c r="S46" s="79">
        <v>-57900.146390000002</v>
      </c>
      <c r="T46" s="79">
        <v>-515841.86071000015</v>
      </c>
      <c r="U46" s="79">
        <v>-452495.42918000009</v>
      </c>
      <c r="V46" s="79">
        <v>-123474.18328</v>
      </c>
      <c r="W46" s="79">
        <v>-170605.42845000004</v>
      </c>
      <c r="X46" s="79">
        <v>-34177.848180000001</v>
      </c>
      <c r="Y46" s="79">
        <v>-55716.918310000001</v>
      </c>
      <c r="Z46" s="79">
        <v>-61716.325480000007</v>
      </c>
      <c r="AA46" s="79">
        <v>-264419.08243999997</v>
      </c>
      <c r="AB46" s="79">
        <v>-46998.567000000003</v>
      </c>
      <c r="AC46" s="79">
        <v>-179417.35745000001</v>
      </c>
      <c r="AD46" s="79">
        <v>-64706.067090000004</v>
      </c>
      <c r="AE46" s="79">
        <v>-176047.97309052604</v>
      </c>
      <c r="AF46" s="79">
        <v>-4.4680400000000002</v>
      </c>
      <c r="AG46" s="79">
        <v>-30371.945000000003</v>
      </c>
      <c r="AH46" s="79">
        <v>-566363.40919999988</v>
      </c>
      <c r="AI46" s="79">
        <v>-43804.717469999989</v>
      </c>
      <c r="AJ46" s="79">
        <v>-150067.40592002578</v>
      </c>
      <c r="AK46" s="79">
        <v>-7809627.2742860988</v>
      </c>
    </row>
    <row r="47" spans="1:37" ht="12.95" customHeight="1" x14ac:dyDescent="0.2">
      <c r="A47" s="897" t="s">
        <v>157</v>
      </c>
      <c r="B47" s="79">
        <v>0</v>
      </c>
      <c r="C47" s="79">
        <v>-7715.262029999999</v>
      </c>
      <c r="D47" s="79">
        <v>-10568.767539999999</v>
      </c>
      <c r="E47" s="79">
        <v>-54006.581519999992</v>
      </c>
      <c r="F47" s="79">
        <v>-2507.7513299999996</v>
      </c>
      <c r="G47" s="79">
        <v>0</v>
      </c>
      <c r="H47" s="79">
        <v>0</v>
      </c>
      <c r="I47" s="79">
        <v>-4685.3852999999999</v>
      </c>
      <c r="J47" s="79">
        <v>0</v>
      </c>
      <c r="K47" s="79">
        <v>-101.96028999999997</v>
      </c>
      <c r="L47" s="79">
        <v>-661.63878964725996</v>
      </c>
      <c r="M47" s="79">
        <v>-92.855090000000004</v>
      </c>
      <c r="N47" s="79">
        <v>-92.691820000000007</v>
      </c>
      <c r="O47" s="79">
        <v>-12387.042230000001</v>
      </c>
      <c r="P47" s="79">
        <v>0</v>
      </c>
      <c r="Q47" s="79">
        <v>-6460.7072899999994</v>
      </c>
      <c r="R47" s="79">
        <v>-92.961759999999998</v>
      </c>
      <c r="S47" s="79">
        <v>0</v>
      </c>
      <c r="T47" s="79">
        <v>-3768.6366500000004</v>
      </c>
      <c r="U47" s="79">
        <v>-3875.6350799999996</v>
      </c>
      <c r="V47" s="79">
        <v>-133.81685000000002</v>
      </c>
      <c r="W47" s="79">
        <v>-212.31484</v>
      </c>
      <c r="X47" s="79">
        <v>-92.386080000000007</v>
      </c>
      <c r="Y47" s="79">
        <v>-92.726619999999997</v>
      </c>
      <c r="Z47" s="79">
        <v>-162.51378999999997</v>
      </c>
      <c r="AA47" s="79">
        <v>-43695.082930000004</v>
      </c>
      <c r="AB47" s="79">
        <v>0</v>
      </c>
      <c r="AC47" s="79">
        <v>-241.49193</v>
      </c>
      <c r="AD47" s="79">
        <v>-147.17227000000003</v>
      </c>
      <c r="AE47" s="79">
        <v>-330.30175947399994</v>
      </c>
      <c r="AF47" s="79">
        <v>0</v>
      </c>
      <c r="AG47" s="79">
        <v>-116.27345</v>
      </c>
      <c r="AH47" s="79">
        <v>-3456.2459399999998</v>
      </c>
      <c r="AI47" s="79">
        <v>0</v>
      </c>
      <c r="AJ47" s="79">
        <v>-2400.8891400000002</v>
      </c>
      <c r="AK47" s="79">
        <v>-158099.09231912126</v>
      </c>
    </row>
    <row r="48" spans="1:37" ht="12.95" customHeight="1" x14ac:dyDescent="0.2">
      <c r="A48" s="897" t="s">
        <v>691</v>
      </c>
      <c r="B48" s="79">
        <v>723.68757000000005</v>
      </c>
      <c r="C48" s="79">
        <v>107940.35348999999</v>
      </c>
      <c r="D48" s="79">
        <v>97685.770470000003</v>
      </c>
      <c r="E48" s="79">
        <v>111970.65612</v>
      </c>
      <c r="F48" s="79">
        <v>32196.756849999998</v>
      </c>
      <c r="G48" s="79">
        <v>420.01494000000002</v>
      </c>
      <c r="H48" s="79">
        <v>43717.783739999999</v>
      </c>
      <c r="I48" s="79">
        <v>31312.842380000002</v>
      </c>
      <c r="J48" s="79">
        <v>1.44702</v>
      </c>
      <c r="K48" s="79">
        <v>39675.020200000006</v>
      </c>
      <c r="L48" s="79">
        <v>0</v>
      </c>
      <c r="M48" s="79">
        <v>3338.29943</v>
      </c>
      <c r="N48" s="79">
        <v>1570.3859000000002</v>
      </c>
      <c r="O48" s="79">
        <v>62561.54421</v>
      </c>
      <c r="P48" s="79">
        <v>22.896999999999998</v>
      </c>
      <c r="Q48" s="79">
        <v>119834.28581</v>
      </c>
      <c r="R48" s="79">
        <v>33161.885039999994</v>
      </c>
      <c r="S48" s="79">
        <v>33781.455730000001</v>
      </c>
      <c r="T48" s="79">
        <v>38594.094130000005</v>
      </c>
      <c r="U48" s="79">
        <v>128601.71002999997</v>
      </c>
      <c r="V48" s="79">
        <v>42537.318679999975</v>
      </c>
      <c r="W48" s="79">
        <v>13624.531100000002</v>
      </c>
      <c r="X48" s="79">
        <v>3801.3404899999996</v>
      </c>
      <c r="Y48" s="79">
        <v>7970.649370000001</v>
      </c>
      <c r="Z48" s="79">
        <v>1208.2394100000001</v>
      </c>
      <c r="AA48" s="79">
        <v>53180.724729999994</v>
      </c>
      <c r="AB48" s="79">
        <v>1773.748</v>
      </c>
      <c r="AC48" s="79">
        <v>77160.797060000012</v>
      </c>
      <c r="AD48" s="79">
        <v>20578.417819999999</v>
      </c>
      <c r="AE48" s="79">
        <v>30551.880415991996</v>
      </c>
      <c r="AF48" s="79">
        <v>3.57443</v>
      </c>
      <c r="AG48" s="79">
        <v>11375.246640000003</v>
      </c>
      <c r="AH48" s="79">
        <v>73879.764650000026</v>
      </c>
      <c r="AI48" s="79">
        <v>6710.5061100000003</v>
      </c>
      <c r="AJ48" s="79">
        <v>43132.375930000002</v>
      </c>
      <c r="AK48" s="79">
        <v>1274600.0048959923</v>
      </c>
    </row>
    <row r="49" spans="1:37" ht="12.95" customHeight="1" x14ac:dyDescent="0.2">
      <c r="A49" s="73" t="s">
        <v>1606</v>
      </c>
      <c r="B49" s="79">
        <v>723.68757000000005</v>
      </c>
      <c r="C49" s="79">
        <v>87691.585350000008</v>
      </c>
      <c r="D49" s="79">
        <v>87429.676130000007</v>
      </c>
      <c r="E49" s="79">
        <v>111895.81302999999</v>
      </c>
      <c r="F49" s="79">
        <v>28739.287989999997</v>
      </c>
      <c r="G49" s="79">
        <v>420.01494000000002</v>
      </c>
      <c r="H49" s="79">
        <v>12440.66397</v>
      </c>
      <c r="I49" s="79">
        <v>29763.367420000002</v>
      </c>
      <c r="J49" s="79">
        <v>1.44702</v>
      </c>
      <c r="K49" s="79">
        <v>30039.178639999998</v>
      </c>
      <c r="L49" s="79">
        <v>0</v>
      </c>
      <c r="M49" s="79">
        <v>3338.29943</v>
      </c>
      <c r="N49" s="79">
        <v>1570.38634</v>
      </c>
      <c r="O49" s="79">
        <v>62945.803169999999</v>
      </c>
      <c r="P49" s="79">
        <v>22.896999999999998</v>
      </c>
      <c r="Q49" s="79">
        <v>119834.28580999999</v>
      </c>
      <c r="R49" s="79">
        <v>32989.263300000006</v>
      </c>
      <c r="S49" s="79">
        <v>33308.959375848855</v>
      </c>
      <c r="T49" s="79">
        <v>31553.806150000004</v>
      </c>
      <c r="U49" s="79">
        <v>127593.57455999999</v>
      </c>
      <c r="V49" s="79">
        <v>40048.062130000006</v>
      </c>
      <c r="W49" s="79">
        <v>10302.923310000002</v>
      </c>
      <c r="X49" s="79">
        <v>3801.3404900000005</v>
      </c>
      <c r="Y49" s="79">
        <v>4553.0059199999996</v>
      </c>
      <c r="Z49" s="79">
        <v>1043.5787500000001</v>
      </c>
      <c r="AA49" s="79">
        <v>52910.116710000002</v>
      </c>
      <c r="AB49" s="79">
        <v>1773.518</v>
      </c>
      <c r="AC49" s="79">
        <v>77160.797059999997</v>
      </c>
      <c r="AD49" s="79">
        <v>20578.417819999999</v>
      </c>
      <c r="AE49" s="79">
        <v>29136.38135</v>
      </c>
      <c r="AF49" s="79">
        <v>3.5739999999999998</v>
      </c>
      <c r="AG49" s="79">
        <v>11324.077960000001</v>
      </c>
      <c r="AH49" s="79">
        <v>73879.764650000012</v>
      </c>
      <c r="AI49" s="79">
        <v>6700.3492799999995</v>
      </c>
      <c r="AJ49" s="79">
        <v>39966.993000716975</v>
      </c>
      <c r="AK49" s="79">
        <v>1175484.8976265658</v>
      </c>
    </row>
    <row r="50" spans="1:37" ht="12.95" customHeight="1" x14ac:dyDescent="0.2">
      <c r="A50" s="73" t="s">
        <v>1922</v>
      </c>
      <c r="B50" s="79">
        <v>723.68757000000005</v>
      </c>
      <c r="C50" s="79">
        <v>54202.180810000005</v>
      </c>
      <c r="D50" s="79">
        <v>3023.7218000000003</v>
      </c>
      <c r="E50" s="79">
        <v>49491.178679999997</v>
      </c>
      <c r="F50" s="79">
        <v>15717.536520000001</v>
      </c>
      <c r="G50" s="79">
        <v>420.01494000000002</v>
      </c>
      <c r="H50" s="79">
        <v>11459.349059999999</v>
      </c>
      <c r="I50" s="79">
        <v>4592.7930400000005</v>
      </c>
      <c r="J50" s="79">
        <v>1.44702</v>
      </c>
      <c r="K50" s="79">
        <v>18784.71314</v>
      </c>
      <c r="L50" s="79">
        <v>0</v>
      </c>
      <c r="M50" s="79">
        <v>462.96551999999997</v>
      </c>
      <c r="N50" s="79">
        <v>263.44029999999998</v>
      </c>
      <c r="O50" s="79">
        <v>30503.509089999996</v>
      </c>
      <c r="P50" s="79">
        <v>22.896999999999998</v>
      </c>
      <c r="Q50" s="79">
        <v>44182.223289999994</v>
      </c>
      <c r="R50" s="79">
        <v>27075.238660000003</v>
      </c>
      <c r="S50" s="79">
        <v>16287.908123652622</v>
      </c>
      <c r="T50" s="79">
        <v>13219.469260000002</v>
      </c>
      <c r="U50" s="79">
        <v>50273.574659999998</v>
      </c>
      <c r="V50" s="79">
        <v>870.70820000000003</v>
      </c>
      <c r="W50" s="79">
        <v>0.70243000000000011</v>
      </c>
      <c r="X50" s="79">
        <v>3476.6001800000004</v>
      </c>
      <c r="Y50" s="79">
        <v>1174.5416500000001</v>
      </c>
      <c r="Z50" s="79">
        <v>53.685400000000001</v>
      </c>
      <c r="AA50" s="79">
        <v>7414.0074599999998</v>
      </c>
      <c r="AB50" s="79">
        <v>46.164999999999999</v>
      </c>
      <c r="AC50" s="79">
        <v>0</v>
      </c>
      <c r="AD50" s="79">
        <v>17210.207409999999</v>
      </c>
      <c r="AE50" s="79">
        <v>3058.8622999999998</v>
      </c>
      <c r="AF50" s="79">
        <v>3.5739999999999998</v>
      </c>
      <c r="AG50" s="79">
        <v>2777.1742600000002</v>
      </c>
      <c r="AH50" s="79">
        <v>0</v>
      </c>
      <c r="AI50" s="79">
        <v>4916.2500199999995</v>
      </c>
      <c r="AJ50" s="79">
        <v>70.453044254000005</v>
      </c>
      <c r="AK50" s="79">
        <v>381780.77983790654</v>
      </c>
    </row>
    <row r="51" spans="1:37" ht="12.95" customHeight="1" x14ac:dyDescent="0.2">
      <c r="A51" s="73" t="s">
        <v>1004</v>
      </c>
      <c r="B51" s="79">
        <v>0</v>
      </c>
      <c r="C51" s="79">
        <v>28973.0321</v>
      </c>
      <c r="D51" s="79">
        <v>58383.917309999997</v>
      </c>
      <c r="E51" s="79">
        <v>57492.759009999994</v>
      </c>
      <c r="F51" s="79">
        <v>10458.979399999998</v>
      </c>
      <c r="G51" s="79">
        <v>0</v>
      </c>
      <c r="H51" s="79">
        <v>-0.28789000000000031</v>
      </c>
      <c r="I51" s="79">
        <v>4838.4596099999999</v>
      </c>
      <c r="J51" s="79">
        <v>0</v>
      </c>
      <c r="K51" s="79">
        <v>5082.2294399999992</v>
      </c>
      <c r="L51" s="79">
        <v>0</v>
      </c>
      <c r="M51" s="79">
        <v>1240.5069200000003</v>
      </c>
      <c r="N51" s="79">
        <v>1255.4847600000001</v>
      </c>
      <c r="O51" s="79">
        <v>29126.237639999999</v>
      </c>
      <c r="P51" s="79">
        <v>0</v>
      </c>
      <c r="Q51" s="79">
        <v>42401.828559999994</v>
      </c>
      <c r="R51" s="79">
        <v>5914.0246399999996</v>
      </c>
      <c r="S51" s="79">
        <v>9860.4913928637216</v>
      </c>
      <c r="T51" s="79">
        <v>17728.481680000001</v>
      </c>
      <c r="U51" s="79">
        <v>54872.969159999993</v>
      </c>
      <c r="V51" s="79">
        <v>20189.37875</v>
      </c>
      <c r="W51" s="79">
        <v>7334.6917300000005</v>
      </c>
      <c r="X51" s="79">
        <v>324.74030999999997</v>
      </c>
      <c r="Y51" s="79">
        <v>3368.9730499999996</v>
      </c>
      <c r="Z51" s="79">
        <v>1006.4746200000001</v>
      </c>
      <c r="AA51" s="79">
        <v>35363.078390000002</v>
      </c>
      <c r="AB51" s="79">
        <v>714.47699999999998</v>
      </c>
      <c r="AC51" s="79">
        <v>0</v>
      </c>
      <c r="AD51" s="79">
        <v>2154.0093999999999</v>
      </c>
      <c r="AE51" s="79">
        <v>10991.506730000001</v>
      </c>
      <c r="AF51" s="79">
        <v>0</v>
      </c>
      <c r="AG51" s="79">
        <v>7202.9954200000002</v>
      </c>
      <c r="AH51" s="79">
        <v>73879.764650000012</v>
      </c>
      <c r="AI51" s="79">
        <v>1438.77109</v>
      </c>
      <c r="AJ51" s="79">
        <v>5819.7285102597107</v>
      </c>
      <c r="AK51" s="79">
        <v>497417.70338312339</v>
      </c>
    </row>
    <row r="52" spans="1:37" ht="12.95" customHeight="1" x14ac:dyDescent="0.2">
      <c r="A52" s="73" t="s">
        <v>1013</v>
      </c>
      <c r="B52" s="79">
        <v>0</v>
      </c>
      <c r="C52" s="79">
        <v>4516.3724400000001</v>
      </c>
      <c r="D52" s="79">
        <v>26022.037020000003</v>
      </c>
      <c r="E52" s="79">
        <v>4911.8753400000005</v>
      </c>
      <c r="F52" s="79">
        <v>2562.77207</v>
      </c>
      <c r="G52" s="79">
        <v>0</v>
      </c>
      <c r="H52" s="79">
        <v>981.60279999999977</v>
      </c>
      <c r="I52" s="79">
        <v>20332.114770000004</v>
      </c>
      <c r="J52" s="79">
        <v>0</v>
      </c>
      <c r="K52" s="79">
        <v>6172.2360599999993</v>
      </c>
      <c r="L52" s="79">
        <v>0</v>
      </c>
      <c r="M52" s="79">
        <v>1634.82699</v>
      </c>
      <c r="N52" s="79">
        <v>51.461280000000002</v>
      </c>
      <c r="O52" s="79">
        <v>3316.0564399999994</v>
      </c>
      <c r="P52" s="79">
        <v>0</v>
      </c>
      <c r="Q52" s="79">
        <v>33250.233959999998</v>
      </c>
      <c r="R52" s="79">
        <v>0</v>
      </c>
      <c r="S52" s="79">
        <v>7160.5598593325149</v>
      </c>
      <c r="T52" s="79">
        <v>605.85520999999994</v>
      </c>
      <c r="U52" s="79">
        <v>22447.030740000002</v>
      </c>
      <c r="V52" s="79">
        <v>18987.975180000001</v>
      </c>
      <c r="W52" s="79">
        <v>2967.5291500000003</v>
      </c>
      <c r="X52" s="79">
        <v>0</v>
      </c>
      <c r="Y52" s="79">
        <v>9.4912200000000002</v>
      </c>
      <c r="Z52" s="79">
        <v>-16.581270000000018</v>
      </c>
      <c r="AA52" s="79">
        <v>10133.030859999999</v>
      </c>
      <c r="AB52" s="79">
        <v>1012.876</v>
      </c>
      <c r="AC52" s="79">
        <v>77160.797059999997</v>
      </c>
      <c r="AD52" s="79">
        <v>1214.20101</v>
      </c>
      <c r="AE52" s="79">
        <v>15086.012319999998</v>
      </c>
      <c r="AF52" s="79">
        <v>0</v>
      </c>
      <c r="AG52" s="79">
        <v>1343.9082799999999</v>
      </c>
      <c r="AH52" s="79">
        <v>0</v>
      </c>
      <c r="AI52" s="79">
        <v>345.32817</v>
      </c>
      <c r="AJ52" s="79">
        <v>34076.811446203261</v>
      </c>
      <c r="AK52" s="79">
        <v>296286.41440553579</v>
      </c>
    </row>
    <row r="53" spans="1:37" ht="12.95" customHeight="1" x14ac:dyDescent="0.2">
      <c r="A53" s="73" t="s">
        <v>694</v>
      </c>
      <c r="B53" s="79">
        <v>0</v>
      </c>
      <c r="C53" s="79">
        <v>20248.76814</v>
      </c>
      <c r="D53" s="79">
        <v>10256.09434</v>
      </c>
      <c r="E53" s="79">
        <v>74.843089999999989</v>
      </c>
      <c r="F53" s="79">
        <v>3457.4688300000003</v>
      </c>
      <c r="G53" s="79">
        <v>0</v>
      </c>
      <c r="H53" s="79">
        <v>31277.119820000004</v>
      </c>
      <c r="I53" s="79">
        <v>1549.4746800000003</v>
      </c>
      <c r="J53" s="79">
        <v>0</v>
      </c>
      <c r="K53" s="79">
        <v>9635.8415600000026</v>
      </c>
      <c r="L53" s="79">
        <v>0</v>
      </c>
      <c r="M53" s="79">
        <v>0</v>
      </c>
      <c r="N53" s="79">
        <v>0</v>
      </c>
      <c r="O53" s="79">
        <v>-384.25895999999995</v>
      </c>
      <c r="P53" s="79">
        <v>0</v>
      </c>
      <c r="Q53" s="79">
        <v>0</v>
      </c>
      <c r="R53" s="79">
        <v>172.62173999999999</v>
      </c>
      <c r="S53" s="79">
        <v>472.4963541511446</v>
      </c>
      <c r="T53" s="79">
        <v>7040.2879799999992</v>
      </c>
      <c r="U53" s="79">
        <v>1008.1354700000001</v>
      </c>
      <c r="V53" s="79">
        <v>2489.2565499999996</v>
      </c>
      <c r="W53" s="79">
        <v>3321.6076799999996</v>
      </c>
      <c r="X53" s="79">
        <v>0</v>
      </c>
      <c r="Y53" s="79">
        <v>3417.6434499999996</v>
      </c>
      <c r="Z53" s="79">
        <v>164.66064</v>
      </c>
      <c r="AA53" s="79">
        <v>270.60802000000001</v>
      </c>
      <c r="AB53" s="79">
        <v>0.23</v>
      </c>
      <c r="AC53" s="79">
        <v>0</v>
      </c>
      <c r="AD53" s="79">
        <v>0</v>
      </c>
      <c r="AE53" s="79">
        <v>1415.499</v>
      </c>
      <c r="AF53" s="79">
        <v>0</v>
      </c>
      <c r="AG53" s="79">
        <v>51.168680000000002</v>
      </c>
      <c r="AH53" s="79">
        <v>0</v>
      </c>
      <c r="AI53" s="79">
        <v>10.15607</v>
      </c>
      <c r="AJ53" s="79">
        <v>3165.3829292830205</v>
      </c>
      <c r="AK53" s="79">
        <v>99115.106063434141</v>
      </c>
    </row>
    <row r="54" spans="1:37" ht="12.95" customHeight="1" x14ac:dyDescent="0.2">
      <c r="A54" s="73" t="s">
        <v>1014</v>
      </c>
      <c r="B54" s="79">
        <v>0</v>
      </c>
      <c r="C54" s="79">
        <v>-6.3720499999999998</v>
      </c>
      <c r="D54" s="79">
        <v>10256.09434</v>
      </c>
      <c r="E54" s="79">
        <v>74.843089999999989</v>
      </c>
      <c r="F54" s="79">
        <v>3457.4688300000003</v>
      </c>
      <c r="G54" s="79">
        <v>0</v>
      </c>
      <c r="H54" s="79">
        <v>31277.119820000004</v>
      </c>
      <c r="I54" s="79">
        <v>1549.4746800000003</v>
      </c>
      <c r="J54" s="79">
        <v>0</v>
      </c>
      <c r="K54" s="79">
        <v>1271.55423</v>
      </c>
      <c r="L54" s="79">
        <v>0</v>
      </c>
      <c r="M54" s="79">
        <v>0</v>
      </c>
      <c r="N54" s="79">
        <v>0</v>
      </c>
      <c r="O54" s="79">
        <v>-384.25895999999995</v>
      </c>
      <c r="P54" s="79">
        <v>0</v>
      </c>
      <c r="Q54" s="79">
        <v>0</v>
      </c>
      <c r="R54" s="79">
        <v>172.62173999999999</v>
      </c>
      <c r="S54" s="79">
        <v>472.4963541511446</v>
      </c>
      <c r="T54" s="79">
        <v>7040.2879799999992</v>
      </c>
      <c r="U54" s="79">
        <v>1008.1354700000001</v>
      </c>
      <c r="V54" s="79">
        <v>2489.2565499999996</v>
      </c>
      <c r="W54" s="79">
        <v>3321.6076799999996</v>
      </c>
      <c r="X54" s="79">
        <v>0</v>
      </c>
      <c r="Y54" s="79">
        <v>1518.67498</v>
      </c>
      <c r="Z54" s="79">
        <v>164.66064</v>
      </c>
      <c r="AA54" s="79">
        <v>270.60802000000001</v>
      </c>
      <c r="AB54" s="79">
        <v>0.23</v>
      </c>
      <c r="AC54" s="79">
        <v>0</v>
      </c>
      <c r="AD54" s="79">
        <v>0</v>
      </c>
      <c r="AE54" s="79">
        <v>1415.499</v>
      </c>
      <c r="AF54" s="79">
        <v>0</v>
      </c>
      <c r="AG54" s="79">
        <v>51.168680000000002</v>
      </c>
      <c r="AH54" s="79">
        <v>0</v>
      </c>
      <c r="AI54" s="79">
        <v>10.15607</v>
      </c>
      <c r="AJ54" s="79">
        <v>3165.3829292830205</v>
      </c>
      <c r="AK54" s="79">
        <v>68596.710073434195</v>
      </c>
    </row>
    <row r="55" spans="1:37" ht="12.95" customHeight="1" x14ac:dyDescent="0.2">
      <c r="A55" s="73" t="s">
        <v>1015</v>
      </c>
      <c r="B55" s="79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K55" s="79">
        <v>0</v>
      </c>
    </row>
    <row r="56" spans="1:37" ht="12.95" customHeight="1" x14ac:dyDescent="0.2">
      <c r="A56" s="73" t="s">
        <v>1013</v>
      </c>
      <c r="B56" s="79">
        <v>0</v>
      </c>
      <c r="C56" s="79">
        <v>20255.140190000002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8364.2873300000028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1898.9684699999998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v>0</v>
      </c>
      <c r="AH56" s="79">
        <v>0</v>
      </c>
      <c r="AI56" s="79">
        <v>0</v>
      </c>
      <c r="AJ56" s="79">
        <v>0</v>
      </c>
      <c r="AK56" s="79">
        <v>30518.395990000005</v>
      </c>
    </row>
    <row r="57" spans="1:37" ht="12.95" customHeight="1" x14ac:dyDescent="0.2">
      <c r="A57" s="73" t="s">
        <v>998</v>
      </c>
      <c r="B57" s="79">
        <v>-724.28197</v>
      </c>
      <c r="C57" s="79">
        <v>5699.5892499999609</v>
      </c>
      <c r="D57" s="79">
        <v>-11442.752329999988</v>
      </c>
      <c r="E57" s="79">
        <v>-61103.905020160601</v>
      </c>
      <c r="F57" s="79">
        <v>8758.0511499999702</v>
      </c>
      <c r="G57" s="79">
        <v>-184.78614999999996</v>
      </c>
      <c r="H57" s="79">
        <v>-30002.530198070737</v>
      </c>
      <c r="I57" s="79">
        <v>-12856.925107367439</v>
      </c>
      <c r="J57" s="79">
        <v>412.78926999999976</v>
      </c>
      <c r="K57" s="79">
        <v>1702.9233100000565</v>
      </c>
      <c r="L57" s="79">
        <v>-7500.9067100015209</v>
      </c>
      <c r="M57" s="79">
        <v>-2320.1252200000008</v>
      </c>
      <c r="N57" s="79">
        <v>1458.3058499999916</v>
      </c>
      <c r="O57" s="79">
        <v>35094.832090000054</v>
      </c>
      <c r="P57" s="79">
        <v>-593.63725999999997</v>
      </c>
      <c r="Q57" s="79">
        <v>-24641.553889999981</v>
      </c>
      <c r="R57" s="79">
        <v>-5945.1632000000172</v>
      </c>
      <c r="S57" s="79">
        <v>-1336.1592400000045</v>
      </c>
      <c r="T57" s="79">
        <v>-24175.351289999977</v>
      </c>
      <c r="U57" s="79">
        <v>27644.734490000003</v>
      </c>
      <c r="V57" s="79">
        <v>-14521.325689999972</v>
      </c>
      <c r="W57" s="79">
        <v>-705.81015999997908</v>
      </c>
      <c r="X57" s="79">
        <v>2800.8769299999922</v>
      </c>
      <c r="Y57" s="79">
        <v>-4034.2920799999774</v>
      </c>
      <c r="Z57" s="79">
        <v>-5233.5437528806979</v>
      </c>
      <c r="AA57" s="79">
        <v>-22735.979439999996</v>
      </c>
      <c r="AB57" s="79">
        <v>-3766.4310000000014</v>
      </c>
      <c r="AC57" s="79">
        <v>5350.9596200000087</v>
      </c>
      <c r="AD57" s="79">
        <v>-13234.149289999996</v>
      </c>
      <c r="AE57" s="79">
        <v>1612.9049368170236</v>
      </c>
      <c r="AF57" s="79">
        <v>-11.11901000000001</v>
      </c>
      <c r="AG57" s="79">
        <v>-3193.6148400000002</v>
      </c>
      <c r="AH57" s="79">
        <v>-10329.416239999962</v>
      </c>
      <c r="AI57" s="79">
        <v>-22271.170861074821</v>
      </c>
      <c r="AJ57" s="79">
        <v>-22048.474490000073</v>
      </c>
      <c r="AK57" s="79">
        <v>-214377.43754273871</v>
      </c>
    </row>
    <row r="58" spans="1:37" ht="12.95" customHeight="1" x14ac:dyDescent="0.2">
      <c r="A58" s="73" t="s">
        <v>1236</v>
      </c>
      <c r="B58" s="79">
        <v>-4750.3246799999997</v>
      </c>
      <c r="C58" s="79">
        <v>-291736.53264999995</v>
      </c>
      <c r="D58" s="79">
        <v>-426790.93150999997</v>
      </c>
      <c r="E58" s="79">
        <v>-424232.02283000015</v>
      </c>
      <c r="F58" s="79">
        <v>-106284.36854</v>
      </c>
      <c r="G58" s="79">
        <v>-1083.15491</v>
      </c>
      <c r="H58" s="79">
        <v>-194215.78646642118</v>
      </c>
      <c r="I58" s="79">
        <v>-481280.87446486589</v>
      </c>
      <c r="J58" s="79">
        <v>-1084.6969400000003</v>
      </c>
      <c r="K58" s="79">
        <v>-102032.45192999995</v>
      </c>
      <c r="L58" s="79">
        <v>-13823.295800000571</v>
      </c>
      <c r="M58" s="79">
        <v>-7990.9217600000002</v>
      </c>
      <c r="N58" s="79">
        <v>-36374.109660000009</v>
      </c>
      <c r="O58" s="79">
        <v>-326398.07691999996</v>
      </c>
      <c r="P58" s="79">
        <v>-4239.9255899999998</v>
      </c>
      <c r="Q58" s="79">
        <v>-389890.23408999998</v>
      </c>
      <c r="R58" s="79">
        <v>-73419.998360000012</v>
      </c>
      <c r="S58" s="79">
        <v>-53551.597869999998</v>
      </c>
      <c r="T58" s="79">
        <v>-375023.01386000006</v>
      </c>
      <c r="U58" s="79">
        <v>-366034.11991999991</v>
      </c>
      <c r="V58" s="79">
        <v>-90961.958009999988</v>
      </c>
      <c r="W58" s="79">
        <v>-163071.51647999999</v>
      </c>
      <c r="X58" s="79">
        <v>-28909.961370000001</v>
      </c>
      <c r="Y58" s="79">
        <v>-61772.080919999993</v>
      </c>
      <c r="Z58" s="79">
        <v>-58696.818731485146</v>
      </c>
      <c r="AA58" s="79">
        <v>-205145.31623</v>
      </c>
      <c r="AB58" s="79">
        <v>-16296.897000000001</v>
      </c>
      <c r="AC58" s="79">
        <v>-148246.15443999998</v>
      </c>
      <c r="AD58" s="79">
        <v>-43236.679969999997</v>
      </c>
      <c r="AE58" s="79">
        <v>-148216.20456388997</v>
      </c>
      <c r="AF58" s="79">
        <v>-55.595040000000012</v>
      </c>
      <c r="AG58" s="79">
        <v>-10907.708259999999</v>
      </c>
      <c r="AH58" s="79">
        <v>-239547.67537000001</v>
      </c>
      <c r="AI58" s="79">
        <v>-35282.365561074817</v>
      </c>
      <c r="AJ58" s="79">
        <v>-113624.32370000005</v>
      </c>
      <c r="AK58" s="79">
        <v>-5044207.6943977373</v>
      </c>
    </row>
    <row r="59" spans="1:37" ht="12.95" customHeight="1" x14ac:dyDescent="0.2">
      <c r="A59" s="73" t="s">
        <v>1237</v>
      </c>
      <c r="B59" s="79">
        <v>2709.7442699999997</v>
      </c>
      <c r="C59" s="79">
        <v>88725.497889999999</v>
      </c>
      <c r="D59" s="79">
        <v>194795.94316000002</v>
      </c>
      <c r="E59" s="79">
        <v>58571.323339839641</v>
      </c>
      <c r="F59" s="79">
        <v>32791.949459999996</v>
      </c>
      <c r="G59" s="79">
        <v>839.44506999999999</v>
      </c>
      <c r="H59" s="79">
        <v>36419.94789835046</v>
      </c>
      <c r="I59" s="79">
        <v>95104.454807498347</v>
      </c>
      <c r="J59" s="79">
        <v>0.20777000000000001</v>
      </c>
      <c r="K59" s="79">
        <v>77465.816950000008</v>
      </c>
      <c r="L59" s="79">
        <v>167.53299999905005</v>
      </c>
      <c r="M59" s="79">
        <v>2626.0703599999997</v>
      </c>
      <c r="N59" s="79">
        <v>1034.4144800000001</v>
      </c>
      <c r="O59" s="79">
        <v>102642.05391000002</v>
      </c>
      <c r="P59" s="79">
        <v>3646.2883299999999</v>
      </c>
      <c r="Q59" s="79">
        <v>288887.28052000003</v>
      </c>
      <c r="R59" s="79">
        <v>51386.885279999995</v>
      </c>
      <c r="S59" s="79">
        <v>40706.795309999994</v>
      </c>
      <c r="T59" s="79">
        <v>91489.704610000001</v>
      </c>
      <c r="U59" s="79">
        <v>210699.76131</v>
      </c>
      <c r="V59" s="79">
        <v>44048.771620000007</v>
      </c>
      <c r="W59" s="79">
        <v>60480.5628</v>
      </c>
      <c r="X59" s="79">
        <v>4194.8344500000003</v>
      </c>
      <c r="Y59" s="79">
        <v>17591.191859999999</v>
      </c>
      <c r="Z59" s="79">
        <v>16475.424529123346</v>
      </c>
      <c r="AA59" s="79">
        <v>58380.086829999978</v>
      </c>
      <c r="AB59" s="79">
        <v>1422.74</v>
      </c>
      <c r="AC59" s="79">
        <v>71628.779159999976</v>
      </c>
      <c r="AD59" s="79">
        <v>14125.098050000001</v>
      </c>
      <c r="AE59" s="79">
        <v>51440.306810706999</v>
      </c>
      <c r="AF59" s="79">
        <v>44.476030000000002</v>
      </c>
      <c r="AG59" s="79">
        <v>1884.2159000000001</v>
      </c>
      <c r="AH59" s="79">
        <v>118692.59015</v>
      </c>
      <c r="AI59" s="79">
        <v>1864.2367599999998</v>
      </c>
      <c r="AJ59" s="79">
        <v>46545.42929</v>
      </c>
      <c r="AK59" s="79">
        <v>1889529.8619655175</v>
      </c>
    </row>
    <row r="60" spans="1:37" ht="12.95" customHeight="1" x14ac:dyDescent="0.2">
      <c r="A60" s="73" t="s">
        <v>1238</v>
      </c>
      <c r="B60" s="79">
        <v>3193.98558</v>
      </c>
      <c r="C60" s="79">
        <v>298424.41908999992</v>
      </c>
      <c r="D60" s="79">
        <v>379734.38412999996</v>
      </c>
      <c r="E60" s="79">
        <v>380274.45449999988</v>
      </c>
      <c r="F60" s="79">
        <v>113510.67397999996</v>
      </c>
      <c r="G60" s="79">
        <v>261.88307000000003</v>
      </c>
      <c r="H60" s="79">
        <v>168872.50451999999</v>
      </c>
      <c r="I60" s="79">
        <v>440687.28895000007</v>
      </c>
      <c r="J60" s="79">
        <v>1497.27844</v>
      </c>
      <c r="K60" s="79">
        <v>87917.157279999985</v>
      </c>
      <c r="L60" s="79">
        <v>6635.13609</v>
      </c>
      <c r="M60" s="79">
        <v>5491.1652299999996</v>
      </c>
      <c r="N60" s="79">
        <v>37740.658640000001</v>
      </c>
      <c r="O60" s="79">
        <v>346466.21564000001</v>
      </c>
      <c r="P60" s="79">
        <v>0</v>
      </c>
      <c r="Q60" s="79">
        <v>430267.02021999989</v>
      </c>
      <c r="R60" s="79">
        <v>39961.387839999996</v>
      </c>
      <c r="S60" s="79">
        <v>31206.558400000002</v>
      </c>
      <c r="T60" s="79">
        <v>376806.4515400001</v>
      </c>
      <c r="U60" s="79">
        <v>379597.45552999992</v>
      </c>
      <c r="V60" s="79">
        <v>49742.548850000006</v>
      </c>
      <c r="W60" s="79">
        <v>168105.22924000002</v>
      </c>
      <c r="X60" s="79">
        <v>32472.593799999995</v>
      </c>
      <c r="Y60" s="79">
        <v>56861.855680000015</v>
      </c>
      <c r="Z60" s="79">
        <v>56857.656889481099</v>
      </c>
      <c r="AA60" s="79">
        <v>172950.06291000001</v>
      </c>
      <c r="AB60" s="79">
        <v>11358.553</v>
      </c>
      <c r="AC60" s="79">
        <v>157486.97376000002</v>
      </c>
      <c r="AD60" s="79">
        <v>18668.097320000001</v>
      </c>
      <c r="AE60" s="79">
        <v>144035.97709</v>
      </c>
      <c r="AF60" s="79">
        <v>0</v>
      </c>
      <c r="AG60" s="79">
        <v>7170.8920100000005</v>
      </c>
      <c r="AH60" s="79">
        <v>186241.39652000004</v>
      </c>
      <c r="AI60" s="79">
        <v>11599.550339999998</v>
      </c>
      <c r="AJ60" s="79">
        <v>97241.154609999983</v>
      </c>
      <c r="AK60" s="79">
        <v>4699338.6206894787</v>
      </c>
    </row>
    <row r="61" spans="1:37" ht="12.95" customHeight="1" x14ac:dyDescent="0.2">
      <c r="A61" s="73" t="s">
        <v>1239</v>
      </c>
      <c r="B61" s="79">
        <v>-1877.68714</v>
      </c>
      <c r="C61" s="79">
        <v>-89713.795080000011</v>
      </c>
      <c r="D61" s="79">
        <v>-159182.14811000001</v>
      </c>
      <c r="E61" s="79">
        <v>-75717.66002999997</v>
      </c>
      <c r="F61" s="79">
        <v>-31260.203750000001</v>
      </c>
      <c r="G61" s="79">
        <v>-202.95938000000001</v>
      </c>
      <c r="H61" s="79">
        <v>-41079.196149999996</v>
      </c>
      <c r="I61" s="79">
        <v>-67367.794399999999</v>
      </c>
      <c r="J61" s="79">
        <v>0</v>
      </c>
      <c r="K61" s="79">
        <v>-61647.598989999984</v>
      </c>
      <c r="L61" s="79">
        <v>-480.28</v>
      </c>
      <c r="M61" s="79">
        <v>-2446.43905</v>
      </c>
      <c r="N61" s="79">
        <v>-942.65761000000009</v>
      </c>
      <c r="O61" s="79">
        <v>-87615.360540000009</v>
      </c>
      <c r="P61" s="79">
        <v>0</v>
      </c>
      <c r="Q61" s="79">
        <v>-353905.62053999992</v>
      </c>
      <c r="R61" s="79">
        <v>-23873.437959999996</v>
      </c>
      <c r="S61" s="79">
        <v>-19697.915080000002</v>
      </c>
      <c r="T61" s="79">
        <v>-117448.49358000002</v>
      </c>
      <c r="U61" s="79">
        <v>-196618.36243000001</v>
      </c>
      <c r="V61" s="79">
        <v>-17350.688149999998</v>
      </c>
      <c r="W61" s="79">
        <v>-66220.085720000003</v>
      </c>
      <c r="X61" s="79">
        <v>-4956.5899500000005</v>
      </c>
      <c r="Y61" s="79">
        <v>-16715.258699999998</v>
      </c>
      <c r="Z61" s="79">
        <v>-19869.806439999997</v>
      </c>
      <c r="AA61" s="79">
        <v>-48920.812949999992</v>
      </c>
      <c r="AB61" s="79">
        <v>-250.827</v>
      </c>
      <c r="AC61" s="79">
        <v>-75518.638860000006</v>
      </c>
      <c r="AD61" s="79">
        <v>-2790.6646900000001</v>
      </c>
      <c r="AE61" s="79">
        <v>-45647.174400000004</v>
      </c>
      <c r="AF61" s="79">
        <v>0</v>
      </c>
      <c r="AG61" s="79">
        <v>-1341.0144900000003</v>
      </c>
      <c r="AH61" s="79">
        <v>-75715.727539999993</v>
      </c>
      <c r="AI61" s="79">
        <v>-452.5924</v>
      </c>
      <c r="AJ61" s="79">
        <v>-52210.734690000005</v>
      </c>
      <c r="AK61" s="79">
        <v>-1759038.2257999999</v>
      </c>
    </row>
    <row r="62" spans="1:37" ht="12.95" customHeight="1" x14ac:dyDescent="0.2">
      <c r="A62" s="73" t="s">
        <v>1228</v>
      </c>
      <c r="B62" s="79">
        <v>0</v>
      </c>
      <c r="C62" s="79">
        <v>0</v>
      </c>
      <c r="D62" s="79">
        <v>0</v>
      </c>
      <c r="E62" s="79">
        <v>0</v>
      </c>
      <c r="F62" s="79">
        <v>0</v>
      </c>
      <c r="G62" s="79">
        <v>-78.231040000000007</v>
      </c>
      <c r="H62" s="79">
        <v>0</v>
      </c>
      <c r="I62" s="79">
        <v>0</v>
      </c>
      <c r="J62" s="79">
        <v>0</v>
      </c>
      <c r="K62" s="79">
        <v>0</v>
      </c>
      <c r="L62" s="79">
        <v>-99.969210000190003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-1129.5356200000001</v>
      </c>
      <c r="AI62" s="79">
        <v>0</v>
      </c>
      <c r="AJ62" s="79">
        <v>0</v>
      </c>
      <c r="AK62" s="79">
        <v>-1307.7358700001901</v>
      </c>
    </row>
    <row r="63" spans="1:37" ht="12.95" customHeight="1" x14ac:dyDescent="0.2">
      <c r="A63" s="73" t="s">
        <v>1229</v>
      </c>
      <c r="B63" s="79">
        <v>0</v>
      </c>
      <c r="C63" s="79">
        <v>0</v>
      </c>
      <c r="D63" s="79">
        <v>0</v>
      </c>
      <c r="E63" s="79">
        <v>0</v>
      </c>
      <c r="F63" s="79">
        <v>-41.548999999999999</v>
      </c>
      <c r="G63" s="79">
        <v>0</v>
      </c>
      <c r="H63" s="79">
        <v>456.18354677378375</v>
      </c>
      <c r="I63" s="79">
        <v>0</v>
      </c>
      <c r="J63" s="79">
        <v>11.824569454795139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-260.20273000000088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1466.1556799999998</v>
      </c>
      <c r="AK63" s="79">
        <v>1632.4120662285779</v>
      </c>
    </row>
    <row r="64" spans="1:37" ht="12.95" customHeight="1" x14ac:dyDescent="0.2">
      <c r="A64" s="73" t="s">
        <v>1945</v>
      </c>
      <c r="B64" s="79">
        <v>0</v>
      </c>
      <c r="C64" s="79">
        <v>0</v>
      </c>
      <c r="D64" s="79">
        <v>0</v>
      </c>
      <c r="E64" s="79">
        <v>0</v>
      </c>
      <c r="F64" s="79">
        <v>-41.548999999999999</v>
      </c>
      <c r="G64" s="79">
        <v>0</v>
      </c>
      <c r="H64" s="79">
        <v>-3105.9789328673851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-4736.9077100000004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-2355.7135800000001</v>
      </c>
      <c r="AK64" s="79">
        <v>-10240.149222867385</v>
      </c>
    </row>
    <row r="65" spans="1:37" ht="12.95" customHeight="1" x14ac:dyDescent="0.2">
      <c r="A65" s="73" t="s">
        <v>1230</v>
      </c>
      <c r="B65" s="79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2842.1446299999998</v>
      </c>
      <c r="AE65" s="79">
        <v>0</v>
      </c>
      <c r="AF65" s="79">
        <v>0</v>
      </c>
      <c r="AG65" s="79">
        <v>0</v>
      </c>
      <c r="AH65" s="79">
        <v>0</v>
      </c>
      <c r="AI65" s="79">
        <v>0</v>
      </c>
      <c r="AJ65" s="79">
        <v>0</v>
      </c>
      <c r="AK65" s="79">
        <v>2842.1446299999998</v>
      </c>
    </row>
    <row r="66" spans="1:37" ht="12.95" customHeight="1" x14ac:dyDescent="0.2">
      <c r="A66" s="73" t="s">
        <v>1231</v>
      </c>
      <c r="B66" s="79">
        <v>0</v>
      </c>
      <c r="C66" s="79">
        <v>0</v>
      </c>
      <c r="D66" s="79">
        <v>0</v>
      </c>
      <c r="E66" s="79">
        <v>0</v>
      </c>
      <c r="F66" s="79">
        <v>0</v>
      </c>
      <c r="G66" s="79">
        <v>0</v>
      </c>
      <c r="H66" s="79">
        <v>3562.1624796411688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4086.4008799999997</v>
      </c>
      <c r="AE66" s="79">
        <v>0</v>
      </c>
      <c r="AF66" s="79">
        <v>0</v>
      </c>
      <c r="AG66" s="79">
        <v>0</v>
      </c>
      <c r="AH66" s="79">
        <v>0</v>
      </c>
      <c r="AI66" s="79">
        <v>0</v>
      </c>
      <c r="AJ66" s="79">
        <v>3821.8692599999999</v>
      </c>
      <c r="AK66" s="79">
        <v>11470.432619641168</v>
      </c>
    </row>
    <row r="67" spans="1:37" ht="12.95" customHeight="1" x14ac:dyDescent="0.2">
      <c r="A67" s="73" t="s">
        <v>1240</v>
      </c>
      <c r="B67" s="79">
        <v>0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11.824569454795139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-2451.8405299999999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-2440.015960545205</v>
      </c>
    </row>
    <row r="68" spans="1:37" ht="12.95" customHeight="1" x14ac:dyDescent="0.2">
      <c r="A68" s="78" t="s">
        <v>1241</v>
      </c>
      <c r="B68" s="79">
        <v>-364.46128999999996</v>
      </c>
      <c r="C68" s="79">
        <v>-4864.2928499999998</v>
      </c>
      <c r="D68" s="79">
        <v>-4320.6266100000003</v>
      </c>
      <c r="E68" s="79">
        <v>-3718.5952799999995</v>
      </c>
      <c r="F68" s="79">
        <v>42.602520000000084</v>
      </c>
      <c r="G68" s="79">
        <v>-196.71729000000002</v>
      </c>
      <c r="H68" s="79">
        <v>-2978.43408</v>
      </c>
      <c r="I68" s="79">
        <v>10418.987479999998</v>
      </c>
      <c r="J68" s="79">
        <v>0</v>
      </c>
      <c r="K68" s="79">
        <v>-874.59595000000013</v>
      </c>
      <c r="L68" s="79">
        <v>-2537.37</v>
      </c>
      <c r="M68" s="79">
        <v>-434.97950999999978</v>
      </c>
      <c r="N68" s="79">
        <v>-694.91453000000001</v>
      </c>
      <c r="O68" s="79">
        <v>-1805.1123599999999</v>
      </c>
      <c r="P68" s="79">
        <v>-186.256</v>
      </c>
      <c r="Q68" s="79">
        <v>1696.0079200000025</v>
      </c>
      <c r="R68" s="79">
        <v>0</v>
      </c>
      <c r="S68" s="79">
        <v>-60.778990000000022</v>
      </c>
      <c r="T68" s="79">
        <v>987.57137999999986</v>
      </c>
      <c r="U68" s="79">
        <v>-1589.7932000000005</v>
      </c>
      <c r="V68" s="79">
        <v>-258.91439999999989</v>
      </c>
      <c r="W68" s="79">
        <v>-3207.1733899999999</v>
      </c>
      <c r="X68" s="79">
        <v>-30.954359999999998</v>
      </c>
      <c r="Y68" s="79">
        <v>-1033.4999700000001</v>
      </c>
      <c r="Z68" s="79">
        <v>-298.34248999999994</v>
      </c>
      <c r="AA68" s="79">
        <v>-3091.8365100000001</v>
      </c>
      <c r="AB68" s="79">
        <v>-348.488</v>
      </c>
      <c r="AC68" s="79">
        <v>-951.17831999999987</v>
      </c>
      <c r="AD68" s="79">
        <v>-74.137980000000013</v>
      </c>
      <c r="AE68" s="79">
        <v>-2128.0430899999992</v>
      </c>
      <c r="AF68" s="79">
        <v>0</v>
      </c>
      <c r="AG68" s="79">
        <v>-58.767969999999998</v>
      </c>
      <c r="AH68" s="79">
        <v>-1487.0624199999991</v>
      </c>
      <c r="AI68" s="79">
        <v>-1164.03441</v>
      </c>
      <c r="AJ68" s="79">
        <v>-625.43071999999995</v>
      </c>
      <c r="AK68" s="79">
        <v>-26239.622669999997</v>
      </c>
    </row>
    <row r="69" spans="1:37" ht="12.95" customHeight="1" x14ac:dyDescent="0.2">
      <c r="A69" s="1704" t="s">
        <v>1232</v>
      </c>
      <c r="B69" s="79">
        <v>-6374.2577000000001</v>
      </c>
      <c r="C69" s="79">
        <v>-201921.26619000002</v>
      </c>
      <c r="D69" s="79">
        <v>-242735.07401639177</v>
      </c>
      <c r="E69" s="79">
        <v>-366821.06664274295</v>
      </c>
      <c r="F69" s="79">
        <v>-38915.479500000001</v>
      </c>
      <c r="G69" s="79">
        <v>-1686.3979800000002</v>
      </c>
      <c r="H69" s="79">
        <v>-94465.570505003532</v>
      </c>
      <c r="I69" s="79">
        <v>-364556.3976899999</v>
      </c>
      <c r="J69" s="79">
        <v>-9577.0256100000006</v>
      </c>
      <c r="K69" s="79">
        <v>-51497.964890000003</v>
      </c>
      <c r="L69" s="79">
        <v>-14122.557710000581</v>
      </c>
      <c r="M69" s="79">
        <v>-5911.4462499999991</v>
      </c>
      <c r="N69" s="79">
        <v>-44716.316315700009</v>
      </c>
      <c r="O69" s="79">
        <v>-196302.19060000003</v>
      </c>
      <c r="P69" s="79">
        <v>-3008.7395099999994</v>
      </c>
      <c r="Q69" s="79">
        <v>-158378.65150000001</v>
      </c>
      <c r="R69" s="79">
        <v>-17348.908549999996</v>
      </c>
      <c r="S69" s="79">
        <v>-18760.328850000005</v>
      </c>
      <c r="T69" s="79">
        <v>-152286.14806000001</v>
      </c>
      <c r="U69" s="79">
        <v>-114850.73348999998</v>
      </c>
      <c r="V69" s="79">
        <v>-35637.421839999995</v>
      </c>
      <c r="W69" s="79">
        <v>-67394.940210000001</v>
      </c>
      <c r="X69" s="79">
        <v>-20060.219929999999</v>
      </c>
      <c r="Y69" s="79">
        <v>-33904.789937667607</v>
      </c>
      <c r="Z69" s="79">
        <v>-44690.304295843707</v>
      </c>
      <c r="AA69" s="79">
        <v>-88523.680239999958</v>
      </c>
      <c r="AB69" s="79">
        <v>-21921.137000000002</v>
      </c>
      <c r="AC69" s="79">
        <v>-46173.594119999994</v>
      </c>
      <c r="AD69" s="79">
        <v>-27265.600370000007</v>
      </c>
      <c r="AE69" s="79">
        <v>-80223.148860000016</v>
      </c>
      <c r="AF69" s="79">
        <v>-1343.1377400000001</v>
      </c>
      <c r="AG69" s="79">
        <v>-15143.943930000003</v>
      </c>
      <c r="AH69" s="79">
        <v>-172031.99770000001</v>
      </c>
      <c r="AI69" s="79">
        <v>-29440.864449999994</v>
      </c>
      <c r="AJ69" s="79">
        <v>-78683.571560000011</v>
      </c>
      <c r="AK69" s="79">
        <v>-2866674.8737433515</v>
      </c>
    </row>
    <row r="70" spans="1:37" ht="12.95" customHeight="1" x14ac:dyDescent="0.2">
      <c r="A70" s="1708" t="s">
        <v>2036</v>
      </c>
      <c r="B70" s="79">
        <v>-2976.2467799999999</v>
      </c>
      <c r="C70" s="79">
        <v>-170302.48172000001</v>
      </c>
      <c r="D70" s="79">
        <v>-173498.07800639176</v>
      </c>
      <c r="E70" s="79">
        <v>-277516.52047274297</v>
      </c>
      <c r="F70" s="79">
        <v>-28597.889510000001</v>
      </c>
      <c r="G70" s="79">
        <v>-559.61037999999996</v>
      </c>
      <c r="H70" s="79">
        <v>-58456.293605003542</v>
      </c>
      <c r="I70" s="79">
        <v>-303522.08427999989</v>
      </c>
      <c r="J70" s="79">
        <v>-6998.6392599999999</v>
      </c>
      <c r="K70" s="79">
        <v>-42593.530830000003</v>
      </c>
      <c r="L70" s="79">
        <v>-2496.8217400005706</v>
      </c>
      <c r="M70" s="79">
        <v>-2924.2555400000001</v>
      </c>
      <c r="N70" s="79">
        <v>-21396.685875700012</v>
      </c>
      <c r="O70" s="79">
        <v>-129024.61950000002</v>
      </c>
      <c r="P70" s="79">
        <v>-744.19499999999994</v>
      </c>
      <c r="Q70" s="79">
        <v>-99647.910160000029</v>
      </c>
      <c r="R70" s="79">
        <v>-16890.63913</v>
      </c>
      <c r="S70" s="79">
        <v>-16480.021769999999</v>
      </c>
      <c r="T70" s="79">
        <v>-117530.36344</v>
      </c>
      <c r="U70" s="79">
        <v>-99743.427729999981</v>
      </c>
      <c r="V70" s="79">
        <v>-29019.564589999987</v>
      </c>
      <c r="W70" s="79">
        <v>-47166.946390000005</v>
      </c>
      <c r="X70" s="79">
        <v>-10081.48306</v>
      </c>
      <c r="Y70" s="79">
        <v>-25466.336057667602</v>
      </c>
      <c r="Z70" s="79">
        <v>-15233.034739999996</v>
      </c>
      <c r="AA70" s="79">
        <v>-74419.175499999968</v>
      </c>
      <c r="AB70" s="79">
        <v>-13929.352000000001</v>
      </c>
      <c r="AC70" s="79">
        <v>-37053.463159999992</v>
      </c>
      <c r="AD70" s="79">
        <v>-9395.3356700000022</v>
      </c>
      <c r="AE70" s="79">
        <v>-59269.414380000017</v>
      </c>
      <c r="AF70" s="79">
        <v>-25.794340000000034</v>
      </c>
      <c r="AG70" s="79">
        <v>-6092.1895100000002</v>
      </c>
      <c r="AH70" s="79">
        <v>-98997.782349999994</v>
      </c>
      <c r="AI70" s="79">
        <v>-43302.485849999997</v>
      </c>
      <c r="AJ70" s="79">
        <v>-43281.903720000009</v>
      </c>
      <c r="AK70" s="79">
        <v>-2084634.5760475062</v>
      </c>
    </row>
    <row r="71" spans="1:37" ht="12.95" customHeight="1" x14ac:dyDescent="0.2">
      <c r="A71" s="1708" t="s">
        <v>3962</v>
      </c>
      <c r="B71" s="79">
        <v>-2976.2467799999999</v>
      </c>
      <c r="C71" s="79">
        <v>-170302.48172000001</v>
      </c>
      <c r="D71" s="79">
        <v>-173498.07800639176</v>
      </c>
      <c r="E71" s="79">
        <v>-277516.52047274297</v>
      </c>
      <c r="F71" s="79">
        <v>-28597.889510000001</v>
      </c>
      <c r="G71" s="79">
        <v>-559.61037999999996</v>
      </c>
      <c r="H71" s="79">
        <v>-58456.293605003542</v>
      </c>
      <c r="I71" s="79">
        <v>-303522.08427999989</v>
      </c>
      <c r="J71" s="79">
        <v>-6998.6392599999999</v>
      </c>
      <c r="K71" s="79">
        <v>-42593.530830000003</v>
      </c>
      <c r="L71" s="79">
        <v>-2496.8217400003805</v>
      </c>
      <c r="M71" s="79">
        <v>-2924.2555400000001</v>
      </c>
      <c r="N71" s="79">
        <v>-21396.685875700012</v>
      </c>
      <c r="O71" s="79">
        <v>-129024.61950000002</v>
      </c>
      <c r="P71" s="79">
        <v>-569.72199999999998</v>
      </c>
      <c r="Q71" s="79">
        <v>-99647.910160000029</v>
      </c>
      <c r="R71" s="79">
        <v>-16890.63913</v>
      </c>
      <c r="S71" s="79">
        <v>-16480.021769999999</v>
      </c>
      <c r="T71" s="79">
        <v>-117530.36344</v>
      </c>
      <c r="U71" s="79">
        <v>-99743.427729999981</v>
      </c>
      <c r="V71" s="79">
        <v>-29019.564589999987</v>
      </c>
      <c r="W71" s="79">
        <v>-47166.946390000005</v>
      </c>
      <c r="X71" s="79">
        <v>-10081.48306</v>
      </c>
      <c r="Y71" s="79">
        <v>-25466.336057667602</v>
      </c>
      <c r="Z71" s="79">
        <v>-15233.034739999996</v>
      </c>
      <c r="AA71" s="79">
        <v>-74419.175499999968</v>
      </c>
      <c r="AB71" s="79">
        <v>-13929.352000000001</v>
      </c>
      <c r="AC71" s="79">
        <v>-37053.463159999992</v>
      </c>
      <c r="AD71" s="79">
        <v>-9395.3356700000022</v>
      </c>
      <c r="AE71" s="79">
        <v>-59269.414380000017</v>
      </c>
      <c r="AF71" s="79">
        <v>-25.794340000000034</v>
      </c>
      <c r="AG71" s="79">
        <v>-6092.1895100000002</v>
      </c>
      <c r="AH71" s="79">
        <v>-98997.782349999994</v>
      </c>
      <c r="AI71" s="79">
        <v>-43302.485849999997</v>
      </c>
      <c r="AJ71" s="79">
        <v>-43281.903720000009</v>
      </c>
      <c r="AK71" s="79">
        <v>-2084460.103047506</v>
      </c>
    </row>
    <row r="72" spans="1:37" ht="12.95" customHeight="1" x14ac:dyDescent="0.2">
      <c r="A72" s="1708" t="s">
        <v>2035</v>
      </c>
      <c r="B72" s="79">
        <v>0</v>
      </c>
      <c r="C72" s="79">
        <v>0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-1.899898052215576E-10</v>
      </c>
      <c r="M72" s="79">
        <v>0</v>
      </c>
      <c r="N72" s="79">
        <v>0</v>
      </c>
      <c r="O72" s="79">
        <v>0</v>
      </c>
      <c r="P72" s="79">
        <v>-174.47300000000001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</v>
      </c>
      <c r="AK72" s="79">
        <v>-174.47300000019001</v>
      </c>
    </row>
    <row r="73" spans="1:37" ht="12.95" customHeight="1" x14ac:dyDescent="0.2">
      <c r="A73" s="1708" t="s">
        <v>1946</v>
      </c>
      <c r="B73" s="79">
        <v>1490.0781399999998</v>
      </c>
      <c r="C73" s="79">
        <v>39023.352369999993</v>
      </c>
      <c r="D73" s="79">
        <v>41651.150569999991</v>
      </c>
      <c r="E73" s="79">
        <v>54175.935220000014</v>
      </c>
      <c r="F73" s="79">
        <v>9787.7157700000007</v>
      </c>
      <c r="G73" s="79">
        <v>1525.28379</v>
      </c>
      <c r="H73" s="79">
        <v>3787.2357200000001</v>
      </c>
      <c r="I73" s="79">
        <v>28858.857800000009</v>
      </c>
      <c r="J73" s="79">
        <v>54.897010000000002</v>
      </c>
      <c r="K73" s="79">
        <v>19937.349649999993</v>
      </c>
      <c r="L73" s="79">
        <v>-2681.4977899999999</v>
      </c>
      <c r="M73" s="79">
        <v>823.79159000000004</v>
      </c>
      <c r="N73" s="79">
        <v>1453.8540199999998</v>
      </c>
      <c r="O73" s="79">
        <v>32903.62917</v>
      </c>
      <c r="P73" s="79">
        <v>1672.5600200000001</v>
      </c>
      <c r="Q73" s="79">
        <v>36401.287910000006</v>
      </c>
      <c r="R73" s="79">
        <v>11590.495440000002</v>
      </c>
      <c r="S73" s="79">
        <v>12179.986089999999</v>
      </c>
      <c r="T73" s="79">
        <v>29267.782539999997</v>
      </c>
      <c r="U73" s="79">
        <v>66881.914100000009</v>
      </c>
      <c r="V73" s="79">
        <v>14719.834269999998</v>
      </c>
      <c r="W73" s="79">
        <v>8862.6231900000021</v>
      </c>
      <c r="X73" s="79">
        <v>1562.4292499999997</v>
      </c>
      <c r="Y73" s="79">
        <v>9283.9348099999988</v>
      </c>
      <c r="Z73" s="79">
        <v>1136.5647199999999</v>
      </c>
      <c r="AA73" s="79">
        <v>30615.45708</v>
      </c>
      <c r="AB73" s="79">
        <v>2849.4769999999999</v>
      </c>
      <c r="AC73" s="79">
        <v>24390.350769999997</v>
      </c>
      <c r="AD73" s="79">
        <v>3359.0094099999997</v>
      </c>
      <c r="AE73" s="79">
        <v>12728.223169999997</v>
      </c>
      <c r="AF73" s="79">
        <v>17.295789999999965</v>
      </c>
      <c r="AG73" s="79">
        <v>2170.9526399999995</v>
      </c>
      <c r="AH73" s="79">
        <v>28896.366099999999</v>
      </c>
      <c r="AI73" s="79">
        <v>28617.995270000003</v>
      </c>
      <c r="AJ73" s="79">
        <v>6953.4539200000008</v>
      </c>
      <c r="AK73" s="79">
        <v>566949.62652000005</v>
      </c>
    </row>
    <row r="74" spans="1:37" ht="12.95" customHeight="1" x14ac:dyDescent="0.2">
      <c r="A74" s="1708" t="s">
        <v>3963</v>
      </c>
      <c r="B74" s="79">
        <v>-1623.5906299999999</v>
      </c>
      <c r="C74" s="79">
        <v>-39179.150430000002</v>
      </c>
      <c r="D74" s="79">
        <v>-63584.474950000003</v>
      </c>
      <c r="E74" s="79">
        <v>-74005.861029999985</v>
      </c>
      <c r="F74" s="79">
        <v>-10671.194320000002</v>
      </c>
      <c r="G74" s="79">
        <v>-841.19632999999999</v>
      </c>
      <c r="H74" s="79">
        <v>-20303.659619999999</v>
      </c>
      <c r="I74" s="79">
        <v>-46370.164490000025</v>
      </c>
      <c r="J74" s="79">
        <v>-1144.89462</v>
      </c>
      <c r="K74" s="79">
        <v>-15492.126899999997</v>
      </c>
      <c r="L74" s="79">
        <v>-4273.4906000000055</v>
      </c>
      <c r="M74" s="79">
        <v>-2285.8274899999992</v>
      </c>
      <c r="N74" s="79">
        <v>-9912.715110000001</v>
      </c>
      <c r="O74" s="79">
        <v>-38506.632890000008</v>
      </c>
      <c r="P74" s="79">
        <v>-2375.4542200000001</v>
      </c>
      <c r="Q74" s="79">
        <v>-43175.311209999993</v>
      </c>
      <c r="R74" s="79">
        <v>-2965.768099999998</v>
      </c>
      <c r="S74" s="79">
        <v>-9503.6125500000016</v>
      </c>
      <c r="T74" s="79">
        <v>-35280.630130000005</v>
      </c>
      <c r="U74" s="79">
        <v>-42468.543720000001</v>
      </c>
      <c r="V74" s="79">
        <v>-10102.986530000004</v>
      </c>
      <c r="W74" s="79">
        <v>-17423.803529999994</v>
      </c>
      <c r="X74" s="79">
        <v>-6225.2942599999969</v>
      </c>
      <c r="Y74" s="79">
        <v>-11352.15964</v>
      </c>
      <c r="Z74" s="79">
        <v>-16980.9325865475</v>
      </c>
      <c r="AA74" s="79">
        <v>-27316.867919999997</v>
      </c>
      <c r="AB74" s="79">
        <v>-5155.9250000000002</v>
      </c>
      <c r="AC74" s="79">
        <v>-16111.153799999998</v>
      </c>
      <c r="AD74" s="79">
        <v>-4403.5359499999995</v>
      </c>
      <c r="AE74" s="79">
        <v>-23884.421139999995</v>
      </c>
      <c r="AF74" s="79">
        <v>-305.89938000000006</v>
      </c>
      <c r="AG74" s="79">
        <v>-6135.9202000000005</v>
      </c>
      <c r="AH74" s="79">
        <v>-66833.182570000004</v>
      </c>
      <c r="AI74" s="79">
        <v>-7336.876040000001</v>
      </c>
      <c r="AJ74" s="79">
        <v>-22206.01427</v>
      </c>
      <c r="AK74" s="79">
        <v>-705739.27215654764</v>
      </c>
    </row>
    <row r="75" spans="1:37" ht="12.95" customHeight="1" x14ac:dyDescent="0.2">
      <c r="A75" s="1708" t="s">
        <v>3964</v>
      </c>
      <c r="B75" s="79">
        <v>-839.96917000000008</v>
      </c>
      <c r="C75" s="79">
        <v>-28756.740149999994</v>
      </c>
      <c r="D75" s="79">
        <v>-17468.333350000001</v>
      </c>
      <c r="E75" s="79">
        <v>-51997.785769999995</v>
      </c>
      <c r="F75" s="79">
        <v>-7698.5444400000015</v>
      </c>
      <c r="G75" s="79">
        <v>-527.57263</v>
      </c>
      <c r="H75" s="79">
        <v>-6496.1470699999982</v>
      </c>
      <c r="I75" s="79">
        <v>-18298.127039999999</v>
      </c>
      <c r="J75" s="79">
        <v>-352.55993000000007</v>
      </c>
      <c r="K75" s="79">
        <v>-5341.5081999999993</v>
      </c>
      <c r="L75" s="79">
        <v>-1013.9777899998094</v>
      </c>
      <c r="M75" s="79">
        <v>-93.404779999999974</v>
      </c>
      <c r="N75" s="79">
        <v>-4211.8642299999983</v>
      </c>
      <c r="O75" s="79">
        <v>-26995.490369999996</v>
      </c>
      <c r="P75" s="79">
        <v>0</v>
      </c>
      <c r="Q75" s="79">
        <v>-14902.398920000001</v>
      </c>
      <c r="R75" s="79">
        <v>-2846.5480100000027</v>
      </c>
      <c r="S75" s="79">
        <v>-3855.5150500000013</v>
      </c>
      <c r="T75" s="79">
        <v>-18635.01554</v>
      </c>
      <c r="U75" s="79">
        <v>-9682.82719</v>
      </c>
      <c r="V75" s="79">
        <v>-372.60908999999992</v>
      </c>
      <c r="W75" s="79">
        <v>-3119.3244700000005</v>
      </c>
      <c r="X75" s="79">
        <v>-3082.0916900000007</v>
      </c>
      <c r="Y75" s="79">
        <v>-5027.8065999999999</v>
      </c>
      <c r="Z75" s="79">
        <v>-7725.6886279076471</v>
      </c>
      <c r="AA75" s="79">
        <v>-9289.2056200000006</v>
      </c>
      <c r="AB75" s="79">
        <v>-3384.8009999999999</v>
      </c>
      <c r="AC75" s="79">
        <v>-5483.3981600000006</v>
      </c>
      <c r="AD75" s="79">
        <v>-1971.8114100000003</v>
      </c>
      <c r="AE75" s="79">
        <v>-7182.02682</v>
      </c>
      <c r="AF75" s="79">
        <v>-799.28778</v>
      </c>
      <c r="AG75" s="79">
        <v>-4089.3890600000004</v>
      </c>
      <c r="AH75" s="79">
        <v>-18187.256249999999</v>
      </c>
      <c r="AI75" s="79">
        <v>-4654.4374100000005</v>
      </c>
      <c r="AJ75" s="79">
        <v>-1361.0275400000003</v>
      </c>
      <c r="AK75" s="79">
        <v>-295744.49115790747</v>
      </c>
    </row>
    <row r="76" spans="1:37" ht="12.95" customHeight="1" x14ac:dyDescent="0.2">
      <c r="A76" s="1708" t="s">
        <v>3965</v>
      </c>
      <c r="B76" s="79">
        <v>-47.851930000000003</v>
      </c>
      <c r="C76" s="79">
        <v>0</v>
      </c>
      <c r="D76" s="79">
        <v>-9445.6790900000015</v>
      </c>
      <c r="E76" s="79">
        <v>-15926.567110000004</v>
      </c>
      <c r="F76" s="79">
        <v>-288.31205</v>
      </c>
      <c r="G76" s="79">
        <v>-180.72726</v>
      </c>
      <c r="H76" s="79">
        <v>-2212.8266099999996</v>
      </c>
      <c r="I76" s="79">
        <v>-12365.456799999998</v>
      </c>
      <c r="J76" s="79">
        <v>-105.58962</v>
      </c>
      <c r="K76" s="79">
        <v>-7220.9646199999997</v>
      </c>
      <c r="L76" s="79">
        <v>-859.60045999999898</v>
      </c>
      <c r="M76" s="79">
        <v>-42.472750000000005</v>
      </c>
      <c r="N76" s="79">
        <v>-278.38844999999998</v>
      </c>
      <c r="O76" s="79">
        <v>-7119.42436</v>
      </c>
      <c r="P76" s="79">
        <v>-62.080309999999997</v>
      </c>
      <c r="Q76" s="79">
        <v>-13532.25994</v>
      </c>
      <c r="R76" s="79">
        <v>-381.50238999999993</v>
      </c>
      <c r="S76" s="79">
        <v>-497.97601000000009</v>
      </c>
      <c r="T76" s="79">
        <v>-1032.0465200000003</v>
      </c>
      <c r="U76" s="79">
        <v>-6054.4992800000018</v>
      </c>
      <c r="V76" s="79">
        <v>-2595.0367599999995</v>
      </c>
      <c r="W76" s="79">
        <v>-4607.6546700000008</v>
      </c>
      <c r="X76" s="79">
        <v>0</v>
      </c>
      <c r="Y76" s="79">
        <v>-491.57477</v>
      </c>
      <c r="Z76" s="79">
        <v>-1377.2876415199066</v>
      </c>
      <c r="AA76" s="79">
        <v>-4279.4890299999997</v>
      </c>
      <c r="AB76" s="79">
        <v>-1278.7719999999999</v>
      </c>
      <c r="AC76" s="79">
        <v>-1366.1009899999999</v>
      </c>
      <c r="AD76" s="79">
        <v>-197.43549999999996</v>
      </c>
      <c r="AE76" s="79">
        <v>-2615.509689999999</v>
      </c>
      <c r="AF76" s="79">
        <v>-47.682339999999996</v>
      </c>
      <c r="AG76" s="79">
        <v>-398.81128000000001</v>
      </c>
      <c r="AH76" s="79">
        <v>-1659.4531600000003</v>
      </c>
      <c r="AI76" s="79">
        <v>-196.52755000000002</v>
      </c>
      <c r="AJ76" s="79">
        <v>0</v>
      </c>
      <c r="AK76" s="79">
        <v>-98765.560941519914</v>
      </c>
    </row>
    <row r="77" spans="1:37" ht="12.95" customHeight="1" x14ac:dyDescent="0.2">
      <c r="A77" s="1708" t="s">
        <v>3966</v>
      </c>
      <c r="B77" s="79">
        <v>0</v>
      </c>
      <c r="C77" s="79">
        <v>0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-0.11784</v>
      </c>
      <c r="K77" s="79">
        <v>0</v>
      </c>
      <c r="L77" s="79">
        <v>-1.899898052215576E-10</v>
      </c>
      <c r="M77" s="79">
        <v>0</v>
      </c>
      <c r="N77" s="79">
        <v>0</v>
      </c>
      <c r="O77" s="79">
        <v>0</v>
      </c>
      <c r="P77" s="79">
        <v>0</v>
      </c>
      <c r="Q77" s="79">
        <v>-200.71339000000006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  <c r="AI77" s="79">
        <v>0</v>
      </c>
      <c r="AJ77" s="79">
        <v>0</v>
      </c>
      <c r="AK77" s="79">
        <v>-200.83123000019006</v>
      </c>
    </row>
    <row r="78" spans="1:37" ht="12.95" customHeight="1" x14ac:dyDescent="0.2">
      <c r="A78" s="1704" t="s">
        <v>2340</v>
      </c>
      <c r="B78" s="79">
        <v>-2376.67733</v>
      </c>
      <c r="C78" s="79">
        <v>0</v>
      </c>
      <c r="D78" s="79">
        <v>-2420.2698899999996</v>
      </c>
      <c r="E78" s="79">
        <v>-1550.26748</v>
      </c>
      <c r="F78" s="79">
        <v>-1447.2549499999998</v>
      </c>
      <c r="G78" s="79">
        <v>-571.81939999999997</v>
      </c>
      <c r="H78" s="79">
        <v>-8601.790670000004</v>
      </c>
      <c r="I78" s="79">
        <v>-40.943720000000006</v>
      </c>
      <c r="J78" s="79">
        <v>-822.23341000000005</v>
      </c>
      <c r="K78" s="79">
        <v>-723.53729999999985</v>
      </c>
      <c r="L78" s="79">
        <v>-2602.7168100000049</v>
      </c>
      <c r="M78" s="79">
        <v>-364.36255999999992</v>
      </c>
      <c r="N78" s="79">
        <v>-1203.4795800000002</v>
      </c>
      <c r="O78" s="79">
        <v>-11593.429420000004</v>
      </c>
      <c r="P78" s="79">
        <v>-927.76199999999994</v>
      </c>
      <c r="Q78" s="79">
        <v>-9950.8124500000013</v>
      </c>
      <c r="R78" s="79">
        <v>-2542.6642299999985</v>
      </c>
      <c r="S78" s="79">
        <v>-164.57229999999993</v>
      </c>
      <c r="T78" s="79">
        <v>-3092.0885899999998</v>
      </c>
      <c r="U78" s="79">
        <v>-9047.5726300000006</v>
      </c>
      <c r="V78" s="79">
        <v>-8267.0591399999994</v>
      </c>
      <c r="W78" s="79">
        <v>-3416.9448500000003</v>
      </c>
      <c r="X78" s="79">
        <v>0</v>
      </c>
      <c r="Y78" s="79">
        <v>-850.8476800000002</v>
      </c>
      <c r="Z78" s="79">
        <v>-2121.9134609606035</v>
      </c>
      <c r="AA78" s="79">
        <v>-1459.1465999999996</v>
      </c>
      <c r="AB78" s="79">
        <v>-1021.764</v>
      </c>
      <c r="AC78" s="79">
        <v>-5784.8547799999988</v>
      </c>
      <c r="AD78" s="79">
        <v>-572.88814999999988</v>
      </c>
      <c r="AE78" s="79">
        <v>0</v>
      </c>
      <c r="AF78" s="79">
        <v>-88.856339999999989</v>
      </c>
      <c r="AG78" s="79">
        <v>0</v>
      </c>
      <c r="AH78" s="79">
        <v>0</v>
      </c>
      <c r="AI78" s="79">
        <v>-951.25313000000006</v>
      </c>
      <c r="AJ78" s="79">
        <v>-14548.637000000001</v>
      </c>
      <c r="AK78" s="79">
        <v>-99128.419850960592</v>
      </c>
    </row>
    <row r="79" spans="1:37" ht="12.95" customHeight="1" x14ac:dyDescent="0.2">
      <c r="A79" s="1708" t="s">
        <v>1285</v>
      </c>
      <c r="B79" s="79">
        <v>0</v>
      </c>
      <c r="C79" s="79">
        <v>-2706.2462599999999</v>
      </c>
      <c r="D79" s="79">
        <v>-17969.389300000006</v>
      </c>
      <c r="E79" s="79">
        <v>0</v>
      </c>
      <c r="F79" s="79">
        <v>0</v>
      </c>
      <c r="G79" s="79">
        <v>-530.75576999999998</v>
      </c>
      <c r="H79" s="79">
        <v>-2182.0886499999988</v>
      </c>
      <c r="I79" s="79">
        <v>-12818.479160000001</v>
      </c>
      <c r="J79" s="79">
        <v>-207.88794000000001</v>
      </c>
      <c r="K79" s="79">
        <v>-63.646689999999992</v>
      </c>
      <c r="L79" s="79">
        <v>-194.45251999999985</v>
      </c>
      <c r="M79" s="79">
        <v>-1024.91472</v>
      </c>
      <c r="N79" s="79">
        <v>-9167.037089999998</v>
      </c>
      <c r="O79" s="79">
        <v>-15966.223229999996</v>
      </c>
      <c r="P79" s="79">
        <v>-571.80799999999999</v>
      </c>
      <c r="Q79" s="79">
        <v>-13370.533339999998</v>
      </c>
      <c r="R79" s="79">
        <v>-3312.2821300000005</v>
      </c>
      <c r="S79" s="79">
        <v>-438.61726000000004</v>
      </c>
      <c r="T79" s="79">
        <v>-5983.7863799999986</v>
      </c>
      <c r="U79" s="79">
        <v>-14735.777040000001</v>
      </c>
      <c r="V79" s="79">
        <v>0</v>
      </c>
      <c r="W79" s="79">
        <v>-522.8894899999998</v>
      </c>
      <c r="X79" s="79">
        <v>-2233.78017</v>
      </c>
      <c r="Y79" s="79">
        <v>0</v>
      </c>
      <c r="Z79" s="79">
        <v>-2388.0119589080541</v>
      </c>
      <c r="AA79" s="79">
        <v>-2375.2526499999994</v>
      </c>
      <c r="AB79" s="79">
        <v>0</v>
      </c>
      <c r="AC79" s="79">
        <v>-4764.9740000000011</v>
      </c>
      <c r="AD79" s="79">
        <v>-14083.603100000002</v>
      </c>
      <c r="AE79" s="79">
        <v>0</v>
      </c>
      <c r="AF79" s="79">
        <v>-92.913350000000008</v>
      </c>
      <c r="AG79" s="79">
        <v>-598.58652000000006</v>
      </c>
      <c r="AH79" s="79">
        <v>-15250.689469999999</v>
      </c>
      <c r="AI79" s="79">
        <v>-1617.2797399999999</v>
      </c>
      <c r="AJ79" s="79">
        <v>-4239.4429500000006</v>
      </c>
      <c r="AK79" s="79">
        <v>-149411.34887890806</v>
      </c>
    </row>
    <row r="80" spans="1:37" ht="12.95" customHeight="1" x14ac:dyDescent="0.2">
      <c r="A80" s="256" t="s">
        <v>1355</v>
      </c>
      <c r="B80" s="79">
        <v>0</v>
      </c>
      <c r="C80" s="79">
        <v>0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</row>
    <row r="81" spans="1:37" ht="12.95" customHeight="1" x14ac:dyDescent="0.2">
      <c r="A81" s="76" t="s">
        <v>3968</v>
      </c>
      <c r="B81" s="79">
        <v>0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</row>
    <row r="82" spans="1:37" ht="12.95" customHeight="1" x14ac:dyDescent="0.2">
      <c r="A82" s="78" t="s">
        <v>494</v>
      </c>
      <c r="B82" s="79">
        <v>0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79">
        <v>0</v>
      </c>
      <c r="AI82" s="79">
        <v>0</v>
      </c>
      <c r="AJ82" s="79">
        <v>0</v>
      </c>
      <c r="AK82" s="79">
        <v>0</v>
      </c>
    </row>
    <row r="83" spans="1:37" ht="12.95" customHeight="1" x14ac:dyDescent="0.2">
      <c r="A83" s="78" t="s">
        <v>158</v>
      </c>
      <c r="B83" s="79">
        <v>0</v>
      </c>
      <c r="C83" s="79">
        <v>-19643.446969999997</v>
      </c>
      <c r="D83" s="79">
        <v>0</v>
      </c>
      <c r="E83" s="79">
        <v>-28117.001180000003</v>
      </c>
      <c r="F83" s="79">
        <v>-5168.7136100000007</v>
      </c>
      <c r="G83" s="79">
        <v>0</v>
      </c>
      <c r="H83" s="79">
        <v>-455.23581727454996</v>
      </c>
      <c r="I83" s="79">
        <v>0</v>
      </c>
      <c r="J83" s="79">
        <v>0</v>
      </c>
      <c r="K83" s="79">
        <v>-1150.8870599999996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-2.5650200000000001</v>
      </c>
      <c r="S83" s="79">
        <v>-2830.97649</v>
      </c>
      <c r="T83" s="79">
        <v>-14690.541300000003</v>
      </c>
      <c r="U83" s="79">
        <v>0</v>
      </c>
      <c r="V83" s="79">
        <v>-5049.9097299999994</v>
      </c>
      <c r="W83" s="79">
        <v>-5893.7894299999989</v>
      </c>
      <c r="X83" s="79">
        <v>-1108.8764000000001</v>
      </c>
      <c r="Y83" s="79">
        <v>-1381.4120700000001</v>
      </c>
      <c r="Z83" s="79">
        <v>0</v>
      </c>
      <c r="AA83" s="79">
        <v>-3594.75488</v>
      </c>
      <c r="AB83" s="79">
        <v>-650.08100000000002</v>
      </c>
      <c r="AC83" s="79">
        <v>0</v>
      </c>
      <c r="AD83" s="79">
        <v>0</v>
      </c>
      <c r="AE83" s="79">
        <v>-3371.3015700000001</v>
      </c>
      <c r="AF83" s="79">
        <v>0</v>
      </c>
      <c r="AG83" s="79">
        <v>0</v>
      </c>
      <c r="AH83" s="79">
        <v>0</v>
      </c>
      <c r="AI83" s="79">
        <v>0</v>
      </c>
      <c r="AJ83" s="79">
        <v>25.537030000000001</v>
      </c>
      <c r="AK83" s="79">
        <v>-93083.955497274539</v>
      </c>
    </row>
    <row r="84" spans="1:37" ht="15" customHeight="1" x14ac:dyDescent="0.2">
      <c r="A84" s="1331" t="s">
        <v>853</v>
      </c>
      <c r="B84" s="1721">
        <v>-7978.4455900000003</v>
      </c>
      <c r="C84" s="1721">
        <v>-764422.02574000007</v>
      </c>
      <c r="D84" s="1721">
        <v>-784687.56029639195</v>
      </c>
      <c r="E84" s="1721">
        <v>-1366052.9844729032</v>
      </c>
      <c r="F84" s="1721">
        <v>-148512.83431999994</v>
      </c>
      <c r="G84" s="1721">
        <v>-2268.07231</v>
      </c>
      <c r="H84" s="1721">
        <v>-280010.72699487861</v>
      </c>
      <c r="I84" s="1721">
        <v>-1523657.9319373677</v>
      </c>
      <c r="J84" s="1721">
        <v>-10715.811280545206</v>
      </c>
      <c r="K84" s="1721">
        <v>-81565.371879999919</v>
      </c>
      <c r="L84" s="1721">
        <v>-27495.466616016492</v>
      </c>
      <c r="M84" s="1721">
        <v>-15304.456459999999</v>
      </c>
      <c r="N84" s="1721">
        <v>-133705.46706570004</v>
      </c>
      <c r="O84" s="1721">
        <v>-604628.64488999988</v>
      </c>
      <c r="P84" s="1721">
        <v>-3792.8047699999993</v>
      </c>
      <c r="Q84" s="1721">
        <v>-409914.98275000002</v>
      </c>
      <c r="R84" s="1721">
        <v>-51662.265270000011</v>
      </c>
      <c r="S84" s="1721">
        <v>-47106.934230000028</v>
      </c>
      <c r="T84" s="1721">
        <v>-671180.87250000006</v>
      </c>
      <c r="U84" s="1721">
        <v>-416565.1464300002</v>
      </c>
      <c r="V84" s="1721">
        <v>-136538.25310999999</v>
      </c>
      <c r="W84" s="1721">
        <v>-234394.92536999998</v>
      </c>
      <c r="X84" s="1721">
        <v>-48868.066620000012</v>
      </c>
      <c r="Y84" s="1721">
        <v>-88192.989617667583</v>
      </c>
      <c r="Z84" s="1721">
        <v>-110892.7902187244</v>
      </c>
      <c r="AA84" s="1721">
        <v>-372879.69195999997</v>
      </c>
      <c r="AB84" s="1721">
        <v>-71910.956000000006</v>
      </c>
      <c r="AC84" s="1721">
        <v>-144271.86513999998</v>
      </c>
      <c r="AD84" s="1721">
        <v>-85108.912290000007</v>
      </c>
      <c r="AE84" s="1721">
        <v>-229935.98311849992</v>
      </c>
      <c r="AF84" s="1721">
        <v>-1355.1503600000001</v>
      </c>
      <c r="AG84" s="1721">
        <v>-37509.29855</v>
      </c>
      <c r="AH84" s="1721">
        <v>-680917.90247000009</v>
      </c>
      <c r="AI84" s="1721">
        <v>-89970.281061074813</v>
      </c>
      <c r="AJ84" s="1721">
        <v>-209201.70319000009</v>
      </c>
      <c r="AK84" s="1721">
        <v>-9893177.574879773</v>
      </c>
    </row>
    <row r="85" spans="1:37" ht="12.95" customHeight="1" x14ac:dyDescent="0.2">
      <c r="A85" s="306" t="s">
        <v>1125</v>
      </c>
      <c r="B85" s="1722"/>
      <c r="C85" s="1722"/>
      <c r="D85" s="1722"/>
      <c r="E85" s="1722"/>
      <c r="F85" s="1722"/>
      <c r="G85" s="1722"/>
      <c r="H85" s="1722"/>
      <c r="I85" s="1722"/>
      <c r="J85" s="1722"/>
      <c r="K85" s="1722"/>
      <c r="L85" s="1722"/>
      <c r="M85" s="1722"/>
      <c r="N85" s="1722"/>
      <c r="O85" s="1722"/>
      <c r="P85" s="1722"/>
      <c r="Q85" s="1722"/>
      <c r="R85" s="1722"/>
      <c r="S85" s="1722"/>
      <c r="T85" s="1722"/>
      <c r="U85" s="1722"/>
      <c r="V85" s="1722"/>
      <c r="W85" s="1722"/>
      <c r="X85" s="1722"/>
      <c r="Y85" s="1722"/>
      <c r="Z85" s="1722"/>
      <c r="AA85" s="1722"/>
      <c r="AB85" s="1722"/>
      <c r="AC85" s="1722"/>
      <c r="AD85" s="1722"/>
      <c r="AE85" s="1722"/>
      <c r="AF85" s="1722"/>
      <c r="AG85" s="1722"/>
      <c r="AH85" s="1722"/>
      <c r="AI85" s="1722"/>
      <c r="AJ85" s="1722"/>
      <c r="AK85" s="1722"/>
    </row>
    <row r="86" spans="1:37" ht="15" customHeight="1" x14ac:dyDescent="0.2">
      <c r="A86" s="1307" t="s">
        <v>854</v>
      </c>
      <c r="B86" s="1723">
        <v>-1939.7215099998502</v>
      </c>
      <c r="C86" s="1723">
        <v>36759.325130000128</v>
      </c>
      <c r="D86" s="1723">
        <v>62374.904043608229</v>
      </c>
      <c r="E86" s="1723">
        <v>-10068.35310290358</v>
      </c>
      <c r="F86" s="1723">
        <v>-2514.6084199999168</v>
      </c>
      <c r="G86" s="1723">
        <v>-1248.1749700000005</v>
      </c>
      <c r="H86" s="1723">
        <v>-43229.150403878477</v>
      </c>
      <c r="I86" s="1723">
        <v>27220.316782633774</v>
      </c>
      <c r="J86" s="1723">
        <v>560.18252201111682</v>
      </c>
      <c r="K86" s="1723">
        <v>2985.4861300001066</v>
      </c>
      <c r="L86" s="1723">
        <v>-1577.2459860166819</v>
      </c>
      <c r="M86" s="1723">
        <v>-3294.352979999996</v>
      </c>
      <c r="N86" s="1723">
        <v>-16051.242115700006</v>
      </c>
      <c r="O86" s="1723">
        <v>-44335.002734262962</v>
      </c>
      <c r="P86" s="1723">
        <v>-2587.112070000001</v>
      </c>
      <c r="Q86" s="1723">
        <v>29435.951213232242</v>
      </c>
      <c r="R86" s="1723">
        <v>-10072.853110000018</v>
      </c>
      <c r="S86" s="1723">
        <v>-10860.52388200003</v>
      </c>
      <c r="T86" s="1723">
        <v>-8853.6969155350234</v>
      </c>
      <c r="U86" s="1723">
        <v>16827.791109477228</v>
      </c>
      <c r="V86" s="1723">
        <v>-10056.573620000054</v>
      </c>
      <c r="W86" s="1723">
        <v>-10071.407180000067</v>
      </c>
      <c r="X86" s="1723">
        <v>-4544.9212300000218</v>
      </c>
      <c r="Y86" s="1723">
        <v>6370.9157023324515</v>
      </c>
      <c r="Z86" s="1723">
        <v>-40154.065674879836</v>
      </c>
      <c r="AA86" s="1723">
        <v>51674.760489999957</v>
      </c>
      <c r="AB86" s="1723">
        <v>-6989.7270000000062</v>
      </c>
      <c r="AC86" s="1723">
        <v>1864.9612514000328</v>
      </c>
      <c r="AD86" s="1723">
        <v>-48058.548470000009</v>
      </c>
      <c r="AE86" s="1723">
        <v>32081.282354138064</v>
      </c>
      <c r="AF86" s="1723">
        <v>-1347.396</v>
      </c>
      <c r="AG86" s="1723">
        <v>-16174.724459999994</v>
      </c>
      <c r="AH86" s="1723">
        <v>60727.205704351887</v>
      </c>
      <c r="AI86" s="1723">
        <v>53753.303128925269</v>
      </c>
      <c r="AJ86" s="1723">
        <v>-30052.252290000033</v>
      </c>
      <c r="AK86" s="1724">
        <v>58554.7314369339</v>
      </c>
    </row>
    <row r="87" spans="1:37" ht="12.95" customHeight="1" x14ac:dyDescent="0.2">
      <c r="A87" s="1143" t="s">
        <v>2141</v>
      </c>
      <c r="B87" s="1144">
        <v>-936.39332000000002</v>
      </c>
      <c r="C87" s="1144">
        <v>21580.221770000058</v>
      </c>
      <c r="D87" s="1144">
        <v>49337.325889999942</v>
      </c>
      <c r="E87" s="1144">
        <v>43107.847701961233</v>
      </c>
      <c r="F87" s="1144">
        <v>-55290.077630000022</v>
      </c>
      <c r="G87" s="1144">
        <v>-191.9208100000003</v>
      </c>
      <c r="H87" s="1144">
        <v>-25475.80173999997</v>
      </c>
      <c r="I87" s="1144">
        <v>112792.22333000004</v>
      </c>
      <c r="J87" s="1144">
        <v>1592.4844500000002</v>
      </c>
      <c r="K87" s="1144">
        <v>6154.6604499999585</v>
      </c>
      <c r="L87" s="1144">
        <v>4624.3038855156692</v>
      </c>
      <c r="M87" s="1144">
        <v>-3165.9643499999997</v>
      </c>
      <c r="N87" s="1144">
        <v>-29910.071039999999</v>
      </c>
      <c r="O87" s="1144">
        <v>-61739.551120000018</v>
      </c>
      <c r="P87" s="1144">
        <v>-1051.5402799999997</v>
      </c>
      <c r="Q87" s="1144">
        <v>53640.180266534444</v>
      </c>
      <c r="R87" s="1144">
        <v>598.47904087139773</v>
      </c>
      <c r="S87" s="1144">
        <v>-1209.4188500000021</v>
      </c>
      <c r="T87" s="1144">
        <v>15242.482628112386</v>
      </c>
      <c r="U87" s="1144">
        <v>-8552.7281899999944</v>
      </c>
      <c r="V87" s="1144">
        <v>4232.7627000000066</v>
      </c>
      <c r="W87" s="1144">
        <v>-87517.801429999978</v>
      </c>
      <c r="X87" s="1144">
        <v>-1895.5950400000027</v>
      </c>
      <c r="Y87" s="1144">
        <v>2136.4686700000047</v>
      </c>
      <c r="Z87" s="1144">
        <v>-33455.742099460302</v>
      </c>
      <c r="AA87" s="1144">
        <v>35189.603514960931</v>
      </c>
      <c r="AB87" s="1144">
        <v>-13092.690999999999</v>
      </c>
      <c r="AC87" s="1144">
        <v>-20204.282524999984</v>
      </c>
      <c r="AD87" s="1144">
        <v>-12959.299050000016</v>
      </c>
      <c r="AE87" s="1144">
        <v>7640.246266641062</v>
      </c>
      <c r="AF87" s="1144" t="s">
        <v>1933</v>
      </c>
      <c r="AG87" s="1144">
        <v>-13017.01734</v>
      </c>
      <c r="AH87" s="1144">
        <v>46547.642710295244</v>
      </c>
      <c r="AI87" s="1144">
        <v>8919.171886339358</v>
      </c>
      <c r="AJ87" s="1144">
        <v>-40281.285639999965</v>
      </c>
      <c r="AK87" s="1144">
        <v>3388.923706771493</v>
      </c>
    </row>
    <row r="88" spans="1:37" ht="12.95" customHeight="1" x14ac:dyDescent="0.2">
      <c r="A88" s="1143" t="s">
        <v>1861</v>
      </c>
      <c r="B88" s="84">
        <v>-2747.4198799999999</v>
      </c>
      <c r="C88" s="84">
        <v>16261.168612934765</v>
      </c>
      <c r="D88" s="84">
        <v>41823.507790000032</v>
      </c>
      <c r="E88" s="84">
        <v>50141.882503672998</v>
      </c>
      <c r="F88" s="84">
        <v>-4327.9626514000138</v>
      </c>
      <c r="G88" s="84">
        <v>-2327.7176399999998</v>
      </c>
      <c r="H88" s="84">
        <v>174.54042199167412</v>
      </c>
      <c r="I88" s="84">
        <v>92308.265919380516</v>
      </c>
      <c r="J88" s="84">
        <v>-775.38725999999986</v>
      </c>
      <c r="K88" s="84">
        <v>382.82908578575643</v>
      </c>
      <c r="L88" s="84">
        <v>-780.09999687268999</v>
      </c>
      <c r="M88" s="84">
        <v>-1468.2600000000007</v>
      </c>
      <c r="N88" s="84">
        <v>-28098.381159999994</v>
      </c>
      <c r="O88" s="84">
        <v>-50798.775859999965</v>
      </c>
      <c r="P88" s="84" t="s">
        <v>1933</v>
      </c>
      <c r="Q88" s="84">
        <v>39431.110355765763</v>
      </c>
      <c r="R88" s="84">
        <v>-787.97298000000217</v>
      </c>
      <c r="S88" s="84">
        <v>-12043.313078999698</v>
      </c>
      <c r="T88" s="84">
        <v>9698.3368384001315</v>
      </c>
      <c r="U88" s="84">
        <v>-12234.04384892358</v>
      </c>
      <c r="V88" s="84">
        <v>4174.4362999999994</v>
      </c>
      <c r="W88" s="84">
        <v>-10628.709850000025</v>
      </c>
      <c r="X88" s="84">
        <v>-1854.5033299999955</v>
      </c>
      <c r="Y88" s="84">
        <v>6572.0134000000426</v>
      </c>
      <c r="Z88" s="84">
        <v>-30536.138968650728</v>
      </c>
      <c r="AA88" s="84">
        <v>46146.02298999999</v>
      </c>
      <c r="AB88" s="84">
        <v>-1650.8922100000002</v>
      </c>
      <c r="AC88" s="84">
        <v>-33265.839580000029</v>
      </c>
      <c r="AD88" s="84">
        <v>-413.07140999999217</v>
      </c>
      <c r="AE88" s="84">
        <v>26739.760480381636</v>
      </c>
      <c r="AF88" s="84" t="s">
        <v>1933</v>
      </c>
      <c r="AG88" s="84">
        <v>-7615.0070999999989</v>
      </c>
      <c r="AH88" s="84">
        <v>-22696.400655736765</v>
      </c>
      <c r="AI88" s="84" t="s">
        <v>1933</v>
      </c>
      <c r="AJ88" s="84">
        <v>20786.121129999992</v>
      </c>
      <c r="AK88" s="1145">
        <v>129590.09836772984</v>
      </c>
    </row>
    <row r="89" spans="1:37" ht="12.95" customHeight="1" x14ac:dyDescent="0.2">
      <c r="A89" s="190" t="s">
        <v>1111</v>
      </c>
      <c r="B89" s="229" t="s">
        <v>1933</v>
      </c>
      <c r="C89" s="229">
        <v>3315.6980511175493</v>
      </c>
      <c r="D89" s="229">
        <v>56881.707550000145</v>
      </c>
      <c r="E89" s="229">
        <v>96671.499672451129</v>
      </c>
      <c r="F89" s="229">
        <v>-39525.556689999983</v>
      </c>
      <c r="G89" s="229">
        <v>-2861.3833799999998</v>
      </c>
      <c r="H89" s="229">
        <v>22459.568665353712</v>
      </c>
      <c r="I89" s="229">
        <v>111923.2279494415</v>
      </c>
      <c r="J89" s="229">
        <v>-3433.2434399999993</v>
      </c>
      <c r="K89" s="229">
        <v>13051.065207650012</v>
      </c>
      <c r="L89" s="229">
        <v>-13333.041000000003</v>
      </c>
      <c r="M89" s="229">
        <v>-2936.9932699999999</v>
      </c>
      <c r="N89" s="229">
        <v>-5111.7460999999985</v>
      </c>
      <c r="O89" s="229">
        <v>26284.586836000068</v>
      </c>
      <c r="P89" s="229" t="s">
        <v>1933</v>
      </c>
      <c r="Q89" s="229">
        <v>63894.877139999153</v>
      </c>
      <c r="R89" s="229">
        <v>-2863.8472900000015</v>
      </c>
      <c r="S89" s="229">
        <v>-6152.782589999998</v>
      </c>
      <c r="T89" s="229">
        <v>15133.278578386289</v>
      </c>
      <c r="U89" s="229">
        <v>17202.794689999981</v>
      </c>
      <c r="V89" s="229">
        <v>11675.304762857682</v>
      </c>
      <c r="W89" s="229">
        <v>-11805.980149999988</v>
      </c>
      <c r="X89" s="229">
        <v>-720.57972999999731</v>
      </c>
      <c r="Y89" s="229">
        <v>-2539.3010952386167</v>
      </c>
      <c r="Z89" s="229">
        <v>-38132.41212671667</v>
      </c>
      <c r="AA89" s="229">
        <v>27420.015166283811</v>
      </c>
      <c r="AB89" s="229" t="s">
        <v>1933</v>
      </c>
      <c r="AC89" s="229">
        <v>3493.3853400000094</v>
      </c>
      <c r="AD89" s="229">
        <v>-1816.6061482594</v>
      </c>
      <c r="AE89" s="229">
        <v>47661.68400000003</v>
      </c>
      <c r="AF89" s="229" t="s">
        <v>1933</v>
      </c>
      <c r="AG89" s="229" t="s">
        <v>1933</v>
      </c>
      <c r="AH89" s="229">
        <v>47897.718189999934</v>
      </c>
      <c r="AI89" s="229" t="s">
        <v>1933</v>
      </c>
      <c r="AJ89" s="229">
        <v>-2937.53365760001</v>
      </c>
      <c r="AK89" s="229">
        <v>430795.40513172635</v>
      </c>
    </row>
    <row r="90" spans="1:37" ht="12.95" customHeight="1" thickBot="1" x14ac:dyDescent="0.25">
      <c r="A90" s="191" t="s">
        <v>1112</v>
      </c>
      <c r="B90" s="85" t="s">
        <v>1933</v>
      </c>
      <c r="C90" s="85">
        <v>13284.263810000015</v>
      </c>
      <c r="D90" s="85">
        <v>25723.783800000172</v>
      </c>
      <c r="E90" s="85">
        <v>21653.097370000047</v>
      </c>
      <c r="F90" s="85">
        <v>-3185.2338000000213</v>
      </c>
      <c r="G90" s="85">
        <v>-1660.18</v>
      </c>
      <c r="H90" s="85">
        <v>13153.605323895996</v>
      </c>
      <c r="I90" s="85">
        <v>60466.610449862652</v>
      </c>
      <c r="J90" s="85" t="s">
        <v>1933</v>
      </c>
      <c r="K90" s="85">
        <v>5199.4994796389547</v>
      </c>
      <c r="L90" s="85">
        <v>-957.96</v>
      </c>
      <c r="M90" s="85" t="s">
        <v>1933</v>
      </c>
      <c r="N90" s="85" t="s">
        <v>1933</v>
      </c>
      <c r="O90" s="85">
        <v>16159.413129999979</v>
      </c>
      <c r="P90" s="85" t="s">
        <v>1933</v>
      </c>
      <c r="Q90" s="85">
        <v>43804.077889999986</v>
      </c>
      <c r="R90" s="85">
        <v>-2892.4090399900006</v>
      </c>
      <c r="S90" s="85">
        <v>-6600.9561350000067</v>
      </c>
      <c r="T90" s="85">
        <v>-1034.7487599999865</v>
      </c>
      <c r="U90" s="85">
        <v>5826.3586899999818</v>
      </c>
      <c r="V90" s="85">
        <v>3166.9390999999978</v>
      </c>
      <c r="W90" s="85">
        <v>-6859.0811200000117</v>
      </c>
      <c r="X90" s="85">
        <v>-1072.9187300000085</v>
      </c>
      <c r="Y90" s="85">
        <v>2231.0940600000022</v>
      </c>
      <c r="Z90" s="85">
        <v>-16495.378745840946</v>
      </c>
      <c r="AA90" s="85">
        <v>25106.075298966876</v>
      </c>
      <c r="AB90" s="85" t="s">
        <v>1933</v>
      </c>
      <c r="AC90" s="85">
        <v>-5987.1860500000066</v>
      </c>
      <c r="AD90" s="85">
        <v>-1781.8083100000008</v>
      </c>
      <c r="AE90" s="85">
        <v>33081.42735552683</v>
      </c>
      <c r="AF90" s="85" t="s">
        <v>1933</v>
      </c>
      <c r="AG90" s="85" t="s">
        <v>1933</v>
      </c>
      <c r="AH90" s="85">
        <v>19527.766589999876</v>
      </c>
      <c r="AI90" s="85" t="s">
        <v>1933</v>
      </c>
      <c r="AJ90" s="85">
        <v>-442.45179999999709</v>
      </c>
      <c r="AK90" s="85">
        <v>239413.69985706036</v>
      </c>
    </row>
    <row r="91" spans="1:37" x14ac:dyDescent="0.2">
      <c r="A91" s="1935" t="s">
        <v>692</v>
      </c>
      <c r="B91" s="1935"/>
      <c r="C91" s="1935"/>
      <c r="D91" s="1935"/>
      <c r="E91" s="1935"/>
      <c r="F91" s="1935"/>
      <c r="G91" s="1935"/>
      <c r="H91" s="1935"/>
      <c r="I91" s="1935"/>
      <c r="J91" s="1935"/>
      <c r="K91" s="1935"/>
      <c r="L91" s="1935"/>
      <c r="M91" s="1935"/>
      <c r="N91" s="1935"/>
      <c r="O91" s="1935"/>
      <c r="P91" s="1935"/>
      <c r="Q91" s="1935"/>
    </row>
    <row r="92" spans="1:37" ht="12.95" customHeight="1" x14ac:dyDescent="0.2"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33"/>
    </row>
    <row r="93" spans="1:37" ht="12.95" customHeight="1" x14ac:dyDescent="0.2">
      <c r="A93" s="7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33"/>
    </row>
  </sheetData>
  <mergeCells count="3">
    <mergeCell ref="A91:Q91"/>
    <mergeCell ref="A5:P6"/>
    <mergeCell ref="Q5:AK6"/>
  </mergeCells>
  <phoneticPr fontId="6" type="noConversion"/>
  <conditionalFormatting sqref="AK8">
    <cfRule type="expression" dxfId="268" priority="749" stopIfTrue="1">
      <formula>#REF!=1</formula>
    </cfRule>
  </conditionalFormatting>
  <conditionalFormatting sqref="C8:AI8">
    <cfRule type="expression" dxfId="267" priority="821" stopIfTrue="1">
      <formula>#REF!=1</formula>
    </cfRule>
  </conditionalFormatting>
  <conditionalFormatting sqref="AG8">
    <cfRule type="expression" dxfId="266" priority="823" stopIfTrue="1">
      <formula>#REF!=1</formula>
    </cfRule>
  </conditionalFormatting>
  <conditionalFormatting sqref="AJ8:AK8">
    <cfRule type="expression" dxfId="265" priority="824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15748031496062992" right="0.19685039370078741" top="0.51181102362204722" bottom="0.43307086614173229" header="0.31496062992125984" footer="0.31496062992125984"/>
  <pageSetup paperSize="8" scale="80" fitToWidth="2" orientation="portrait" r:id="rId1"/>
  <headerFooter alignWithMargins="0"/>
  <colBreaks count="1" manualBreakCount="1">
    <brk id="16" min="2" max="9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H93"/>
  <sheetViews>
    <sheetView showGridLines="0" zoomScaleNormal="100" workbookViewId="0">
      <pane xSplit="1" ySplit="8" topLeftCell="U78" activePane="bottomRight" state="frozen"/>
      <selection activeCell="AO18" sqref="AO18"/>
      <selection pane="topRight" activeCell="AO18" sqref="AO18"/>
      <selection pane="bottomLeft" activeCell="AO18" sqref="AO18"/>
      <selection pane="bottomRight" activeCell="Q62" sqref="Q62"/>
    </sheetView>
  </sheetViews>
  <sheetFormatPr defaultRowHeight="12.75" x14ac:dyDescent="0.2"/>
  <cols>
    <col min="1" max="1" width="51" style="514" customWidth="1"/>
    <col min="2" max="2" width="6.140625" style="514" customWidth="1"/>
    <col min="3" max="9" width="6.7109375" style="514" customWidth="1"/>
    <col min="10" max="10" width="7.28515625" style="514" customWidth="1"/>
    <col min="11" max="11" width="5.7109375" style="514" customWidth="1"/>
    <col min="12" max="12" width="6.28515625" style="514" customWidth="1"/>
    <col min="13" max="13" width="6.7109375" style="514" customWidth="1"/>
    <col min="14" max="14" width="6.85546875" style="514" customWidth="1"/>
    <col min="15" max="15" width="7.140625" style="514" customWidth="1"/>
    <col min="16" max="33" width="6.7109375" style="514" customWidth="1"/>
    <col min="34" max="34" width="8.140625" style="514" customWidth="1"/>
    <col min="35" max="16384" width="9.140625" style="514"/>
  </cols>
  <sheetData>
    <row r="1" spans="1:34" x14ac:dyDescent="0.2">
      <c r="A1" s="877" t="s">
        <v>624</v>
      </c>
    </row>
    <row r="2" spans="1:34" x14ac:dyDescent="0.2">
      <c r="A2" s="877" t="s">
        <v>625</v>
      </c>
    </row>
    <row r="3" spans="1:34" s="959" customFormat="1" ht="15" customHeight="1" x14ac:dyDescent="0.2">
      <c r="A3" s="1052" t="s">
        <v>926</v>
      </c>
      <c r="AH3" s="1054" t="s">
        <v>2029</v>
      </c>
    </row>
    <row r="4" spans="1:34" s="579" customFormat="1" ht="12" customHeight="1" x14ac:dyDescent="0.2"/>
    <row r="5" spans="1:34" s="579" customFormat="1" ht="18" customHeight="1" x14ac:dyDescent="0.2">
      <c r="A5" s="1939" t="s">
        <v>180</v>
      </c>
      <c r="B5" s="1939"/>
      <c r="C5" s="1939"/>
      <c r="D5" s="1939"/>
      <c r="E5" s="1939"/>
      <c r="F5" s="1939"/>
      <c r="G5" s="1939"/>
      <c r="H5" s="1939"/>
      <c r="I5" s="1939"/>
      <c r="J5" s="1939"/>
      <c r="K5" s="1939"/>
      <c r="L5" s="1939"/>
      <c r="M5" s="1939"/>
      <c r="N5" s="1939"/>
      <c r="O5" s="1939"/>
      <c r="P5" s="1938" t="s">
        <v>181</v>
      </c>
      <c r="Q5" s="1938"/>
      <c r="R5" s="1938"/>
      <c r="S5" s="1938"/>
      <c r="T5" s="1938"/>
      <c r="U5" s="1938"/>
      <c r="V5" s="1938"/>
      <c r="W5" s="1938"/>
      <c r="X5" s="1938"/>
      <c r="Y5" s="1938"/>
      <c r="Z5" s="1938"/>
      <c r="AA5" s="1938"/>
      <c r="AB5" s="1938"/>
      <c r="AC5" s="1938"/>
      <c r="AD5" s="1938"/>
      <c r="AE5" s="1938"/>
      <c r="AF5" s="1938"/>
      <c r="AG5" s="1938"/>
      <c r="AH5" s="1938"/>
    </row>
    <row r="6" spans="1:34" s="579" customFormat="1" ht="18" customHeight="1" x14ac:dyDescent="0.2">
      <c r="A6" s="1939"/>
      <c r="B6" s="1939"/>
      <c r="C6" s="1939"/>
      <c r="D6" s="1939"/>
      <c r="E6" s="1939"/>
      <c r="F6" s="1939"/>
      <c r="G6" s="1939"/>
      <c r="H6" s="1939"/>
      <c r="I6" s="1939"/>
      <c r="J6" s="1939"/>
      <c r="K6" s="1939"/>
      <c r="L6" s="1939"/>
      <c r="M6" s="1939"/>
      <c r="N6" s="1939"/>
      <c r="O6" s="1939"/>
      <c r="P6" s="1938"/>
      <c r="Q6" s="1938"/>
      <c r="R6" s="1938"/>
      <c r="S6" s="1938"/>
      <c r="T6" s="1938"/>
      <c r="U6" s="1938"/>
      <c r="V6" s="1938"/>
      <c r="W6" s="1938"/>
      <c r="X6" s="1938"/>
      <c r="Y6" s="1938"/>
      <c r="Z6" s="1938"/>
      <c r="AA6" s="1938"/>
      <c r="AB6" s="1938"/>
      <c r="AC6" s="1938"/>
      <c r="AD6" s="1938"/>
      <c r="AE6" s="1938"/>
      <c r="AF6" s="1938"/>
      <c r="AG6" s="1938"/>
      <c r="AH6" s="1938"/>
    </row>
    <row r="7" spans="1:34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E7" s="509"/>
      <c r="AF7" s="509"/>
      <c r="AG7" s="509"/>
      <c r="AH7" s="521" t="s">
        <v>1041</v>
      </c>
    </row>
    <row r="8" spans="1:34" s="517" customFormat="1" ht="75" customHeight="1" thickBot="1" x14ac:dyDescent="0.25">
      <c r="A8" s="1304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1900</v>
      </c>
      <c r="H8" s="1305" t="s">
        <v>1090</v>
      </c>
      <c r="I8" s="1305" t="s">
        <v>140</v>
      </c>
      <c r="J8" s="1305" t="s">
        <v>1976</v>
      </c>
      <c r="K8" s="1305" t="s">
        <v>1129</v>
      </c>
      <c r="L8" s="1305" t="s">
        <v>999</v>
      </c>
      <c r="M8" s="1305" t="s">
        <v>1908</v>
      </c>
      <c r="N8" s="1305" t="s">
        <v>1076</v>
      </c>
      <c r="O8" s="1305" t="s">
        <v>1102</v>
      </c>
      <c r="P8" s="1305" t="s">
        <v>1997</v>
      </c>
      <c r="Q8" s="1305" t="s">
        <v>1881</v>
      </c>
      <c r="R8" s="1305" t="s">
        <v>1028</v>
      </c>
      <c r="S8" s="1305" t="s">
        <v>1753</v>
      </c>
      <c r="T8" s="1305" t="s">
        <v>1077</v>
      </c>
      <c r="U8" s="1305" t="s">
        <v>1032</v>
      </c>
      <c r="V8" s="1305" t="s">
        <v>1031</v>
      </c>
      <c r="W8" s="1305" t="s">
        <v>1101</v>
      </c>
      <c r="X8" s="1305" t="s">
        <v>1934</v>
      </c>
      <c r="Y8" s="1305" t="s">
        <v>1877</v>
      </c>
      <c r="Z8" s="1305" t="s">
        <v>1100</v>
      </c>
      <c r="AA8" s="1305" t="s">
        <v>1073</v>
      </c>
      <c r="AB8" s="1305" t="s">
        <v>1488</v>
      </c>
      <c r="AC8" s="1305" t="s">
        <v>5</v>
      </c>
      <c r="AD8" s="1305" t="s">
        <v>1886</v>
      </c>
      <c r="AE8" s="1305" t="s">
        <v>1029</v>
      </c>
      <c r="AF8" s="1305" t="s">
        <v>1878</v>
      </c>
      <c r="AG8" s="1305" t="s">
        <v>1022</v>
      </c>
      <c r="AH8" s="1306" t="s">
        <v>1407</v>
      </c>
    </row>
    <row r="9" spans="1:34" ht="15" customHeight="1" x14ac:dyDescent="0.2">
      <c r="A9" s="1702" t="s">
        <v>844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</row>
    <row r="10" spans="1:34" ht="12.95" customHeight="1" x14ac:dyDescent="0.2">
      <c r="A10" s="88" t="s">
        <v>1019</v>
      </c>
      <c r="B10" s="79">
        <v>405.28046000000012</v>
      </c>
      <c r="C10" s="79">
        <v>19732.41563</v>
      </c>
      <c r="D10" s="79">
        <v>72639.401819999999</v>
      </c>
      <c r="E10" s="79">
        <v>38024.298119999985</v>
      </c>
      <c r="F10" s="79">
        <v>4780.2288300000009</v>
      </c>
      <c r="G10" s="79">
        <v>8762.8382603000136</v>
      </c>
      <c r="H10" s="79">
        <v>30312.915090000002</v>
      </c>
      <c r="I10" s="79">
        <v>5749.8441000000003</v>
      </c>
      <c r="J10" s="79">
        <v>41361.911629999995</v>
      </c>
      <c r="K10" s="79">
        <v>564.62566000000027</v>
      </c>
      <c r="L10" s="79">
        <v>1294.5320999999999</v>
      </c>
      <c r="M10" s="79">
        <v>30344.655960000007</v>
      </c>
      <c r="N10" s="79">
        <v>72348.898710000009</v>
      </c>
      <c r="O10" s="79">
        <v>793.87441999999908</v>
      </c>
      <c r="P10" s="79">
        <v>1240.4285199999999</v>
      </c>
      <c r="Q10" s="79">
        <v>13068.561440000003</v>
      </c>
      <c r="R10" s="79">
        <v>8361.290519999995</v>
      </c>
      <c r="S10" s="79">
        <v>4462.9256699999996</v>
      </c>
      <c r="T10" s="79">
        <v>3905.0352199999988</v>
      </c>
      <c r="U10" s="79">
        <v>398.14285999999987</v>
      </c>
      <c r="V10" s="79">
        <v>8076.3613000000014</v>
      </c>
      <c r="W10" s="79">
        <v>1214.0390700000003</v>
      </c>
      <c r="X10" s="79">
        <v>10487.148359999999</v>
      </c>
      <c r="Y10" s="79">
        <v>1454.0529999999999</v>
      </c>
      <c r="Z10" s="79">
        <v>3628.0793699999999</v>
      </c>
      <c r="AA10" s="79">
        <v>11965.619199999999</v>
      </c>
      <c r="AB10" s="79">
        <v>5539.6559800000005</v>
      </c>
      <c r="AC10" s="79">
        <v>3.6688500000000772</v>
      </c>
      <c r="AD10" s="79">
        <v>143.20412999999999</v>
      </c>
      <c r="AE10" s="79">
        <v>13781.191760000002</v>
      </c>
      <c r="AF10" s="79">
        <v>35732.703930000003</v>
      </c>
      <c r="AG10" s="79">
        <v>22247.611920000003</v>
      </c>
      <c r="AH10" s="79">
        <v>472825.44189030014</v>
      </c>
    </row>
    <row r="11" spans="1:34" ht="12.95" customHeight="1" x14ac:dyDescent="0.2">
      <c r="A11" s="88" t="s">
        <v>1178</v>
      </c>
      <c r="B11" s="79">
        <v>1733.3752200000001</v>
      </c>
      <c r="C11" s="79">
        <v>23344.850459999998</v>
      </c>
      <c r="D11" s="79">
        <v>73460.553230000005</v>
      </c>
      <c r="E11" s="79">
        <v>41226.621189999991</v>
      </c>
      <c r="F11" s="79">
        <v>7233.0571000000009</v>
      </c>
      <c r="G11" s="79">
        <v>10509.046370300011</v>
      </c>
      <c r="H11" s="79">
        <v>35433.713510000001</v>
      </c>
      <c r="I11" s="79">
        <v>2084.50072</v>
      </c>
      <c r="J11" s="79">
        <v>50236.705009999998</v>
      </c>
      <c r="K11" s="79">
        <v>3829.6069600000001</v>
      </c>
      <c r="L11" s="79">
        <v>1697.5962699999998</v>
      </c>
      <c r="M11" s="79">
        <v>34885.153260000006</v>
      </c>
      <c r="N11" s="79">
        <v>62436.237979999998</v>
      </c>
      <c r="O11" s="79">
        <v>5623.6953299999996</v>
      </c>
      <c r="P11" s="79">
        <v>2638.84076</v>
      </c>
      <c r="Q11" s="79">
        <v>14753.255880000001</v>
      </c>
      <c r="R11" s="79">
        <v>16249.267349999996</v>
      </c>
      <c r="S11" s="79">
        <v>10381.8246</v>
      </c>
      <c r="T11" s="79">
        <v>11502.801399999998</v>
      </c>
      <c r="U11" s="79">
        <v>598.68995999999993</v>
      </c>
      <c r="V11" s="79">
        <v>13729.99554</v>
      </c>
      <c r="W11" s="79">
        <v>1506.1155600000002</v>
      </c>
      <c r="X11" s="79">
        <v>17839.782359999997</v>
      </c>
      <c r="Y11" s="79">
        <v>2147.2750000000001</v>
      </c>
      <c r="Z11" s="79">
        <v>4289.0498200000002</v>
      </c>
      <c r="AA11" s="79">
        <v>14415.902700000001</v>
      </c>
      <c r="AB11" s="79">
        <v>6586.00378</v>
      </c>
      <c r="AC11" s="79">
        <v>596.75556000000006</v>
      </c>
      <c r="AD11" s="79">
        <v>508.02042999999998</v>
      </c>
      <c r="AE11" s="79">
        <v>21387.560320000001</v>
      </c>
      <c r="AF11" s="79">
        <v>33474.895280000004</v>
      </c>
      <c r="AG11" s="79">
        <v>25388.924149999999</v>
      </c>
      <c r="AH11" s="79">
        <v>551729.67306030006</v>
      </c>
    </row>
    <row r="12" spans="1:34" ht="12.95" customHeight="1" x14ac:dyDescent="0.2">
      <c r="A12" s="88" t="s">
        <v>1603</v>
      </c>
      <c r="B12" s="79">
        <v>1670.7045500000002</v>
      </c>
      <c r="C12" s="79">
        <v>23328.28746</v>
      </c>
      <c r="D12" s="79">
        <v>73375.999620000002</v>
      </c>
      <c r="E12" s="79">
        <v>38135.952869999994</v>
      </c>
      <c r="F12" s="79">
        <v>7080.8854800000008</v>
      </c>
      <c r="G12" s="79">
        <v>9968.0757803000106</v>
      </c>
      <c r="H12" s="79">
        <v>35374.569770000002</v>
      </c>
      <c r="I12" s="79">
        <v>2084.50072</v>
      </c>
      <c r="J12" s="79">
        <v>50219.949059999999</v>
      </c>
      <c r="K12" s="79">
        <v>3341.0099599999999</v>
      </c>
      <c r="L12" s="79">
        <v>1693.9166599999999</v>
      </c>
      <c r="M12" s="79">
        <v>33943.580900000001</v>
      </c>
      <c r="N12" s="79">
        <v>62347.255590000001</v>
      </c>
      <c r="O12" s="79">
        <v>4949.0823399999999</v>
      </c>
      <c r="P12" s="79">
        <v>2637.42326</v>
      </c>
      <c r="Q12" s="79">
        <v>14728.982540000001</v>
      </c>
      <c r="R12" s="79">
        <v>16050.293119999997</v>
      </c>
      <c r="S12" s="79">
        <v>10376.91849</v>
      </c>
      <c r="T12" s="79">
        <v>11423.924069999999</v>
      </c>
      <c r="U12" s="79">
        <v>597.83479999999997</v>
      </c>
      <c r="V12" s="79">
        <v>13729.99554</v>
      </c>
      <c r="W12" s="79">
        <v>1493.3585600000001</v>
      </c>
      <c r="X12" s="79">
        <v>17528.294289999998</v>
      </c>
      <c r="Y12" s="79">
        <v>2142.2860000000001</v>
      </c>
      <c r="Z12" s="79">
        <v>4249.7517800000005</v>
      </c>
      <c r="AA12" s="79">
        <v>14415.902700000001</v>
      </c>
      <c r="AB12" s="79">
        <v>5645.4851800000006</v>
      </c>
      <c r="AC12" s="79">
        <v>596.75556000000006</v>
      </c>
      <c r="AD12" s="79">
        <v>508.02042999999998</v>
      </c>
      <c r="AE12" s="79">
        <v>20758.545160000001</v>
      </c>
      <c r="AF12" s="79">
        <v>33474.895280000004</v>
      </c>
      <c r="AG12" s="79">
        <v>25245.322700000001</v>
      </c>
      <c r="AH12" s="79">
        <v>543117.76022030006</v>
      </c>
    </row>
    <row r="13" spans="1:34" ht="12.95" customHeight="1" x14ac:dyDescent="0.2">
      <c r="A13" s="88" t="s">
        <v>1604</v>
      </c>
      <c r="B13" s="79">
        <v>62.670670000000001</v>
      </c>
      <c r="C13" s="79">
        <v>0</v>
      </c>
      <c r="D13" s="79">
        <v>0</v>
      </c>
      <c r="E13" s="79">
        <v>2982.0831700000003</v>
      </c>
      <c r="F13" s="79">
        <v>-8.9999999999999992E-5</v>
      </c>
      <c r="G13" s="79">
        <v>32.770519999999991</v>
      </c>
      <c r="H13" s="79">
        <v>-2.3260000000000003E-2</v>
      </c>
      <c r="I13" s="79">
        <v>0</v>
      </c>
      <c r="J13" s="79">
        <v>5.4441899999999999</v>
      </c>
      <c r="K13" s="79">
        <v>0</v>
      </c>
      <c r="L13" s="79">
        <v>0</v>
      </c>
      <c r="M13" s="79">
        <v>74.861899999999991</v>
      </c>
      <c r="N13" s="79">
        <v>20.462919999999997</v>
      </c>
      <c r="O13" s="79">
        <v>0</v>
      </c>
      <c r="P13" s="79">
        <v>0</v>
      </c>
      <c r="Q13" s="79">
        <v>-6.2020000000000006E-2</v>
      </c>
      <c r="R13" s="79">
        <v>-2.3000000000000001E-4</v>
      </c>
      <c r="S13" s="79">
        <v>-5.9999999999999995E-5</v>
      </c>
      <c r="T13" s="79">
        <v>-2.64E-3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-4.24E-2</v>
      </c>
      <c r="AA13" s="79">
        <v>0</v>
      </c>
      <c r="AB13" s="79">
        <v>911.0376</v>
      </c>
      <c r="AC13" s="79">
        <v>0</v>
      </c>
      <c r="AD13" s="79">
        <v>0</v>
      </c>
      <c r="AE13" s="79">
        <v>0</v>
      </c>
      <c r="AF13" s="79">
        <v>0</v>
      </c>
      <c r="AG13" s="79">
        <v>5.4415699999999996</v>
      </c>
      <c r="AH13" s="79">
        <v>4094.6418400000007</v>
      </c>
    </row>
    <row r="14" spans="1:34" ht="12.95" customHeight="1" x14ac:dyDescent="0.2">
      <c r="A14" s="88" t="s">
        <v>3859</v>
      </c>
      <c r="B14" s="79">
        <v>0</v>
      </c>
      <c r="C14" s="79">
        <v>16.562999999999999</v>
      </c>
      <c r="D14" s="79">
        <v>84.553610000000006</v>
      </c>
      <c r="E14" s="79">
        <v>108.58515</v>
      </c>
      <c r="F14" s="79">
        <v>152.17170999999999</v>
      </c>
      <c r="G14" s="79">
        <v>508.20006999999998</v>
      </c>
      <c r="H14" s="79">
        <v>59.167000000000002</v>
      </c>
      <c r="I14" s="79">
        <v>0</v>
      </c>
      <c r="J14" s="79">
        <v>11.31176</v>
      </c>
      <c r="K14" s="79">
        <v>488.59699999999998</v>
      </c>
      <c r="L14" s="79">
        <v>3.6796100000000003</v>
      </c>
      <c r="M14" s="79">
        <v>866.71046000000001</v>
      </c>
      <c r="N14" s="79">
        <v>68.519469999999998</v>
      </c>
      <c r="O14" s="79">
        <v>674.61298999999997</v>
      </c>
      <c r="P14" s="79">
        <v>1.4175</v>
      </c>
      <c r="Q14" s="79">
        <v>24.335360000000001</v>
      </c>
      <c r="R14" s="79">
        <v>198.97445999999999</v>
      </c>
      <c r="S14" s="79">
        <v>4.9061700000000004</v>
      </c>
      <c r="T14" s="79">
        <v>78.87997</v>
      </c>
      <c r="U14" s="79">
        <v>0.85515999999999992</v>
      </c>
      <c r="V14" s="79">
        <v>0</v>
      </c>
      <c r="W14" s="79">
        <v>12.757</v>
      </c>
      <c r="X14" s="79">
        <v>311.48806999999999</v>
      </c>
      <c r="Y14" s="79">
        <v>4.9889999999999999</v>
      </c>
      <c r="Z14" s="79">
        <v>39.340440000000001</v>
      </c>
      <c r="AA14" s="79">
        <v>0</v>
      </c>
      <c r="AB14" s="79">
        <v>29.481000000000002</v>
      </c>
      <c r="AC14" s="79">
        <v>0</v>
      </c>
      <c r="AD14" s="79">
        <v>0</v>
      </c>
      <c r="AE14" s="79">
        <v>629.01516000000004</v>
      </c>
      <c r="AF14" s="79">
        <v>0</v>
      </c>
      <c r="AG14" s="79">
        <v>138.15988000000002</v>
      </c>
      <c r="AH14" s="79">
        <v>4517.2710000000006</v>
      </c>
    </row>
    <row r="15" spans="1:34" ht="12.95" customHeight="1" x14ac:dyDescent="0.2">
      <c r="A15" s="88" t="s">
        <v>1605</v>
      </c>
      <c r="B15" s="79">
        <v>-891.72806000000003</v>
      </c>
      <c r="C15" s="79">
        <v>-2704.28809</v>
      </c>
      <c r="D15" s="79">
        <v>-2219.5505699999999</v>
      </c>
      <c r="E15" s="79">
        <v>-1776.5725999999997</v>
      </c>
      <c r="F15" s="79">
        <v>-2871.7324800000001</v>
      </c>
      <c r="G15" s="79">
        <v>-449.60133999999999</v>
      </c>
      <c r="H15" s="79">
        <v>-1505.70901</v>
      </c>
      <c r="I15" s="79">
        <v>-77.19623</v>
      </c>
      <c r="J15" s="79">
        <v>-3987.9648700000002</v>
      </c>
      <c r="K15" s="79">
        <v>-2804.7983599999998</v>
      </c>
      <c r="L15" s="79">
        <v>-518.06339000000003</v>
      </c>
      <c r="M15" s="79">
        <v>-2700.9881399999999</v>
      </c>
      <c r="N15" s="79">
        <v>-3834.3777500000001</v>
      </c>
      <c r="O15" s="79">
        <v>-4121.3384500000002</v>
      </c>
      <c r="P15" s="79">
        <v>-1219.6682499999999</v>
      </c>
      <c r="Q15" s="79">
        <v>0</v>
      </c>
      <c r="R15" s="79">
        <v>-9009.7250000000004</v>
      </c>
      <c r="S15" s="79">
        <v>-3178.3919300000002</v>
      </c>
      <c r="T15" s="79">
        <v>-4765.7524999999996</v>
      </c>
      <c r="U15" s="79">
        <v>-199.93794</v>
      </c>
      <c r="V15" s="79">
        <v>-1769.2227800000001</v>
      </c>
      <c r="W15" s="79">
        <v>-163.65788999999998</v>
      </c>
      <c r="X15" s="79">
        <v>-5933.316029999999</v>
      </c>
      <c r="Y15" s="79">
        <v>-583.827</v>
      </c>
      <c r="Z15" s="79">
        <v>-935.20447999999999</v>
      </c>
      <c r="AA15" s="79">
        <v>-2405.9063600000004</v>
      </c>
      <c r="AB15" s="79">
        <v>-1131.7390399999999</v>
      </c>
      <c r="AC15" s="79">
        <v>-477.40447999999998</v>
      </c>
      <c r="AD15" s="79">
        <v>-371.37076000000002</v>
      </c>
      <c r="AE15" s="79">
        <v>-5787.3911999999991</v>
      </c>
      <c r="AF15" s="79">
        <v>-1521.8706000000002</v>
      </c>
      <c r="AG15" s="79">
        <v>-188.25719999999998</v>
      </c>
      <c r="AH15" s="79">
        <v>-70106.552779999998</v>
      </c>
    </row>
    <row r="16" spans="1:34" ht="12.95" customHeight="1" x14ac:dyDescent="0.2">
      <c r="A16" s="88" t="s">
        <v>1606</v>
      </c>
      <c r="B16" s="79">
        <v>-891.72805999985042</v>
      </c>
      <c r="C16" s="79">
        <v>-1861.1122400000002</v>
      </c>
      <c r="D16" s="79">
        <v>-1458.9493099999997</v>
      </c>
      <c r="E16" s="79">
        <v>-1371.5401999999999</v>
      </c>
      <c r="F16" s="79">
        <v>-2871.7324799999997</v>
      </c>
      <c r="G16" s="79">
        <v>-229.11646999999999</v>
      </c>
      <c r="H16" s="79">
        <v>-958.35563000000002</v>
      </c>
      <c r="I16" s="79">
        <v>-77.196227443680002</v>
      </c>
      <c r="J16" s="79">
        <v>-6.9615499999999972</v>
      </c>
      <c r="K16" s="79">
        <v>-2750.6423</v>
      </c>
      <c r="L16" s="79">
        <v>-518.06339000000003</v>
      </c>
      <c r="M16" s="79">
        <v>-2273.9027099999998</v>
      </c>
      <c r="N16" s="79">
        <v>-3834.3777499999997</v>
      </c>
      <c r="O16" s="79">
        <v>-4121.3384500000002</v>
      </c>
      <c r="P16" s="79">
        <v>-1219.6682499999999</v>
      </c>
      <c r="Q16" s="79">
        <v>0</v>
      </c>
      <c r="R16" s="79">
        <v>-9009.7249999999985</v>
      </c>
      <c r="S16" s="79">
        <v>-3178.3919099999998</v>
      </c>
      <c r="T16" s="79">
        <v>-4352.2472600000001</v>
      </c>
      <c r="U16" s="79">
        <v>-199.93794</v>
      </c>
      <c r="V16" s="79">
        <v>-1357.5742500000001</v>
      </c>
      <c r="W16" s="79">
        <v>-136.48905000000002</v>
      </c>
      <c r="X16" s="79">
        <v>-5933.31603</v>
      </c>
      <c r="Y16" s="79">
        <v>-583.827</v>
      </c>
      <c r="Z16" s="79">
        <v>-902.36366090000001</v>
      </c>
      <c r="AA16" s="79">
        <v>-2405.9063599999999</v>
      </c>
      <c r="AB16" s="79">
        <v>-1064.44643</v>
      </c>
      <c r="AC16" s="79">
        <v>-477.40446999999995</v>
      </c>
      <c r="AD16" s="79">
        <v>-371.37076000000002</v>
      </c>
      <c r="AE16" s="79">
        <v>-5787.3911999999991</v>
      </c>
      <c r="AF16" s="79">
        <v>-1436.82636</v>
      </c>
      <c r="AG16" s="79">
        <v>-52.450939999999989</v>
      </c>
      <c r="AH16" s="79">
        <v>-61694.353638343528</v>
      </c>
    </row>
    <row r="17" spans="1:34" ht="12.95" customHeight="1" x14ac:dyDescent="0.2">
      <c r="A17" s="88" t="s">
        <v>1922</v>
      </c>
      <c r="B17" s="79">
        <v>-891.72805999985042</v>
      </c>
      <c r="C17" s="79">
        <v>0</v>
      </c>
      <c r="D17" s="79">
        <v>0</v>
      </c>
      <c r="E17" s="79">
        <v>341.10992000000005</v>
      </c>
      <c r="F17" s="79">
        <v>0</v>
      </c>
      <c r="G17" s="79">
        <v>0</v>
      </c>
      <c r="H17" s="79">
        <v>-65.460400000000007</v>
      </c>
      <c r="I17" s="79">
        <v>-77.196227443680002</v>
      </c>
      <c r="J17" s="79">
        <v>-16.798389999999998</v>
      </c>
      <c r="K17" s="79">
        <v>-2613.5687400000002</v>
      </c>
      <c r="L17" s="79">
        <v>-49.88252</v>
      </c>
      <c r="M17" s="79">
        <v>-337.54399999999998</v>
      </c>
      <c r="N17" s="79">
        <v>-20.825330000000001</v>
      </c>
      <c r="O17" s="79">
        <v>0</v>
      </c>
      <c r="P17" s="79">
        <v>0</v>
      </c>
      <c r="Q17" s="79">
        <v>0</v>
      </c>
      <c r="R17" s="79">
        <v>0</v>
      </c>
      <c r="S17" s="79">
        <v>59.45147</v>
      </c>
      <c r="T17" s="79">
        <v>0</v>
      </c>
      <c r="U17" s="79">
        <v>0.29931000000000002</v>
      </c>
      <c r="V17" s="79">
        <v>-360.09904</v>
      </c>
      <c r="W17" s="79">
        <v>0</v>
      </c>
      <c r="X17" s="79">
        <v>-5.5250399999999997</v>
      </c>
      <c r="Y17" s="79">
        <v>-43.222000000000001</v>
      </c>
      <c r="Z17" s="79">
        <v>-935.74794499999996</v>
      </c>
      <c r="AA17" s="79">
        <v>-106.30466</v>
      </c>
      <c r="AB17" s="79">
        <v>-274.14848000000001</v>
      </c>
      <c r="AC17" s="79">
        <v>-477.40446999999995</v>
      </c>
      <c r="AD17" s="79">
        <v>-318.20005000000003</v>
      </c>
      <c r="AE17" s="79">
        <v>0</v>
      </c>
      <c r="AF17" s="79">
        <v>-1398.1167600000001</v>
      </c>
      <c r="AG17" s="79">
        <v>0</v>
      </c>
      <c r="AH17" s="79">
        <v>-7590.9114124435309</v>
      </c>
    </row>
    <row r="18" spans="1:34" ht="12.95" customHeight="1" x14ac:dyDescent="0.2">
      <c r="A18" s="88" t="s">
        <v>1004</v>
      </c>
      <c r="B18" s="79">
        <v>0</v>
      </c>
      <c r="C18" s="79">
        <v>-1618.3557700000001</v>
      </c>
      <c r="D18" s="79">
        <v>-1276.1921599999998</v>
      </c>
      <c r="E18" s="79">
        <v>-1168.1523099999999</v>
      </c>
      <c r="F18" s="79">
        <v>-2206.9609999999998</v>
      </c>
      <c r="G18" s="79">
        <v>-229.11046999999999</v>
      </c>
      <c r="H18" s="79">
        <v>0</v>
      </c>
      <c r="I18" s="79">
        <v>0</v>
      </c>
      <c r="J18" s="79">
        <v>9.8368400000000005</v>
      </c>
      <c r="K18" s="79">
        <v>-137.07355999999999</v>
      </c>
      <c r="L18" s="79">
        <v>-468.18086999999997</v>
      </c>
      <c r="M18" s="79">
        <v>-1017.9037</v>
      </c>
      <c r="N18" s="79">
        <v>-2176.1731799999998</v>
      </c>
      <c r="O18" s="79">
        <v>-4121.3384500000002</v>
      </c>
      <c r="P18" s="79">
        <v>-1175.0485100000001</v>
      </c>
      <c r="Q18" s="79">
        <v>0</v>
      </c>
      <c r="R18" s="79">
        <v>-3363.1239800000003</v>
      </c>
      <c r="S18" s="79">
        <v>-897.25208999999995</v>
      </c>
      <c r="T18" s="79">
        <v>-3735.2693000000004</v>
      </c>
      <c r="U18" s="79">
        <v>-200.23724999999999</v>
      </c>
      <c r="V18" s="79">
        <v>-1010.95651</v>
      </c>
      <c r="W18" s="79">
        <v>-136.78545000000003</v>
      </c>
      <c r="X18" s="79">
        <v>-5670.3485499999997</v>
      </c>
      <c r="Y18" s="79">
        <v>-540.60500000000002</v>
      </c>
      <c r="Z18" s="79">
        <v>16.606429599999998</v>
      </c>
      <c r="AA18" s="79">
        <v>-966.94243000000006</v>
      </c>
      <c r="AB18" s="79">
        <v>-517.12640999999996</v>
      </c>
      <c r="AC18" s="79">
        <v>0</v>
      </c>
      <c r="AD18" s="79">
        <v>-53.17071</v>
      </c>
      <c r="AE18" s="79">
        <v>-5787.3911999999991</v>
      </c>
      <c r="AF18" s="79">
        <v>-38.709600000000009</v>
      </c>
      <c r="AG18" s="79">
        <v>10.119210000000001</v>
      </c>
      <c r="AH18" s="79">
        <v>-38475.845980400001</v>
      </c>
    </row>
    <row r="19" spans="1:34" ht="12.95" customHeight="1" x14ac:dyDescent="0.2">
      <c r="A19" s="88" t="s">
        <v>1013</v>
      </c>
      <c r="B19" s="79">
        <v>0</v>
      </c>
      <c r="C19" s="79">
        <v>-242.75646999999998</v>
      </c>
      <c r="D19" s="79">
        <v>-182.75715</v>
      </c>
      <c r="E19" s="79">
        <v>-544.49780999999996</v>
      </c>
      <c r="F19" s="79">
        <v>-664.77148</v>
      </c>
      <c r="G19" s="79">
        <v>-6.0000000000000001E-3</v>
      </c>
      <c r="H19" s="79">
        <v>-892.89522999999997</v>
      </c>
      <c r="I19" s="79">
        <v>0</v>
      </c>
      <c r="J19" s="79">
        <v>0</v>
      </c>
      <c r="K19" s="79">
        <v>0</v>
      </c>
      <c r="L19" s="79">
        <v>0</v>
      </c>
      <c r="M19" s="79">
        <v>-918.45501000000002</v>
      </c>
      <c r="N19" s="79">
        <v>-1637.37924</v>
      </c>
      <c r="O19" s="79">
        <v>0</v>
      </c>
      <c r="P19" s="79">
        <v>-44.619739999999958</v>
      </c>
      <c r="Q19" s="79">
        <v>0</v>
      </c>
      <c r="R19" s="79">
        <v>-5646.6010199999982</v>
      </c>
      <c r="S19" s="79">
        <v>-2340.5912899999998</v>
      </c>
      <c r="T19" s="79">
        <v>-616.97795999999994</v>
      </c>
      <c r="U19" s="79">
        <v>0</v>
      </c>
      <c r="V19" s="79">
        <v>13.481299999999999</v>
      </c>
      <c r="W19" s="79">
        <v>0.2964</v>
      </c>
      <c r="X19" s="79">
        <v>-257.44243999999998</v>
      </c>
      <c r="Y19" s="79">
        <v>0</v>
      </c>
      <c r="Z19" s="79">
        <v>16.777854499999943</v>
      </c>
      <c r="AA19" s="79">
        <v>-1332.6592700000001</v>
      </c>
      <c r="AB19" s="79">
        <v>-273.17154000000005</v>
      </c>
      <c r="AC19" s="79">
        <v>0</v>
      </c>
      <c r="AD19" s="79">
        <v>0</v>
      </c>
      <c r="AE19" s="79">
        <v>0</v>
      </c>
      <c r="AF19" s="79">
        <v>0</v>
      </c>
      <c r="AG19" s="79">
        <v>-62.570149999999991</v>
      </c>
      <c r="AH19" s="79">
        <v>-15627.596245499999</v>
      </c>
    </row>
    <row r="20" spans="1:34" ht="12.95" customHeight="1" x14ac:dyDescent="0.2">
      <c r="A20" s="88" t="s">
        <v>1607</v>
      </c>
      <c r="B20" s="79">
        <v>0</v>
      </c>
      <c r="C20" s="79">
        <v>-843.17584999999997</v>
      </c>
      <c r="D20" s="79">
        <v>-760.60126000000002</v>
      </c>
      <c r="E20" s="79">
        <v>-405.03239999999988</v>
      </c>
      <c r="F20" s="79">
        <v>0</v>
      </c>
      <c r="G20" s="79">
        <v>-220.48487</v>
      </c>
      <c r="H20" s="79">
        <v>-547.35338000000002</v>
      </c>
      <c r="I20" s="79">
        <v>0</v>
      </c>
      <c r="J20" s="79">
        <v>-3981.0033199999998</v>
      </c>
      <c r="K20" s="79">
        <v>-54.156269999999999</v>
      </c>
      <c r="L20" s="79">
        <v>0</v>
      </c>
      <c r="M20" s="79">
        <v>-427.08542999999997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-413.50524000000001</v>
      </c>
      <c r="U20" s="79">
        <v>0</v>
      </c>
      <c r="V20" s="79">
        <v>-411.64852999999999</v>
      </c>
      <c r="W20" s="79">
        <v>-27.168839999999999</v>
      </c>
      <c r="X20" s="79">
        <v>0</v>
      </c>
      <c r="Y20" s="79">
        <v>0</v>
      </c>
      <c r="Z20" s="79">
        <v>-32.840650000000004</v>
      </c>
      <c r="AA20" s="79">
        <v>0</v>
      </c>
      <c r="AB20" s="79">
        <v>-67.292609999999996</v>
      </c>
      <c r="AC20" s="79">
        <v>0</v>
      </c>
      <c r="AD20" s="79">
        <v>0</v>
      </c>
      <c r="AE20" s="79">
        <v>0</v>
      </c>
      <c r="AF20" s="79">
        <v>-85.044240000000002</v>
      </c>
      <c r="AG20" s="79">
        <v>-135.80626000000001</v>
      </c>
      <c r="AH20" s="79">
        <v>-8412.1991500000004</v>
      </c>
    </row>
    <row r="21" spans="1:34" ht="12.95" customHeight="1" x14ac:dyDescent="0.2">
      <c r="A21" s="88" t="s">
        <v>1014</v>
      </c>
      <c r="B21" s="79">
        <v>0</v>
      </c>
      <c r="C21" s="79">
        <v>0</v>
      </c>
      <c r="D21" s="79">
        <v>-760.60126000000002</v>
      </c>
      <c r="E21" s="79">
        <v>-405.03239999999988</v>
      </c>
      <c r="F21" s="79">
        <v>0</v>
      </c>
      <c r="G21" s="79">
        <v>-220.48487</v>
      </c>
      <c r="H21" s="79">
        <v>-547.35338000000002</v>
      </c>
      <c r="I21" s="79">
        <v>0</v>
      </c>
      <c r="J21" s="79">
        <v>-2524.58106</v>
      </c>
      <c r="K21" s="79">
        <v>-54.156269999999999</v>
      </c>
      <c r="L21" s="79">
        <v>0</v>
      </c>
      <c r="M21" s="79">
        <v>-427.08542999999997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-413.50524000000001</v>
      </c>
      <c r="U21" s="79">
        <v>0</v>
      </c>
      <c r="V21" s="79">
        <v>-61.762999999999998</v>
      </c>
      <c r="W21" s="79">
        <v>-27.168839999999999</v>
      </c>
      <c r="X21" s="79">
        <v>0</v>
      </c>
      <c r="Y21" s="79">
        <v>0</v>
      </c>
      <c r="Z21" s="79">
        <v>-32.840650000000004</v>
      </c>
      <c r="AA21" s="79">
        <v>0</v>
      </c>
      <c r="AB21" s="79">
        <v>-67.292609999999996</v>
      </c>
      <c r="AC21" s="79">
        <v>0</v>
      </c>
      <c r="AD21" s="79">
        <v>0</v>
      </c>
      <c r="AE21" s="79">
        <v>0</v>
      </c>
      <c r="AF21" s="79">
        <v>-85.044240000000002</v>
      </c>
      <c r="AG21" s="79">
        <v>-135.80626000000001</v>
      </c>
      <c r="AH21" s="79">
        <v>-5762.7155100000018</v>
      </c>
    </row>
    <row r="22" spans="1:34" ht="12.95" customHeight="1" x14ac:dyDescent="0.2">
      <c r="A22" s="88" t="s">
        <v>1015</v>
      </c>
      <c r="B22" s="79">
        <v>0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</row>
    <row r="23" spans="1:34" ht="12.95" customHeight="1" x14ac:dyDescent="0.2">
      <c r="A23" s="88" t="s">
        <v>1013</v>
      </c>
      <c r="B23" s="79">
        <v>0</v>
      </c>
      <c r="C23" s="79">
        <v>-843.17584999999997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-1456.4222599999998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-349.88553000000002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-2649.4836399999999</v>
      </c>
    </row>
    <row r="24" spans="1:34" ht="12.95" customHeight="1" x14ac:dyDescent="0.2">
      <c r="A24" s="88" t="s">
        <v>2031</v>
      </c>
      <c r="B24" s="79">
        <v>0</v>
      </c>
      <c r="C24" s="79">
        <v>-16.562999999999999</v>
      </c>
      <c r="D24" s="79">
        <v>-84.553610000000006</v>
      </c>
      <c r="E24" s="79">
        <v>-108.58515</v>
      </c>
      <c r="F24" s="79">
        <v>-152.17170999999999</v>
      </c>
      <c r="G24" s="79">
        <v>-508.20006999999998</v>
      </c>
      <c r="H24" s="79">
        <v>-59.166589999999999</v>
      </c>
      <c r="I24" s="79">
        <v>0</v>
      </c>
      <c r="J24" s="79">
        <v>-11.31176</v>
      </c>
      <c r="K24" s="79">
        <v>-488.59659999999997</v>
      </c>
      <c r="L24" s="79">
        <v>-3.6796100000000003</v>
      </c>
      <c r="M24" s="79">
        <v>-866.71046000000001</v>
      </c>
      <c r="N24" s="79">
        <v>-68.519469999999998</v>
      </c>
      <c r="O24" s="79">
        <v>-674.61298999999997</v>
      </c>
      <c r="P24" s="79">
        <v>-1.4175</v>
      </c>
      <c r="Q24" s="79">
        <v>-24.335360000000001</v>
      </c>
      <c r="R24" s="79">
        <v>-198.97445999999999</v>
      </c>
      <c r="S24" s="79">
        <v>-4.9061700000000004</v>
      </c>
      <c r="T24" s="79">
        <v>-78.87997</v>
      </c>
      <c r="U24" s="79">
        <v>-0.85515999999999992</v>
      </c>
      <c r="V24" s="79">
        <v>-16.2729</v>
      </c>
      <c r="W24" s="79">
        <v>0</v>
      </c>
      <c r="X24" s="79">
        <v>-311.54581999999999</v>
      </c>
      <c r="Y24" s="79">
        <v>-4.9889999999999999</v>
      </c>
      <c r="Z24" s="79">
        <v>-39.340440000000001</v>
      </c>
      <c r="AA24" s="79">
        <v>0</v>
      </c>
      <c r="AB24" s="79">
        <v>-80.072999999999993</v>
      </c>
      <c r="AC24" s="79">
        <v>0</v>
      </c>
      <c r="AD24" s="79">
        <v>0</v>
      </c>
      <c r="AE24" s="79">
        <v>-629.01516000000004</v>
      </c>
      <c r="AF24" s="79">
        <v>0</v>
      </c>
      <c r="AG24" s="79">
        <v>-138.15988000000002</v>
      </c>
      <c r="AH24" s="79">
        <v>-4571.4358400000001</v>
      </c>
    </row>
    <row r="25" spans="1:34" ht="12.95" customHeight="1" x14ac:dyDescent="0.2">
      <c r="A25" s="88" t="s">
        <v>2032</v>
      </c>
      <c r="B25" s="79">
        <v>-436.36669999999998</v>
      </c>
      <c r="C25" s="79">
        <v>-891.58374000000026</v>
      </c>
      <c r="D25" s="79">
        <v>1482.9527700000012</v>
      </c>
      <c r="E25" s="79">
        <v>-1317.1653200000046</v>
      </c>
      <c r="F25" s="79">
        <v>571.07591999999954</v>
      </c>
      <c r="G25" s="79">
        <v>-788.40669999999852</v>
      </c>
      <c r="H25" s="79">
        <v>-3555.9228199999998</v>
      </c>
      <c r="I25" s="79">
        <v>3742.5396099999998</v>
      </c>
      <c r="J25" s="79">
        <v>-4875.5167500000043</v>
      </c>
      <c r="K25" s="79">
        <v>28.413659999999936</v>
      </c>
      <c r="L25" s="79">
        <v>118.67882999999995</v>
      </c>
      <c r="M25" s="79">
        <v>-972.79869999999892</v>
      </c>
      <c r="N25" s="79">
        <v>13815.557950000002</v>
      </c>
      <c r="O25" s="79">
        <v>-33.869470000000319</v>
      </c>
      <c r="P25" s="79">
        <v>-177.32649000000015</v>
      </c>
      <c r="Q25" s="79">
        <v>-1660.359079999999</v>
      </c>
      <c r="R25" s="79">
        <v>1320.72263</v>
      </c>
      <c r="S25" s="79">
        <v>-2735.6008300000003</v>
      </c>
      <c r="T25" s="79">
        <v>-2753.1337100000001</v>
      </c>
      <c r="U25" s="79">
        <v>0.24600000000000577</v>
      </c>
      <c r="V25" s="79">
        <v>-3868.1385599999985</v>
      </c>
      <c r="W25" s="79">
        <v>-128.41859999999997</v>
      </c>
      <c r="X25" s="79">
        <v>-1107.77215</v>
      </c>
      <c r="Y25" s="79">
        <v>-104.40600000000018</v>
      </c>
      <c r="Z25" s="79">
        <v>313.57446999999968</v>
      </c>
      <c r="AA25" s="79">
        <v>-44.377140000000054</v>
      </c>
      <c r="AB25" s="79">
        <v>165.46424000000002</v>
      </c>
      <c r="AC25" s="79">
        <v>-115.68223</v>
      </c>
      <c r="AD25" s="79">
        <v>6.5544600000000344</v>
      </c>
      <c r="AE25" s="79">
        <v>-1189.9621999999997</v>
      </c>
      <c r="AF25" s="79">
        <v>3779.6792500000001</v>
      </c>
      <c r="AG25" s="79">
        <v>-2814.8951499999971</v>
      </c>
      <c r="AH25" s="79">
        <v>-4226.242549999999</v>
      </c>
    </row>
    <row r="26" spans="1:34" ht="12.95" customHeight="1" x14ac:dyDescent="0.2">
      <c r="A26" s="88" t="s">
        <v>1609</v>
      </c>
      <c r="B26" s="79">
        <v>-947.67102999999997</v>
      </c>
      <c r="C26" s="79">
        <v>-11596.0975</v>
      </c>
      <c r="D26" s="79">
        <v>-35764.781439999999</v>
      </c>
      <c r="E26" s="79">
        <v>-21409.675070000005</v>
      </c>
      <c r="F26" s="79">
        <v>-4399.7001399999999</v>
      </c>
      <c r="G26" s="79">
        <v>-5842.5522699999992</v>
      </c>
      <c r="H26" s="79">
        <v>-18350.403160000002</v>
      </c>
      <c r="I26" s="79">
        <v>-1032.0267799999999</v>
      </c>
      <c r="J26" s="79">
        <v>-30954.850320000001</v>
      </c>
      <c r="K26" s="79">
        <v>-2356.8310700000002</v>
      </c>
      <c r="L26" s="79">
        <v>-857.79435999999998</v>
      </c>
      <c r="M26" s="79">
        <v>-10404.73216</v>
      </c>
      <c r="N26" s="79">
        <v>-29912.425900000002</v>
      </c>
      <c r="O26" s="79">
        <v>-2443.9227099999998</v>
      </c>
      <c r="P26" s="79">
        <v>-1243.36059</v>
      </c>
      <c r="Q26" s="79">
        <v>-8409.4603999999999</v>
      </c>
      <c r="R26" s="79">
        <v>-8272.6310699999995</v>
      </c>
      <c r="S26" s="79">
        <v>-5434.5719800000006</v>
      </c>
      <c r="T26" s="79">
        <v>-7828.5500400000001</v>
      </c>
      <c r="U26" s="79">
        <v>-19.750779999999999</v>
      </c>
      <c r="V26" s="79">
        <v>-12640.172239999998</v>
      </c>
      <c r="W26" s="79">
        <v>-745.06898999999999</v>
      </c>
      <c r="X26" s="79">
        <v>-7187.6390899999997</v>
      </c>
      <c r="Y26" s="79">
        <v>-1095.2750000000001</v>
      </c>
      <c r="Z26" s="79">
        <v>-2413.6057600000004</v>
      </c>
      <c r="AA26" s="79">
        <v>-4335.5869899999998</v>
      </c>
      <c r="AB26" s="79">
        <v>-3095.8958600000001</v>
      </c>
      <c r="AC26" s="79">
        <v>-577.74243000000001</v>
      </c>
      <c r="AD26" s="79">
        <v>-232.70827</v>
      </c>
      <c r="AE26" s="79">
        <v>-11657.87564</v>
      </c>
      <c r="AF26" s="79">
        <v>-11746.019829999999</v>
      </c>
      <c r="AG26" s="79">
        <v>-14294.821179999999</v>
      </c>
      <c r="AH26" s="79">
        <v>-277504.2000500001</v>
      </c>
    </row>
    <row r="27" spans="1:34" ht="12.95" customHeight="1" x14ac:dyDescent="0.2">
      <c r="A27" s="88" t="s">
        <v>1281</v>
      </c>
      <c r="B27" s="79">
        <v>486.35836</v>
      </c>
      <c r="C27" s="79">
        <v>1446.14482</v>
      </c>
      <c r="D27" s="79">
        <v>561.78449999999998</v>
      </c>
      <c r="E27" s="79">
        <v>642.06219999999996</v>
      </c>
      <c r="F27" s="79">
        <v>1765.1247600000002</v>
      </c>
      <c r="G27" s="79">
        <v>-28.344698657685591</v>
      </c>
      <c r="H27" s="79">
        <v>363.12033000000002</v>
      </c>
      <c r="I27" s="79">
        <v>0</v>
      </c>
      <c r="J27" s="79">
        <v>641.21749999999997</v>
      </c>
      <c r="K27" s="79">
        <v>1693.8239900000001</v>
      </c>
      <c r="L27" s="79">
        <v>245.58960999999999</v>
      </c>
      <c r="M27" s="79">
        <v>723.49023999999997</v>
      </c>
      <c r="N27" s="79">
        <v>1949.4331400000001</v>
      </c>
      <c r="O27" s="79">
        <v>1656.2775599999998</v>
      </c>
      <c r="P27" s="79">
        <v>520.95782999999994</v>
      </c>
      <c r="Q27" s="79">
        <v>2.8489999999999998E-2</v>
      </c>
      <c r="R27" s="79">
        <v>4828.2560199999998</v>
      </c>
      <c r="S27" s="79">
        <v>1070.3868400000001</v>
      </c>
      <c r="T27" s="79">
        <v>3294.9931699999997</v>
      </c>
      <c r="U27" s="79">
        <v>13.256320000000001</v>
      </c>
      <c r="V27" s="79">
        <v>1279.7149700000002</v>
      </c>
      <c r="W27" s="79">
        <v>47.818449999999999</v>
      </c>
      <c r="X27" s="79">
        <v>2382.1007400000003</v>
      </c>
      <c r="Y27" s="79">
        <v>267.59899999999999</v>
      </c>
      <c r="Z27" s="79">
        <v>499.69239999999996</v>
      </c>
      <c r="AA27" s="79">
        <v>1954.9755400000001</v>
      </c>
      <c r="AB27" s="79">
        <v>669.84315000000004</v>
      </c>
      <c r="AC27" s="79">
        <v>462.06020000000001</v>
      </c>
      <c r="AD27" s="79">
        <v>169.88571000000002</v>
      </c>
      <c r="AE27" s="79">
        <v>3212.1623100000006</v>
      </c>
      <c r="AF27" s="79">
        <v>835.81782999999996</v>
      </c>
      <c r="AG27" s="79">
        <v>134.81817999999998</v>
      </c>
      <c r="AH27" s="79">
        <v>33790.449461342316</v>
      </c>
    </row>
    <row r="28" spans="1:34" ht="12.95" customHeight="1" x14ac:dyDescent="0.2">
      <c r="A28" s="88" t="s">
        <v>2033</v>
      </c>
      <c r="B28" s="79">
        <v>0</v>
      </c>
      <c r="C28" s="79">
        <v>9.7349999999999994</v>
      </c>
      <c r="D28" s="79">
        <v>47.259970000000003</v>
      </c>
      <c r="E28" s="79">
        <v>63.660980000000002</v>
      </c>
      <c r="F28" s="79">
        <v>113.09955000000001</v>
      </c>
      <c r="G28" s="79">
        <v>330.46492865768556</v>
      </c>
      <c r="H28" s="79">
        <v>32.484430000000003</v>
      </c>
      <c r="I28" s="79">
        <v>0</v>
      </c>
      <c r="J28" s="79">
        <v>0</v>
      </c>
      <c r="K28" s="79">
        <v>318.55099999999999</v>
      </c>
      <c r="L28" s="79">
        <v>0.69369000000000003</v>
      </c>
      <c r="M28" s="79">
        <v>531.12918000000002</v>
      </c>
      <c r="N28" s="79">
        <v>38.278849999999998</v>
      </c>
      <c r="O28" s="79">
        <v>351.59602000000001</v>
      </c>
      <c r="P28" s="79">
        <v>0</v>
      </c>
      <c r="Q28" s="79">
        <v>14.260629999999999</v>
      </c>
      <c r="R28" s="79">
        <v>70.250350000000012</v>
      </c>
      <c r="S28" s="79">
        <v>2.2747600000000001</v>
      </c>
      <c r="T28" s="79">
        <v>48.227359999999997</v>
      </c>
      <c r="U28" s="79">
        <v>0</v>
      </c>
      <c r="V28" s="79">
        <v>0</v>
      </c>
      <c r="W28" s="79">
        <v>0</v>
      </c>
      <c r="X28" s="79">
        <v>171.27635999999998</v>
      </c>
      <c r="Y28" s="79">
        <v>0.67900000000000005</v>
      </c>
      <c r="Z28" s="79">
        <v>21.293279999999999</v>
      </c>
      <c r="AA28" s="79">
        <v>0</v>
      </c>
      <c r="AB28" s="79">
        <v>44.32</v>
      </c>
      <c r="AC28" s="79">
        <v>0</v>
      </c>
      <c r="AD28" s="79">
        <v>0</v>
      </c>
      <c r="AE28" s="79">
        <v>392.41310999999996</v>
      </c>
      <c r="AF28" s="79">
        <v>0</v>
      </c>
      <c r="AG28" s="79">
        <v>51.891169999999995</v>
      </c>
      <c r="AH28" s="79">
        <v>2653.8396186576856</v>
      </c>
    </row>
    <row r="29" spans="1:34" ht="12.95" customHeight="1" x14ac:dyDescent="0.2">
      <c r="A29" s="88" t="s">
        <v>1610</v>
      </c>
      <c r="B29" s="79">
        <v>51.75291</v>
      </c>
      <c r="C29" s="79">
        <v>10927.16066</v>
      </c>
      <c r="D29" s="79">
        <v>37149.577649999999</v>
      </c>
      <c r="E29" s="79">
        <v>20040.171689999999</v>
      </c>
      <c r="F29" s="79">
        <v>5109.3996099999995</v>
      </c>
      <c r="G29" s="79">
        <v>4793.3214200000002</v>
      </c>
      <c r="H29" s="79">
        <v>14499.19384</v>
      </c>
      <c r="I29" s="79">
        <v>4774.56639</v>
      </c>
      <c r="J29" s="79">
        <v>26159.010309999998</v>
      </c>
      <c r="K29" s="79">
        <v>1136.6993500000001</v>
      </c>
      <c r="L29" s="79">
        <v>1074.3822</v>
      </c>
      <c r="M29" s="79">
        <v>9718.9617100000014</v>
      </c>
      <c r="N29" s="79">
        <v>42986.144550000005</v>
      </c>
      <c r="O29" s="79">
        <v>2017.4094599999999</v>
      </c>
      <c r="P29" s="79">
        <v>1072.65346</v>
      </c>
      <c r="Q29" s="79">
        <v>6734.8846599999997</v>
      </c>
      <c r="R29" s="79">
        <v>6359.4558200000001</v>
      </c>
      <c r="S29" s="79">
        <v>4117.53622</v>
      </c>
      <c r="T29" s="79">
        <v>2805.0737300000001</v>
      </c>
      <c r="U29" s="79">
        <v>19.339470000000002</v>
      </c>
      <c r="V29" s="79">
        <v>8607.7830999999987</v>
      </c>
      <c r="W29" s="79">
        <v>639.73351000000002</v>
      </c>
      <c r="X29" s="79">
        <v>5090.035609999999</v>
      </c>
      <c r="Y29" s="79">
        <v>926.529</v>
      </c>
      <c r="Z29" s="79">
        <v>3117.15353</v>
      </c>
      <c r="AA29" s="79">
        <v>4621.1576499999992</v>
      </c>
      <c r="AB29" s="79">
        <v>3565.5304999999998</v>
      </c>
      <c r="AC29" s="79">
        <v>0</v>
      </c>
      <c r="AD29" s="79">
        <v>235.89113</v>
      </c>
      <c r="AE29" s="79">
        <v>8386.9746699999996</v>
      </c>
      <c r="AF29" s="79">
        <v>14701.845359999999</v>
      </c>
      <c r="AG29" s="79">
        <v>11568.081900000001</v>
      </c>
      <c r="AH29" s="79">
        <v>263007.41107000003</v>
      </c>
    </row>
    <row r="30" spans="1:34" ht="12.95" customHeight="1" x14ac:dyDescent="0.2">
      <c r="A30" s="88" t="s">
        <v>1611</v>
      </c>
      <c r="B30" s="79">
        <v>-26.806939999999997</v>
      </c>
      <c r="C30" s="79">
        <v>-1678.5267200000001</v>
      </c>
      <c r="D30" s="79">
        <v>-510.88791000000003</v>
      </c>
      <c r="E30" s="79">
        <v>-653.38511999999992</v>
      </c>
      <c r="F30" s="79">
        <v>-2016.8478600000001</v>
      </c>
      <c r="G30" s="79">
        <v>-41.296080000000003</v>
      </c>
      <c r="H30" s="79">
        <v>-100.31826</v>
      </c>
      <c r="I30" s="79">
        <v>0</v>
      </c>
      <c r="J30" s="79">
        <v>-720.89423999999997</v>
      </c>
      <c r="K30" s="79">
        <v>-763.82961</v>
      </c>
      <c r="L30" s="79">
        <v>-344.19231000000002</v>
      </c>
      <c r="M30" s="79">
        <v>-1541.6476699999998</v>
      </c>
      <c r="N30" s="79">
        <v>-1245.8726899999999</v>
      </c>
      <c r="O30" s="79">
        <v>-1615.2298000000001</v>
      </c>
      <c r="P30" s="79">
        <v>-527.57719000000009</v>
      </c>
      <c r="Q30" s="79">
        <v>-7.2459999999999997E-2</v>
      </c>
      <c r="R30" s="79">
        <v>-1664.6084900000003</v>
      </c>
      <c r="S30" s="79">
        <v>-2491.22667</v>
      </c>
      <c r="T30" s="79">
        <v>-1072.8779299999999</v>
      </c>
      <c r="U30" s="79">
        <v>-12.599009999999998</v>
      </c>
      <c r="V30" s="79">
        <v>-1115.4643899999999</v>
      </c>
      <c r="W30" s="79">
        <v>-70.901569999999992</v>
      </c>
      <c r="X30" s="79">
        <v>-1563.5457699999999</v>
      </c>
      <c r="Y30" s="79">
        <v>-203.93799999999999</v>
      </c>
      <c r="Z30" s="79">
        <v>-910.95898</v>
      </c>
      <c r="AA30" s="79">
        <v>-2284.9233399999998</v>
      </c>
      <c r="AB30" s="79">
        <v>-1018.3335500000001</v>
      </c>
      <c r="AC30" s="79">
        <v>0</v>
      </c>
      <c r="AD30" s="79">
        <v>-166.51410999999999</v>
      </c>
      <c r="AE30" s="79">
        <v>-1523.6366500000001</v>
      </c>
      <c r="AF30" s="79">
        <v>-11.96411</v>
      </c>
      <c r="AG30" s="79">
        <v>-274.86522000000002</v>
      </c>
      <c r="AH30" s="79">
        <v>-26173.742650000004</v>
      </c>
    </row>
    <row r="31" spans="1:34" ht="12.95" customHeight="1" x14ac:dyDescent="0.2">
      <c r="A31" s="88" t="s">
        <v>2034</v>
      </c>
      <c r="B31" s="79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</row>
    <row r="32" spans="1:34" ht="12.95" customHeight="1" x14ac:dyDescent="0.2">
      <c r="A32" s="88" t="s">
        <v>1612</v>
      </c>
      <c r="B32" s="79">
        <v>0</v>
      </c>
      <c r="C32" s="79">
        <v>-40.148399999999953</v>
      </c>
      <c r="D32" s="79">
        <v>0</v>
      </c>
      <c r="E32" s="79">
        <v>-392.37909000000013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11.6684</v>
      </c>
      <c r="L32" s="79">
        <v>0</v>
      </c>
      <c r="M32" s="79">
        <v>0</v>
      </c>
      <c r="N32" s="79">
        <v>0</v>
      </c>
      <c r="O32" s="79">
        <v>-220.90271000000001</v>
      </c>
      <c r="P32" s="79">
        <v>0</v>
      </c>
      <c r="Q32" s="79">
        <v>-87.547339999999991</v>
      </c>
      <c r="R32" s="79">
        <v>47.217819999999996</v>
      </c>
      <c r="S32" s="79">
        <v>0</v>
      </c>
      <c r="T32" s="79">
        <v>-124.09536</v>
      </c>
      <c r="U32" s="79">
        <v>0</v>
      </c>
      <c r="V32" s="79">
        <v>0</v>
      </c>
      <c r="W32" s="79">
        <v>0</v>
      </c>
      <c r="X32" s="79">
        <v>-19.472999999999999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84.392499999999998</v>
      </c>
      <c r="AF32" s="79">
        <v>0</v>
      </c>
      <c r="AG32" s="79">
        <v>-523.00521000000003</v>
      </c>
      <c r="AH32" s="79">
        <v>-1264.2723900000001</v>
      </c>
    </row>
    <row r="33" spans="1:34" ht="12.95" customHeight="1" x14ac:dyDescent="0.2">
      <c r="A33" s="88" t="s">
        <v>1613</v>
      </c>
      <c r="B33" s="79">
        <v>0</v>
      </c>
      <c r="C33" s="79">
        <v>-286.13034999999996</v>
      </c>
      <c r="D33" s="79">
        <v>0</v>
      </c>
      <c r="E33" s="79">
        <v>-1981.89697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-263.65071</v>
      </c>
      <c r="P33" s="79">
        <v>-4.2999999999999997E-2</v>
      </c>
      <c r="Q33" s="79">
        <v>-87.547339999999991</v>
      </c>
      <c r="R33" s="79">
        <v>-6.7669899999999998</v>
      </c>
      <c r="S33" s="79">
        <v>0</v>
      </c>
      <c r="T33" s="79">
        <v>-124.09536</v>
      </c>
      <c r="U33" s="79">
        <v>0</v>
      </c>
      <c r="V33" s="79">
        <v>0</v>
      </c>
      <c r="W33" s="79">
        <v>0</v>
      </c>
      <c r="X33" s="79">
        <v>-19.472999999999999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-523.00521000000003</v>
      </c>
      <c r="AH33" s="79">
        <v>-3292.6089300000003</v>
      </c>
    </row>
    <row r="34" spans="1:34" ht="12.95" customHeight="1" x14ac:dyDescent="0.2">
      <c r="A34" s="88" t="s">
        <v>1614</v>
      </c>
      <c r="B34" s="79">
        <v>0</v>
      </c>
      <c r="C34" s="79">
        <v>245.98195000000001</v>
      </c>
      <c r="D34" s="79">
        <v>0</v>
      </c>
      <c r="E34" s="79">
        <v>1589.5178799999999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4.2999999999999997E-2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1835.5428299999999</v>
      </c>
    </row>
    <row r="35" spans="1:34" ht="12.95" customHeight="1" x14ac:dyDescent="0.2">
      <c r="A35" s="88" t="s">
        <v>1615</v>
      </c>
      <c r="B35" s="79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79">
        <v>0</v>
      </c>
      <c r="I35" s="79">
        <v>0</v>
      </c>
      <c r="J35" s="79">
        <v>0</v>
      </c>
      <c r="K35" s="79">
        <v>11.6684</v>
      </c>
      <c r="L35" s="79">
        <v>0</v>
      </c>
      <c r="M35" s="79">
        <v>0</v>
      </c>
      <c r="N35" s="79">
        <v>0</v>
      </c>
      <c r="O35" s="79">
        <v>42.747999999999998</v>
      </c>
      <c r="P35" s="79">
        <v>0</v>
      </c>
      <c r="Q35" s="79">
        <v>0</v>
      </c>
      <c r="R35" s="79">
        <v>53.984809999999996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>
        <v>0</v>
      </c>
      <c r="AE35" s="79">
        <v>84.392499999999998</v>
      </c>
      <c r="AF35" s="79">
        <v>0</v>
      </c>
      <c r="AG35" s="79">
        <v>0</v>
      </c>
      <c r="AH35" s="79">
        <v>192.79370999999998</v>
      </c>
    </row>
    <row r="36" spans="1:34" ht="12.95" customHeight="1" x14ac:dyDescent="0.2">
      <c r="A36" s="88" t="s">
        <v>1616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>
        <v>0</v>
      </c>
      <c r="AE36" s="79">
        <v>0</v>
      </c>
      <c r="AF36" s="79">
        <v>0</v>
      </c>
      <c r="AG36" s="79">
        <v>0</v>
      </c>
      <c r="AH36" s="79">
        <v>0</v>
      </c>
    </row>
    <row r="37" spans="1:34" ht="12.95" customHeight="1" x14ac:dyDescent="0.2">
      <c r="A37" s="1703" t="s">
        <v>493</v>
      </c>
      <c r="B37" s="79">
        <v>47.824500636941259</v>
      </c>
      <c r="C37" s="79">
        <v>1765.11177</v>
      </c>
      <c r="D37" s="79">
        <v>10566.0227</v>
      </c>
      <c r="E37" s="79">
        <v>3360.7530500000003</v>
      </c>
      <c r="F37" s="79">
        <v>1796.705068596179</v>
      </c>
      <c r="G37" s="79">
        <v>1666.3318399999996</v>
      </c>
      <c r="H37" s="79">
        <v>1099.9640099999999</v>
      </c>
      <c r="I37" s="79">
        <v>202.10964000000001</v>
      </c>
      <c r="J37" s="79">
        <v>4263.8924562990778</v>
      </c>
      <c r="K37" s="79">
        <v>63.962119999999999</v>
      </c>
      <c r="L37" s="79">
        <v>283.46216000000004</v>
      </c>
      <c r="M37" s="79">
        <v>6561.2022025269334</v>
      </c>
      <c r="N37" s="79">
        <v>5972.7904420243267</v>
      </c>
      <c r="O37" s="79">
        <v>0</v>
      </c>
      <c r="P37" s="79">
        <v>34.297954610808553</v>
      </c>
      <c r="Q37" s="79">
        <v>3643.3629661030582</v>
      </c>
      <c r="R37" s="79">
        <v>696.22499512757088</v>
      </c>
      <c r="S37" s="79">
        <v>1038.2952399999999</v>
      </c>
      <c r="T37" s="79">
        <v>1620.0749400000002</v>
      </c>
      <c r="U37" s="79">
        <v>16.640669999999997</v>
      </c>
      <c r="V37" s="79">
        <v>1866.5168399999995</v>
      </c>
      <c r="W37" s="79">
        <v>198.52818819435248</v>
      </c>
      <c r="X37" s="79">
        <v>3026.3056381635683</v>
      </c>
      <c r="Y37" s="79">
        <v>285.40600000000001</v>
      </c>
      <c r="Z37" s="79">
        <v>27.170830000000002</v>
      </c>
      <c r="AA37" s="79">
        <v>41.799924346850354</v>
      </c>
      <c r="AB37" s="79">
        <v>514.06693298741197</v>
      </c>
      <c r="AC37" s="79">
        <v>0</v>
      </c>
      <c r="AD37" s="79">
        <v>18.744990000000001</v>
      </c>
      <c r="AE37" s="79">
        <v>3517.8080380457218</v>
      </c>
      <c r="AF37" s="79">
        <v>2262.5250899999996</v>
      </c>
      <c r="AG37" s="79">
        <v>2746.8455442962531</v>
      </c>
      <c r="AH37" s="79">
        <v>59204.746741959061</v>
      </c>
    </row>
    <row r="38" spans="1:34" ht="12.95" customHeight="1" x14ac:dyDescent="0.2">
      <c r="A38" s="1704" t="s">
        <v>1602</v>
      </c>
      <c r="B38" s="79">
        <v>0</v>
      </c>
      <c r="C38" s="79">
        <v>0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</row>
    <row r="39" spans="1:34" ht="12.95" customHeight="1" x14ac:dyDescent="0.2">
      <c r="A39" s="1704" t="s">
        <v>1284</v>
      </c>
      <c r="B39" s="79">
        <v>0</v>
      </c>
      <c r="C39" s="79">
        <v>0</v>
      </c>
      <c r="D39" s="79">
        <v>41.242899999999999</v>
      </c>
      <c r="E39" s="79">
        <v>16.06672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244.54008999999999</v>
      </c>
      <c r="L39" s="79">
        <v>0.35638999999999998</v>
      </c>
      <c r="M39" s="79">
        <v>0</v>
      </c>
      <c r="N39" s="79">
        <v>0</v>
      </c>
      <c r="O39" s="79">
        <v>5.2683</v>
      </c>
      <c r="P39" s="79">
        <v>0</v>
      </c>
      <c r="Q39" s="79">
        <v>-19.035450000000001</v>
      </c>
      <c r="R39" s="79">
        <v>0</v>
      </c>
      <c r="S39" s="79">
        <v>0</v>
      </c>
      <c r="T39" s="79">
        <v>63.212110000000003</v>
      </c>
      <c r="U39" s="79">
        <v>0</v>
      </c>
      <c r="V39" s="79">
        <v>0</v>
      </c>
      <c r="W39" s="79">
        <v>0</v>
      </c>
      <c r="X39" s="79">
        <v>13.335269999999989</v>
      </c>
      <c r="Y39" s="79">
        <v>43.103999999999999</v>
      </c>
      <c r="Z39" s="79">
        <v>0.41941000000000001</v>
      </c>
      <c r="AA39" s="79">
        <v>462.15163999999999</v>
      </c>
      <c r="AB39" s="79">
        <v>0</v>
      </c>
      <c r="AC39" s="79">
        <v>0</v>
      </c>
      <c r="AD39" s="79">
        <v>0</v>
      </c>
      <c r="AE39" s="79">
        <v>34.010220000000004</v>
      </c>
      <c r="AF39" s="79">
        <v>0</v>
      </c>
      <c r="AG39" s="79">
        <v>0</v>
      </c>
      <c r="AH39" s="79">
        <v>904.6715999999999</v>
      </c>
    </row>
    <row r="40" spans="1:34" ht="12.95" customHeight="1" x14ac:dyDescent="0.2">
      <c r="A40" s="88" t="s">
        <v>25</v>
      </c>
      <c r="B40" s="79">
        <v>0</v>
      </c>
      <c r="C40" s="79">
        <v>-2.6309999999999998</v>
      </c>
      <c r="D40" s="79">
        <v>0</v>
      </c>
      <c r="E40" s="79">
        <v>7.5209399999999933</v>
      </c>
      <c r="F40" s="79">
        <v>-0.7</v>
      </c>
      <c r="G40" s="79">
        <v>0</v>
      </c>
      <c r="H40" s="79">
        <v>-22.84403</v>
      </c>
      <c r="I40" s="79">
        <v>0</v>
      </c>
      <c r="J40" s="79">
        <v>16.983440000000002</v>
      </c>
      <c r="K40" s="79">
        <v>0</v>
      </c>
      <c r="L40" s="79">
        <v>-0.78467000000000009</v>
      </c>
      <c r="M40" s="79">
        <v>82.974589999999992</v>
      </c>
      <c r="N40" s="79">
        <v>2.9319999999999999</v>
      </c>
      <c r="O40" s="79">
        <v>185.97499999999999</v>
      </c>
      <c r="P40" s="79">
        <v>-0.25490999999999997</v>
      </c>
      <c r="Q40" s="79">
        <v>40.120219999999975</v>
      </c>
      <c r="R40" s="79">
        <v>0</v>
      </c>
      <c r="S40" s="79">
        <v>0</v>
      </c>
      <c r="T40" s="79">
        <v>0.10324000000000023</v>
      </c>
      <c r="U40" s="79">
        <v>0</v>
      </c>
      <c r="V40" s="79">
        <v>0</v>
      </c>
      <c r="W40" s="79">
        <v>0</v>
      </c>
      <c r="X40" s="79">
        <v>11.771769999999997</v>
      </c>
      <c r="Y40" s="79">
        <v>0</v>
      </c>
      <c r="Z40" s="79">
        <v>1.0369599999999992</v>
      </c>
      <c r="AA40" s="79">
        <v>0</v>
      </c>
      <c r="AB40" s="79">
        <v>-1.2350000000000001</v>
      </c>
      <c r="AC40" s="79">
        <v>0</v>
      </c>
      <c r="AD40" s="79">
        <v>0</v>
      </c>
      <c r="AE40" s="79">
        <v>0</v>
      </c>
      <c r="AF40" s="79">
        <v>0</v>
      </c>
      <c r="AG40" s="79">
        <v>-2.2379999999999982</v>
      </c>
      <c r="AH40" s="79">
        <v>318.73054999999999</v>
      </c>
    </row>
    <row r="41" spans="1:34" ht="12.95" customHeight="1" x14ac:dyDescent="0.2">
      <c r="A41" s="1704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</row>
    <row r="42" spans="1:34" ht="15" customHeight="1" x14ac:dyDescent="0.2">
      <c r="A42" s="1330" t="s">
        <v>852</v>
      </c>
      <c r="B42" s="1721">
        <v>453.10496063694137</v>
      </c>
      <c r="C42" s="1721">
        <v>21454.748</v>
      </c>
      <c r="D42" s="1721">
        <v>83246.667419999998</v>
      </c>
      <c r="E42" s="1721">
        <v>41016.259739999987</v>
      </c>
      <c r="F42" s="1721">
        <v>6576.2338985961806</v>
      </c>
      <c r="G42" s="1721">
        <v>10429.170100300013</v>
      </c>
      <c r="H42" s="1721">
        <v>31390.035070000002</v>
      </c>
      <c r="I42" s="1721">
        <v>5951.9537399999999</v>
      </c>
      <c r="J42" s="1721">
        <v>45642.787526299078</v>
      </c>
      <c r="K42" s="1721">
        <v>884.79627000000028</v>
      </c>
      <c r="L42" s="1721">
        <v>1577.5659799999999</v>
      </c>
      <c r="M42" s="1721">
        <v>36988.832752526941</v>
      </c>
      <c r="N42" s="1721">
        <v>78324.621152024338</v>
      </c>
      <c r="O42" s="1721">
        <v>764.2150099999991</v>
      </c>
      <c r="P42" s="1721">
        <v>1274.4715646108084</v>
      </c>
      <c r="Q42" s="1721">
        <v>16645.461836103063</v>
      </c>
      <c r="R42" s="1721">
        <v>9104.7333351275665</v>
      </c>
      <c r="S42" s="1721">
        <v>5501.22091</v>
      </c>
      <c r="T42" s="1721">
        <v>5464.3301499999998</v>
      </c>
      <c r="U42" s="1721">
        <v>414.78352999999987</v>
      </c>
      <c r="V42" s="1721">
        <v>9942.8781400000007</v>
      </c>
      <c r="W42" s="1721">
        <v>1412.5672581943527</v>
      </c>
      <c r="X42" s="1721">
        <v>13519.088038163567</v>
      </c>
      <c r="Y42" s="1721">
        <v>1782.5629999999999</v>
      </c>
      <c r="Z42" s="1721">
        <v>3656.7065699999998</v>
      </c>
      <c r="AA42" s="1721">
        <v>12469.57076434685</v>
      </c>
      <c r="AB42" s="1721">
        <v>6052.4879129874125</v>
      </c>
      <c r="AC42" s="1721">
        <v>3.6688500000000772</v>
      </c>
      <c r="AD42" s="1721">
        <v>161.94911999999999</v>
      </c>
      <c r="AE42" s="1721">
        <v>17417.402518045725</v>
      </c>
      <c r="AF42" s="1721">
        <v>37995.229020000006</v>
      </c>
      <c r="AG42" s="1721">
        <v>24469.214254296257</v>
      </c>
      <c r="AH42" s="1721">
        <v>531989.31839225919</v>
      </c>
    </row>
    <row r="43" spans="1:34" ht="12.95" customHeight="1" x14ac:dyDescent="0.2">
      <c r="A43" s="1705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</row>
    <row r="44" spans="1:34" ht="15" customHeight="1" x14ac:dyDescent="0.2">
      <c r="A44" s="1706" t="s">
        <v>845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</row>
    <row r="45" spans="1:34" ht="12.95" customHeight="1" x14ac:dyDescent="0.2">
      <c r="A45" s="1704" t="s">
        <v>695</v>
      </c>
      <c r="B45" s="79">
        <v>11.712449999999999</v>
      </c>
      <c r="C45" s="79">
        <v>-1004.6820000000002</v>
      </c>
      <c r="D45" s="79">
        <v>-15571.916400000002</v>
      </c>
      <c r="E45" s="79">
        <v>-15655.191101250202</v>
      </c>
      <c r="F45" s="79">
        <v>-396.19475999999918</v>
      </c>
      <c r="G45" s="79">
        <v>-3856.94861262205</v>
      </c>
      <c r="H45" s="79">
        <v>-4023.2352949413826</v>
      </c>
      <c r="I45" s="79">
        <v>203.37917999999996</v>
      </c>
      <c r="J45" s="79">
        <v>-6331.9685999999992</v>
      </c>
      <c r="K45" s="79">
        <v>-234.64055000000019</v>
      </c>
      <c r="L45" s="79">
        <v>-131.62324999999996</v>
      </c>
      <c r="M45" s="79">
        <v>-5933.4540400000014</v>
      </c>
      <c r="N45" s="79">
        <v>-3721.6809199999993</v>
      </c>
      <c r="O45" s="79">
        <v>-828.28634000000056</v>
      </c>
      <c r="P45" s="79">
        <v>-148.92436000000006</v>
      </c>
      <c r="Q45" s="79">
        <v>-3177.7857899999999</v>
      </c>
      <c r="R45" s="79">
        <v>-1628.8430499999984</v>
      </c>
      <c r="S45" s="79">
        <v>-167.77256000000057</v>
      </c>
      <c r="T45" s="79">
        <v>-1009.4780800000002</v>
      </c>
      <c r="U45" s="79">
        <v>-12.725199999999992</v>
      </c>
      <c r="V45" s="79">
        <v>-932.27129000000036</v>
      </c>
      <c r="W45" s="79">
        <v>-285.01596593162083</v>
      </c>
      <c r="X45" s="79">
        <v>-851.27055999999993</v>
      </c>
      <c r="Y45" s="79">
        <v>-146.46600000000001</v>
      </c>
      <c r="Z45" s="79">
        <v>-700.69113000000027</v>
      </c>
      <c r="AA45" s="79">
        <v>-572.43258000000048</v>
      </c>
      <c r="AB45" s="79">
        <v>-1635.0972498649996</v>
      </c>
      <c r="AC45" s="79">
        <v>0</v>
      </c>
      <c r="AD45" s="79">
        <v>-1.9924800000000014</v>
      </c>
      <c r="AE45" s="79">
        <v>-1285.4173299999993</v>
      </c>
      <c r="AF45" s="79">
        <v>-13339.19498</v>
      </c>
      <c r="AG45" s="79">
        <v>-5653.8441400000011</v>
      </c>
      <c r="AH45" s="79">
        <v>-89023.952984610238</v>
      </c>
    </row>
    <row r="46" spans="1:34" ht="12.95" customHeight="1" x14ac:dyDescent="0.2">
      <c r="A46" s="1707" t="s">
        <v>693</v>
      </c>
      <c r="B46" s="79">
        <v>-19.52271</v>
      </c>
      <c r="C46" s="79">
        <v>-2390.74802</v>
      </c>
      <c r="D46" s="79">
        <v>-8412.6617299999998</v>
      </c>
      <c r="E46" s="79">
        <v>-15018.364509999999</v>
      </c>
      <c r="F46" s="79">
        <v>-2715.9258199999999</v>
      </c>
      <c r="G46" s="79">
        <v>-2494.3145286617996</v>
      </c>
      <c r="H46" s="79">
        <v>-5016.6883600000001</v>
      </c>
      <c r="I46" s="79">
        <v>-96.918430000000001</v>
      </c>
      <c r="J46" s="79">
        <v>-10609.35442</v>
      </c>
      <c r="K46" s="79">
        <v>-1529.9892500000001</v>
      </c>
      <c r="L46" s="79">
        <v>-96.560149999999993</v>
      </c>
      <c r="M46" s="79">
        <v>-3884.0859500000006</v>
      </c>
      <c r="N46" s="79">
        <v>-5102.6223799999998</v>
      </c>
      <c r="O46" s="79">
        <v>-6056.1108700000004</v>
      </c>
      <c r="P46" s="79">
        <v>-400.13979000000006</v>
      </c>
      <c r="Q46" s="79">
        <v>-1735.3743200000001</v>
      </c>
      <c r="R46" s="79">
        <v>-2491.9574399999997</v>
      </c>
      <c r="S46" s="79">
        <v>-1734.1580100000001</v>
      </c>
      <c r="T46" s="79">
        <v>-1719.04711</v>
      </c>
      <c r="U46" s="79">
        <v>-29.591049999999999</v>
      </c>
      <c r="V46" s="79">
        <v>-1165.2794500000002</v>
      </c>
      <c r="W46" s="79">
        <v>-321.81292000000002</v>
      </c>
      <c r="X46" s="79">
        <v>-3845.6244899999997</v>
      </c>
      <c r="Y46" s="79">
        <v>-125.795</v>
      </c>
      <c r="Z46" s="79">
        <v>-1806.3252300000001</v>
      </c>
      <c r="AA46" s="79">
        <v>-2358.8901900000001</v>
      </c>
      <c r="AB46" s="79">
        <v>-3035.4734200000003</v>
      </c>
      <c r="AC46" s="79">
        <v>0</v>
      </c>
      <c r="AD46" s="79">
        <v>-10.657159999999999</v>
      </c>
      <c r="AE46" s="79">
        <v>-2939.78847</v>
      </c>
      <c r="AF46" s="79">
        <v>-858.27684999999997</v>
      </c>
      <c r="AG46" s="79">
        <v>-5153.4283900000009</v>
      </c>
      <c r="AH46" s="79">
        <v>-93175.486418661792</v>
      </c>
    </row>
    <row r="47" spans="1:34" ht="12.95" customHeight="1" x14ac:dyDescent="0.2">
      <c r="A47" s="1707" t="s">
        <v>156</v>
      </c>
      <c r="B47" s="79">
        <v>-19.52271</v>
      </c>
      <c r="C47" s="79">
        <v>-2390.74802</v>
      </c>
      <c r="D47" s="79">
        <v>-8412.6617299999998</v>
      </c>
      <c r="E47" s="79">
        <v>-12035.66078</v>
      </c>
      <c r="F47" s="79">
        <v>-2715.1408200000001</v>
      </c>
      <c r="G47" s="79">
        <v>-2494.3145286617996</v>
      </c>
      <c r="H47" s="79">
        <v>-5014.4849700000004</v>
      </c>
      <c r="I47" s="79">
        <v>-96.918430000000001</v>
      </c>
      <c r="J47" s="79">
        <v>-10609.30493</v>
      </c>
      <c r="K47" s="79">
        <v>-1529.9892500000001</v>
      </c>
      <c r="L47" s="79">
        <v>-96.560149999999993</v>
      </c>
      <c r="M47" s="79">
        <v>-3881.8250300000004</v>
      </c>
      <c r="N47" s="79">
        <v>-5102.6223799999998</v>
      </c>
      <c r="O47" s="79">
        <v>-6056.1108700000004</v>
      </c>
      <c r="P47" s="79">
        <v>-400.13979000000006</v>
      </c>
      <c r="Q47" s="79">
        <v>-1669.23099</v>
      </c>
      <c r="R47" s="79">
        <v>-2488.5466499999998</v>
      </c>
      <c r="S47" s="79">
        <v>-1733.4021400000001</v>
      </c>
      <c r="T47" s="79">
        <v>-1718.61375</v>
      </c>
      <c r="U47" s="79">
        <v>-29.591049999999999</v>
      </c>
      <c r="V47" s="79">
        <v>-1165.2794500000002</v>
      </c>
      <c r="W47" s="79">
        <v>-321.69367</v>
      </c>
      <c r="X47" s="79">
        <v>-3845.6244899999997</v>
      </c>
      <c r="Y47" s="79">
        <v>-125.795</v>
      </c>
      <c r="Z47" s="79">
        <v>-1804.5119900000002</v>
      </c>
      <c r="AA47" s="79">
        <v>-2358.8901900000001</v>
      </c>
      <c r="AB47" s="79">
        <v>-2942.1238009000003</v>
      </c>
      <c r="AC47" s="79">
        <v>0</v>
      </c>
      <c r="AD47" s="79">
        <v>-10.32982</v>
      </c>
      <c r="AE47" s="79">
        <v>-2939.78847</v>
      </c>
      <c r="AF47" s="79">
        <v>-858.27684999999997</v>
      </c>
      <c r="AG47" s="79">
        <v>-5153.4283900000009</v>
      </c>
      <c r="AH47" s="79">
        <v>-90021.131089561779</v>
      </c>
    </row>
    <row r="48" spans="1:34" ht="12.95" customHeight="1" x14ac:dyDescent="0.2">
      <c r="A48" s="1707" t="s">
        <v>157</v>
      </c>
      <c r="B48" s="79">
        <v>0</v>
      </c>
      <c r="C48" s="79">
        <v>0</v>
      </c>
      <c r="D48" s="79">
        <v>0</v>
      </c>
      <c r="E48" s="79">
        <v>-2982.7037300000002</v>
      </c>
      <c r="F48" s="79">
        <v>-0.78500000000000003</v>
      </c>
      <c r="G48" s="79">
        <v>0</v>
      </c>
      <c r="H48" s="79">
        <v>-2.2033899999999997</v>
      </c>
      <c r="I48" s="79">
        <v>0</v>
      </c>
      <c r="J48" s="79">
        <v>-4.9489999999999999E-2</v>
      </c>
      <c r="K48" s="79">
        <v>0</v>
      </c>
      <c r="L48" s="79">
        <v>0</v>
      </c>
      <c r="M48" s="79">
        <v>-2.26092</v>
      </c>
      <c r="N48" s="79">
        <v>0</v>
      </c>
      <c r="O48" s="79">
        <v>0</v>
      </c>
      <c r="P48" s="79">
        <v>0</v>
      </c>
      <c r="Q48" s="79">
        <v>-66.143330000000006</v>
      </c>
      <c r="R48" s="79">
        <v>-3.41079</v>
      </c>
      <c r="S48" s="79">
        <v>-0.75587000000000004</v>
      </c>
      <c r="T48" s="79">
        <v>-0.43336000000000002</v>
      </c>
      <c r="U48" s="79">
        <v>0</v>
      </c>
      <c r="V48" s="79">
        <v>0</v>
      </c>
      <c r="W48" s="79">
        <v>-0.11924999999999999</v>
      </c>
      <c r="X48" s="79">
        <v>0</v>
      </c>
      <c r="Y48" s="79">
        <v>0</v>
      </c>
      <c r="Z48" s="79">
        <v>-1.8132400000000002</v>
      </c>
      <c r="AA48" s="79">
        <v>0</v>
      </c>
      <c r="AB48" s="79">
        <v>-93.349619099999998</v>
      </c>
      <c r="AC48" s="79">
        <v>0</v>
      </c>
      <c r="AD48" s="79">
        <v>-0.32733999999999996</v>
      </c>
      <c r="AE48" s="79">
        <v>0</v>
      </c>
      <c r="AF48" s="79">
        <v>0</v>
      </c>
      <c r="AG48" s="79">
        <v>0</v>
      </c>
      <c r="AH48" s="79">
        <v>-3154.3553290999998</v>
      </c>
    </row>
    <row r="49" spans="1:34" ht="12.95" customHeight="1" x14ac:dyDescent="0.2">
      <c r="A49" s="1707" t="s">
        <v>691</v>
      </c>
      <c r="B49" s="79">
        <v>13.484389999999999</v>
      </c>
      <c r="C49" s="79">
        <v>814.34854000000007</v>
      </c>
      <c r="D49" s="79">
        <v>450.36642000000001</v>
      </c>
      <c r="E49" s="79">
        <v>810.09404999999992</v>
      </c>
      <c r="F49" s="79">
        <v>2243.4598100000007</v>
      </c>
      <c r="G49" s="79">
        <v>9.1049999999999992E-2</v>
      </c>
      <c r="H49" s="79">
        <v>27.796770000000002</v>
      </c>
      <c r="I49" s="79">
        <v>0</v>
      </c>
      <c r="J49" s="79">
        <v>1654.7283500000001</v>
      </c>
      <c r="K49" s="79">
        <v>1363.5834600000001</v>
      </c>
      <c r="L49" s="79">
        <v>26.004849999999998</v>
      </c>
      <c r="M49" s="79">
        <v>812.3998499999999</v>
      </c>
      <c r="N49" s="79">
        <v>1836.33734</v>
      </c>
      <c r="O49" s="79">
        <v>5540.3421600000001</v>
      </c>
      <c r="P49" s="79">
        <v>306.93435999999997</v>
      </c>
      <c r="Q49" s="79">
        <v>254.80895999999996</v>
      </c>
      <c r="R49" s="79">
        <v>1199.3636600000002</v>
      </c>
      <c r="S49" s="79">
        <v>1509.4692299999999</v>
      </c>
      <c r="T49" s="79">
        <v>922.5543399999998</v>
      </c>
      <c r="U49" s="79">
        <v>14.35544</v>
      </c>
      <c r="V49" s="79">
        <v>470.04844000000003</v>
      </c>
      <c r="W49" s="79">
        <v>229.09603999999999</v>
      </c>
      <c r="X49" s="79">
        <v>2908.6163099999999</v>
      </c>
      <c r="Y49" s="79">
        <v>18.907</v>
      </c>
      <c r="Z49" s="79">
        <v>1356.60348</v>
      </c>
      <c r="AA49" s="79">
        <v>1904.8323199999998</v>
      </c>
      <c r="AB49" s="79">
        <v>1773.972240135</v>
      </c>
      <c r="AC49" s="79">
        <v>0</v>
      </c>
      <c r="AD49" s="79">
        <v>7.23088</v>
      </c>
      <c r="AE49" s="79">
        <v>1372.4969700000001</v>
      </c>
      <c r="AF49" s="79">
        <v>101.00000999999999</v>
      </c>
      <c r="AG49" s="79">
        <v>53.260400000000004</v>
      </c>
      <c r="AH49" s="79">
        <v>29996.587120134998</v>
      </c>
    </row>
    <row r="50" spans="1:34" ht="12.95" customHeight="1" x14ac:dyDescent="0.2">
      <c r="A50" s="88" t="s">
        <v>1606</v>
      </c>
      <c r="B50" s="79">
        <v>13.484389999999999</v>
      </c>
      <c r="C50" s="79">
        <v>814.34853999999996</v>
      </c>
      <c r="D50" s="79">
        <v>450.36642000000006</v>
      </c>
      <c r="E50" s="79">
        <v>810.09404999999992</v>
      </c>
      <c r="F50" s="79">
        <v>2243.4598100000003</v>
      </c>
      <c r="G50" s="79">
        <v>9.1049999999999992E-2</v>
      </c>
      <c r="H50" s="79">
        <v>27.796769999999999</v>
      </c>
      <c r="I50" s="79">
        <v>0</v>
      </c>
      <c r="J50" s="79">
        <v>465.49916999999999</v>
      </c>
      <c r="K50" s="79">
        <v>1363.5834599999998</v>
      </c>
      <c r="L50" s="79">
        <v>26.004849999999998</v>
      </c>
      <c r="M50" s="79">
        <v>812.39985000000001</v>
      </c>
      <c r="N50" s="79">
        <v>1836.33734</v>
      </c>
      <c r="O50" s="79">
        <v>5540.3421600000001</v>
      </c>
      <c r="P50" s="79">
        <v>306.93436000000003</v>
      </c>
      <c r="Q50" s="79">
        <v>254.80895999999998</v>
      </c>
      <c r="R50" s="79">
        <v>1170.2427600000001</v>
      </c>
      <c r="S50" s="79">
        <v>1509.4692299999999</v>
      </c>
      <c r="T50" s="79">
        <v>855.7055600000001</v>
      </c>
      <c r="U50" s="79">
        <v>14.35544</v>
      </c>
      <c r="V50" s="79">
        <v>69.041020000000003</v>
      </c>
      <c r="W50" s="79">
        <v>229.09603999999996</v>
      </c>
      <c r="X50" s="79">
        <v>2908.6163099999999</v>
      </c>
      <c r="Y50" s="79">
        <v>18.907</v>
      </c>
      <c r="Z50" s="79">
        <v>1356.60348</v>
      </c>
      <c r="AA50" s="79">
        <v>1904.8322700000001</v>
      </c>
      <c r="AB50" s="79">
        <v>1773.9722400000001</v>
      </c>
      <c r="AC50" s="79">
        <v>0</v>
      </c>
      <c r="AD50" s="79">
        <v>7.23088</v>
      </c>
      <c r="AE50" s="79">
        <v>1372.4969699999999</v>
      </c>
      <c r="AF50" s="79">
        <v>101</v>
      </c>
      <c r="AG50" s="79">
        <v>53.260391052000003</v>
      </c>
      <c r="AH50" s="79">
        <v>28310.380771051998</v>
      </c>
    </row>
    <row r="51" spans="1:34" ht="12.95" customHeight="1" x14ac:dyDescent="0.2">
      <c r="A51" s="88" t="s">
        <v>1922</v>
      </c>
      <c r="B51" s="79">
        <v>13.484389999999999</v>
      </c>
      <c r="C51" s="79">
        <v>0</v>
      </c>
      <c r="D51" s="79">
        <v>0</v>
      </c>
      <c r="E51" s="79">
        <v>236.34105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462.95355000000001</v>
      </c>
      <c r="L51" s="79">
        <v>0</v>
      </c>
      <c r="M51" s="79">
        <v>179.89339000000001</v>
      </c>
      <c r="N51" s="79">
        <v>0</v>
      </c>
      <c r="O51" s="79">
        <v>0</v>
      </c>
      <c r="P51" s="79">
        <v>0</v>
      </c>
      <c r="Q51" s="79">
        <v>0</v>
      </c>
      <c r="R51" s="79">
        <v>0.29986000000000002</v>
      </c>
      <c r="S51" s="79">
        <v>92.504720000000006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119.66239999999999</v>
      </c>
      <c r="AB51" s="79">
        <v>1630.4169099999999</v>
      </c>
      <c r="AC51" s="79">
        <v>0</v>
      </c>
      <c r="AD51" s="79">
        <v>7.23088</v>
      </c>
      <c r="AE51" s="79">
        <v>0</v>
      </c>
      <c r="AF51" s="79">
        <v>100</v>
      </c>
      <c r="AG51" s="79">
        <v>0</v>
      </c>
      <c r="AH51" s="79">
        <v>2842.7871500000001</v>
      </c>
    </row>
    <row r="52" spans="1:34" ht="12.95" customHeight="1" x14ac:dyDescent="0.2">
      <c r="A52" s="88" t="s">
        <v>1004</v>
      </c>
      <c r="B52" s="79">
        <v>0</v>
      </c>
      <c r="C52" s="79">
        <v>707.4523099999999</v>
      </c>
      <c r="D52" s="79">
        <v>450.36642000000006</v>
      </c>
      <c r="E52" s="79">
        <v>123.18300000000001</v>
      </c>
      <c r="F52" s="79">
        <v>1051.4565</v>
      </c>
      <c r="G52" s="79">
        <v>0</v>
      </c>
      <c r="H52" s="79">
        <v>3.4242900000000001</v>
      </c>
      <c r="I52" s="79">
        <v>0</v>
      </c>
      <c r="J52" s="79">
        <v>463.04068999999998</v>
      </c>
      <c r="K52" s="79">
        <v>900.62990999999988</v>
      </c>
      <c r="L52" s="79">
        <v>26.004849999999998</v>
      </c>
      <c r="M52" s="79">
        <v>557.12363000000005</v>
      </c>
      <c r="N52" s="79">
        <v>1513.8983699999999</v>
      </c>
      <c r="O52" s="79">
        <v>5540.3421600000001</v>
      </c>
      <c r="P52" s="79">
        <v>295.6066024214233</v>
      </c>
      <c r="Q52" s="79">
        <v>253.40472999999997</v>
      </c>
      <c r="R52" s="79">
        <v>813.83765000000005</v>
      </c>
      <c r="S52" s="79">
        <v>632.52531999999997</v>
      </c>
      <c r="T52" s="79">
        <v>817.21467000000007</v>
      </c>
      <c r="U52" s="79">
        <v>14.35544</v>
      </c>
      <c r="V52" s="79">
        <v>69.041020000000003</v>
      </c>
      <c r="W52" s="79">
        <v>169.46924999999996</v>
      </c>
      <c r="X52" s="79">
        <v>2908.6163099999999</v>
      </c>
      <c r="Y52" s="79">
        <v>18.907</v>
      </c>
      <c r="Z52" s="79">
        <v>0</v>
      </c>
      <c r="AA52" s="79">
        <v>1635.1698700000002</v>
      </c>
      <c r="AB52" s="79">
        <v>143.55533000000003</v>
      </c>
      <c r="AC52" s="79">
        <v>0</v>
      </c>
      <c r="AD52" s="79">
        <v>0</v>
      </c>
      <c r="AE52" s="79">
        <v>1372.4969699999999</v>
      </c>
      <c r="AF52" s="79">
        <v>1</v>
      </c>
      <c r="AG52" s="79">
        <v>46.313382790000006</v>
      </c>
      <c r="AH52" s="79">
        <v>20528.435675211422</v>
      </c>
    </row>
    <row r="53" spans="1:34" ht="12.95" customHeight="1" x14ac:dyDescent="0.2">
      <c r="A53" s="88" t="s">
        <v>1013</v>
      </c>
      <c r="B53" s="79">
        <v>0</v>
      </c>
      <c r="C53" s="79">
        <v>106.89623000000002</v>
      </c>
      <c r="D53" s="79">
        <v>0</v>
      </c>
      <c r="E53" s="79">
        <v>450.57</v>
      </c>
      <c r="F53" s="79">
        <v>1192.0033100000001</v>
      </c>
      <c r="G53" s="79">
        <v>9.1049999999999992E-2</v>
      </c>
      <c r="H53" s="79">
        <v>24.372479999999999</v>
      </c>
      <c r="I53" s="79">
        <v>0</v>
      </c>
      <c r="J53" s="79">
        <v>2.4584800000000002</v>
      </c>
      <c r="K53" s="79">
        <v>0</v>
      </c>
      <c r="L53" s="79">
        <v>0</v>
      </c>
      <c r="M53" s="79">
        <v>75.382829999999998</v>
      </c>
      <c r="N53" s="79">
        <v>322.43897000000004</v>
      </c>
      <c r="O53" s="79">
        <v>0</v>
      </c>
      <c r="P53" s="79">
        <v>11.32775757857671</v>
      </c>
      <c r="Q53" s="79">
        <v>1.4042300000000001</v>
      </c>
      <c r="R53" s="79">
        <v>356.10525000000001</v>
      </c>
      <c r="S53" s="79">
        <v>784.43918999999994</v>
      </c>
      <c r="T53" s="79">
        <v>38.49089</v>
      </c>
      <c r="U53" s="79">
        <v>0</v>
      </c>
      <c r="V53" s="79">
        <v>0</v>
      </c>
      <c r="W53" s="79">
        <v>59.62679</v>
      </c>
      <c r="X53" s="79">
        <v>0</v>
      </c>
      <c r="Y53" s="79">
        <v>0</v>
      </c>
      <c r="Z53" s="79">
        <v>1356.60348</v>
      </c>
      <c r="AA53" s="79">
        <v>150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6.9470082620000007</v>
      </c>
      <c r="AH53" s="79">
        <v>4939.1579458405768</v>
      </c>
    </row>
    <row r="54" spans="1:34" ht="12.95" customHeight="1" x14ac:dyDescent="0.2">
      <c r="A54" s="88" t="s">
        <v>694</v>
      </c>
      <c r="B54" s="79">
        <v>0</v>
      </c>
      <c r="C54" s="79">
        <v>0</v>
      </c>
      <c r="D54" s="79">
        <v>0</v>
      </c>
      <c r="E54" s="79">
        <v>0</v>
      </c>
      <c r="F54" s="79">
        <v>0</v>
      </c>
      <c r="G54" s="79">
        <v>0</v>
      </c>
      <c r="H54" s="79">
        <v>0</v>
      </c>
      <c r="I54" s="79">
        <v>0</v>
      </c>
      <c r="J54" s="79">
        <v>1189.22918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29.120900000000002</v>
      </c>
      <c r="S54" s="79">
        <v>0</v>
      </c>
      <c r="T54" s="79">
        <v>66.848780000000005</v>
      </c>
      <c r="U54" s="79">
        <v>0</v>
      </c>
      <c r="V54" s="79">
        <v>401.00741999999997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1686.2062799999999</v>
      </c>
    </row>
    <row r="55" spans="1:34" ht="12.95" customHeight="1" x14ac:dyDescent="0.2">
      <c r="A55" s="88" t="s">
        <v>1014</v>
      </c>
      <c r="B55" s="79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1064.40472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29.120900000000002</v>
      </c>
      <c r="S55" s="79">
        <v>0</v>
      </c>
      <c r="T55" s="79">
        <v>66.848780000000005</v>
      </c>
      <c r="U55" s="79">
        <v>0</v>
      </c>
      <c r="V55" s="79">
        <v>3.4720599999999999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1163.84646</v>
      </c>
    </row>
    <row r="56" spans="1:34" ht="12.95" customHeight="1" x14ac:dyDescent="0.2">
      <c r="A56" s="88" t="s">
        <v>1015</v>
      </c>
      <c r="B56" s="79">
        <v>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v>0</v>
      </c>
      <c r="AH56" s="79">
        <v>0</v>
      </c>
    </row>
    <row r="57" spans="1:34" ht="12.95" customHeight="1" x14ac:dyDescent="0.2">
      <c r="A57" s="88" t="s">
        <v>1013</v>
      </c>
      <c r="B57" s="79">
        <v>0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124.82446000000014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397.53535999999997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522.35982000000013</v>
      </c>
    </row>
    <row r="58" spans="1:34" ht="12.95" customHeight="1" x14ac:dyDescent="0.2">
      <c r="A58" s="88" t="s">
        <v>998</v>
      </c>
      <c r="B58" s="79">
        <v>17.750769999999999</v>
      </c>
      <c r="C58" s="79">
        <v>571.7174799999998</v>
      </c>
      <c r="D58" s="79">
        <v>-7609.6210900000024</v>
      </c>
      <c r="E58" s="79">
        <v>-1446.9206412502031</v>
      </c>
      <c r="F58" s="79">
        <v>76.271250000000009</v>
      </c>
      <c r="G58" s="79">
        <v>-1362.7251339602506</v>
      </c>
      <c r="H58" s="79">
        <v>965.65629505861784</v>
      </c>
      <c r="I58" s="79">
        <v>300.29760999999996</v>
      </c>
      <c r="J58" s="79">
        <v>2622.657470000001</v>
      </c>
      <c r="K58" s="79">
        <v>-68.234760000000165</v>
      </c>
      <c r="L58" s="79">
        <v>-61.067949999999968</v>
      </c>
      <c r="M58" s="79">
        <v>-2861.7679400000006</v>
      </c>
      <c r="N58" s="79">
        <v>-455.39587999999958</v>
      </c>
      <c r="O58" s="79">
        <v>-312.51763000000028</v>
      </c>
      <c r="P58" s="79">
        <v>-55.718929999999972</v>
      </c>
      <c r="Q58" s="79">
        <v>-1697.2204299999996</v>
      </c>
      <c r="R58" s="79">
        <v>-336.24926999999889</v>
      </c>
      <c r="S58" s="79">
        <v>56.916219999999612</v>
      </c>
      <c r="T58" s="79">
        <v>-212.98531000000003</v>
      </c>
      <c r="U58" s="79">
        <v>2.5104100000000074</v>
      </c>
      <c r="V58" s="79">
        <v>-237.04028000000017</v>
      </c>
      <c r="W58" s="79">
        <v>-192.29908593162077</v>
      </c>
      <c r="X58" s="79">
        <v>85.737619999999879</v>
      </c>
      <c r="Y58" s="79">
        <v>-39.578000000000017</v>
      </c>
      <c r="Z58" s="79">
        <v>-250.96938000000011</v>
      </c>
      <c r="AA58" s="79">
        <v>-118.37471000000016</v>
      </c>
      <c r="AB58" s="79">
        <v>-373.59606999999937</v>
      </c>
      <c r="AC58" s="79">
        <v>0</v>
      </c>
      <c r="AD58" s="79">
        <v>1.433799999999998</v>
      </c>
      <c r="AE58" s="79">
        <v>281.8741700000005</v>
      </c>
      <c r="AF58" s="79">
        <v>-12581.91814</v>
      </c>
      <c r="AG58" s="79">
        <v>-553.67615000000012</v>
      </c>
      <c r="AH58" s="79">
        <v>-25845.053686083455</v>
      </c>
    </row>
    <row r="59" spans="1:34" ht="12.95" customHeight="1" x14ac:dyDescent="0.2">
      <c r="A59" s="88" t="s">
        <v>1236</v>
      </c>
      <c r="B59" s="79">
        <v>-75.800600000000003</v>
      </c>
      <c r="C59" s="79">
        <v>-3770.6242099999999</v>
      </c>
      <c r="D59" s="79">
        <v>-17583.70955</v>
      </c>
      <c r="E59" s="79">
        <v>-6606.9540900000002</v>
      </c>
      <c r="F59" s="79">
        <v>-2987.1039999999998</v>
      </c>
      <c r="G59" s="79">
        <v>-3005.9098884333876</v>
      </c>
      <c r="H59" s="79">
        <v>-3741.8274027460093</v>
      </c>
      <c r="I59" s="79">
        <v>-132.56863999999999</v>
      </c>
      <c r="J59" s="79">
        <v>-10416.59258</v>
      </c>
      <c r="K59" s="79">
        <v>-1295.9539600000001</v>
      </c>
      <c r="L59" s="79">
        <v>-185.14791999999997</v>
      </c>
      <c r="M59" s="79">
        <v>-7717.3514100000002</v>
      </c>
      <c r="N59" s="79">
        <v>-2343.3067199999996</v>
      </c>
      <c r="O59" s="79">
        <v>-5096.8442800000003</v>
      </c>
      <c r="P59" s="79">
        <v>-310.63640999999996</v>
      </c>
      <c r="Q59" s="79">
        <v>-4249.9198399999996</v>
      </c>
      <c r="R59" s="79">
        <v>-4266.5588799999996</v>
      </c>
      <c r="S59" s="79">
        <v>-3263.9330100000002</v>
      </c>
      <c r="T59" s="79">
        <v>-3254.7198100000001</v>
      </c>
      <c r="U59" s="79">
        <v>-30.796709999999997</v>
      </c>
      <c r="V59" s="79">
        <v>-2703.2658099999999</v>
      </c>
      <c r="W59" s="79">
        <v>-1073.1974760676178</v>
      </c>
      <c r="X59" s="79">
        <v>-4777.7827299999999</v>
      </c>
      <c r="Y59" s="79">
        <v>-150.71600000000001</v>
      </c>
      <c r="Z59" s="79">
        <v>-1630.8469499999999</v>
      </c>
      <c r="AA59" s="79">
        <v>-2459.7901000000002</v>
      </c>
      <c r="AB59" s="79">
        <v>-3095.1249599989997</v>
      </c>
      <c r="AC59" s="79">
        <v>0</v>
      </c>
      <c r="AD59" s="79">
        <v>-11.36116</v>
      </c>
      <c r="AE59" s="79">
        <v>-5593.8372499999996</v>
      </c>
      <c r="AF59" s="79">
        <v>-14920.943640000001</v>
      </c>
      <c r="AG59" s="79">
        <v>-2275.34384</v>
      </c>
      <c r="AH59" s="79">
        <v>-119028.46982724599</v>
      </c>
    </row>
    <row r="60" spans="1:34" ht="12.95" customHeight="1" x14ac:dyDescent="0.2">
      <c r="A60" s="88" t="s">
        <v>1237</v>
      </c>
      <c r="B60" s="79">
        <v>38.959800000000001</v>
      </c>
      <c r="C60" s="79">
        <v>1412.6613900000002</v>
      </c>
      <c r="D60" s="79">
        <v>421.44231000000002</v>
      </c>
      <c r="E60" s="79">
        <v>191.13008874979721</v>
      </c>
      <c r="F60" s="79">
        <v>2076.3687099999997</v>
      </c>
      <c r="G60" s="79">
        <v>31.274574473136852</v>
      </c>
      <c r="H60" s="79">
        <v>278.15431780462728</v>
      </c>
      <c r="I60" s="79">
        <v>0</v>
      </c>
      <c r="J60" s="79">
        <v>1121.9178300000001</v>
      </c>
      <c r="K60" s="79">
        <v>1137.51612</v>
      </c>
      <c r="L60" s="79">
        <v>75.386030000000005</v>
      </c>
      <c r="M60" s="79">
        <v>2726.5441900000001</v>
      </c>
      <c r="N60" s="79">
        <v>564.82928000000004</v>
      </c>
      <c r="O60" s="79">
        <v>4587.5933999999997</v>
      </c>
      <c r="P60" s="79">
        <v>161.88188</v>
      </c>
      <c r="Q60" s="79">
        <v>1096.8113900000001</v>
      </c>
      <c r="R60" s="79">
        <v>2107.6255099999998</v>
      </c>
      <c r="S60" s="79">
        <v>2688.3575900000001</v>
      </c>
      <c r="T60" s="79">
        <v>2581.0428099999999</v>
      </c>
      <c r="U60" s="79">
        <v>21.480979999999999</v>
      </c>
      <c r="V60" s="79">
        <v>1772.67417</v>
      </c>
      <c r="W60" s="79">
        <v>635.08146692420985</v>
      </c>
      <c r="X60" s="79">
        <v>3959.1170699999998</v>
      </c>
      <c r="Y60" s="79">
        <v>92.150999999999996</v>
      </c>
      <c r="Z60" s="79">
        <v>1199.1856099999998</v>
      </c>
      <c r="AA60" s="79">
        <v>1921.68021</v>
      </c>
      <c r="AB60" s="79">
        <v>1462.5869099990002</v>
      </c>
      <c r="AC60" s="79">
        <v>0</v>
      </c>
      <c r="AD60" s="79">
        <v>9.1861599999999992</v>
      </c>
      <c r="AE60" s="79">
        <v>3455.9378200000001</v>
      </c>
      <c r="AF60" s="79">
        <v>88.000479999999996</v>
      </c>
      <c r="AG60" s="79">
        <v>8.0984300000000005</v>
      </c>
      <c r="AH60" s="79">
        <v>37924.677527950771</v>
      </c>
    </row>
    <row r="61" spans="1:34" ht="12.95" customHeight="1" x14ac:dyDescent="0.2">
      <c r="A61" s="88" t="s">
        <v>1238</v>
      </c>
      <c r="B61" s="79">
        <v>61.618600000000001</v>
      </c>
      <c r="C61" s="79">
        <v>5282.7744699999994</v>
      </c>
      <c r="D61" s="79">
        <v>10148.632379999999</v>
      </c>
      <c r="E61" s="79">
        <v>6016.6864299999997</v>
      </c>
      <c r="F61" s="79">
        <v>2795.15202</v>
      </c>
      <c r="G61" s="79">
        <v>1604.2631000000001</v>
      </c>
      <c r="H61" s="79">
        <v>4589.91032</v>
      </c>
      <c r="I61" s="79">
        <v>432.86624999999998</v>
      </c>
      <c r="J61" s="79">
        <v>13451.093130000001</v>
      </c>
      <c r="K61" s="79">
        <v>1086.2694299999998</v>
      </c>
      <c r="L61" s="79">
        <v>68.491759999999999</v>
      </c>
      <c r="M61" s="79">
        <v>4426.4350899999999</v>
      </c>
      <c r="N61" s="79">
        <v>1854.45127</v>
      </c>
      <c r="O61" s="79">
        <v>2885.8016000000002</v>
      </c>
      <c r="P61" s="79">
        <v>247.72745</v>
      </c>
      <c r="Q61" s="79">
        <v>2766.0336200000002</v>
      </c>
      <c r="R61" s="79">
        <v>4755.7637300000006</v>
      </c>
      <c r="S61" s="79">
        <v>3819.8860800000002</v>
      </c>
      <c r="T61" s="79">
        <v>2761.2767199999998</v>
      </c>
      <c r="U61" s="79">
        <v>40.331650000000003</v>
      </c>
      <c r="V61" s="79">
        <v>3432.2811299999998</v>
      </c>
      <c r="W61" s="79">
        <v>1055.9199932117872</v>
      </c>
      <c r="X61" s="79">
        <v>3305.0461500000001</v>
      </c>
      <c r="Y61" s="79">
        <v>18.986999999999998</v>
      </c>
      <c r="Z61" s="79">
        <v>726.91972999999996</v>
      </c>
      <c r="AA61" s="79">
        <v>1243.3604800000001</v>
      </c>
      <c r="AB61" s="79">
        <v>3261.51116</v>
      </c>
      <c r="AC61" s="79">
        <v>0</v>
      </c>
      <c r="AD61" s="79">
        <v>16.71557</v>
      </c>
      <c r="AE61" s="79">
        <v>3797.0136299999999</v>
      </c>
      <c r="AF61" s="79">
        <v>2267.1335600000002</v>
      </c>
      <c r="AG61" s="79">
        <v>1726.7225799999999</v>
      </c>
      <c r="AH61" s="79">
        <v>89947.076083211752</v>
      </c>
    </row>
    <row r="62" spans="1:34" ht="12.95" customHeight="1" x14ac:dyDescent="0.2">
      <c r="A62" s="88" t="s">
        <v>1239</v>
      </c>
      <c r="B62" s="79">
        <v>-7.0270299999999999</v>
      </c>
      <c r="C62" s="79">
        <v>-2353.0941699999998</v>
      </c>
      <c r="D62" s="79">
        <v>-595.98622999999998</v>
      </c>
      <c r="E62" s="79">
        <v>-1047.78307</v>
      </c>
      <c r="F62" s="79">
        <v>-1808.1454799999999</v>
      </c>
      <c r="G62" s="79">
        <v>7.6470799999999999</v>
      </c>
      <c r="H62" s="79">
        <v>-160.58094</v>
      </c>
      <c r="I62" s="79">
        <v>0</v>
      </c>
      <c r="J62" s="79">
        <v>-1533.76091</v>
      </c>
      <c r="K62" s="79">
        <v>-996.06634999999994</v>
      </c>
      <c r="L62" s="79">
        <v>-19.797819999999998</v>
      </c>
      <c r="M62" s="79">
        <v>-2297.39581</v>
      </c>
      <c r="N62" s="79">
        <v>-531.36970999999994</v>
      </c>
      <c r="O62" s="79">
        <v>-2689.06835</v>
      </c>
      <c r="P62" s="79">
        <v>-154.69185000000002</v>
      </c>
      <c r="Q62" s="79">
        <v>-1310.1456000000001</v>
      </c>
      <c r="R62" s="79">
        <v>-2933.0796299999997</v>
      </c>
      <c r="S62" s="79">
        <v>-3187.3944400000005</v>
      </c>
      <c r="T62" s="79">
        <v>-2300.5850299999997</v>
      </c>
      <c r="U62" s="79">
        <v>-28.505509999999997</v>
      </c>
      <c r="V62" s="79">
        <v>-2738.7297699999999</v>
      </c>
      <c r="W62" s="79">
        <v>-810.10307</v>
      </c>
      <c r="X62" s="79">
        <v>-2400.6428700000001</v>
      </c>
      <c r="Y62" s="79">
        <v>0</v>
      </c>
      <c r="Z62" s="79">
        <v>-546.22776999999996</v>
      </c>
      <c r="AA62" s="79">
        <v>-823.62530000000004</v>
      </c>
      <c r="AB62" s="79">
        <v>-2002.56918</v>
      </c>
      <c r="AC62" s="79">
        <v>0</v>
      </c>
      <c r="AD62" s="79">
        <v>-13.106770000000001</v>
      </c>
      <c r="AE62" s="79">
        <v>-1377.2400299999999</v>
      </c>
      <c r="AF62" s="79">
        <v>-16.108540000000001</v>
      </c>
      <c r="AG62" s="79">
        <v>-13.153319999999999</v>
      </c>
      <c r="AH62" s="79">
        <v>-34688.337469999999</v>
      </c>
    </row>
    <row r="63" spans="1:34" ht="12.95" customHeight="1" x14ac:dyDescent="0.2">
      <c r="A63" s="88" t="s">
        <v>1228</v>
      </c>
      <c r="B63" s="79">
        <v>0</v>
      </c>
      <c r="C63" s="79">
        <v>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</row>
    <row r="64" spans="1:34" ht="12.95" customHeight="1" x14ac:dyDescent="0.2">
      <c r="A64" s="88" t="s">
        <v>1229</v>
      </c>
      <c r="B64" s="79">
        <v>0</v>
      </c>
      <c r="C64" s="79">
        <v>0</v>
      </c>
      <c r="D64" s="79">
        <v>0</v>
      </c>
      <c r="E64" s="79">
        <v>0</v>
      </c>
      <c r="F64" s="79">
        <v>-41.548999999999999</v>
      </c>
      <c r="G64" s="79">
        <v>456.18354677378375</v>
      </c>
      <c r="H64" s="79">
        <v>0</v>
      </c>
      <c r="I64" s="79">
        <v>11.824569454795139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-260.20273000000088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1466.1556799999998</v>
      </c>
      <c r="AH64" s="79">
        <v>1632.4120662285779</v>
      </c>
    </row>
    <row r="65" spans="1:34" ht="12.95" customHeight="1" x14ac:dyDescent="0.2">
      <c r="A65" s="88" t="s">
        <v>1945</v>
      </c>
      <c r="B65" s="79">
        <v>0</v>
      </c>
      <c r="C65" s="79">
        <v>0</v>
      </c>
      <c r="D65" s="79">
        <v>0</v>
      </c>
      <c r="E65" s="79">
        <v>0</v>
      </c>
      <c r="F65" s="79">
        <v>-41.548999999999999</v>
      </c>
      <c r="G65" s="79">
        <v>-3105.9789328673851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-4736.9077100000004</v>
      </c>
      <c r="AB65" s="79">
        <v>0</v>
      </c>
      <c r="AC65" s="79">
        <v>0</v>
      </c>
      <c r="AD65" s="79">
        <v>0</v>
      </c>
      <c r="AE65" s="79">
        <v>0</v>
      </c>
      <c r="AF65" s="79">
        <v>0</v>
      </c>
      <c r="AG65" s="79">
        <v>-2355.7135800000001</v>
      </c>
      <c r="AH65" s="79">
        <v>-10240.149222867385</v>
      </c>
    </row>
    <row r="66" spans="1:34" ht="12.95" customHeight="1" x14ac:dyDescent="0.2">
      <c r="A66" s="88" t="s">
        <v>1230</v>
      </c>
      <c r="B66" s="79">
        <v>0</v>
      </c>
      <c r="C66" s="79">
        <v>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2842.1446299999998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79">
        <v>2842.1446299999998</v>
      </c>
    </row>
    <row r="67" spans="1:34" ht="12.95" customHeight="1" x14ac:dyDescent="0.2">
      <c r="A67" s="88" t="s">
        <v>1231</v>
      </c>
      <c r="B67" s="79">
        <v>0</v>
      </c>
      <c r="C67" s="79">
        <v>0</v>
      </c>
      <c r="D67" s="79">
        <v>0</v>
      </c>
      <c r="E67" s="79">
        <v>0</v>
      </c>
      <c r="F67" s="79">
        <v>0</v>
      </c>
      <c r="G67" s="79">
        <v>3562.1624796411688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4086.4008799999997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3821.8692599999999</v>
      </c>
      <c r="AH67" s="79">
        <v>11470.432619641168</v>
      </c>
    </row>
    <row r="68" spans="1:34" ht="12.95" customHeight="1" x14ac:dyDescent="0.2">
      <c r="A68" s="88" t="s">
        <v>1240</v>
      </c>
      <c r="B68" s="79">
        <v>0</v>
      </c>
      <c r="C68" s="79">
        <v>0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11.824569454795139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-2451.8405299999999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-2440.015960545205</v>
      </c>
    </row>
    <row r="69" spans="1:34" ht="12.95" customHeight="1" x14ac:dyDescent="0.2">
      <c r="A69" s="1704" t="s">
        <v>1241</v>
      </c>
      <c r="B69" s="79">
        <v>-22.71199</v>
      </c>
      <c r="C69" s="79">
        <v>-15.540559999999999</v>
      </c>
      <c r="D69" s="79">
        <v>-1671.7280800000001</v>
      </c>
      <c r="E69" s="79">
        <v>-727.71213999999998</v>
      </c>
      <c r="F69" s="79">
        <v>0</v>
      </c>
      <c r="G69" s="79">
        <v>-273.95340000000004</v>
      </c>
      <c r="H69" s="79">
        <v>-12.376059999999999</v>
      </c>
      <c r="I69" s="79">
        <v>0</v>
      </c>
      <c r="J69" s="79">
        <v>-585.62643000000003</v>
      </c>
      <c r="K69" s="79">
        <v>-188.02813999999998</v>
      </c>
      <c r="L69" s="79">
        <v>0</v>
      </c>
      <c r="M69" s="79">
        <v>-253.49952999999999</v>
      </c>
      <c r="N69" s="79">
        <v>-4.7899800000000035</v>
      </c>
      <c r="O69" s="79">
        <v>0</v>
      </c>
      <c r="P69" s="79">
        <v>6.0210699999999999</v>
      </c>
      <c r="Q69" s="79">
        <v>-3.8830200000000001</v>
      </c>
      <c r="R69" s="79">
        <v>-1.42018</v>
      </c>
      <c r="S69" s="79">
        <v>0</v>
      </c>
      <c r="T69" s="79">
        <v>-102.28773</v>
      </c>
      <c r="U69" s="79">
        <v>0</v>
      </c>
      <c r="V69" s="79">
        <v>-130.08113999999998</v>
      </c>
      <c r="W69" s="79">
        <v>-123.13369</v>
      </c>
      <c r="X69" s="79">
        <v>-11.662889999999999</v>
      </c>
      <c r="Y69" s="79">
        <v>-7.6479999999999997</v>
      </c>
      <c r="Z69" s="79">
        <v>0</v>
      </c>
      <c r="AA69" s="79">
        <v>0</v>
      </c>
      <c r="AB69" s="79">
        <v>-21.238340000000001</v>
      </c>
      <c r="AC69" s="79">
        <v>0</v>
      </c>
      <c r="AD69" s="79">
        <v>0</v>
      </c>
      <c r="AE69" s="79">
        <v>-79.36439</v>
      </c>
      <c r="AF69" s="79">
        <v>0</v>
      </c>
      <c r="AG69" s="79">
        <v>-15.133120000000002</v>
      </c>
      <c r="AH69" s="79">
        <v>-4245.79774</v>
      </c>
    </row>
    <row r="70" spans="1:34" ht="12.95" customHeight="1" x14ac:dyDescent="0.2">
      <c r="A70" s="1704" t="s">
        <v>1232</v>
      </c>
      <c r="B70" s="79">
        <v>-1351.0106523826289</v>
      </c>
      <c r="C70" s="79">
        <v>-8231.9093300000004</v>
      </c>
      <c r="D70" s="79">
        <v>-49807.089159452735</v>
      </c>
      <c r="E70" s="79">
        <v>-18363.93556077898</v>
      </c>
      <c r="F70" s="79">
        <v>-1168.4866098596549</v>
      </c>
      <c r="G70" s="79">
        <v>-4279.9762393159981</v>
      </c>
      <c r="H70" s="79">
        <v>-12690.313502109997</v>
      </c>
      <c r="I70" s="79">
        <v>-5629.2512400000005</v>
      </c>
      <c r="J70" s="79">
        <v>-27431.83764587887</v>
      </c>
      <c r="K70" s="79">
        <v>-571.48828000000026</v>
      </c>
      <c r="L70" s="79">
        <v>-677.61387000000013</v>
      </c>
      <c r="M70" s="79">
        <v>-20519.07273</v>
      </c>
      <c r="N70" s="79">
        <v>-49912.870948094023</v>
      </c>
      <c r="O70" s="79">
        <v>-457.14479208633105</v>
      </c>
      <c r="P70" s="79">
        <v>-350.22816194785122</v>
      </c>
      <c r="Q70" s="79">
        <v>-3412.344970000001</v>
      </c>
      <c r="R70" s="79">
        <v>-2788.9759540539999</v>
      </c>
      <c r="S70" s="79">
        <v>-1443.7799401180746</v>
      </c>
      <c r="T70" s="79">
        <v>-2377.72174</v>
      </c>
      <c r="U70" s="79">
        <v>-96.952010000000016</v>
      </c>
      <c r="V70" s="79">
        <v>-3913.7220684834256</v>
      </c>
      <c r="W70" s="79">
        <v>-1707.838482588274</v>
      </c>
      <c r="X70" s="79">
        <v>-2127.0719731516583</v>
      </c>
      <c r="Y70" s="79">
        <v>-737.36699999999996</v>
      </c>
      <c r="Z70" s="79">
        <v>-1502.8295999999998</v>
      </c>
      <c r="AA70" s="79">
        <v>-10137.217665504837</v>
      </c>
      <c r="AB70" s="79">
        <v>-1981.2665330941252</v>
      </c>
      <c r="AC70" s="79">
        <v>-379.70358999999996</v>
      </c>
      <c r="AD70" s="79">
        <v>-100.41425999999996</v>
      </c>
      <c r="AE70" s="79">
        <v>-3915.8078978828325</v>
      </c>
      <c r="AF70" s="79">
        <v>-9902.9709899999998</v>
      </c>
      <c r="AG70" s="79">
        <v>-14559.194248219017</v>
      </c>
      <c r="AH70" s="79">
        <v>-262527.40764500335</v>
      </c>
    </row>
    <row r="71" spans="1:34" ht="12.95" customHeight="1" x14ac:dyDescent="0.2">
      <c r="A71" s="1708" t="s">
        <v>2036</v>
      </c>
      <c r="B71" s="79">
        <v>-1068.32224</v>
      </c>
      <c r="C71" s="79">
        <v>-5199.5685600000006</v>
      </c>
      <c r="D71" s="79">
        <v>-42064.219579452736</v>
      </c>
      <c r="E71" s="79">
        <v>-9438.4699207789799</v>
      </c>
      <c r="F71" s="79">
        <v>-1477.3591600000002</v>
      </c>
      <c r="G71" s="79">
        <v>-2775.1734993159976</v>
      </c>
      <c r="H71" s="79">
        <v>-9433.4578221099964</v>
      </c>
      <c r="I71" s="79">
        <v>-4757.3297000000002</v>
      </c>
      <c r="J71" s="79">
        <v>-18819.323329999999</v>
      </c>
      <c r="K71" s="79">
        <v>-674.62247000000013</v>
      </c>
      <c r="L71" s="79">
        <v>-445.57916000000006</v>
      </c>
      <c r="M71" s="79">
        <v>-18220.256259999998</v>
      </c>
      <c r="N71" s="79">
        <v>-22599.487699999998</v>
      </c>
      <c r="O71" s="79">
        <v>-589.93838000000005</v>
      </c>
      <c r="P71" s="79">
        <v>-672.40503000000001</v>
      </c>
      <c r="Q71" s="79">
        <v>-3033.8586000000009</v>
      </c>
      <c r="R71" s="79">
        <v>-2554.73749</v>
      </c>
      <c r="S71" s="79">
        <v>-1733.9785099999995</v>
      </c>
      <c r="T71" s="79">
        <v>-2085.8322499999999</v>
      </c>
      <c r="U71" s="79">
        <v>-139.98635000000002</v>
      </c>
      <c r="V71" s="79">
        <v>-2972.3289184834252</v>
      </c>
      <c r="W71" s="79">
        <v>-306.91248999999999</v>
      </c>
      <c r="X71" s="79">
        <v>-2733.5875800000003</v>
      </c>
      <c r="Y71" s="79">
        <v>-488.03199999999998</v>
      </c>
      <c r="Z71" s="79">
        <v>-1164.4845899999998</v>
      </c>
      <c r="AA71" s="79">
        <v>-3693.0287500000004</v>
      </c>
      <c r="AB71" s="79">
        <v>-1840.9905700000013</v>
      </c>
      <c r="AC71" s="79">
        <v>-3.4014800000000105</v>
      </c>
      <c r="AD71" s="79">
        <v>-122.97547999999999</v>
      </c>
      <c r="AE71" s="79">
        <v>-3240.12057</v>
      </c>
      <c r="AF71" s="79">
        <v>-8550.0685199999989</v>
      </c>
      <c r="AG71" s="79">
        <v>-6039.8215999999993</v>
      </c>
      <c r="AH71" s="79">
        <v>-178939.65856014111</v>
      </c>
    </row>
    <row r="72" spans="1:34" ht="12.95" customHeight="1" x14ac:dyDescent="0.2">
      <c r="A72" s="1708" t="s">
        <v>3962</v>
      </c>
      <c r="B72" s="79">
        <v>-1068.32224</v>
      </c>
      <c r="C72" s="79">
        <v>-5199.5685600000006</v>
      </c>
      <c r="D72" s="79">
        <v>-42064.219579452736</v>
      </c>
      <c r="E72" s="79">
        <v>-9438.4699207789799</v>
      </c>
      <c r="F72" s="79">
        <v>-1477.3591600000002</v>
      </c>
      <c r="G72" s="79">
        <v>-2775.1734993159976</v>
      </c>
      <c r="H72" s="79">
        <v>-9433.4578221099964</v>
      </c>
      <c r="I72" s="79">
        <v>-4757.3297000000002</v>
      </c>
      <c r="J72" s="79">
        <v>-18819.323329999999</v>
      </c>
      <c r="K72" s="79">
        <v>-674.62247000000013</v>
      </c>
      <c r="L72" s="79">
        <v>-445.57916000000006</v>
      </c>
      <c r="M72" s="79">
        <v>-18220.256259999998</v>
      </c>
      <c r="N72" s="79">
        <v>-22599.487699999998</v>
      </c>
      <c r="O72" s="79">
        <v>-589.93838000000005</v>
      </c>
      <c r="P72" s="79">
        <v>-672.40503000000001</v>
      </c>
      <c r="Q72" s="79">
        <v>-3033.8586000000009</v>
      </c>
      <c r="R72" s="79">
        <v>-2554.73749</v>
      </c>
      <c r="S72" s="79">
        <v>-1733.9785099999995</v>
      </c>
      <c r="T72" s="79">
        <v>-2085.8322499999999</v>
      </c>
      <c r="U72" s="79">
        <v>-139.98635000000002</v>
      </c>
      <c r="V72" s="79">
        <v>-2972.3289184834252</v>
      </c>
      <c r="W72" s="79">
        <v>-306.91248999999999</v>
      </c>
      <c r="X72" s="79">
        <v>-2733.5875800000003</v>
      </c>
      <c r="Y72" s="79">
        <v>-488.03199999999998</v>
      </c>
      <c r="Z72" s="79">
        <v>-1164.4845899999998</v>
      </c>
      <c r="AA72" s="79">
        <v>-3693.0287500000004</v>
      </c>
      <c r="AB72" s="79">
        <v>-1840.9905700000013</v>
      </c>
      <c r="AC72" s="79">
        <v>-3.4014800000000105</v>
      </c>
      <c r="AD72" s="79">
        <v>-122.97547999999999</v>
      </c>
      <c r="AE72" s="79">
        <v>-3240.12057</v>
      </c>
      <c r="AF72" s="79">
        <v>-8550.0685199999989</v>
      </c>
      <c r="AG72" s="79">
        <v>-6039.8215999999993</v>
      </c>
      <c r="AH72" s="79">
        <v>-178939.65856014111</v>
      </c>
    </row>
    <row r="73" spans="1:34" ht="12.95" customHeight="1" x14ac:dyDescent="0.2">
      <c r="A73" s="1708" t="s">
        <v>2035</v>
      </c>
      <c r="B73" s="79">
        <v>0</v>
      </c>
      <c r="C73" s="79">
        <v>0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</row>
    <row r="74" spans="1:34" ht="12.95" customHeight="1" x14ac:dyDescent="0.2">
      <c r="A74" s="1708" t="s">
        <v>1946</v>
      </c>
      <c r="B74" s="79">
        <v>218.07614999999998</v>
      </c>
      <c r="C74" s="79">
        <v>-275.24473</v>
      </c>
      <c r="D74" s="79">
        <v>217.54627000000002</v>
      </c>
      <c r="E74" s="79">
        <v>287.75078999999999</v>
      </c>
      <c r="F74" s="79">
        <v>1046.5938099999998</v>
      </c>
      <c r="G74" s="79">
        <v>126.88203999999999</v>
      </c>
      <c r="H74" s="79">
        <v>45.110050000000001</v>
      </c>
      <c r="I74" s="79">
        <v>54.80932</v>
      </c>
      <c r="J74" s="79">
        <v>120.72199000000001</v>
      </c>
      <c r="K74" s="79">
        <v>557.92220999999995</v>
      </c>
      <c r="L74" s="79">
        <v>210.30768000000003</v>
      </c>
      <c r="M74" s="79">
        <v>1137.9013600000001</v>
      </c>
      <c r="N74" s="79">
        <v>949.25565000000006</v>
      </c>
      <c r="O74" s="79">
        <v>666.89031</v>
      </c>
      <c r="P74" s="79">
        <v>484.90788000000009</v>
      </c>
      <c r="Q74" s="79">
        <v>-36.204589999999996</v>
      </c>
      <c r="R74" s="79">
        <v>2973.7326400000002</v>
      </c>
      <c r="S74" s="79">
        <v>1344.7077999999999</v>
      </c>
      <c r="T74" s="79">
        <v>663.83196999999996</v>
      </c>
      <c r="U74" s="79">
        <v>110.85132</v>
      </c>
      <c r="V74" s="79">
        <v>426.40873000000005</v>
      </c>
      <c r="W74" s="79">
        <v>56.899479999999997</v>
      </c>
      <c r="X74" s="79">
        <v>1214.1560900000002</v>
      </c>
      <c r="Y74" s="79">
        <v>175.53</v>
      </c>
      <c r="Z74" s="79">
        <v>716.79435000000001</v>
      </c>
      <c r="AA74" s="79">
        <v>1107.36725</v>
      </c>
      <c r="AB74" s="79">
        <v>498.35667000000007</v>
      </c>
      <c r="AC74" s="79">
        <v>5.3705299999999694</v>
      </c>
      <c r="AD74" s="79">
        <v>128.80242000000001</v>
      </c>
      <c r="AE74" s="79">
        <v>527.41143999999997</v>
      </c>
      <c r="AF74" s="79">
        <v>113.97817999999998</v>
      </c>
      <c r="AG74" s="79">
        <v>4.1886800000000006</v>
      </c>
      <c r="AH74" s="79">
        <v>15881.613739999997</v>
      </c>
    </row>
    <row r="75" spans="1:34" ht="12.95" customHeight="1" x14ac:dyDescent="0.2">
      <c r="A75" s="1708" t="s">
        <v>3963</v>
      </c>
      <c r="B75" s="79">
        <v>-166.33016324798444</v>
      </c>
      <c r="C75" s="79">
        <v>-1529.7356499999999</v>
      </c>
      <c r="D75" s="79">
        <v>-5316.97426</v>
      </c>
      <c r="E75" s="79">
        <v>-4812.0364600000003</v>
      </c>
      <c r="F75" s="79">
        <v>-391.55668717159506</v>
      </c>
      <c r="G75" s="79">
        <v>-739.05259999999998</v>
      </c>
      <c r="H75" s="79">
        <v>-1947.54691</v>
      </c>
      <c r="I75" s="79">
        <v>-402.92271</v>
      </c>
      <c r="J75" s="79">
        <v>-4925.7579637171739</v>
      </c>
      <c r="K75" s="79">
        <v>-294.57352000000003</v>
      </c>
      <c r="L75" s="79">
        <v>-276.84227000000004</v>
      </c>
      <c r="M75" s="79">
        <v>-1491.846</v>
      </c>
      <c r="N75" s="79">
        <v>-10732.420394995464</v>
      </c>
      <c r="O75" s="79">
        <v>-165.80053070165749</v>
      </c>
      <c r="P75" s="79">
        <v>-110.22027856117563</v>
      </c>
      <c r="Q75" s="79">
        <v>-177.10874999999999</v>
      </c>
      <c r="R75" s="79">
        <v>-1898.343904284</v>
      </c>
      <c r="S75" s="79">
        <v>-499.28983824973682</v>
      </c>
      <c r="T75" s="79">
        <v>-577.59910000000002</v>
      </c>
      <c r="U75" s="79">
        <v>-45.427869999999999</v>
      </c>
      <c r="V75" s="79">
        <v>-801.1240600000001</v>
      </c>
      <c r="W75" s="79">
        <v>-809.15768353100748</v>
      </c>
      <c r="X75" s="79">
        <v>-381.58663116894746</v>
      </c>
      <c r="Y75" s="79">
        <v>-202.05799999999999</v>
      </c>
      <c r="Z75" s="79">
        <v>-586.90905999999995</v>
      </c>
      <c r="AA75" s="79">
        <v>-596.43260408036463</v>
      </c>
      <c r="AB75" s="79">
        <v>-452.86473313308608</v>
      </c>
      <c r="AC75" s="79">
        <v>-87.479389999999995</v>
      </c>
      <c r="AD75" s="79">
        <v>-61.359199999999994</v>
      </c>
      <c r="AE75" s="79">
        <v>-886.7601388214448</v>
      </c>
      <c r="AF75" s="79">
        <v>-798.63094999999998</v>
      </c>
      <c r="AG75" s="79">
        <v>-4770.1358764389079</v>
      </c>
      <c r="AH75" s="79">
        <v>-46935.884188102544</v>
      </c>
    </row>
    <row r="76" spans="1:34" ht="12.95" customHeight="1" x14ac:dyDescent="0.2">
      <c r="A76" s="1708" t="s">
        <v>3964</v>
      </c>
      <c r="B76" s="79">
        <v>-86.051376860541509</v>
      </c>
      <c r="C76" s="79">
        <v>-1122.8203900000001</v>
      </c>
      <c r="D76" s="79">
        <v>-1460.71315</v>
      </c>
      <c r="E76" s="79">
        <v>-3264.79477</v>
      </c>
      <c r="F76" s="79">
        <v>-282.48164793701392</v>
      </c>
      <c r="G76" s="79">
        <v>-242.6662</v>
      </c>
      <c r="H76" s="79">
        <v>-768.52128000000005</v>
      </c>
      <c r="I76" s="79">
        <v>-124.07597</v>
      </c>
      <c r="J76" s="79">
        <v>-1843.3458980320311</v>
      </c>
      <c r="K76" s="79">
        <v>-12.037030000000001</v>
      </c>
      <c r="L76" s="79">
        <v>-117.62891999999999</v>
      </c>
      <c r="M76" s="79">
        <v>-1020.7398000000001</v>
      </c>
      <c r="N76" s="79">
        <v>-3704.4043371324287</v>
      </c>
      <c r="O76" s="79">
        <v>-159.13556111340813</v>
      </c>
      <c r="P76" s="79">
        <v>-44.715200727307113</v>
      </c>
      <c r="Q76" s="79">
        <v>-93.547759999999997</v>
      </c>
      <c r="R76" s="79">
        <v>-432.82237539299996</v>
      </c>
      <c r="S76" s="79">
        <v>-18.414350224465917</v>
      </c>
      <c r="T76" s="79">
        <v>-103.40559999999999</v>
      </c>
      <c r="U76" s="79">
        <v>-22.389110000000002</v>
      </c>
      <c r="V76" s="79">
        <v>-351.52221999999995</v>
      </c>
      <c r="W76" s="79">
        <v>-368.13645434244029</v>
      </c>
      <c r="X76" s="79">
        <v>-129.75999624672394</v>
      </c>
      <c r="Y76" s="79">
        <v>-132.649</v>
      </c>
      <c r="Z76" s="79">
        <v>-199.75327999999999</v>
      </c>
      <c r="AA76" s="79">
        <v>-267.0700608272939</v>
      </c>
      <c r="AB76" s="79">
        <v>-136.17607226607319</v>
      </c>
      <c r="AC76" s="79">
        <v>-228.57584</v>
      </c>
      <c r="AD76" s="79">
        <v>-40.893889999999999</v>
      </c>
      <c r="AE76" s="79">
        <v>-241.31327069662231</v>
      </c>
      <c r="AF76" s="79">
        <v>-506.64312000000001</v>
      </c>
      <c r="AG76" s="79">
        <v>-292.36612290871017</v>
      </c>
      <c r="AH76" s="79">
        <v>-17819.570054708063</v>
      </c>
    </row>
    <row r="77" spans="1:34" ht="12.95" customHeight="1" x14ac:dyDescent="0.2">
      <c r="A77" s="1708" t="s">
        <v>3965</v>
      </c>
      <c r="B77" s="79">
        <v>-4.902232854491853</v>
      </c>
      <c r="C77" s="79">
        <v>0</v>
      </c>
      <c r="D77" s="79">
        <v>-789.85369000000003</v>
      </c>
      <c r="E77" s="79">
        <v>-1035.58314</v>
      </c>
      <c r="F77" s="79">
        <v>-10.57899498260203</v>
      </c>
      <c r="G77" s="79">
        <v>-78.858539999999991</v>
      </c>
      <c r="H77" s="79">
        <v>-519.34923000000003</v>
      </c>
      <c r="I77" s="79">
        <v>-36.875809999999994</v>
      </c>
      <c r="J77" s="79">
        <v>-1739.3612274713853</v>
      </c>
      <c r="K77" s="79">
        <v>-5.4734400000000001</v>
      </c>
      <c r="L77" s="79">
        <v>-7.7748100000000004</v>
      </c>
      <c r="M77" s="79">
        <v>-274.53539000000001</v>
      </c>
      <c r="N77" s="79">
        <v>-3363.8183142220846</v>
      </c>
      <c r="O77" s="79">
        <v>-21.327796575177462</v>
      </c>
      <c r="P77" s="79">
        <v>-5.7753884904517481</v>
      </c>
      <c r="Q77" s="79">
        <v>-5.1808600000000009</v>
      </c>
      <c r="R77" s="79">
        <v>-270.63611781600002</v>
      </c>
      <c r="S77" s="79">
        <v>-128.24677933649795</v>
      </c>
      <c r="T77" s="79">
        <v>-144.11125000000001</v>
      </c>
      <c r="U77" s="79">
        <v>0</v>
      </c>
      <c r="V77" s="79">
        <v>-155.11112</v>
      </c>
      <c r="W77" s="79">
        <v>-65.629073779552442</v>
      </c>
      <c r="X77" s="79">
        <v>-59.779759775701471</v>
      </c>
      <c r="Y77" s="79">
        <v>-50.115000000000002</v>
      </c>
      <c r="Z77" s="79">
        <v>-49.765339999999995</v>
      </c>
      <c r="AA77" s="79">
        <v>-26.741457487796556</v>
      </c>
      <c r="AB77" s="79">
        <v>-49.591827694964621</v>
      </c>
      <c r="AC77" s="79">
        <v>-13.63593</v>
      </c>
      <c r="AD77" s="79">
        <v>-3.9881100000000003</v>
      </c>
      <c r="AE77" s="79">
        <v>-22.018058364765455</v>
      </c>
      <c r="AF77" s="79">
        <v>-21.392349999999997</v>
      </c>
      <c r="AG77" s="79">
        <v>0</v>
      </c>
      <c r="AH77" s="79">
        <v>-8960.0110388514713</v>
      </c>
    </row>
    <row r="78" spans="1:34" ht="12.95" customHeight="1" x14ac:dyDescent="0.2">
      <c r="A78" s="1708" t="s">
        <v>3966</v>
      </c>
      <c r="B78" s="79">
        <v>0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-49.892876739374834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-49.892876739374834</v>
      </c>
    </row>
    <row r="79" spans="1:34" ht="12.95" customHeight="1" x14ac:dyDescent="0.2">
      <c r="A79" s="1704" t="s">
        <v>2340</v>
      </c>
      <c r="B79" s="79">
        <v>-243.4807894196112</v>
      </c>
      <c r="C79" s="79">
        <v>0</v>
      </c>
      <c r="D79" s="79">
        <v>-202.38451000000001</v>
      </c>
      <c r="E79" s="79">
        <v>-100.80206</v>
      </c>
      <c r="F79" s="79">
        <v>-53.103929768443429</v>
      </c>
      <c r="G79" s="79">
        <v>-307.01840000000004</v>
      </c>
      <c r="H79" s="79">
        <v>-1.7196300000000002</v>
      </c>
      <c r="I79" s="79">
        <v>-289.69439</v>
      </c>
      <c r="J79" s="79">
        <v>-202.84418514525498</v>
      </c>
      <c r="K79" s="79">
        <v>-46.95523</v>
      </c>
      <c r="L79" s="79">
        <v>-33.610770000000002</v>
      </c>
      <c r="M79" s="79">
        <v>-449.15926999999999</v>
      </c>
      <c r="N79" s="79">
        <v>-2473.5502650046737</v>
      </c>
      <c r="O79" s="79">
        <v>-142.1470136960879</v>
      </c>
      <c r="P79" s="79">
        <v>-1.908664168916836</v>
      </c>
      <c r="Q79" s="79">
        <v>-15.52228</v>
      </c>
      <c r="R79" s="79">
        <v>-404.42649656099996</v>
      </c>
      <c r="S79" s="79">
        <v>-408.55826230737421</v>
      </c>
      <c r="T79" s="79">
        <v>-113.27174000000001</v>
      </c>
      <c r="U79" s="79">
        <v>0</v>
      </c>
      <c r="V79" s="79">
        <v>-60.04448</v>
      </c>
      <c r="W79" s="79">
        <v>-101.11120646485243</v>
      </c>
      <c r="X79" s="79">
        <v>-20.382674803943033</v>
      </c>
      <c r="Y79" s="79">
        <v>-40.042999999999999</v>
      </c>
      <c r="Z79" s="79">
        <v>-210.73497</v>
      </c>
      <c r="AA79" s="79">
        <v>-77.594273109382129</v>
      </c>
      <c r="AB79" s="79">
        <v>0</v>
      </c>
      <c r="AC79" s="79">
        <v>-25.410640000000001</v>
      </c>
      <c r="AD79" s="79">
        <v>0</v>
      </c>
      <c r="AE79" s="79">
        <v>0</v>
      </c>
      <c r="AF79" s="79">
        <v>-103.54546000000001</v>
      </c>
      <c r="AG79" s="79">
        <v>-3125.2333022564762</v>
      </c>
      <c r="AH79" s="79">
        <v>-9254.2578927060149</v>
      </c>
    </row>
    <row r="80" spans="1:34" ht="12.95" customHeight="1" x14ac:dyDescent="0.2">
      <c r="A80" s="1708" t="s">
        <v>1285</v>
      </c>
      <c r="B80" s="79">
        <v>0</v>
      </c>
      <c r="C80" s="79">
        <v>-104.54</v>
      </c>
      <c r="D80" s="79">
        <v>-190.49024</v>
      </c>
      <c r="E80" s="79">
        <v>0</v>
      </c>
      <c r="F80" s="79">
        <v>0</v>
      </c>
      <c r="G80" s="79">
        <v>-264.08904000000001</v>
      </c>
      <c r="H80" s="79">
        <v>-64.828680000000006</v>
      </c>
      <c r="I80" s="79">
        <v>-73.16198</v>
      </c>
      <c r="J80" s="79">
        <v>-21.927031513022513</v>
      </c>
      <c r="K80" s="79">
        <v>-95.748800000000003</v>
      </c>
      <c r="L80" s="79">
        <v>-6.4856199999999999</v>
      </c>
      <c r="M80" s="79">
        <v>-200.43736999999999</v>
      </c>
      <c r="N80" s="79">
        <v>-7938.5527099999999</v>
      </c>
      <c r="O80" s="79">
        <v>-45.685819999999993</v>
      </c>
      <c r="P80" s="79">
        <v>-0.11148000000000001</v>
      </c>
      <c r="Q80" s="79">
        <v>-50.922129999999996</v>
      </c>
      <c r="R80" s="79">
        <v>-201.74221000000003</v>
      </c>
      <c r="S80" s="79">
        <v>0</v>
      </c>
      <c r="T80" s="79">
        <v>-17.333770000000001</v>
      </c>
      <c r="U80" s="79">
        <v>0</v>
      </c>
      <c r="V80" s="79">
        <v>0</v>
      </c>
      <c r="W80" s="79">
        <v>-113.79105447042164</v>
      </c>
      <c r="X80" s="79">
        <v>-16.131421156342192</v>
      </c>
      <c r="Y80" s="79">
        <v>0</v>
      </c>
      <c r="Z80" s="79">
        <v>-7.9767099999999997</v>
      </c>
      <c r="AA80" s="79">
        <v>-6583.7177699999993</v>
      </c>
      <c r="AB80" s="79">
        <v>0</v>
      </c>
      <c r="AC80" s="79">
        <v>-26.57084</v>
      </c>
      <c r="AD80" s="79">
        <v>0</v>
      </c>
      <c r="AE80" s="79">
        <v>-53.007300000000001</v>
      </c>
      <c r="AF80" s="79">
        <v>-36.668769999999995</v>
      </c>
      <c r="AG80" s="79">
        <v>-335.82602661492325</v>
      </c>
      <c r="AH80" s="79">
        <v>-16449.746773754709</v>
      </c>
    </row>
    <row r="81" spans="1:34" ht="12.95" customHeight="1" x14ac:dyDescent="0.2">
      <c r="A81" s="257" t="s">
        <v>1355</v>
      </c>
      <c r="B81" s="79">
        <v>0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</row>
    <row r="82" spans="1:34" ht="12.95" customHeight="1" x14ac:dyDescent="0.2">
      <c r="A82" s="76" t="s">
        <v>3968</v>
      </c>
      <c r="B82" s="79">
        <v>0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79">
        <v>0</v>
      </c>
    </row>
    <row r="83" spans="1:34" ht="12.95" customHeight="1" x14ac:dyDescent="0.2">
      <c r="A83" s="1704" t="s">
        <v>494</v>
      </c>
      <c r="B83" s="79">
        <v>0</v>
      </c>
      <c r="C83" s="79">
        <v>0</v>
      </c>
      <c r="D83" s="79">
        <v>0</v>
      </c>
      <c r="E83" s="79">
        <v>0</v>
      </c>
      <c r="F83" s="79">
        <v>0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0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0</v>
      </c>
      <c r="AF83" s="79">
        <v>0</v>
      </c>
      <c r="AG83" s="79">
        <v>0</v>
      </c>
      <c r="AH83" s="79">
        <v>0</v>
      </c>
    </row>
    <row r="84" spans="1:34" ht="12.95" customHeight="1" x14ac:dyDescent="0.2">
      <c r="A84" s="1704" t="s">
        <v>158</v>
      </c>
      <c r="B84" s="79">
        <v>0</v>
      </c>
      <c r="C84" s="79">
        <v>-0.31686000000000003</v>
      </c>
      <c r="D84" s="79">
        <v>0</v>
      </c>
      <c r="E84" s="79">
        <v>-106.40300000000001</v>
      </c>
      <c r="F84" s="79">
        <v>-69.76437</v>
      </c>
      <c r="G84" s="79">
        <v>0</v>
      </c>
      <c r="H84" s="79">
        <v>0</v>
      </c>
      <c r="I84" s="79">
        <v>0</v>
      </c>
      <c r="J84" s="79">
        <v>-170.53037999999992</v>
      </c>
      <c r="K84" s="79">
        <v>0</v>
      </c>
      <c r="L84" s="79">
        <v>0</v>
      </c>
      <c r="M84" s="79">
        <v>0</v>
      </c>
      <c r="N84" s="79">
        <v>0</v>
      </c>
      <c r="O84" s="79">
        <v>-2.5650200000000001</v>
      </c>
      <c r="P84" s="79">
        <v>-3.5987900000000002</v>
      </c>
      <c r="Q84" s="79">
        <v>-3.16615</v>
      </c>
      <c r="R84" s="79">
        <v>0</v>
      </c>
      <c r="S84" s="79">
        <v>-3.26275</v>
      </c>
      <c r="T84" s="79">
        <v>-9.2014200000000006</v>
      </c>
      <c r="U84" s="79">
        <v>-60.349090000000004</v>
      </c>
      <c r="V84" s="79">
        <v>0.19259000000000001</v>
      </c>
      <c r="W84" s="79">
        <v>0</v>
      </c>
      <c r="X84" s="79">
        <v>-1.4512800000000001</v>
      </c>
      <c r="Y84" s="79">
        <v>-0.35099999999999998</v>
      </c>
      <c r="Z84" s="79">
        <v>0</v>
      </c>
      <c r="AA84" s="79">
        <v>0</v>
      </c>
      <c r="AB84" s="79">
        <v>-40.43027</v>
      </c>
      <c r="AC84" s="79">
        <v>0</v>
      </c>
      <c r="AD84" s="79">
        <v>0</v>
      </c>
      <c r="AE84" s="79">
        <v>0</v>
      </c>
      <c r="AF84" s="79">
        <v>0</v>
      </c>
      <c r="AG84" s="79">
        <v>1.45045</v>
      </c>
      <c r="AH84" s="79">
        <v>-469.74733999999995</v>
      </c>
    </row>
    <row r="85" spans="1:34" s="331" customFormat="1" ht="15" customHeight="1" x14ac:dyDescent="0.2">
      <c r="A85" s="1330" t="s">
        <v>853</v>
      </c>
      <c r="B85" s="1721">
        <v>-1362.0101923826289</v>
      </c>
      <c r="C85" s="1721">
        <v>-9252.4487500000014</v>
      </c>
      <c r="D85" s="1721">
        <v>-67050.733639452737</v>
      </c>
      <c r="E85" s="1721">
        <v>-34853.241802029181</v>
      </c>
      <c r="F85" s="1721">
        <v>-1675.9947398596541</v>
      </c>
      <c r="G85" s="1721">
        <v>-7954.6947051642637</v>
      </c>
      <c r="H85" s="1721">
        <v>-16725.924857051381</v>
      </c>
      <c r="I85" s="1721">
        <v>-5414.0474905452056</v>
      </c>
      <c r="J85" s="1721">
        <v>-34519.963055878863</v>
      </c>
      <c r="K85" s="1721">
        <v>-994.15697000000046</v>
      </c>
      <c r="L85" s="1721">
        <v>-809.23712000000012</v>
      </c>
      <c r="M85" s="1721">
        <v>-26706.026300000001</v>
      </c>
      <c r="N85" s="1721">
        <v>-53639.341848094024</v>
      </c>
      <c r="O85" s="1721">
        <v>-1287.9961520863317</v>
      </c>
      <c r="P85" s="1721">
        <v>-496.73024194785125</v>
      </c>
      <c r="Q85" s="1721">
        <v>-6597.1799300000011</v>
      </c>
      <c r="R85" s="1721">
        <v>-4419.2391840539985</v>
      </c>
      <c r="S85" s="1721">
        <v>-1614.8152501180753</v>
      </c>
      <c r="T85" s="1721">
        <v>-3498.6889699999997</v>
      </c>
      <c r="U85" s="1721">
        <v>-170.02629999999999</v>
      </c>
      <c r="V85" s="1721">
        <v>-4975.8819084834258</v>
      </c>
      <c r="W85" s="1721">
        <v>-2115.9881385198951</v>
      </c>
      <c r="X85" s="1721">
        <v>-2991.4567031516585</v>
      </c>
      <c r="Y85" s="1721">
        <v>-891.83199999999999</v>
      </c>
      <c r="Z85" s="1721">
        <v>-2203.5207300000002</v>
      </c>
      <c r="AA85" s="1721">
        <v>-10969.852975504838</v>
      </c>
      <c r="AB85" s="1721">
        <v>-3678.032392959125</v>
      </c>
      <c r="AC85" s="1721">
        <v>-379.70358999999996</v>
      </c>
      <c r="AD85" s="1721">
        <v>-102.40673999999996</v>
      </c>
      <c r="AE85" s="1721">
        <v>-5280.5896178828316</v>
      </c>
      <c r="AF85" s="1721">
        <v>-23242.165970000002</v>
      </c>
      <c r="AG85" s="1721">
        <v>-18760.565378219017</v>
      </c>
      <c r="AH85" s="1721">
        <v>-354634.49364338501</v>
      </c>
    </row>
    <row r="86" spans="1:34" s="331" customFormat="1" ht="12.95" customHeight="1" x14ac:dyDescent="0.2">
      <c r="A86" s="1709" t="s">
        <v>1125</v>
      </c>
      <c r="B86" s="1722"/>
      <c r="C86" s="1722"/>
      <c r="D86" s="1722"/>
      <c r="E86" s="1722"/>
      <c r="F86" s="1722"/>
      <c r="G86" s="1722"/>
      <c r="H86" s="1722"/>
      <c r="I86" s="1722"/>
      <c r="J86" s="1722"/>
      <c r="K86" s="1722"/>
      <c r="L86" s="1722"/>
      <c r="M86" s="1722"/>
      <c r="N86" s="1722"/>
      <c r="O86" s="1722"/>
      <c r="P86" s="1722"/>
      <c r="Q86" s="1722"/>
      <c r="R86" s="1722"/>
      <c r="S86" s="1722"/>
      <c r="T86" s="1722"/>
      <c r="U86" s="1722"/>
      <c r="V86" s="1722"/>
      <c r="W86" s="1722"/>
      <c r="X86" s="1722"/>
      <c r="Y86" s="1722"/>
      <c r="Z86" s="1722"/>
      <c r="AA86" s="1722"/>
      <c r="AB86" s="1722"/>
      <c r="AC86" s="1722"/>
      <c r="AD86" s="1722"/>
      <c r="AE86" s="1722"/>
      <c r="AF86" s="1722"/>
      <c r="AG86" s="1722"/>
      <c r="AH86" s="1722"/>
    </row>
    <row r="87" spans="1:34" s="331" customFormat="1" ht="15" customHeight="1" thickBot="1" x14ac:dyDescent="0.25">
      <c r="A87" s="1710" t="s">
        <v>854</v>
      </c>
      <c r="B87" s="1725">
        <v>-908.90523174568762</v>
      </c>
      <c r="C87" s="1725">
        <v>12202.299249999998</v>
      </c>
      <c r="D87" s="1725">
        <v>16195.933780547261</v>
      </c>
      <c r="E87" s="1725">
        <v>6163.0179379708061</v>
      </c>
      <c r="F87" s="1725">
        <v>4900.2391587365264</v>
      </c>
      <c r="G87" s="1725">
        <v>2474.4753951357488</v>
      </c>
      <c r="H87" s="1725">
        <v>14664.110212948621</v>
      </c>
      <c r="I87" s="1725">
        <v>537.90624945479431</v>
      </c>
      <c r="J87" s="1725">
        <v>11122.824470420215</v>
      </c>
      <c r="K87" s="1725">
        <v>-109.36070000000018</v>
      </c>
      <c r="L87" s="1725">
        <v>768.32885999999974</v>
      </c>
      <c r="M87" s="1725">
        <v>10282.80645252694</v>
      </c>
      <c r="N87" s="1725">
        <v>24685.279303930314</v>
      </c>
      <c r="O87" s="1725">
        <v>-523.78114208633258</v>
      </c>
      <c r="P87" s="1725">
        <v>777.74132266295715</v>
      </c>
      <c r="Q87" s="1725">
        <v>10048.28190610306</v>
      </c>
      <c r="R87" s="1725">
        <v>4685.494151073568</v>
      </c>
      <c r="S87" s="1725">
        <v>3886.4056598819247</v>
      </c>
      <c r="T87" s="1725">
        <v>1965.6411800000001</v>
      </c>
      <c r="U87" s="1725">
        <v>244.75722999999988</v>
      </c>
      <c r="V87" s="1725">
        <v>4966.9962315165749</v>
      </c>
      <c r="W87" s="1725">
        <v>-703.42088032554238</v>
      </c>
      <c r="X87" s="1725">
        <v>10527.631335011909</v>
      </c>
      <c r="Y87" s="1725">
        <v>890.73099999999988</v>
      </c>
      <c r="Z87" s="1725">
        <v>1453.1858399999996</v>
      </c>
      <c r="AA87" s="1725">
        <v>1499.7177888420119</v>
      </c>
      <c r="AB87" s="1725">
        <v>2374.4555200282875</v>
      </c>
      <c r="AC87" s="1725">
        <v>-376.03473999999989</v>
      </c>
      <c r="AD87" s="1725">
        <v>59.542380000000037</v>
      </c>
      <c r="AE87" s="1725">
        <v>12136.812900162893</v>
      </c>
      <c r="AF87" s="1725">
        <v>14753.063050000004</v>
      </c>
      <c r="AG87" s="1725">
        <v>5708.6488760772409</v>
      </c>
      <c r="AH87" s="1726">
        <v>177354.82474887406</v>
      </c>
    </row>
    <row r="88" spans="1:34" ht="12.95" customHeight="1" x14ac:dyDescent="0.2">
      <c r="A88" s="1711" t="s">
        <v>2141</v>
      </c>
      <c r="B88" s="1144">
        <v>80.835922422513661</v>
      </c>
      <c r="C88" s="1144">
        <v>13323.43398</v>
      </c>
      <c r="D88" s="1144">
        <v>23369.855369999997</v>
      </c>
      <c r="E88" s="1144">
        <v>13166.396452148498</v>
      </c>
      <c r="F88" s="1144">
        <v>3793.0998269199617</v>
      </c>
      <c r="G88" s="1144">
        <v>2912.4300400000011</v>
      </c>
      <c r="H88" s="1144">
        <v>13634.635930000004</v>
      </c>
      <c r="I88" s="1144">
        <v>1498.5553100000004</v>
      </c>
      <c r="J88" s="1144">
        <v>5385.8838560858967</v>
      </c>
      <c r="K88" s="1144">
        <v>-173.67862999999988</v>
      </c>
      <c r="L88" s="1144">
        <v>919.58734000000004</v>
      </c>
      <c r="M88" s="1144">
        <v>10214.454250000004</v>
      </c>
      <c r="N88" s="1144">
        <v>32879.888801922636</v>
      </c>
      <c r="O88" s="1144">
        <v>546.86517602618767</v>
      </c>
      <c r="P88" s="1144">
        <v>650.52812467319609</v>
      </c>
      <c r="Q88" s="1144">
        <v>18784.620219530967</v>
      </c>
      <c r="R88" s="1144">
        <v>5731.2576200000021</v>
      </c>
      <c r="S88" s="1144">
        <v>2770.5890140860529</v>
      </c>
      <c r="T88" s="1144">
        <v>1173.4542800000002</v>
      </c>
      <c r="U88" s="1144">
        <v>128.88835999999995</v>
      </c>
      <c r="V88" s="1144">
        <v>3072.7284999999993</v>
      </c>
      <c r="W88" s="1144">
        <v>-505.73411879521257</v>
      </c>
      <c r="X88" s="1144">
        <v>6424.1583454179445</v>
      </c>
      <c r="Y88" s="1144">
        <v>273.721</v>
      </c>
      <c r="Z88" s="1144">
        <v>2734.1532300000003</v>
      </c>
      <c r="AA88" s="1144">
        <v>3772.6763277999994</v>
      </c>
      <c r="AB88" s="1144">
        <v>1603.7886729344568</v>
      </c>
      <c r="AC88" s="1144" t="s">
        <v>1933</v>
      </c>
      <c r="AD88" s="1144">
        <v>16.532389999999999</v>
      </c>
      <c r="AE88" s="1144">
        <v>10192.462304390821</v>
      </c>
      <c r="AF88" s="1144">
        <v>309.08084755132535</v>
      </c>
      <c r="AG88" s="1144">
        <v>11210.018422591807</v>
      </c>
      <c r="AH88" s="1144">
        <v>189895.16716570704</v>
      </c>
    </row>
    <row r="89" spans="1:34" s="331" customFormat="1" ht="12.95" customHeight="1" x14ac:dyDescent="0.2">
      <c r="A89" s="1711" t="s">
        <v>1861</v>
      </c>
      <c r="B89" s="1144">
        <v>0</v>
      </c>
      <c r="C89" s="1144">
        <v>15721.246769980993</v>
      </c>
      <c r="D89" s="1144">
        <v>28179.315010000002</v>
      </c>
      <c r="E89" s="1144">
        <v>37200.183344627243</v>
      </c>
      <c r="F89" s="1144">
        <v>2221.4040536175962</v>
      </c>
      <c r="G89" s="1144">
        <v>3355.8150024772963</v>
      </c>
      <c r="H89" s="1144">
        <v>18036.681550004032</v>
      </c>
      <c r="I89" s="1144">
        <v>197.43118999999948</v>
      </c>
      <c r="J89" s="1144">
        <v>4467.8786690645074</v>
      </c>
      <c r="K89" s="1144">
        <v>-1.6909799999999813</v>
      </c>
      <c r="L89" s="1144">
        <v>-128.8673400000001</v>
      </c>
      <c r="M89" s="1144">
        <v>13386.820589999992</v>
      </c>
      <c r="N89" s="1144">
        <v>35570.722665567075</v>
      </c>
      <c r="O89" s="1144">
        <v>661.06747999999993</v>
      </c>
      <c r="P89" s="1144">
        <v>893.18623074270738</v>
      </c>
      <c r="Q89" s="1144">
        <v>5000.3175097549556</v>
      </c>
      <c r="R89" s="1144">
        <v>6401.5460700000003</v>
      </c>
      <c r="S89" s="1144">
        <v>986.44547263928666</v>
      </c>
      <c r="T89" s="1144">
        <v>1831.7072100000009</v>
      </c>
      <c r="U89" s="1144">
        <v>66.013560000000012</v>
      </c>
      <c r="V89" s="1144">
        <v>4391.8158500000009</v>
      </c>
      <c r="W89" s="1144">
        <v>5429.2145964190286</v>
      </c>
      <c r="X89" s="1144">
        <v>7341.3439500000022</v>
      </c>
      <c r="Y89" s="1144">
        <v>-40.565270000000005</v>
      </c>
      <c r="Z89" s="1144">
        <v>3477.7952500000001</v>
      </c>
      <c r="AA89" s="1144">
        <v>3926.9659245999997</v>
      </c>
      <c r="AB89" s="1144">
        <v>2569.9303280014246</v>
      </c>
      <c r="AC89" s="1144" t="s">
        <v>1933</v>
      </c>
      <c r="AD89" s="1144">
        <v>-735.76585000000023</v>
      </c>
      <c r="AE89" s="1144">
        <v>10448.55606697493</v>
      </c>
      <c r="AF89" s="1144" t="s">
        <v>1933</v>
      </c>
      <c r="AG89" s="1144">
        <v>10791.61903661179</v>
      </c>
      <c r="AH89" s="1144">
        <v>221648.1339410829</v>
      </c>
    </row>
    <row r="90" spans="1:34" ht="12.95" customHeight="1" x14ac:dyDescent="0.2">
      <c r="A90" s="1712" t="s">
        <v>1111</v>
      </c>
      <c r="B90" s="84" t="s">
        <v>1933</v>
      </c>
      <c r="C90" s="84">
        <v>11812.092501812123</v>
      </c>
      <c r="D90" s="84">
        <v>31729.595989999994</v>
      </c>
      <c r="E90" s="84">
        <v>34548.043699092064</v>
      </c>
      <c r="F90" s="84">
        <v>1908.8937989754681</v>
      </c>
      <c r="G90" s="84">
        <v>3601.1355143578494</v>
      </c>
      <c r="H90" s="84">
        <v>17031.468699999346</v>
      </c>
      <c r="I90" s="84">
        <v>0</v>
      </c>
      <c r="J90" s="84">
        <v>8356.11724756492</v>
      </c>
      <c r="K90" s="84">
        <v>-11.492640000000002</v>
      </c>
      <c r="L90" s="84">
        <v>-403.29900999999995</v>
      </c>
      <c r="M90" s="84">
        <v>12042.816040000016</v>
      </c>
      <c r="N90" s="84">
        <v>33065.651259999984</v>
      </c>
      <c r="O90" s="84">
        <v>-39.128389999999982</v>
      </c>
      <c r="P90" s="84">
        <v>739.08184774961035</v>
      </c>
      <c r="Q90" s="84">
        <v>6851.8032414519757</v>
      </c>
      <c r="R90" s="84">
        <v>6736.4469400000016</v>
      </c>
      <c r="S90" s="84">
        <v>2585.3751563561364</v>
      </c>
      <c r="T90" s="84">
        <v>3424.9086900000011</v>
      </c>
      <c r="U90" s="84">
        <v>69.029259999999994</v>
      </c>
      <c r="V90" s="84">
        <v>704.54810999999597</v>
      </c>
      <c r="W90" s="84">
        <v>2650.9052131876515</v>
      </c>
      <c r="X90" s="84">
        <v>6395.5955294498735</v>
      </c>
      <c r="Y90" s="84" t="s">
        <v>1933</v>
      </c>
      <c r="Z90" s="84">
        <v>2993.4685600000003</v>
      </c>
      <c r="AA90" s="84">
        <v>1407.1270996367684</v>
      </c>
      <c r="AB90" s="84">
        <v>14326.027240000001</v>
      </c>
      <c r="AC90" s="84" t="s">
        <v>1933</v>
      </c>
      <c r="AD90" s="84" t="s">
        <v>1933</v>
      </c>
      <c r="AE90" s="84">
        <v>9595.4114200000004</v>
      </c>
      <c r="AF90" s="84" t="s">
        <v>1933</v>
      </c>
      <c r="AG90" s="84">
        <v>8134.6653572292253</v>
      </c>
      <c r="AH90" s="84">
        <v>220256.288376863</v>
      </c>
    </row>
    <row r="91" spans="1:34" ht="12.95" customHeight="1" thickBot="1" x14ac:dyDescent="0.25">
      <c r="A91" s="1713" t="s">
        <v>1112</v>
      </c>
      <c r="B91" s="85" t="s">
        <v>1933</v>
      </c>
      <c r="C91" s="85">
        <f>HLOOKUP(C8,'35'!$A$8:$AG$87,62,0)</f>
        <v>3887.5309500000003</v>
      </c>
      <c r="D91" s="85">
        <f>HLOOKUP(D8,'35'!$A$8:$AG$87,62,0)</f>
        <v>15553.327660000003</v>
      </c>
      <c r="E91" s="85">
        <f>HLOOKUP(E8,'35'!$A$8:$AG$87,62,0)</f>
        <v>21646.676300000006</v>
      </c>
      <c r="F91" s="85">
        <f>HLOOKUP(F8,'35'!$A$8:$AG$87,62,0)</f>
        <v>1977.34708</v>
      </c>
      <c r="G91" s="85">
        <f>HLOOKUP(G8,'35'!$A$8:$AG$87,62,0)</f>
        <v>1979.3265761999999</v>
      </c>
      <c r="H91" s="85">
        <f>HLOOKUP(H8,'35'!$A$8:$AG$87,62,0)</f>
        <v>15137.353809999988</v>
      </c>
      <c r="I91" s="85" t="s">
        <v>1933</v>
      </c>
      <c r="J91" s="85">
        <f>HLOOKUP(J8,'35'!$A$8:$AG$87,62,0)</f>
        <v>5376.2731498729645</v>
      </c>
      <c r="K91" s="85" t="s">
        <v>1933</v>
      </c>
      <c r="L91" s="85" t="s">
        <v>1933</v>
      </c>
      <c r="M91" s="85">
        <f>HLOOKUP(M8,'35'!$A$8:$AG$87,62,0)</f>
        <v>4892.6943300000003</v>
      </c>
      <c r="N91" s="85">
        <f>HLOOKUP(N8,'35'!$A$8:$AG$87,62,0)</f>
        <v>22969.545734157331</v>
      </c>
      <c r="O91" s="85">
        <f>HLOOKUP(O8,'35'!$A$8:$AG$87,62,0)</f>
        <v>-7.6733100000000007</v>
      </c>
      <c r="P91" s="85">
        <f>HLOOKUP(P8,'35'!$A$8:$AG$87,62,0)</f>
        <v>464.23820764168119</v>
      </c>
      <c r="Q91" s="85">
        <f>HLOOKUP(Q8,'35'!$A$8:$AG$87,62,0)</f>
        <v>3709.5269800000001</v>
      </c>
      <c r="R91" s="85">
        <f>HLOOKUP(R8,'35'!$A$8:$AG$87,62,0)</f>
        <v>3131.9207500000002</v>
      </c>
      <c r="S91" s="85">
        <f>HLOOKUP(S8,'35'!$A$8:$AG$87,62,0)</f>
        <v>2927.9232400000001</v>
      </c>
      <c r="T91" s="85">
        <f>HLOOKUP(T8,'35'!$A$8:$AG$87,62,0)</f>
        <v>804.62098000000003</v>
      </c>
      <c r="U91" s="85">
        <f>HLOOKUP(U8,'35'!$A$8:$AG$87,62,0)</f>
        <v>129.68066000000002</v>
      </c>
      <c r="V91" s="85">
        <f>HLOOKUP(V8,'35'!$A$8:$AG$87,62,0)</f>
        <v>830.53134000000057</v>
      </c>
      <c r="W91" s="85">
        <f>HLOOKUP(W8,'35'!$A$8:$AG$87,62,0)</f>
        <v>21.382137689979789</v>
      </c>
      <c r="X91" s="85">
        <f>HLOOKUP(X8,'35'!$A$8:$AG$87,62,0)</f>
        <v>3618.4514573686133</v>
      </c>
      <c r="Y91" s="85" t="s">
        <v>1933</v>
      </c>
      <c r="Z91" s="85">
        <f>HLOOKUP(Z8,'35'!$A$8:$AG$87,62,0)</f>
        <v>2110.7689300000002</v>
      </c>
      <c r="AA91" s="85">
        <f>HLOOKUP(AA8,'35'!$A$8:$AG$87,62,0)</f>
        <v>-63.683510000000005</v>
      </c>
      <c r="AB91" s="85">
        <f>HLOOKUP(AB8,'35'!$A$8:$AG$87,62,0)</f>
        <v>10604.14811143159</v>
      </c>
      <c r="AC91" s="85" t="s">
        <v>1933</v>
      </c>
      <c r="AD91" s="85" t="s">
        <v>1933</v>
      </c>
      <c r="AE91" s="85">
        <f>HLOOKUP(AE8,'35'!$A$8:$AG$87,62,0)</f>
        <v>4624.5988899999993</v>
      </c>
      <c r="AF91" s="85" t="s">
        <v>1933</v>
      </c>
      <c r="AG91" s="85">
        <f>HLOOKUP(AG8,'35'!$A$8:$AG$87,62,0)</f>
        <v>4564.0811698702373</v>
      </c>
      <c r="AH91" s="85">
        <f>SUM(B91:AG91)</f>
        <v>130890.5916242324</v>
      </c>
    </row>
    <row r="92" spans="1:34" x14ac:dyDescent="0.2">
      <c r="A92" s="1161"/>
    </row>
    <row r="93" spans="1:34" ht="12.95" customHeight="1" x14ac:dyDescent="0.2">
      <c r="A93" s="929"/>
      <c r="B93" s="665"/>
      <c r="C93" s="665"/>
      <c r="D93" s="665"/>
      <c r="E93" s="665"/>
      <c r="F93" s="80"/>
      <c r="G93" s="80"/>
      <c r="H93" s="80"/>
      <c r="I93" s="80"/>
      <c r="J93" s="80"/>
      <c r="K93" s="80"/>
      <c r="L93" s="80"/>
      <c r="M93" s="80"/>
      <c r="N93" s="80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33"/>
    </row>
  </sheetData>
  <mergeCells count="2">
    <mergeCell ref="P5:AH6"/>
    <mergeCell ref="A5:O6"/>
  </mergeCells>
  <phoneticPr fontId="6" type="noConversion"/>
  <conditionalFormatting sqref="AH8 C8:AC8">
    <cfRule type="expression" dxfId="264" priority="780" stopIfTrue="1">
      <formula>#REF!=1</formula>
    </cfRule>
  </conditionalFormatting>
  <conditionalFormatting sqref="A92">
    <cfRule type="expression" dxfId="263" priority="782" stopIfTrue="1">
      <formula>#REF!=1</formula>
    </cfRule>
  </conditionalFormatting>
  <conditionalFormatting sqref="AE8:AF8">
    <cfRule type="expression" dxfId="262" priority="828" stopIfTrue="1">
      <formula>#REF!=1</formula>
    </cfRule>
  </conditionalFormatting>
  <conditionalFormatting sqref="AD8">
    <cfRule type="expression" dxfId="261" priority="830" stopIfTrue="1">
      <formula>#REF!=1</formula>
    </cfRule>
  </conditionalFormatting>
  <conditionalFormatting sqref="AG8:AH8">
    <cfRule type="expression" dxfId="260" priority="83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1811023622047245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5" min="2" max="9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W88"/>
  <sheetViews>
    <sheetView showGridLines="0" zoomScaleNormal="100" workbookViewId="0">
      <pane xSplit="1" ySplit="8" topLeftCell="B9" activePane="bottomRight" state="frozen"/>
      <selection activeCell="AO18" sqref="AO18"/>
      <selection pane="topRight" activeCell="AO18" sqref="AO18"/>
      <selection pane="bottomLeft" activeCell="AO18" sqref="AO18"/>
      <selection pane="bottomRight" activeCell="A8" sqref="A8"/>
    </sheetView>
  </sheetViews>
  <sheetFormatPr defaultRowHeight="12.75" x14ac:dyDescent="0.2"/>
  <cols>
    <col min="1" max="1" width="52.140625" style="514" customWidth="1"/>
    <col min="2" max="22" width="11.7109375" style="514" customWidth="1"/>
    <col min="23" max="23" width="10.85546875" style="514" customWidth="1"/>
    <col min="24" max="16384" width="9.140625" style="514"/>
  </cols>
  <sheetData>
    <row r="1" spans="1:23" x14ac:dyDescent="0.2">
      <c r="A1" s="877" t="s">
        <v>624</v>
      </c>
    </row>
    <row r="2" spans="1:23" x14ac:dyDescent="0.2">
      <c r="A2" s="877" t="s">
        <v>625</v>
      </c>
    </row>
    <row r="3" spans="1:23" s="959" customFormat="1" ht="15" customHeight="1" x14ac:dyDescent="0.2">
      <c r="A3" s="1052" t="s">
        <v>1256</v>
      </c>
      <c r="W3" s="1054" t="s">
        <v>1257</v>
      </c>
    </row>
    <row r="4" spans="1:23" s="579" customFormat="1" ht="12" customHeight="1" x14ac:dyDescent="0.2">
      <c r="A4" s="520"/>
    </row>
    <row r="5" spans="1:23" s="579" customFormat="1" ht="18" customHeight="1" x14ac:dyDescent="0.2">
      <c r="A5" s="1940" t="s">
        <v>182</v>
      </c>
      <c r="B5" s="1940"/>
      <c r="C5" s="1940"/>
      <c r="D5" s="1940"/>
      <c r="E5" s="1940"/>
      <c r="F5" s="1940"/>
      <c r="G5" s="1940"/>
      <c r="H5" s="1940"/>
      <c r="I5" s="1940"/>
      <c r="J5" s="1940"/>
      <c r="K5" s="1938" t="s">
        <v>183</v>
      </c>
      <c r="L5" s="1938"/>
      <c r="M5" s="1938"/>
      <c r="N5" s="1938"/>
      <c r="O5" s="1938"/>
      <c r="P5" s="1938"/>
      <c r="Q5" s="1938"/>
      <c r="R5" s="1938"/>
      <c r="S5" s="1938"/>
      <c r="T5" s="1938"/>
      <c r="U5" s="1938"/>
      <c r="V5" s="1938"/>
      <c r="W5" s="1938"/>
    </row>
    <row r="6" spans="1:23" s="579" customFormat="1" ht="18" customHeight="1" x14ac:dyDescent="0.2">
      <c r="A6" s="1940"/>
      <c r="B6" s="1940"/>
      <c r="C6" s="1940"/>
      <c r="D6" s="1940"/>
      <c r="E6" s="1940"/>
      <c r="F6" s="1940"/>
      <c r="G6" s="1940"/>
      <c r="H6" s="1940"/>
      <c r="I6" s="1940"/>
      <c r="J6" s="1940"/>
      <c r="K6" s="1938"/>
      <c r="L6" s="1938"/>
      <c r="M6" s="1938"/>
      <c r="N6" s="1938"/>
      <c r="O6" s="1938"/>
      <c r="P6" s="1938"/>
      <c r="Q6" s="1938"/>
      <c r="R6" s="1938"/>
      <c r="S6" s="1938"/>
      <c r="T6" s="1938"/>
      <c r="U6" s="1938"/>
      <c r="V6" s="1938"/>
      <c r="W6" s="1938"/>
    </row>
    <row r="7" spans="1:23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80">
        <v>0</v>
      </c>
    </row>
    <row r="8" spans="1:23" s="62" customFormat="1" ht="75" customHeight="1" thickBot="1" x14ac:dyDescent="0.25">
      <c r="A8" s="1304"/>
      <c r="B8" s="1309" t="s">
        <v>1538</v>
      </c>
      <c r="C8" s="1309" t="s">
        <v>1074</v>
      </c>
      <c r="D8" s="1309" t="s">
        <v>1033</v>
      </c>
      <c r="E8" s="1305" t="s">
        <v>1899</v>
      </c>
      <c r="F8" s="1305" t="s">
        <v>1090</v>
      </c>
      <c r="G8" s="1305" t="s">
        <v>999</v>
      </c>
      <c r="H8" s="1305" t="s">
        <v>1908</v>
      </c>
      <c r="I8" s="1305" t="s">
        <v>1076</v>
      </c>
      <c r="J8" s="1305" t="s">
        <v>1997</v>
      </c>
      <c r="K8" s="1305" t="s">
        <v>1881</v>
      </c>
      <c r="L8" s="1305" t="s">
        <v>1028</v>
      </c>
      <c r="M8" s="1305" t="s">
        <v>1753</v>
      </c>
      <c r="N8" s="1305" t="s">
        <v>1077</v>
      </c>
      <c r="O8" s="1305" t="s">
        <v>1031</v>
      </c>
      <c r="P8" s="1305" t="s">
        <v>1934</v>
      </c>
      <c r="Q8" s="1305" t="s">
        <v>1100</v>
      </c>
      <c r="R8" s="1305" t="s">
        <v>1073</v>
      </c>
      <c r="S8" s="1305" t="s">
        <v>1488</v>
      </c>
      <c r="T8" s="1305" t="s">
        <v>1029</v>
      </c>
      <c r="U8" s="1305" t="s">
        <v>1878</v>
      </c>
      <c r="V8" s="1305" t="s">
        <v>1022</v>
      </c>
      <c r="W8" s="1306" t="s">
        <v>1407</v>
      </c>
    </row>
    <row r="9" spans="1:23" ht="15" customHeight="1" x14ac:dyDescent="0.2">
      <c r="A9" s="928" t="s">
        <v>844</v>
      </c>
      <c r="B9" s="81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</row>
    <row r="10" spans="1:23" ht="12.95" customHeight="1" x14ac:dyDescent="0.2">
      <c r="A10" s="73" t="s">
        <v>1019</v>
      </c>
      <c r="B10" s="31">
        <v>145765.76916999999</v>
      </c>
      <c r="C10" s="31">
        <v>292845.65092000004</v>
      </c>
      <c r="D10" s="31">
        <v>159495.64075999998</v>
      </c>
      <c r="E10" s="31">
        <v>1396.6198100000001</v>
      </c>
      <c r="F10" s="31">
        <v>64709.124340000002</v>
      </c>
      <c r="G10" s="31">
        <v>383.44625999999982</v>
      </c>
      <c r="H10" s="31">
        <v>56730.13996</v>
      </c>
      <c r="I10" s="31">
        <v>43354.153700000003</v>
      </c>
      <c r="J10" s="31">
        <v>52.537219999999969</v>
      </c>
      <c r="K10" s="31">
        <v>125362.87375</v>
      </c>
      <c r="L10" s="31">
        <v>55980.388550000003</v>
      </c>
      <c r="M10" s="31">
        <v>1885.7278599999997</v>
      </c>
      <c r="N10" s="31">
        <v>120.11511999999999</v>
      </c>
      <c r="O10" s="31">
        <v>278.36162000000002</v>
      </c>
      <c r="P10" s="31">
        <v>50581.518800000005</v>
      </c>
      <c r="Q10" s="31">
        <v>815.01919300000031</v>
      </c>
      <c r="R10" s="31">
        <v>6.6319999999905122E-2</v>
      </c>
      <c r="S10" s="31">
        <v>1513.4847499999996</v>
      </c>
      <c r="T10" s="31">
        <v>373904.78051000001</v>
      </c>
      <c r="U10" s="31">
        <v>30577.246650000001</v>
      </c>
      <c r="V10" s="31">
        <v>14134.215089999998</v>
      </c>
      <c r="W10" s="31">
        <v>1419886.879643</v>
      </c>
    </row>
    <row r="11" spans="1:23" ht="12.95" customHeight="1" x14ac:dyDescent="0.2">
      <c r="A11" s="73" t="s">
        <v>1178</v>
      </c>
      <c r="B11" s="31">
        <v>153338.87880999999</v>
      </c>
      <c r="C11" s="31">
        <v>318968.30144000001</v>
      </c>
      <c r="D11" s="31">
        <v>181640.55786999999</v>
      </c>
      <c r="E11" s="31">
        <v>1820.6957500000001</v>
      </c>
      <c r="F11" s="31">
        <v>72098.223190000004</v>
      </c>
      <c r="G11" s="31">
        <v>675.67406999999992</v>
      </c>
      <c r="H11" s="31">
        <v>61490.792480000004</v>
      </c>
      <c r="I11" s="31">
        <v>45519.276709999998</v>
      </c>
      <c r="J11" s="31">
        <v>90.942969999999974</v>
      </c>
      <c r="K11" s="31">
        <v>131601.40961999999</v>
      </c>
      <c r="L11" s="31">
        <v>64720.746650000001</v>
      </c>
      <c r="M11" s="31">
        <v>6492.6754199999996</v>
      </c>
      <c r="N11" s="31">
        <v>230.20119999999994</v>
      </c>
      <c r="O11" s="31">
        <v>1109.4851100000001</v>
      </c>
      <c r="P11" s="31">
        <v>80718.415200000003</v>
      </c>
      <c r="Q11" s="31">
        <v>4189.8768</v>
      </c>
      <c r="R11" s="31">
        <v>3881.8582099999999</v>
      </c>
      <c r="S11" s="31">
        <v>8715.5635000000002</v>
      </c>
      <c r="T11" s="31">
        <v>413247.63381999999</v>
      </c>
      <c r="U11" s="31">
        <v>31536.7058</v>
      </c>
      <c r="V11" s="31">
        <v>30476.843619999996</v>
      </c>
      <c r="W11" s="31">
        <v>1612564.7582399999</v>
      </c>
    </row>
    <row r="12" spans="1:23" ht="12.95" customHeight="1" x14ac:dyDescent="0.2">
      <c r="A12" s="73" t="s">
        <v>1603</v>
      </c>
      <c r="B12" s="31">
        <v>153338.87880999999</v>
      </c>
      <c r="C12" s="31">
        <v>318784.64483</v>
      </c>
      <c r="D12" s="31">
        <v>179755.99020999999</v>
      </c>
      <c r="E12" s="31">
        <v>1820.6957500000001</v>
      </c>
      <c r="F12" s="31">
        <v>72098.223190000004</v>
      </c>
      <c r="G12" s="31">
        <v>675.67406999999992</v>
      </c>
      <c r="H12" s="31">
        <v>61490.792480000004</v>
      </c>
      <c r="I12" s="31">
        <v>45519.276709999998</v>
      </c>
      <c r="J12" s="31">
        <v>90.942969999999974</v>
      </c>
      <c r="K12" s="31">
        <v>131601.40961999999</v>
      </c>
      <c r="L12" s="31">
        <v>64720.746650000001</v>
      </c>
      <c r="M12" s="31">
        <v>6492.6754199999996</v>
      </c>
      <c r="N12" s="31">
        <v>230.20119999999994</v>
      </c>
      <c r="O12" s="31">
        <v>1109.4851100000001</v>
      </c>
      <c r="P12" s="31">
        <v>49472.066380000004</v>
      </c>
      <c r="Q12" s="31">
        <v>4189.8768</v>
      </c>
      <c r="R12" s="31">
        <v>3881.8582099999999</v>
      </c>
      <c r="S12" s="31">
        <v>8715.5635000000002</v>
      </c>
      <c r="T12" s="31">
        <v>413393.89286999998</v>
      </c>
      <c r="U12" s="31">
        <v>31536.7058</v>
      </c>
      <c r="V12" s="31">
        <v>30476.843619999996</v>
      </c>
      <c r="W12" s="31">
        <v>1579396.4441999998</v>
      </c>
    </row>
    <row r="13" spans="1:23" ht="12.95" customHeight="1" x14ac:dyDescent="0.2">
      <c r="A13" s="73" t="s">
        <v>1604</v>
      </c>
      <c r="B13" s="31">
        <v>0</v>
      </c>
      <c r="C13" s="31">
        <v>183.65660999999997</v>
      </c>
      <c r="D13" s="31">
        <v>1884.5676599999999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31246.348819999999</v>
      </c>
      <c r="Q13" s="31">
        <v>0</v>
      </c>
      <c r="R13" s="31">
        <v>0</v>
      </c>
      <c r="S13" s="31">
        <v>0</v>
      </c>
      <c r="T13" s="31">
        <v>-146.25905</v>
      </c>
      <c r="U13" s="31">
        <v>0</v>
      </c>
      <c r="V13" s="31">
        <v>0</v>
      </c>
      <c r="W13" s="31">
        <v>33168.314039999997</v>
      </c>
    </row>
    <row r="14" spans="1:23" ht="12.95" customHeight="1" x14ac:dyDescent="0.2">
      <c r="A14" s="73" t="s">
        <v>1605</v>
      </c>
      <c r="B14" s="31">
        <v>-0.2137600000000093</v>
      </c>
      <c r="C14" s="31">
        <v>-14743.64055</v>
      </c>
      <c r="D14" s="31">
        <v>-9694.6427100000001</v>
      </c>
      <c r="E14" s="31">
        <v>-618.5729399999999</v>
      </c>
      <c r="F14" s="31">
        <v>-1402.7746900000004</v>
      </c>
      <c r="G14" s="31">
        <v>-251.75230999999999</v>
      </c>
      <c r="H14" s="31">
        <v>-4.256959999999963</v>
      </c>
      <c r="I14" s="31">
        <v>146.12705</v>
      </c>
      <c r="J14" s="31">
        <v>-35.667550000000006</v>
      </c>
      <c r="K14" s="31">
        <v>0.90982000000000007</v>
      </c>
      <c r="L14" s="31">
        <v>-126.42840000000002</v>
      </c>
      <c r="M14" s="31">
        <v>-3445.2317200000002</v>
      </c>
      <c r="N14" s="31">
        <v>-132.88129000000004</v>
      </c>
      <c r="O14" s="31">
        <v>-731.69266000000005</v>
      </c>
      <c r="P14" s="31">
        <v>-89.338080000000005</v>
      </c>
      <c r="Q14" s="31">
        <v>-3373.8969169999996</v>
      </c>
      <c r="R14" s="31">
        <v>-3881.8582099999999</v>
      </c>
      <c r="S14" s="31">
        <v>-9803.0375199999999</v>
      </c>
      <c r="T14" s="31">
        <v>-3683.0609599999998</v>
      </c>
      <c r="U14" s="31">
        <v>0</v>
      </c>
      <c r="V14" s="31">
        <v>-10544.492960000001</v>
      </c>
      <c r="W14" s="31">
        <v>-62416.404027000004</v>
      </c>
    </row>
    <row r="15" spans="1:23" ht="12.95" customHeight="1" x14ac:dyDescent="0.2">
      <c r="A15" s="73" t="s">
        <v>1606</v>
      </c>
      <c r="B15" s="31">
        <v>-0.2137600000000093</v>
      </c>
      <c r="C15" s="31">
        <v>-9897.8069199999991</v>
      </c>
      <c r="D15" s="31">
        <v>-9694.6427100000001</v>
      </c>
      <c r="E15" s="31">
        <v>-618.5729399999999</v>
      </c>
      <c r="F15" s="31">
        <v>-1402.7746900000004</v>
      </c>
      <c r="G15" s="31">
        <v>-251.75230999999999</v>
      </c>
      <c r="H15" s="31">
        <v>-4.256959999999963</v>
      </c>
      <c r="I15" s="31">
        <v>146.12705</v>
      </c>
      <c r="J15" s="31">
        <v>-35.667550000000006</v>
      </c>
      <c r="K15" s="31">
        <v>0.90982000000000007</v>
      </c>
      <c r="L15" s="31">
        <v>-126.42840000000002</v>
      </c>
      <c r="M15" s="31">
        <v>-3445.2317200000002</v>
      </c>
      <c r="N15" s="31">
        <v>-132.88129000000004</v>
      </c>
      <c r="O15" s="31">
        <v>-731.69266000000005</v>
      </c>
      <c r="P15" s="31">
        <v>-89.338080000000005</v>
      </c>
      <c r="Q15" s="31">
        <v>-3373.8969169999996</v>
      </c>
      <c r="R15" s="31">
        <v>-3881.8582099999999</v>
      </c>
      <c r="S15" s="31">
        <v>-9803.0375199999999</v>
      </c>
      <c r="T15" s="31">
        <v>-3683.0609599999998</v>
      </c>
      <c r="U15" s="31">
        <v>0</v>
      </c>
      <c r="V15" s="31">
        <v>-10544.492960000001</v>
      </c>
      <c r="W15" s="31">
        <v>-57570.570397000003</v>
      </c>
    </row>
    <row r="16" spans="1:23" ht="12.95" customHeight="1" x14ac:dyDescent="0.2">
      <c r="A16" s="73" t="s">
        <v>1922</v>
      </c>
      <c r="B16" s="31">
        <v>-0.2137600000000093</v>
      </c>
      <c r="C16" s="31">
        <v>0</v>
      </c>
      <c r="D16" s="31">
        <v>-9673.6427100000001</v>
      </c>
      <c r="E16" s="31">
        <v>-618.5729399999999</v>
      </c>
      <c r="F16" s="31">
        <v>-0.15759000000000001</v>
      </c>
      <c r="G16" s="31">
        <v>-251.75230999999999</v>
      </c>
      <c r="H16" s="31">
        <v>-4.256959999999963</v>
      </c>
      <c r="I16" s="31">
        <v>146.12705</v>
      </c>
      <c r="J16" s="31">
        <v>-35.667550000000006</v>
      </c>
      <c r="K16" s="31">
        <v>0.90982000000000007</v>
      </c>
      <c r="L16" s="31">
        <v>-17.5425</v>
      </c>
      <c r="M16" s="31">
        <v>-472.95715000000001</v>
      </c>
      <c r="N16" s="31">
        <v>0</v>
      </c>
      <c r="O16" s="31">
        <v>-731.69266000000005</v>
      </c>
      <c r="P16" s="31">
        <v>0</v>
      </c>
      <c r="Q16" s="31">
        <v>-3240.9043569999999</v>
      </c>
      <c r="R16" s="31">
        <v>0</v>
      </c>
      <c r="S16" s="31">
        <v>0</v>
      </c>
      <c r="T16" s="31">
        <v>0</v>
      </c>
      <c r="U16" s="31">
        <v>0</v>
      </c>
      <c r="V16" s="31">
        <v>0.24605000000000002</v>
      </c>
      <c r="W16" s="31">
        <v>-14900.077567000002</v>
      </c>
    </row>
    <row r="17" spans="1:23" ht="12.95" customHeight="1" x14ac:dyDescent="0.2">
      <c r="A17" s="73" t="s">
        <v>1004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-108.88590000000002</v>
      </c>
      <c r="M17" s="31">
        <v>-2972.27457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-3683.0609599999998</v>
      </c>
      <c r="U17" s="31">
        <v>0</v>
      </c>
      <c r="V17" s="31">
        <v>0</v>
      </c>
      <c r="W17" s="31">
        <v>-6764.2221399999999</v>
      </c>
    </row>
    <row r="18" spans="1:23" ht="12.95" customHeight="1" x14ac:dyDescent="0.2">
      <c r="A18" s="73" t="s">
        <v>1013</v>
      </c>
      <c r="B18" s="31">
        <v>0</v>
      </c>
      <c r="C18" s="31">
        <v>-9897.8069199999991</v>
      </c>
      <c r="D18" s="31">
        <v>-21</v>
      </c>
      <c r="E18" s="31">
        <v>0</v>
      </c>
      <c r="F18" s="31">
        <v>-1402.6171000000004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-132.88129000000004</v>
      </c>
      <c r="O18" s="31">
        <v>0</v>
      </c>
      <c r="P18" s="31">
        <v>-89.338080000000005</v>
      </c>
      <c r="Q18" s="31">
        <v>-132.99255999999983</v>
      </c>
      <c r="R18" s="31">
        <v>-3881.8582099999999</v>
      </c>
      <c r="S18" s="31">
        <v>-9803.0375199999999</v>
      </c>
      <c r="T18" s="31">
        <v>0</v>
      </c>
      <c r="U18" s="31">
        <v>0</v>
      </c>
      <c r="V18" s="31">
        <v>-10544.739010000001</v>
      </c>
      <c r="W18" s="31">
        <v>-35906.270690000005</v>
      </c>
    </row>
    <row r="19" spans="1:23" ht="12.95" customHeight="1" x14ac:dyDescent="0.2">
      <c r="A19" s="73" t="s">
        <v>1607</v>
      </c>
      <c r="B19" s="31">
        <v>0</v>
      </c>
      <c r="C19" s="31">
        <v>-4845.8336300000001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-4845.8336300000001</v>
      </c>
    </row>
    <row r="20" spans="1:23" ht="12.95" customHeight="1" x14ac:dyDescent="0.2">
      <c r="A20" s="73" t="s">
        <v>1014</v>
      </c>
      <c r="B20" s="31">
        <v>0</v>
      </c>
      <c r="C20" s="31">
        <v>-4845.8336300000001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-4845.8336300000001</v>
      </c>
    </row>
    <row r="21" spans="1:23" ht="12.95" customHeight="1" x14ac:dyDescent="0.2">
      <c r="A21" s="73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</row>
    <row r="22" spans="1:23" ht="12.95" customHeight="1" x14ac:dyDescent="0.2">
      <c r="A22" s="73" t="s">
        <v>1013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</row>
    <row r="23" spans="1:23" ht="12.95" customHeight="1" x14ac:dyDescent="0.2">
      <c r="A23" s="73" t="s">
        <v>1608</v>
      </c>
      <c r="B23" s="31">
        <v>-7572.8958799999946</v>
      </c>
      <c r="C23" s="31">
        <v>-11379.009969999985</v>
      </c>
      <c r="D23" s="31">
        <v>-12450.274400000008</v>
      </c>
      <c r="E23" s="31">
        <v>194.49699999999984</v>
      </c>
      <c r="F23" s="31">
        <v>-5986.3241599999992</v>
      </c>
      <c r="G23" s="31">
        <v>-40.47550000000011</v>
      </c>
      <c r="H23" s="31">
        <v>-4756.3955600000008</v>
      </c>
      <c r="I23" s="31">
        <v>-2311.2500599999994</v>
      </c>
      <c r="J23" s="31">
        <v>-2.7381999999999991</v>
      </c>
      <c r="K23" s="31">
        <v>-6239.4456899999932</v>
      </c>
      <c r="L23" s="31">
        <v>-8613.9296999999988</v>
      </c>
      <c r="M23" s="31">
        <v>-1161.7158399999996</v>
      </c>
      <c r="N23" s="31">
        <v>22.795210000000083</v>
      </c>
      <c r="O23" s="31">
        <v>-99.430830000000014</v>
      </c>
      <c r="P23" s="31">
        <v>-30047.55832</v>
      </c>
      <c r="Q23" s="31">
        <v>-0.96069000000011329</v>
      </c>
      <c r="R23" s="31">
        <v>6.6319999999905122E-2</v>
      </c>
      <c r="S23" s="31">
        <v>2600.9587699999993</v>
      </c>
      <c r="T23" s="31">
        <v>-35659.792349999982</v>
      </c>
      <c r="U23" s="31">
        <v>-959.45915000000014</v>
      </c>
      <c r="V23" s="31">
        <v>-5798.1355699999986</v>
      </c>
      <c r="W23" s="31">
        <v>-130261.47456999996</v>
      </c>
    </row>
    <row r="24" spans="1:23" ht="12.95" customHeight="1" x14ac:dyDescent="0.2">
      <c r="A24" s="73" t="s">
        <v>1282</v>
      </c>
      <c r="B24" s="31">
        <v>-52142.606169999999</v>
      </c>
      <c r="C24" s="31">
        <v>-146843.60347999999</v>
      </c>
      <c r="D24" s="31">
        <v>-94212.590920000002</v>
      </c>
      <c r="E24" s="31">
        <v>-707.53843000000006</v>
      </c>
      <c r="F24" s="31">
        <v>-31875.201410000001</v>
      </c>
      <c r="G24" s="31">
        <v>-333.22709000000009</v>
      </c>
      <c r="H24" s="31">
        <v>-30023.742990000002</v>
      </c>
      <c r="I24" s="31">
        <v>-11176.54386</v>
      </c>
      <c r="J24" s="31">
        <v>-45.991889999999984</v>
      </c>
      <c r="K24" s="31">
        <v>-42480.937819999999</v>
      </c>
      <c r="L24" s="31">
        <v>-29461.837059999998</v>
      </c>
      <c r="M24" s="31">
        <v>-3204.6480899999997</v>
      </c>
      <c r="N24" s="31">
        <v>-119.90570999999996</v>
      </c>
      <c r="O24" s="31">
        <v>-391.32703000000004</v>
      </c>
      <c r="P24" s="31">
        <v>-46778.449509999999</v>
      </c>
      <c r="Q24" s="31">
        <v>-1296.46624</v>
      </c>
      <c r="R24" s="31">
        <v>-569.26370999999995</v>
      </c>
      <c r="S24" s="31">
        <v>-6661.6933600000011</v>
      </c>
      <c r="T24" s="31">
        <v>-203698.26371999999</v>
      </c>
      <c r="U24" s="31">
        <v>-3286.4340200000001</v>
      </c>
      <c r="V24" s="31">
        <v>-20812.876179999999</v>
      </c>
      <c r="W24" s="31">
        <v>-726123.14868999994</v>
      </c>
    </row>
    <row r="25" spans="1:23" ht="12.95" customHeight="1" x14ac:dyDescent="0.2">
      <c r="A25" s="73" t="s">
        <v>1283</v>
      </c>
      <c r="B25" s="31">
        <v>0</v>
      </c>
      <c r="C25" s="31">
        <v>7586.5312899999999</v>
      </c>
      <c r="D25" s="31">
        <v>3199.7012200000004</v>
      </c>
      <c r="E25" s="31">
        <v>263.48946999999998</v>
      </c>
      <c r="F25" s="31">
        <v>98.431239999999988</v>
      </c>
      <c r="G25" s="31">
        <v>124.54219000000002</v>
      </c>
      <c r="H25" s="31">
        <v>2.0769800000000105</v>
      </c>
      <c r="I25" s="31">
        <v>0</v>
      </c>
      <c r="J25" s="31">
        <v>27.59515</v>
      </c>
      <c r="K25" s="31">
        <v>0</v>
      </c>
      <c r="L25" s="31">
        <v>1.3173099999999978</v>
      </c>
      <c r="M25" s="31">
        <v>1732.7897399999999</v>
      </c>
      <c r="N25" s="31">
        <v>72.383320000000069</v>
      </c>
      <c r="O25" s="31">
        <v>242.37089</v>
      </c>
      <c r="P25" s="31">
        <v>0</v>
      </c>
      <c r="Q25" s="31">
        <v>1046.01421</v>
      </c>
      <c r="R25" s="31">
        <v>569.26370999999995</v>
      </c>
      <c r="S25" s="31">
        <v>4996.1871200000005</v>
      </c>
      <c r="T25" s="31">
        <v>1887.23588</v>
      </c>
      <c r="U25" s="31">
        <v>0</v>
      </c>
      <c r="V25" s="31">
        <v>9056.0281300000006</v>
      </c>
      <c r="W25" s="31">
        <v>30905.957849999999</v>
      </c>
    </row>
    <row r="26" spans="1:23" ht="12.95" customHeight="1" x14ac:dyDescent="0.2">
      <c r="A26" s="73" t="s">
        <v>1610</v>
      </c>
      <c r="B26" s="31">
        <v>44570.537710000004</v>
      </c>
      <c r="C26" s="31">
        <v>127878.06221999999</v>
      </c>
      <c r="D26" s="31">
        <v>80951.957549999992</v>
      </c>
      <c r="E26" s="31">
        <v>1032.1918499999999</v>
      </c>
      <c r="F26" s="31">
        <v>26001.079320000001</v>
      </c>
      <c r="G26" s="31">
        <v>271.16980999999998</v>
      </c>
      <c r="H26" s="31">
        <v>25265.27045</v>
      </c>
      <c r="I26" s="31">
        <v>8903.9837100000004</v>
      </c>
      <c r="J26" s="31">
        <v>43.596439999999987</v>
      </c>
      <c r="K26" s="31">
        <v>36241.492130000006</v>
      </c>
      <c r="L26" s="31">
        <v>23375.404930000001</v>
      </c>
      <c r="M26" s="31">
        <v>444.00592</v>
      </c>
      <c r="N26" s="31">
        <v>191.78798999999995</v>
      </c>
      <c r="O26" s="31">
        <v>261.0453</v>
      </c>
      <c r="P26" s="31">
        <v>16730.891189999998</v>
      </c>
      <c r="Q26" s="31">
        <v>1566.0064299999999</v>
      </c>
      <c r="R26" s="31">
        <v>881.95057999999995</v>
      </c>
      <c r="S26" s="31">
        <v>4270.25965</v>
      </c>
      <c r="T26" s="31">
        <v>168503.29018000001</v>
      </c>
      <c r="U26" s="31">
        <v>2326.97487</v>
      </c>
      <c r="V26" s="31">
        <v>14188.67828</v>
      </c>
      <c r="W26" s="31">
        <v>583899.6365100001</v>
      </c>
    </row>
    <row r="27" spans="1:23" ht="12.95" customHeight="1" x14ac:dyDescent="0.2">
      <c r="A27" s="73" t="s">
        <v>1611</v>
      </c>
      <c r="B27" s="31">
        <v>-0.82741999999998372</v>
      </c>
      <c r="C27" s="31">
        <v>0</v>
      </c>
      <c r="D27" s="31">
        <v>-2389.3422500000001</v>
      </c>
      <c r="E27" s="31">
        <v>-393.64589000000001</v>
      </c>
      <c r="F27" s="31">
        <v>-210.63330999999999</v>
      </c>
      <c r="G27" s="31">
        <v>-102.96041000000001</v>
      </c>
      <c r="H27" s="31">
        <v>0</v>
      </c>
      <c r="I27" s="31">
        <v>-38.689910000000005</v>
      </c>
      <c r="J27" s="31">
        <v>-27.937900000000003</v>
      </c>
      <c r="K27" s="31">
        <v>0</v>
      </c>
      <c r="L27" s="31">
        <v>-2528.8148800000004</v>
      </c>
      <c r="M27" s="31">
        <v>-133.86341000000002</v>
      </c>
      <c r="N27" s="31">
        <v>-121.47038999999998</v>
      </c>
      <c r="O27" s="31">
        <v>-211.51998999999998</v>
      </c>
      <c r="P27" s="31">
        <v>0</v>
      </c>
      <c r="Q27" s="31">
        <v>-1316.5150900000001</v>
      </c>
      <c r="R27" s="31">
        <v>-881.88426000000004</v>
      </c>
      <c r="S27" s="31">
        <v>-3.7946399999999998</v>
      </c>
      <c r="T27" s="31">
        <v>-2352.0546899999999</v>
      </c>
      <c r="U27" s="31">
        <v>0</v>
      </c>
      <c r="V27" s="31">
        <v>-8229.9657999999999</v>
      </c>
      <c r="W27" s="31">
        <v>-18943.920239999999</v>
      </c>
    </row>
    <row r="28" spans="1:23" ht="12.95" customHeight="1" x14ac:dyDescent="0.2">
      <c r="A28" s="73" t="s">
        <v>1612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1657.006352895572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532.00668000000007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2189.013032895572</v>
      </c>
    </row>
    <row r="29" spans="1:23" ht="12.95" customHeight="1" x14ac:dyDescent="0.2">
      <c r="A29" s="73" t="s">
        <v>1613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-823.14035023923998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-823.14035023923998</v>
      </c>
    </row>
    <row r="30" spans="1:23" ht="12.95" customHeight="1" x14ac:dyDescent="0.2">
      <c r="A30" s="73" t="s">
        <v>1614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5.6943134812056088E-2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5.6943134812056088E-2</v>
      </c>
    </row>
    <row r="31" spans="1:23" ht="12.95" customHeight="1" x14ac:dyDescent="0.2">
      <c r="A31" s="73" t="s">
        <v>1615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2480.0897599999998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532.00668000000007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3012.0964399999998</v>
      </c>
    </row>
    <row r="32" spans="1:23" ht="12.95" customHeight="1" x14ac:dyDescent="0.2">
      <c r="A32" s="73" t="s">
        <v>1616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</row>
    <row r="33" spans="1:23" ht="12.95" customHeight="1" x14ac:dyDescent="0.2">
      <c r="A33" s="74" t="s">
        <v>493</v>
      </c>
      <c r="B33" s="31">
        <v>2756.0977999999996</v>
      </c>
      <c r="C33" s="31">
        <v>10963.68612</v>
      </c>
      <c r="D33" s="31">
        <v>5755.4621000000006</v>
      </c>
      <c r="E33" s="31">
        <v>25.015940671441463</v>
      </c>
      <c r="F33" s="31">
        <v>2985.6165399999995</v>
      </c>
      <c r="G33" s="31">
        <v>63.445199999999986</v>
      </c>
      <c r="H33" s="31">
        <v>1707.3121100640828</v>
      </c>
      <c r="I33" s="31">
        <v>899.35545338014583</v>
      </c>
      <c r="J33" s="31">
        <v>0.72081094943763802</v>
      </c>
      <c r="K33" s="31">
        <v>5079.0650621250743</v>
      </c>
      <c r="L33" s="31">
        <v>2239.5723774929652</v>
      </c>
      <c r="M33" s="31">
        <v>369.05878999999999</v>
      </c>
      <c r="N33" s="31">
        <v>19.993880000000004</v>
      </c>
      <c r="O33" s="31">
        <v>61.883949999999999</v>
      </c>
      <c r="P33" s="31">
        <v>10207.727966554303</v>
      </c>
      <c r="Q33" s="31">
        <v>36.920679999999997</v>
      </c>
      <c r="R33" s="31">
        <v>4.6937891859627685</v>
      </c>
      <c r="S33" s="31">
        <v>0</v>
      </c>
      <c r="T33" s="31">
        <v>30661.166769850603</v>
      </c>
      <c r="U33" s="31">
        <v>2067.4064499999999</v>
      </c>
      <c r="V33" s="31">
        <v>2397.8188891620666</v>
      </c>
      <c r="W33" s="31">
        <v>78302.020778394726</v>
      </c>
    </row>
    <row r="34" spans="1:23" ht="12.95" customHeight="1" x14ac:dyDescent="0.2">
      <c r="A34" s="78" t="s">
        <v>1602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</row>
    <row r="35" spans="1:23" ht="12.95" customHeight="1" x14ac:dyDescent="0.2">
      <c r="A35" s="78" t="s">
        <v>1284</v>
      </c>
      <c r="B35" s="31">
        <v>0</v>
      </c>
      <c r="C35" s="31">
        <v>864.37022000000002</v>
      </c>
      <c r="D35" s="31">
        <v>174.06654</v>
      </c>
      <c r="E35" s="31">
        <v>10.405629999999999</v>
      </c>
      <c r="F35" s="31">
        <v>198.56173999999999</v>
      </c>
      <c r="G35" s="31">
        <v>0</v>
      </c>
      <c r="H35" s="31">
        <v>124.27335000000001</v>
      </c>
      <c r="I35" s="31">
        <v>0</v>
      </c>
      <c r="J35" s="31">
        <v>0</v>
      </c>
      <c r="K35" s="31">
        <v>521.85803999999996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7.46584</v>
      </c>
      <c r="R35" s="31">
        <v>-23.785709999999998</v>
      </c>
      <c r="S35" s="31">
        <v>0</v>
      </c>
      <c r="T35" s="31">
        <v>2450.1694400000001</v>
      </c>
      <c r="U35" s="31">
        <v>0</v>
      </c>
      <c r="V35" s="31">
        <v>0</v>
      </c>
      <c r="W35" s="31">
        <v>4327.3850899999998</v>
      </c>
    </row>
    <row r="36" spans="1:23" ht="12.95" customHeight="1" x14ac:dyDescent="0.2">
      <c r="A36" s="73" t="s">
        <v>24</v>
      </c>
      <c r="B36" s="31">
        <v>0</v>
      </c>
      <c r="C36" s="31">
        <v>-83.080459999999917</v>
      </c>
      <c r="D36" s="31">
        <v>-17.347049999999999</v>
      </c>
      <c r="E36" s="31">
        <v>0</v>
      </c>
      <c r="F36" s="31">
        <v>85.440209999999993</v>
      </c>
      <c r="G36" s="31">
        <v>0</v>
      </c>
      <c r="H36" s="31">
        <v>254.42079000000001</v>
      </c>
      <c r="I36" s="31">
        <v>0</v>
      </c>
      <c r="J36" s="31">
        <v>0</v>
      </c>
      <c r="K36" s="31">
        <v>44.430970000000002</v>
      </c>
      <c r="L36" s="31">
        <v>0</v>
      </c>
      <c r="M36" s="31">
        <v>0</v>
      </c>
      <c r="N36" s="31">
        <v>2.0929600000000002</v>
      </c>
      <c r="O36" s="31">
        <v>0</v>
      </c>
      <c r="P36" s="31">
        <v>28.536999999999999</v>
      </c>
      <c r="Q36" s="31">
        <v>5.0066000000000059</v>
      </c>
      <c r="R36" s="31">
        <v>0</v>
      </c>
      <c r="S36" s="31">
        <v>0</v>
      </c>
      <c r="T36" s="31">
        <v>32.390229999999981</v>
      </c>
      <c r="U36" s="31">
        <v>0</v>
      </c>
      <c r="V36" s="31">
        <v>0</v>
      </c>
      <c r="W36" s="31">
        <v>351.89125000000007</v>
      </c>
    </row>
    <row r="37" spans="1:23" ht="12.95" customHeight="1" x14ac:dyDescent="0.2">
      <c r="A37" s="78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31"/>
    </row>
    <row r="38" spans="1:23" ht="15" customHeight="1" x14ac:dyDescent="0.2">
      <c r="A38" s="1331" t="s">
        <v>852</v>
      </c>
      <c r="B38" s="1721">
        <v>148521.86696999997</v>
      </c>
      <c r="C38" s="1721">
        <v>304590.62680000003</v>
      </c>
      <c r="D38" s="1721">
        <v>165407.82234999997</v>
      </c>
      <c r="E38" s="1721">
        <v>1432.0413806714416</v>
      </c>
      <c r="F38" s="1721">
        <v>67978.742830000003</v>
      </c>
      <c r="G38" s="1721">
        <v>446.89145999999982</v>
      </c>
      <c r="H38" s="1721">
        <v>60473.152562959658</v>
      </c>
      <c r="I38" s="1721">
        <v>44253.509153380146</v>
      </c>
      <c r="J38" s="1721">
        <v>53.258030949437611</v>
      </c>
      <c r="K38" s="1721">
        <v>131008.22782212507</v>
      </c>
      <c r="L38" s="1721">
        <v>58219.960927492968</v>
      </c>
      <c r="M38" s="1721">
        <v>2254.7866499999996</v>
      </c>
      <c r="N38" s="1721">
        <v>142.20195999999999</v>
      </c>
      <c r="O38" s="1721">
        <v>340.24557000000004</v>
      </c>
      <c r="P38" s="1721">
        <v>61349.790446554303</v>
      </c>
      <c r="Q38" s="1721">
        <v>864.41231300000027</v>
      </c>
      <c r="R38" s="1721">
        <v>-19.025600814037325</v>
      </c>
      <c r="S38" s="1721">
        <v>1513.4847499999996</v>
      </c>
      <c r="T38" s="1721">
        <v>407048.50694985065</v>
      </c>
      <c r="U38" s="1721">
        <v>32644.6531</v>
      </c>
      <c r="V38" s="1721">
        <v>16532.033979162064</v>
      </c>
      <c r="W38" s="1721">
        <v>1505057.1897942903</v>
      </c>
    </row>
    <row r="39" spans="1:23" ht="12.95" customHeight="1" x14ac:dyDescent="0.2">
      <c r="A39" s="87"/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 ht="15" customHeight="1" x14ac:dyDescent="0.2">
      <c r="A40" s="922" t="s">
        <v>845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 ht="12.95" customHeight="1" x14ac:dyDescent="0.2">
      <c r="A41" s="78" t="s">
        <v>695</v>
      </c>
      <c r="B41" s="31">
        <v>-121347.87179000002</v>
      </c>
      <c r="C41" s="31">
        <v>-237486.86462999997</v>
      </c>
      <c r="D41" s="31">
        <v>-126516.67476774157</v>
      </c>
      <c r="E41" s="31">
        <v>-1171.0685600000002</v>
      </c>
      <c r="F41" s="31">
        <v>-54095.689989999992</v>
      </c>
      <c r="G41" s="31">
        <v>-186.11363999999995</v>
      </c>
      <c r="H41" s="31">
        <v>-55024.039479999999</v>
      </c>
      <c r="I41" s="31">
        <v>-38124.972990000002</v>
      </c>
      <c r="J41" s="31">
        <v>-21.605710000000002</v>
      </c>
      <c r="K41" s="31">
        <v>-116916.04305000001</v>
      </c>
      <c r="L41" s="31">
        <v>-47755.159630000009</v>
      </c>
      <c r="M41" s="31">
        <v>-517.13746999999989</v>
      </c>
      <c r="N41" s="31">
        <v>-23.414279999999991</v>
      </c>
      <c r="O41" s="31">
        <v>-1.4613599999999991</v>
      </c>
      <c r="P41" s="31">
        <v>-45428.739670000003</v>
      </c>
      <c r="Q41" s="31">
        <v>-738.90562000000045</v>
      </c>
      <c r="R41" s="31">
        <v>-2.857309999999984</v>
      </c>
      <c r="S41" s="31">
        <v>17.283039999999573</v>
      </c>
      <c r="T41" s="31">
        <v>-291466.16859999998</v>
      </c>
      <c r="U41" s="31">
        <v>-10481.334443600001</v>
      </c>
      <c r="V41" s="31">
        <v>-848.29988527573369</v>
      </c>
      <c r="W41" s="31">
        <v>-1148137.1398366173</v>
      </c>
    </row>
    <row r="42" spans="1:23" ht="12.95" customHeight="1" x14ac:dyDescent="0.2">
      <c r="A42" s="897" t="s">
        <v>693</v>
      </c>
      <c r="B42" s="31">
        <v>-124579.92467000001</v>
      </c>
      <c r="C42" s="31">
        <v>-249953.47602999999</v>
      </c>
      <c r="D42" s="31">
        <v>-135972.57600999999</v>
      </c>
      <c r="E42" s="31">
        <v>-2048.8925400000003</v>
      </c>
      <c r="F42" s="31">
        <v>-52704.813579999995</v>
      </c>
      <c r="G42" s="31">
        <v>-439.06716999999992</v>
      </c>
      <c r="H42" s="31">
        <v>-54136.61073</v>
      </c>
      <c r="I42" s="31">
        <v>-37735.345520000003</v>
      </c>
      <c r="J42" s="31">
        <v>-73.150700000000001</v>
      </c>
      <c r="K42" s="31">
        <v>-113023.25163</v>
      </c>
      <c r="L42" s="31">
        <v>-50344.752670000002</v>
      </c>
      <c r="M42" s="31">
        <v>-1119.3591699999999</v>
      </c>
      <c r="N42" s="31">
        <v>-97.480709999999988</v>
      </c>
      <c r="O42" s="31">
        <v>-674.23152000000005</v>
      </c>
      <c r="P42" s="31">
        <v>-44680.338380000008</v>
      </c>
      <c r="Q42" s="31">
        <v>-3497.1812800000002</v>
      </c>
      <c r="R42" s="31">
        <v>0</v>
      </c>
      <c r="S42" s="31">
        <v>-2361.7204700000002</v>
      </c>
      <c r="T42" s="31">
        <v>-296968.40586</v>
      </c>
      <c r="U42" s="31">
        <v>-5925.5773300000001</v>
      </c>
      <c r="V42" s="31">
        <v>-9320.9506799999999</v>
      </c>
      <c r="W42" s="31">
        <v>-1185657.10665</v>
      </c>
    </row>
    <row r="43" spans="1:23" ht="12.95" customHeight="1" x14ac:dyDescent="0.2">
      <c r="A43" s="897" t="s">
        <v>156</v>
      </c>
      <c r="B43" s="31">
        <v>-124579.92467000001</v>
      </c>
      <c r="C43" s="31">
        <v>-249953.47602999999</v>
      </c>
      <c r="D43" s="31">
        <v>-135208.35363999999</v>
      </c>
      <c r="E43" s="31">
        <v>-2048.8831500000001</v>
      </c>
      <c r="F43" s="31">
        <v>-52704.799249999996</v>
      </c>
      <c r="G43" s="31">
        <v>-439.06716999999992</v>
      </c>
      <c r="H43" s="31">
        <v>-54136.61073</v>
      </c>
      <c r="I43" s="31">
        <v>-37735.345520000003</v>
      </c>
      <c r="J43" s="31">
        <v>-73.150700000000001</v>
      </c>
      <c r="K43" s="31">
        <v>-113023.21391999999</v>
      </c>
      <c r="L43" s="31">
        <v>-50344.728800000004</v>
      </c>
      <c r="M43" s="31">
        <v>-1119.35439</v>
      </c>
      <c r="N43" s="31">
        <v>-97.468589999999992</v>
      </c>
      <c r="O43" s="31">
        <v>-674.23152000000005</v>
      </c>
      <c r="P43" s="31">
        <v>-6463.0472899999995</v>
      </c>
      <c r="Q43" s="31">
        <v>-3497.1550100000004</v>
      </c>
      <c r="R43" s="31">
        <v>0</v>
      </c>
      <c r="S43" s="31">
        <v>-2361.7204700000002</v>
      </c>
      <c r="T43" s="31">
        <v>-296800.37050999998</v>
      </c>
      <c r="U43" s="31">
        <v>-5925.5773300000001</v>
      </c>
      <c r="V43" s="31">
        <v>-9320.9506799999999</v>
      </c>
      <c r="W43" s="31">
        <v>-1146507.42937</v>
      </c>
    </row>
    <row r="44" spans="1:23" ht="12.95" customHeight="1" x14ac:dyDescent="0.2">
      <c r="A44" s="897" t="s">
        <v>157</v>
      </c>
      <c r="B44" s="31">
        <v>0</v>
      </c>
      <c r="C44" s="31">
        <v>0</v>
      </c>
      <c r="D44" s="31">
        <v>-764.22236999999996</v>
      </c>
      <c r="E44" s="31">
        <v>-9.3900000000000008E-3</v>
      </c>
      <c r="F44" s="31">
        <v>-1.4330000000000001E-2</v>
      </c>
      <c r="G44" s="31">
        <v>0</v>
      </c>
      <c r="H44" s="31">
        <v>0</v>
      </c>
      <c r="I44" s="31">
        <v>0</v>
      </c>
      <c r="J44" s="31">
        <v>0</v>
      </c>
      <c r="K44" s="31">
        <v>-3.771E-2</v>
      </c>
      <c r="L44" s="31">
        <v>-2.3870000000000002E-2</v>
      </c>
      <c r="M44" s="31">
        <v>-4.7800000000000004E-3</v>
      </c>
      <c r="N44" s="31">
        <v>-1.2119999999999999E-2</v>
      </c>
      <c r="O44" s="31">
        <v>0</v>
      </c>
      <c r="P44" s="31">
        <v>-38217.291090000006</v>
      </c>
      <c r="Q44" s="31">
        <v>-2.6269999999999998E-2</v>
      </c>
      <c r="R44" s="31">
        <v>0</v>
      </c>
      <c r="S44" s="31">
        <v>0</v>
      </c>
      <c r="T44" s="31">
        <v>-168.03534999999999</v>
      </c>
      <c r="U44" s="31">
        <v>0</v>
      </c>
      <c r="V44" s="31">
        <v>0</v>
      </c>
      <c r="W44" s="31">
        <v>-39149.677280000004</v>
      </c>
    </row>
    <row r="45" spans="1:23" ht="12.95" customHeight="1" x14ac:dyDescent="0.2">
      <c r="A45" s="897" t="s">
        <v>691</v>
      </c>
      <c r="B45" s="31">
        <v>1135.30997</v>
      </c>
      <c r="C45" s="31">
        <v>11301.347290000002</v>
      </c>
      <c r="D45" s="31">
        <v>7775.6586400000006</v>
      </c>
      <c r="E45" s="31">
        <v>898.1673199999999</v>
      </c>
      <c r="F45" s="31">
        <v>319.93772000000001</v>
      </c>
      <c r="G45" s="31">
        <v>263.44029999999998</v>
      </c>
      <c r="H45" s="31">
        <v>0</v>
      </c>
      <c r="I45" s="31">
        <v>394.29725999999999</v>
      </c>
      <c r="J45" s="31">
        <v>45.731180000000002</v>
      </c>
      <c r="K45" s="31">
        <v>-6.4939500000000008</v>
      </c>
      <c r="L45" s="31">
        <v>4685.5292399999989</v>
      </c>
      <c r="M45" s="31">
        <v>573.26148000000001</v>
      </c>
      <c r="N45" s="31">
        <v>73.101399999999998</v>
      </c>
      <c r="O45" s="31">
        <v>674.23152000000005</v>
      </c>
      <c r="P45" s="31">
        <v>0.3962</v>
      </c>
      <c r="Q45" s="31">
        <v>2889.3359999999998</v>
      </c>
      <c r="R45" s="31">
        <v>0</v>
      </c>
      <c r="S45" s="31">
        <v>2290.3892299999998</v>
      </c>
      <c r="T45" s="31">
        <v>4469.1293900000001</v>
      </c>
      <c r="U45" s="31">
        <v>0</v>
      </c>
      <c r="V45" s="31">
        <v>8474.247074724266</v>
      </c>
      <c r="W45" s="31">
        <v>46257.017264724273</v>
      </c>
    </row>
    <row r="46" spans="1:23" ht="12.95" customHeight="1" x14ac:dyDescent="0.2">
      <c r="A46" s="73" t="s">
        <v>1606</v>
      </c>
      <c r="B46" s="31">
        <v>1135.30997</v>
      </c>
      <c r="C46" s="31">
        <v>1176.4227100000001</v>
      </c>
      <c r="D46" s="31">
        <v>7775.6586400000006</v>
      </c>
      <c r="E46" s="31">
        <v>898.1673199999999</v>
      </c>
      <c r="F46" s="31">
        <v>319.93772000000001</v>
      </c>
      <c r="G46" s="31">
        <v>263.44029999999998</v>
      </c>
      <c r="H46" s="31">
        <v>0</v>
      </c>
      <c r="I46" s="31">
        <v>394.29725999999999</v>
      </c>
      <c r="J46" s="31">
        <v>45.731180000000002</v>
      </c>
      <c r="K46" s="31">
        <v>-6.4939500000000008</v>
      </c>
      <c r="L46" s="31">
        <v>4685.5292399999989</v>
      </c>
      <c r="M46" s="31">
        <v>573.26148000000001</v>
      </c>
      <c r="N46" s="31">
        <v>73.101399999999998</v>
      </c>
      <c r="O46" s="31">
        <v>674.23152000000005</v>
      </c>
      <c r="P46" s="31">
        <v>0.3962</v>
      </c>
      <c r="Q46" s="31">
        <v>2889.3359999999998</v>
      </c>
      <c r="R46" s="31">
        <v>0</v>
      </c>
      <c r="S46" s="31">
        <v>2290.3892299999998</v>
      </c>
      <c r="T46" s="31">
        <v>4469.1293900000001</v>
      </c>
      <c r="U46" s="31">
        <v>0</v>
      </c>
      <c r="V46" s="31">
        <v>8474.247074724266</v>
      </c>
      <c r="W46" s="31">
        <v>36132.092684724266</v>
      </c>
    </row>
    <row r="47" spans="1:23" ht="12.95" customHeight="1" x14ac:dyDescent="0.2">
      <c r="A47" s="73" t="s">
        <v>1922</v>
      </c>
      <c r="B47" s="31">
        <v>1135.30997</v>
      </c>
      <c r="C47" s="31">
        <v>0</v>
      </c>
      <c r="D47" s="31">
        <v>7775.6586400000006</v>
      </c>
      <c r="E47" s="31">
        <v>898.1673199999999</v>
      </c>
      <c r="F47" s="31">
        <v>-2.79271</v>
      </c>
      <c r="G47" s="31">
        <v>263.44029999999998</v>
      </c>
      <c r="H47" s="31">
        <v>0</v>
      </c>
      <c r="I47" s="31">
        <v>2.9467399999999997</v>
      </c>
      <c r="J47" s="31">
        <v>45.731180000000002</v>
      </c>
      <c r="K47" s="31">
        <v>-6.4939500000000008</v>
      </c>
      <c r="L47" s="31">
        <v>77.317329999999998</v>
      </c>
      <c r="M47" s="31">
        <v>570.34325999999999</v>
      </c>
      <c r="N47" s="31">
        <v>0</v>
      </c>
      <c r="O47" s="31">
        <v>674.23152000000005</v>
      </c>
      <c r="P47" s="31">
        <v>0.3962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0.375</v>
      </c>
      <c r="W47" s="31">
        <v>11434.630799999999</v>
      </c>
    </row>
    <row r="48" spans="1:23" ht="12.95" customHeight="1" x14ac:dyDescent="0.2">
      <c r="A48" s="73" t="s">
        <v>1004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391.35052000000002</v>
      </c>
      <c r="J48" s="31">
        <v>0</v>
      </c>
      <c r="K48" s="31">
        <v>0</v>
      </c>
      <c r="L48" s="31">
        <v>4608.2119099999991</v>
      </c>
      <c r="M48" s="31">
        <v>2.9182199999999998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4469.1293900000001</v>
      </c>
      <c r="U48" s="31">
        <v>0</v>
      </c>
      <c r="V48" s="31">
        <v>0</v>
      </c>
      <c r="W48" s="31">
        <v>9471.6100399999996</v>
      </c>
    </row>
    <row r="49" spans="1:23" ht="12.95" customHeight="1" x14ac:dyDescent="0.2">
      <c r="A49" s="73" t="s">
        <v>1013</v>
      </c>
      <c r="B49" s="31">
        <v>0</v>
      </c>
      <c r="C49" s="31">
        <v>1176.4227100000001</v>
      </c>
      <c r="D49" s="31">
        <v>0</v>
      </c>
      <c r="E49" s="31">
        <v>0</v>
      </c>
      <c r="F49" s="31">
        <v>322.73043000000001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73.101399999999998</v>
      </c>
      <c r="O49" s="31">
        <v>0</v>
      </c>
      <c r="P49" s="31">
        <v>0</v>
      </c>
      <c r="Q49" s="31">
        <v>2889.3359999999998</v>
      </c>
      <c r="R49" s="31">
        <v>0</v>
      </c>
      <c r="S49" s="31">
        <v>2290.3892299999998</v>
      </c>
      <c r="T49" s="31">
        <v>0</v>
      </c>
      <c r="U49" s="31">
        <v>0</v>
      </c>
      <c r="V49" s="31">
        <v>8473.872074724266</v>
      </c>
      <c r="W49" s="31">
        <v>15225.851844724266</v>
      </c>
    </row>
    <row r="50" spans="1:23" ht="12.95" customHeight="1" x14ac:dyDescent="0.2">
      <c r="A50" s="73" t="s">
        <v>694</v>
      </c>
      <c r="B50" s="31">
        <v>0</v>
      </c>
      <c r="C50" s="31">
        <v>10124.924580000001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10124.924580000001</v>
      </c>
    </row>
    <row r="51" spans="1:23" ht="12.95" customHeight="1" x14ac:dyDescent="0.2">
      <c r="A51" s="73" t="s">
        <v>1014</v>
      </c>
      <c r="B51" s="31">
        <v>0</v>
      </c>
      <c r="C51" s="31">
        <v>10124.924580000001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10124.924580000001</v>
      </c>
    </row>
    <row r="52" spans="1:23" ht="12.95" customHeight="1" x14ac:dyDescent="0.2">
      <c r="A52" s="73" t="s">
        <v>1015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</row>
    <row r="53" spans="1:23" ht="12.95" customHeight="1" x14ac:dyDescent="0.2">
      <c r="A53" s="73" t="s">
        <v>1013</v>
      </c>
      <c r="B53" s="31">
        <v>0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</row>
    <row r="54" spans="1:23" ht="12.95" customHeight="1" x14ac:dyDescent="0.2">
      <c r="A54" s="73" t="s">
        <v>998</v>
      </c>
      <c r="B54" s="31">
        <v>2096.7429099999918</v>
      </c>
      <c r="C54" s="31">
        <v>1165.2641100000092</v>
      </c>
      <c r="D54" s="31">
        <v>1680.242602258432</v>
      </c>
      <c r="E54" s="31">
        <v>-20.343339999999998</v>
      </c>
      <c r="F54" s="31">
        <v>-1710.8141300000002</v>
      </c>
      <c r="G54" s="31">
        <v>-10.48677</v>
      </c>
      <c r="H54" s="31">
        <v>-887.42875000000072</v>
      </c>
      <c r="I54" s="31">
        <v>-783.92473000000041</v>
      </c>
      <c r="J54" s="31">
        <v>5.8138099999999975</v>
      </c>
      <c r="K54" s="31">
        <v>-3886.2974699999982</v>
      </c>
      <c r="L54" s="31">
        <v>-2095.9362000000019</v>
      </c>
      <c r="M54" s="31">
        <v>28.96022</v>
      </c>
      <c r="N54" s="31">
        <v>0.96502999999999961</v>
      </c>
      <c r="O54" s="31">
        <v>-1.4613599999999991</v>
      </c>
      <c r="P54" s="31">
        <v>-748.79749000000004</v>
      </c>
      <c r="Q54" s="31">
        <v>-131.06034000000005</v>
      </c>
      <c r="R54" s="31">
        <v>-2.857309999999984</v>
      </c>
      <c r="S54" s="31">
        <v>88.614280000000008</v>
      </c>
      <c r="T54" s="31">
        <v>1033.1078700000003</v>
      </c>
      <c r="U54" s="31">
        <v>-4555.7571136000006</v>
      </c>
      <c r="V54" s="31">
        <v>-1.5962799999997515</v>
      </c>
      <c r="W54" s="31">
        <v>-8737.050451341569</v>
      </c>
    </row>
    <row r="55" spans="1:23" ht="12.95" customHeight="1" x14ac:dyDescent="0.2">
      <c r="A55" s="73" t="s">
        <v>1236</v>
      </c>
      <c r="B55" s="31">
        <v>-19326.644230000005</v>
      </c>
      <c r="C55" s="31">
        <v>-36414.892399999997</v>
      </c>
      <c r="D55" s="31">
        <v>-22581.27319</v>
      </c>
      <c r="E55" s="31">
        <v>-298.4615</v>
      </c>
      <c r="F55" s="31">
        <v>-1715.0554500000001</v>
      </c>
      <c r="G55" s="31">
        <v>-10.48677</v>
      </c>
      <c r="H55" s="31">
        <v>-4365.9009500000002</v>
      </c>
      <c r="I55" s="31">
        <v>-1096.3650400000004</v>
      </c>
      <c r="J55" s="31">
        <v>-0.89019000000000237</v>
      </c>
      <c r="K55" s="31">
        <v>-18025.57532</v>
      </c>
      <c r="L55" s="31">
        <v>-10198.039130000001</v>
      </c>
      <c r="M55" s="31">
        <v>-47.655769999999997</v>
      </c>
      <c r="N55" s="31">
        <v>-4.5404700000000009</v>
      </c>
      <c r="O55" s="31">
        <v>-16.330549999999999</v>
      </c>
      <c r="P55" s="31">
        <v>-1473.70649</v>
      </c>
      <c r="Q55" s="31">
        <v>-698.02201000000002</v>
      </c>
      <c r="R55" s="31">
        <v>-1.91032</v>
      </c>
      <c r="S55" s="31">
        <v>-536.93723</v>
      </c>
      <c r="T55" s="31">
        <v>-2558.4007499999998</v>
      </c>
      <c r="U55" s="31">
        <v>-8902.0153236000006</v>
      </c>
      <c r="V55" s="31">
        <v>-1659.8115599999999</v>
      </c>
      <c r="W55" s="31">
        <v>-129932.91464360002</v>
      </c>
    </row>
    <row r="56" spans="1:23" ht="12.95" customHeight="1" x14ac:dyDescent="0.2">
      <c r="A56" s="73" t="s">
        <v>1237</v>
      </c>
      <c r="B56" s="31">
        <v>393.57292999999999</v>
      </c>
      <c r="C56" s="31">
        <v>3019.5416399999999</v>
      </c>
      <c r="D56" s="31">
        <v>1513.1448322584304</v>
      </c>
      <c r="E56" s="31">
        <v>149.23075</v>
      </c>
      <c r="F56" s="31">
        <v>92.203639999999993</v>
      </c>
      <c r="G56" s="31">
        <v>0</v>
      </c>
      <c r="H56" s="31">
        <v>28.220669999999998</v>
      </c>
      <c r="I56" s="31">
        <v>15.703379999999997</v>
      </c>
      <c r="J56" s="31">
        <v>4.8330000000000002</v>
      </c>
      <c r="K56" s="31">
        <v>63.580480000000001</v>
      </c>
      <c r="L56" s="31">
        <v>405.44064999999995</v>
      </c>
      <c r="M56" s="31">
        <v>26.539849999999998</v>
      </c>
      <c r="N56" s="31">
        <v>3.4053399999999967</v>
      </c>
      <c r="O56" s="31">
        <v>16.330549999999999</v>
      </c>
      <c r="P56" s="31">
        <v>0</v>
      </c>
      <c r="Q56" s="31">
        <v>559.56457</v>
      </c>
      <c r="R56" s="31">
        <v>-0.94699</v>
      </c>
      <c r="S56" s="31">
        <v>512.57985999999994</v>
      </c>
      <c r="T56" s="31">
        <v>0</v>
      </c>
      <c r="U56" s="31">
        <v>0</v>
      </c>
      <c r="V56" s="31">
        <v>1556.69523</v>
      </c>
      <c r="W56" s="31">
        <v>8359.6403822584271</v>
      </c>
    </row>
    <row r="57" spans="1:23" ht="12.95" customHeight="1" x14ac:dyDescent="0.2">
      <c r="A57" s="73" t="s">
        <v>1238</v>
      </c>
      <c r="B57" s="31">
        <v>22530.002639999999</v>
      </c>
      <c r="C57" s="31">
        <v>38619.494420000003</v>
      </c>
      <c r="D57" s="31">
        <v>24122.957850000003</v>
      </c>
      <c r="E57" s="31">
        <v>211.76613</v>
      </c>
      <c r="F57" s="31">
        <v>-2.5906599999999997</v>
      </c>
      <c r="G57" s="31">
        <v>0</v>
      </c>
      <c r="H57" s="31">
        <v>3477.9100199999998</v>
      </c>
      <c r="I57" s="31">
        <v>136.28020999999998</v>
      </c>
      <c r="J57" s="31">
        <v>4.6769999999999996</v>
      </c>
      <c r="K57" s="31">
        <v>14149.223820000001</v>
      </c>
      <c r="L57" s="31">
        <v>9849.007959999999</v>
      </c>
      <c r="M57" s="31">
        <v>95.853570000000005</v>
      </c>
      <c r="N57" s="31">
        <v>7.7688800000000047</v>
      </c>
      <c r="O57" s="31">
        <v>35.891640000000002</v>
      </c>
      <c r="P57" s="31">
        <v>724.90899999999999</v>
      </c>
      <c r="Q57" s="31">
        <v>155.61410999999998</v>
      </c>
      <c r="R57" s="31">
        <v>717.54854</v>
      </c>
      <c r="S57" s="31">
        <v>1369.9296099999999</v>
      </c>
      <c r="T57" s="31">
        <v>3591.5086200000001</v>
      </c>
      <c r="U57" s="31">
        <v>4346.25821</v>
      </c>
      <c r="V57" s="31">
        <v>1283.42407</v>
      </c>
      <c r="W57" s="31">
        <v>125427.43564</v>
      </c>
    </row>
    <row r="58" spans="1:23" ht="12.95" customHeight="1" x14ac:dyDescent="0.2">
      <c r="A58" s="73" t="s">
        <v>1239</v>
      </c>
      <c r="B58" s="31">
        <v>-1500.1884299999999</v>
      </c>
      <c r="C58" s="31">
        <v>-4058.8795499999997</v>
      </c>
      <c r="D58" s="31">
        <v>-1374.5868899999998</v>
      </c>
      <c r="E58" s="31">
        <v>-82.878720000000001</v>
      </c>
      <c r="F58" s="31">
        <v>-85.371660000000006</v>
      </c>
      <c r="G58" s="31">
        <v>0</v>
      </c>
      <c r="H58" s="31">
        <v>-27.658490000000004</v>
      </c>
      <c r="I58" s="31">
        <v>160.45671999999999</v>
      </c>
      <c r="J58" s="31">
        <v>-2.806</v>
      </c>
      <c r="K58" s="31">
        <v>-73.526449999999997</v>
      </c>
      <c r="L58" s="31">
        <v>-2152.3456800000004</v>
      </c>
      <c r="M58" s="31">
        <v>-45.777430000000003</v>
      </c>
      <c r="N58" s="31">
        <v>-5.6687200000000013</v>
      </c>
      <c r="O58" s="31">
        <v>-37.353000000000002</v>
      </c>
      <c r="P58" s="31">
        <v>0</v>
      </c>
      <c r="Q58" s="31">
        <v>-148.21701000000002</v>
      </c>
      <c r="R58" s="31">
        <v>-717.54854</v>
      </c>
      <c r="S58" s="31">
        <v>-1256.95796</v>
      </c>
      <c r="T58" s="31">
        <v>0</v>
      </c>
      <c r="U58" s="31">
        <v>0</v>
      </c>
      <c r="V58" s="31">
        <v>-1181.9040199999999</v>
      </c>
      <c r="W58" s="31">
        <v>-12591.211829999998</v>
      </c>
    </row>
    <row r="59" spans="1:23" ht="12.95" customHeight="1" x14ac:dyDescent="0.2">
      <c r="A59" s="73" t="s">
        <v>1228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-1129.5356200000001</v>
      </c>
      <c r="U59" s="31">
        <v>0</v>
      </c>
      <c r="V59" s="31">
        <v>0</v>
      </c>
      <c r="W59" s="31">
        <v>-1129.5356200000001</v>
      </c>
    </row>
    <row r="60" spans="1:23" ht="12.95" customHeight="1" x14ac:dyDescent="0.2">
      <c r="A60" s="73" t="s">
        <v>1229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</row>
    <row r="61" spans="1:23" ht="12.95" customHeight="1" x14ac:dyDescent="0.2">
      <c r="A61" s="73" t="s">
        <v>1945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</row>
    <row r="62" spans="1:23" ht="12.95" customHeight="1" x14ac:dyDescent="0.2">
      <c r="A62" s="73" t="s">
        <v>1230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</row>
    <row r="63" spans="1:23" ht="12.95" customHeight="1" x14ac:dyDescent="0.2">
      <c r="A63" s="73" t="s">
        <v>1231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</row>
    <row r="64" spans="1:23" ht="12.95" customHeight="1" x14ac:dyDescent="0.2">
      <c r="A64" s="73" t="s">
        <v>1240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</row>
    <row r="65" spans="1:23" ht="12.95" customHeight="1" x14ac:dyDescent="0.2">
      <c r="A65" s="78" t="s">
        <v>1241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-73.678889999999996</v>
      </c>
      <c r="U65" s="31">
        <v>0</v>
      </c>
      <c r="V65" s="31">
        <v>0</v>
      </c>
      <c r="W65" s="31">
        <v>-73.678889999999996</v>
      </c>
    </row>
    <row r="66" spans="1:23" ht="12.95" customHeight="1" x14ac:dyDescent="0.2">
      <c r="A66" s="1704" t="s">
        <v>1232</v>
      </c>
      <c r="B66" s="31">
        <v>-36232.786079999998</v>
      </c>
      <c r="C66" s="31">
        <v>-60399.33712556056</v>
      </c>
      <c r="D66" s="31">
        <v>-41638.131087499984</v>
      </c>
      <c r="E66" s="31">
        <v>-307.50184964137134</v>
      </c>
      <c r="F66" s="31">
        <v>-14251.887368799944</v>
      </c>
      <c r="G66" s="31">
        <v>-174.54388</v>
      </c>
      <c r="H66" s="31">
        <v>-18682.383760000001</v>
      </c>
      <c r="I66" s="31">
        <v>-16083.948583292697</v>
      </c>
      <c r="J66" s="31">
        <v>-29.346359694195478</v>
      </c>
      <c r="K66" s="31">
        <v>-27844.309479999996</v>
      </c>
      <c r="L66" s="31">
        <v>-21460.848488573996</v>
      </c>
      <c r="M66" s="31">
        <v>-1588.3033154414343</v>
      </c>
      <c r="N66" s="31">
        <v>-14.43125000000002</v>
      </c>
      <c r="O66" s="31">
        <v>-90.261089347999985</v>
      </c>
      <c r="P66" s="31">
        <v>-4023.6142228713925</v>
      </c>
      <c r="Q66" s="31">
        <v>-225.59511000000003</v>
      </c>
      <c r="R66" s="31">
        <v>-5.5265357557203751</v>
      </c>
      <c r="S66" s="31">
        <v>-486.66775221113249</v>
      </c>
      <c r="T66" s="31">
        <v>-75998.736843538121</v>
      </c>
      <c r="U66" s="31">
        <v>-5539.9479900000006</v>
      </c>
      <c r="V66" s="31">
        <v>-8172.3923259973799</v>
      </c>
      <c r="W66" s="31">
        <v>-333250.50049822591</v>
      </c>
    </row>
    <row r="67" spans="1:23" ht="12.95" customHeight="1" x14ac:dyDescent="0.2">
      <c r="A67" s="1708" t="s">
        <v>2036</v>
      </c>
      <c r="B67" s="31">
        <v>-15896.480600000001</v>
      </c>
      <c r="C67" s="31">
        <v>-34184.604615560558</v>
      </c>
      <c r="D67" s="31">
        <v>-17286.867117499984</v>
      </c>
      <c r="E67" s="31">
        <v>-217.02218999999999</v>
      </c>
      <c r="F67" s="31">
        <v>-11040.355778799943</v>
      </c>
      <c r="G67" s="31">
        <v>-101.10314</v>
      </c>
      <c r="H67" s="31">
        <v>-8398.3827300000012</v>
      </c>
      <c r="I67" s="31">
        <v>-2007.6733199999994</v>
      </c>
      <c r="J67" s="31">
        <v>-10.449349999999976</v>
      </c>
      <c r="K67" s="31">
        <v>-12719.685029999999</v>
      </c>
      <c r="L67" s="31">
        <v>-4997.2545099999988</v>
      </c>
      <c r="M67" s="31">
        <v>-398.33859000000007</v>
      </c>
      <c r="N67" s="31">
        <v>-96.564270000000022</v>
      </c>
      <c r="O67" s="31">
        <v>-103.988469348</v>
      </c>
      <c r="P67" s="31">
        <v>-3291.6418100000005</v>
      </c>
      <c r="Q67" s="31">
        <v>-485.31460999999996</v>
      </c>
      <c r="R67" s="31">
        <v>-4.2919999999999998</v>
      </c>
      <c r="S67" s="31">
        <v>-400.07976999999977</v>
      </c>
      <c r="T67" s="31">
        <v>-26920.478720000003</v>
      </c>
      <c r="U67" s="31">
        <v>-2590.2775400000005</v>
      </c>
      <c r="V67" s="31">
        <v>-5723.1438499999995</v>
      </c>
      <c r="W67" s="31">
        <v>-146873.99801120849</v>
      </c>
    </row>
    <row r="68" spans="1:23" ht="12.95" customHeight="1" x14ac:dyDescent="0.2">
      <c r="A68" s="1708" t="s">
        <v>3962</v>
      </c>
      <c r="B68" s="31">
        <v>-15896.480600000001</v>
      </c>
      <c r="C68" s="31">
        <v>-34184.604615560558</v>
      </c>
      <c r="D68" s="31">
        <v>-17286.867117499984</v>
      </c>
      <c r="E68" s="31">
        <v>-217.02218999999999</v>
      </c>
      <c r="F68" s="31">
        <v>-11040.355778799943</v>
      </c>
      <c r="G68" s="31">
        <v>-101.10314</v>
      </c>
      <c r="H68" s="31">
        <v>-8398.3827300000012</v>
      </c>
      <c r="I68" s="31">
        <v>-2007.6733199999994</v>
      </c>
      <c r="J68" s="31">
        <v>-10.449349999999976</v>
      </c>
      <c r="K68" s="31">
        <v>-12719.685029999999</v>
      </c>
      <c r="L68" s="31">
        <v>-4997.2545099999988</v>
      </c>
      <c r="M68" s="31">
        <v>-398.33859000000007</v>
      </c>
      <c r="N68" s="31">
        <v>-96.564270000000022</v>
      </c>
      <c r="O68" s="31">
        <v>-103.988469348</v>
      </c>
      <c r="P68" s="31">
        <v>-3291.6418100000005</v>
      </c>
      <c r="Q68" s="31">
        <v>-485.31460999999996</v>
      </c>
      <c r="R68" s="31">
        <v>-4.2919999999999998</v>
      </c>
      <c r="S68" s="31">
        <v>-400.07976999999977</v>
      </c>
      <c r="T68" s="31">
        <v>-26920.478720000003</v>
      </c>
      <c r="U68" s="31">
        <v>-2590.2775400000005</v>
      </c>
      <c r="V68" s="31">
        <v>-5723.1438499999995</v>
      </c>
      <c r="W68" s="31">
        <v>-146873.99801120849</v>
      </c>
    </row>
    <row r="69" spans="1:23" ht="12.95" customHeight="1" x14ac:dyDescent="0.2">
      <c r="A69" s="1708" t="s">
        <v>2035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</row>
    <row r="70" spans="1:23" ht="12.95" customHeight="1" x14ac:dyDescent="0.2">
      <c r="A70" s="1708" t="s">
        <v>1946</v>
      </c>
      <c r="B70" s="31">
        <v>2.148000000000002E-2</v>
      </c>
      <c r="C70" s="31">
        <v>196.23011000000002</v>
      </c>
      <c r="D70" s="31">
        <v>1516.10942</v>
      </c>
      <c r="E70" s="31">
        <v>1.5E-3</v>
      </c>
      <c r="F70" s="31">
        <v>-134.36445999999998</v>
      </c>
      <c r="G70" s="31">
        <v>0</v>
      </c>
      <c r="H70" s="31">
        <v>0</v>
      </c>
      <c r="I70" s="31">
        <v>-5.0673900000000005</v>
      </c>
      <c r="J70" s="31">
        <v>0</v>
      </c>
      <c r="K70" s="31">
        <v>-0.22746</v>
      </c>
      <c r="L70" s="31">
        <v>0</v>
      </c>
      <c r="M70" s="31">
        <v>-509.48619000000002</v>
      </c>
      <c r="N70" s="31">
        <v>148.15418</v>
      </c>
      <c r="O70" s="31">
        <v>59.017870000000002</v>
      </c>
      <c r="P70" s="31">
        <v>0</v>
      </c>
      <c r="Q70" s="31">
        <v>1170.1720399999999</v>
      </c>
      <c r="R70" s="31">
        <v>113.3398</v>
      </c>
      <c r="S70" s="31">
        <v>288.53249</v>
      </c>
      <c r="T70" s="31">
        <v>0</v>
      </c>
      <c r="U70" s="31">
        <v>0</v>
      </c>
      <c r="V70" s="31">
        <v>200.46713</v>
      </c>
      <c r="W70" s="31">
        <v>3042.9005200000001</v>
      </c>
    </row>
    <row r="71" spans="1:23" ht="12.95" customHeight="1" x14ac:dyDescent="0.2">
      <c r="A71" s="1708" t="s">
        <v>3963</v>
      </c>
      <c r="B71" s="31">
        <v>-11466.44274</v>
      </c>
      <c r="C71" s="31">
        <v>-17697.26381</v>
      </c>
      <c r="D71" s="31">
        <v>-13510.45479</v>
      </c>
      <c r="E71" s="31">
        <v>-48.024240384992531</v>
      </c>
      <c r="F71" s="31">
        <v>-1145.3429900000001</v>
      </c>
      <c r="G71" s="31">
        <v>-18.436250000000001</v>
      </c>
      <c r="H71" s="31">
        <v>-4282.60761</v>
      </c>
      <c r="I71" s="31">
        <v>-6722.3490580795969</v>
      </c>
      <c r="J71" s="31">
        <v>-12.808016647934913</v>
      </c>
      <c r="K71" s="31">
        <v>-9159.91</v>
      </c>
      <c r="L71" s="31">
        <v>-9797.4930362039995</v>
      </c>
      <c r="M71" s="31">
        <v>-322.19349834892245</v>
      </c>
      <c r="N71" s="31">
        <v>-39.900490000000005</v>
      </c>
      <c r="O71" s="31">
        <v>-28.645959999999999</v>
      </c>
      <c r="P71" s="31">
        <v>-459.66471109280661</v>
      </c>
      <c r="Q71" s="31">
        <v>-485.14045000000004</v>
      </c>
      <c r="R71" s="31">
        <v>-66.974496986116577</v>
      </c>
      <c r="S71" s="31">
        <v>-266.00399625306108</v>
      </c>
      <c r="T71" s="31">
        <v>-35704.867550542993</v>
      </c>
      <c r="U71" s="31">
        <v>-1400.3536100000001</v>
      </c>
      <c r="V71" s="31">
        <v>-1262.1865322555229</v>
      </c>
      <c r="W71" s="31">
        <v>-113897.06383679596</v>
      </c>
    </row>
    <row r="72" spans="1:23" ht="12.95" customHeight="1" x14ac:dyDescent="0.2">
      <c r="A72" s="1708" t="s">
        <v>3964</v>
      </c>
      <c r="B72" s="31">
        <v>-8415.7136599999994</v>
      </c>
      <c r="C72" s="31">
        <v>-4861.9054299999998</v>
      </c>
      <c r="D72" s="31">
        <v>-9166.3607200000006</v>
      </c>
      <c r="E72" s="31">
        <v>-34.646238997652112</v>
      </c>
      <c r="F72" s="31">
        <v>-451.96379000000002</v>
      </c>
      <c r="G72" s="31">
        <v>-7.833470000000001</v>
      </c>
      <c r="H72" s="31">
        <v>-3543.5816600000003</v>
      </c>
      <c r="I72" s="31">
        <v>-2320.2873247566895</v>
      </c>
      <c r="J72" s="31">
        <v>-5.1960768273074933</v>
      </c>
      <c r="K72" s="31">
        <v>-4838.2090799999996</v>
      </c>
      <c r="L72" s="31">
        <v>-2233.8282327330003</v>
      </c>
      <c r="M72" s="31">
        <v>-11.88284532174948</v>
      </c>
      <c r="N72" s="31">
        <v>-7.1432500000000001</v>
      </c>
      <c r="O72" s="31">
        <v>-12.535779999999999</v>
      </c>
      <c r="P72" s="31">
        <v>-156.31074653594385</v>
      </c>
      <c r="Q72" s="31">
        <v>-165.11655999999999</v>
      </c>
      <c r="R72" s="31">
        <v>-29.989780675285566</v>
      </c>
      <c r="S72" s="31">
        <v>-79.987194335523412</v>
      </c>
      <c r="T72" s="31">
        <v>-9716.3347687938076</v>
      </c>
      <c r="U72" s="31">
        <v>-888.36968000000002</v>
      </c>
      <c r="V72" s="31">
        <v>-77.36060195807778</v>
      </c>
      <c r="W72" s="31">
        <v>-47024.556890935048</v>
      </c>
    </row>
    <row r="73" spans="1:23" ht="12.95" customHeight="1" x14ac:dyDescent="0.2">
      <c r="A73" s="1708" t="s">
        <v>3965</v>
      </c>
      <c r="B73" s="31">
        <v>0</v>
      </c>
      <c r="C73" s="31">
        <v>-2628.9857000000002</v>
      </c>
      <c r="D73" s="31">
        <v>-2907.5422100000001</v>
      </c>
      <c r="E73" s="31">
        <v>-1.2975086742764876</v>
      </c>
      <c r="F73" s="31">
        <v>-305.42677000000003</v>
      </c>
      <c r="G73" s="31">
        <v>-0.51776</v>
      </c>
      <c r="H73" s="31">
        <v>-821.38424999999995</v>
      </c>
      <c r="I73" s="31">
        <v>-2106.9581738249908</v>
      </c>
      <c r="J73" s="31">
        <v>-0.67112216462909235</v>
      </c>
      <c r="K73" s="31">
        <v>-267.95022999999998</v>
      </c>
      <c r="L73" s="31">
        <v>-1396.7729838960001</v>
      </c>
      <c r="M73" s="31">
        <v>-82.75810024745752</v>
      </c>
      <c r="N73" s="31">
        <v>-9.9552000000000049</v>
      </c>
      <c r="O73" s="31">
        <v>-1.96173</v>
      </c>
      <c r="P73" s="31">
        <v>-72.011553241049043</v>
      </c>
      <c r="Q73" s="31">
        <v>-41.136150000000001</v>
      </c>
      <c r="R73" s="31">
        <v>-3.0028466781797065</v>
      </c>
      <c r="S73" s="31">
        <v>-29.129281622548238</v>
      </c>
      <c r="T73" s="31">
        <v>-886.54397420131772</v>
      </c>
      <c r="U73" s="31">
        <v>-37.510249999999999</v>
      </c>
      <c r="V73" s="31">
        <v>0</v>
      </c>
      <c r="W73" s="31">
        <v>-11601.515794550454</v>
      </c>
    </row>
    <row r="74" spans="1:23" ht="12.95" customHeight="1" x14ac:dyDescent="0.2">
      <c r="A74" s="1708" t="s">
        <v>3966</v>
      </c>
      <c r="B74" s="79">
        <v>0</v>
      </c>
      <c r="C74" s="79">
        <v>0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-31.250856806747329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31">
        <v>-31.250856806747329</v>
      </c>
    </row>
    <row r="75" spans="1:23" ht="12.95" customHeight="1" x14ac:dyDescent="0.2">
      <c r="A75" s="1704" t="s">
        <v>2340</v>
      </c>
      <c r="B75" s="79">
        <v>0</v>
      </c>
      <c r="C75" s="79">
        <v>-673.62599</v>
      </c>
      <c r="D75" s="79">
        <v>-283.01567</v>
      </c>
      <c r="E75" s="79">
        <v>-6.5131715844501965</v>
      </c>
      <c r="F75" s="79">
        <v>-1.0113099999999999</v>
      </c>
      <c r="G75" s="79">
        <v>-2.2383000000000002</v>
      </c>
      <c r="H75" s="79">
        <v>-1289.3910800000001</v>
      </c>
      <c r="I75" s="79">
        <v>-1549.3306898246724</v>
      </c>
      <c r="J75" s="79">
        <v>-0.22179405432399926</v>
      </c>
      <c r="K75" s="79">
        <v>-802.79895999999997</v>
      </c>
      <c r="L75" s="79">
        <v>-2087.2750057409999</v>
      </c>
      <c r="M75" s="79">
        <v>-263.64409152330472</v>
      </c>
      <c r="N75" s="79">
        <v>-7.8247999999999989</v>
      </c>
      <c r="O75" s="79">
        <v>-2.1470199999999999</v>
      </c>
      <c r="P75" s="79">
        <v>-24.553261460842144</v>
      </c>
      <c r="Q75" s="79">
        <v>-174.19404999999998</v>
      </c>
      <c r="R75" s="79">
        <v>-8.7132014161385225</v>
      </c>
      <c r="S75" s="79">
        <v>0</v>
      </c>
      <c r="T75" s="79">
        <v>0</v>
      </c>
      <c r="U75" s="79">
        <v>-181.56102999999999</v>
      </c>
      <c r="V75" s="79">
        <v>-826.94235267977217</v>
      </c>
      <c r="W75" s="31">
        <v>-8185.0017782845052</v>
      </c>
    </row>
    <row r="76" spans="1:23" ht="12.95" customHeight="1" x14ac:dyDescent="0.2">
      <c r="A76" s="1708" t="s">
        <v>1285</v>
      </c>
      <c r="B76" s="79">
        <v>-454.17056000000002</v>
      </c>
      <c r="C76" s="79">
        <v>-549.18168999999989</v>
      </c>
      <c r="D76" s="79">
        <v>0</v>
      </c>
      <c r="E76" s="79">
        <v>0</v>
      </c>
      <c r="F76" s="79">
        <v>-1173.42227</v>
      </c>
      <c r="G76" s="79">
        <v>-44.414960000000001</v>
      </c>
      <c r="H76" s="79">
        <v>-347.03643</v>
      </c>
      <c r="I76" s="79">
        <v>-1341.0317700000001</v>
      </c>
      <c r="J76" s="79">
        <v>0</v>
      </c>
      <c r="K76" s="79">
        <v>-55.528720000000206</v>
      </c>
      <c r="L76" s="79">
        <v>-948.22471999999993</v>
      </c>
      <c r="M76" s="79">
        <v>0</v>
      </c>
      <c r="N76" s="79">
        <v>-1.1974199999999997</v>
      </c>
      <c r="O76" s="79">
        <v>0</v>
      </c>
      <c r="P76" s="79">
        <v>-19.432140540750265</v>
      </c>
      <c r="Q76" s="79">
        <v>-44.86533</v>
      </c>
      <c r="R76" s="79">
        <v>-5.8940100000000006</v>
      </c>
      <c r="S76" s="79">
        <v>0</v>
      </c>
      <c r="T76" s="79">
        <v>-2770.5118299999999</v>
      </c>
      <c r="U76" s="79">
        <v>-441.87588</v>
      </c>
      <c r="V76" s="79">
        <v>-483.22611910400792</v>
      </c>
      <c r="W76" s="31">
        <v>-8680.013849644758</v>
      </c>
    </row>
    <row r="77" spans="1:23" ht="12.95" customHeight="1" x14ac:dyDescent="0.2">
      <c r="A77" s="256" t="s">
        <v>1355</v>
      </c>
      <c r="B77" s="79">
        <v>0</v>
      </c>
      <c r="C77" s="79">
        <v>0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31">
        <v>0</v>
      </c>
    </row>
    <row r="78" spans="1:23" ht="12.95" customHeight="1" x14ac:dyDescent="0.2">
      <c r="A78" s="76" t="s">
        <v>3968</v>
      </c>
      <c r="B78" s="79">
        <v>0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31">
        <v>0</v>
      </c>
    </row>
    <row r="79" spans="1:23" ht="12.95" customHeight="1" x14ac:dyDescent="0.2">
      <c r="A79" s="78" t="s">
        <v>494</v>
      </c>
      <c r="B79" s="79">
        <v>0</v>
      </c>
      <c r="C79" s="79">
        <v>0</v>
      </c>
      <c r="D79" s="79">
        <v>0</v>
      </c>
      <c r="E79" s="79">
        <v>0</v>
      </c>
      <c r="F79" s="79">
        <v>0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L79" s="79">
        <v>0</v>
      </c>
      <c r="M79" s="79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9">
        <v>0</v>
      </c>
      <c r="U79" s="79">
        <v>0</v>
      </c>
      <c r="V79" s="79">
        <v>0</v>
      </c>
      <c r="W79" s="31">
        <v>0</v>
      </c>
    </row>
    <row r="80" spans="1:23" ht="12.95" customHeight="1" x14ac:dyDescent="0.2">
      <c r="A80" s="78" t="s">
        <v>158</v>
      </c>
      <c r="B80" s="79">
        <v>-2932.9663100000002</v>
      </c>
      <c r="C80" s="79">
        <v>0</v>
      </c>
      <c r="D80" s="79">
        <v>-3444.2935200000002</v>
      </c>
      <c r="E80" s="79">
        <v>-3.6116199999999998</v>
      </c>
      <c r="F80" s="79">
        <v>0</v>
      </c>
      <c r="G80" s="79">
        <v>0</v>
      </c>
      <c r="H80" s="79">
        <v>0</v>
      </c>
      <c r="I80" s="79">
        <v>0</v>
      </c>
      <c r="J80" s="79">
        <v>-0.13241999999999998</v>
      </c>
      <c r="K80" s="79">
        <v>-1315.3451299999999</v>
      </c>
      <c r="L80" s="79">
        <v>0</v>
      </c>
      <c r="M80" s="79">
        <v>-183.25682</v>
      </c>
      <c r="N80" s="79">
        <v>-15.51235</v>
      </c>
      <c r="O80" s="79">
        <v>-137.35632999999999</v>
      </c>
      <c r="P80" s="79">
        <v>-93.776440000000008</v>
      </c>
      <c r="Q80" s="79">
        <v>0</v>
      </c>
      <c r="R80" s="79">
        <v>0</v>
      </c>
      <c r="S80" s="79">
        <v>-446.18033000000003</v>
      </c>
      <c r="T80" s="79">
        <v>0</v>
      </c>
      <c r="U80" s="79">
        <v>0</v>
      </c>
      <c r="V80" s="79">
        <v>0</v>
      </c>
      <c r="W80" s="31">
        <v>-8572.4312699999991</v>
      </c>
    </row>
    <row r="81" spans="1:23" s="331" customFormat="1" ht="15" customHeight="1" x14ac:dyDescent="0.2">
      <c r="A81" s="1331" t="s">
        <v>853</v>
      </c>
      <c r="B81" s="1683">
        <v>-160513.62418000001</v>
      </c>
      <c r="C81" s="1683">
        <v>-297886.20175556053</v>
      </c>
      <c r="D81" s="1683">
        <v>-171599.09937524155</v>
      </c>
      <c r="E81" s="1683">
        <v>-1482.1820296413714</v>
      </c>
      <c r="F81" s="1683">
        <v>-68347.577358799928</v>
      </c>
      <c r="G81" s="1683">
        <v>-360.65751999999998</v>
      </c>
      <c r="H81" s="1683">
        <v>-73706.423240000004</v>
      </c>
      <c r="I81" s="1683">
        <v>-54208.921573292697</v>
      </c>
      <c r="J81" s="1683">
        <v>-51.084489694195483</v>
      </c>
      <c r="K81" s="1683">
        <v>-146075.69766000001</v>
      </c>
      <c r="L81" s="1683">
        <v>-69216.008118574013</v>
      </c>
      <c r="M81" s="1683">
        <v>-2288.697605441434</v>
      </c>
      <c r="N81" s="1683">
        <v>-53.357880000000009</v>
      </c>
      <c r="O81" s="1683">
        <v>-229.07877934799996</v>
      </c>
      <c r="P81" s="1683">
        <v>-49546.130332871398</v>
      </c>
      <c r="Q81" s="1683">
        <v>-964.50073000000043</v>
      </c>
      <c r="R81" s="1683">
        <v>-8.3838457557203583</v>
      </c>
      <c r="S81" s="1683">
        <v>-915.565042211133</v>
      </c>
      <c r="T81" s="1683">
        <v>-368668.11995353806</v>
      </c>
      <c r="U81" s="1683">
        <v>-16021.282433600001</v>
      </c>
      <c r="V81" s="1683">
        <v>-9020.6922112731136</v>
      </c>
      <c r="W81" s="1683">
        <v>-1491163.2861148433</v>
      </c>
    </row>
    <row r="82" spans="1:23" s="331" customFormat="1" ht="12.95" customHeight="1" x14ac:dyDescent="0.2">
      <c r="A82" s="306" t="s">
        <v>1125</v>
      </c>
      <c r="B82" s="1722"/>
      <c r="C82" s="1722"/>
      <c r="D82" s="1722"/>
      <c r="E82" s="1722"/>
      <c r="F82" s="1722"/>
      <c r="G82" s="1722"/>
      <c r="H82" s="1722"/>
      <c r="I82" s="1722"/>
      <c r="J82" s="1722"/>
      <c r="K82" s="1722"/>
      <c r="L82" s="1722"/>
      <c r="M82" s="1722"/>
      <c r="N82" s="1722"/>
      <c r="O82" s="1722"/>
      <c r="P82" s="1722"/>
      <c r="Q82" s="1722"/>
      <c r="R82" s="1722"/>
      <c r="S82" s="1722"/>
      <c r="T82" s="1722"/>
      <c r="U82" s="1722"/>
      <c r="V82" s="1722"/>
      <c r="W82" s="1722"/>
    </row>
    <row r="83" spans="1:23" s="331" customFormat="1" ht="15" customHeight="1" thickBot="1" x14ac:dyDescent="0.25">
      <c r="A83" s="1308" t="s">
        <v>854</v>
      </c>
      <c r="B83" s="1725">
        <v>-11991.75721000004</v>
      </c>
      <c r="C83" s="1725">
        <v>6704.4250444395002</v>
      </c>
      <c r="D83" s="1725">
        <v>-6191.2770252415794</v>
      </c>
      <c r="E83" s="1725">
        <v>-50.140648969929771</v>
      </c>
      <c r="F83" s="1725">
        <v>-368.83452879992547</v>
      </c>
      <c r="G83" s="1725">
        <v>86.233939999999848</v>
      </c>
      <c r="H83" s="1725">
        <v>-13233.270677040346</v>
      </c>
      <c r="I83" s="1725">
        <v>-9955.4124199125508</v>
      </c>
      <c r="J83" s="1725">
        <v>2.173541255242128</v>
      </c>
      <c r="K83" s="1725">
        <v>-15067.469837874931</v>
      </c>
      <c r="L83" s="1725">
        <v>-10996.047191081045</v>
      </c>
      <c r="M83" s="1725">
        <v>-33.910955441434453</v>
      </c>
      <c r="N83" s="1725">
        <v>88.844079999999977</v>
      </c>
      <c r="O83" s="1725">
        <v>111.16679065200009</v>
      </c>
      <c r="P83" s="1725">
        <v>11803.660113682905</v>
      </c>
      <c r="Q83" s="1725">
        <v>-100.08841700000016</v>
      </c>
      <c r="R83" s="1725">
        <v>-27.409446569757684</v>
      </c>
      <c r="S83" s="1725">
        <v>597.91970778886662</v>
      </c>
      <c r="T83" s="1725">
        <v>38380.386996312591</v>
      </c>
      <c r="U83" s="1725">
        <v>16623.370666399998</v>
      </c>
      <c r="V83" s="1725">
        <v>7511.3417678889509</v>
      </c>
      <c r="W83" s="1725">
        <v>13893.903679447167</v>
      </c>
    </row>
    <row r="84" spans="1:23" ht="12.95" customHeight="1" x14ac:dyDescent="0.2">
      <c r="A84" s="1143" t="s">
        <v>2141</v>
      </c>
      <c r="B84" s="1144">
        <v>-2089.6580599999729</v>
      </c>
      <c r="C84" s="1144">
        <v>20980.020809999973</v>
      </c>
      <c r="D84" s="1144">
        <v>-19313.229263964193</v>
      </c>
      <c r="E84" s="1144">
        <v>450.96401435174801</v>
      </c>
      <c r="F84" s="1144">
        <v>745.73623000001089</v>
      </c>
      <c r="G84" s="1144">
        <v>13.594050000000047</v>
      </c>
      <c r="H84" s="1144">
        <v>-17292.129550000005</v>
      </c>
      <c r="I84" s="1144">
        <v>1333.9031154419283</v>
      </c>
      <c r="J84" s="1144">
        <v>34.151394260237694</v>
      </c>
      <c r="K84" s="1144">
        <v>-4620.8334125790479</v>
      </c>
      <c r="L84" s="1144">
        <v>-17632.044369999996</v>
      </c>
      <c r="M84" s="1144">
        <v>-647.46528376949925</v>
      </c>
      <c r="N84" s="1144">
        <v>80.537049999999994</v>
      </c>
      <c r="O84" s="1144">
        <v>112.31269999999988</v>
      </c>
      <c r="P84" s="1144">
        <v>175.74636049999296</v>
      </c>
      <c r="Q84" s="1144">
        <v>51.13018000000018</v>
      </c>
      <c r="R84" s="1144">
        <v>-10.19423199999941</v>
      </c>
      <c r="S84" s="1144">
        <v>1076.0656439732311</v>
      </c>
      <c r="T84" s="1144">
        <v>20871.405306630371</v>
      </c>
      <c r="U84" s="1144">
        <v>10344.974104631678</v>
      </c>
      <c r="V84" s="1144">
        <v>2401.3255679529743</v>
      </c>
      <c r="W84" s="1144">
        <v>-3022.9955239697133</v>
      </c>
    </row>
    <row r="85" spans="1:23" s="331" customFormat="1" ht="12.95" customHeight="1" x14ac:dyDescent="0.2">
      <c r="A85" s="1143" t="s">
        <v>1861</v>
      </c>
      <c r="B85" s="1146">
        <v>-21248.477680000022</v>
      </c>
      <c r="C85" s="1146">
        <v>14303.582299999982</v>
      </c>
      <c r="D85" s="1146">
        <v>-21922.339741798965</v>
      </c>
      <c r="E85" s="1146">
        <v>786.96459033813164</v>
      </c>
      <c r="F85" s="1146">
        <v>-889.7672000001827</v>
      </c>
      <c r="G85" s="1146">
        <v>-58.324639999999988</v>
      </c>
      <c r="H85" s="1146">
        <v>-8797.3493400000043</v>
      </c>
      <c r="I85" s="1146">
        <v>1040.0213615289836</v>
      </c>
      <c r="J85" s="1146">
        <v>-54.112002000065289</v>
      </c>
      <c r="K85" s="1146">
        <v>-15224.037613915367</v>
      </c>
      <c r="L85" s="1146">
        <v>-16509.854210000001</v>
      </c>
      <c r="M85" s="1146">
        <v>-140.20758357458433</v>
      </c>
      <c r="N85" s="1146">
        <v>-22.089639999999942</v>
      </c>
      <c r="O85" s="1146">
        <v>163.61230000000015</v>
      </c>
      <c r="P85" s="1146">
        <v>-2124.8491100000069</v>
      </c>
      <c r="Q85" s="1146">
        <v>43.113210000000066</v>
      </c>
      <c r="R85" s="1146">
        <v>-82.683375599999977</v>
      </c>
      <c r="S85" s="1146">
        <v>944.24362265281911</v>
      </c>
      <c r="T85" s="1146">
        <v>-17646.047032060742</v>
      </c>
      <c r="U85" s="1146" t="s">
        <v>1933</v>
      </c>
      <c r="V85" s="1146">
        <v>1233.7961263468626</v>
      </c>
      <c r="W85" s="1144">
        <v>-86252.35423114631</v>
      </c>
    </row>
    <row r="86" spans="1:23" ht="12.95" customHeight="1" x14ac:dyDescent="0.2">
      <c r="A86" s="190" t="s">
        <v>1111</v>
      </c>
      <c r="B86" s="84">
        <v>-8286.2725619161429</v>
      </c>
      <c r="C86" s="84">
        <v>37379.513110000014</v>
      </c>
      <c r="D86" s="84">
        <v>6901.4663308070003</v>
      </c>
      <c r="E86" s="84">
        <v>423.01515647443222</v>
      </c>
      <c r="F86" s="84">
        <v>-56.603749999999884</v>
      </c>
      <c r="G86" s="84">
        <v>-90.163920000000005</v>
      </c>
      <c r="H86" s="84">
        <v>1676.9975700000023</v>
      </c>
      <c r="I86" s="84">
        <v>48.842229999999283</v>
      </c>
      <c r="J86" s="84">
        <v>11.534328173740196</v>
      </c>
      <c r="K86" s="84">
        <v>-6971.7292400703054</v>
      </c>
      <c r="L86" s="84">
        <v>-8539.024529999997</v>
      </c>
      <c r="M86" s="84">
        <v>-566.85172143273405</v>
      </c>
      <c r="N86" s="84">
        <v>296.24124</v>
      </c>
      <c r="O86" s="84">
        <v>86.360610000000051</v>
      </c>
      <c r="P86" s="84">
        <v>-1243.0525480709262</v>
      </c>
      <c r="Q86" s="84">
        <v>46.088199999999894</v>
      </c>
      <c r="R86" s="84">
        <v>5.6331338503056818</v>
      </c>
      <c r="S86" s="84">
        <v>19.832069999999948</v>
      </c>
      <c r="T86" s="84">
        <v>29152.615899999946</v>
      </c>
      <c r="U86" s="84" t="s">
        <v>1933</v>
      </c>
      <c r="V86" s="84">
        <v>-738.2095847831589</v>
      </c>
      <c r="W86" s="84">
        <v>49513.87708349718</v>
      </c>
    </row>
    <row r="87" spans="1:23" ht="12.95" customHeight="1" thickBot="1" x14ac:dyDescent="0.25">
      <c r="A87" s="191" t="s">
        <v>1112</v>
      </c>
      <c r="B87" s="85">
        <v>-272.37824999999253</v>
      </c>
      <c r="C87" s="85">
        <v>7609.831980000049</v>
      </c>
      <c r="D87" s="85">
        <v>-2025.4865299999863</v>
      </c>
      <c r="E87" s="85">
        <v>306.26811000000032</v>
      </c>
      <c r="F87" s="85">
        <v>-34.051040000000036</v>
      </c>
      <c r="G87" s="85" t="s">
        <v>1933</v>
      </c>
      <c r="H87" s="85">
        <v>0</v>
      </c>
      <c r="I87" s="85">
        <v>493.7701336567593</v>
      </c>
      <c r="J87" s="85">
        <v>18.935941680979678</v>
      </c>
      <c r="K87" s="85">
        <v>-8325.3644500000028</v>
      </c>
      <c r="L87" s="85">
        <v>1314.7387499999982</v>
      </c>
      <c r="M87" s="85">
        <v>-9.8505999999999769</v>
      </c>
      <c r="N87" s="85">
        <v>516.05684999999994</v>
      </c>
      <c r="O87" s="85">
        <v>102.79003999999999</v>
      </c>
      <c r="P87" s="85">
        <v>-350.20545027102156</v>
      </c>
      <c r="Q87" s="85">
        <v>-314.89873000000006</v>
      </c>
      <c r="R87" s="85">
        <v>5.4427299999999992</v>
      </c>
      <c r="S87" s="85">
        <v>-44.4523050941592</v>
      </c>
      <c r="T87" s="85">
        <v>19776.333840000003</v>
      </c>
      <c r="U87" s="85" t="s">
        <v>1933</v>
      </c>
      <c r="V87" s="85">
        <v>1207.3975967696178</v>
      </c>
      <c r="W87" s="85">
        <v>20009.171848437043</v>
      </c>
    </row>
    <row r="88" spans="1:23" x14ac:dyDescent="0.2">
      <c r="A88" s="930" t="s">
        <v>1354</v>
      </c>
    </row>
  </sheetData>
  <mergeCells count="2">
    <mergeCell ref="A5:J6"/>
    <mergeCell ref="K5:W6"/>
  </mergeCells>
  <phoneticPr fontId="6" type="noConversion"/>
  <conditionalFormatting sqref="V8 E8:S8">
    <cfRule type="expression" dxfId="259" priority="10" stopIfTrue="1">
      <formula>$X8=1</formula>
    </cfRule>
  </conditionalFormatting>
  <conditionalFormatting sqref="W8 B8:D8">
    <cfRule type="expression" dxfId="258" priority="778" stopIfTrue="1">
      <formula>#REF!=1</formula>
    </cfRule>
  </conditionalFormatting>
  <conditionalFormatting sqref="T8:U8">
    <cfRule type="expression" dxfId="257" priority="794" stopIfTrue="1">
      <formula>#REF!=1</formula>
    </cfRule>
  </conditionalFormatting>
  <conditionalFormatting sqref="C9:W9">
    <cfRule type="expression" dxfId="256" priority="1020" stopIfTrue="1">
      <formula>$AA9=1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1496062992125984" top="0.51181102362204722" bottom="0.39370078740157483" header="0.31496062992125984" footer="0.31496062992125984"/>
  <pageSetup paperSize="8" scale="85" fitToWidth="2" orientation="portrait" r:id="rId1"/>
  <headerFooter alignWithMargins="0"/>
  <colBreaks count="1" manualBreakCount="1">
    <brk id="10" min="2" max="8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87"/>
  <sheetViews>
    <sheetView showGridLines="0" zoomScaleNormal="100" workbookViewId="0">
      <pane xSplit="1" ySplit="8" topLeftCell="B54" activePane="bottomRight" state="frozen"/>
      <selection activeCell="AO18" sqref="AO18"/>
      <selection pane="topRight" activeCell="AO18" sqref="AO18"/>
      <selection pane="bottomLeft" activeCell="AO18" sqref="AO18"/>
      <selection pane="bottomRight" activeCell="A5" sqref="A5:L6"/>
    </sheetView>
  </sheetViews>
  <sheetFormatPr defaultRowHeight="12.75" x14ac:dyDescent="0.2"/>
  <cols>
    <col min="1" max="1" width="51" style="514" customWidth="1"/>
    <col min="2" max="27" width="10.7109375" style="514" customWidth="1"/>
    <col min="28" max="16384" width="9.140625" style="514"/>
  </cols>
  <sheetData>
    <row r="1" spans="1:27" x14ac:dyDescent="0.2">
      <c r="A1" s="877" t="s">
        <v>624</v>
      </c>
    </row>
    <row r="2" spans="1:27" x14ac:dyDescent="0.2">
      <c r="A2" s="877" t="s">
        <v>625</v>
      </c>
    </row>
    <row r="3" spans="1:27" s="959" customFormat="1" ht="15" customHeight="1" x14ac:dyDescent="0.2">
      <c r="A3" s="1052" t="s">
        <v>1258</v>
      </c>
      <c r="AA3" s="1054" t="s">
        <v>1259</v>
      </c>
    </row>
    <row r="4" spans="1:27" s="579" customFormat="1" ht="12" customHeight="1" x14ac:dyDescent="0.2">
      <c r="A4" s="520"/>
    </row>
    <row r="5" spans="1:27" s="579" customFormat="1" ht="18" customHeight="1" x14ac:dyDescent="0.2">
      <c r="A5" s="1939" t="s">
        <v>185</v>
      </c>
      <c r="B5" s="1939"/>
      <c r="C5" s="1939"/>
      <c r="D5" s="1939"/>
      <c r="E5" s="1939"/>
      <c r="F5" s="1939"/>
      <c r="G5" s="1939"/>
      <c r="H5" s="1939"/>
      <c r="I5" s="1939"/>
      <c r="J5" s="1939"/>
      <c r="K5" s="1939"/>
      <c r="L5" s="1939"/>
      <c r="M5" s="1938" t="s">
        <v>184</v>
      </c>
      <c r="N5" s="1938"/>
      <c r="O5" s="1938"/>
      <c r="P5" s="1938"/>
      <c r="Q5" s="1938"/>
      <c r="R5" s="1938"/>
      <c r="S5" s="1938"/>
      <c r="T5" s="1938"/>
      <c r="U5" s="1938"/>
      <c r="V5" s="1938"/>
      <c r="W5" s="1938"/>
      <c r="X5" s="1938"/>
      <c r="Y5" s="1938"/>
      <c r="Z5" s="1938"/>
      <c r="AA5" s="1938"/>
    </row>
    <row r="6" spans="1:27" s="579" customFormat="1" ht="18" customHeight="1" x14ac:dyDescent="0.2">
      <c r="A6" s="1939"/>
      <c r="B6" s="1939"/>
      <c r="C6" s="1939"/>
      <c r="D6" s="1939"/>
      <c r="E6" s="1939"/>
      <c r="F6" s="1939"/>
      <c r="G6" s="1939"/>
      <c r="H6" s="1939"/>
      <c r="I6" s="1939"/>
      <c r="J6" s="1939"/>
      <c r="K6" s="1939"/>
      <c r="L6" s="1939"/>
      <c r="M6" s="1938"/>
      <c r="N6" s="1938"/>
      <c r="O6" s="1938"/>
      <c r="P6" s="1938"/>
      <c r="Q6" s="1938"/>
      <c r="R6" s="1938"/>
      <c r="S6" s="1938"/>
      <c r="T6" s="1938"/>
      <c r="U6" s="1938"/>
      <c r="V6" s="1938"/>
      <c r="W6" s="1938"/>
      <c r="X6" s="1938"/>
      <c r="Y6" s="1938"/>
      <c r="Z6" s="1938"/>
      <c r="AA6" s="1938"/>
    </row>
    <row r="7" spans="1:27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80">
        <v>0</v>
      </c>
    </row>
    <row r="8" spans="1:27" s="62" customFormat="1" ht="75" customHeight="1" thickBot="1" x14ac:dyDescent="0.25">
      <c r="A8" s="1304"/>
      <c r="B8" s="1309" t="s">
        <v>1538</v>
      </c>
      <c r="C8" s="1309" t="s">
        <v>1074</v>
      </c>
      <c r="D8" s="1309" t="s">
        <v>1033</v>
      </c>
      <c r="E8" s="1305" t="s">
        <v>1899</v>
      </c>
      <c r="F8" s="1305" t="s">
        <v>1090</v>
      </c>
      <c r="G8" s="1305" t="s">
        <v>1976</v>
      </c>
      <c r="H8" s="1305" t="s">
        <v>1129</v>
      </c>
      <c r="I8" s="1305" t="s">
        <v>999</v>
      </c>
      <c r="J8" s="1305" t="s">
        <v>1908</v>
      </c>
      <c r="K8" s="1305" t="s">
        <v>1076</v>
      </c>
      <c r="L8" s="1305" t="s">
        <v>1997</v>
      </c>
      <c r="M8" s="1305" t="s">
        <v>1881</v>
      </c>
      <c r="N8" s="1305" t="s">
        <v>1028</v>
      </c>
      <c r="O8" s="1305" t="s">
        <v>1753</v>
      </c>
      <c r="P8" s="1305" t="s">
        <v>1077</v>
      </c>
      <c r="Q8" s="1305" t="s">
        <v>1032</v>
      </c>
      <c r="R8" s="1305" t="s">
        <v>1031</v>
      </c>
      <c r="S8" s="1305" t="s">
        <v>1101</v>
      </c>
      <c r="T8" s="1305" t="s">
        <v>1934</v>
      </c>
      <c r="U8" s="1305" t="s">
        <v>1100</v>
      </c>
      <c r="V8" s="1305" t="s">
        <v>1073</v>
      </c>
      <c r="W8" s="1305" t="s">
        <v>1488</v>
      </c>
      <c r="X8" s="1305" t="s">
        <v>1886</v>
      </c>
      <c r="Y8" s="1305" t="s">
        <v>1878</v>
      </c>
      <c r="Z8" s="1305" t="s">
        <v>1022</v>
      </c>
      <c r="AA8" s="1306" t="s">
        <v>1407</v>
      </c>
    </row>
    <row r="9" spans="1:27" s="331" customFormat="1" ht="15" customHeight="1" x14ac:dyDescent="0.2">
      <c r="A9" s="928" t="s">
        <v>844</v>
      </c>
      <c r="B9" s="81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</row>
    <row r="10" spans="1:27" s="331" customFormat="1" ht="12.95" customHeight="1" x14ac:dyDescent="0.2">
      <c r="A10" s="73" t="s">
        <v>1019</v>
      </c>
      <c r="B10" s="31">
        <v>2572.6253600000005</v>
      </c>
      <c r="C10" s="31">
        <v>1100.0729999999999</v>
      </c>
      <c r="D10" s="31">
        <v>926.19957000000045</v>
      </c>
      <c r="E10" s="31">
        <v>172.79614999999998</v>
      </c>
      <c r="F10" s="31">
        <v>2862.2781099999997</v>
      </c>
      <c r="G10" s="31">
        <v>5978.3559499999992</v>
      </c>
      <c r="H10" s="31">
        <v>47.651579999999996</v>
      </c>
      <c r="I10" s="31">
        <v>64.156580000000005</v>
      </c>
      <c r="J10" s="31">
        <v>2313.7661399999997</v>
      </c>
      <c r="K10" s="31">
        <v>1050.2093</v>
      </c>
      <c r="L10" s="31">
        <v>344.20215999999994</v>
      </c>
      <c r="M10" s="31">
        <v>1160.32357</v>
      </c>
      <c r="N10" s="31">
        <v>1604.20784</v>
      </c>
      <c r="O10" s="31">
        <v>87.305769999999995</v>
      </c>
      <c r="P10" s="31">
        <v>0</v>
      </c>
      <c r="Q10" s="31">
        <v>-0.61336999999999908</v>
      </c>
      <c r="R10" s="31">
        <v>122.67201999999999</v>
      </c>
      <c r="S10" s="31">
        <v>2.5127500000000111</v>
      </c>
      <c r="T10" s="31">
        <v>1177.0983699999999</v>
      </c>
      <c r="U10" s="31">
        <v>4.5999998974366463E-6</v>
      </c>
      <c r="V10" s="31">
        <v>4.1344500000000011</v>
      </c>
      <c r="W10" s="31">
        <v>3546.3701000000001</v>
      </c>
      <c r="X10" s="31">
        <v>-9.9999999996214228E-6</v>
      </c>
      <c r="Y10" s="31">
        <v>24.670519999999993</v>
      </c>
      <c r="Z10" s="31">
        <v>127.42497</v>
      </c>
      <c r="AA10" s="31">
        <v>25288.420884600004</v>
      </c>
    </row>
    <row r="11" spans="1:27" s="331" customFormat="1" ht="12.95" customHeight="1" x14ac:dyDescent="0.2">
      <c r="A11" s="73" t="s">
        <v>1178</v>
      </c>
      <c r="B11" s="31">
        <v>1757.3141900000003</v>
      </c>
      <c r="C11" s="31">
        <v>1149.499</v>
      </c>
      <c r="D11" s="31">
        <v>2165.2532900000006</v>
      </c>
      <c r="E11" s="31">
        <v>242.44483</v>
      </c>
      <c r="F11" s="31">
        <v>4892.3604299999997</v>
      </c>
      <c r="G11" s="31">
        <v>6248.3954699999995</v>
      </c>
      <c r="H11" s="31">
        <v>53.708949999999994</v>
      </c>
      <c r="I11" s="31">
        <v>126.86355</v>
      </c>
      <c r="J11" s="31">
        <v>3410.3494599999999</v>
      </c>
      <c r="K11" s="31">
        <v>1063.53342</v>
      </c>
      <c r="L11" s="31">
        <v>627.57286999999997</v>
      </c>
      <c r="M11" s="31">
        <v>1227.92101</v>
      </c>
      <c r="N11" s="31">
        <v>1679.0150100000001</v>
      </c>
      <c r="O11" s="31">
        <v>79.245059999999995</v>
      </c>
      <c r="P11" s="31">
        <v>1535.2227</v>
      </c>
      <c r="Q11" s="31">
        <v>3.1369099999999999</v>
      </c>
      <c r="R11" s="31">
        <v>193.4469</v>
      </c>
      <c r="S11" s="31">
        <v>132.77276000000001</v>
      </c>
      <c r="T11" s="31">
        <v>1763.1314499999999</v>
      </c>
      <c r="U11" s="31">
        <v>595.59683999999993</v>
      </c>
      <c r="V11" s="31">
        <v>5.4182700000000006</v>
      </c>
      <c r="W11" s="31">
        <v>3800.70586</v>
      </c>
      <c r="X11" s="31">
        <v>78.6721</v>
      </c>
      <c r="Y11" s="31">
        <v>43.509699999999995</v>
      </c>
      <c r="Z11" s="31">
        <v>171.21509</v>
      </c>
      <c r="AA11" s="31">
        <v>33047.011119999996</v>
      </c>
    </row>
    <row r="12" spans="1:27" s="331" customFormat="1" ht="12.95" customHeight="1" x14ac:dyDescent="0.2">
      <c r="A12" s="73" t="s">
        <v>1603</v>
      </c>
      <c r="B12" s="31">
        <v>1757.3141900000003</v>
      </c>
      <c r="C12" s="31">
        <v>1149.499</v>
      </c>
      <c r="D12" s="31">
        <v>2154.7429800000004</v>
      </c>
      <c r="E12" s="31">
        <v>242.44483</v>
      </c>
      <c r="F12" s="31">
        <v>4892.3604299999997</v>
      </c>
      <c r="G12" s="31">
        <v>6248.3954699999995</v>
      </c>
      <c r="H12" s="31">
        <v>53.708949999999994</v>
      </c>
      <c r="I12" s="31">
        <v>126.86355</v>
      </c>
      <c r="J12" s="31">
        <v>3410.3494599999999</v>
      </c>
      <c r="K12" s="31">
        <v>1063.53342</v>
      </c>
      <c r="L12" s="31">
        <v>627.57286999999997</v>
      </c>
      <c r="M12" s="31">
        <v>1227.92101</v>
      </c>
      <c r="N12" s="31">
        <v>1679.0150100000001</v>
      </c>
      <c r="O12" s="31">
        <v>79.245059999999995</v>
      </c>
      <c r="P12" s="31">
        <v>1535.2227</v>
      </c>
      <c r="Q12" s="31">
        <v>3.1369099999999999</v>
      </c>
      <c r="R12" s="31">
        <v>193.4469</v>
      </c>
      <c r="S12" s="31">
        <v>127.11494</v>
      </c>
      <c r="T12" s="31">
        <v>1763.1314499999999</v>
      </c>
      <c r="U12" s="31">
        <v>595.59683999999993</v>
      </c>
      <c r="V12" s="31">
        <v>5.4182700000000006</v>
      </c>
      <c r="W12" s="31">
        <v>3800.70586</v>
      </c>
      <c r="X12" s="31">
        <v>78.6721</v>
      </c>
      <c r="Y12" s="31">
        <v>43.509699999999995</v>
      </c>
      <c r="Z12" s="31">
        <v>171.21509</v>
      </c>
      <c r="AA12" s="31">
        <v>33030.842989999997</v>
      </c>
    </row>
    <row r="13" spans="1:27" s="331" customFormat="1" ht="12.95" customHeight="1" x14ac:dyDescent="0.2">
      <c r="A13" s="73" t="s">
        <v>1604</v>
      </c>
      <c r="B13" s="31">
        <v>0</v>
      </c>
      <c r="C13" s="31">
        <v>0</v>
      </c>
      <c r="D13" s="31">
        <v>10.510309999999999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5.6578200000000001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16.168129999999998</v>
      </c>
    </row>
    <row r="14" spans="1:27" s="331" customFormat="1" ht="12.95" customHeight="1" x14ac:dyDescent="0.2">
      <c r="A14" s="73" t="s">
        <v>1605</v>
      </c>
      <c r="B14" s="31">
        <v>1082.21379</v>
      </c>
      <c r="C14" s="31">
        <v>-24.793560000000003</v>
      </c>
      <c r="D14" s="31">
        <v>-1144.58923</v>
      </c>
      <c r="E14" s="31">
        <v>-135.08353</v>
      </c>
      <c r="F14" s="31">
        <v>-1760.31043</v>
      </c>
      <c r="G14" s="31">
        <v>-137.46470000000002</v>
      </c>
      <c r="H14" s="31">
        <v>-5.3710399999999998</v>
      </c>
      <c r="I14" s="31">
        <v>-75.844449999999995</v>
      </c>
      <c r="J14" s="31">
        <v>-1141.6620600000001</v>
      </c>
      <c r="K14" s="31">
        <v>0</v>
      </c>
      <c r="L14" s="31">
        <v>-260.1936</v>
      </c>
      <c r="M14" s="31">
        <v>0</v>
      </c>
      <c r="N14" s="31">
        <v>-121.70018999999999</v>
      </c>
      <c r="O14" s="31">
        <v>-4.9750000000000003E-2</v>
      </c>
      <c r="P14" s="31">
        <v>-1535.2227</v>
      </c>
      <c r="Q14" s="31">
        <v>-1.45577</v>
      </c>
      <c r="R14" s="31">
        <v>-67.630080000000007</v>
      </c>
      <c r="S14" s="31">
        <v>-130.26000999999999</v>
      </c>
      <c r="T14" s="31">
        <v>0</v>
      </c>
      <c r="U14" s="31">
        <v>-595.59683540000003</v>
      </c>
      <c r="V14" s="31">
        <v>-2.2252199999999998</v>
      </c>
      <c r="W14" s="31">
        <v>-19.349900000000002</v>
      </c>
      <c r="X14" s="31">
        <v>-78.6721</v>
      </c>
      <c r="Y14" s="31">
        <v>-16.156100000000002</v>
      </c>
      <c r="Z14" s="31">
        <v>-44.72851</v>
      </c>
      <c r="AA14" s="31">
        <v>-6216.8519753999999</v>
      </c>
    </row>
    <row r="15" spans="1:27" s="331" customFormat="1" ht="12.95" customHeight="1" x14ac:dyDescent="0.2">
      <c r="A15" s="73" t="s">
        <v>1606</v>
      </c>
      <c r="B15" s="31">
        <v>1091.9137900000001</v>
      </c>
      <c r="C15" s="31">
        <v>0</v>
      </c>
      <c r="D15" s="31">
        <v>-1144.58923</v>
      </c>
      <c r="E15" s="31">
        <v>-135.08353</v>
      </c>
      <c r="F15" s="31">
        <v>-1759.18651</v>
      </c>
      <c r="G15" s="31">
        <v>0</v>
      </c>
      <c r="H15" s="31">
        <v>-5.3710399999999998</v>
      </c>
      <c r="I15" s="31">
        <v>-75.844449999999995</v>
      </c>
      <c r="J15" s="31">
        <v>-1141.6620600000001</v>
      </c>
      <c r="K15" s="31">
        <v>0</v>
      </c>
      <c r="L15" s="31">
        <v>-260.1936</v>
      </c>
      <c r="M15" s="31">
        <v>0</v>
      </c>
      <c r="N15" s="31">
        <v>-121.70018999999999</v>
      </c>
      <c r="O15" s="31">
        <v>-4.9750000000000003E-2</v>
      </c>
      <c r="P15" s="31">
        <v>-1535.2227</v>
      </c>
      <c r="Q15" s="31">
        <v>-1.45577</v>
      </c>
      <c r="R15" s="31">
        <v>-67.630080000000007</v>
      </c>
      <c r="S15" s="31">
        <v>-130.26000999999999</v>
      </c>
      <c r="T15" s="31">
        <v>0</v>
      </c>
      <c r="U15" s="31">
        <v>-595.59683540000003</v>
      </c>
      <c r="V15" s="31">
        <v>-2.2252199999999998</v>
      </c>
      <c r="W15" s="31">
        <v>-19.349900000000002</v>
      </c>
      <c r="X15" s="31">
        <v>-78.6721</v>
      </c>
      <c r="Y15" s="31">
        <v>-16.156100000000002</v>
      </c>
      <c r="Z15" s="31">
        <v>-44.72851</v>
      </c>
      <c r="AA15" s="31">
        <v>-6043.7697953999996</v>
      </c>
    </row>
    <row r="16" spans="1:27" s="331" customFormat="1" ht="12.95" customHeight="1" x14ac:dyDescent="0.2">
      <c r="A16" s="73" t="s">
        <v>1922</v>
      </c>
      <c r="B16" s="31">
        <v>1091.9137900000001</v>
      </c>
      <c r="C16" s="31">
        <v>0</v>
      </c>
      <c r="D16" s="31">
        <v>0</v>
      </c>
      <c r="E16" s="31">
        <v>-135.08353</v>
      </c>
      <c r="F16" s="31">
        <v>0</v>
      </c>
      <c r="G16" s="31">
        <v>0</v>
      </c>
      <c r="H16" s="31">
        <v>-5.3710399999999998</v>
      </c>
      <c r="I16" s="31">
        <v>-75.844449999999995</v>
      </c>
      <c r="J16" s="31">
        <v>-1141.1752200000001</v>
      </c>
      <c r="K16" s="31">
        <v>0</v>
      </c>
      <c r="L16" s="31">
        <v>0.26879000000000003</v>
      </c>
      <c r="M16" s="31">
        <v>0</v>
      </c>
      <c r="N16" s="31">
        <v>0</v>
      </c>
      <c r="O16" s="31">
        <v>-4.9750000000000003E-2</v>
      </c>
      <c r="P16" s="31">
        <v>0</v>
      </c>
      <c r="Q16" s="31">
        <v>-1.45577</v>
      </c>
      <c r="R16" s="31">
        <v>-67.630080000000007</v>
      </c>
      <c r="S16" s="31">
        <v>-127.11583999999999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-461.54309999999992</v>
      </c>
    </row>
    <row r="17" spans="1:27" s="331" customFormat="1" ht="12.95" customHeight="1" x14ac:dyDescent="0.2">
      <c r="A17" s="73" t="s">
        <v>1004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0.11085999999999999</v>
      </c>
      <c r="O17" s="31">
        <v>0</v>
      </c>
      <c r="P17" s="31">
        <v>0</v>
      </c>
      <c r="Q17" s="31">
        <v>0</v>
      </c>
      <c r="R17" s="31">
        <v>0</v>
      </c>
      <c r="S17" s="31">
        <v>-7.0999999999999991E-4</v>
      </c>
      <c r="T17" s="31">
        <v>0</v>
      </c>
      <c r="U17" s="31">
        <v>0</v>
      </c>
      <c r="V17" s="31">
        <v>-2.2252199999999998</v>
      </c>
      <c r="W17" s="31">
        <v>0</v>
      </c>
      <c r="X17" s="31">
        <v>0</v>
      </c>
      <c r="Y17" s="31">
        <v>0</v>
      </c>
      <c r="Z17" s="31">
        <v>0</v>
      </c>
      <c r="AA17" s="31">
        <v>-2.1150699999999998</v>
      </c>
    </row>
    <row r="18" spans="1:27" s="331" customFormat="1" ht="12.95" customHeight="1" x14ac:dyDescent="0.2">
      <c r="A18" s="73" t="s">
        <v>1013</v>
      </c>
      <c r="B18" s="31">
        <v>0</v>
      </c>
      <c r="C18" s="31">
        <v>0</v>
      </c>
      <c r="D18" s="31">
        <v>-1144.58923</v>
      </c>
      <c r="E18" s="31">
        <v>0</v>
      </c>
      <c r="F18" s="31">
        <v>-1759.18651</v>
      </c>
      <c r="G18" s="31">
        <v>0</v>
      </c>
      <c r="H18" s="31">
        <v>0</v>
      </c>
      <c r="I18" s="31">
        <v>0</v>
      </c>
      <c r="J18" s="31">
        <v>-0.48683999999999999</v>
      </c>
      <c r="K18" s="31">
        <v>0</v>
      </c>
      <c r="L18" s="31">
        <v>-260.46239000000003</v>
      </c>
      <c r="M18" s="31">
        <v>0</v>
      </c>
      <c r="N18" s="31">
        <v>-121.81104999999999</v>
      </c>
      <c r="O18" s="31">
        <v>0</v>
      </c>
      <c r="P18" s="31">
        <v>-1535.2227</v>
      </c>
      <c r="Q18" s="31">
        <v>0</v>
      </c>
      <c r="R18" s="31">
        <v>0</v>
      </c>
      <c r="S18" s="31">
        <v>-3.1434600000000001</v>
      </c>
      <c r="T18" s="31">
        <v>0</v>
      </c>
      <c r="U18" s="31">
        <v>-595.59683540000003</v>
      </c>
      <c r="V18" s="31">
        <v>0</v>
      </c>
      <c r="W18" s="31">
        <v>-19.349900000000002</v>
      </c>
      <c r="X18" s="31">
        <v>-78.6721</v>
      </c>
      <c r="Y18" s="31">
        <v>-16.156100000000002</v>
      </c>
      <c r="Z18" s="31">
        <v>-44.72851</v>
      </c>
      <c r="AA18" s="31">
        <v>-5580.1116253999999</v>
      </c>
    </row>
    <row r="19" spans="1:27" s="331" customFormat="1" ht="12.95" customHeight="1" x14ac:dyDescent="0.2">
      <c r="A19" s="73" t="s">
        <v>1607</v>
      </c>
      <c r="B19" s="31">
        <v>-9.6999999999999993</v>
      </c>
      <c r="C19" s="31">
        <v>-24.793560000000003</v>
      </c>
      <c r="D19" s="31">
        <v>0</v>
      </c>
      <c r="E19" s="31">
        <v>0</v>
      </c>
      <c r="F19" s="31">
        <v>-1.12392</v>
      </c>
      <c r="G19" s="31">
        <v>-137.46470000000002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-173.08218000000002</v>
      </c>
    </row>
    <row r="20" spans="1:27" s="331" customFormat="1" ht="12.95" customHeight="1" x14ac:dyDescent="0.2">
      <c r="A20" s="73" t="s">
        <v>1014</v>
      </c>
      <c r="B20" s="31">
        <v>0</v>
      </c>
      <c r="C20" s="31">
        <v>-24.793560000000003</v>
      </c>
      <c r="D20" s="31">
        <v>0</v>
      </c>
      <c r="E20" s="31">
        <v>0</v>
      </c>
      <c r="F20" s="31">
        <v>-1.12392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-25.917480000000005</v>
      </c>
    </row>
    <row r="21" spans="1:27" s="331" customFormat="1" ht="12.95" customHeight="1" x14ac:dyDescent="0.2">
      <c r="A21" s="73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</row>
    <row r="22" spans="1:27" s="331" customFormat="1" ht="12.95" customHeight="1" x14ac:dyDescent="0.2">
      <c r="A22" s="73" t="s">
        <v>1013</v>
      </c>
      <c r="B22" s="31">
        <v>-9.6999999999999993</v>
      </c>
      <c r="C22" s="31">
        <v>0</v>
      </c>
      <c r="D22" s="31">
        <v>0</v>
      </c>
      <c r="E22" s="31">
        <v>0</v>
      </c>
      <c r="F22" s="31">
        <v>0</v>
      </c>
      <c r="G22" s="31">
        <v>-137.46470000000002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-147.16470000000001</v>
      </c>
    </row>
    <row r="23" spans="1:27" s="331" customFormat="1" ht="12.95" customHeight="1" x14ac:dyDescent="0.2">
      <c r="A23" s="73" t="s">
        <v>1608</v>
      </c>
      <c r="B23" s="31">
        <v>-266.90262000000001</v>
      </c>
      <c r="C23" s="31">
        <v>-24.632439999999974</v>
      </c>
      <c r="D23" s="31">
        <v>-94.464490000000012</v>
      </c>
      <c r="E23" s="31">
        <v>65.434849999999983</v>
      </c>
      <c r="F23" s="31">
        <v>-269.77188999999998</v>
      </c>
      <c r="G23" s="31">
        <v>-132.57482000000027</v>
      </c>
      <c r="H23" s="31">
        <v>-0.68632999999999922</v>
      </c>
      <c r="I23" s="31">
        <v>13.137479999999998</v>
      </c>
      <c r="J23" s="31">
        <v>45.078740000000039</v>
      </c>
      <c r="K23" s="31">
        <v>-13.32412000000005</v>
      </c>
      <c r="L23" s="31">
        <v>-23.177109999999999</v>
      </c>
      <c r="M23" s="31">
        <v>-67.597440000000006</v>
      </c>
      <c r="N23" s="31">
        <v>46.893020000000007</v>
      </c>
      <c r="O23" s="31">
        <v>8.1104599999999998</v>
      </c>
      <c r="P23" s="31">
        <v>0</v>
      </c>
      <c r="Q23" s="31">
        <v>-2.2945099999999989</v>
      </c>
      <c r="R23" s="31">
        <v>-3.1448</v>
      </c>
      <c r="S23" s="31">
        <v>0</v>
      </c>
      <c r="T23" s="31">
        <v>-586.03307999999993</v>
      </c>
      <c r="U23" s="31">
        <v>0</v>
      </c>
      <c r="V23" s="31">
        <v>0.94140000000000013</v>
      </c>
      <c r="W23" s="31">
        <v>-234.98585999999989</v>
      </c>
      <c r="X23" s="31">
        <v>-9.9999999996214228E-6</v>
      </c>
      <c r="Y23" s="31">
        <v>-2.6830799999999995</v>
      </c>
      <c r="Z23" s="31">
        <v>0.93839000000000183</v>
      </c>
      <c r="AA23" s="31">
        <v>-1541.7382600000003</v>
      </c>
    </row>
    <row r="24" spans="1:27" s="331" customFormat="1" ht="12.95" customHeight="1" x14ac:dyDescent="0.2">
      <c r="A24" s="73" t="s">
        <v>1282</v>
      </c>
      <c r="B24" s="31">
        <v>-517.13083000000006</v>
      </c>
      <c r="C24" s="31">
        <v>-282.34611999999998</v>
      </c>
      <c r="D24" s="31">
        <v>-483.91522000000003</v>
      </c>
      <c r="E24" s="31">
        <v>-66.289090000000002</v>
      </c>
      <c r="F24" s="31">
        <v>-1284.8959600000001</v>
      </c>
      <c r="G24" s="31">
        <v>-1344.0378400000002</v>
      </c>
      <c r="H24" s="31">
        <v>-12.729979999999999</v>
      </c>
      <c r="I24" s="31">
        <v>-28.176220000000001</v>
      </c>
      <c r="J24" s="31">
        <v>-1045.5514000000001</v>
      </c>
      <c r="K24" s="31">
        <v>-275.06663000000003</v>
      </c>
      <c r="L24" s="31">
        <v>-114.16834</v>
      </c>
      <c r="M24" s="31">
        <v>-358.95817</v>
      </c>
      <c r="N24" s="31">
        <v>-321.53802000000002</v>
      </c>
      <c r="O24" s="31">
        <v>-10.697329999999999</v>
      </c>
      <c r="P24" s="31">
        <v>-501.07653000000005</v>
      </c>
      <c r="Q24" s="31">
        <v>-0.10089000000000001</v>
      </c>
      <c r="R24" s="31">
        <v>-45.073709999999998</v>
      </c>
      <c r="S24" s="31">
        <v>-26.718640000000001</v>
      </c>
      <c r="T24" s="31">
        <v>-586.03307999999993</v>
      </c>
      <c r="U24" s="31">
        <v>-90.315830000000005</v>
      </c>
      <c r="V24" s="31">
        <v>-0.25997000000000003</v>
      </c>
      <c r="W24" s="31">
        <v>-883.67251999999996</v>
      </c>
      <c r="X24" s="31">
        <v>-18.79853</v>
      </c>
      <c r="Y24" s="31">
        <v>-6.2211499999999997</v>
      </c>
      <c r="Z24" s="31">
        <v>-69.888159999999999</v>
      </c>
      <c r="AA24" s="31">
        <v>-8373.6601599999995</v>
      </c>
    </row>
    <row r="25" spans="1:27" s="331" customFormat="1" ht="12.95" customHeight="1" x14ac:dyDescent="0.2">
      <c r="A25" s="73" t="s">
        <v>1283</v>
      </c>
      <c r="B25" s="31">
        <v>241.17823000000001</v>
      </c>
      <c r="C25" s="31">
        <v>0</v>
      </c>
      <c r="D25" s="31">
        <v>252.06825999999998</v>
      </c>
      <c r="E25" s="31">
        <v>74.160429999999991</v>
      </c>
      <c r="F25" s="31">
        <v>435.35050000000001</v>
      </c>
      <c r="G25" s="31">
        <v>0</v>
      </c>
      <c r="H25" s="31">
        <v>1.2730299999999999</v>
      </c>
      <c r="I25" s="31">
        <v>17.626259999999998</v>
      </c>
      <c r="J25" s="31">
        <v>197.96617000000001</v>
      </c>
      <c r="K25" s="31">
        <v>0</v>
      </c>
      <c r="L25" s="31">
        <v>15.65183</v>
      </c>
      <c r="M25" s="31">
        <v>0</v>
      </c>
      <c r="N25" s="31">
        <v>181.797</v>
      </c>
      <c r="O25" s="31">
        <v>13.860959999999999</v>
      </c>
      <c r="P25" s="31">
        <v>501.07653000000005</v>
      </c>
      <c r="Q25" s="31">
        <v>0.10224</v>
      </c>
      <c r="R25" s="31">
        <v>14.316330000000001</v>
      </c>
      <c r="S25" s="31">
        <v>26.718640000000001</v>
      </c>
      <c r="T25" s="31">
        <v>0</v>
      </c>
      <c r="U25" s="31">
        <v>90.315830000000005</v>
      </c>
      <c r="V25" s="31">
        <v>0.16883000000000001</v>
      </c>
      <c r="W25" s="31">
        <v>0</v>
      </c>
      <c r="X25" s="31">
        <v>18.79852</v>
      </c>
      <c r="Y25" s="31">
        <v>0</v>
      </c>
      <c r="Z25" s="31">
        <v>17.860330000000001</v>
      </c>
      <c r="AA25" s="31">
        <v>2100.2899199999997</v>
      </c>
    </row>
    <row r="26" spans="1:27" s="331" customFormat="1" ht="12.95" customHeight="1" x14ac:dyDescent="0.2">
      <c r="A26" s="73" t="s">
        <v>1610</v>
      </c>
      <c r="B26" s="31">
        <v>369.88428000000005</v>
      </c>
      <c r="C26" s="31">
        <v>257.71368000000001</v>
      </c>
      <c r="D26" s="31">
        <v>347.74564000000004</v>
      </c>
      <c r="E26" s="31">
        <v>57.563510000000001</v>
      </c>
      <c r="F26" s="31">
        <v>949.02025000000003</v>
      </c>
      <c r="G26" s="31">
        <v>1211.4630199999999</v>
      </c>
      <c r="H26" s="31">
        <v>11.86909</v>
      </c>
      <c r="I26" s="31">
        <v>27.827310000000001</v>
      </c>
      <c r="J26" s="31">
        <v>1482.57629</v>
      </c>
      <c r="K26" s="31">
        <v>261.74250999999998</v>
      </c>
      <c r="L26" s="31">
        <v>87.881039999999999</v>
      </c>
      <c r="M26" s="31">
        <v>291.36072999999999</v>
      </c>
      <c r="N26" s="31">
        <v>409.24803000000003</v>
      </c>
      <c r="O26" s="31">
        <v>9.8936700000000002</v>
      </c>
      <c r="P26" s="31">
        <v>164.20371</v>
      </c>
      <c r="Q26" s="31">
        <v>29.7179</v>
      </c>
      <c r="R26" s="31">
        <v>42.166119999999999</v>
      </c>
      <c r="S26" s="31">
        <v>17.826610000000002</v>
      </c>
      <c r="T26" s="31">
        <v>0</v>
      </c>
      <c r="U26" s="31">
        <v>57.922690000000003</v>
      </c>
      <c r="V26" s="31">
        <v>1.5435000000000001</v>
      </c>
      <c r="W26" s="31">
        <v>648.68666000000007</v>
      </c>
      <c r="X26" s="31">
        <v>4.55044</v>
      </c>
      <c r="Y26" s="31">
        <v>3.5380700000000003</v>
      </c>
      <c r="Z26" s="31">
        <v>71.541669999999996</v>
      </c>
      <c r="AA26" s="31">
        <v>6817.4864200000002</v>
      </c>
    </row>
    <row r="27" spans="1:27" s="331" customFormat="1" ht="12.95" customHeight="1" x14ac:dyDescent="0.2">
      <c r="A27" s="73" t="s">
        <v>1611</v>
      </c>
      <c r="B27" s="31">
        <v>-360.83429999999998</v>
      </c>
      <c r="C27" s="31">
        <v>0</v>
      </c>
      <c r="D27" s="31">
        <v>-210.36317</v>
      </c>
      <c r="E27" s="31">
        <v>0</v>
      </c>
      <c r="F27" s="31">
        <v>-369.24667999999997</v>
      </c>
      <c r="G27" s="31">
        <v>0</v>
      </c>
      <c r="H27" s="31">
        <v>-1.0984700000000001</v>
      </c>
      <c r="I27" s="31">
        <v>-4.1398700000000002</v>
      </c>
      <c r="J27" s="31">
        <v>-589.91231999999991</v>
      </c>
      <c r="K27" s="31">
        <v>0</v>
      </c>
      <c r="L27" s="31">
        <v>-12.541639999999999</v>
      </c>
      <c r="M27" s="31">
        <v>0</v>
      </c>
      <c r="N27" s="31">
        <v>-222.61399000000003</v>
      </c>
      <c r="O27" s="31">
        <v>-4.9468399999999999</v>
      </c>
      <c r="P27" s="31">
        <v>-164.20371</v>
      </c>
      <c r="Q27" s="31">
        <v>-32.013759999999998</v>
      </c>
      <c r="R27" s="31">
        <v>-14.553540000000002</v>
      </c>
      <c r="S27" s="31">
        <v>-17.826610000000002</v>
      </c>
      <c r="T27" s="31">
        <v>0</v>
      </c>
      <c r="U27" s="31">
        <v>-57.922690000000003</v>
      </c>
      <c r="V27" s="31">
        <v>-0.51095999999999997</v>
      </c>
      <c r="W27" s="31">
        <v>0</v>
      </c>
      <c r="X27" s="31">
        <v>-4.55044</v>
      </c>
      <c r="Y27" s="31">
        <v>0</v>
      </c>
      <c r="Z27" s="31">
        <v>-18.57545</v>
      </c>
      <c r="AA27" s="31">
        <v>-2085.8544400000001</v>
      </c>
    </row>
    <row r="28" spans="1:27" s="331" customFormat="1" ht="12.95" customHeight="1" x14ac:dyDescent="0.2">
      <c r="A28" s="73" t="s">
        <v>1612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</row>
    <row r="29" spans="1:27" s="331" customFormat="1" ht="12.95" customHeight="1" x14ac:dyDescent="0.2">
      <c r="A29" s="73" t="s">
        <v>1613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</row>
    <row r="30" spans="1:27" s="331" customFormat="1" ht="12.95" customHeight="1" x14ac:dyDescent="0.2">
      <c r="A30" s="73" t="s">
        <v>1614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</row>
    <row r="31" spans="1:27" s="331" customFormat="1" ht="12.95" customHeight="1" x14ac:dyDescent="0.2">
      <c r="A31" s="73" t="s">
        <v>1615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</row>
    <row r="32" spans="1:27" s="331" customFormat="1" ht="12.95" customHeight="1" x14ac:dyDescent="0.2">
      <c r="A32" s="73" t="s">
        <v>1616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</row>
    <row r="33" spans="1:27" s="331" customFormat="1" ht="12.95" customHeight="1" x14ac:dyDescent="0.2">
      <c r="A33" s="74" t="s">
        <v>493</v>
      </c>
      <c r="B33" s="31">
        <v>261.61716000000001</v>
      </c>
      <c r="C33" s="31">
        <v>188.02648000000002</v>
      </c>
      <c r="D33" s="31">
        <v>134.27495000000002</v>
      </c>
      <c r="E33" s="31">
        <v>52.254277120947414</v>
      </c>
      <c r="F33" s="31">
        <v>507.67568</v>
      </c>
      <c r="G33" s="31">
        <v>602.4853390994017</v>
      </c>
      <c r="H33" s="31">
        <v>7.9754199999999997</v>
      </c>
      <c r="I33" s="31">
        <v>4.4453399999999998</v>
      </c>
      <c r="J33" s="31">
        <v>377.22525124838643</v>
      </c>
      <c r="K33" s="31">
        <v>104.74992026548375</v>
      </c>
      <c r="L33" s="31">
        <v>9.493649666454079</v>
      </c>
      <c r="M33" s="31">
        <v>335.80109832662299</v>
      </c>
      <c r="N33" s="31">
        <v>163.74397976430313</v>
      </c>
      <c r="O33" s="31">
        <v>11.6783</v>
      </c>
      <c r="P33" s="31">
        <v>0</v>
      </c>
      <c r="Q33" s="31">
        <v>9.3719999999999998E-2</v>
      </c>
      <c r="R33" s="31">
        <v>20.60934</v>
      </c>
      <c r="S33" s="31">
        <v>0.32602364518559313</v>
      </c>
      <c r="T33" s="31">
        <v>477.99283316376471</v>
      </c>
      <c r="U33" s="31">
        <v>0</v>
      </c>
      <c r="V33" s="31">
        <v>3.7004522564871349E-2</v>
      </c>
      <c r="W33" s="31">
        <v>407.70431310443291</v>
      </c>
      <c r="X33" s="31">
        <v>0</v>
      </c>
      <c r="Y33" s="31">
        <v>1.3285400000000003</v>
      </c>
      <c r="Z33" s="31">
        <v>15.689229880601808</v>
      </c>
      <c r="AA33" s="31">
        <v>3685.2278498081496</v>
      </c>
    </row>
    <row r="34" spans="1:27" s="331" customFormat="1" ht="12.95" customHeight="1" x14ac:dyDescent="0.2">
      <c r="A34" s="78" t="s">
        <v>1602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</row>
    <row r="35" spans="1:27" s="331" customFormat="1" ht="12.95" customHeight="1" x14ac:dyDescent="0.2">
      <c r="A35" s="78" t="s">
        <v>1284</v>
      </c>
      <c r="B35" s="31">
        <v>0</v>
      </c>
      <c r="C35" s="31">
        <v>0</v>
      </c>
      <c r="D35" s="31">
        <v>0.14602000000000001</v>
      </c>
      <c r="E35" s="31">
        <v>0</v>
      </c>
      <c r="F35" s="31">
        <v>0</v>
      </c>
      <c r="G35" s="31">
        <v>0</v>
      </c>
      <c r="H35" s="31">
        <v>2.546E-2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0.61050000000000004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0.78198000000000012</v>
      </c>
    </row>
    <row r="36" spans="1:27" s="331" customFormat="1" ht="12.95" customHeight="1" x14ac:dyDescent="0.2">
      <c r="A36" s="73" t="s">
        <v>24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</row>
    <row r="37" spans="1:27" s="331" customFormat="1" ht="12.95" customHeight="1" x14ac:dyDescent="0.2">
      <c r="A37" s="78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31"/>
    </row>
    <row r="38" spans="1:27" s="331" customFormat="1" ht="15" customHeight="1" x14ac:dyDescent="0.2">
      <c r="A38" s="1331" t="s">
        <v>852</v>
      </c>
      <c r="B38" s="1721">
        <v>2834.2425200000007</v>
      </c>
      <c r="C38" s="1721">
        <v>1288.0994799999999</v>
      </c>
      <c r="D38" s="1721">
        <v>1060.6205400000003</v>
      </c>
      <c r="E38" s="1721">
        <v>225.0504271209474</v>
      </c>
      <c r="F38" s="1721">
        <v>3369.9537899999996</v>
      </c>
      <c r="G38" s="1721">
        <v>6580.8412890994005</v>
      </c>
      <c r="H38" s="1721">
        <v>55.652459999999998</v>
      </c>
      <c r="I38" s="1721">
        <v>68.601920000000007</v>
      </c>
      <c r="J38" s="1721">
        <v>2690.9913912483862</v>
      </c>
      <c r="K38" s="1721">
        <v>1154.9592202654837</v>
      </c>
      <c r="L38" s="1721">
        <v>353.69580966645401</v>
      </c>
      <c r="M38" s="1721">
        <v>1496.1246683266231</v>
      </c>
      <c r="N38" s="1721">
        <v>1767.9518197643031</v>
      </c>
      <c r="O38" s="1721">
        <v>98.984070000000003</v>
      </c>
      <c r="P38" s="1721">
        <v>0</v>
      </c>
      <c r="Q38" s="1721">
        <v>-0.51964999999999906</v>
      </c>
      <c r="R38" s="1721">
        <v>143.28135999999998</v>
      </c>
      <c r="S38" s="1721">
        <v>3.4492736451856043</v>
      </c>
      <c r="T38" s="1721">
        <v>1655.0912031637647</v>
      </c>
      <c r="U38" s="1721">
        <v>4.5999998974366463E-6</v>
      </c>
      <c r="V38" s="1721">
        <v>4.171454522564872</v>
      </c>
      <c r="W38" s="1721">
        <v>3954.074413104433</v>
      </c>
      <c r="X38" s="1721">
        <v>-9.9999999996214228E-6</v>
      </c>
      <c r="Y38" s="1721">
        <v>25.999059999999993</v>
      </c>
      <c r="Z38" s="1721">
        <v>143.1141998806018</v>
      </c>
      <c r="AA38" s="1721">
        <v>28974.430714408143</v>
      </c>
    </row>
    <row r="39" spans="1:27" s="331" customFormat="1" ht="12.95" customHeight="1" x14ac:dyDescent="0.2">
      <c r="A39" s="87"/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</row>
    <row r="40" spans="1:27" s="331" customFormat="1" ht="15" customHeight="1" x14ac:dyDescent="0.2">
      <c r="A40" s="922" t="s">
        <v>845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</row>
    <row r="41" spans="1:27" s="331" customFormat="1" ht="12.95" customHeight="1" x14ac:dyDescent="0.2">
      <c r="A41" s="78" t="s">
        <v>695</v>
      </c>
      <c r="B41" s="31">
        <v>-2.7358900000000022</v>
      </c>
      <c r="C41" s="31">
        <v>-6.8481000000000058</v>
      </c>
      <c r="D41" s="31">
        <v>0</v>
      </c>
      <c r="E41" s="31">
        <v>0</v>
      </c>
      <c r="F41" s="31">
        <v>-10.79156</v>
      </c>
      <c r="G41" s="31">
        <v>-979.96296000000007</v>
      </c>
      <c r="H41" s="31">
        <v>-9.8529400000000003</v>
      </c>
      <c r="I41" s="31">
        <v>-33.621910000000007</v>
      </c>
      <c r="J41" s="31">
        <v>-738.77211999999986</v>
      </c>
      <c r="K41" s="31">
        <v>-159.31407000000002</v>
      </c>
      <c r="L41" s="31">
        <v>-78.690139999999985</v>
      </c>
      <c r="M41" s="31">
        <v>0</v>
      </c>
      <c r="N41" s="31">
        <v>-188.19401999999997</v>
      </c>
      <c r="O41" s="31">
        <v>-3.5580000000000001E-2</v>
      </c>
      <c r="P41" s="31">
        <v>0</v>
      </c>
      <c r="Q41" s="31">
        <v>0</v>
      </c>
      <c r="R41" s="31">
        <v>0.29622000000000004</v>
      </c>
      <c r="S41" s="31">
        <v>-0.81703742683627345</v>
      </c>
      <c r="T41" s="31">
        <v>-80.372560000000007</v>
      </c>
      <c r="U41" s="31">
        <v>0</v>
      </c>
      <c r="V41" s="31">
        <v>0</v>
      </c>
      <c r="W41" s="31">
        <v>-435.92478638</v>
      </c>
      <c r="X41" s="31">
        <v>0</v>
      </c>
      <c r="Y41" s="31">
        <v>0.60790000000000011</v>
      </c>
      <c r="Z41" s="31">
        <v>-3.2087750000000002</v>
      </c>
      <c r="AA41" s="31">
        <v>-2728.2383288068363</v>
      </c>
    </row>
    <row r="42" spans="1:27" s="331" customFormat="1" ht="12.95" customHeight="1" x14ac:dyDescent="0.2">
      <c r="A42" s="897" t="s">
        <v>693</v>
      </c>
      <c r="B42" s="31">
        <v>-61.097370000000005</v>
      </c>
      <c r="C42" s="31">
        <v>41.087969999999999</v>
      </c>
      <c r="D42" s="31">
        <v>0</v>
      </c>
      <c r="E42" s="31">
        <v>0</v>
      </c>
      <c r="F42" s="31">
        <v>-8.2308599999999998</v>
      </c>
      <c r="G42" s="31">
        <v>-823.82141999999999</v>
      </c>
      <c r="H42" s="31">
        <v>-0.11967</v>
      </c>
      <c r="I42" s="31">
        <v>-33.621910000000007</v>
      </c>
      <c r="J42" s="31">
        <v>-1548.1049599999999</v>
      </c>
      <c r="K42" s="31">
        <v>-93.977310000000003</v>
      </c>
      <c r="L42" s="31">
        <v>-0.55452999999999997</v>
      </c>
      <c r="M42" s="31">
        <v>0</v>
      </c>
      <c r="N42" s="31">
        <v>-175.64064999999999</v>
      </c>
      <c r="O42" s="31">
        <v>-8.8069999999999996E-2</v>
      </c>
      <c r="P42" s="31">
        <v>-37.727400000000003</v>
      </c>
      <c r="Q42" s="31">
        <v>0</v>
      </c>
      <c r="R42" s="31">
        <v>0</v>
      </c>
      <c r="S42" s="31">
        <v>-0.442</v>
      </c>
      <c r="T42" s="31">
        <v>-79.756960000000007</v>
      </c>
      <c r="U42" s="31">
        <v>0</v>
      </c>
      <c r="V42" s="31">
        <v>0</v>
      </c>
      <c r="W42" s="31">
        <v>-405.97590000000002</v>
      </c>
      <c r="X42" s="31">
        <v>0</v>
      </c>
      <c r="Y42" s="31">
        <v>-3.0367299999999999</v>
      </c>
      <c r="Z42" s="31">
        <v>-3.21367</v>
      </c>
      <c r="AA42" s="31">
        <v>-3234.3214399999997</v>
      </c>
    </row>
    <row r="43" spans="1:27" s="331" customFormat="1" ht="12.95" customHeight="1" x14ac:dyDescent="0.2">
      <c r="A43" s="897" t="s">
        <v>156</v>
      </c>
      <c r="B43" s="31">
        <v>-61.097370000000005</v>
      </c>
      <c r="C43" s="31">
        <v>41.087969999999999</v>
      </c>
      <c r="D43" s="31">
        <v>0</v>
      </c>
      <c r="E43" s="31">
        <v>0</v>
      </c>
      <c r="F43" s="31">
        <v>-8.2308599999999998</v>
      </c>
      <c r="G43" s="31">
        <v>-823.82141999999999</v>
      </c>
      <c r="H43" s="31">
        <v>-0.11967</v>
      </c>
      <c r="I43" s="31">
        <v>-33.621910000000007</v>
      </c>
      <c r="J43" s="31">
        <v>-1548.1049599999999</v>
      </c>
      <c r="K43" s="31">
        <v>-93.977310000000003</v>
      </c>
      <c r="L43" s="31">
        <v>-0.55452999999999997</v>
      </c>
      <c r="M43" s="31">
        <v>0</v>
      </c>
      <c r="N43" s="31">
        <v>-175.64064999999999</v>
      </c>
      <c r="O43" s="31">
        <v>-8.8069999999999996E-2</v>
      </c>
      <c r="P43" s="31">
        <v>-37.727400000000003</v>
      </c>
      <c r="Q43" s="31">
        <v>0</v>
      </c>
      <c r="R43" s="31">
        <v>0</v>
      </c>
      <c r="S43" s="31">
        <v>-0.442</v>
      </c>
      <c r="T43" s="31">
        <v>-79.756960000000007</v>
      </c>
      <c r="U43" s="31">
        <v>0</v>
      </c>
      <c r="V43" s="31">
        <v>0</v>
      </c>
      <c r="W43" s="31">
        <v>-405.97590000000002</v>
      </c>
      <c r="X43" s="31">
        <v>0</v>
      </c>
      <c r="Y43" s="31">
        <v>-3.0367299999999999</v>
      </c>
      <c r="Z43" s="31">
        <v>-3.21367</v>
      </c>
      <c r="AA43" s="31">
        <v>-3234.3214399999997</v>
      </c>
    </row>
    <row r="44" spans="1:27" s="331" customFormat="1" ht="12.95" customHeight="1" x14ac:dyDescent="0.2">
      <c r="A44" s="897" t="s">
        <v>157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</row>
    <row r="45" spans="1:27" s="331" customFormat="1" ht="12.95" customHeight="1" x14ac:dyDescent="0.2">
      <c r="A45" s="897" t="s">
        <v>691</v>
      </c>
      <c r="B45" s="31">
        <v>59.203290000000003</v>
      </c>
      <c r="C45" s="31">
        <v>-41.228970000000004</v>
      </c>
      <c r="D45" s="31">
        <v>0</v>
      </c>
      <c r="E45" s="31">
        <v>0</v>
      </c>
      <c r="F45" s="31">
        <v>0</v>
      </c>
      <c r="G45" s="31">
        <v>0</v>
      </c>
      <c r="H45" s="31">
        <v>1.1970000000000001E-2</v>
      </c>
      <c r="I45" s="31">
        <v>0</v>
      </c>
      <c r="J45" s="31">
        <v>903.36036999999999</v>
      </c>
      <c r="K45" s="31">
        <v>0</v>
      </c>
      <c r="L45" s="31">
        <v>5.9469999999999995E-2</v>
      </c>
      <c r="M45" s="31">
        <v>0</v>
      </c>
      <c r="N45" s="31">
        <v>2.7453799999999999</v>
      </c>
      <c r="O45" s="31">
        <v>4.4039999999999996E-2</v>
      </c>
      <c r="P45" s="31">
        <v>37.727400000000003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3.0367500000000001</v>
      </c>
      <c r="Z45" s="31">
        <v>1.606835</v>
      </c>
      <c r="AA45" s="31">
        <v>966.56653500000004</v>
      </c>
    </row>
    <row r="46" spans="1:27" s="331" customFormat="1" ht="12.95" customHeight="1" x14ac:dyDescent="0.2">
      <c r="A46" s="73" t="s">
        <v>1606</v>
      </c>
      <c r="B46" s="31">
        <v>59.203290000000003</v>
      </c>
      <c r="C46" s="31">
        <v>-41.228970000000004</v>
      </c>
      <c r="D46" s="31">
        <v>0</v>
      </c>
      <c r="E46" s="31">
        <v>0</v>
      </c>
      <c r="F46" s="31">
        <v>0</v>
      </c>
      <c r="G46" s="31">
        <v>0</v>
      </c>
      <c r="H46" s="31">
        <v>1.1970000000000001E-2</v>
      </c>
      <c r="I46" s="31">
        <v>0</v>
      </c>
      <c r="J46" s="31">
        <v>903.36036999999999</v>
      </c>
      <c r="K46" s="31">
        <v>0</v>
      </c>
      <c r="L46" s="31">
        <v>5.9469999999999995E-2</v>
      </c>
      <c r="M46" s="31">
        <v>0</v>
      </c>
      <c r="N46" s="31">
        <v>2.7453799999999999</v>
      </c>
      <c r="O46" s="31">
        <v>4.4039999999999996E-2</v>
      </c>
      <c r="P46" s="31">
        <v>37.727400000000003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3.0367500000000001</v>
      </c>
      <c r="Z46" s="31">
        <v>1.606835</v>
      </c>
      <c r="AA46" s="31">
        <v>966.56653500000004</v>
      </c>
    </row>
    <row r="47" spans="1:27" s="331" customFormat="1" ht="12.95" customHeight="1" x14ac:dyDescent="0.2">
      <c r="A47" s="73" t="s">
        <v>1922</v>
      </c>
      <c r="B47" s="31">
        <v>59.203290000000003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1.1970000000000001E-2</v>
      </c>
      <c r="I47" s="31">
        <v>0</v>
      </c>
      <c r="J47" s="31">
        <v>903.36036999999999</v>
      </c>
      <c r="K47" s="31">
        <v>0</v>
      </c>
      <c r="L47" s="31">
        <v>-6.143479816567355E-5</v>
      </c>
      <c r="M47" s="31">
        <v>0</v>
      </c>
      <c r="N47" s="31">
        <v>0</v>
      </c>
      <c r="O47" s="31">
        <v>4.4039999999999996E-2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962.61960856520193</v>
      </c>
    </row>
    <row r="48" spans="1:27" s="331" customFormat="1" ht="12.95" customHeight="1" x14ac:dyDescent="0.2">
      <c r="A48" s="73" t="s">
        <v>1004</v>
      </c>
      <c r="B48" s="31">
        <v>0</v>
      </c>
      <c r="C48" s="31">
        <v>-41.228970000000004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2.7453799999999999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-38.483590000000007</v>
      </c>
    </row>
    <row r="49" spans="1:27" s="331" customFormat="1" ht="12.95" customHeight="1" x14ac:dyDescent="0.2">
      <c r="A49" s="73" t="s">
        <v>1013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5.9531434798165667E-2</v>
      </c>
      <c r="M49" s="31">
        <v>0</v>
      </c>
      <c r="N49" s="31">
        <v>0</v>
      </c>
      <c r="O49" s="31">
        <v>0</v>
      </c>
      <c r="P49" s="31">
        <v>37.727400000000003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3.0367500000000001</v>
      </c>
      <c r="Z49" s="31">
        <v>1.606835</v>
      </c>
      <c r="AA49" s="31">
        <v>42.430516434798164</v>
      </c>
    </row>
    <row r="50" spans="1:27" s="331" customFormat="1" ht="12.95" customHeight="1" x14ac:dyDescent="0.2">
      <c r="A50" s="73" t="s">
        <v>694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</row>
    <row r="51" spans="1:27" s="331" customFormat="1" ht="12.95" customHeight="1" x14ac:dyDescent="0.2">
      <c r="A51" s="73" t="s">
        <v>1014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</row>
    <row r="52" spans="1:27" s="331" customFormat="1" ht="12.95" customHeight="1" x14ac:dyDescent="0.2">
      <c r="A52" s="73" t="s">
        <v>1015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</row>
    <row r="53" spans="1:27" s="331" customFormat="1" ht="12.95" customHeight="1" x14ac:dyDescent="0.2">
      <c r="A53" s="73" t="s">
        <v>1013</v>
      </c>
      <c r="B53" s="31">
        <v>0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</row>
    <row r="54" spans="1:27" s="331" customFormat="1" ht="12.95" customHeight="1" x14ac:dyDescent="0.2">
      <c r="A54" s="73" t="s">
        <v>998</v>
      </c>
      <c r="B54" s="31">
        <v>-0.84180999999999973</v>
      </c>
      <c r="C54" s="31">
        <v>-6.7071000000000005</v>
      </c>
      <c r="D54" s="31">
        <v>0</v>
      </c>
      <c r="E54" s="31">
        <v>0</v>
      </c>
      <c r="F54" s="31">
        <v>-2.5607000000000002</v>
      </c>
      <c r="G54" s="31">
        <v>-156.14154000000002</v>
      </c>
      <c r="H54" s="31">
        <v>-9.7452400000000008</v>
      </c>
      <c r="I54" s="31">
        <v>0</v>
      </c>
      <c r="J54" s="31">
        <v>-94.027529999999985</v>
      </c>
      <c r="K54" s="31">
        <v>-65.336759999999998</v>
      </c>
      <c r="L54" s="31">
        <v>-78.19507999999999</v>
      </c>
      <c r="M54" s="31">
        <v>0</v>
      </c>
      <c r="N54" s="31">
        <v>-15.298749999999998</v>
      </c>
      <c r="O54" s="31">
        <v>8.4499999999999992E-3</v>
      </c>
      <c r="P54" s="31">
        <v>0</v>
      </c>
      <c r="Q54" s="31">
        <v>0</v>
      </c>
      <c r="R54" s="31">
        <v>0.29622000000000004</v>
      </c>
      <c r="S54" s="31">
        <v>-0.3750374268362735</v>
      </c>
      <c r="T54" s="31">
        <v>-0.61560000000000004</v>
      </c>
      <c r="U54" s="31">
        <v>0</v>
      </c>
      <c r="V54" s="31">
        <v>0</v>
      </c>
      <c r="W54" s="31">
        <v>-29.948886379999962</v>
      </c>
      <c r="X54" s="31">
        <v>0</v>
      </c>
      <c r="Y54" s="31">
        <v>0.60787999999999998</v>
      </c>
      <c r="Z54" s="31">
        <v>-1.6019399999999999</v>
      </c>
      <c r="AA54" s="31">
        <v>-460.48342380683619</v>
      </c>
    </row>
    <row r="55" spans="1:27" s="331" customFormat="1" ht="12.95" customHeight="1" x14ac:dyDescent="0.2">
      <c r="A55" s="73" t="s">
        <v>1236</v>
      </c>
      <c r="B55" s="31">
        <v>-2.2956799999999999</v>
      </c>
      <c r="C55" s="31">
        <v>-10.2437</v>
      </c>
      <c r="D55" s="31">
        <v>0</v>
      </c>
      <c r="E55" s="31">
        <v>0</v>
      </c>
      <c r="F55" s="31">
        <v>-2.4406300000000001</v>
      </c>
      <c r="G55" s="31">
        <v>-556.66534999999999</v>
      </c>
      <c r="H55" s="31">
        <v>-10.16577</v>
      </c>
      <c r="I55" s="31">
        <v>0</v>
      </c>
      <c r="J55" s="31">
        <v>-194.09529999999998</v>
      </c>
      <c r="K55" s="31">
        <v>-150.70398</v>
      </c>
      <c r="L55" s="31">
        <v>-81.127839999999992</v>
      </c>
      <c r="M55" s="31">
        <v>0</v>
      </c>
      <c r="N55" s="31">
        <v>-16.528659999999999</v>
      </c>
      <c r="O55" s="31">
        <v>-7.1160000000000001E-2</v>
      </c>
      <c r="P55" s="31">
        <v>-96.585570000000004</v>
      </c>
      <c r="Q55" s="31">
        <v>0</v>
      </c>
      <c r="R55" s="31">
        <v>0</v>
      </c>
      <c r="S55" s="31">
        <v>-17.361240189345352</v>
      </c>
      <c r="T55" s="31">
        <v>-0.61560000000000004</v>
      </c>
      <c r="U55" s="31">
        <v>0</v>
      </c>
      <c r="V55" s="31">
        <v>0</v>
      </c>
      <c r="W55" s="31">
        <v>-97.666986379999997</v>
      </c>
      <c r="X55" s="31">
        <v>0</v>
      </c>
      <c r="Y55" s="31">
        <v>-8.516E-2</v>
      </c>
      <c r="Z55" s="31">
        <v>-3.7208699999999997</v>
      </c>
      <c r="AA55" s="31">
        <v>-1240.3734965693454</v>
      </c>
    </row>
    <row r="56" spans="1:27" s="331" customFormat="1" ht="12.95" customHeight="1" x14ac:dyDescent="0.2">
      <c r="A56" s="73" t="s">
        <v>1237</v>
      </c>
      <c r="B56" s="31">
        <v>1.45387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102.3013</v>
      </c>
      <c r="K56" s="31">
        <v>4.2942900000000002</v>
      </c>
      <c r="L56" s="31">
        <v>2.9037600000000001</v>
      </c>
      <c r="M56" s="31">
        <v>0</v>
      </c>
      <c r="N56" s="31">
        <v>0</v>
      </c>
      <c r="O56" s="31">
        <v>3.5580000000000001E-2</v>
      </c>
      <c r="P56" s="31">
        <v>96.585570000000004</v>
      </c>
      <c r="Q56" s="31">
        <v>0</v>
      </c>
      <c r="R56" s="31">
        <v>0</v>
      </c>
      <c r="S56" s="31">
        <v>16.987031193996305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1.8688699999999998</v>
      </c>
      <c r="AA56" s="31">
        <v>226.43027119399628</v>
      </c>
    </row>
    <row r="57" spans="1:27" s="331" customFormat="1" ht="12.95" customHeight="1" x14ac:dyDescent="0.2">
      <c r="A57" s="73" t="s">
        <v>1238</v>
      </c>
      <c r="B57" s="31">
        <v>6.1357100000000004</v>
      </c>
      <c r="C57" s="31">
        <v>3.5420100000000003</v>
      </c>
      <c r="D57" s="31">
        <v>0</v>
      </c>
      <c r="E57" s="31">
        <v>0</v>
      </c>
      <c r="F57" s="31">
        <v>-0.12007</v>
      </c>
      <c r="G57" s="31">
        <v>400.52290999999997</v>
      </c>
      <c r="H57" s="31">
        <v>0.42052999999999996</v>
      </c>
      <c r="I57" s="31">
        <v>0</v>
      </c>
      <c r="J57" s="31">
        <v>9.0876099999999997</v>
      </c>
      <c r="K57" s="31">
        <v>76.211250000000007</v>
      </c>
      <c r="L57" s="31">
        <v>7.3999999999999996E-2</v>
      </c>
      <c r="M57" s="31">
        <v>0</v>
      </c>
      <c r="N57" s="31">
        <v>1.681</v>
      </c>
      <c r="O57" s="31">
        <v>8.8069999999999996E-2</v>
      </c>
      <c r="P57" s="31">
        <v>88.205490000000012</v>
      </c>
      <c r="Q57" s="31">
        <v>0</v>
      </c>
      <c r="R57" s="31">
        <v>0.87520000000000009</v>
      </c>
      <c r="S57" s="31">
        <v>-1.4308431487226412E-2</v>
      </c>
      <c r="T57" s="31">
        <v>0</v>
      </c>
      <c r="U57" s="31">
        <v>0</v>
      </c>
      <c r="V57" s="31">
        <v>0</v>
      </c>
      <c r="W57" s="31">
        <v>135.99489000000003</v>
      </c>
      <c r="X57" s="31">
        <v>0</v>
      </c>
      <c r="Y57" s="31">
        <v>0.69303999999999999</v>
      </c>
      <c r="Z57" s="31">
        <v>0.50107000000000002</v>
      </c>
      <c r="AA57" s="31">
        <v>723.89840156851278</v>
      </c>
    </row>
    <row r="58" spans="1:27" s="331" customFormat="1" ht="12.95" customHeight="1" x14ac:dyDescent="0.2">
      <c r="A58" s="73" t="s">
        <v>1239</v>
      </c>
      <c r="B58" s="31">
        <v>-6.1357100000000004</v>
      </c>
      <c r="C58" s="31">
        <v>-5.4099999999999999E-3</v>
      </c>
      <c r="D58" s="31">
        <v>0</v>
      </c>
      <c r="E58" s="31">
        <v>0</v>
      </c>
      <c r="F58" s="31">
        <v>0</v>
      </c>
      <c r="G58" s="31">
        <v>8.9999999999999998E-4</v>
      </c>
      <c r="H58" s="31">
        <v>0</v>
      </c>
      <c r="I58" s="31">
        <v>0</v>
      </c>
      <c r="J58" s="31">
        <v>-11.32114</v>
      </c>
      <c r="K58" s="31">
        <v>4.8616800000000007</v>
      </c>
      <c r="L58" s="31">
        <v>-4.4999999999999998E-2</v>
      </c>
      <c r="M58" s="31">
        <v>0</v>
      </c>
      <c r="N58" s="31">
        <v>-0.45109000000000005</v>
      </c>
      <c r="O58" s="31">
        <v>-4.4039999999999996E-2</v>
      </c>
      <c r="P58" s="31">
        <v>-88.205490000000012</v>
      </c>
      <c r="Q58" s="31">
        <v>0</v>
      </c>
      <c r="R58" s="31">
        <v>-0.57898000000000005</v>
      </c>
      <c r="S58" s="31">
        <v>1.3480000000000001E-2</v>
      </c>
      <c r="T58" s="31">
        <v>0</v>
      </c>
      <c r="U58" s="31">
        <v>0</v>
      </c>
      <c r="V58" s="31">
        <v>0</v>
      </c>
      <c r="W58" s="31">
        <v>-68.276789999999991</v>
      </c>
      <c r="X58" s="31">
        <v>0</v>
      </c>
      <c r="Y58" s="31">
        <v>0</v>
      </c>
      <c r="Z58" s="31">
        <v>-0.25101000000000001</v>
      </c>
      <c r="AA58" s="31">
        <v>-170.43860000000001</v>
      </c>
    </row>
    <row r="59" spans="1:27" s="331" customFormat="1" ht="12.95" customHeight="1" x14ac:dyDescent="0.2">
      <c r="A59" s="73" t="s">
        <v>1228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</row>
    <row r="60" spans="1:27" s="331" customFormat="1" ht="12.95" customHeight="1" x14ac:dyDescent="0.2">
      <c r="A60" s="73" t="s">
        <v>1229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</row>
    <row r="61" spans="1:27" s="331" customFormat="1" ht="12.95" customHeight="1" x14ac:dyDescent="0.2">
      <c r="A61" s="73" t="s">
        <v>1945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</row>
    <row r="62" spans="1:27" s="331" customFormat="1" ht="12.95" customHeight="1" x14ac:dyDescent="0.2">
      <c r="A62" s="73" t="s">
        <v>1230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</row>
    <row r="63" spans="1:27" s="331" customFormat="1" ht="12.95" customHeight="1" x14ac:dyDescent="0.2">
      <c r="A63" s="73" t="s">
        <v>1231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</row>
    <row r="64" spans="1:27" s="331" customFormat="1" ht="12.95" customHeight="1" x14ac:dyDescent="0.2">
      <c r="A64" s="73" t="s">
        <v>1240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</row>
    <row r="65" spans="1:27" s="331" customFormat="1" ht="12.95" customHeight="1" x14ac:dyDescent="0.2">
      <c r="A65" s="78" t="s">
        <v>1241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-0.64657000000000009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-0.64657000000000009</v>
      </c>
    </row>
    <row r="66" spans="1:27" s="331" customFormat="1" ht="12.95" customHeight="1" x14ac:dyDescent="0.2">
      <c r="A66" s="1704" t="s">
        <v>1232</v>
      </c>
      <c r="B66" s="31">
        <v>-521.8810299999999</v>
      </c>
      <c r="C66" s="31">
        <v>-706.35784000000001</v>
      </c>
      <c r="D66" s="31">
        <v>-698.15488603600011</v>
      </c>
      <c r="E66" s="31">
        <v>-58.293424984983318</v>
      </c>
      <c r="F66" s="31">
        <v>-1609.6395290900505</v>
      </c>
      <c r="G66" s="31">
        <v>-9491.1968797628397</v>
      </c>
      <c r="H66" s="31">
        <v>-22.161200000000001</v>
      </c>
      <c r="I66" s="31">
        <v>-41.458889999999997</v>
      </c>
      <c r="J66" s="31">
        <v>-1342.0314700000001</v>
      </c>
      <c r="K66" s="31">
        <v>-373.41045241143888</v>
      </c>
      <c r="L66" s="31">
        <v>-679.7171168644029</v>
      </c>
      <c r="M66" s="31">
        <v>-622.17146000000002</v>
      </c>
      <c r="N66" s="31">
        <v>-555.89571569199995</v>
      </c>
      <c r="O66" s="31">
        <v>-24.614166220349357</v>
      </c>
      <c r="P66" s="31">
        <v>-111.63242999999991</v>
      </c>
      <c r="Q66" s="31">
        <v>-14.880109999999998</v>
      </c>
      <c r="R66" s="31">
        <v>-97.131654026999996</v>
      </c>
      <c r="S66" s="31">
        <v>-44.252288950459373</v>
      </c>
      <c r="T66" s="31">
        <v>-559.32819921460771</v>
      </c>
      <c r="U66" s="31">
        <v>95.447239999999937</v>
      </c>
      <c r="V66" s="31">
        <v>-2.3208153245365808</v>
      </c>
      <c r="W66" s="31">
        <v>-1912.3931875151388</v>
      </c>
      <c r="X66" s="31">
        <v>-95.821770000000001</v>
      </c>
      <c r="Y66" s="31">
        <v>-17.799240000000001</v>
      </c>
      <c r="Z66" s="31">
        <v>-63.474380802083303</v>
      </c>
      <c r="AA66" s="31">
        <v>-19570.220896895888</v>
      </c>
    </row>
    <row r="67" spans="1:27" s="331" customFormat="1" ht="12.95" customHeight="1" x14ac:dyDescent="0.2">
      <c r="A67" s="1708" t="s">
        <v>2036</v>
      </c>
      <c r="B67" s="31">
        <v>-314.86318999999992</v>
      </c>
      <c r="C67" s="31">
        <v>-228.19253</v>
      </c>
      <c r="D67" s="31">
        <v>-470.12815603600006</v>
      </c>
      <c r="E67" s="31">
        <v>-46.330619999999996</v>
      </c>
      <c r="F67" s="31">
        <v>-1184.9453390900505</v>
      </c>
      <c r="G67" s="31">
        <v>-3054.3797200000004</v>
      </c>
      <c r="H67" s="31">
        <v>-18.003270000000001</v>
      </c>
      <c r="I67" s="31">
        <v>-24.708479999999998</v>
      </c>
      <c r="J67" s="31">
        <v>-1055.0748700000001</v>
      </c>
      <c r="K67" s="31">
        <v>-193.04056000000003</v>
      </c>
      <c r="L67" s="31">
        <v>-352.05047000000002</v>
      </c>
      <c r="M67" s="31">
        <v>-396.32034999999996</v>
      </c>
      <c r="N67" s="31">
        <v>-514.99469999999997</v>
      </c>
      <c r="O67" s="31">
        <v>-14.32917</v>
      </c>
      <c r="P67" s="31">
        <v>-268.73371999999995</v>
      </c>
      <c r="Q67" s="31">
        <v>-6.5191799999999995</v>
      </c>
      <c r="R67" s="31">
        <v>-38.165564027000002</v>
      </c>
      <c r="S67" s="31">
        <v>-27.155830000000002</v>
      </c>
      <c r="T67" s="31">
        <v>-373.67008000000004</v>
      </c>
      <c r="U67" s="31">
        <v>-152.26479</v>
      </c>
      <c r="V67" s="31">
        <v>-1.46401</v>
      </c>
      <c r="W67" s="31">
        <v>-1444.5201299999997</v>
      </c>
      <c r="X67" s="31">
        <v>-15.123329999999999</v>
      </c>
      <c r="Y67" s="31">
        <v>-5.5971699999999993</v>
      </c>
      <c r="Z67" s="31">
        <v>-42.78631</v>
      </c>
      <c r="AA67" s="31">
        <v>-10243.361539153049</v>
      </c>
    </row>
    <row r="68" spans="1:27" s="331" customFormat="1" ht="12.95" customHeight="1" x14ac:dyDescent="0.2">
      <c r="A68" s="1708" t="s">
        <v>3962</v>
      </c>
      <c r="B68" s="31">
        <v>-314.86318999999992</v>
      </c>
      <c r="C68" s="31">
        <v>-228.19253</v>
      </c>
      <c r="D68" s="31">
        <v>-470.12815603600006</v>
      </c>
      <c r="E68" s="31">
        <v>-46.330619999999996</v>
      </c>
      <c r="F68" s="31">
        <v>-1184.9453390900505</v>
      </c>
      <c r="G68" s="31">
        <v>-3054.3797200000004</v>
      </c>
      <c r="H68" s="31">
        <v>-18.003270000000001</v>
      </c>
      <c r="I68" s="31">
        <v>-24.708479999999998</v>
      </c>
      <c r="J68" s="31">
        <v>-1055.0748700000001</v>
      </c>
      <c r="K68" s="31">
        <v>-193.04056000000003</v>
      </c>
      <c r="L68" s="31">
        <v>-352.05047000000002</v>
      </c>
      <c r="M68" s="31">
        <v>-396.32034999999996</v>
      </c>
      <c r="N68" s="31">
        <v>-514.99469999999997</v>
      </c>
      <c r="O68" s="31">
        <v>-14.32917</v>
      </c>
      <c r="P68" s="31">
        <v>-268.73371999999995</v>
      </c>
      <c r="Q68" s="31">
        <v>-6.5191799999999995</v>
      </c>
      <c r="R68" s="31">
        <v>-38.165564027000002</v>
      </c>
      <c r="S68" s="31">
        <v>-27.155830000000002</v>
      </c>
      <c r="T68" s="31">
        <v>-373.67008000000004</v>
      </c>
      <c r="U68" s="31">
        <v>-152.26479</v>
      </c>
      <c r="V68" s="31">
        <v>-1.46401</v>
      </c>
      <c r="W68" s="31">
        <v>-1444.5201299999997</v>
      </c>
      <c r="X68" s="31">
        <v>-15.123329999999999</v>
      </c>
      <c r="Y68" s="31">
        <v>-5.5971699999999993</v>
      </c>
      <c r="Z68" s="31">
        <v>-42.78631</v>
      </c>
      <c r="AA68" s="31">
        <v>-10243.361539153049</v>
      </c>
    </row>
    <row r="69" spans="1:27" s="331" customFormat="1" ht="12.95" customHeight="1" x14ac:dyDescent="0.2">
      <c r="A69" s="1708" t="s">
        <v>2035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</row>
    <row r="70" spans="1:27" s="331" customFormat="1" ht="12.95" customHeight="1" x14ac:dyDescent="0.2">
      <c r="A70" s="1708" t="s">
        <v>1946</v>
      </c>
      <c r="B70" s="31">
        <v>1.3109900000000001</v>
      </c>
      <c r="C70" s="31">
        <v>0</v>
      </c>
      <c r="D70" s="31">
        <v>0</v>
      </c>
      <c r="E70" s="31">
        <v>0</v>
      </c>
      <c r="F70" s="31">
        <v>7.0336000000000007</v>
      </c>
      <c r="G70" s="31">
        <v>0</v>
      </c>
      <c r="H70" s="31">
        <v>0</v>
      </c>
      <c r="I70" s="31">
        <v>0</v>
      </c>
      <c r="J70" s="31">
        <v>0.17821000000000001</v>
      </c>
      <c r="K70" s="31">
        <v>0</v>
      </c>
      <c r="L70" s="31">
        <v>12.532620000000001</v>
      </c>
      <c r="M70" s="31">
        <v>0</v>
      </c>
      <c r="N70" s="31">
        <v>0</v>
      </c>
      <c r="O70" s="31">
        <v>0</v>
      </c>
      <c r="P70" s="31">
        <v>338.73164000000003</v>
      </c>
      <c r="Q70" s="31">
        <v>0</v>
      </c>
      <c r="R70" s="31">
        <v>0</v>
      </c>
      <c r="S70" s="31">
        <v>62.778190000000002</v>
      </c>
      <c r="T70" s="31">
        <v>0</v>
      </c>
      <c r="U70" s="31">
        <v>337.92223999999999</v>
      </c>
      <c r="V70" s="31">
        <v>0</v>
      </c>
      <c r="W70" s="31">
        <v>0</v>
      </c>
      <c r="X70" s="31">
        <v>25.542759999999998</v>
      </c>
      <c r="Y70" s="31">
        <v>0</v>
      </c>
      <c r="Z70" s="31">
        <v>0</v>
      </c>
      <c r="AA70" s="31">
        <v>786.38025000000016</v>
      </c>
    </row>
    <row r="71" spans="1:27" s="331" customFormat="1" ht="12.95" customHeight="1" x14ac:dyDescent="0.2">
      <c r="A71" s="1708" t="s">
        <v>3963</v>
      </c>
      <c r="B71" s="31">
        <v>-120.14375</v>
      </c>
      <c r="C71" s="31">
        <v>-325.61610999999999</v>
      </c>
      <c r="D71" s="31">
        <v>-119.09772</v>
      </c>
      <c r="E71" s="31">
        <v>-6.3494392043019454</v>
      </c>
      <c r="F71" s="31">
        <v>-255.03582999999998</v>
      </c>
      <c r="G71" s="31">
        <v>-922.85615391670456</v>
      </c>
      <c r="H71" s="31">
        <v>-2.6931599999999998</v>
      </c>
      <c r="I71" s="31">
        <v>-10.49478</v>
      </c>
      <c r="J71" s="31">
        <v>-119.72527000000001</v>
      </c>
      <c r="K71" s="31">
        <v>-95.246865912902436</v>
      </c>
      <c r="L71" s="31">
        <v>-230.580284612593</v>
      </c>
      <c r="M71" s="31">
        <v>-136.88883999999999</v>
      </c>
      <c r="N71" s="31">
        <v>-25.481126231999998</v>
      </c>
      <c r="O71" s="31">
        <v>-4.8697478908576173</v>
      </c>
      <c r="P71" s="31">
        <v>-109.76999000000001</v>
      </c>
      <c r="Q71" s="31">
        <v>-5.6006800000000005</v>
      </c>
      <c r="R71" s="31">
        <v>-38.555879999999995</v>
      </c>
      <c r="S71" s="31">
        <v>-44.333966673567353</v>
      </c>
      <c r="T71" s="31">
        <v>-116.58975697737237</v>
      </c>
      <c r="U71" s="31">
        <v>-49.552610000000001</v>
      </c>
      <c r="V71" s="31">
        <v>-0.52800822252636148</v>
      </c>
      <c r="W71" s="31">
        <v>-331.77635521880148</v>
      </c>
      <c r="X71" s="31">
        <v>-61.359199999999994</v>
      </c>
      <c r="Y71" s="31">
        <v>-2.05457</v>
      </c>
      <c r="Z71" s="31">
        <v>-11.640338930801288</v>
      </c>
      <c r="AA71" s="31">
        <v>-3146.8404337924276</v>
      </c>
    </row>
    <row r="72" spans="1:27" s="331" customFormat="1" ht="12.95" customHeight="1" x14ac:dyDescent="0.2">
      <c r="A72" s="1708" t="s">
        <v>3964</v>
      </c>
      <c r="B72" s="31">
        <v>-88.185079999999999</v>
      </c>
      <c r="C72" s="31">
        <v>-89.455339999999993</v>
      </c>
      <c r="D72" s="31">
        <v>-80.803529999999995</v>
      </c>
      <c r="E72" s="31">
        <v>-4.5806906347664338</v>
      </c>
      <c r="F72" s="31">
        <v>-100.63973</v>
      </c>
      <c r="G72" s="31">
        <v>-258.16710784596955</v>
      </c>
      <c r="H72" s="31">
        <v>-0.11005</v>
      </c>
      <c r="I72" s="31">
        <v>-4.4591799999999999</v>
      </c>
      <c r="J72" s="31">
        <v>-81.917539999999988</v>
      </c>
      <c r="K72" s="31">
        <v>-32.875426995997373</v>
      </c>
      <c r="L72" s="31">
        <v>-93.543981604883058</v>
      </c>
      <c r="M72" s="31">
        <v>-72.30386</v>
      </c>
      <c r="N72" s="31">
        <v>-5.8096963139999991</v>
      </c>
      <c r="O72" s="31">
        <v>-0.17960157867713958</v>
      </c>
      <c r="P72" s="31">
        <v>-19.65174</v>
      </c>
      <c r="Q72" s="31">
        <v>-2.7602500000000001</v>
      </c>
      <c r="R72" s="31">
        <v>-16.87246</v>
      </c>
      <c r="S72" s="31">
        <v>-20.170295148062532</v>
      </c>
      <c r="T72" s="31">
        <v>-39.646793655860741</v>
      </c>
      <c r="U72" s="31">
        <v>-16.865130000000001</v>
      </c>
      <c r="V72" s="31">
        <v>-0.23643105213011797</v>
      </c>
      <c r="W72" s="31">
        <v>-99.764891410019715</v>
      </c>
      <c r="X72" s="31">
        <v>-40.893889999999999</v>
      </c>
      <c r="Y72" s="31">
        <v>-1.3034000000000001</v>
      </c>
      <c r="Z72" s="31">
        <v>-0.71344734210849037</v>
      </c>
      <c r="AA72" s="31">
        <v>-1171.9095435824756</v>
      </c>
    </row>
    <row r="73" spans="1:27" s="331" customFormat="1" ht="12.95" customHeight="1" x14ac:dyDescent="0.2">
      <c r="A73" s="1708" t="s">
        <v>3965</v>
      </c>
      <c r="B73" s="31">
        <v>0</v>
      </c>
      <c r="C73" s="31">
        <v>-48.371319999999997</v>
      </c>
      <c r="D73" s="31">
        <v>-25.63064</v>
      </c>
      <c r="E73" s="31">
        <v>-0.17154779291308628</v>
      </c>
      <c r="F73" s="31">
        <v>-68.009950000000003</v>
      </c>
      <c r="G73" s="31">
        <v>-5224.7329527877746</v>
      </c>
      <c r="H73" s="31">
        <v>-5.0040000000000001E-2</v>
      </c>
      <c r="I73" s="31">
        <v>-0.29474</v>
      </c>
      <c r="J73" s="31">
        <v>-22.032330000000002</v>
      </c>
      <c r="K73" s="31">
        <v>-29.852832831583452</v>
      </c>
      <c r="L73" s="31">
        <v>-12.082084524378413</v>
      </c>
      <c r="M73" s="31">
        <v>-4.00434</v>
      </c>
      <c r="N73" s="31">
        <v>-3.632699568</v>
      </c>
      <c r="O73" s="31">
        <v>-1.2508355575040031</v>
      </c>
      <c r="P73" s="31">
        <v>-27.387650000000001</v>
      </c>
      <c r="Q73" s="31">
        <v>0</v>
      </c>
      <c r="R73" s="31">
        <v>-0.64798</v>
      </c>
      <c r="S73" s="31">
        <v>-3.5958345684401736</v>
      </c>
      <c r="T73" s="31">
        <v>-18.265072974553188</v>
      </c>
      <c r="U73" s="31">
        <v>-4.2016800000000005</v>
      </c>
      <c r="V73" s="31">
        <v>-2.3673604258551233E-2</v>
      </c>
      <c r="W73" s="31">
        <v>-36.33181088631806</v>
      </c>
      <c r="X73" s="31">
        <v>-3.9881100000000003</v>
      </c>
      <c r="Y73" s="31">
        <v>-5.5030000000000003E-2</v>
      </c>
      <c r="Z73" s="31">
        <v>0</v>
      </c>
      <c r="AA73" s="31">
        <v>-5534.6131550957243</v>
      </c>
    </row>
    <row r="74" spans="1:27" s="331" customFormat="1" ht="12.95" customHeight="1" x14ac:dyDescent="0.2">
      <c r="A74" s="1708" t="s">
        <v>3966</v>
      </c>
      <c r="B74" s="79">
        <v>0</v>
      </c>
      <c r="C74" s="79">
        <v>0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-0.44278363741883708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31">
        <v>-0.44278363741883708</v>
      </c>
    </row>
    <row r="75" spans="1:27" s="331" customFormat="1" ht="12.95" customHeight="1" x14ac:dyDescent="0.2">
      <c r="A75" s="1704" t="s">
        <v>2340</v>
      </c>
      <c r="B75" s="79">
        <v>0</v>
      </c>
      <c r="C75" s="79">
        <v>-12.394200000000001</v>
      </c>
      <c r="D75" s="79">
        <v>-2.4948399999999999</v>
      </c>
      <c r="E75" s="79">
        <v>-0.86112735300185694</v>
      </c>
      <c r="F75" s="79">
        <v>-0.22519</v>
      </c>
      <c r="G75" s="79">
        <v>-27.984909679086631</v>
      </c>
      <c r="H75" s="79">
        <v>-0.42929</v>
      </c>
      <c r="I75" s="79">
        <v>-1.2741500000000001</v>
      </c>
      <c r="J75" s="79">
        <v>-36.046430000000001</v>
      </c>
      <c r="K75" s="79">
        <v>-21.951983033536774</v>
      </c>
      <c r="L75" s="79">
        <v>-3.9929161225484759</v>
      </c>
      <c r="M75" s="79">
        <v>-11.997299999999999</v>
      </c>
      <c r="N75" s="79">
        <v>-5.4285435780000002</v>
      </c>
      <c r="O75" s="79">
        <v>-3.9848111933105974</v>
      </c>
      <c r="P75" s="79">
        <v>-21.52675</v>
      </c>
      <c r="Q75" s="79">
        <v>0</v>
      </c>
      <c r="R75" s="79">
        <v>-2.8897699999999999</v>
      </c>
      <c r="S75" s="79">
        <v>-5.5399101423291075</v>
      </c>
      <c r="T75" s="79">
        <v>-6.2277105847777294</v>
      </c>
      <c r="U75" s="79">
        <v>-17.792310000000001</v>
      </c>
      <c r="V75" s="79">
        <v>-6.8692445621550011E-2</v>
      </c>
      <c r="W75" s="79">
        <v>0</v>
      </c>
      <c r="X75" s="79">
        <v>0</v>
      </c>
      <c r="Y75" s="79">
        <v>-0.26638000000000001</v>
      </c>
      <c r="Z75" s="79">
        <v>-7.6263603005059259</v>
      </c>
      <c r="AA75" s="31">
        <v>-191.00357443271861</v>
      </c>
    </row>
    <row r="76" spans="1:27" s="331" customFormat="1" ht="12.95" customHeight="1" x14ac:dyDescent="0.2">
      <c r="A76" s="1708" t="s">
        <v>1285</v>
      </c>
      <c r="B76" s="79">
        <v>0</v>
      </c>
      <c r="C76" s="79">
        <v>-2.3283400000000003</v>
      </c>
      <c r="D76" s="79">
        <v>0</v>
      </c>
      <c r="E76" s="79">
        <v>0</v>
      </c>
      <c r="F76" s="79">
        <v>-7.8170900000000003</v>
      </c>
      <c r="G76" s="79">
        <v>-3.076035533303338</v>
      </c>
      <c r="H76" s="79">
        <v>-0.87539</v>
      </c>
      <c r="I76" s="79">
        <v>-0.22756000000000001</v>
      </c>
      <c r="J76" s="79">
        <v>-27.413240000000002</v>
      </c>
      <c r="K76" s="79">
        <v>0</v>
      </c>
      <c r="L76" s="79">
        <v>0</v>
      </c>
      <c r="M76" s="79">
        <v>-0.65677000000001862</v>
      </c>
      <c r="N76" s="79">
        <v>-0.54895000000000005</v>
      </c>
      <c r="O76" s="79">
        <v>0</v>
      </c>
      <c r="P76" s="79">
        <v>-3.2942199999999997</v>
      </c>
      <c r="Q76" s="79">
        <v>0</v>
      </c>
      <c r="R76" s="79">
        <v>0</v>
      </c>
      <c r="S76" s="79">
        <v>-6.2346424180602114</v>
      </c>
      <c r="T76" s="79">
        <v>-4.9287850220435896</v>
      </c>
      <c r="U76" s="79">
        <v>-1.7984800000000001</v>
      </c>
      <c r="V76" s="79">
        <v>0</v>
      </c>
      <c r="W76" s="79">
        <v>0</v>
      </c>
      <c r="X76" s="79">
        <v>0</v>
      </c>
      <c r="Y76" s="79">
        <v>-8.5226900000000008</v>
      </c>
      <c r="Z76" s="79">
        <v>-0.70792422866759364</v>
      </c>
      <c r="AA76" s="31">
        <v>-68.430117202074754</v>
      </c>
    </row>
    <row r="77" spans="1:27" s="331" customFormat="1" ht="12.95" customHeight="1" x14ac:dyDescent="0.2">
      <c r="A77" s="256" t="s">
        <v>1355</v>
      </c>
      <c r="B77" s="79">
        <v>0</v>
      </c>
      <c r="C77" s="79">
        <v>0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31">
        <v>0</v>
      </c>
    </row>
    <row r="78" spans="1:27" s="331" customFormat="1" ht="12.95" customHeight="1" x14ac:dyDescent="0.2">
      <c r="A78" s="76" t="s">
        <v>3968</v>
      </c>
      <c r="B78" s="79">
        <v>0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31">
        <v>0</v>
      </c>
    </row>
    <row r="79" spans="1:27" s="331" customFormat="1" ht="12.95" customHeight="1" x14ac:dyDescent="0.2">
      <c r="A79" s="78" t="s">
        <v>494</v>
      </c>
      <c r="B79" s="79">
        <v>0</v>
      </c>
      <c r="C79" s="79">
        <v>0</v>
      </c>
      <c r="D79" s="79">
        <v>0</v>
      </c>
      <c r="E79" s="79">
        <v>0</v>
      </c>
      <c r="F79" s="79">
        <v>0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L79" s="79">
        <v>0</v>
      </c>
      <c r="M79" s="79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9">
        <v>0</v>
      </c>
      <c r="U79" s="79">
        <v>0</v>
      </c>
      <c r="V79" s="79">
        <v>0</v>
      </c>
      <c r="W79" s="79">
        <v>0</v>
      </c>
      <c r="X79" s="79">
        <v>0</v>
      </c>
      <c r="Y79" s="79">
        <v>0</v>
      </c>
      <c r="Z79" s="79">
        <v>0</v>
      </c>
      <c r="AA79" s="31">
        <v>0</v>
      </c>
    </row>
    <row r="80" spans="1:27" s="331" customFormat="1" ht="12.95" customHeight="1" x14ac:dyDescent="0.2">
      <c r="A80" s="78" t="s">
        <v>158</v>
      </c>
      <c r="B80" s="79">
        <v>-21.225630000000002</v>
      </c>
      <c r="C80" s="79">
        <v>0</v>
      </c>
      <c r="D80" s="79">
        <v>-3.5700699999999999</v>
      </c>
      <c r="E80" s="79">
        <v>5.3499999999999999E-2</v>
      </c>
      <c r="F80" s="79">
        <v>0</v>
      </c>
      <c r="G80" s="79">
        <v>-52.524889999999985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-491.41201000000001</v>
      </c>
      <c r="N80" s="79">
        <v>0</v>
      </c>
      <c r="O80" s="79">
        <v>-34.582839999999997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-6.7017299999999995</v>
      </c>
      <c r="X80" s="79">
        <v>0</v>
      </c>
      <c r="Y80" s="79">
        <v>0</v>
      </c>
      <c r="Z80" s="79">
        <v>0</v>
      </c>
      <c r="AA80" s="31">
        <v>-609.96367000000009</v>
      </c>
    </row>
    <row r="81" spans="1:27" s="331" customFormat="1" ht="15" customHeight="1" x14ac:dyDescent="0.2">
      <c r="A81" s="1331" t="s">
        <v>853</v>
      </c>
      <c r="B81" s="1683">
        <v>-545.84254999999996</v>
      </c>
      <c r="C81" s="1683">
        <v>-713.20594000000006</v>
      </c>
      <c r="D81" s="1683">
        <v>-701.72495603600009</v>
      </c>
      <c r="E81" s="1683">
        <v>-58.239924984983318</v>
      </c>
      <c r="F81" s="1683">
        <v>-1620.4310890900504</v>
      </c>
      <c r="G81" s="1683">
        <v>-10523.684729762841</v>
      </c>
      <c r="H81" s="1683">
        <v>-32.014139999999998</v>
      </c>
      <c r="I81" s="1683">
        <v>-75.080800000000011</v>
      </c>
      <c r="J81" s="1683">
        <v>-2080.80359</v>
      </c>
      <c r="K81" s="1683">
        <v>-532.7245224114389</v>
      </c>
      <c r="L81" s="1683">
        <v>-759.05382686440294</v>
      </c>
      <c r="M81" s="1683">
        <v>-1113.58347</v>
      </c>
      <c r="N81" s="1683">
        <v>-744.08973569199998</v>
      </c>
      <c r="O81" s="1683">
        <v>-59.232586220349354</v>
      </c>
      <c r="P81" s="1683">
        <v>-111.63242999999991</v>
      </c>
      <c r="Q81" s="1683">
        <v>-14.880109999999998</v>
      </c>
      <c r="R81" s="1683">
        <v>-96.835434026999991</v>
      </c>
      <c r="S81" s="1683">
        <v>-45.069326377295646</v>
      </c>
      <c r="T81" s="1683">
        <v>-639.70075921460773</v>
      </c>
      <c r="U81" s="1683">
        <v>95.447239999999937</v>
      </c>
      <c r="V81" s="1683">
        <v>-2.3208153245365808</v>
      </c>
      <c r="W81" s="1683">
        <v>-2355.0197038951392</v>
      </c>
      <c r="X81" s="1683">
        <v>-95.821770000000001</v>
      </c>
      <c r="Y81" s="1683">
        <v>-17.19134</v>
      </c>
      <c r="Z81" s="1683">
        <v>-66.683155802083306</v>
      </c>
      <c r="AA81" s="1683">
        <v>-22909.069465702723</v>
      </c>
    </row>
    <row r="82" spans="1:27" s="331" customFormat="1" ht="12.95" customHeight="1" x14ac:dyDescent="0.2">
      <c r="A82" s="306" t="s">
        <v>1125</v>
      </c>
      <c r="B82" s="1722"/>
      <c r="C82" s="1722"/>
      <c r="D82" s="1722"/>
      <c r="E82" s="1722"/>
      <c r="F82" s="1722"/>
      <c r="G82" s="1722"/>
      <c r="H82" s="1722"/>
      <c r="I82" s="1722"/>
      <c r="J82" s="1722"/>
      <c r="K82" s="1722"/>
      <c r="L82" s="1722"/>
      <c r="M82" s="1722"/>
      <c r="N82" s="1722"/>
      <c r="O82" s="1722"/>
      <c r="P82" s="1722"/>
      <c r="Q82" s="1722"/>
      <c r="R82" s="1722"/>
      <c r="S82" s="1722"/>
      <c r="T82" s="1722"/>
      <c r="U82" s="1722"/>
      <c r="V82" s="1722"/>
      <c r="W82" s="1722"/>
      <c r="X82" s="1722"/>
      <c r="Y82" s="1722"/>
      <c r="Z82" s="1722"/>
      <c r="AA82" s="1722"/>
    </row>
    <row r="83" spans="1:27" s="331" customFormat="1" ht="15" customHeight="1" thickBot="1" x14ac:dyDescent="0.25">
      <c r="A83" s="1308" t="s">
        <v>854</v>
      </c>
      <c r="B83" s="1725">
        <v>2288.3999700000008</v>
      </c>
      <c r="C83" s="1725">
        <v>574.8935399999998</v>
      </c>
      <c r="D83" s="1725">
        <v>358.89558396400025</v>
      </c>
      <c r="E83" s="1725">
        <v>166.8105021359641</v>
      </c>
      <c r="F83" s="1725">
        <v>1749.5227009099492</v>
      </c>
      <c r="G83" s="1725">
        <v>-3942.8434406634406</v>
      </c>
      <c r="H83" s="1725">
        <v>23.63832</v>
      </c>
      <c r="I83" s="1725">
        <v>-6.4788800000000037</v>
      </c>
      <c r="J83" s="1725">
        <v>610.18780124838622</v>
      </c>
      <c r="K83" s="1725">
        <v>622.23469785404484</v>
      </c>
      <c r="L83" s="1725">
        <v>-405.35801719794893</v>
      </c>
      <c r="M83" s="1725">
        <v>382.54119832662309</v>
      </c>
      <c r="N83" s="1725">
        <v>1023.8620840723031</v>
      </c>
      <c r="O83" s="1725">
        <v>39.751483779650648</v>
      </c>
      <c r="P83" s="1725">
        <v>-111.63242999999991</v>
      </c>
      <c r="Q83" s="1725">
        <v>-15.399759999999997</v>
      </c>
      <c r="R83" s="1725">
        <v>46.445925972999987</v>
      </c>
      <c r="S83" s="1725">
        <v>-41.62005273211004</v>
      </c>
      <c r="T83" s="1725">
        <v>1015.390443949157</v>
      </c>
      <c r="U83" s="1725">
        <v>95.447244599999834</v>
      </c>
      <c r="V83" s="1725">
        <v>1.8506391980282912</v>
      </c>
      <c r="W83" s="1725">
        <v>1599.0547092092938</v>
      </c>
      <c r="X83" s="1725">
        <v>-95.821780000000004</v>
      </c>
      <c r="Y83" s="1725">
        <v>8.8077199999999927</v>
      </c>
      <c r="Z83" s="1725">
        <v>76.431044078518497</v>
      </c>
      <c r="AA83" s="1725">
        <v>6065.3612487054197</v>
      </c>
    </row>
    <row r="84" spans="1:27" s="331" customFormat="1" ht="12.95" customHeight="1" x14ac:dyDescent="0.2">
      <c r="A84" s="1143" t="s">
        <v>2141</v>
      </c>
      <c r="B84" s="1144">
        <v>-226.34921000000026</v>
      </c>
      <c r="C84" s="1144">
        <v>579.2671600000001</v>
      </c>
      <c r="D84" s="1144">
        <v>187.98332049106003</v>
      </c>
      <c r="E84" s="1144">
        <v>102.27703997684691</v>
      </c>
      <c r="F84" s="1144">
        <v>1176.3346500000002</v>
      </c>
      <c r="G84" s="1144">
        <v>-1197.3548093102424</v>
      </c>
      <c r="H84" s="1144">
        <v>-8.8456500000000009</v>
      </c>
      <c r="I84" s="1144">
        <v>61.548919999999981</v>
      </c>
      <c r="J84" s="1144">
        <v>236.93519000000018</v>
      </c>
      <c r="K84" s="1144">
        <v>653.37676012109591</v>
      </c>
      <c r="L84" s="1144">
        <v>-118.57204215728194</v>
      </c>
      <c r="M84" s="1144">
        <v>377.14108009996846</v>
      </c>
      <c r="N84" s="1144">
        <v>165.38379999999992</v>
      </c>
      <c r="O84" s="1144">
        <v>7.3230497049140864</v>
      </c>
      <c r="P84" s="1144">
        <v>155.25183999999999</v>
      </c>
      <c r="Q84" s="1144">
        <v>28.670939999999995</v>
      </c>
      <c r="R84" s="1144">
        <v>51.034309999999984</v>
      </c>
      <c r="S84" s="1144">
        <v>0</v>
      </c>
      <c r="T84" s="1144">
        <v>0</v>
      </c>
      <c r="U84" s="1144">
        <v>16.650540000000024</v>
      </c>
      <c r="V84" s="1144">
        <v>1.6836199999999999</v>
      </c>
      <c r="W84" s="1144">
        <v>1620.7379259379911</v>
      </c>
      <c r="X84" s="1144">
        <v>3.8309299999999999</v>
      </c>
      <c r="Y84" s="1144">
        <v>-1.8133186911866002</v>
      </c>
      <c r="Z84" s="1144">
        <v>44.52270391164685</v>
      </c>
      <c r="AA84" s="1144">
        <v>3917.0257500848124</v>
      </c>
    </row>
    <row r="85" spans="1:27" s="331" customFormat="1" ht="12.95" customHeight="1" x14ac:dyDescent="0.2">
      <c r="A85" s="1143" t="s">
        <v>1861</v>
      </c>
      <c r="B85" s="1146">
        <v>246.25457999999935</v>
      </c>
      <c r="C85" s="1146">
        <v>646.99712</v>
      </c>
      <c r="D85" s="1146">
        <v>352.40207698774185</v>
      </c>
      <c r="E85" s="1146">
        <v>0</v>
      </c>
      <c r="F85" s="1146">
        <v>1734.2890199999856</v>
      </c>
      <c r="G85" s="1146">
        <v>-619.82943994980394</v>
      </c>
      <c r="H85" s="1146">
        <v>-5.2951000000000006</v>
      </c>
      <c r="I85" s="1146">
        <v>4.8368699999999993</v>
      </c>
      <c r="J85" s="1146">
        <v>652.34337999999991</v>
      </c>
      <c r="K85" s="1146">
        <v>525.52717957971106</v>
      </c>
      <c r="L85" s="1146">
        <v>-53.621062997367552</v>
      </c>
      <c r="M85" s="1146">
        <v>291.20303159763665</v>
      </c>
      <c r="N85" s="1146">
        <v>-69.437060000000059</v>
      </c>
      <c r="O85" s="1146">
        <v>17.326382625459999</v>
      </c>
      <c r="P85" s="1146">
        <v>45.525250000000014</v>
      </c>
      <c r="Q85" s="1146">
        <v>8.7671400000000013</v>
      </c>
      <c r="R85" s="1146">
        <v>151.61947000000001</v>
      </c>
      <c r="S85" s="1146">
        <v>0</v>
      </c>
      <c r="T85" s="1146">
        <v>0</v>
      </c>
      <c r="U85" s="1146">
        <v>33.780409999999932</v>
      </c>
      <c r="V85" s="1146">
        <v>2.2405000000000004</v>
      </c>
      <c r="W85" s="1146">
        <v>1125.509234643228</v>
      </c>
      <c r="X85" s="1146">
        <v>-6.9162299999999997</v>
      </c>
      <c r="Y85" s="1146" t="s">
        <v>1933</v>
      </c>
      <c r="Z85" s="1146">
        <v>17.877679999999994</v>
      </c>
      <c r="AA85" s="1144">
        <v>5101.4004324865909</v>
      </c>
    </row>
    <row r="86" spans="1:27" s="331" customFormat="1" ht="12.95" customHeight="1" x14ac:dyDescent="0.2">
      <c r="A86" s="190" t="s">
        <v>1111</v>
      </c>
      <c r="B86" s="84">
        <v>17.137449775240125</v>
      </c>
      <c r="C86" s="84">
        <v>-1256.83788999994</v>
      </c>
      <c r="D86" s="84">
        <v>260.8392291066819</v>
      </c>
      <c r="E86" s="84">
        <v>0</v>
      </c>
      <c r="F86" s="84">
        <v>917.20384999998282</v>
      </c>
      <c r="G86" s="84">
        <v>828.83039788699148</v>
      </c>
      <c r="H86" s="84">
        <v>0</v>
      </c>
      <c r="I86" s="84">
        <v>0</v>
      </c>
      <c r="J86" s="84">
        <v>11.794369999999997</v>
      </c>
      <c r="K86" s="84">
        <v>-138.72223000000002</v>
      </c>
      <c r="L86" s="84">
        <v>-8.8723921914790207</v>
      </c>
      <c r="M86" s="84">
        <v>161.44739121618798</v>
      </c>
      <c r="N86" s="84">
        <v>-6.8414500000000986</v>
      </c>
      <c r="O86" s="84">
        <v>21.812057398973142</v>
      </c>
      <c r="P86" s="84">
        <v>45.76418000000001</v>
      </c>
      <c r="Q86" s="84">
        <v>0</v>
      </c>
      <c r="R86" s="84">
        <v>0.27214000000000671</v>
      </c>
      <c r="S86" s="84">
        <v>0</v>
      </c>
      <c r="T86" s="84">
        <v>0</v>
      </c>
      <c r="U86" s="84">
        <v>105.15188999999998</v>
      </c>
      <c r="V86" s="84">
        <v>1.2083628734403411</v>
      </c>
      <c r="W86" s="84">
        <v>602.98878000000002</v>
      </c>
      <c r="X86" s="84" t="s">
        <v>1933</v>
      </c>
      <c r="Y86" s="84" t="s">
        <v>1933</v>
      </c>
      <c r="Z86" s="84">
        <v>0</v>
      </c>
      <c r="AA86" s="84">
        <v>1563.1761360660787</v>
      </c>
    </row>
    <row r="87" spans="1:27" s="331" customFormat="1" ht="12.95" customHeight="1" thickBot="1" x14ac:dyDescent="0.25">
      <c r="A87" s="191" t="s">
        <v>1112</v>
      </c>
      <c r="B87" s="85">
        <v>0</v>
      </c>
      <c r="C87" s="85">
        <v>750.29044000000022</v>
      </c>
      <c r="D87" s="85">
        <v>25.469190000000001</v>
      </c>
      <c r="E87" s="85">
        <v>0</v>
      </c>
      <c r="F87" s="85">
        <v>735.3445299999911</v>
      </c>
      <c r="G87" s="85">
        <v>2069.1556699999996</v>
      </c>
      <c r="H87" s="85" t="s">
        <v>1933</v>
      </c>
      <c r="I87" s="85" t="s">
        <v>1933</v>
      </c>
      <c r="J87" s="85">
        <v>0</v>
      </c>
      <c r="K87" s="85">
        <v>0</v>
      </c>
      <c r="L87" s="85">
        <v>6.7471364146305444</v>
      </c>
      <c r="M87" s="85">
        <v>94.071790000000036</v>
      </c>
      <c r="N87" s="85">
        <v>0</v>
      </c>
      <c r="O87" s="85">
        <v>23.215840000000004</v>
      </c>
      <c r="P87" s="85">
        <v>-28.46496999999999</v>
      </c>
      <c r="Q87" s="85">
        <v>0</v>
      </c>
      <c r="R87" s="85">
        <v>17.998629999999999</v>
      </c>
      <c r="S87" s="85">
        <v>2.44848</v>
      </c>
      <c r="T87" s="85">
        <v>0</v>
      </c>
      <c r="U87" s="85">
        <v>0</v>
      </c>
      <c r="V87" s="85">
        <v>0</v>
      </c>
      <c r="W87" s="85">
        <v>79.099260000000015</v>
      </c>
      <c r="X87" s="85" t="s">
        <v>1933</v>
      </c>
      <c r="Y87" s="85" t="s">
        <v>1933</v>
      </c>
      <c r="Z87" s="85">
        <v>0</v>
      </c>
      <c r="AA87" s="85">
        <v>3775.3759964146211</v>
      </c>
    </row>
  </sheetData>
  <mergeCells count="2">
    <mergeCell ref="M5:AA6"/>
    <mergeCell ref="A5:L6"/>
  </mergeCells>
  <phoneticPr fontId="55" type="noConversion"/>
  <conditionalFormatting sqref="Z8 E8:X8">
    <cfRule type="expression" dxfId="255" priority="12" stopIfTrue="1">
      <formula>$AB8=1</formula>
    </cfRule>
  </conditionalFormatting>
  <conditionalFormatting sqref="AA8 B8:D8 Y8">
    <cfRule type="expression" dxfId="254" priority="777" stopIfTrue="1">
      <formula>#REF!=1</formula>
    </cfRule>
  </conditionalFormatting>
  <conditionalFormatting sqref="C9:AA9">
    <cfRule type="expression" dxfId="253" priority="1042" stopIfTrue="1">
      <formula>$AE9=1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1496062992125984" right="0.11811023622047245" top="0.35433070866141736" bottom="0.35433070866141736" header="0.11811023622047245" footer="0.11811023622047245"/>
  <pageSetup scale="60" orientation="portrait" r:id="rId1"/>
  <colBreaks count="1" manualBreakCount="1">
    <brk id="12" min="2" max="87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78"/>
  <sheetViews>
    <sheetView showGridLines="0" zoomScaleNormal="100" workbookViewId="0">
      <pane xSplit="1" ySplit="8" topLeftCell="B45" activePane="bottomRight" state="frozen"/>
      <selection activeCell="AO18" sqref="AO18"/>
      <selection pane="topRight" activeCell="AO18" sqref="AO18"/>
      <selection pane="bottomLeft" activeCell="AO18" sqref="AO18"/>
      <selection pane="bottomRight" activeCell="A5" sqref="A5:M6"/>
    </sheetView>
  </sheetViews>
  <sheetFormatPr defaultRowHeight="12.75" x14ac:dyDescent="0.2"/>
  <cols>
    <col min="1" max="1" width="47.140625" style="514" customWidth="1"/>
    <col min="2" max="2" width="8.28515625" style="514" customWidth="1"/>
    <col min="3" max="5" width="8.7109375" style="514" customWidth="1"/>
    <col min="6" max="6" width="7.5703125" style="514" customWidth="1"/>
    <col min="7" max="7" width="8.7109375" style="514" customWidth="1"/>
    <col min="8" max="8" width="7.140625" style="514" customWidth="1"/>
    <col min="9" max="9" width="7" style="514" customWidth="1"/>
    <col min="10" max="10" width="7.28515625" style="514" customWidth="1"/>
    <col min="11" max="11" width="8.7109375" style="514" customWidth="1"/>
    <col min="12" max="12" width="7.85546875" style="514" customWidth="1"/>
    <col min="13" max="13" width="7.140625" style="514" customWidth="1"/>
    <col min="14" max="15" width="8" style="514" customWidth="1"/>
    <col min="16" max="16" width="8.42578125" style="514" customWidth="1"/>
    <col min="17" max="18" width="8.7109375" style="514" customWidth="1"/>
    <col min="19" max="19" width="7.140625" style="514" customWidth="1"/>
    <col min="20" max="20" width="8.7109375" style="514" customWidth="1"/>
    <col min="21" max="21" width="8" style="514" customWidth="1"/>
    <col min="22" max="22" width="8.7109375" style="514" customWidth="1"/>
    <col min="23" max="25" width="7.7109375" style="514" customWidth="1"/>
    <col min="26" max="26" width="8.7109375" style="514" customWidth="1"/>
    <col min="27" max="27" width="5.42578125" style="514" customWidth="1"/>
    <col min="28" max="28" width="7.5703125" style="514" customWidth="1"/>
    <col min="29" max="29" width="8.140625" style="514" customWidth="1"/>
    <col min="30" max="31" width="7.5703125" style="514" customWidth="1"/>
    <col min="32" max="32" width="9.85546875" style="514" customWidth="1"/>
    <col min="33" max="16384" width="9.140625" style="514"/>
  </cols>
  <sheetData>
    <row r="1" spans="1:32" x14ac:dyDescent="0.2">
      <c r="A1" s="877" t="s">
        <v>624</v>
      </c>
    </row>
    <row r="2" spans="1:32" x14ac:dyDescent="0.2">
      <c r="A2" s="877" t="s">
        <v>625</v>
      </c>
    </row>
    <row r="3" spans="1:32" s="959" customFormat="1" ht="15" customHeight="1" x14ac:dyDescent="0.2">
      <c r="A3" s="1052" t="s">
        <v>1003</v>
      </c>
      <c r="C3" s="989"/>
      <c r="D3" s="1064"/>
      <c r="AF3" s="1053" t="str">
        <f>"TABLE: " &amp;RIGHT(A3,2)</f>
        <v>TABLE: 13</v>
      </c>
    </row>
    <row r="4" spans="1:32" s="579" customFormat="1" ht="12" customHeight="1" x14ac:dyDescent="0.2"/>
    <row r="5" spans="1:32" s="579" customFormat="1" ht="18" customHeight="1" x14ac:dyDescent="0.2">
      <c r="A5" s="1942" t="s">
        <v>187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1" t="s">
        <v>186</v>
      </c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2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2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F7" s="518">
        <v>0</v>
      </c>
    </row>
    <row r="8" spans="1:32" s="308" customFormat="1" ht="75" customHeight="1" thickBot="1" x14ac:dyDescent="0.25">
      <c r="A8" s="1310"/>
      <c r="B8" s="1311" t="s">
        <v>1538</v>
      </c>
      <c r="C8" s="1311" t="s">
        <v>1074</v>
      </c>
      <c r="D8" s="1311" t="s">
        <v>1033</v>
      </c>
      <c r="E8" s="1311" t="s">
        <v>1899</v>
      </c>
      <c r="F8" s="1311" t="s">
        <v>1900</v>
      </c>
      <c r="G8" s="1311" t="s">
        <v>1090</v>
      </c>
      <c r="H8" s="1311" t="s">
        <v>1976</v>
      </c>
      <c r="I8" s="1311" t="s">
        <v>1129</v>
      </c>
      <c r="J8" s="1311" t="s">
        <v>999</v>
      </c>
      <c r="K8" s="1311" t="s">
        <v>1908</v>
      </c>
      <c r="L8" s="1312" t="s">
        <v>1076</v>
      </c>
      <c r="M8" s="1311" t="s">
        <v>1102</v>
      </c>
      <c r="N8" s="1311" t="s">
        <v>1997</v>
      </c>
      <c r="O8" s="1311" t="s">
        <v>1881</v>
      </c>
      <c r="P8" s="1311" t="s">
        <v>1028</v>
      </c>
      <c r="Q8" s="1311" t="s">
        <v>1753</v>
      </c>
      <c r="R8" s="1311" t="s">
        <v>1077</v>
      </c>
      <c r="S8" s="1311" t="s">
        <v>1032</v>
      </c>
      <c r="T8" s="1311" t="s">
        <v>1031</v>
      </c>
      <c r="U8" s="1311" t="s">
        <v>1101</v>
      </c>
      <c r="V8" s="1311" t="s">
        <v>1934</v>
      </c>
      <c r="W8" s="1311" t="s">
        <v>1877</v>
      </c>
      <c r="X8" s="1311" t="s">
        <v>1100</v>
      </c>
      <c r="Y8" s="1311" t="s">
        <v>1073</v>
      </c>
      <c r="Z8" s="1311" t="s">
        <v>1488</v>
      </c>
      <c r="AA8" s="1311" t="s">
        <v>5</v>
      </c>
      <c r="AB8" s="1311" t="s">
        <v>1886</v>
      </c>
      <c r="AC8" s="1311" t="s">
        <v>1029</v>
      </c>
      <c r="AD8" s="1311" t="s">
        <v>1878</v>
      </c>
      <c r="AE8" s="1311" t="s">
        <v>1022</v>
      </c>
      <c r="AF8" s="1313" t="s">
        <v>1407</v>
      </c>
    </row>
    <row r="9" spans="1:32" ht="15" customHeight="1" x14ac:dyDescent="0.2">
      <c r="A9" s="927" t="s">
        <v>844</v>
      </c>
      <c r="B9" s="81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3"/>
      <c r="AF9" s="83"/>
    </row>
    <row r="10" spans="1:32" ht="12.95" customHeight="1" x14ac:dyDescent="0.2">
      <c r="A10" s="73" t="s">
        <v>1019</v>
      </c>
      <c r="B10" s="31">
        <v>325842.99739999993</v>
      </c>
      <c r="C10" s="31">
        <v>226146.29236000002</v>
      </c>
      <c r="D10" s="31">
        <v>510003.04695999995</v>
      </c>
      <c r="E10" s="31">
        <v>52136.216950000002</v>
      </c>
      <c r="F10" s="31">
        <v>54892.15913999996</v>
      </c>
      <c r="G10" s="31">
        <v>506784.52872000018</v>
      </c>
      <c r="H10" s="31">
        <v>6559.4305400000003</v>
      </c>
      <c r="I10" s="31">
        <v>5314.2073700000001</v>
      </c>
      <c r="J10" s="31">
        <v>38715.346639999989</v>
      </c>
      <c r="K10" s="31">
        <v>215415.46048000001</v>
      </c>
      <c r="L10" s="31">
        <v>137112.61733000001</v>
      </c>
      <c r="M10" s="31">
        <v>1529.1516000000001</v>
      </c>
      <c r="N10" s="31">
        <v>18279.625519999998</v>
      </c>
      <c r="O10" s="31">
        <v>214889.35978999999</v>
      </c>
      <c r="P10" s="31">
        <v>135913.13224000004</v>
      </c>
      <c r="Q10" s="31">
        <v>49627.525970000002</v>
      </c>
      <c r="R10" s="31">
        <v>82863.746309999988</v>
      </c>
      <c r="S10" s="31">
        <v>3902.1363900000001</v>
      </c>
      <c r="T10" s="31">
        <v>21622.703940000003</v>
      </c>
      <c r="U10" s="31">
        <v>36868.161870000004</v>
      </c>
      <c r="V10" s="31">
        <v>119889.37023000003</v>
      </c>
      <c r="W10" s="31">
        <v>24009.933000000005</v>
      </c>
      <c r="X10" s="31">
        <v>61017.460760200003</v>
      </c>
      <c r="Y10" s="31">
        <v>5580.8620399999991</v>
      </c>
      <c r="Z10" s="31">
        <v>85964.605039999995</v>
      </c>
      <c r="AA10" s="31">
        <v>-2.8999999999541615E-3</v>
      </c>
      <c r="AB10" s="31">
        <v>10268.860739999998</v>
      </c>
      <c r="AC10" s="31">
        <v>145738.69190000001</v>
      </c>
      <c r="AD10" s="31">
        <v>29848.075430000004</v>
      </c>
      <c r="AE10" s="31">
        <v>54963.094050000007</v>
      </c>
      <c r="AF10" s="31">
        <v>3181698.7978102001</v>
      </c>
    </row>
    <row r="11" spans="1:32" ht="12.95" customHeight="1" x14ac:dyDescent="0.2">
      <c r="A11" s="73" t="s">
        <v>1178</v>
      </c>
      <c r="B11" s="31">
        <v>406039.32263999997</v>
      </c>
      <c r="C11" s="31">
        <v>259769.77249</v>
      </c>
      <c r="D11" s="31">
        <v>670260.74821999995</v>
      </c>
      <c r="E11" s="31">
        <v>42722.505539999998</v>
      </c>
      <c r="F11" s="31">
        <v>72982.393229999943</v>
      </c>
      <c r="G11" s="31">
        <v>598684.53484000009</v>
      </c>
      <c r="H11" s="31">
        <v>13085.01974</v>
      </c>
      <c r="I11" s="31">
        <v>5250.1821799999998</v>
      </c>
      <c r="J11" s="31">
        <v>37826.797009999995</v>
      </c>
      <c r="K11" s="31">
        <v>231307.00963000002</v>
      </c>
      <c r="L11" s="31">
        <v>194126.62043000001</v>
      </c>
      <c r="M11" s="31">
        <v>518.63747000000001</v>
      </c>
      <c r="N11" s="31">
        <v>34439.932270000005</v>
      </c>
      <c r="O11" s="31">
        <v>231173.60488999999</v>
      </c>
      <c r="P11" s="31">
        <v>152304.85310000004</v>
      </c>
      <c r="Q11" s="31">
        <v>55122.853520000004</v>
      </c>
      <c r="R11" s="31">
        <v>97350.976239999989</v>
      </c>
      <c r="S11" s="31">
        <v>4289.5642500000004</v>
      </c>
      <c r="T11" s="31">
        <v>24795.691260000003</v>
      </c>
      <c r="U11" s="31">
        <v>47345.679130000004</v>
      </c>
      <c r="V11" s="31">
        <v>142222.00640000001</v>
      </c>
      <c r="W11" s="31">
        <v>34077.836000000003</v>
      </c>
      <c r="X11" s="31">
        <v>64065.90466</v>
      </c>
      <c r="Y11" s="31">
        <v>7798.1932999999999</v>
      </c>
      <c r="Z11" s="31">
        <v>97634.730079999994</v>
      </c>
      <c r="AA11" s="31">
        <v>145.59176000000002</v>
      </c>
      <c r="AB11" s="31">
        <v>12085.96119</v>
      </c>
      <c r="AC11" s="31">
        <v>159624.00031</v>
      </c>
      <c r="AD11" s="31">
        <v>37187.754840000001</v>
      </c>
      <c r="AE11" s="31">
        <v>53287.243350000004</v>
      </c>
      <c r="AF11" s="31">
        <v>3787525.9199700016</v>
      </c>
    </row>
    <row r="12" spans="1:32" ht="12.95" customHeight="1" x14ac:dyDescent="0.2">
      <c r="A12" s="73" t="s">
        <v>1286</v>
      </c>
      <c r="B12" s="31">
        <v>406039.32263999997</v>
      </c>
      <c r="C12" s="31">
        <v>259769.77199000001</v>
      </c>
      <c r="D12" s="31">
        <v>663015.79587999999</v>
      </c>
      <c r="E12" s="31">
        <v>42722.512119999999</v>
      </c>
      <c r="F12" s="31">
        <v>72391.953129999936</v>
      </c>
      <c r="G12" s="31">
        <v>598684.54144000006</v>
      </c>
      <c r="H12" s="31">
        <v>13085.01974</v>
      </c>
      <c r="I12" s="31">
        <v>5250.1821799999998</v>
      </c>
      <c r="J12" s="31">
        <v>37826.797009999995</v>
      </c>
      <c r="K12" s="31">
        <v>231295.80693000002</v>
      </c>
      <c r="L12" s="31">
        <v>194126.62043000001</v>
      </c>
      <c r="M12" s="31">
        <v>518.63747000000001</v>
      </c>
      <c r="N12" s="31">
        <v>34439.932270000005</v>
      </c>
      <c r="O12" s="31">
        <v>231173.62310999999</v>
      </c>
      <c r="P12" s="31">
        <v>152304.86411000002</v>
      </c>
      <c r="Q12" s="31">
        <v>55122.858190000006</v>
      </c>
      <c r="R12" s="31">
        <v>97350.978099999993</v>
      </c>
      <c r="S12" s="31">
        <v>4289.5642500000004</v>
      </c>
      <c r="T12" s="31">
        <v>24795.691260000003</v>
      </c>
      <c r="U12" s="31">
        <v>47345.679130000004</v>
      </c>
      <c r="V12" s="31">
        <v>142222.01144</v>
      </c>
      <c r="W12" s="31">
        <v>34077.836000000003</v>
      </c>
      <c r="X12" s="31">
        <v>64065.91676</v>
      </c>
      <c r="Y12" s="31">
        <v>7798.1932999999999</v>
      </c>
      <c r="Z12" s="31">
        <v>97635.03933</v>
      </c>
      <c r="AA12" s="31">
        <v>145.59176000000002</v>
      </c>
      <c r="AB12" s="31">
        <v>12085.96119</v>
      </c>
      <c r="AC12" s="31">
        <v>159624.00031</v>
      </c>
      <c r="AD12" s="31">
        <v>37187.754840000001</v>
      </c>
      <c r="AE12" s="31">
        <v>53287.243350000004</v>
      </c>
      <c r="AF12" s="31">
        <v>3779679.6996600009</v>
      </c>
    </row>
    <row r="13" spans="1:32" ht="12.95" customHeight="1" x14ac:dyDescent="0.2">
      <c r="A13" s="73" t="s">
        <v>1287</v>
      </c>
      <c r="B13" s="31">
        <v>0</v>
      </c>
      <c r="C13" s="31">
        <v>5.0000000000000001E-4</v>
      </c>
      <c r="D13" s="31">
        <v>7244.9523399999998</v>
      </c>
      <c r="E13" s="31">
        <v>-6.5799999999999999E-3</v>
      </c>
      <c r="F13" s="31">
        <v>590.44010000000014</v>
      </c>
      <c r="G13" s="31">
        <v>-6.6E-3</v>
      </c>
      <c r="H13" s="31">
        <v>0</v>
      </c>
      <c r="I13" s="31">
        <v>0</v>
      </c>
      <c r="J13" s="31">
        <v>0</v>
      </c>
      <c r="K13" s="31">
        <v>11.2027</v>
      </c>
      <c r="L13" s="31">
        <v>0</v>
      </c>
      <c r="M13" s="31">
        <v>0</v>
      </c>
      <c r="N13" s="31">
        <v>0</v>
      </c>
      <c r="O13" s="31">
        <v>-1.822E-2</v>
      </c>
      <c r="P13" s="31">
        <v>-1.1009999999999999E-2</v>
      </c>
      <c r="Q13" s="31">
        <v>-4.6699999999999997E-3</v>
      </c>
      <c r="R13" s="31">
        <v>-1.8600000000000001E-3</v>
      </c>
      <c r="S13" s="31">
        <v>0</v>
      </c>
      <c r="T13" s="31">
        <v>0</v>
      </c>
      <c r="U13" s="31">
        <v>0</v>
      </c>
      <c r="V13" s="31">
        <v>-5.0400000000000002E-3</v>
      </c>
      <c r="W13" s="31">
        <v>0</v>
      </c>
      <c r="X13" s="31">
        <v>-1.21E-2</v>
      </c>
      <c r="Y13" s="31">
        <v>0</v>
      </c>
      <c r="Z13" s="31">
        <v>-0.30925000000000002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7846.2203099999988</v>
      </c>
    </row>
    <row r="14" spans="1:32" ht="12.95" customHeight="1" x14ac:dyDescent="0.2">
      <c r="A14" s="73" t="s">
        <v>1288</v>
      </c>
      <c r="B14" s="31">
        <v>-39172.228330000005</v>
      </c>
      <c r="C14" s="31">
        <v>-2681.2071500000002</v>
      </c>
      <c r="D14" s="31">
        <v>-69657.397280000019</v>
      </c>
      <c r="E14" s="31">
        <v>-4284.2325300000002</v>
      </c>
      <c r="F14" s="31">
        <v>-9129.6916999999994</v>
      </c>
      <c r="G14" s="31">
        <v>-25748.183290000001</v>
      </c>
      <c r="H14" s="31">
        <v>-5189.1337999999996</v>
      </c>
      <c r="I14" s="31">
        <v>-76.619</v>
      </c>
      <c r="J14" s="31">
        <v>-1959.3134299999999</v>
      </c>
      <c r="K14" s="31">
        <v>-11488.309850000001</v>
      </c>
      <c r="L14" s="31">
        <v>-23243.089090000001</v>
      </c>
      <c r="M14" s="31">
        <v>-297.62402000000003</v>
      </c>
      <c r="N14" s="31">
        <v>-15232.866650000002</v>
      </c>
      <c r="O14" s="31">
        <v>-616.57819000000006</v>
      </c>
      <c r="P14" s="31">
        <v>-25010.407189999998</v>
      </c>
      <c r="Q14" s="31">
        <v>-849.47383000000002</v>
      </c>
      <c r="R14" s="31">
        <v>-573.33127000000002</v>
      </c>
      <c r="S14" s="31">
        <v>-393.32117</v>
      </c>
      <c r="T14" s="31">
        <v>-2423.4146299999998</v>
      </c>
      <c r="U14" s="31">
        <v>-2933.9319400000004</v>
      </c>
      <c r="V14" s="31">
        <v>-3310.5936099999999</v>
      </c>
      <c r="W14" s="31">
        <v>-4650.8130000000001</v>
      </c>
      <c r="X14" s="31">
        <v>-43.123359799999996</v>
      </c>
      <c r="Y14" s="31">
        <v>-4669.1858700000003</v>
      </c>
      <c r="Z14" s="31">
        <v>-4293.6357399999997</v>
      </c>
      <c r="AA14" s="31">
        <v>-112.74453999999999</v>
      </c>
      <c r="AB14" s="31">
        <v>-1874.3964400000002</v>
      </c>
      <c r="AC14" s="31">
        <v>-99.615850000000009</v>
      </c>
      <c r="AD14" s="31">
        <v>-448.26463000000001</v>
      </c>
      <c r="AE14" s="31">
        <v>-1644.8358500000002</v>
      </c>
      <c r="AF14" s="31">
        <v>-262107.56322980006</v>
      </c>
    </row>
    <row r="15" spans="1:32" ht="12.95" customHeight="1" x14ac:dyDescent="0.2">
      <c r="A15" s="73" t="s">
        <v>1289</v>
      </c>
      <c r="B15" s="31">
        <v>-39151.881670000002</v>
      </c>
      <c r="C15" s="31">
        <v>-16.753680000000003</v>
      </c>
      <c r="D15" s="31">
        <v>-68037.268520000012</v>
      </c>
      <c r="E15" s="31">
        <v>-4028.34969</v>
      </c>
      <c r="F15" s="31">
        <v>-9129.6888899999994</v>
      </c>
      <c r="G15" s="31">
        <v>-25748.18722</v>
      </c>
      <c r="H15" s="31">
        <v>-1394.57383</v>
      </c>
      <c r="I15" s="31">
        <v>0</v>
      </c>
      <c r="J15" s="31">
        <v>-1794.24415</v>
      </c>
      <c r="K15" s="31">
        <v>-10883.358020000001</v>
      </c>
      <c r="L15" s="31">
        <v>-23243.089090000001</v>
      </c>
      <c r="M15" s="31">
        <v>-297.62402000000003</v>
      </c>
      <c r="N15" s="31">
        <v>-15047.866590000001</v>
      </c>
      <c r="O15" s="31">
        <v>0</v>
      </c>
      <c r="P15" s="31">
        <v>-23380.98617</v>
      </c>
      <c r="Q15" s="31">
        <v>1.4951500000000002</v>
      </c>
      <c r="R15" s="31">
        <v>-16.946909999999999</v>
      </c>
      <c r="S15" s="31">
        <v>-346.15206999999998</v>
      </c>
      <c r="T15" s="31">
        <v>-2098.8952799999997</v>
      </c>
      <c r="U15" s="31">
        <v>-2523.9059900000002</v>
      </c>
      <c r="V15" s="31">
        <v>-3310.5936099999999</v>
      </c>
      <c r="W15" s="31">
        <v>-4632.7089999999998</v>
      </c>
      <c r="X15" s="31">
        <v>-43.123359799999996</v>
      </c>
      <c r="Y15" s="31">
        <v>-4568.2064700000001</v>
      </c>
      <c r="Z15" s="31">
        <v>-3886.8275099999996</v>
      </c>
      <c r="AA15" s="31">
        <v>-110.54993999999999</v>
      </c>
      <c r="AB15" s="31">
        <v>-1704.6409600000002</v>
      </c>
      <c r="AC15" s="31">
        <v>-99.615850000000009</v>
      </c>
      <c r="AD15" s="31">
        <v>0</v>
      </c>
      <c r="AE15" s="31">
        <v>-1644.8358500000002</v>
      </c>
      <c r="AF15" s="31">
        <v>-247139.37918980003</v>
      </c>
    </row>
    <row r="16" spans="1:32" ht="12.95" customHeight="1" x14ac:dyDescent="0.2">
      <c r="A16" s="73" t="s">
        <v>1922</v>
      </c>
      <c r="B16" s="31">
        <v>-39151.881670000002</v>
      </c>
      <c r="C16" s="31">
        <v>-1.2331500000000002</v>
      </c>
      <c r="D16" s="31">
        <v>-28943.075339999999</v>
      </c>
      <c r="E16" s="31">
        <v>-4028.34969</v>
      </c>
      <c r="F16" s="31">
        <v>-6926.6445599999997</v>
      </c>
      <c r="G16" s="31">
        <v>0</v>
      </c>
      <c r="H16" s="31">
        <v>0</v>
      </c>
      <c r="I16" s="31">
        <v>0</v>
      </c>
      <c r="J16" s="31">
        <v>0</v>
      </c>
      <c r="K16" s="31">
        <v>-10779.561600000001</v>
      </c>
      <c r="L16" s="31">
        <v>-23243.089090000001</v>
      </c>
      <c r="M16" s="31">
        <v>0</v>
      </c>
      <c r="N16" s="31">
        <v>-13309.982380000001</v>
      </c>
      <c r="O16" s="31">
        <v>0</v>
      </c>
      <c r="P16" s="31">
        <v>-23380.98617</v>
      </c>
      <c r="Q16" s="31">
        <v>1.4951500000000002</v>
      </c>
      <c r="R16" s="31">
        <v>0</v>
      </c>
      <c r="S16" s="31">
        <v>-346.15206999999998</v>
      </c>
      <c r="T16" s="31">
        <v>-1265.17193</v>
      </c>
      <c r="U16" s="31">
        <v>0</v>
      </c>
      <c r="V16" s="31">
        <v>0</v>
      </c>
      <c r="W16" s="31">
        <v>-2777.2730000000001</v>
      </c>
      <c r="X16" s="31">
        <v>-1.9960799999999997E-2</v>
      </c>
      <c r="Y16" s="31">
        <v>-4568.2064700000001</v>
      </c>
      <c r="Z16" s="31">
        <v>0</v>
      </c>
      <c r="AA16" s="31">
        <v>-101.13094</v>
      </c>
      <c r="AB16" s="31">
        <v>-425.98196000000002</v>
      </c>
      <c r="AC16" s="31">
        <v>0</v>
      </c>
      <c r="AD16" s="31">
        <v>0</v>
      </c>
      <c r="AE16" s="31">
        <v>0</v>
      </c>
      <c r="AF16" s="31">
        <v>-159247.24483080002</v>
      </c>
    </row>
    <row r="17" spans="1:32" ht="12.95" customHeight="1" x14ac:dyDescent="0.2">
      <c r="A17" s="73" t="s">
        <v>1004</v>
      </c>
      <c r="B17" s="31">
        <v>0</v>
      </c>
      <c r="C17" s="31">
        <v>0</v>
      </c>
      <c r="D17" s="31">
        <v>0</v>
      </c>
      <c r="E17" s="31">
        <v>0</v>
      </c>
      <c r="F17" s="31">
        <v>-2203.0443300000002</v>
      </c>
      <c r="G17" s="31">
        <v>0</v>
      </c>
      <c r="H17" s="31">
        <v>-1394.57383</v>
      </c>
      <c r="I17" s="31">
        <v>0</v>
      </c>
      <c r="J17" s="31">
        <v>0</v>
      </c>
      <c r="K17" s="31">
        <v>0</v>
      </c>
      <c r="L17" s="31">
        <v>0</v>
      </c>
      <c r="M17" s="31">
        <v>-297.62402000000003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-833.72334999999998</v>
      </c>
      <c r="U17" s="31">
        <v>0</v>
      </c>
      <c r="V17" s="31">
        <v>0</v>
      </c>
      <c r="W17" s="31">
        <v>0</v>
      </c>
      <c r="X17" s="31">
        <v>-37.481021599999998</v>
      </c>
      <c r="Y17" s="31">
        <v>0</v>
      </c>
      <c r="Z17" s="31">
        <v>0</v>
      </c>
      <c r="AA17" s="31">
        <v>0</v>
      </c>
      <c r="AB17" s="31">
        <v>0</v>
      </c>
      <c r="AC17" s="31">
        <v>-99.615850000000009</v>
      </c>
      <c r="AD17" s="31">
        <v>0</v>
      </c>
      <c r="AE17" s="31">
        <v>0</v>
      </c>
      <c r="AF17" s="31">
        <v>-4866.0624016000002</v>
      </c>
    </row>
    <row r="18" spans="1:32" ht="12.95" customHeight="1" x14ac:dyDescent="0.2">
      <c r="A18" s="73" t="s">
        <v>1013</v>
      </c>
      <c r="B18" s="31">
        <v>0</v>
      </c>
      <c r="C18" s="31">
        <v>-15.520530000000001</v>
      </c>
      <c r="D18" s="31">
        <v>-39094.193180000009</v>
      </c>
      <c r="E18" s="31">
        <v>0</v>
      </c>
      <c r="F18" s="31">
        <v>0</v>
      </c>
      <c r="G18" s="31">
        <v>-25748.18722</v>
      </c>
      <c r="H18" s="31">
        <v>0</v>
      </c>
      <c r="I18" s="31">
        <v>0</v>
      </c>
      <c r="J18" s="31">
        <v>-1794.24415</v>
      </c>
      <c r="K18" s="31">
        <v>-103.79642</v>
      </c>
      <c r="L18" s="31">
        <v>0</v>
      </c>
      <c r="M18" s="31">
        <v>0</v>
      </c>
      <c r="N18" s="31">
        <v>-1737.8842099999995</v>
      </c>
      <c r="O18" s="31">
        <v>0</v>
      </c>
      <c r="P18" s="31">
        <v>0</v>
      </c>
      <c r="Q18" s="31">
        <v>0</v>
      </c>
      <c r="R18" s="31">
        <v>-16.946909999999999</v>
      </c>
      <c r="S18" s="31">
        <v>0</v>
      </c>
      <c r="T18" s="31">
        <v>0</v>
      </c>
      <c r="U18" s="31">
        <v>-2523.9059900000002</v>
      </c>
      <c r="V18" s="31">
        <v>-3310.5936099999999</v>
      </c>
      <c r="W18" s="31">
        <v>-1855.4359999999999</v>
      </c>
      <c r="X18" s="31">
        <v>-5.6223773999999977</v>
      </c>
      <c r="Y18" s="31">
        <v>0</v>
      </c>
      <c r="Z18" s="31">
        <v>-3886.8275099999996</v>
      </c>
      <c r="AA18" s="31">
        <v>-9.4190000000000005</v>
      </c>
      <c r="AB18" s="31">
        <v>-1278.6590000000001</v>
      </c>
      <c r="AC18" s="31">
        <v>0</v>
      </c>
      <c r="AD18" s="31">
        <v>0</v>
      </c>
      <c r="AE18" s="31">
        <v>-1644.8358500000002</v>
      </c>
      <c r="AF18" s="31">
        <v>-83026.07195740001</v>
      </c>
    </row>
    <row r="19" spans="1:32" ht="12.95" customHeight="1" x14ac:dyDescent="0.2">
      <c r="A19" s="73" t="s">
        <v>1290</v>
      </c>
      <c r="B19" s="31">
        <v>-20.34666</v>
      </c>
      <c r="C19" s="31">
        <v>-2664.4534700000004</v>
      </c>
      <c r="D19" s="31">
        <v>-1620.1287600000005</v>
      </c>
      <c r="E19" s="31">
        <v>-255.88283999999999</v>
      </c>
      <c r="F19" s="31">
        <v>-2.81E-3</v>
      </c>
      <c r="G19" s="31">
        <v>3.9300000000000003E-3</v>
      </c>
      <c r="H19" s="31">
        <v>-3794.5599699999998</v>
      </c>
      <c r="I19" s="31">
        <v>-76.619</v>
      </c>
      <c r="J19" s="31">
        <v>-165.06927999999999</v>
      </c>
      <c r="K19" s="31">
        <v>-604.95182999999997</v>
      </c>
      <c r="L19" s="31">
        <v>0</v>
      </c>
      <c r="M19" s="31">
        <v>0</v>
      </c>
      <c r="N19" s="31">
        <v>-185.00005999999999</v>
      </c>
      <c r="O19" s="31">
        <v>-616.57819000000006</v>
      </c>
      <c r="P19" s="31">
        <v>-1629.4210199999995</v>
      </c>
      <c r="Q19" s="31">
        <v>-850.96897999999999</v>
      </c>
      <c r="R19" s="31">
        <v>-556.38436000000002</v>
      </c>
      <c r="S19" s="31">
        <v>-47.1691</v>
      </c>
      <c r="T19" s="31">
        <v>-324.51935000000003</v>
      </c>
      <c r="U19" s="31">
        <v>-410.02595000000002</v>
      </c>
      <c r="V19" s="31">
        <v>0</v>
      </c>
      <c r="W19" s="31">
        <v>-18.103999999999999</v>
      </c>
      <c r="X19" s="31">
        <v>0</v>
      </c>
      <c r="Y19" s="31">
        <v>-100.9794</v>
      </c>
      <c r="Z19" s="31">
        <v>-406.80822999999998</v>
      </c>
      <c r="AA19" s="31">
        <v>-2.1945999999999999</v>
      </c>
      <c r="AB19" s="31">
        <v>-169.75548000000001</v>
      </c>
      <c r="AC19" s="31">
        <v>0</v>
      </c>
      <c r="AD19" s="31">
        <v>-448.26463000000001</v>
      </c>
      <c r="AE19" s="31">
        <v>0</v>
      </c>
      <c r="AF19" s="31">
        <v>-14968.18404</v>
      </c>
    </row>
    <row r="20" spans="1:32" ht="12.95" customHeight="1" x14ac:dyDescent="0.2">
      <c r="A20" s="73" t="s">
        <v>1014</v>
      </c>
      <c r="B20" s="31">
        <v>0</v>
      </c>
      <c r="C20" s="31">
        <v>-2664.4534700000004</v>
      </c>
      <c r="D20" s="31">
        <v>-1620.1287600000005</v>
      </c>
      <c r="E20" s="31">
        <v>-255.88283999999999</v>
      </c>
      <c r="F20" s="31">
        <v>-2.81E-3</v>
      </c>
      <c r="G20" s="31">
        <v>3.9300000000000003E-3</v>
      </c>
      <c r="H20" s="31">
        <v>-61.733599999999996</v>
      </c>
      <c r="I20" s="31">
        <v>-76.619</v>
      </c>
      <c r="J20" s="31">
        <v>-165.06927999999999</v>
      </c>
      <c r="K20" s="31">
        <v>-604.95182999999997</v>
      </c>
      <c r="L20" s="31">
        <v>0</v>
      </c>
      <c r="M20" s="31">
        <v>0</v>
      </c>
      <c r="N20" s="31">
        <v>-185.00005999999999</v>
      </c>
      <c r="O20" s="31">
        <v>-616.57819000000006</v>
      </c>
      <c r="P20" s="31">
        <v>-1629.4210199999995</v>
      </c>
      <c r="Q20" s="31">
        <v>-850.96897999999999</v>
      </c>
      <c r="R20" s="31">
        <v>-556.38436000000002</v>
      </c>
      <c r="S20" s="31">
        <v>-47.1691</v>
      </c>
      <c r="T20" s="31">
        <v>-312.64277000000004</v>
      </c>
      <c r="U20" s="31">
        <v>-410.02595000000002</v>
      </c>
      <c r="V20" s="31">
        <v>0</v>
      </c>
      <c r="W20" s="31">
        <v>-18.103999999999999</v>
      </c>
      <c r="X20" s="31">
        <v>0</v>
      </c>
      <c r="Y20" s="31">
        <v>-100.9794</v>
      </c>
      <c r="Z20" s="31">
        <v>-406.80822999999998</v>
      </c>
      <c r="AA20" s="31">
        <v>-2.1945999999999999</v>
      </c>
      <c r="AB20" s="31">
        <v>-169.75548000000001</v>
      </c>
      <c r="AC20" s="31">
        <v>0</v>
      </c>
      <c r="AD20" s="31">
        <v>-448.26463000000001</v>
      </c>
      <c r="AE20" s="31">
        <v>0</v>
      </c>
      <c r="AF20" s="31">
        <v>-11203.13443</v>
      </c>
    </row>
    <row r="21" spans="1:32" ht="12.95" customHeight="1" x14ac:dyDescent="0.2">
      <c r="A21" s="73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</row>
    <row r="22" spans="1:32" ht="12.95" customHeight="1" x14ac:dyDescent="0.2">
      <c r="A22" s="73" t="s">
        <v>1013</v>
      </c>
      <c r="B22" s="31">
        <v>-20.34666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-3732.8263699999998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-11.876580000000001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-3765.04961</v>
      </c>
    </row>
    <row r="23" spans="1:32" ht="12.95" customHeight="1" x14ac:dyDescent="0.2">
      <c r="A23" s="73" t="s">
        <v>1291</v>
      </c>
      <c r="B23" s="31">
        <v>-41024.096910000037</v>
      </c>
      <c r="C23" s="31">
        <v>-30942.272979999983</v>
      </c>
      <c r="D23" s="31">
        <v>-90600.303979999968</v>
      </c>
      <c r="E23" s="31">
        <v>13697.943940000005</v>
      </c>
      <c r="F23" s="31">
        <v>-8960.5423899999914</v>
      </c>
      <c r="G23" s="31">
        <v>-66151.82282999999</v>
      </c>
      <c r="H23" s="31">
        <v>-1336.4553999999998</v>
      </c>
      <c r="I23" s="31">
        <v>140.64418999999998</v>
      </c>
      <c r="J23" s="31">
        <v>2847.8630599999969</v>
      </c>
      <c r="K23" s="31">
        <v>-4403.2393000000029</v>
      </c>
      <c r="L23" s="31">
        <v>-33770.91401</v>
      </c>
      <c r="M23" s="31">
        <v>1308.1381500000002</v>
      </c>
      <c r="N23" s="31">
        <v>-927.44010000000253</v>
      </c>
      <c r="O23" s="31">
        <v>-15667.66691</v>
      </c>
      <c r="P23" s="31">
        <v>8618.6863299999986</v>
      </c>
      <c r="Q23" s="31">
        <v>-4645.8537200000001</v>
      </c>
      <c r="R23" s="31">
        <v>-13913.898660000006</v>
      </c>
      <c r="S23" s="31">
        <v>5.893309999999758</v>
      </c>
      <c r="T23" s="31">
        <v>-749.57269000000031</v>
      </c>
      <c r="U23" s="31">
        <v>-7543.5853199999983</v>
      </c>
      <c r="V23" s="31">
        <v>-19022.04255999998</v>
      </c>
      <c r="W23" s="31">
        <v>-5417.0899999999983</v>
      </c>
      <c r="X23" s="31">
        <v>-3005.3205399999961</v>
      </c>
      <c r="Y23" s="31">
        <v>2451.8546099999994</v>
      </c>
      <c r="Z23" s="31">
        <v>-7376.4893000000066</v>
      </c>
      <c r="AA23" s="31">
        <v>-32.85011999999999</v>
      </c>
      <c r="AB23" s="31">
        <v>57.295989999999392</v>
      </c>
      <c r="AC23" s="31">
        <v>-13785.692559999998</v>
      </c>
      <c r="AD23" s="31">
        <v>-6891.4147799999992</v>
      </c>
      <c r="AE23" s="31">
        <v>3320.6865500000026</v>
      </c>
      <c r="AF23" s="31">
        <v>-343719.55893000006</v>
      </c>
    </row>
    <row r="24" spans="1:32" ht="12.95" customHeight="1" x14ac:dyDescent="0.2">
      <c r="A24" s="73" t="s">
        <v>1292</v>
      </c>
      <c r="B24" s="31">
        <v>-207134.00260000001</v>
      </c>
      <c r="C24" s="31">
        <v>-134281.57968999998</v>
      </c>
      <c r="D24" s="31">
        <v>-370752.90273999993</v>
      </c>
      <c r="E24" s="31">
        <v>-23200.649249999999</v>
      </c>
      <c r="F24" s="31">
        <v>-39480.031189999994</v>
      </c>
      <c r="G24" s="31">
        <v>-326228.27393999998</v>
      </c>
      <c r="H24" s="31">
        <v>-5682.72775</v>
      </c>
      <c r="I24" s="31">
        <v>-2234.44074</v>
      </c>
      <c r="J24" s="31">
        <v>-19047.381460000001</v>
      </c>
      <c r="K24" s="31">
        <v>-129490.95828000001</v>
      </c>
      <c r="L24" s="31">
        <v>-113793.74675000001</v>
      </c>
      <c r="M24" s="31">
        <v>-288.35457000000002</v>
      </c>
      <c r="N24" s="31">
        <v>-17640.111000000001</v>
      </c>
      <c r="O24" s="31">
        <v>-126536.85961</v>
      </c>
      <c r="P24" s="31">
        <v>-80734.022089999999</v>
      </c>
      <c r="Q24" s="31">
        <v>-27820.86103</v>
      </c>
      <c r="R24" s="31">
        <v>-52677.334560000003</v>
      </c>
      <c r="S24" s="31">
        <v>-2033.7829999999999</v>
      </c>
      <c r="T24" s="31">
        <v>-13008.882019999999</v>
      </c>
      <c r="U24" s="31">
        <v>-26219.51194</v>
      </c>
      <c r="V24" s="31">
        <v>-77115.594569999987</v>
      </c>
      <c r="W24" s="31">
        <v>-18508.009999999998</v>
      </c>
      <c r="X24" s="31">
        <v>-34639.054969999997</v>
      </c>
      <c r="Y24" s="31">
        <v>-2846.4765499999999</v>
      </c>
      <c r="Z24" s="31">
        <v>-52125.885150000002</v>
      </c>
      <c r="AA24" s="31">
        <v>-136.30414999999999</v>
      </c>
      <c r="AB24" s="31">
        <v>-5581.7822500000002</v>
      </c>
      <c r="AC24" s="31">
        <v>-88036.359949999998</v>
      </c>
      <c r="AD24" s="31">
        <v>-19191.630809999999</v>
      </c>
      <c r="AE24" s="31">
        <v>-25181.50922</v>
      </c>
      <c r="AF24" s="31">
        <v>-2041649.0218299998</v>
      </c>
    </row>
    <row r="25" spans="1:32" ht="12.95" customHeight="1" x14ac:dyDescent="0.2">
      <c r="A25" s="73" t="s">
        <v>26</v>
      </c>
      <c r="B25" s="31">
        <v>19979.01268</v>
      </c>
      <c r="C25" s="31">
        <v>69.283649999999994</v>
      </c>
      <c r="D25" s="31">
        <v>37675.857950000005</v>
      </c>
      <c r="E25" s="31">
        <v>209.41732999999999</v>
      </c>
      <c r="F25" s="31">
        <v>4895.2600700000003</v>
      </c>
      <c r="G25" s="31">
        <v>14044.19231</v>
      </c>
      <c r="H25" s="31">
        <v>1205.48261</v>
      </c>
      <c r="I25" s="31">
        <v>0</v>
      </c>
      <c r="J25" s="31">
        <v>904.78287</v>
      </c>
      <c r="K25" s="31">
        <v>6119.8629900000005</v>
      </c>
      <c r="L25" s="31">
        <v>15647.436380000001</v>
      </c>
      <c r="M25" s="31">
        <v>128.11436</v>
      </c>
      <c r="N25" s="31">
        <v>7774.8260799999998</v>
      </c>
      <c r="O25" s="31">
        <v>0</v>
      </c>
      <c r="P25" s="31">
        <v>12400.78429</v>
      </c>
      <c r="Q25" s="31">
        <v>1.24352</v>
      </c>
      <c r="R25" s="31">
        <v>6.7417799999999994</v>
      </c>
      <c r="S25" s="31">
        <v>350.75923999999998</v>
      </c>
      <c r="T25" s="31">
        <v>878.65267000000006</v>
      </c>
      <c r="U25" s="31">
        <v>1342.7167299999999</v>
      </c>
      <c r="V25" s="31">
        <v>1740.6214</v>
      </c>
      <c r="W25" s="31">
        <v>2646.4459999999999</v>
      </c>
      <c r="X25" s="31">
        <v>9.7204500000000014</v>
      </c>
      <c r="Y25" s="31">
        <v>3.2499999999999999E-3</v>
      </c>
      <c r="Z25" s="31">
        <v>1990.8636100000001</v>
      </c>
      <c r="AA25" s="31">
        <v>103.45403</v>
      </c>
      <c r="AB25" s="31">
        <v>766.96364000000005</v>
      </c>
      <c r="AC25" s="31">
        <v>74.934939999999997</v>
      </c>
      <c r="AD25" s="31">
        <v>0</v>
      </c>
      <c r="AE25" s="307">
        <v>675.46816999999999</v>
      </c>
      <c r="AF25" s="31">
        <v>131642.90299999999</v>
      </c>
    </row>
    <row r="26" spans="1:32" ht="12.95" customHeight="1" x14ac:dyDescent="0.2">
      <c r="A26" s="73" t="s">
        <v>1293</v>
      </c>
      <c r="B26" s="31">
        <v>164622.53555999999</v>
      </c>
      <c r="C26" s="31">
        <v>103519.73415</v>
      </c>
      <c r="D26" s="31">
        <v>267884.12349999999</v>
      </c>
      <c r="E26" s="31">
        <v>40489.990210000004</v>
      </c>
      <c r="F26" s="31">
        <v>29387.11895</v>
      </c>
      <c r="G26" s="31">
        <v>257156.61619999999</v>
      </c>
      <c r="H26" s="31">
        <v>3705.5791400000003</v>
      </c>
      <c r="I26" s="31">
        <v>2375.08493</v>
      </c>
      <c r="J26" s="31">
        <v>21799.197929999998</v>
      </c>
      <c r="K26" s="31">
        <v>124864.66887000001</v>
      </c>
      <c r="L26" s="31">
        <v>91687.231400000004</v>
      </c>
      <c r="M26" s="31">
        <v>2705.0059500000002</v>
      </c>
      <c r="N26" s="31">
        <v>14693.71097</v>
      </c>
      <c r="O26" s="31">
        <v>110869.1927</v>
      </c>
      <c r="P26" s="31">
        <v>91244.18806</v>
      </c>
      <c r="Q26" s="31">
        <v>23178.31338</v>
      </c>
      <c r="R26" s="31">
        <v>38767.423699999999</v>
      </c>
      <c r="S26" s="31">
        <v>2033.4228999999998</v>
      </c>
      <c r="T26" s="31">
        <v>11611.720289999999</v>
      </c>
      <c r="U26" s="31">
        <v>17333.209890000002</v>
      </c>
      <c r="V26" s="31">
        <v>57430.682520000002</v>
      </c>
      <c r="W26" s="31">
        <v>11266.543</v>
      </c>
      <c r="X26" s="31">
        <v>31658.97766</v>
      </c>
      <c r="Y26" s="31">
        <v>8079.1534699999993</v>
      </c>
      <c r="Z26" s="31">
        <v>44232.907869999995</v>
      </c>
      <c r="AA26" s="31">
        <v>0</v>
      </c>
      <c r="AB26" s="31">
        <v>5791.8263399999996</v>
      </c>
      <c r="AC26" s="31">
        <v>77038.121029999995</v>
      </c>
      <c r="AD26" s="31">
        <v>12300.21603</v>
      </c>
      <c r="AE26" s="31">
        <v>28834.886710000002</v>
      </c>
      <c r="AF26" s="31">
        <v>1696561.3833099999</v>
      </c>
    </row>
    <row r="27" spans="1:32" ht="12.95" customHeight="1" x14ac:dyDescent="0.2">
      <c r="A27" s="73" t="s">
        <v>27</v>
      </c>
      <c r="B27" s="31">
        <v>-18491.64255</v>
      </c>
      <c r="C27" s="31">
        <v>-249.71108999999998</v>
      </c>
      <c r="D27" s="31">
        <v>-25407.382689999999</v>
      </c>
      <c r="E27" s="31">
        <v>-3800.8143500000001</v>
      </c>
      <c r="F27" s="31">
        <v>-3762.8902200000002</v>
      </c>
      <c r="G27" s="31">
        <v>-11124.357400000001</v>
      </c>
      <c r="H27" s="31">
        <v>-564.7894</v>
      </c>
      <c r="I27" s="31">
        <v>0</v>
      </c>
      <c r="J27" s="31">
        <v>-808.73628000000008</v>
      </c>
      <c r="K27" s="31">
        <v>-5896.8128799999995</v>
      </c>
      <c r="L27" s="31">
        <v>-27311.835039999998</v>
      </c>
      <c r="M27" s="31">
        <v>-1236.6275900000001</v>
      </c>
      <c r="N27" s="31">
        <v>-5755.8661500000007</v>
      </c>
      <c r="O27" s="31">
        <v>0</v>
      </c>
      <c r="P27" s="31">
        <v>-14292.263929999999</v>
      </c>
      <c r="Q27" s="31">
        <v>-4.5495900000000002</v>
      </c>
      <c r="R27" s="31">
        <v>-10.72958</v>
      </c>
      <c r="S27" s="31">
        <v>-344.50583</v>
      </c>
      <c r="T27" s="31">
        <v>-231.06363000000002</v>
      </c>
      <c r="U27" s="31">
        <v>0</v>
      </c>
      <c r="V27" s="31">
        <v>-1077.75191</v>
      </c>
      <c r="W27" s="31">
        <v>-822.06899999999996</v>
      </c>
      <c r="X27" s="31">
        <v>-34.963680000000004</v>
      </c>
      <c r="Y27" s="31">
        <v>-2780.8255600000002</v>
      </c>
      <c r="Z27" s="31">
        <v>-1474.37563</v>
      </c>
      <c r="AA27" s="31">
        <v>0</v>
      </c>
      <c r="AB27" s="31">
        <v>-919.71173999999996</v>
      </c>
      <c r="AC27" s="31">
        <v>-2862.3885800000003</v>
      </c>
      <c r="AD27" s="31">
        <v>0</v>
      </c>
      <c r="AE27" s="31">
        <v>-1008.1591099999999</v>
      </c>
      <c r="AF27" s="31">
        <v>-130274.82341</v>
      </c>
    </row>
    <row r="28" spans="1:32" ht="12.95" customHeight="1" x14ac:dyDescent="0.2">
      <c r="A28" s="73" t="s">
        <v>1294</v>
      </c>
      <c r="B28" s="31">
        <v>0</v>
      </c>
      <c r="C28" s="31">
        <v>0</v>
      </c>
      <c r="D28" s="31">
        <v>0</v>
      </c>
      <c r="E28" s="31">
        <v>6118.4456700000001</v>
      </c>
      <c r="F28" s="31">
        <v>0</v>
      </c>
      <c r="G28" s="31">
        <v>0</v>
      </c>
      <c r="H28" s="31">
        <v>-267.97859000000005</v>
      </c>
      <c r="I28" s="31">
        <v>479.54321000000004</v>
      </c>
      <c r="J28" s="31">
        <v>2820.6007100000002</v>
      </c>
      <c r="K28" s="31">
        <v>0</v>
      </c>
      <c r="L28" s="31">
        <v>0</v>
      </c>
      <c r="M28" s="31">
        <v>236.28961000000001</v>
      </c>
      <c r="N28" s="31">
        <v>0</v>
      </c>
      <c r="O28" s="31">
        <v>0</v>
      </c>
      <c r="P28" s="31">
        <v>0</v>
      </c>
      <c r="Q28" s="31">
        <v>-663.50048999999956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1238.9154900000001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9962.3156099999997</v>
      </c>
    </row>
    <row r="29" spans="1:32" ht="12.95" customHeight="1" x14ac:dyDescent="0.2">
      <c r="A29" s="73" t="s">
        <v>1295</v>
      </c>
      <c r="B29" s="31">
        <v>0</v>
      </c>
      <c r="C29" s="31">
        <v>0</v>
      </c>
      <c r="D29" s="31">
        <v>0</v>
      </c>
      <c r="E29" s="31">
        <v>-518.99099999999999</v>
      </c>
      <c r="F29" s="31">
        <v>0</v>
      </c>
      <c r="G29" s="31">
        <v>0</v>
      </c>
      <c r="H29" s="31">
        <v>-267.97859000000005</v>
      </c>
      <c r="I29" s="31">
        <v>-45.365319999999997</v>
      </c>
      <c r="J29" s="31">
        <v>0</v>
      </c>
      <c r="K29" s="31">
        <v>0</v>
      </c>
      <c r="L29" s="31">
        <v>0</v>
      </c>
      <c r="M29" s="31">
        <v>-16.56439</v>
      </c>
      <c r="N29" s="31">
        <v>0</v>
      </c>
      <c r="O29" s="31">
        <v>0</v>
      </c>
      <c r="P29" s="31">
        <v>0</v>
      </c>
      <c r="Q29" s="31">
        <v>-3403.4880099999996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-540.56502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-4792.9523300000001</v>
      </c>
    </row>
    <row r="30" spans="1:32" ht="12.95" customHeight="1" x14ac:dyDescent="0.2">
      <c r="A30" s="73" t="s">
        <v>1296</v>
      </c>
      <c r="B30" s="31">
        <v>0</v>
      </c>
      <c r="C30" s="31">
        <v>0</v>
      </c>
      <c r="D30" s="31">
        <v>0</v>
      </c>
      <c r="E30" s="31">
        <v>4.6849999999999996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0.15212999999999999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4.8371299999999993</v>
      </c>
    </row>
    <row r="31" spans="1:32" ht="12.95" customHeight="1" x14ac:dyDescent="0.2">
      <c r="A31" s="73" t="s">
        <v>1297</v>
      </c>
      <c r="B31" s="31">
        <v>0</v>
      </c>
      <c r="C31" s="31">
        <v>0</v>
      </c>
      <c r="D31" s="31">
        <v>0</v>
      </c>
      <c r="E31" s="31">
        <v>7319.8710899999996</v>
      </c>
      <c r="F31" s="31">
        <v>0</v>
      </c>
      <c r="G31" s="31">
        <v>0</v>
      </c>
      <c r="H31" s="31">
        <v>0</v>
      </c>
      <c r="I31" s="31">
        <v>524.90853000000004</v>
      </c>
      <c r="J31" s="31">
        <v>2820.6007100000002</v>
      </c>
      <c r="K31" s="31">
        <v>0</v>
      </c>
      <c r="L31" s="31">
        <v>0</v>
      </c>
      <c r="M31" s="31">
        <v>252.85400000000001</v>
      </c>
      <c r="N31" s="31">
        <v>0</v>
      </c>
      <c r="O31" s="31">
        <v>0</v>
      </c>
      <c r="P31" s="31">
        <v>0</v>
      </c>
      <c r="Q31" s="31">
        <v>2936.4137900000001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1779.4805100000001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15634.128629999999</v>
      </c>
    </row>
    <row r="32" spans="1:32" ht="12.95" customHeight="1" x14ac:dyDescent="0.2">
      <c r="A32" s="73" t="s">
        <v>1298</v>
      </c>
      <c r="B32" s="31">
        <v>0</v>
      </c>
      <c r="C32" s="31">
        <v>0</v>
      </c>
      <c r="D32" s="31">
        <v>0</v>
      </c>
      <c r="E32" s="31">
        <v>-687.11941999999999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-196.57839999999999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-883.69781999999998</v>
      </c>
    </row>
    <row r="33" spans="1:32" ht="12.95" customHeight="1" x14ac:dyDescent="0.2">
      <c r="A33" s="74" t="s">
        <v>1299</v>
      </c>
      <c r="B33" s="31">
        <v>9608.0931600000004</v>
      </c>
      <c r="C33" s="31">
        <v>16290.753560000001</v>
      </c>
      <c r="D33" s="31">
        <v>24619.18375</v>
      </c>
      <c r="E33" s="31">
        <v>0</v>
      </c>
      <c r="F33" s="31">
        <v>5136.3063700000002</v>
      </c>
      <c r="G33" s="31">
        <v>19134.538229999998</v>
      </c>
      <c r="H33" s="31">
        <v>142.74509442197433</v>
      </c>
      <c r="I33" s="31">
        <v>0</v>
      </c>
      <c r="J33" s="31">
        <v>291.74804999999998</v>
      </c>
      <c r="K33" s="31">
        <v>8188.8355430568727</v>
      </c>
      <c r="L33" s="31">
        <v>6194.9978862999487</v>
      </c>
      <c r="M33" s="31">
        <v>0</v>
      </c>
      <c r="N33" s="31">
        <v>147.62086935828989</v>
      </c>
      <c r="O33" s="31">
        <v>15539.485557534485</v>
      </c>
      <c r="P33" s="31">
        <v>2608.8153067172634</v>
      </c>
      <c r="Q33" s="31">
        <v>592.97753</v>
      </c>
      <c r="R33" s="31">
        <v>9697.4090800000013</v>
      </c>
      <c r="S33" s="31">
        <v>95.791780000000003</v>
      </c>
      <c r="T33" s="31">
        <v>1334.29629</v>
      </c>
      <c r="U33" s="31">
        <v>2452.6133859048291</v>
      </c>
      <c r="V33" s="31">
        <v>10684.279240760339</v>
      </c>
      <c r="W33" s="31">
        <v>1579.636</v>
      </c>
      <c r="X33" s="31">
        <v>3240.3219900000004</v>
      </c>
      <c r="Y33" s="31">
        <v>34.794255208075633</v>
      </c>
      <c r="Z33" s="31">
        <v>3685.5906692966132</v>
      </c>
      <c r="AA33" s="31">
        <v>0</v>
      </c>
      <c r="AB33" s="31">
        <v>17.383990000000001</v>
      </c>
      <c r="AC33" s="31">
        <v>8703.177614959237</v>
      </c>
      <c r="AD33" s="31">
        <v>1526.0695499999997</v>
      </c>
      <c r="AE33" s="31">
        <v>872.90892823601791</v>
      </c>
      <c r="AF33" s="31">
        <v>152420.37368175396</v>
      </c>
    </row>
    <row r="34" spans="1:32" ht="12.95" customHeight="1" x14ac:dyDescent="0.2">
      <c r="A34" s="73" t="s">
        <v>1308</v>
      </c>
      <c r="B34" s="31">
        <v>0</v>
      </c>
      <c r="C34" s="31">
        <v>0</v>
      </c>
      <c r="D34" s="31">
        <v>571.04140999999993</v>
      </c>
      <c r="E34" s="31">
        <v>2509.6746499999999</v>
      </c>
      <c r="F34" s="31">
        <v>0</v>
      </c>
      <c r="G34" s="31">
        <v>489.61338000000001</v>
      </c>
      <c r="H34" s="31">
        <v>0</v>
      </c>
      <c r="I34" s="31">
        <v>24.980130000000003</v>
      </c>
      <c r="J34" s="31">
        <v>322.88085999999998</v>
      </c>
      <c r="K34" s="31">
        <v>0</v>
      </c>
      <c r="L34" s="31">
        <v>0</v>
      </c>
      <c r="M34" s="31">
        <v>1166.19407</v>
      </c>
      <c r="N34" s="31">
        <v>0</v>
      </c>
      <c r="O34" s="31">
        <v>1540.36148</v>
      </c>
      <c r="P34" s="31">
        <v>0</v>
      </c>
      <c r="Q34" s="31">
        <v>1.3187899999999999</v>
      </c>
      <c r="R34" s="31">
        <v>0</v>
      </c>
      <c r="S34" s="31">
        <v>0.26550000000000001</v>
      </c>
      <c r="T34" s="31">
        <v>14.022260000000001</v>
      </c>
      <c r="U34" s="31">
        <v>35.557000000000002</v>
      </c>
      <c r="V34" s="31">
        <v>579.73676</v>
      </c>
      <c r="W34" s="31">
        <v>72.620999999999995</v>
      </c>
      <c r="X34" s="31">
        <v>274.40924000000001</v>
      </c>
      <c r="Y34" s="31">
        <v>-524.89257999999995</v>
      </c>
      <c r="Z34" s="31">
        <v>0</v>
      </c>
      <c r="AA34" s="31">
        <v>0</v>
      </c>
      <c r="AB34" s="31">
        <v>0</v>
      </c>
      <c r="AC34" s="31">
        <v>230.43395999999998</v>
      </c>
      <c r="AD34" s="31">
        <v>0</v>
      </c>
      <c r="AE34" s="31">
        <v>-178.89409000000001</v>
      </c>
      <c r="AF34" s="31">
        <v>7129.3238200000005</v>
      </c>
    </row>
    <row r="35" spans="1:32" ht="12.95" customHeight="1" x14ac:dyDescent="0.2">
      <c r="A35" s="73" t="s">
        <v>23</v>
      </c>
      <c r="B35" s="31">
        <v>4152.9535900000001</v>
      </c>
      <c r="C35" s="31">
        <v>3141.6518799999999</v>
      </c>
      <c r="D35" s="31">
        <v>8160.5677600000008</v>
      </c>
      <c r="E35" s="31">
        <v>-1266.2145100000002</v>
      </c>
      <c r="F35" s="31">
        <v>1259.93921</v>
      </c>
      <c r="G35" s="31">
        <v>159.49132000000029</v>
      </c>
      <c r="H35" s="31">
        <v>0</v>
      </c>
      <c r="I35" s="31">
        <v>89.687460000000002</v>
      </c>
      <c r="J35" s="31">
        <v>-61.130559999999996</v>
      </c>
      <c r="K35" s="31">
        <v>619.70996999999954</v>
      </c>
      <c r="L35" s="31">
        <v>13836.646000000001</v>
      </c>
      <c r="M35" s="31">
        <v>418.73590000000002</v>
      </c>
      <c r="N35" s="31">
        <v>112.79174999999999</v>
      </c>
      <c r="O35" s="31">
        <v>7092.8803600000001</v>
      </c>
      <c r="P35" s="31">
        <v>-1520.39627</v>
      </c>
      <c r="Q35" s="31">
        <v>2206.4377800000002</v>
      </c>
      <c r="R35" s="31">
        <v>1632.13147</v>
      </c>
      <c r="S35" s="31">
        <v>0</v>
      </c>
      <c r="T35" s="31">
        <v>-1256.4527700000001</v>
      </c>
      <c r="U35" s="31">
        <v>1800.60212</v>
      </c>
      <c r="V35" s="31">
        <v>8723.0010999999995</v>
      </c>
      <c r="W35" s="31">
        <v>2190.4259999999999</v>
      </c>
      <c r="X35" s="31">
        <v>-1003.7516299999999</v>
      </c>
      <c r="Y35" s="31">
        <v>654.71391999999992</v>
      </c>
      <c r="Z35" s="31">
        <v>-328.95629000000002</v>
      </c>
      <c r="AA35" s="31">
        <v>0</v>
      </c>
      <c r="AB35" s="31">
        <v>-381.81968000000006</v>
      </c>
      <c r="AC35" s="31">
        <v>514.12450000000183</v>
      </c>
      <c r="AD35" s="31">
        <v>654.83888999999999</v>
      </c>
      <c r="AE35" s="31">
        <v>101.25761999999987</v>
      </c>
      <c r="AF35" s="31">
        <v>51703.866890000005</v>
      </c>
    </row>
    <row r="36" spans="1:32" ht="12.95" customHeight="1" x14ac:dyDescent="0.2">
      <c r="A36" s="74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1:32" ht="15" customHeight="1" x14ac:dyDescent="0.2">
      <c r="A37" s="1528" t="s">
        <v>841</v>
      </c>
      <c r="B37" s="1721">
        <v>339604.04414999991</v>
      </c>
      <c r="C37" s="1721">
        <v>245578.69780000002</v>
      </c>
      <c r="D37" s="1721">
        <v>543353.83987999987</v>
      </c>
      <c r="E37" s="1721">
        <v>59498.122760000006</v>
      </c>
      <c r="F37" s="1721">
        <v>61288.404719999955</v>
      </c>
      <c r="G37" s="1721">
        <v>526568.17165000015</v>
      </c>
      <c r="H37" s="1721">
        <v>6434.1970444219751</v>
      </c>
      <c r="I37" s="1721">
        <v>5908.4181699999999</v>
      </c>
      <c r="J37" s="1721">
        <v>42089.445699999989</v>
      </c>
      <c r="K37" s="1721">
        <v>224224.00599305687</v>
      </c>
      <c r="L37" s="1721">
        <v>157144.26121629996</v>
      </c>
      <c r="M37" s="1721">
        <v>3350.3711800000005</v>
      </c>
      <c r="N37" s="1721">
        <v>18540.038139358287</v>
      </c>
      <c r="O37" s="1721">
        <v>239062.08718753446</v>
      </c>
      <c r="P37" s="1721">
        <v>137001.55127671731</v>
      </c>
      <c r="Q37" s="1721">
        <v>51764.759579999998</v>
      </c>
      <c r="R37" s="1721">
        <v>94193.286859999978</v>
      </c>
      <c r="S37" s="1721">
        <v>3998.1936700000001</v>
      </c>
      <c r="T37" s="1721">
        <v>21714.569720000003</v>
      </c>
      <c r="U37" s="1721">
        <v>41156.934375904835</v>
      </c>
      <c r="V37" s="1721">
        <v>139876.38733076036</v>
      </c>
      <c r="W37" s="1721">
        <v>27852.616000000002</v>
      </c>
      <c r="X37" s="1721">
        <v>63528.440360200002</v>
      </c>
      <c r="Y37" s="1721">
        <v>6984.3931252080756</v>
      </c>
      <c r="Z37" s="1721">
        <v>89321.239419296602</v>
      </c>
      <c r="AA37" s="1721">
        <v>-2.8999999999541615E-3</v>
      </c>
      <c r="AB37" s="1721">
        <v>9904.425049999998</v>
      </c>
      <c r="AC37" s="1721">
        <v>155186.42797495925</v>
      </c>
      <c r="AD37" s="1721">
        <v>32028.983870000004</v>
      </c>
      <c r="AE37" s="1721">
        <v>55758.366508236017</v>
      </c>
      <c r="AF37" s="1721">
        <v>3402914.6778119537</v>
      </c>
    </row>
    <row r="38" spans="1:32" ht="12.95" customHeight="1" x14ac:dyDescent="0.2">
      <c r="A38" s="24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</row>
    <row r="39" spans="1:32" ht="15" customHeight="1" x14ac:dyDescent="0.2">
      <c r="A39" s="927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</row>
    <row r="40" spans="1:32" ht="12.95" customHeight="1" x14ac:dyDescent="0.2">
      <c r="A40" s="78" t="s">
        <v>695</v>
      </c>
      <c r="B40" s="31">
        <v>-273104.24580999999</v>
      </c>
      <c r="C40" s="31">
        <v>-167299.59427</v>
      </c>
      <c r="D40" s="31">
        <v>-417631.77441999991</v>
      </c>
      <c r="E40" s="31">
        <v>-48225.08070999998</v>
      </c>
      <c r="F40" s="31">
        <v>-43993.30550595808</v>
      </c>
      <c r="G40" s="31">
        <v>-449757.30162156117</v>
      </c>
      <c r="H40" s="31">
        <v>-6643.2522200000003</v>
      </c>
      <c r="I40" s="31">
        <v>-5167.1394800000007</v>
      </c>
      <c r="J40" s="31">
        <v>-31932.479309999999</v>
      </c>
      <c r="K40" s="31">
        <v>-183588.64992999996</v>
      </c>
      <c r="L40" s="31">
        <v>-119809.48500000002</v>
      </c>
      <c r="M40" s="31">
        <v>-1508.0379399999997</v>
      </c>
      <c r="N40" s="31">
        <v>-12965.061400000004</v>
      </c>
      <c r="O40" s="31">
        <v>-179349.07187999994</v>
      </c>
      <c r="P40" s="31">
        <v>-97415.234960000002</v>
      </c>
      <c r="Q40" s="31">
        <v>-52480.219679999987</v>
      </c>
      <c r="R40" s="31">
        <v>-64087.185649999992</v>
      </c>
      <c r="S40" s="31">
        <v>-1598.0649899999999</v>
      </c>
      <c r="T40" s="31">
        <v>-14055.965549999995</v>
      </c>
      <c r="U40" s="31">
        <v>-31250.521192297401</v>
      </c>
      <c r="V40" s="31">
        <v>-106319.43117</v>
      </c>
      <c r="W40" s="31">
        <v>-21666.239000000001</v>
      </c>
      <c r="X40" s="31">
        <v>-42320.927539999997</v>
      </c>
      <c r="Y40" s="31">
        <v>-9194.8596499999985</v>
      </c>
      <c r="Z40" s="31">
        <v>-59341.746389996006</v>
      </c>
      <c r="AA40" s="31">
        <v>-0.11599999999999994</v>
      </c>
      <c r="AB40" s="31">
        <v>-9402.0891500000016</v>
      </c>
      <c r="AC40" s="31">
        <v>-122598.13989000003</v>
      </c>
      <c r="AD40" s="31">
        <v>-21691.743490977286</v>
      </c>
      <c r="AE40" s="31">
        <v>-44623.169640000007</v>
      </c>
      <c r="AF40" s="31">
        <v>-2639020.1334407898</v>
      </c>
    </row>
    <row r="41" spans="1:32" ht="12.95" customHeight="1" x14ac:dyDescent="0.2">
      <c r="A41" s="897" t="s">
        <v>693</v>
      </c>
      <c r="B41" s="31">
        <v>-297431.83273000002</v>
      </c>
      <c r="C41" s="31">
        <v>-159819.76233000003</v>
      </c>
      <c r="D41" s="31">
        <v>-437021.21886999992</v>
      </c>
      <c r="E41" s="31">
        <v>-63001.153359999982</v>
      </c>
      <c r="F41" s="31">
        <v>-48209.605130000833</v>
      </c>
      <c r="G41" s="31">
        <v>-455776.37438000005</v>
      </c>
      <c r="H41" s="31">
        <v>-10978.294820000001</v>
      </c>
      <c r="I41" s="31">
        <v>-4213.9555600000003</v>
      </c>
      <c r="J41" s="31">
        <v>-34733.437729999998</v>
      </c>
      <c r="K41" s="31">
        <v>-194149.56746999998</v>
      </c>
      <c r="L41" s="31">
        <v>-145565.42071000001</v>
      </c>
      <c r="M41" s="31">
        <v>-6015.0091199999997</v>
      </c>
      <c r="N41" s="31">
        <v>-24542.981120000004</v>
      </c>
      <c r="O41" s="31">
        <v>-173758.77943999995</v>
      </c>
      <c r="P41" s="31">
        <v>-126309.1444</v>
      </c>
      <c r="Q41" s="31">
        <v>-52300.03740999999</v>
      </c>
      <c r="R41" s="31">
        <v>-61675.958629999994</v>
      </c>
      <c r="S41" s="31">
        <v>-1990.89644</v>
      </c>
      <c r="T41" s="31">
        <v>-14774.729579999996</v>
      </c>
      <c r="U41" s="31">
        <v>-28834.396149999997</v>
      </c>
      <c r="V41" s="31">
        <v>-101288.19065</v>
      </c>
      <c r="W41" s="31">
        <v>-23385.124</v>
      </c>
      <c r="X41" s="31">
        <v>-45771.572919999999</v>
      </c>
      <c r="Y41" s="31">
        <v>-13422.079019999999</v>
      </c>
      <c r="Z41" s="31">
        <v>-63124.963800000005</v>
      </c>
      <c r="AA41" s="31">
        <v>0</v>
      </c>
      <c r="AB41" s="31">
        <v>-10622.038640000001</v>
      </c>
      <c r="AC41" s="31">
        <v>-126362.83777000003</v>
      </c>
      <c r="AD41" s="31">
        <v>-18766.421760000001</v>
      </c>
      <c r="AE41" s="31">
        <v>-44976.300530000008</v>
      </c>
      <c r="AF41" s="31">
        <v>-2788822.0844700001</v>
      </c>
    </row>
    <row r="42" spans="1:32" ht="12.95" customHeight="1" x14ac:dyDescent="0.2">
      <c r="A42" s="897" t="s">
        <v>156</v>
      </c>
      <c r="B42" s="31">
        <v>-298206.43665000005</v>
      </c>
      <c r="C42" s="31">
        <v>-159819.02031999998</v>
      </c>
      <c r="D42" s="31">
        <v>-426737.01385000005</v>
      </c>
      <c r="E42" s="31">
        <v>-62993.818799999994</v>
      </c>
      <c r="F42" s="31">
        <v>-48209.605129999996</v>
      </c>
      <c r="G42" s="31">
        <v>-455777.38689000002</v>
      </c>
      <c r="H42" s="31">
        <v>-10978.348900000001</v>
      </c>
      <c r="I42" s="31">
        <v>-4213.9557599999998</v>
      </c>
      <c r="J42" s="31">
        <v>-34733.437729999998</v>
      </c>
      <c r="K42" s="31">
        <v>-194150.90723000001</v>
      </c>
      <c r="L42" s="31">
        <v>-145565.42071000001</v>
      </c>
      <c r="M42" s="31">
        <v>-6015.0091199999997</v>
      </c>
      <c r="N42" s="31">
        <v>-24542.981120000004</v>
      </c>
      <c r="O42" s="31">
        <v>-173761.44680000003</v>
      </c>
      <c r="P42" s="31">
        <v>-126309.82143</v>
      </c>
      <c r="Q42" s="31">
        <v>-52299.447719999989</v>
      </c>
      <c r="R42" s="31">
        <v>-61676.114529999999</v>
      </c>
      <c r="S42" s="31">
        <v>-1990.8964900000001</v>
      </c>
      <c r="T42" s="31">
        <v>-14774.729580000003</v>
      </c>
      <c r="U42" s="31">
        <v>-28831.142449999999</v>
      </c>
      <c r="V42" s="31">
        <v>-101288.15874000001</v>
      </c>
      <c r="W42" s="31">
        <v>-23385.124</v>
      </c>
      <c r="X42" s="31">
        <v>-45773.700270000001</v>
      </c>
      <c r="Y42" s="31">
        <v>-13422.079009999999</v>
      </c>
      <c r="Z42" s="31">
        <v>-63124.963800000005</v>
      </c>
      <c r="AA42" s="31">
        <v>0</v>
      </c>
      <c r="AB42" s="31">
        <v>-10622.038640000001</v>
      </c>
      <c r="AC42" s="31">
        <v>-126362.62726000001</v>
      </c>
      <c r="AD42" s="31">
        <v>-18766.421779999997</v>
      </c>
      <c r="AE42" s="31">
        <v>-44976.300530000008</v>
      </c>
      <c r="AF42" s="31">
        <v>-2779308.3552399999</v>
      </c>
    </row>
    <row r="43" spans="1:32" ht="12.95" customHeight="1" x14ac:dyDescent="0.2">
      <c r="A43" s="897" t="s">
        <v>157</v>
      </c>
      <c r="B43" s="31">
        <v>774.60392000000002</v>
      </c>
      <c r="C43" s="31">
        <v>-0.74200999999999995</v>
      </c>
      <c r="D43" s="31">
        <v>-10284.205019999999</v>
      </c>
      <c r="E43" s="31">
        <v>-7.3345600000000006</v>
      </c>
      <c r="F43" s="31">
        <v>0</v>
      </c>
      <c r="G43" s="31">
        <v>1.01251</v>
      </c>
      <c r="H43" s="31">
        <v>5.4079999999999996E-2</v>
      </c>
      <c r="I43" s="31">
        <v>0</v>
      </c>
      <c r="J43" s="31">
        <v>0</v>
      </c>
      <c r="K43" s="31">
        <v>1.3397600000000001</v>
      </c>
      <c r="L43" s="31">
        <v>0</v>
      </c>
      <c r="M43" s="31">
        <v>0</v>
      </c>
      <c r="N43" s="31">
        <v>0</v>
      </c>
      <c r="O43" s="31">
        <v>2.66736</v>
      </c>
      <c r="P43" s="31">
        <v>0.67703000000000002</v>
      </c>
      <c r="Q43" s="31">
        <v>-0.58969000000000005</v>
      </c>
      <c r="R43" s="31">
        <v>0.15586000000000003</v>
      </c>
      <c r="S43" s="31">
        <v>0</v>
      </c>
      <c r="T43" s="31">
        <v>0</v>
      </c>
      <c r="U43" s="31">
        <v>-3.2536999999999998</v>
      </c>
      <c r="V43" s="31">
        <v>-3.1910000000000001E-2</v>
      </c>
      <c r="W43" s="31">
        <v>0</v>
      </c>
      <c r="X43" s="31">
        <v>2.1273499999999999</v>
      </c>
      <c r="Y43" s="31">
        <v>0</v>
      </c>
      <c r="Z43" s="31">
        <v>0</v>
      </c>
      <c r="AA43" s="31">
        <v>0</v>
      </c>
      <c r="AB43" s="31">
        <v>0</v>
      </c>
      <c r="AC43" s="31">
        <v>-0.21051</v>
      </c>
      <c r="AD43" s="31">
        <v>0</v>
      </c>
      <c r="AE43" s="31">
        <v>0</v>
      </c>
      <c r="AF43" s="31">
        <v>-9513.7295299999969</v>
      </c>
    </row>
    <row r="44" spans="1:32" ht="12.95" customHeight="1" x14ac:dyDescent="0.2">
      <c r="A44" s="897" t="s">
        <v>691</v>
      </c>
      <c r="B44" s="31">
        <v>34779.044860000002</v>
      </c>
      <c r="C44" s="31">
        <v>163.57465999999997</v>
      </c>
      <c r="D44" s="31">
        <v>23555.68478</v>
      </c>
      <c r="E44" s="31">
        <v>8141.7010500000015</v>
      </c>
      <c r="F44" s="31">
        <v>4820.5743899999998</v>
      </c>
      <c r="G44" s="31">
        <v>352.33389999999997</v>
      </c>
      <c r="H44" s="31">
        <v>4335.0682800000004</v>
      </c>
      <c r="I44" s="31">
        <v>0</v>
      </c>
      <c r="J44" s="31">
        <v>0</v>
      </c>
      <c r="K44" s="31">
        <v>9583.5464500000107</v>
      </c>
      <c r="L44" s="31">
        <v>32022.248549999989</v>
      </c>
      <c r="M44" s="31">
        <v>2797.0838100000001</v>
      </c>
      <c r="N44" s="31">
        <v>11040.756939999999</v>
      </c>
      <c r="O44" s="31">
        <v>24.856939999999984</v>
      </c>
      <c r="P44" s="31">
        <v>21071.661550000001</v>
      </c>
      <c r="Q44" s="31">
        <v>2045.6433999999999</v>
      </c>
      <c r="R44" s="31">
        <v>-47.145679999999999</v>
      </c>
      <c r="S44" s="31">
        <v>199.07590999999999</v>
      </c>
      <c r="T44" s="31">
        <v>548.13581000000011</v>
      </c>
      <c r="U44" s="31">
        <v>-2.7185799999999998</v>
      </c>
      <c r="V44" s="31">
        <v>4.210469999999999</v>
      </c>
      <c r="W44" s="31">
        <v>953.49699999999996</v>
      </c>
      <c r="X44" s="31">
        <v>15.591579999999988</v>
      </c>
      <c r="Y44" s="31">
        <v>4593.42317</v>
      </c>
      <c r="Z44" s="31">
        <v>296.83892000399993</v>
      </c>
      <c r="AA44" s="31">
        <v>0</v>
      </c>
      <c r="AB44" s="31">
        <v>534.0183199999999</v>
      </c>
      <c r="AC44" s="31">
        <v>6.8419999999990974E-2</v>
      </c>
      <c r="AD44" s="31">
        <v>0</v>
      </c>
      <c r="AE44" s="31">
        <v>281.88702000000001</v>
      </c>
      <c r="AF44" s="31">
        <v>162110.66192000403</v>
      </c>
    </row>
    <row r="45" spans="1:32" ht="12.95" customHeight="1" x14ac:dyDescent="0.2">
      <c r="A45" s="73" t="s">
        <v>1606</v>
      </c>
      <c r="B45" s="31">
        <v>34785.416909999993</v>
      </c>
      <c r="C45" s="31">
        <v>159.65563</v>
      </c>
      <c r="D45" s="31">
        <v>23555.68478</v>
      </c>
      <c r="E45" s="31">
        <v>7814.8110900000011</v>
      </c>
      <c r="F45" s="31">
        <v>4820.5444600000001</v>
      </c>
      <c r="G45" s="31">
        <v>350.48732999999999</v>
      </c>
      <c r="H45" s="31">
        <v>775.91859999999997</v>
      </c>
      <c r="I45" s="31">
        <v>0</v>
      </c>
      <c r="J45" s="31">
        <v>0</v>
      </c>
      <c r="K45" s="31">
        <v>9692.9320499999994</v>
      </c>
      <c r="L45" s="31">
        <v>32022.248549999993</v>
      </c>
      <c r="M45" s="31">
        <v>2797.0838100000001</v>
      </c>
      <c r="N45" s="31">
        <v>10906.669197799132</v>
      </c>
      <c r="O45" s="31">
        <v>26.381559999999979</v>
      </c>
      <c r="P45" s="31">
        <v>21071.661549999997</v>
      </c>
      <c r="Q45" s="31">
        <v>32.419709999999995</v>
      </c>
      <c r="R45" s="31">
        <v>-0.49574000000000001</v>
      </c>
      <c r="S45" s="31">
        <v>199.07590999999999</v>
      </c>
      <c r="T45" s="31">
        <v>540.03057000000001</v>
      </c>
      <c r="U45" s="31">
        <v>-2.9314100000000001</v>
      </c>
      <c r="V45" s="31">
        <v>4.210469999999999</v>
      </c>
      <c r="W45" s="31">
        <v>953.49699999999996</v>
      </c>
      <c r="X45" s="31">
        <v>15.591579999999988</v>
      </c>
      <c r="Y45" s="31">
        <v>4593.4239200000002</v>
      </c>
      <c r="Z45" s="31">
        <v>69.150919999999999</v>
      </c>
      <c r="AA45" s="31">
        <v>0</v>
      </c>
      <c r="AB45" s="31">
        <v>534.0183199999999</v>
      </c>
      <c r="AC45" s="31">
        <v>6.8420000000000009E-2</v>
      </c>
      <c r="AD45" s="31">
        <v>0</v>
      </c>
      <c r="AE45" s="31">
        <v>250.35163699999998</v>
      </c>
      <c r="AF45" s="31">
        <v>155967.90682479911</v>
      </c>
    </row>
    <row r="46" spans="1:32" ht="12.95" customHeight="1" x14ac:dyDescent="0.2">
      <c r="A46" s="73" t="s">
        <v>1922</v>
      </c>
      <c r="B46" s="31">
        <v>34785.327979999995</v>
      </c>
      <c r="C46" s="31">
        <v>74.038380000000004</v>
      </c>
      <c r="D46" s="31">
        <v>23570.011839999999</v>
      </c>
      <c r="E46" s="31">
        <v>7814.8110900000011</v>
      </c>
      <c r="F46" s="31">
        <v>4818.9009699999997</v>
      </c>
      <c r="G46" s="31">
        <v>8.5770499999999998</v>
      </c>
      <c r="H46" s="31">
        <v>0</v>
      </c>
      <c r="I46" s="31">
        <v>0</v>
      </c>
      <c r="J46" s="31">
        <v>0</v>
      </c>
      <c r="K46" s="31">
        <v>9692.4032999999999</v>
      </c>
      <c r="L46" s="31">
        <v>32022.244299999991</v>
      </c>
      <c r="M46" s="31">
        <v>2797.0838100000001</v>
      </c>
      <c r="N46" s="31">
        <v>9647.0535526720923</v>
      </c>
      <c r="O46" s="31">
        <v>27.433839999999979</v>
      </c>
      <c r="P46" s="31">
        <v>21071.661549999997</v>
      </c>
      <c r="Q46" s="31">
        <v>33.915589999999995</v>
      </c>
      <c r="R46" s="31">
        <v>0</v>
      </c>
      <c r="S46" s="31">
        <v>199.07590999999999</v>
      </c>
      <c r="T46" s="31">
        <v>0.60650000000000004</v>
      </c>
      <c r="U46" s="31">
        <v>0</v>
      </c>
      <c r="V46" s="31">
        <v>0</v>
      </c>
      <c r="W46" s="31">
        <v>0</v>
      </c>
      <c r="X46" s="31">
        <v>0</v>
      </c>
      <c r="Y46" s="31">
        <v>4593.4239200000002</v>
      </c>
      <c r="Z46" s="31">
        <v>21.865919999999999</v>
      </c>
      <c r="AA46" s="31">
        <v>0</v>
      </c>
      <c r="AB46" s="31">
        <v>534.0183199999999</v>
      </c>
      <c r="AC46" s="31">
        <v>0</v>
      </c>
      <c r="AD46" s="31">
        <v>0</v>
      </c>
      <c r="AE46" s="31">
        <v>5.4350000000000002E-2</v>
      </c>
      <c r="AF46" s="31">
        <v>151712.5081726721</v>
      </c>
    </row>
    <row r="47" spans="1:32" ht="12.95" customHeight="1" x14ac:dyDescent="0.2">
      <c r="A47" s="73" t="s">
        <v>1004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-9.5602400000000003</v>
      </c>
      <c r="H47" s="31">
        <v>776.10771999999997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538.10230000000001</v>
      </c>
      <c r="U47" s="31">
        <v>-2.9314100000000001</v>
      </c>
      <c r="V47" s="31">
        <v>4.210469999999999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6.8420000000000009E-2</v>
      </c>
      <c r="AD47" s="31">
        <v>0</v>
      </c>
      <c r="AE47" s="31">
        <v>0</v>
      </c>
      <c r="AF47" s="31">
        <v>1305.9972600000001</v>
      </c>
    </row>
    <row r="48" spans="1:32" ht="12.95" customHeight="1" x14ac:dyDescent="0.2">
      <c r="A48" s="73" t="s">
        <v>1013</v>
      </c>
      <c r="B48" s="31">
        <v>8.8930000000000009E-2</v>
      </c>
      <c r="C48" s="31">
        <v>85.617249999999999</v>
      </c>
      <c r="D48" s="31">
        <v>-14.327059999999998</v>
      </c>
      <c r="E48" s="31">
        <v>0</v>
      </c>
      <c r="F48" s="31">
        <v>1.6434900000000001</v>
      </c>
      <c r="G48" s="31">
        <v>351.47051999999996</v>
      </c>
      <c r="H48" s="31">
        <v>-0.18912000000000001</v>
      </c>
      <c r="I48" s="31">
        <v>0</v>
      </c>
      <c r="J48" s="31">
        <v>0</v>
      </c>
      <c r="K48" s="31">
        <v>0.52875000000000005</v>
      </c>
      <c r="L48" s="31">
        <v>4.2500000000000003E-3</v>
      </c>
      <c r="M48" s="31">
        <v>0</v>
      </c>
      <c r="N48" s="31">
        <v>1259.6156451270392</v>
      </c>
      <c r="O48" s="31">
        <v>-1.0522799999999999</v>
      </c>
      <c r="P48" s="31">
        <v>0</v>
      </c>
      <c r="Q48" s="31">
        <v>-1.4958800000000001</v>
      </c>
      <c r="R48" s="31">
        <v>-0.49574000000000001</v>
      </c>
      <c r="S48" s="31">
        <v>0</v>
      </c>
      <c r="T48" s="31">
        <v>1.3217699999999999</v>
      </c>
      <c r="U48" s="31">
        <v>0</v>
      </c>
      <c r="V48" s="31">
        <v>0</v>
      </c>
      <c r="W48" s="31">
        <v>953.49699999999996</v>
      </c>
      <c r="X48" s="31">
        <v>15.591579999999988</v>
      </c>
      <c r="Y48" s="31">
        <v>0</v>
      </c>
      <c r="Z48" s="31">
        <v>47.284999999999997</v>
      </c>
      <c r="AA48" s="31">
        <v>0</v>
      </c>
      <c r="AB48" s="31">
        <v>0</v>
      </c>
      <c r="AC48" s="31">
        <v>0</v>
      </c>
      <c r="AD48" s="31">
        <v>0</v>
      </c>
      <c r="AE48" s="31">
        <v>250.29728699999998</v>
      </c>
      <c r="AF48" s="31">
        <v>2949.4013921270384</v>
      </c>
    </row>
    <row r="49" spans="1:32" ht="12.95" customHeight="1" x14ac:dyDescent="0.2">
      <c r="A49" s="73" t="s">
        <v>694</v>
      </c>
      <c r="B49" s="31">
        <v>-6.3720499999999998</v>
      </c>
      <c r="C49" s="31">
        <v>3.9190300000000002</v>
      </c>
      <c r="D49" s="31">
        <v>0</v>
      </c>
      <c r="E49" s="31">
        <v>326.88996999999995</v>
      </c>
      <c r="F49" s="31">
        <v>2.9929999999999998E-2</v>
      </c>
      <c r="G49" s="31">
        <v>1.84657</v>
      </c>
      <c r="H49" s="31">
        <v>3559.1496800000009</v>
      </c>
      <c r="I49" s="31">
        <v>0</v>
      </c>
      <c r="J49" s="31">
        <v>0</v>
      </c>
      <c r="K49" s="31">
        <v>-109.38560000000001</v>
      </c>
      <c r="L49" s="31">
        <v>0</v>
      </c>
      <c r="M49" s="31">
        <v>0</v>
      </c>
      <c r="N49" s="31">
        <v>134.08774220086909</v>
      </c>
      <c r="O49" s="31">
        <v>-1.5246199999999999</v>
      </c>
      <c r="P49" s="31">
        <v>0</v>
      </c>
      <c r="Q49" s="31">
        <v>2013.22369</v>
      </c>
      <c r="R49" s="31">
        <v>-46.649940000000001</v>
      </c>
      <c r="S49" s="31">
        <v>0</v>
      </c>
      <c r="T49" s="31">
        <v>8.1052400000000002</v>
      </c>
      <c r="U49" s="31">
        <v>0.21283000000000002</v>
      </c>
      <c r="V49" s="31">
        <v>0</v>
      </c>
      <c r="W49" s="31">
        <v>0</v>
      </c>
      <c r="X49" s="31">
        <v>0</v>
      </c>
      <c r="Y49" s="31">
        <v>0</v>
      </c>
      <c r="Z49" s="31">
        <v>227.68799999999999</v>
      </c>
      <c r="AA49" s="31">
        <v>0</v>
      </c>
      <c r="AB49" s="31">
        <v>0</v>
      </c>
      <c r="AC49" s="31">
        <v>0</v>
      </c>
      <c r="AD49" s="31">
        <v>0</v>
      </c>
      <c r="AE49" s="31">
        <v>31.535360000000001</v>
      </c>
      <c r="AF49" s="31">
        <v>6142.7558322008699</v>
      </c>
    </row>
    <row r="50" spans="1:32" ht="12.95" customHeight="1" x14ac:dyDescent="0.2">
      <c r="A50" s="73" t="s">
        <v>1014</v>
      </c>
      <c r="B50" s="31">
        <v>-6.3720499999999998</v>
      </c>
      <c r="C50" s="31">
        <v>3.9190300000000002</v>
      </c>
      <c r="D50" s="31">
        <v>0</v>
      </c>
      <c r="E50" s="31">
        <v>326.88996999999995</v>
      </c>
      <c r="F50" s="31">
        <v>2.9929999999999998E-2</v>
      </c>
      <c r="G50" s="31">
        <v>1.84657</v>
      </c>
      <c r="H50" s="31">
        <v>7.6505600000000005</v>
      </c>
      <c r="I50" s="31">
        <v>0</v>
      </c>
      <c r="J50" s="31">
        <v>0</v>
      </c>
      <c r="K50" s="31">
        <v>-109.38560000000001</v>
      </c>
      <c r="L50" s="31">
        <v>0</v>
      </c>
      <c r="M50" s="31">
        <v>0</v>
      </c>
      <c r="N50" s="31">
        <v>134.08774220086909</v>
      </c>
      <c r="O50" s="31">
        <v>-1.5246199999999999</v>
      </c>
      <c r="P50" s="31">
        <v>0</v>
      </c>
      <c r="Q50" s="31">
        <v>2013.22369</v>
      </c>
      <c r="R50" s="31">
        <v>-46.649940000000001</v>
      </c>
      <c r="S50" s="31">
        <v>0</v>
      </c>
      <c r="T50" s="31">
        <v>8.1052400000000002</v>
      </c>
      <c r="U50" s="31">
        <v>0.21283000000000002</v>
      </c>
      <c r="V50" s="31">
        <v>0</v>
      </c>
      <c r="W50" s="31">
        <v>0</v>
      </c>
      <c r="X50" s="31">
        <v>0</v>
      </c>
      <c r="Y50" s="31">
        <v>0</v>
      </c>
      <c r="Z50" s="31">
        <v>227.68799999999999</v>
      </c>
      <c r="AA50" s="31">
        <v>0</v>
      </c>
      <c r="AB50" s="31">
        <v>0</v>
      </c>
      <c r="AC50" s="31">
        <v>0</v>
      </c>
      <c r="AD50" s="31">
        <v>0</v>
      </c>
      <c r="AE50" s="31">
        <v>31.535360000000001</v>
      </c>
      <c r="AF50" s="31">
        <v>2591.2567122008691</v>
      </c>
    </row>
    <row r="51" spans="1:32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</row>
    <row r="52" spans="1:32" ht="12.95" customHeight="1" x14ac:dyDescent="0.2">
      <c r="A52" s="73" t="s">
        <v>1013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3551.4991200000009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3551.4991200000009</v>
      </c>
    </row>
    <row r="53" spans="1:32" ht="12.95" customHeight="1" x14ac:dyDescent="0.2">
      <c r="A53" s="88" t="s">
        <v>1300</v>
      </c>
      <c r="B53" s="31">
        <v>-10451.457940000006</v>
      </c>
      <c r="C53" s="31">
        <v>-7643.406599999973</v>
      </c>
      <c r="D53" s="31">
        <v>-4166.2403299999951</v>
      </c>
      <c r="E53" s="31">
        <v>6634.3715999999986</v>
      </c>
      <c r="F53" s="31">
        <v>-604.27476595725057</v>
      </c>
      <c r="G53" s="31">
        <v>5666.7388584388345</v>
      </c>
      <c r="H53" s="31">
        <v>-2.5680000000193104E-2</v>
      </c>
      <c r="I53" s="31">
        <v>-953.18392000000017</v>
      </c>
      <c r="J53" s="31">
        <v>2800.958419999999</v>
      </c>
      <c r="K53" s="31">
        <v>977.3710900000051</v>
      </c>
      <c r="L53" s="31">
        <v>-6266.3128400000005</v>
      </c>
      <c r="M53" s="31">
        <v>1709.8873699999999</v>
      </c>
      <c r="N53" s="31">
        <v>537.16278000000034</v>
      </c>
      <c r="O53" s="31">
        <v>-5615.1493800000007</v>
      </c>
      <c r="P53" s="31">
        <v>7822.2478900000042</v>
      </c>
      <c r="Q53" s="31">
        <v>-2225.8256699999997</v>
      </c>
      <c r="R53" s="31">
        <v>-2364.0813399999997</v>
      </c>
      <c r="S53" s="31">
        <v>193.75554000000002</v>
      </c>
      <c r="T53" s="31">
        <v>170.62822</v>
      </c>
      <c r="U53" s="31">
        <v>-2413.4064622974051</v>
      </c>
      <c r="V53" s="31">
        <v>-5035.4509899999994</v>
      </c>
      <c r="W53" s="31">
        <v>765.38799999999969</v>
      </c>
      <c r="X53" s="31">
        <v>3435.0537999999988</v>
      </c>
      <c r="Y53" s="31">
        <v>-366.20379999999972</v>
      </c>
      <c r="Z53" s="31">
        <v>3486.3784900000019</v>
      </c>
      <c r="AA53" s="31">
        <v>-0.11599999999999994</v>
      </c>
      <c r="AB53" s="31">
        <v>685.93116999999995</v>
      </c>
      <c r="AC53" s="31">
        <v>3764.6294599999969</v>
      </c>
      <c r="AD53" s="31">
        <v>-2925.3217309772858</v>
      </c>
      <c r="AE53" s="31">
        <v>71.243870000000356</v>
      </c>
      <c r="AF53" s="31">
        <v>-12308.71089079308</v>
      </c>
    </row>
    <row r="54" spans="1:32" ht="12.95" customHeight="1" x14ac:dyDescent="0.2">
      <c r="A54" s="88" t="s">
        <v>1301</v>
      </c>
      <c r="B54" s="31">
        <v>-60230.196800000005</v>
      </c>
      <c r="C54" s="31">
        <v>-33905.507959999974</v>
      </c>
      <c r="D54" s="31">
        <v>-61741.878560000005</v>
      </c>
      <c r="E54" s="31">
        <v>-10591.60781</v>
      </c>
      <c r="F54" s="31">
        <v>-12240.575042641591</v>
      </c>
      <c r="G54" s="31">
        <v>-20299.3723025</v>
      </c>
      <c r="H54" s="31">
        <v>-2022.2134500000002</v>
      </c>
      <c r="I54" s="31">
        <v>-2273.7119700000003</v>
      </c>
      <c r="J54" s="31">
        <v>-7813.8939500000006</v>
      </c>
      <c r="K54" s="31">
        <v>-42486.033439999999</v>
      </c>
      <c r="L54" s="31">
        <v>-21867.545730000002</v>
      </c>
      <c r="M54" s="31">
        <v>-1158.11518</v>
      </c>
      <c r="N54" s="31">
        <v>-3436.8235199999995</v>
      </c>
      <c r="O54" s="31">
        <v>-37027.667450000001</v>
      </c>
      <c r="P54" s="31">
        <v>-31513.247139999999</v>
      </c>
      <c r="Q54" s="31">
        <v>-16850.792560000002</v>
      </c>
      <c r="R54" s="31">
        <v>-11018.610839999999</v>
      </c>
      <c r="S54" s="31">
        <v>-535.26661000000001</v>
      </c>
      <c r="T54" s="31">
        <v>-2187.7790800000002</v>
      </c>
      <c r="U54" s="31">
        <v>-6191.2146099999991</v>
      </c>
      <c r="V54" s="31">
        <v>-24171.396789999999</v>
      </c>
      <c r="W54" s="31">
        <v>-3430.5219999999999</v>
      </c>
      <c r="X54" s="31">
        <v>-9617.4666799999995</v>
      </c>
      <c r="Y54" s="31">
        <v>-3912.8799499999996</v>
      </c>
      <c r="Z54" s="31">
        <v>-12508.542559999998</v>
      </c>
      <c r="AA54" s="31">
        <v>-0.57999999999999996</v>
      </c>
      <c r="AB54" s="31">
        <v>-2446.1119199999998</v>
      </c>
      <c r="AC54" s="31">
        <v>-26261.257830000002</v>
      </c>
      <c r="AD54" s="31">
        <v>-5090.8295609772858</v>
      </c>
      <c r="AE54" s="31">
        <v>-6135.78809</v>
      </c>
      <c r="AF54" s="31">
        <v>-478967.42938611878</v>
      </c>
    </row>
    <row r="55" spans="1:32" ht="12.95" customHeight="1" x14ac:dyDescent="0.2">
      <c r="A55" s="88" t="s">
        <v>1302</v>
      </c>
      <c r="B55" s="31">
        <v>6775.7007199999989</v>
      </c>
      <c r="C55" s="31">
        <v>373.88501000000008</v>
      </c>
      <c r="D55" s="31">
        <v>3251.5679599999999</v>
      </c>
      <c r="E55" s="31">
        <v>105.5394499999998</v>
      </c>
      <c r="F55" s="31">
        <v>1094.5524566843394</v>
      </c>
      <c r="G55" s="31">
        <v>54.96251093883707</v>
      </c>
      <c r="H55" s="31">
        <v>854.56432999999993</v>
      </c>
      <c r="I55" s="31">
        <v>0</v>
      </c>
      <c r="J55" s="31">
        <v>2.6501799999999998</v>
      </c>
      <c r="K55" s="31">
        <v>2287.0498899999998</v>
      </c>
      <c r="L55" s="31">
        <v>3273.67337</v>
      </c>
      <c r="M55" s="31">
        <v>694.01364000000001</v>
      </c>
      <c r="N55" s="31">
        <v>1572.3907999999999</v>
      </c>
      <c r="O55" s="31">
        <v>596.55535999999995</v>
      </c>
      <c r="P55" s="31">
        <v>5254.55699</v>
      </c>
      <c r="Q55" s="31">
        <v>2240.9603100000004</v>
      </c>
      <c r="R55" s="31">
        <v>91.671429999999987</v>
      </c>
      <c r="S55" s="31">
        <v>64.948250000000002</v>
      </c>
      <c r="T55" s="31">
        <v>242.31583000000001</v>
      </c>
      <c r="U55" s="31">
        <v>22.234469999999998</v>
      </c>
      <c r="V55" s="31">
        <v>0.25430000000000003</v>
      </c>
      <c r="W55" s="31">
        <v>283.02999999999997</v>
      </c>
      <c r="X55" s="31">
        <v>299.28336999999999</v>
      </c>
      <c r="Y55" s="31">
        <v>1349.75911</v>
      </c>
      <c r="Z55" s="31">
        <v>575.68844999999999</v>
      </c>
      <c r="AA55" s="31">
        <v>0.46400000000000002</v>
      </c>
      <c r="AB55" s="31">
        <v>107.29889999999999</v>
      </c>
      <c r="AC55" s="31">
        <v>111.28358999999999</v>
      </c>
      <c r="AD55" s="31">
        <v>57.285690000000002</v>
      </c>
      <c r="AE55" s="31">
        <v>169.20669000000001</v>
      </c>
      <c r="AF55" s="31">
        <v>31807.347057623178</v>
      </c>
    </row>
    <row r="56" spans="1:32" ht="12.95" customHeight="1" x14ac:dyDescent="0.2">
      <c r="A56" s="88" t="s">
        <v>1303</v>
      </c>
      <c r="B56" s="31">
        <v>45940.280859999999</v>
      </c>
      <c r="C56" s="31">
        <v>26932.234640000002</v>
      </c>
      <c r="D56" s="31">
        <v>56496.801780000009</v>
      </c>
      <c r="E56" s="31">
        <v>19375.823379999998</v>
      </c>
      <c r="F56" s="31">
        <v>11709.593730000001</v>
      </c>
      <c r="G56" s="31">
        <v>26040.789679999998</v>
      </c>
      <c r="H56" s="31">
        <v>1893.2007900000001</v>
      </c>
      <c r="I56" s="31">
        <v>1320.5280500000001</v>
      </c>
      <c r="J56" s="31">
        <v>10612.20219</v>
      </c>
      <c r="K56" s="31">
        <v>43658.978600000002</v>
      </c>
      <c r="L56" s="31">
        <v>18256.949250000001</v>
      </c>
      <c r="M56" s="31">
        <v>3909.17668</v>
      </c>
      <c r="N56" s="31">
        <v>4403.18667</v>
      </c>
      <c r="O56" s="31">
        <v>31679.159070000002</v>
      </c>
      <c r="P56" s="31">
        <v>39589.822760000003</v>
      </c>
      <c r="Q56" s="31">
        <v>12735.416630000002</v>
      </c>
      <c r="R56" s="31">
        <v>9587.839539999999</v>
      </c>
      <c r="S56" s="31">
        <v>761.72915</v>
      </c>
      <c r="T56" s="31">
        <v>2242.9017400000002</v>
      </c>
      <c r="U56" s="31">
        <v>3782.8879977025936</v>
      </c>
      <c r="V56" s="31">
        <v>19585.209129999999</v>
      </c>
      <c r="W56" s="31">
        <v>3989.3139999999999</v>
      </c>
      <c r="X56" s="31">
        <v>13026.627769999999</v>
      </c>
      <c r="Y56" s="31">
        <v>2201.2613099999999</v>
      </c>
      <c r="Z56" s="31">
        <v>16207.38507</v>
      </c>
      <c r="AA56" s="31">
        <v>0</v>
      </c>
      <c r="AB56" s="31">
        <v>3190.29709</v>
      </c>
      <c r="AC56" s="31">
        <v>30101.99898</v>
      </c>
      <c r="AD56" s="31">
        <v>2116.4843100000003</v>
      </c>
      <c r="AE56" s="31">
        <v>5697.3098200000004</v>
      </c>
      <c r="AF56" s="31">
        <v>467045.39066770265</v>
      </c>
    </row>
    <row r="57" spans="1:32" ht="12.95" customHeight="1" x14ac:dyDescent="0.2">
      <c r="A57" s="88" t="s">
        <v>1304</v>
      </c>
      <c r="B57" s="31">
        <v>-2937.2427200000006</v>
      </c>
      <c r="C57" s="31">
        <v>-1044.01829</v>
      </c>
      <c r="D57" s="31">
        <v>-2172.7315099999996</v>
      </c>
      <c r="E57" s="31">
        <v>-2255.3834200000001</v>
      </c>
      <c r="F57" s="31">
        <v>-1167.84591</v>
      </c>
      <c r="G57" s="31">
        <v>-129.64103</v>
      </c>
      <c r="H57" s="31">
        <v>-725.57735000000002</v>
      </c>
      <c r="I57" s="31">
        <v>0</v>
      </c>
      <c r="J57" s="31">
        <v>0</v>
      </c>
      <c r="K57" s="31">
        <v>-2482.6239599999999</v>
      </c>
      <c r="L57" s="31">
        <v>-5929.3897300000008</v>
      </c>
      <c r="M57" s="31">
        <v>-1735.18777</v>
      </c>
      <c r="N57" s="31">
        <v>-2001.5911699999999</v>
      </c>
      <c r="O57" s="31">
        <v>-863.19636000000003</v>
      </c>
      <c r="P57" s="31">
        <v>-5508.88472</v>
      </c>
      <c r="Q57" s="31">
        <v>-351.41005000000001</v>
      </c>
      <c r="R57" s="31">
        <v>-1024.9814699999999</v>
      </c>
      <c r="S57" s="31">
        <v>-97.655249999999995</v>
      </c>
      <c r="T57" s="31">
        <v>-126.81027</v>
      </c>
      <c r="U57" s="31">
        <v>-27.314319999999999</v>
      </c>
      <c r="V57" s="31">
        <v>-449.51763</v>
      </c>
      <c r="W57" s="31">
        <v>-76.433999999999997</v>
      </c>
      <c r="X57" s="31">
        <v>-273.39065999999997</v>
      </c>
      <c r="Y57" s="31">
        <v>-4.3442700000000007</v>
      </c>
      <c r="Z57" s="31">
        <v>-788.15246999999999</v>
      </c>
      <c r="AA57" s="31">
        <v>0</v>
      </c>
      <c r="AB57" s="31">
        <v>-165.55289999999999</v>
      </c>
      <c r="AC57" s="31">
        <v>-187.39527999999999</v>
      </c>
      <c r="AD57" s="31">
        <v>-8.2621699999999993</v>
      </c>
      <c r="AE57" s="31">
        <v>340.51544999999999</v>
      </c>
      <c r="AF57" s="31">
        <v>-32194.019230000005</v>
      </c>
    </row>
    <row r="58" spans="1:32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</row>
    <row r="59" spans="1:32" ht="12.95" customHeight="1" x14ac:dyDescent="0.2">
      <c r="A59" s="74" t="s">
        <v>1309</v>
      </c>
      <c r="B59" s="31">
        <v>-1266.6725100000001</v>
      </c>
      <c r="C59" s="31">
        <v>-501.96907000000004</v>
      </c>
      <c r="D59" s="31">
        <v>-1526.06897</v>
      </c>
      <c r="E59" s="31">
        <v>0</v>
      </c>
      <c r="F59" s="31">
        <v>-518.95596999999998</v>
      </c>
      <c r="G59" s="31">
        <v>47.429000000000002</v>
      </c>
      <c r="H59" s="31">
        <v>-14.493259999999999</v>
      </c>
      <c r="I59" s="31">
        <v>-41.610369999999996</v>
      </c>
      <c r="J59" s="31">
        <v>-56.999279999999999</v>
      </c>
      <c r="K59" s="31">
        <v>-554.57233999999994</v>
      </c>
      <c r="L59" s="31">
        <v>-1140.8472199999999</v>
      </c>
      <c r="M59" s="31">
        <v>0</v>
      </c>
      <c r="N59" s="31">
        <v>-277.82969000000003</v>
      </c>
      <c r="O59" s="31">
        <v>-580.92474000000004</v>
      </c>
      <c r="P59" s="31">
        <v>-416.99153000000001</v>
      </c>
      <c r="Q59" s="31">
        <v>73.5</v>
      </c>
      <c r="R59" s="31">
        <v>0</v>
      </c>
      <c r="S59" s="31">
        <v>-29.71264</v>
      </c>
      <c r="T59" s="31">
        <v>-309.58188999999993</v>
      </c>
      <c r="U59" s="31">
        <v>-92.587819999999994</v>
      </c>
      <c r="V59" s="31">
        <v>-1494.9019200000002</v>
      </c>
      <c r="W59" s="31">
        <v>-116.27200000000001</v>
      </c>
      <c r="X59" s="31">
        <v>-215.85157999999998</v>
      </c>
      <c r="Y59" s="31">
        <v>-20.736339999999998</v>
      </c>
      <c r="Z59" s="31">
        <v>-411.97964000000002</v>
      </c>
      <c r="AA59" s="31">
        <v>0</v>
      </c>
      <c r="AB59" s="31">
        <v>-21.402429999999999</v>
      </c>
      <c r="AC59" s="31">
        <v>-883.99630000000002</v>
      </c>
      <c r="AD59" s="31">
        <v>-221.39613</v>
      </c>
      <c r="AE59" s="31">
        <v>-227.29057</v>
      </c>
      <c r="AF59" s="31">
        <v>-10822.715209999998</v>
      </c>
    </row>
    <row r="60" spans="1:32" ht="12.95" customHeight="1" x14ac:dyDescent="0.2">
      <c r="A60" s="1704" t="s">
        <v>1232</v>
      </c>
      <c r="B60" s="31">
        <v>-71425.919839999988</v>
      </c>
      <c r="C60" s="31">
        <v>-68232.601319864276</v>
      </c>
      <c r="D60" s="31">
        <v>-129526.51914273985</v>
      </c>
      <c r="E60" s="31">
        <v>-14853.964670505939</v>
      </c>
      <c r="F60" s="31">
        <v>-16895.426217985907</v>
      </c>
      <c r="G60" s="31">
        <v>-114403.11003000001</v>
      </c>
      <c r="H60" s="31">
        <v>-2908.4145121751708</v>
      </c>
      <c r="I60" s="31">
        <v>-2581.3490999999999</v>
      </c>
      <c r="J60" s="31">
        <v>-14916.7485204</v>
      </c>
      <c r="K60" s="31">
        <v>-69722.832140000013</v>
      </c>
      <c r="L60" s="31">
        <v>-40143.263119513525</v>
      </c>
      <c r="M60" s="31">
        <v>-3412.416225262079</v>
      </c>
      <c r="N60" s="31">
        <v>-8498.3860838931214</v>
      </c>
      <c r="O60" s="31">
        <v>-49099.628939999995</v>
      </c>
      <c r="P60" s="31">
        <v>-40702.165679503989</v>
      </c>
      <c r="Q60" s="31">
        <v>-13853.311021836213</v>
      </c>
      <c r="R60" s="31">
        <v>-22183.609570000001</v>
      </c>
      <c r="S60" s="31">
        <v>-1155.1668100000002</v>
      </c>
      <c r="T60" s="31">
        <v>-7729.5507387947964</v>
      </c>
      <c r="U60" s="31">
        <v>-20779.984203543238</v>
      </c>
      <c r="V60" s="31">
        <v>-33028.049323763247</v>
      </c>
      <c r="W60" s="31">
        <v>-7104.634</v>
      </c>
      <c r="X60" s="31">
        <v>-23110.18548</v>
      </c>
      <c r="Y60" s="31">
        <v>-4665.131548318509</v>
      </c>
      <c r="Z60" s="31">
        <v>-23496.901223755696</v>
      </c>
      <c r="AA60" s="31">
        <v>-93.217640000000003</v>
      </c>
      <c r="AB60" s="31">
        <v>-6130.2418799999996</v>
      </c>
      <c r="AC60" s="31">
        <v>-44028.147320894692</v>
      </c>
      <c r="AD60" s="31">
        <v>-8132.978799999999</v>
      </c>
      <c r="AE60" s="31">
        <v>-20139.376162836419</v>
      </c>
      <c r="AF60" s="31">
        <v>-882953.23126558668</v>
      </c>
    </row>
    <row r="61" spans="1:32" ht="12.95" customHeight="1" x14ac:dyDescent="0.2">
      <c r="A61" s="1708" t="s">
        <v>2036</v>
      </c>
      <c r="B61" s="31">
        <v>-60293.847969999995</v>
      </c>
      <c r="C61" s="31">
        <v>-37977.713809864283</v>
      </c>
      <c r="D61" s="31">
        <v>-97032.122012739856</v>
      </c>
      <c r="E61" s="31">
        <v>-9129.6875199999977</v>
      </c>
      <c r="F61" s="31">
        <v>-10052.807687985907</v>
      </c>
      <c r="G61" s="31">
        <v>-89045.76208</v>
      </c>
      <c r="H61" s="31">
        <v>-1453.7878799999999</v>
      </c>
      <c r="I61" s="31">
        <v>-843.27824999999996</v>
      </c>
      <c r="J61" s="31">
        <v>-6578.5764704000003</v>
      </c>
      <c r="K61" s="31">
        <v>-37674.660520000005</v>
      </c>
      <c r="L61" s="31">
        <v>-21097.418309999997</v>
      </c>
      <c r="M61" s="31">
        <v>-505.40552000000002</v>
      </c>
      <c r="N61" s="31">
        <v>-5768.6729100000002</v>
      </c>
      <c r="O61" s="31">
        <v>-34311.971129999998</v>
      </c>
      <c r="P61" s="31">
        <v>-24891.471859999994</v>
      </c>
      <c r="Q61" s="31">
        <v>-7879.4129599999987</v>
      </c>
      <c r="R61" s="31">
        <v>-13201.505859999999</v>
      </c>
      <c r="S61" s="31">
        <v>-723.25632000000007</v>
      </c>
      <c r="T61" s="31">
        <v>-3760.2182887947961</v>
      </c>
      <c r="U61" s="31">
        <v>-7447.3981100000001</v>
      </c>
      <c r="V61" s="31">
        <v>-17704.882420000005</v>
      </c>
      <c r="W61" s="31">
        <v>-4268.5150000000003</v>
      </c>
      <c r="X61" s="31">
        <v>-9676.8661699999993</v>
      </c>
      <c r="Y61" s="31">
        <v>-800.98838000000001</v>
      </c>
      <c r="Z61" s="31">
        <v>-13666.490400000004</v>
      </c>
      <c r="AA61" s="31">
        <v>-1.0745800000000016</v>
      </c>
      <c r="AB61" s="31">
        <v>-2180.0869600000001</v>
      </c>
      <c r="AC61" s="31">
        <v>-23795.43059</v>
      </c>
      <c r="AD61" s="31">
        <v>-4800.502449999999</v>
      </c>
      <c r="AE61" s="31">
        <v>-6687.9619699999994</v>
      </c>
      <c r="AF61" s="31">
        <v>-553251.77438978478</v>
      </c>
    </row>
    <row r="62" spans="1:32" ht="12.95" customHeight="1" x14ac:dyDescent="0.2">
      <c r="A62" s="1708" t="s">
        <v>3962</v>
      </c>
      <c r="B62" s="31">
        <v>-60293.847969999995</v>
      </c>
      <c r="C62" s="31">
        <v>-37977.713809864283</v>
      </c>
      <c r="D62" s="31">
        <v>-97032.122012739856</v>
      </c>
      <c r="E62" s="31">
        <v>-9129.6875199999977</v>
      </c>
      <c r="F62" s="31">
        <v>-10052.807687985907</v>
      </c>
      <c r="G62" s="31">
        <v>-89045.76208</v>
      </c>
      <c r="H62" s="31">
        <v>-1453.7878799999999</v>
      </c>
      <c r="I62" s="31">
        <v>-843.27824999999996</v>
      </c>
      <c r="J62" s="31">
        <v>-6578.5764704000003</v>
      </c>
      <c r="K62" s="31">
        <v>-37674.660520000005</v>
      </c>
      <c r="L62" s="31">
        <v>-21097.418309999997</v>
      </c>
      <c r="M62" s="31">
        <v>-505.40552000000002</v>
      </c>
      <c r="N62" s="31">
        <v>-5768.6729100000002</v>
      </c>
      <c r="O62" s="31">
        <v>-34311.971129999998</v>
      </c>
      <c r="P62" s="31">
        <v>-24891.471859999994</v>
      </c>
      <c r="Q62" s="31">
        <v>-7879.4129599999987</v>
      </c>
      <c r="R62" s="31">
        <v>-13201.505859999999</v>
      </c>
      <c r="S62" s="31">
        <v>-723.25632000000007</v>
      </c>
      <c r="T62" s="31">
        <v>-3760.2182887947961</v>
      </c>
      <c r="U62" s="31">
        <v>-7447.3981100000001</v>
      </c>
      <c r="V62" s="31">
        <v>-17704.882420000005</v>
      </c>
      <c r="W62" s="31">
        <v>-4268.5150000000003</v>
      </c>
      <c r="X62" s="31">
        <v>-9676.8661699999993</v>
      </c>
      <c r="Y62" s="31">
        <v>-800.98838000000001</v>
      </c>
      <c r="Z62" s="31">
        <v>-13666.490400000004</v>
      </c>
      <c r="AA62" s="31">
        <v>-1.0745800000000016</v>
      </c>
      <c r="AB62" s="31">
        <v>-2180.0869600000001</v>
      </c>
      <c r="AC62" s="31">
        <v>-23795.43059</v>
      </c>
      <c r="AD62" s="31">
        <v>-4800.502449999999</v>
      </c>
      <c r="AE62" s="31">
        <v>-6687.9619699999994</v>
      </c>
      <c r="AF62" s="31">
        <v>-553251.77438978478</v>
      </c>
    </row>
    <row r="63" spans="1:32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</row>
    <row r="64" spans="1:32" ht="12.95" customHeight="1" x14ac:dyDescent="0.2">
      <c r="A64" s="1708" t="s">
        <v>1946</v>
      </c>
      <c r="B64" s="31">
        <v>6318.1132300000008</v>
      </c>
      <c r="C64" s="31">
        <v>31.038580000000003</v>
      </c>
      <c r="D64" s="31">
        <v>3709.0887200000002</v>
      </c>
      <c r="E64" s="31">
        <v>464.89153999999996</v>
      </c>
      <c r="F64" s="31">
        <v>891.72481999999991</v>
      </c>
      <c r="G64" s="31">
        <v>2.6314799999999998</v>
      </c>
      <c r="H64" s="31">
        <v>842.68988999999999</v>
      </c>
      <c r="I64" s="31">
        <v>0</v>
      </c>
      <c r="J64" s="31">
        <v>0</v>
      </c>
      <c r="K64" s="31">
        <v>2037.4402399999999</v>
      </c>
      <c r="L64" s="31">
        <v>2230.4450999999999</v>
      </c>
      <c r="M64" s="31">
        <v>-538.59650999999997</v>
      </c>
      <c r="N64" s="31">
        <v>2648.6838900000002</v>
      </c>
      <c r="O64" s="31">
        <v>0</v>
      </c>
      <c r="P64" s="31">
        <v>5155.81801</v>
      </c>
      <c r="Q64" s="31">
        <v>-9.8510000000000042E-2</v>
      </c>
      <c r="R64" s="31">
        <v>2.5427199999999996</v>
      </c>
      <c r="S64" s="31">
        <v>69.749339999999904</v>
      </c>
      <c r="T64" s="31">
        <v>95.034240000000011</v>
      </c>
      <c r="U64" s="31">
        <v>0</v>
      </c>
      <c r="V64" s="31">
        <v>0</v>
      </c>
      <c r="W64" s="31">
        <v>435.55900000000003</v>
      </c>
      <c r="X64" s="31">
        <v>29.794810000000002</v>
      </c>
      <c r="Y64" s="31">
        <v>-323.41363000000001</v>
      </c>
      <c r="Z64" s="31">
        <v>-5.4060000000000004E-2</v>
      </c>
      <c r="AA64" s="31">
        <v>0.9744599999999991</v>
      </c>
      <c r="AB64" s="31">
        <v>710.72448999999995</v>
      </c>
      <c r="AC64" s="31">
        <v>502.28771</v>
      </c>
      <c r="AD64" s="31">
        <v>0</v>
      </c>
      <c r="AE64" s="31">
        <v>129.75281000000001</v>
      </c>
      <c r="AF64" s="31">
        <v>25446.822370000009</v>
      </c>
    </row>
    <row r="65" spans="1:32" ht="12.95" customHeight="1" x14ac:dyDescent="0.2">
      <c r="A65" s="1708" t="s">
        <v>3963</v>
      </c>
      <c r="B65" s="31">
        <v>-9939.4351700000007</v>
      </c>
      <c r="C65" s="31">
        <v>-11312.175569999999</v>
      </c>
      <c r="D65" s="31">
        <v>-18908.976620000001</v>
      </c>
      <c r="E65" s="31">
        <v>-3284.994645893355</v>
      </c>
      <c r="F65" s="31">
        <v>-4154.1248500000002</v>
      </c>
      <c r="G65" s="31">
        <v>-14745.712380000001</v>
      </c>
      <c r="H65" s="31">
        <v>-1622.7205989240797</v>
      </c>
      <c r="I65" s="31">
        <v>-949.13409000000001</v>
      </c>
      <c r="J65" s="31">
        <v>-3782.4516699999999</v>
      </c>
      <c r="K65" s="31">
        <v>-9894.5192999999999</v>
      </c>
      <c r="L65" s="31">
        <v>-10307.85943707841</v>
      </c>
      <c r="M65" s="31">
        <v>-15.2907230427373</v>
      </c>
      <c r="N65" s="31">
        <v>-3558.0786899645504</v>
      </c>
      <c r="O65" s="31">
        <v>-8217.9173800000008</v>
      </c>
      <c r="P65" s="31">
        <v>-7100.7405099839998</v>
      </c>
      <c r="Q65" s="31">
        <v>-2828.4791889765452</v>
      </c>
      <c r="R65" s="31">
        <v>-5429.9541300000001</v>
      </c>
      <c r="S65" s="31">
        <v>-336.04154999999997</v>
      </c>
      <c r="T65" s="31">
        <v>-2609.07269</v>
      </c>
      <c r="U65" s="31">
        <v>-7400.1755915099284</v>
      </c>
      <c r="V65" s="31">
        <v>-9622.6564881246923</v>
      </c>
      <c r="W65" s="31">
        <v>-1555.9559999999999</v>
      </c>
      <c r="X65" s="31">
        <v>-5269.1054899999999</v>
      </c>
      <c r="Y65" s="31">
        <v>-496.47047369244945</v>
      </c>
      <c r="Z65" s="31">
        <v>-6970.8650352747054</v>
      </c>
      <c r="AA65" s="31">
        <v>-21.34254</v>
      </c>
      <c r="AB65" s="31">
        <v>-2515.7272799999996</v>
      </c>
      <c r="AC65" s="31">
        <v>-9010.8050470646103</v>
      </c>
      <c r="AD65" s="31">
        <v>-1448.7208799999999</v>
      </c>
      <c r="AE65" s="31">
        <v>-6623.9614952563979</v>
      </c>
      <c r="AF65" s="31">
        <v>-169933.46551478648</v>
      </c>
    </row>
    <row r="66" spans="1:32" ht="12.95" customHeight="1" x14ac:dyDescent="0.2">
      <c r="A66" s="1708" t="s">
        <v>3964</v>
      </c>
      <c r="B66" s="31">
        <v>-7295.5092000000004</v>
      </c>
      <c r="C66" s="31">
        <v>-3107.75317</v>
      </c>
      <c r="D66" s="31">
        <v>-12829.064839999999</v>
      </c>
      <c r="E66" s="31">
        <v>-2369.9012976620647</v>
      </c>
      <c r="F66" s="31">
        <v>-1335.8312599999999</v>
      </c>
      <c r="G66" s="31">
        <v>-5818.8040799999999</v>
      </c>
      <c r="H66" s="31">
        <v>-568.68668831756747</v>
      </c>
      <c r="I66" s="31">
        <v>-38.784059999999997</v>
      </c>
      <c r="J66" s="31">
        <v>-1607.14525</v>
      </c>
      <c r="K66" s="31">
        <v>-6769.9546600000003</v>
      </c>
      <c r="L66" s="31">
        <v>-3557.8627932866061</v>
      </c>
      <c r="M66" s="31">
        <v>-14.6760555043953</v>
      </c>
      <c r="N66" s="31">
        <v>-1443.4748750613373</v>
      </c>
      <c r="O66" s="31">
        <v>-4340.65434</v>
      </c>
      <c r="P66" s="31">
        <v>-1618.9687061679997</v>
      </c>
      <c r="Q66" s="31">
        <v>-104.31737719920416</v>
      </c>
      <c r="R66" s="31">
        <v>-972.10629000000006</v>
      </c>
      <c r="S66" s="31">
        <v>-165.61828</v>
      </c>
      <c r="T66" s="31">
        <v>-1149.7230400000001</v>
      </c>
      <c r="U66" s="31">
        <v>-3366.8028608240234</v>
      </c>
      <c r="V66" s="31">
        <v>-3272.221214767193</v>
      </c>
      <c r="W66" s="31">
        <v>-1021.466</v>
      </c>
      <c r="X66" s="31">
        <v>-1793.32925</v>
      </c>
      <c r="Y66" s="31">
        <v>-222.30910701543758</v>
      </c>
      <c r="Z66" s="31">
        <v>-2096.1336826412694</v>
      </c>
      <c r="AA66" s="31">
        <v>-55.766150000000003</v>
      </c>
      <c r="AB66" s="31">
        <v>-1676.64951</v>
      </c>
      <c r="AC66" s="31">
        <v>-2452.1025949663576</v>
      </c>
      <c r="AD66" s="31">
        <v>-919.05336999999997</v>
      </c>
      <c r="AE66" s="31">
        <v>-405.98884200138536</v>
      </c>
      <c r="AF66" s="31">
        <v>-72390.658845414844</v>
      </c>
    </row>
    <row r="67" spans="1:32" ht="12.95" customHeight="1" x14ac:dyDescent="0.2">
      <c r="A67" s="1708" t="s">
        <v>3965</v>
      </c>
      <c r="B67" s="31">
        <v>0</v>
      </c>
      <c r="C67" s="31">
        <v>-1680.4602199999999</v>
      </c>
      <c r="D67" s="31">
        <v>-4069.3410099999996</v>
      </c>
      <c r="E67" s="31">
        <v>-88.753284046329426</v>
      </c>
      <c r="F67" s="31">
        <v>-443.25440999999995</v>
      </c>
      <c r="G67" s="31">
        <v>-3932.2151400000002</v>
      </c>
      <c r="H67" s="31">
        <v>-33.990864305134721</v>
      </c>
      <c r="I67" s="31">
        <v>-17.635770000000001</v>
      </c>
      <c r="J67" s="31">
        <v>-106.22628</v>
      </c>
      <c r="K67" s="31">
        <v>-1820.8284799999999</v>
      </c>
      <c r="L67" s="31">
        <v>-3230.7499220809236</v>
      </c>
      <c r="M67" s="31">
        <v>-1.9669263371038102</v>
      </c>
      <c r="N67" s="31">
        <v>-186.43834857246722</v>
      </c>
      <c r="O67" s="31">
        <v>-240.39476999999999</v>
      </c>
      <c r="P67" s="31">
        <v>-1012.3122796159998</v>
      </c>
      <c r="Q67" s="31">
        <v>-726.51858423185695</v>
      </c>
      <c r="R67" s="31">
        <v>-1354.77604</v>
      </c>
      <c r="S67" s="31">
        <v>0</v>
      </c>
      <c r="T67" s="31">
        <v>-110.0202</v>
      </c>
      <c r="U67" s="31">
        <v>-600.2126405788955</v>
      </c>
      <c r="V67" s="31">
        <v>-1507.4954054391437</v>
      </c>
      <c r="W67" s="31">
        <v>-385.90800000000002</v>
      </c>
      <c r="X67" s="31">
        <v>-446.77931000000001</v>
      </c>
      <c r="Y67" s="31">
        <v>-22.259588049623076</v>
      </c>
      <c r="Z67" s="31">
        <v>-763.35804583971515</v>
      </c>
      <c r="AA67" s="31">
        <v>-3.3267899999999999</v>
      </c>
      <c r="AB67" s="31">
        <v>-163.51262</v>
      </c>
      <c r="AC67" s="31">
        <v>-223.7362988637235</v>
      </c>
      <c r="AD67" s="31">
        <v>-38.80583</v>
      </c>
      <c r="AE67" s="31">
        <v>0</v>
      </c>
      <c r="AF67" s="31">
        <v>-23211.277057960921</v>
      </c>
    </row>
    <row r="68" spans="1:32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-47.919177726281397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-47.919177726281397</v>
      </c>
    </row>
    <row r="69" spans="1:32" ht="12.95" customHeight="1" x14ac:dyDescent="0.2">
      <c r="A69" s="1704" t="s">
        <v>2340</v>
      </c>
      <c r="B69" s="31">
        <v>0</v>
      </c>
      <c r="C69" s="31">
        <v>-430.58494999999999</v>
      </c>
      <c r="D69" s="31">
        <v>-396.10338000000002</v>
      </c>
      <c r="E69" s="31">
        <v>-445.51946290419107</v>
      </c>
      <c r="F69" s="31">
        <v>-1725.7134199999998</v>
      </c>
      <c r="G69" s="31">
        <v>-13.02009</v>
      </c>
      <c r="H69" s="31">
        <v>-64.664858506167008</v>
      </c>
      <c r="I69" s="31">
        <v>-151.29266000000001</v>
      </c>
      <c r="J69" s="31">
        <v>-459.21861999999999</v>
      </c>
      <c r="K69" s="31">
        <v>-2979.0039700000002</v>
      </c>
      <c r="L69" s="31">
        <v>-2375.6997493413051</v>
      </c>
      <c r="M69" s="31">
        <v>-13.1093103778427</v>
      </c>
      <c r="N69" s="31">
        <v>-61.614590294766693</v>
      </c>
      <c r="O69" s="31">
        <v>-720.24032999999997</v>
      </c>
      <c r="P69" s="31">
        <v>-1512.7541437359996</v>
      </c>
      <c r="Q69" s="31">
        <v>-2314.4844014286077</v>
      </c>
      <c r="R69" s="31">
        <v>-1064.8566899999998</v>
      </c>
      <c r="S69" s="31">
        <v>0</v>
      </c>
      <c r="T69" s="31">
        <v>-195.55076</v>
      </c>
      <c r="U69" s="31">
        <v>-924.7155373278348</v>
      </c>
      <c r="V69" s="31">
        <v>-513.99986772770126</v>
      </c>
      <c r="W69" s="31">
        <v>-308.34800000000001</v>
      </c>
      <c r="X69" s="31">
        <v>-1891.91976</v>
      </c>
      <c r="Y69" s="31">
        <v>-64.589469560999277</v>
      </c>
      <c r="Z69" s="31">
        <v>0</v>
      </c>
      <c r="AA69" s="31">
        <v>-6.1994899999999999</v>
      </c>
      <c r="AB69" s="31">
        <v>0</v>
      </c>
      <c r="AC69" s="31">
        <v>0</v>
      </c>
      <c r="AD69" s="31">
        <v>-187.83202</v>
      </c>
      <c r="AE69" s="31">
        <v>-4339.7977739146327</v>
      </c>
      <c r="AF69" s="31">
        <v>-23160.833305120053</v>
      </c>
    </row>
    <row r="70" spans="1:32" ht="12.95" customHeight="1" x14ac:dyDescent="0.2">
      <c r="A70" s="1708" t="s">
        <v>1285</v>
      </c>
      <c r="B70" s="31">
        <v>-215.24073000000001</v>
      </c>
      <c r="C70" s="31">
        <v>-13754.95218</v>
      </c>
      <c r="D70" s="31">
        <v>0</v>
      </c>
      <c r="E70" s="31">
        <v>0</v>
      </c>
      <c r="F70" s="31">
        <v>-75.419409999999999</v>
      </c>
      <c r="G70" s="31">
        <v>-850.22774000000004</v>
      </c>
      <c r="H70" s="31">
        <v>-7.2535121222220234</v>
      </c>
      <c r="I70" s="31">
        <v>-581.22427000000005</v>
      </c>
      <c r="J70" s="31">
        <v>-2383.1302299999998</v>
      </c>
      <c r="K70" s="31">
        <v>-12621.305450000002</v>
      </c>
      <c r="L70" s="31">
        <v>-1756.19883</v>
      </c>
      <c r="M70" s="31">
        <v>-2323.3711800000001</v>
      </c>
      <c r="N70" s="31">
        <v>-128.79056</v>
      </c>
      <c r="O70" s="31">
        <v>-1268.4509900000003</v>
      </c>
      <c r="P70" s="31">
        <v>-9721.7361899999996</v>
      </c>
      <c r="Q70" s="31">
        <v>0</v>
      </c>
      <c r="R70" s="31">
        <v>-162.95328000000001</v>
      </c>
      <c r="S70" s="31">
        <v>0</v>
      </c>
      <c r="T70" s="31">
        <v>0</v>
      </c>
      <c r="U70" s="31">
        <v>-1040.6794633025593</v>
      </c>
      <c r="V70" s="31">
        <v>-406.79392770450949</v>
      </c>
      <c r="W70" s="31">
        <v>0</v>
      </c>
      <c r="X70" s="31">
        <v>-4061.9803099999999</v>
      </c>
      <c r="Y70" s="31">
        <v>-2735.1008999999999</v>
      </c>
      <c r="Z70" s="31">
        <v>0</v>
      </c>
      <c r="AA70" s="31">
        <v>-6.4825499999999998</v>
      </c>
      <c r="AB70" s="31">
        <v>-304.99</v>
      </c>
      <c r="AC70" s="31">
        <v>-9048.3605000000007</v>
      </c>
      <c r="AD70" s="31">
        <v>-738.06425000000002</v>
      </c>
      <c r="AE70" s="31">
        <v>-2211.4188916640014</v>
      </c>
      <c r="AF70" s="31">
        <v>-66404.125344793298</v>
      </c>
    </row>
    <row r="71" spans="1:32" ht="12.95" customHeight="1" x14ac:dyDescent="0.2">
      <c r="A71" s="78" t="s">
        <v>648</v>
      </c>
      <c r="B71" s="31">
        <v>-15688.68773</v>
      </c>
      <c r="C71" s="31">
        <v>0</v>
      </c>
      <c r="D71" s="31">
        <v>-16701.347610000001</v>
      </c>
      <c r="E71" s="31">
        <v>-3739.8752300000001</v>
      </c>
      <c r="F71" s="31">
        <v>0</v>
      </c>
      <c r="G71" s="31">
        <v>0</v>
      </c>
      <c r="H71" s="31">
        <v>-344.80372999999997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-2484.4717600000004</v>
      </c>
      <c r="O71" s="31">
        <v>-11666.62947</v>
      </c>
      <c r="P71" s="31">
        <v>0</v>
      </c>
      <c r="Q71" s="31">
        <v>-3289.7389600000001</v>
      </c>
      <c r="R71" s="31">
        <v>-4107.1045999999997</v>
      </c>
      <c r="S71" s="31">
        <v>-376.99511000000001</v>
      </c>
      <c r="T71" s="31">
        <v>-95.321449999999999</v>
      </c>
      <c r="U71" s="31">
        <v>0</v>
      </c>
      <c r="V71" s="31">
        <v>-1661.0589399999999</v>
      </c>
      <c r="W71" s="31">
        <v>-203.67500000000001</v>
      </c>
      <c r="X71" s="31">
        <v>0</v>
      </c>
      <c r="Y71" s="31">
        <v>0</v>
      </c>
      <c r="Z71" s="31">
        <v>-735.51873999999998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-61095.228330000013</v>
      </c>
    </row>
    <row r="72" spans="1:32" ht="15" customHeight="1" x14ac:dyDescent="0.2">
      <c r="A72" s="1528" t="s">
        <v>850</v>
      </c>
      <c r="B72" s="1721">
        <v>-361485.52588999999</v>
      </c>
      <c r="C72" s="1721">
        <v>-236034.16465986427</v>
      </c>
      <c r="D72" s="1721">
        <v>-565385.71014273982</v>
      </c>
      <c r="E72" s="1721">
        <v>-66818.920610505927</v>
      </c>
      <c r="F72" s="1721">
        <v>-61407.68769394399</v>
      </c>
      <c r="G72" s="1721">
        <v>-564112.98265156115</v>
      </c>
      <c r="H72" s="1721">
        <v>-9910.9637221751709</v>
      </c>
      <c r="I72" s="1721">
        <v>-7790.0989500000014</v>
      </c>
      <c r="J72" s="1721">
        <v>-46906.227110399996</v>
      </c>
      <c r="K72" s="1721">
        <v>-253866.05440999998</v>
      </c>
      <c r="L72" s="1721">
        <v>-161093.59533951353</v>
      </c>
      <c r="M72" s="1721">
        <v>-4920.4541652620792</v>
      </c>
      <c r="N72" s="1721">
        <v>-24225.748933893126</v>
      </c>
      <c r="O72" s="1721">
        <v>-240696.25502999994</v>
      </c>
      <c r="P72" s="1721">
        <v>-138534.39216950399</v>
      </c>
      <c r="Q72" s="1721">
        <v>-69549.769661836195</v>
      </c>
      <c r="R72" s="1721">
        <v>-90377.899820000006</v>
      </c>
      <c r="S72" s="1721">
        <v>-3159.9395500000001</v>
      </c>
      <c r="T72" s="1721">
        <v>-22190.419628794789</v>
      </c>
      <c r="U72" s="1721">
        <v>-52123.093215840636</v>
      </c>
      <c r="V72" s="1721">
        <v>-142503.44135376325</v>
      </c>
      <c r="W72" s="1721">
        <v>-29090.820000000003</v>
      </c>
      <c r="X72" s="1721">
        <v>-65646.964600000007</v>
      </c>
      <c r="Y72" s="1721">
        <v>-13880.727538318508</v>
      </c>
      <c r="Z72" s="1721">
        <v>-83986.145993751707</v>
      </c>
      <c r="AA72" s="1721">
        <v>-93.333640000000003</v>
      </c>
      <c r="AB72" s="1721">
        <v>-15553.733460000001</v>
      </c>
      <c r="AC72" s="1721">
        <v>-167510.28351089472</v>
      </c>
      <c r="AD72" s="1721">
        <v>-30046.118420977284</v>
      </c>
      <c r="AE72" s="1721">
        <v>-64989.83637283642</v>
      </c>
      <c r="AF72" s="1721">
        <v>-3593891.3082463751</v>
      </c>
    </row>
    <row r="73" spans="1:32" ht="12.95" customHeight="1" x14ac:dyDescent="0.2">
      <c r="A73" s="7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D73" s="1727"/>
      <c r="AE73" s="1727"/>
      <c r="AF73" s="1727"/>
    </row>
    <row r="74" spans="1:32" ht="15" customHeight="1" thickBot="1" x14ac:dyDescent="0.25">
      <c r="A74" s="1314" t="s">
        <v>851</v>
      </c>
      <c r="B74" s="1726">
        <v>-21881.481740000076</v>
      </c>
      <c r="C74" s="1726">
        <v>9544.5331401357544</v>
      </c>
      <c r="D74" s="1726">
        <v>-22031.870262739947</v>
      </c>
      <c r="E74" s="1726">
        <v>-7320.7978505059218</v>
      </c>
      <c r="F74" s="1726">
        <v>-119.28297394403489</v>
      </c>
      <c r="G74" s="1726">
        <v>-37544.811001561</v>
      </c>
      <c r="H74" s="1726">
        <v>-3476.7666777531958</v>
      </c>
      <c r="I74" s="1726">
        <v>-1881.6807800000015</v>
      </c>
      <c r="J74" s="1726">
        <v>-4816.7814104000063</v>
      </c>
      <c r="K74" s="1726">
        <v>-29642.048416943115</v>
      </c>
      <c r="L74" s="1726">
        <v>-3949.3341232135717</v>
      </c>
      <c r="M74" s="1726">
        <v>-1570.0829852620786</v>
      </c>
      <c r="N74" s="1726">
        <v>-5685.7107945348398</v>
      </c>
      <c r="O74" s="1726">
        <v>-1634.167842465482</v>
      </c>
      <c r="P74" s="1726">
        <v>-1532.840892786684</v>
      </c>
      <c r="Q74" s="1726">
        <v>-17785.010081836197</v>
      </c>
      <c r="R74" s="1726">
        <v>3815.3870399999723</v>
      </c>
      <c r="S74" s="1726">
        <v>838.25412000000006</v>
      </c>
      <c r="T74" s="1726">
        <v>-475.84990879478573</v>
      </c>
      <c r="U74" s="1726">
        <v>-10966.158839935801</v>
      </c>
      <c r="V74" s="1726">
        <v>-2627.0540230028855</v>
      </c>
      <c r="W74" s="1726">
        <v>-1238.2040000000015</v>
      </c>
      <c r="X74" s="1726">
        <v>-2118.5242398000046</v>
      </c>
      <c r="Y74" s="1726">
        <v>-6896.3344131104323</v>
      </c>
      <c r="Z74" s="1726">
        <v>5335.0934255448956</v>
      </c>
      <c r="AA74" s="1726">
        <v>-93.336539999999957</v>
      </c>
      <c r="AB74" s="1726">
        <v>-5649.3084100000033</v>
      </c>
      <c r="AC74" s="1726">
        <v>-12323.855535935465</v>
      </c>
      <c r="AD74" s="1726">
        <v>1982.86544902272</v>
      </c>
      <c r="AE74" s="1726">
        <v>-9231.4698646004035</v>
      </c>
      <c r="AF74" s="1728">
        <v>-190976.63043442258</v>
      </c>
    </row>
    <row r="75" spans="1:32" ht="12.95" customHeight="1" x14ac:dyDescent="0.2">
      <c r="A75" s="1143" t="s">
        <v>2141</v>
      </c>
      <c r="B75" s="1144">
        <v>25011.557950000049</v>
      </c>
      <c r="C75" s="1144">
        <v>-4240.1338499999938</v>
      </c>
      <c r="D75" s="1144">
        <v>8570.9660058738591</v>
      </c>
      <c r="E75" s="1144">
        <v>-26716.112263347499</v>
      </c>
      <c r="F75" s="1144">
        <v>-5491.2470999999941</v>
      </c>
      <c r="G75" s="1144">
        <v>-6891.2371999999878</v>
      </c>
      <c r="H75" s="1144">
        <v>-2496.5453499811069</v>
      </c>
      <c r="I75" s="1144">
        <v>-2340.0756700000002</v>
      </c>
      <c r="J75" s="1144">
        <v>-17807.065840000003</v>
      </c>
      <c r="K75" s="1144">
        <v>-3713.8694999999998</v>
      </c>
      <c r="L75" s="1144">
        <v>-3164.7136075922845</v>
      </c>
      <c r="M75" s="1144">
        <v>-626.348235969916</v>
      </c>
      <c r="N75" s="1144">
        <v>377.73392275832595</v>
      </c>
      <c r="O75" s="1144">
        <v>4648.1542746590976</v>
      </c>
      <c r="P75" s="1144">
        <v>11528.244859999984</v>
      </c>
      <c r="Q75" s="1144">
        <v>-10565.276588898487</v>
      </c>
      <c r="R75" s="1144">
        <v>-13237.590239999987</v>
      </c>
      <c r="S75" s="1144">
        <v>-114.47641000000014</v>
      </c>
      <c r="T75" s="1144">
        <v>1454.7216200000048</v>
      </c>
      <c r="U75" s="1144">
        <v>-7893.9273888592388</v>
      </c>
      <c r="V75" s="1144">
        <v>-3722.7503067868947</v>
      </c>
      <c r="W75" s="1144">
        <v>-5674.6329999999998</v>
      </c>
      <c r="X75" s="1144">
        <v>-8034.7407099999937</v>
      </c>
      <c r="Y75" s="1144">
        <v>-5138.0725330000014</v>
      </c>
      <c r="Z75" s="1144">
        <v>-873.35114475481214</v>
      </c>
      <c r="AA75" s="1144" t="s">
        <v>1933</v>
      </c>
      <c r="AB75" s="1144">
        <v>-8925.4127599999993</v>
      </c>
      <c r="AC75" s="1144">
        <v>-5211.5989819084998</v>
      </c>
      <c r="AD75" s="1144">
        <v>-971.21833144493587</v>
      </c>
      <c r="AE75" s="1144">
        <v>-18896.498628433397</v>
      </c>
      <c r="AF75" s="1144">
        <v>-111155.5170076857</v>
      </c>
    </row>
    <row r="76" spans="1:32" ht="12.95" customHeight="1" x14ac:dyDescent="0.2">
      <c r="A76" s="1143" t="s">
        <v>1861</v>
      </c>
      <c r="B76" s="1146">
        <v>-22975.635840005129</v>
      </c>
      <c r="C76" s="1146">
        <v>-30655.89300999996</v>
      </c>
      <c r="D76" s="1146">
        <v>-73246.191613670642</v>
      </c>
      <c r="E76" s="1146">
        <v>-9172.2735345740766</v>
      </c>
      <c r="F76" s="1146">
        <v>-6507.9945702630057</v>
      </c>
      <c r="G76" s="1146">
        <v>5391.8998090401892</v>
      </c>
      <c r="H76" s="1146">
        <v>-2120.4312364157377</v>
      </c>
      <c r="I76" s="1146">
        <v>-643.93517000000043</v>
      </c>
      <c r="J76" s="1146">
        <v>-14896.158539999999</v>
      </c>
      <c r="K76" s="1146">
        <v>-41095.700860000012</v>
      </c>
      <c r="L76" s="1146">
        <v>-28694.298630183399</v>
      </c>
      <c r="M76" s="1146">
        <v>224.10191999999807</v>
      </c>
      <c r="N76" s="1146">
        <v>-8697.6623691249188</v>
      </c>
      <c r="O76" s="1146">
        <v>-21821.70671779865</v>
      </c>
      <c r="P76" s="1146">
        <v>-9626.4485700000223</v>
      </c>
      <c r="Q76" s="1146">
        <v>-7242.1297528943605</v>
      </c>
      <c r="R76" s="1146">
        <v>-10717.168000000014</v>
      </c>
      <c r="S76" s="1146">
        <v>-1643.0927999999994</v>
      </c>
      <c r="T76" s="1146">
        <v>-2562.9140999999604</v>
      </c>
      <c r="U76" s="1146">
        <v>-19920.088962753744</v>
      </c>
      <c r="V76" s="1146">
        <v>-1513.6898200000226</v>
      </c>
      <c r="W76" s="1146">
        <v>-485.00792000000007</v>
      </c>
      <c r="X76" s="1146">
        <v>-22386.003130000012</v>
      </c>
      <c r="Y76" s="1146">
        <v>750.05771379999999</v>
      </c>
      <c r="Z76" s="1146">
        <v>-2043.8571468319744</v>
      </c>
      <c r="AA76" s="1146" t="s">
        <v>1933</v>
      </c>
      <c r="AB76" s="1146">
        <v>-4577.9515899999997</v>
      </c>
      <c r="AC76" s="1146">
        <v>-28297.921939804048</v>
      </c>
      <c r="AD76" s="1146" t="s">
        <v>1933</v>
      </c>
      <c r="AE76" s="1146">
        <v>-7616.8625173915252</v>
      </c>
      <c r="AF76" s="1146">
        <v>-372794.95889887103</v>
      </c>
    </row>
    <row r="77" spans="1:32" ht="12.95" customHeight="1" x14ac:dyDescent="0.2">
      <c r="A77" s="190" t="s">
        <v>1111</v>
      </c>
      <c r="B77" s="84">
        <v>16335.193669785023</v>
      </c>
      <c r="C77" s="84">
        <v>7358.1530799999837</v>
      </c>
      <c r="D77" s="84">
        <v>11866.9414529531</v>
      </c>
      <c r="E77" s="84">
        <v>-27123.930274850518</v>
      </c>
      <c r="F77" s="84">
        <v>5111.0857929350732</v>
      </c>
      <c r="G77" s="84">
        <v>56594.197139240685</v>
      </c>
      <c r="H77" s="84">
        <v>3545.1186610027144</v>
      </c>
      <c r="I77" s="84">
        <v>-695.37505000000021</v>
      </c>
      <c r="J77" s="84">
        <v>-1384.2304000000001</v>
      </c>
      <c r="K77" s="84">
        <v>6736.0256399999853</v>
      </c>
      <c r="L77" s="84">
        <v>-9661.6698000001761</v>
      </c>
      <c r="M77" s="84">
        <v>-656.20343000000014</v>
      </c>
      <c r="N77" s="84">
        <v>-6513.9058216822441</v>
      </c>
      <c r="O77" s="84">
        <v>15660.932064748109</v>
      </c>
      <c r="P77" s="84">
        <v>-1974.0708900000154</v>
      </c>
      <c r="Q77" s="84">
        <v>3300.300812483832</v>
      </c>
      <c r="R77" s="84">
        <v>-3753.0430799999908</v>
      </c>
      <c r="S77" s="84">
        <v>237.64799999999954</v>
      </c>
      <c r="T77" s="84">
        <v>-436.55601999994366</v>
      </c>
      <c r="U77" s="84">
        <v>-6188.3260566309582</v>
      </c>
      <c r="V77" s="84">
        <v>15364.281180147245</v>
      </c>
      <c r="W77" s="84" t="s">
        <v>1933</v>
      </c>
      <c r="X77" s="84">
        <v>-1555.2328999999911</v>
      </c>
      <c r="Y77" s="84">
        <v>-905.13818303014807</v>
      </c>
      <c r="Z77" s="84">
        <v>6774.4899800000194</v>
      </c>
      <c r="AA77" s="84" t="s">
        <v>1933</v>
      </c>
      <c r="AB77" s="84" t="s">
        <v>1933</v>
      </c>
      <c r="AC77" s="84">
        <v>-1729.393599999994</v>
      </c>
      <c r="AD77" s="84" t="s">
        <v>1933</v>
      </c>
      <c r="AE77" s="84">
        <v>-8080.7097131040919</v>
      </c>
      <c r="AF77" s="84">
        <v>78226.58225399768</v>
      </c>
    </row>
    <row r="78" spans="1:32" ht="12.95" customHeight="1" thickBot="1" x14ac:dyDescent="0.25">
      <c r="A78" s="191" t="s">
        <v>1112</v>
      </c>
      <c r="B78" s="85">
        <v>6535.668270000011</v>
      </c>
      <c r="C78" s="85">
        <v>-6671.0142500000302</v>
      </c>
      <c r="D78" s="85">
        <v>-7023.9130900000337</v>
      </c>
      <c r="E78" s="85">
        <v>-2103.4986900000126</v>
      </c>
      <c r="F78" s="85">
        <v>652.99735200000555</v>
      </c>
      <c r="G78" s="85">
        <v>40452.695539833723</v>
      </c>
      <c r="H78" s="85">
        <v>-1747.4393602</v>
      </c>
      <c r="I78" s="85" t="s">
        <v>1933</v>
      </c>
      <c r="J78" s="85" t="s">
        <v>1933</v>
      </c>
      <c r="K78" s="85">
        <v>2556.5490299999997</v>
      </c>
      <c r="L78" s="85">
        <v>3118.0754272518902</v>
      </c>
      <c r="M78" s="85">
        <v>-823.67081000000007</v>
      </c>
      <c r="N78" s="85">
        <v>-2057.9913203362898</v>
      </c>
      <c r="O78" s="85">
        <v>-9448.0804699999699</v>
      </c>
      <c r="P78" s="85">
        <v>1890.171150000006</v>
      </c>
      <c r="Q78" s="85">
        <v>-9877.3558500000017</v>
      </c>
      <c r="R78" s="85">
        <v>-5792.7745500000119</v>
      </c>
      <c r="S78" s="85">
        <v>602.70543999999995</v>
      </c>
      <c r="T78" s="85">
        <v>-730.71939999999847</v>
      </c>
      <c r="U78" s="85">
        <v>-13663.983762600257</v>
      </c>
      <c r="V78" s="85">
        <v>6111.1930212630477</v>
      </c>
      <c r="W78" s="85" t="s">
        <v>1933</v>
      </c>
      <c r="X78" s="85">
        <v>-1027.1453200000078</v>
      </c>
      <c r="Y78" s="85">
        <v>-708.42827999999997</v>
      </c>
      <c r="Z78" s="85">
        <v>5193.1143309520412</v>
      </c>
      <c r="AA78" s="85" t="s">
        <v>1933</v>
      </c>
      <c r="AB78" s="85" t="s">
        <v>1933</v>
      </c>
      <c r="AC78" s="85">
        <v>3168.126209999934</v>
      </c>
      <c r="AD78" s="85" t="s">
        <v>1933</v>
      </c>
      <c r="AE78" s="85">
        <v>-3091.0715245959946</v>
      </c>
      <c r="AF78" s="85">
        <v>5514.2090935680499</v>
      </c>
    </row>
  </sheetData>
  <mergeCells count="2">
    <mergeCell ref="N5:AF6"/>
    <mergeCell ref="A5:M6"/>
  </mergeCells>
  <phoneticPr fontId="6" type="noConversion"/>
  <conditionalFormatting sqref="AF8">
    <cfRule type="expression" dxfId="252" priority="12" stopIfTrue="1">
      <formula>$AJ8=1</formula>
    </cfRule>
  </conditionalFormatting>
  <conditionalFormatting sqref="B8:AA8">
    <cfRule type="expression" dxfId="251" priority="774" stopIfTrue="1">
      <formula>#REF!=1</formula>
    </cfRule>
  </conditionalFormatting>
  <conditionalFormatting sqref="AB8">
    <cfRule type="expression" dxfId="250" priority="775" stopIfTrue="1">
      <formula>#REF!=1</formula>
    </cfRule>
  </conditionalFormatting>
  <conditionalFormatting sqref="AE8">
    <cfRule type="expression" dxfId="249" priority="776" stopIfTrue="1">
      <formula>#REF!=1</formula>
    </cfRule>
  </conditionalFormatting>
  <conditionalFormatting sqref="AC8:AD8">
    <cfRule type="expression" dxfId="248" priority="792" stopIfTrue="1">
      <formula>#REF!=1</formula>
    </cfRule>
  </conditionalFormatting>
  <conditionalFormatting sqref="C9:AF9">
    <cfRule type="expression" dxfId="247" priority="1052" stopIfTrue="1">
      <formula>$AI9=1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5" fitToWidth="2" orientation="portrait" r:id="rId1"/>
  <headerFooter alignWithMargins="0"/>
  <colBreaks count="1" manualBreakCount="1">
    <brk id="13" min="2" max="78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84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M6"/>
    </sheetView>
  </sheetViews>
  <sheetFormatPr defaultRowHeight="12.75" x14ac:dyDescent="0.2"/>
  <cols>
    <col min="1" max="1" width="47.140625" style="514" customWidth="1"/>
    <col min="2" max="3" width="8.7109375" style="514" customWidth="1"/>
    <col min="4" max="4" width="9.85546875" style="514" customWidth="1"/>
    <col min="5" max="6" width="8.7109375" style="514" customWidth="1"/>
    <col min="7" max="7" width="8.28515625" style="514" customWidth="1"/>
    <col min="8" max="8" width="7" style="514" customWidth="1"/>
    <col min="9" max="9" width="7.7109375" style="514" customWidth="1"/>
    <col min="10" max="10" width="8" style="514" customWidth="1"/>
    <col min="11" max="11" width="7.7109375" style="514" customWidth="1"/>
    <col min="12" max="12" width="7.5703125" style="514" customWidth="1"/>
    <col min="13" max="13" width="7.28515625" style="514" customWidth="1"/>
    <col min="14" max="14" width="8.140625" style="514" customWidth="1"/>
    <col min="15" max="16" width="8.7109375" style="514" customWidth="1"/>
    <col min="17" max="17" width="7.7109375" style="514" customWidth="1"/>
    <col min="18" max="18" width="8" style="514" customWidth="1"/>
    <col min="19" max="19" width="7.85546875" style="514" customWidth="1"/>
    <col min="20" max="20" width="8.7109375" style="514" customWidth="1"/>
    <col min="21" max="21" width="8" style="514" customWidth="1"/>
    <col min="22" max="22" width="8.7109375" style="514" customWidth="1"/>
    <col min="23" max="23" width="8.28515625" style="514" customWidth="1"/>
    <col min="24" max="26" width="8" style="514" customWidth="1"/>
    <col min="27" max="27" width="5.85546875" style="514" customWidth="1"/>
    <col min="28" max="28" width="7.7109375" style="514" customWidth="1"/>
    <col min="29" max="29" width="8.7109375" style="514" customWidth="1"/>
    <col min="30" max="30" width="6.42578125" style="514" customWidth="1"/>
    <col min="31" max="31" width="7.5703125" style="514" customWidth="1"/>
    <col min="32" max="32" width="10.140625" style="514" customWidth="1"/>
    <col min="33" max="16384" width="9.140625" style="514"/>
  </cols>
  <sheetData>
    <row r="1" spans="1:32" x14ac:dyDescent="0.2">
      <c r="A1" s="877" t="s">
        <v>624</v>
      </c>
    </row>
    <row r="2" spans="1:32" x14ac:dyDescent="0.2">
      <c r="A2" s="877" t="s">
        <v>625</v>
      </c>
    </row>
    <row r="3" spans="1:32" s="959" customFormat="1" ht="15" customHeight="1" x14ac:dyDescent="0.2">
      <c r="A3" s="1052" t="s">
        <v>1126</v>
      </c>
      <c r="AF3" s="1054" t="str">
        <f>"TABLE: " &amp;RIGHT(A3,3)</f>
        <v>TABLE:  14</v>
      </c>
    </row>
    <row r="4" spans="1:32" s="579" customFormat="1" ht="12" customHeight="1" x14ac:dyDescent="0.2"/>
    <row r="5" spans="1:32" s="579" customFormat="1" ht="18" customHeight="1" x14ac:dyDescent="0.2">
      <c r="A5" s="1942" t="s">
        <v>188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1" t="s">
        <v>189</v>
      </c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2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2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F7" s="518">
        <v>0</v>
      </c>
    </row>
    <row r="8" spans="1:32" s="308" customFormat="1" ht="75" customHeight="1" thickBot="1" x14ac:dyDescent="0.25">
      <c r="A8" s="1310"/>
      <c r="B8" s="1313" t="s">
        <v>1538</v>
      </c>
      <c r="C8" s="1313" t="s">
        <v>1074</v>
      </c>
      <c r="D8" s="1313" t="s">
        <v>1033</v>
      </c>
      <c r="E8" s="1313" t="s">
        <v>1899</v>
      </c>
      <c r="F8" s="1313" t="s">
        <v>1900</v>
      </c>
      <c r="G8" s="1313" t="s">
        <v>1090</v>
      </c>
      <c r="H8" s="1313" t="s">
        <v>1976</v>
      </c>
      <c r="I8" s="1313" t="s">
        <v>1129</v>
      </c>
      <c r="J8" s="1313" t="s">
        <v>999</v>
      </c>
      <c r="K8" s="1313" t="s">
        <v>1908</v>
      </c>
      <c r="L8" s="1315" t="s">
        <v>1076</v>
      </c>
      <c r="M8" s="1313" t="s">
        <v>1102</v>
      </c>
      <c r="N8" s="1313" t="s">
        <v>1997</v>
      </c>
      <c r="O8" s="1313" t="s">
        <v>1881</v>
      </c>
      <c r="P8" s="1313" t="s">
        <v>1028</v>
      </c>
      <c r="Q8" s="1313" t="s">
        <v>1753</v>
      </c>
      <c r="R8" s="1313" t="s">
        <v>1077</v>
      </c>
      <c r="S8" s="1313" t="s">
        <v>1032</v>
      </c>
      <c r="T8" s="1313" t="s">
        <v>1031</v>
      </c>
      <c r="U8" s="1313" t="s">
        <v>1101</v>
      </c>
      <c r="V8" s="1313" t="s">
        <v>1934</v>
      </c>
      <c r="W8" s="1313" t="s">
        <v>1877</v>
      </c>
      <c r="X8" s="1313" t="s">
        <v>1100</v>
      </c>
      <c r="Y8" s="1313" t="s">
        <v>1073</v>
      </c>
      <c r="Z8" s="1313" t="s">
        <v>1488</v>
      </c>
      <c r="AA8" s="1313" t="s">
        <v>5</v>
      </c>
      <c r="AB8" s="1313" t="s">
        <v>1886</v>
      </c>
      <c r="AC8" s="1311" t="s">
        <v>1029</v>
      </c>
      <c r="AD8" s="1311" t="s">
        <v>1878</v>
      </c>
      <c r="AE8" s="1313" t="s">
        <v>1022</v>
      </c>
      <c r="AF8" s="1313" t="s">
        <v>1407</v>
      </c>
    </row>
    <row r="9" spans="1:32" ht="15" customHeight="1" x14ac:dyDescent="0.2">
      <c r="A9" s="926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2"/>
      <c r="AF9" s="92"/>
    </row>
    <row r="10" spans="1:32" ht="12.95" customHeight="1" x14ac:dyDescent="0.2">
      <c r="A10" s="250" t="s">
        <v>1019</v>
      </c>
      <c r="B10" s="31">
        <v>143777.75684999998</v>
      </c>
      <c r="C10" s="31">
        <v>104859.92900000002</v>
      </c>
      <c r="D10" s="31">
        <v>281549.68617</v>
      </c>
      <c r="E10" s="31">
        <v>45588.691899999991</v>
      </c>
      <c r="F10" s="31">
        <v>78620.400638400417</v>
      </c>
      <c r="G10" s="31">
        <v>573919.27395000006</v>
      </c>
      <c r="H10" s="31">
        <v>1317.64526</v>
      </c>
      <c r="I10" s="31">
        <v>3649.3390300000001</v>
      </c>
      <c r="J10" s="31">
        <v>57709.733729999993</v>
      </c>
      <c r="K10" s="31">
        <v>141637.37024999998</v>
      </c>
      <c r="L10" s="31">
        <v>41813.192719999992</v>
      </c>
      <c r="M10" s="31">
        <v>36213.325840000005</v>
      </c>
      <c r="N10" s="31">
        <v>8046.2262200000005</v>
      </c>
      <c r="O10" s="31">
        <v>145077.47447000002</v>
      </c>
      <c r="P10" s="31">
        <v>138820.73944999999</v>
      </c>
      <c r="Q10" s="31">
        <v>33398.165359999999</v>
      </c>
      <c r="R10" s="31">
        <v>101712.92624</v>
      </c>
      <c r="S10" s="31">
        <v>38233.531319999995</v>
      </c>
      <c r="T10" s="31">
        <v>40936.886400000003</v>
      </c>
      <c r="U10" s="31">
        <v>28313.448850000001</v>
      </c>
      <c r="V10" s="31">
        <v>108539.49322999999</v>
      </c>
      <c r="W10" s="31">
        <v>26494.003000000001</v>
      </c>
      <c r="X10" s="31">
        <v>40972.23838000001</v>
      </c>
      <c r="Y10" s="31">
        <v>18009.295660000003</v>
      </c>
      <c r="Z10" s="31">
        <v>74235.743300000016</v>
      </c>
      <c r="AA10" s="31">
        <v>3.8730400000003442</v>
      </c>
      <c r="AB10" s="31">
        <v>11699.513910000001</v>
      </c>
      <c r="AC10" s="31">
        <v>62077.36318</v>
      </c>
      <c r="AD10" s="31">
        <v>4842.1527100000003</v>
      </c>
      <c r="AE10" s="31">
        <v>18397.44153</v>
      </c>
      <c r="AF10" s="31">
        <v>2410466.8615884003</v>
      </c>
    </row>
    <row r="11" spans="1:32" ht="12.95" customHeight="1" x14ac:dyDescent="0.2">
      <c r="A11" s="250" t="s">
        <v>1178</v>
      </c>
      <c r="B11" s="31">
        <v>196867.26059999998</v>
      </c>
      <c r="C11" s="31">
        <v>129935.28336000002</v>
      </c>
      <c r="D11" s="31">
        <v>409891.43683000002</v>
      </c>
      <c r="E11" s="31">
        <v>36611.176059999998</v>
      </c>
      <c r="F11" s="31">
        <v>96006.322008400399</v>
      </c>
      <c r="G11" s="31">
        <v>710256.72369999997</v>
      </c>
      <c r="H11" s="31">
        <v>2653.6515300000001</v>
      </c>
      <c r="I11" s="31">
        <v>6552.0970100000004</v>
      </c>
      <c r="J11" s="31">
        <v>55185.727029999995</v>
      </c>
      <c r="K11" s="31">
        <v>150985.46410999997</v>
      </c>
      <c r="L11" s="31">
        <v>56826.690629999997</v>
      </c>
      <c r="M11" s="31">
        <v>91117.333190000005</v>
      </c>
      <c r="N11" s="31">
        <v>15522.015280000001</v>
      </c>
      <c r="O11" s="31">
        <v>149901.66673999999</v>
      </c>
      <c r="P11" s="31">
        <v>159389.45465</v>
      </c>
      <c r="Q11" s="31">
        <v>45431.406940000001</v>
      </c>
      <c r="R11" s="31">
        <v>113851.10498999998</v>
      </c>
      <c r="S11" s="31">
        <v>41125.351589999998</v>
      </c>
      <c r="T11" s="31">
        <v>44315.741550000006</v>
      </c>
      <c r="U11" s="31">
        <v>36177.614529999999</v>
      </c>
      <c r="V11" s="31">
        <v>134479.63454</v>
      </c>
      <c r="W11" s="31">
        <v>24803.442999999999</v>
      </c>
      <c r="X11" s="31">
        <v>42120.502079999998</v>
      </c>
      <c r="Y11" s="31">
        <v>30246.651699999999</v>
      </c>
      <c r="Z11" s="31">
        <v>66874.641280000011</v>
      </c>
      <c r="AA11" s="31">
        <v>1306.4675400000001</v>
      </c>
      <c r="AB11" s="31">
        <v>16548.865720000002</v>
      </c>
      <c r="AC11" s="31">
        <v>81724.55554999999</v>
      </c>
      <c r="AD11" s="31">
        <v>5597.2411800000009</v>
      </c>
      <c r="AE11" s="31">
        <v>22931.560799999999</v>
      </c>
      <c r="AF11" s="31">
        <v>2975237.0857184003</v>
      </c>
    </row>
    <row r="12" spans="1:32" ht="12.95" customHeight="1" x14ac:dyDescent="0.2">
      <c r="A12" s="250" t="s">
        <v>1286</v>
      </c>
      <c r="B12" s="31">
        <v>187803.94159999999</v>
      </c>
      <c r="C12" s="31">
        <v>122626.15808000001</v>
      </c>
      <c r="D12" s="31">
        <v>377762.45884000004</v>
      </c>
      <c r="E12" s="31">
        <v>31439.768439999996</v>
      </c>
      <c r="F12" s="31">
        <v>85496.348698400398</v>
      </c>
      <c r="G12" s="31">
        <v>660390.10849000001</v>
      </c>
      <c r="H12" s="31">
        <v>2236.3612200000002</v>
      </c>
      <c r="I12" s="31">
        <v>5788.4787700000006</v>
      </c>
      <c r="J12" s="31">
        <v>50851.607379999994</v>
      </c>
      <c r="K12" s="31">
        <v>132066.93881999998</v>
      </c>
      <c r="L12" s="31">
        <v>53213.734149999997</v>
      </c>
      <c r="M12" s="31">
        <v>84375.616890000005</v>
      </c>
      <c r="N12" s="31">
        <v>14587.201220000001</v>
      </c>
      <c r="O12" s="31">
        <v>135655.90369000001</v>
      </c>
      <c r="P12" s="31">
        <v>145144.55155</v>
      </c>
      <c r="Q12" s="31">
        <v>42218.718240000002</v>
      </c>
      <c r="R12" s="31">
        <v>105136.79438999998</v>
      </c>
      <c r="S12" s="31">
        <v>37450.125869999996</v>
      </c>
      <c r="T12" s="31">
        <v>40483.989270000005</v>
      </c>
      <c r="U12" s="31">
        <v>33527.772519999999</v>
      </c>
      <c r="V12" s="31">
        <v>123617.25426999999</v>
      </c>
      <c r="W12" s="31">
        <v>22463.868999999999</v>
      </c>
      <c r="X12" s="31">
        <v>39314.864439999998</v>
      </c>
      <c r="Y12" s="31">
        <v>28595.025989999998</v>
      </c>
      <c r="Z12" s="31">
        <v>65309.249280000004</v>
      </c>
      <c r="AA12" s="31">
        <v>1215.7703800000002</v>
      </c>
      <c r="AB12" s="31">
        <v>14847.843580000001</v>
      </c>
      <c r="AC12" s="31">
        <v>72903.239939999999</v>
      </c>
      <c r="AD12" s="31">
        <v>5348.6818400000002</v>
      </c>
      <c r="AE12" s="31">
        <v>21321.521519999998</v>
      </c>
      <c r="AF12" s="31">
        <v>2743193.898368401</v>
      </c>
    </row>
    <row r="13" spans="1:32" ht="12.95" customHeight="1" x14ac:dyDescent="0.2">
      <c r="A13" s="250" t="s">
        <v>1287</v>
      </c>
      <c r="B13" s="31">
        <v>0</v>
      </c>
      <c r="C13" s="31">
        <v>1564.77485</v>
      </c>
      <c r="D13" s="31">
        <v>8263.4185099999995</v>
      </c>
      <c r="E13" s="31">
        <v>2715.3438500000002</v>
      </c>
      <c r="F13" s="31">
        <v>27.848400000000002</v>
      </c>
      <c r="G13" s="31">
        <v>3439.6752099999999</v>
      </c>
      <c r="H13" s="31">
        <v>390.89920000000001</v>
      </c>
      <c r="I13" s="31">
        <v>266.72523999999999</v>
      </c>
      <c r="J13" s="31">
        <v>263.63761</v>
      </c>
      <c r="K13" s="31">
        <v>10935.15245</v>
      </c>
      <c r="L13" s="31">
        <v>1082.06674</v>
      </c>
      <c r="M13" s="31">
        <v>264.35521999999997</v>
      </c>
      <c r="N13" s="31">
        <v>0</v>
      </c>
      <c r="O13" s="31">
        <v>4439.4229100000002</v>
      </c>
      <c r="P13" s="31">
        <v>3538.9210200000002</v>
      </c>
      <c r="Q13" s="31">
        <v>264.19526000000002</v>
      </c>
      <c r="R13" s="31">
        <v>438.89085999999998</v>
      </c>
      <c r="S13" s="31">
        <v>261.82657999999998</v>
      </c>
      <c r="T13" s="31">
        <v>263.71951000000001</v>
      </c>
      <c r="U13" s="31">
        <v>263.76183000000003</v>
      </c>
      <c r="V13" s="31">
        <v>3096.4669499999995</v>
      </c>
      <c r="W13" s="31">
        <v>265.77199999999999</v>
      </c>
      <c r="X13" s="31">
        <v>266.06007999999997</v>
      </c>
      <c r="Y13" s="31">
        <v>316.16764000000001</v>
      </c>
      <c r="Z13" s="31">
        <v>-5.0000000000000001E-3</v>
      </c>
      <c r="AA13" s="31">
        <v>0</v>
      </c>
      <c r="AB13" s="31">
        <v>319.99779999999998</v>
      </c>
      <c r="AC13" s="31">
        <v>4403.7307799999999</v>
      </c>
      <c r="AD13" s="31">
        <v>156.04002</v>
      </c>
      <c r="AE13" s="31">
        <v>240.01851000000002</v>
      </c>
      <c r="AF13" s="31">
        <v>47748.884030000008</v>
      </c>
    </row>
    <row r="14" spans="1:32" ht="12.95" customHeight="1" x14ac:dyDescent="0.2">
      <c r="A14" s="73" t="s">
        <v>3860</v>
      </c>
      <c r="B14" s="31">
        <v>9063.3189999999995</v>
      </c>
      <c r="C14" s="31">
        <v>5744.3504300000004</v>
      </c>
      <c r="D14" s="31">
        <v>23865.55948</v>
      </c>
      <c r="E14" s="31">
        <v>2456.0637700000002</v>
      </c>
      <c r="F14" s="31">
        <v>10482.12491</v>
      </c>
      <c r="G14" s="31">
        <v>46426.94</v>
      </c>
      <c r="H14" s="31">
        <v>26.391110000000001</v>
      </c>
      <c r="I14" s="31">
        <v>496.89299999999997</v>
      </c>
      <c r="J14" s="31">
        <v>4070.4820399999999</v>
      </c>
      <c r="K14" s="31">
        <v>7983.37284</v>
      </c>
      <c r="L14" s="31">
        <v>2530.8897399999996</v>
      </c>
      <c r="M14" s="31">
        <v>6477.3610799999997</v>
      </c>
      <c r="N14" s="31">
        <v>934.81406000000004</v>
      </c>
      <c r="O14" s="31">
        <v>9806.3401399999984</v>
      </c>
      <c r="P14" s="31">
        <v>10705.98208</v>
      </c>
      <c r="Q14" s="31">
        <v>2948.4934399999997</v>
      </c>
      <c r="R14" s="31">
        <v>8275.4197399999994</v>
      </c>
      <c r="S14" s="31">
        <v>3413.39914</v>
      </c>
      <c r="T14" s="31">
        <v>3568.0327699999998</v>
      </c>
      <c r="U14" s="31">
        <v>2386.0801800000004</v>
      </c>
      <c r="V14" s="31">
        <v>7765.9133200000006</v>
      </c>
      <c r="W14" s="31">
        <v>2073.8020000000001</v>
      </c>
      <c r="X14" s="31">
        <v>2539.5775600000002</v>
      </c>
      <c r="Y14" s="31">
        <v>1335.4580700000001</v>
      </c>
      <c r="Z14" s="31">
        <v>1565.3969999999999</v>
      </c>
      <c r="AA14" s="31">
        <v>90.697159999999997</v>
      </c>
      <c r="AB14" s="31">
        <v>1381.0243400000002</v>
      </c>
      <c r="AC14" s="31">
        <v>4417.5848299999998</v>
      </c>
      <c r="AD14" s="31">
        <v>92.519320000000008</v>
      </c>
      <c r="AE14" s="31">
        <v>1370.0207700000001</v>
      </c>
      <c r="AF14" s="31">
        <v>184294.30331999998</v>
      </c>
    </row>
    <row r="15" spans="1:32" ht="12.95" customHeight="1" x14ac:dyDescent="0.2">
      <c r="A15" s="250" t="s">
        <v>1288</v>
      </c>
      <c r="B15" s="31">
        <v>-22129.270049999999</v>
      </c>
      <c r="C15" s="31">
        <v>-2193.7086399999998</v>
      </c>
      <c r="D15" s="31">
        <v>-25361.185730000001</v>
      </c>
      <c r="E15" s="31">
        <v>-4848.9431199999999</v>
      </c>
      <c r="F15" s="31">
        <v>-9602.3788099999983</v>
      </c>
      <c r="G15" s="31">
        <v>-5070.8662200000008</v>
      </c>
      <c r="H15" s="31">
        <v>-1066.88238</v>
      </c>
      <c r="I15" s="31">
        <v>-39.215580000000003</v>
      </c>
      <c r="J15" s="31">
        <v>-95.864310000000003</v>
      </c>
      <c r="K15" s="31">
        <v>-17399.262110000003</v>
      </c>
      <c r="L15" s="31">
        <v>-10060.12666</v>
      </c>
      <c r="M15" s="31">
        <v>-42738.322560000001</v>
      </c>
      <c r="N15" s="31">
        <v>-6448.39203</v>
      </c>
      <c r="O15" s="31">
        <v>-5789.7544900000003</v>
      </c>
      <c r="P15" s="31">
        <v>-29326.107629999999</v>
      </c>
      <c r="Q15" s="31">
        <v>-5.6221499999999995</v>
      </c>
      <c r="R15" s="31">
        <v>-4835.8034499999994</v>
      </c>
      <c r="S15" s="31">
        <v>-4172.4372000000003</v>
      </c>
      <c r="T15" s="31">
        <v>-2901.6400499999995</v>
      </c>
      <c r="U15" s="31">
        <v>-250.29046</v>
      </c>
      <c r="V15" s="31">
        <v>-5834.7935799999996</v>
      </c>
      <c r="W15" s="31">
        <v>-967.14300000000003</v>
      </c>
      <c r="X15" s="31">
        <v>-89.729960000000005</v>
      </c>
      <c r="Y15" s="31">
        <v>-21604.084179999998</v>
      </c>
      <c r="Z15" s="31">
        <v>-564.19148000000018</v>
      </c>
      <c r="AA15" s="31">
        <v>-987.21694999999988</v>
      </c>
      <c r="AB15" s="31">
        <v>-1227.72027</v>
      </c>
      <c r="AC15" s="31">
        <v>-7041.3123500000002</v>
      </c>
      <c r="AD15" s="31">
        <v>-39.306809999999999</v>
      </c>
      <c r="AE15" s="31">
        <v>-340.58102000000002</v>
      </c>
      <c r="AF15" s="31">
        <v>-233032.15322999997</v>
      </c>
    </row>
    <row r="16" spans="1:32" ht="12.95" customHeight="1" x14ac:dyDescent="0.2">
      <c r="A16" s="250" t="s">
        <v>1289</v>
      </c>
      <c r="B16" s="31">
        <v>-22093.54737</v>
      </c>
      <c r="C16" s="31">
        <v>-1683.8303900000001</v>
      </c>
      <c r="D16" s="31">
        <v>-25167.475130000003</v>
      </c>
      <c r="E16" s="31">
        <v>-4785.0779599999996</v>
      </c>
      <c r="F16" s="31">
        <v>-9602.3788099999983</v>
      </c>
      <c r="G16" s="31">
        <v>-4986.7771300000004</v>
      </c>
      <c r="H16" s="31">
        <v>-1028.51794</v>
      </c>
      <c r="I16" s="31">
        <v>0</v>
      </c>
      <c r="J16" s="31">
        <v>-95.864310000000003</v>
      </c>
      <c r="K16" s="31">
        <v>-16997.178770000002</v>
      </c>
      <c r="L16" s="31">
        <v>-10015.03009</v>
      </c>
      <c r="M16" s="31">
        <v>-42408.565439999998</v>
      </c>
      <c r="N16" s="31">
        <v>-6448.39203</v>
      </c>
      <c r="O16" s="31">
        <v>-5499.6626500000002</v>
      </c>
      <c r="P16" s="31">
        <v>-29013.829259999999</v>
      </c>
      <c r="Q16" s="31">
        <v>3.3890000000000003E-2</v>
      </c>
      <c r="R16" s="31">
        <v>-3058.3248599999997</v>
      </c>
      <c r="S16" s="31">
        <v>-3856.4263599999999</v>
      </c>
      <c r="T16" s="31">
        <v>-910.21908999999994</v>
      </c>
      <c r="U16" s="31">
        <v>-59.790699999999994</v>
      </c>
      <c r="V16" s="31">
        <v>-5834.7935799999996</v>
      </c>
      <c r="W16" s="31">
        <v>-694.58699999999999</v>
      </c>
      <c r="X16" s="31">
        <v>0</v>
      </c>
      <c r="Y16" s="31">
        <v>-21604.084179999998</v>
      </c>
      <c r="Z16" s="31">
        <v>-9.3851200000000006</v>
      </c>
      <c r="AA16" s="31">
        <v>-967.87475999999992</v>
      </c>
      <c r="AB16" s="31">
        <v>-1123.26199</v>
      </c>
      <c r="AC16" s="31">
        <v>-7041.3123500000002</v>
      </c>
      <c r="AD16" s="31">
        <v>-8.2407199999999996</v>
      </c>
      <c r="AE16" s="31">
        <v>-340.58102000000002</v>
      </c>
      <c r="AF16" s="31">
        <v>-225334.97512000005</v>
      </c>
    </row>
    <row r="17" spans="1:32" ht="12.95" customHeight="1" x14ac:dyDescent="0.2">
      <c r="A17" s="250" t="s">
        <v>1922</v>
      </c>
      <c r="B17" s="31">
        <v>-22093.54737</v>
      </c>
      <c r="C17" s="31">
        <v>0.34419</v>
      </c>
      <c r="D17" s="31">
        <v>-25149.657750000002</v>
      </c>
      <c r="E17" s="31">
        <v>-3034.2410199999995</v>
      </c>
      <c r="F17" s="31">
        <v>-9566.4716199999984</v>
      </c>
      <c r="G17" s="31">
        <v>0</v>
      </c>
      <c r="H17" s="31">
        <v>0</v>
      </c>
      <c r="I17" s="31">
        <v>0</v>
      </c>
      <c r="J17" s="31">
        <v>0</v>
      </c>
      <c r="K17" s="31">
        <v>-5849.8238100000008</v>
      </c>
      <c r="L17" s="31">
        <v>-9800.5339299999996</v>
      </c>
      <c r="M17" s="31">
        <v>0</v>
      </c>
      <c r="N17" s="31">
        <v>-6862.69301</v>
      </c>
      <c r="O17" s="31">
        <v>-2.112E-2</v>
      </c>
      <c r="P17" s="31">
        <v>-25030.070379999997</v>
      </c>
      <c r="Q17" s="31">
        <v>3.3890000000000003E-2</v>
      </c>
      <c r="R17" s="31">
        <v>0</v>
      </c>
      <c r="S17" s="31">
        <v>-3856.4263599999999</v>
      </c>
      <c r="T17" s="31">
        <v>-507.27716999999996</v>
      </c>
      <c r="U17" s="31">
        <v>0</v>
      </c>
      <c r="V17" s="31">
        <v>-4077.5157199999994</v>
      </c>
      <c r="W17" s="31">
        <v>-102.49</v>
      </c>
      <c r="X17" s="31">
        <v>0</v>
      </c>
      <c r="Y17" s="31">
        <v>-21604.084179999998</v>
      </c>
      <c r="Z17" s="31">
        <v>-0.16027000000000002</v>
      </c>
      <c r="AA17" s="31">
        <v>-967.87475999999992</v>
      </c>
      <c r="AB17" s="31">
        <v>-616.89224999999999</v>
      </c>
      <c r="AC17" s="31">
        <v>0</v>
      </c>
      <c r="AD17" s="31">
        <v>0</v>
      </c>
      <c r="AE17" s="31">
        <v>0</v>
      </c>
      <c r="AF17" s="31">
        <v>-139119.40264000001</v>
      </c>
    </row>
    <row r="18" spans="1:32" ht="12.95" customHeight="1" x14ac:dyDescent="0.2">
      <c r="A18" s="250" t="s">
        <v>1004</v>
      </c>
      <c r="B18" s="31">
        <v>0</v>
      </c>
      <c r="C18" s="31">
        <v>0</v>
      </c>
      <c r="D18" s="31">
        <v>0</v>
      </c>
      <c r="E18" s="31">
        <v>1.01413</v>
      </c>
      <c r="F18" s="31">
        <v>-35.90719</v>
      </c>
      <c r="G18" s="31">
        <v>0</v>
      </c>
      <c r="H18" s="31">
        <v>-1028.51794</v>
      </c>
      <c r="I18" s="31">
        <v>0</v>
      </c>
      <c r="J18" s="31">
        <v>0</v>
      </c>
      <c r="K18" s="31">
        <v>-0.10568999999999999</v>
      </c>
      <c r="L18" s="31">
        <v>-178.74430999999987</v>
      </c>
      <c r="M18" s="31">
        <v>-42408.565439999998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-28.437159999999999</v>
      </c>
      <c r="U18" s="31">
        <v>0</v>
      </c>
      <c r="V18" s="31">
        <v>-694.11356000000012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-7041.3123500000002</v>
      </c>
      <c r="AD18" s="31">
        <v>0</v>
      </c>
      <c r="AE18" s="31">
        <v>0</v>
      </c>
      <c r="AF18" s="31">
        <v>-51414.689509999997</v>
      </c>
    </row>
    <row r="19" spans="1:32" ht="12.95" customHeight="1" x14ac:dyDescent="0.2">
      <c r="A19" s="250" t="s">
        <v>1013</v>
      </c>
      <c r="B19" s="31">
        <v>0</v>
      </c>
      <c r="C19" s="31">
        <v>-1684.1745800000001</v>
      </c>
      <c r="D19" s="31">
        <v>-17.817379999999996</v>
      </c>
      <c r="E19" s="31">
        <v>-1751.8510700000002</v>
      </c>
      <c r="F19" s="31">
        <v>0</v>
      </c>
      <c r="G19" s="31">
        <v>-4986.7771300000004</v>
      </c>
      <c r="H19" s="31">
        <v>0</v>
      </c>
      <c r="I19" s="31">
        <v>0</v>
      </c>
      <c r="J19" s="31">
        <v>-95.864310000000003</v>
      </c>
      <c r="K19" s="31">
        <v>-11147.24927</v>
      </c>
      <c r="L19" s="31">
        <v>-35.751850000000005</v>
      </c>
      <c r="M19" s="31">
        <v>0</v>
      </c>
      <c r="N19" s="31">
        <v>414.3009800000001</v>
      </c>
      <c r="O19" s="31">
        <v>-5499.6415299999999</v>
      </c>
      <c r="P19" s="31">
        <v>-3983.7588800000003</v>
      </c>
      <c r="Q19" s="31">
        <v>0</v>
      </c>
      <c r="R19" s="31">
        <v>-3058.3248599999997</v>
      </c>
      <c r="S19" s="31">
        <v>0</v>
      </c>
      <c r="T19" s="31">
        <v>-374.50476000000003</v>
      </c>
      <c r="U19" s="31">
        <v>-59.790699999999994</v>
      </c>
      <c r="V19" s="31">
        <v>-1063.1643000000001</v>
      </c>
      <c r="W19" s="31">
        <v>-592.09699999999998</v>
      </c>
      <c r="X19" s="31">
        <v>0</v>
      </c>
      <c r="Y19" s="31">
        <v>0</v>
      </c>
      <c r="Z19" s="31">
        <v>-9.22485</v>
      </c>
      <c r="AA19" s="31">
        <v>0</v>
      </c>
      <c r="AB19" s="31">
        <v>-506.36973999999998</v>
      </c>
      <c r="AC19" s="31">
        <v>0</v>
      </c>
      <c r="AD19" s="31">
        <v>-8.2407199999999996</v>
      </c>
      <c r="AE19" s="31">
        <v>-340.58102000000002</v>
      </c>
      <c r="AF19" s="31">
        <v>-34800.882970000006</v>
      </c>
    </row>
    <row r="20" spans="1:32" ht="12.95" customHeight="1" x14ac:dyDescent="0.2">
      <c r="A20" s="250" t="s">
        <v>1290</v>
      </c>
      <c r="B20" s="31">
        <v>-35.722679999999997</v>
      </c>
      <c r="C20" s="31">
        <v>-509.87824999999998</v>
      </c>
      <c r="D20" s="31">
        <v>-193.71059999999997</v>
      </c>
      <c r="E20" s="31">
        <v>-63.865160000000003</v>
      </c>
      <c r="F20" s="31">
        <v>0</v>
      </c>
      <c r="G20" s="31">
        <v>-84.089089999999999</v>
      </c>
      <c r="H20" s="31">
        <v>-38.364440000000009</v>
      </c>
      <c r="I20" s="31">
        <v>-39.215580000000003</v>
      </c>
      <c r="J20" s="31">
        <v>0</v>
      </c>
      <c r="K20" s="31">
        <v>-402.08334000000002</v>
      </c>
      <c r="L20" s="31">
        <v>-45.096569999999993</v>
      </c>
      <c r="M20" s="31">
        <v>-329.75711999999999</v>
      </c>
      <c r="N20" s="31">
        <v>0</v>
      </c>
      <c r="O20" s="31">
        <v>-290.09184000000005</v>
      </c>
      <c r="P20" s="31">
        <v>-312.27837</v>
      </c>
      <c r="Q20" s="31">
        <v>-5.65604</v>
      </c>
      <c r="R20" s="31">
        <v>-1777.4785900000002</v>
      </c>
      <c r="S20" s="31">
        <v>-316.01084000000003</v>
      </c>
      <c r="T20" s="31">
        <v>-1991.4209599999997</v>
      </c>
      <c r="U20" s="31">
        <v>-190.49976000000001</v>
      </c>
      <c r="V20" s="31">
        <v>0</v>
      </c>
      <c r="W20" s="31">
        <v>-272.55599999999998</v>
      </c>
      <c r="X20" s="31">
        <v>-89.729960000000005</v>
      </c>
      <c r="Y20" s="31">
        <v>0</v>
      </c>
      <c r="Z20" s="31">
        <v>-554.80636000000015</v>
      </c>
      <c r="AA20" s="31">
        <v>-19.342189999999999</v>
      </c>
      <c r="AB20" s="31">
        <v>-104.45828</v>
      </c>
      <c r="AC20" s="31">
        <v>0</v>
      </c>
      <c r="AD20" s="31">
        <v>-31.066089999999999</v>
      </c>
      <c r="AE20" s="31">
        <v>0</v>
      </c>
      <c r="AF20" s="31">
        <v>-7697.1781099999989</v>
      </c>
    </row>
    <row r="21" spans="1:32" ht="12.95" customHeight="1" x14ac:dyDescent="0.2">
      <c r="A21" s="250" t="s">
        <v>1014</v>
      </c>
      <c r="B21" s="31">
        <v>0</v>
      </c>
      <c r="C21" s="31">
        <v>-509.87824999999998</v>
      </c>
      <c r="D21" s="31">
        <v>-193.71059999999997</v>
      </c>
      <c r="E21" s="31">
        <v>-63.865160000000003</v>
      </c>
      <c r="F21" s="31">
        <v>0</v>
      </c>
      <c r="G21" s="31">
        <v>-84.089089999999999</v>
      </c>
      <c r="H21" s="31">
        <v>-1.1625000000000001</v>
      </c>
      <c r="I21" s="31">
        <v>-39.215580000000003</v>
      </c>
      <c r="J21" s="31">
        <v>0</v>
      </c>
      <c r="K21" s="31">
        <v>-402.08334000000002</v>
      </c>
      <c r="L21" s="31">
        <v>-45.096569999999993</v>
      </c>
      <c r="M21" s="31">
        <v>-329.75711999999999</v>
      </c>
      <c r="N21" s="31">
        <v>0</v>
      </c>
      <c r="O21" s="31">
        <v>-290.09184000000005</v>
      </c>
      <c r="P21" s="31">
        <v>-312.27837</v>
      </c>
      <c r="Q21" s="31">
        <v>-5.65604</v>
      </c>
      <c r="R21" s="31">
        <v>-1777.4785900000002</v>
      </c>
      <c r="S21" s="31">
        <v>-316.01084000000003</v>
      </c>
      <c r="T21" s="31">
        <v>-1991.3218599999998</v>
      </c>
      <c r="U21" s="31">
        <v>-190.49976000000001</v>
      </c>
      <c r="V21" s="31">
        <v>0</v>
      </c>
      <c r="W21" s="31">
        <v>-272.55599999999998</v>
      </c>
      <c r="X21" s="31">
        <v>-89.729960000000005</v>
      </c>
      <c r="Y21" s="31">
        <v>0</v>
      </c>
      <c r="Z21" s="31">
        <v>-554.80636000000015</v>
      </c>
      <c r="AA21" s="31">
        <v>-19.342189999999999</v>
      </c>
      <c r="AB21" s="31">
        <v>-104.45828</v>
      </c>
      <c r="AC21" s="31">
        <v>0</v>
      </c>
      <c r="AD21" s="31">
        <v>-31.066089999999999</v>
      </c>
      <c r="AE21" s="31">
        <v>0</v>
      </c>
      <c r="AF21" s="31">
        <v>-7624.1543899999997</v>
      </c>
    </row>
    <row r="22" spans="1:32" ht="12.95" customHeight="1" x14ac:dyDescent="0.2">
      <c r="A22" s="250" t="s">
        <v>1015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</row>
    <row r="23" spans="1:32" ht="12.95" customHeight="1" x14ac:dyDescent="0.2">
      <c r="A23" s="250" t="s">
        <v>1013</v>
      </c>
      <c r="B23" s="31">
        <v>-35.722679999999997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-37.201940000000008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-9.9099999999999994E-2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-73.023720000000012</v>
      </c>
    </row>
    <row r="24" spans="1:32" ht="12.95" customHeight="1" x14ac:dyDescent="0.2">
      <c r="A24" s="73" t="s">
        <v>3861</v>
      </c>
      <c r="B24" s="31">
        <v>-9063.3189999999995</v>
      </c>
      <c r="C24" s="31">
        <v>-5744.3504300000004</v>
      </c>
      <c r="D24" s="31">
        <v>-23865.55948</v>
      </c>
      <c r="E24" s="31">
        <v>-2456.0637700000002</v>
      </c>
      <c r="F24" s="31">
        <v>-10482.12491</v>
      </c>
      <c r="G24" s="31">
        <v>-46426.93965</v>
      </c>
      <c r="H24" s="31">
        <v>-26.391110000000001</v>
      </c>
      <c r="I24" s="31">
        <v>-496.89299999999997</v>
      </c>
      <c r="J24" s="31">
        <v>-4070.4820399999999</v>
      </c>
      <c r="K24" s="31">
        <v>-7983.37284</v>
      </c>
      <c r="L24" s="31">
        <v>-2530.8522699999999</v>
      </c>
      <c r="M24" s="31">
        <v>-6477.3610799999997</v>
      </c>
      <c r="N24" s="31">
        <v>-934.81406000000004</v>
      </c>
      <c r="O24" s="31">
        <v>-9806.3401399999984</v>
      </c>
      <c r="P24" s="31">
        <v>-10705.98208</v>
      </c>
      <c r="Q24" s="31">
        <v>-2948.4934600000001</v>
      </c>
      <c r="R24" s="31">
        <v>-8275.4197399999994</v>
      </c>
      <c r="S24" s="31">
        <v>-3413.39914</v>
      </c>
      <c r="T24" s="31">
        <v>-3568.0327699999998</v>
      </c>
      <c r="U24" s="31">
        <v>-2398.83718</v>
      </c>
      <c r="V24" s="31">
        <v>-7765.9133499999998</v>
      </c>
      <c r="W24" s="31">
        <v>-2073.8020000000001</v>
      </c>
      <c r="X24" s="31">
        <v>-2539.5775600000002</v>
      </c>
      <c r="Y24" s="31">
        <v>-1335.4580700000001</v>
      </c>
      <c r="Z24" s="31">
        <v>-4793.7910000000002</v>
      </c>
      <c r="AA24" s="31">
        <v>-90.697159999999997</v>
      </c>
      <c r="AB24" s="31">
        <v>-1381.0243400000002</v>
      </c>
      <c r="AC24" s="31">
        <v>-4417.5848299999998</v>
      </c>
      <c r="AD24" s="31">
        <v>-92.519320000000008</v>
      </c>
      <c r="AE24" s="31">
        <v>-1370.0207700000001</v>
      </c>
      <c r="AF24" s="31">
        <v>-187535.41654999999</v>
      </c>
    </row>
    <row r="25" spans="1:32" ht="12.95" customHeight="1" x14ac:dyDescent="0.2">
      <c r="A25" s="73" t="s">
        <v>2032</v>
      </c>
      <c r="B25" s="31">
        <v>-21896.914700000016</v>
      </c>
      <c r="C25" s="31">
        <v>-17137.295289999998</v>
      </c>
      <c r="D25" s="31">
        <v>-79115.005450000026</v>
      </c>
      <c r="E25" s="31">
        <v>16282.522729999997</v>
      </c>
      <c r="F25" s="31">
        <v>2698.5823500000088</v>
      </c>
      <c r="G25" s="31">
        <v>-84839.643879999989</v>
      </c>
      <c r="H25" s="31">
        <v>-242.73277999999999</v>
      </c>
      <c r="I25" s="31">
        <v>-2366.6494000000002</v>
      </c>
      <c r="J25" s="31">
        <v>6690.3530499999997</v>
      </c>
      <c r="K25" s="31">
        <v>16034.541089999999</v>
      </c>
      <c r="L25" s="31">
        <v>-2422.5189800000007</v>
      </c>
      <c r="M25" s="31">
        <v>-5688.3237100000006</v>
      </c>
      <c r="N25" s="31">
        <v>-92.582970000000387</v>
      </c>
      <c r="O25" s="31">
        <v>10771.90236</v>
      </c>
      <c r="P25" s="31">
        <v>19463.374509999983</v>
      </c>
      <c r="Q25" s="31">
        <v>-9079.1259699999991</v>
      </c>
      <c r="R25" s="31">
        <v>973.04444000000922</v>
      </c>
      <c r="S25" s="31">
        <v>4694.0160699999979</v>
      </c>
      <c r="T25" s="31">
        <v>3090.8176699999958</v>
      </c>
      <c r="U25" s="31">
        <v>-5215.0380400000013</v>
      </c>
      <c r="V25" s="31">
        <v>-12339.434380000008</v>
      </c>
      <c r="W25" s="31">
        <v>4731.5050000000001</v>
      </c>
      <c r="X25" s="31">
        <v>1481.0438200000042</v>
      </c>
      <c r="Y25" s="31">
        <v>10702.186210000003</v>
      </c>
      <c r="Z25" s="31">
        <v>12719.084499999999</v>
      </c>
      <c r="AA25" s="31">
        <v>-224.68038999999987</v>
      </c>
      <c r="AB25" s="31">
        <v>-2240.6072000000004</v>
      </c>
      <c r="AC25" s="31">
        <v>-8188.2951899999925</v>
      </c>
      <c r="AD25" s="31">
        <v>-623.26233999999977</v>
      </c>
      <c r="AE25" s="31">
        <v>-2823.5174799999995</v>
      </c>
      <c r="AF25" s="31">
        <v>-144202.65435</v>
      </c>
    </row>
    <row r="26" spans="1:32" ht="12.95" customHeight="1" x14ac:dyDescent="0.2">
      <c r="A26" s="73" t="s">
        <v>1609</v>
      </c>
      <c r="B26" s="31">
        <v>-106610.0387</v>
      </c>
      <c r="C26" s="31">
        <v>-71649.276180000001</v>
      </c>
      <c r="D26" s="31">
        <v>-221982.60112000001</v>
      </c>
      <c r="E26" s="31">
        <v>-19368.504960000002</v>
      </c>
      <c r="F26" s="31">
        <v>-52319.938050000004</v>
      </c>
      <c r="G26" s="31">
        <v>-394504.85081999999</v>
      </c>
      <c r="H26" s="31">
        <v>-1163.83923</v>
      </c>
      <c r="I26" s="31">
        <v>-4225.0990000000002</v>
      </c>
      <c r="J26" s="31">
        <v>-27312.333330000001</v>
      </c>
      <c r="K26" s="31">
        <v>-82502.452839999998</v>
      </c>
      <c r="L26" s="31">
        <v>-27345.091950000002</v>
      </c>
      <c r="M26" s="31">
        <v>-50388.875209999998</v>
      </c>
      <c r="N26" s="31">
        <v>-7724.7842500000006</v>
      </c>
      <c r="O26" s="31">
        <v>-79366.10961</v>
      </c>
      <c r="P26" s="31">
        <v>-77813.56856</v>
      </c>
      <c r="Q26" s="31">
        <v>-24221.536180000003</v>
      </c>
      <c r="R26" s="31">
        <v>-59386.370649999997</v>
      </c>
      <c r="S26" s="31">
        <v>-20303.646800000002</v>
      </c>
      <c r="T26" s="31">
        <v>-21482.643370000002</v>
      </c>
      <c r="U26" s="31">
        <v>-18709.50231</v>
      </c>
      <c r="V26" s="31">
        <v>-74682.029580000017</v>
      </c>
      <c r="W26" s="31">
        <v>-12525.145</v>
      </c>
      <c r="X26" s="31">
        <v>-21901.157369999997</v>
      </c>
      <c r="Y26" s="31">
        <v>-11267.315789999999</v>
      </c>
      <c r="Z26" s="31">
        <v>-31381.3171</v>
      </c>
      <c r="AA26" s="31">
        <v>-1213.6304399999999</v>
      </c>
      <c r="AB26" s="31">
        <v>-6897.6264000000001</v>
      </c>
      <c r="AC26" s="31">
        <v>-45082.365869999994</v>
      </c>
      <c r="AD26" s="31">
        <v>-2924.11933</v>
      </c>
      <c r="AE26" s="31">
        <v>-11810.64912</v>
      </c>
      <c r="AF26" s="31">
        <v>-1588066.41912</v>
      </c>
    </row>
    <row r="27" spans="1:32" ht="12.95" customHeight="1" x14ac:dyDescent="0.2">
      <c r="A27" s="73" t="s">
        <v>1281</v>
      </c>
      <c r="B27" s="31">
        <v>11995.120260000002</v>
      </c>
      <c r="C27" s="31">
        <v>826.42018999999993</v>
      </c>
      <c r="D27" s="31">
        <v>14289.055390000001</v>
      </c>
      <c r="E27" s="31">
        <v>975.53684999999996</v>
      </c>
      <c r="F27" s="31">
        <v>5244.9417151663984</v>
      </c>
      <c r="G27" s="31">
        <v>2171.5534400000001</v>
      </c>
      <c r="H27" s="31">
        <v>380.52913000000001</v>
      </c>
      <c r="I27" s="31">
        <v>0</v>
      </c>
      <c r="J27" s="31">
        <v>48.12612</v>
      </c>
      <c r="K27" s="31">
        <v>9275.6054199999999</v>
      </c>
      <c r="L27" s="31">
        <v>3327.5535100000002</v>
      </c>
      <c r="M27" s="31">
        <v>24387.135819999996</v>
      </c>
      <c r="N27" s="31">
        <v>3182.4511400000001</v>
      </c>
      <c r="O27" s="31">
        <v>2812.7582699999998</v>
      </c>
      <c r="P27" s="31">
        <v>13941.166159999999</v>
      </c>
      <c r="Q27" s="31">
        <v>0.13128999999999999</v>
      </c>
      <c r="R27" s="31">
        <v>1610.7515899999999</v>
      </c>
      <c r="S27" s="31">
        <v>2030.3646799999999</v>
      </c>
      <c r="T27" s="31">
        <v>307.82163999999995</v>
      </c>
      <c r="U27" s="31">
        <v>0</v>
      </c>
      <c r="V27" s="31">
        <v>3051.4955399999999</v>
      </c>
      <c r="W27" s="31">
        <v>189.76900000000001</v>
      </c>
      <c r="X27" s="31">
        <v>-1835.7574199999999</v>
      </c>
      <c r="Y27" s="31">
        <v>3.3778999999999999</v>
      </c>
      <c r="Z27" s="31">
        <v>5.5164999999999997</v>
      </c>
      <c r="AA27" s="31">
        <v>898.72153000000003</v>
      </c>
      <c r="AB27" s="31">
        <v>505.13713000000001</v>
      </c>
      <c r="AC27" s="31">
        <v>3237.1388775924624</v>
      </c>
      <c r="AD27" s="31">
        <v>0</v>
      </c>
      <c r="AE27" s="31">
        <v>109.09252000000001</v>
      </c>
      <c r="AF27" s="31">
        <v>102971.51419275888</v>
      </c>
    </row>
    <row r="28" spans="1:32" ht="12.95" customHeight="1" x14ac:dyDescent="0.2">
      <c r="A28" s="73" t="s">
        <v>3862</v>
      </c>
      <c r="B28" s="31">
        <v>6293.9219999999996</v>
      </c>
      <c r="C28" s="31">
        <v>3377.2983200000003</v>
      </c>
      <c r="D28" s="31">
        <v>14015.572139999998</v>
      </c>
      <c r="E28" s="31">
        <v>1338.6167700000001</v>
      </c>
      <c r="F28" s="31">
        <v>5133.2587648336012</v>
      </c>
      <c r="G28" s="31">
        <v>27349.893179999999</v>
      </c>
      <c r="H28" s="31">
        <v>17.0761</v>
      </c>
      <c r="I28" s="31">
        <v>338.55099999999999</v>
      </c>
      <c r="J28" s="31">
        <v>2191.30123</v>
      </c>
      <c r="K28" s="31">
        <v>4638.0362299999997</v>
      </c>
      <c r="L28" s="31">
        <v>1704.2103699999998</v>
      </c>
      <c r="M28" s="31">
        <v>4913.6468199999999</v>
      </c>
      <c r="N28" s="31">
        <v>494.62352000000004</v>
      </c>
      <c r="O28" s="31">
        <v>5416.6504100000002</v>
      </c>
      <c r="P28" s="31">
        <v>5842.3632600000001</v>
      </c>
      <c r="Q28" s="31">
        <v>1767.8814300000001</v>
      </c>
      <c r="R28" s="31">
        <v>4575.9680900000012</v>
      </c>
      <c r="S28" s="31">
        <v>1925.46047</v>
      </c>
      <c r="T28" s="31">
        <v>1968.2328799999998</v>
      </c>
      <c r="U28" s="31">
        <v>1343.99802</v>
      </c>
      <c r="V28" s="31">
        <v>4598.8020299999998</v>
      </c>
      <c r="W28" s="31">
        <v>190.095</v>
      </c>
      <c r="X28" s="31">
        <v>1835.7574199999999</v>
      </c>
      <c r="Y28" s="31">
        <v>757.72115000000008</v>
      </c>
      <c r="Z28" s="31">
        <v>2537.9780000000001</v>
      </c>
      <c r="AA28" s="31">
        <v>90.228520000000003</v>
      </c>
      <c r="AB28" s="31">
        <v>616.94114000000002</v>
      </c>
      <c r="AC28" s="31">
        <v>2661.9735924075376</v>
      </c>
      <c r="AD28" s="31">
        <v>47.56944</v>
      </c>
      <c r="AE28" s="31">
        <v>753.94855000000007</v>
      </c>
      <c r="AF28" s="31">
        <v>108737.57584724111</v>
      </c>
    </row>
    <row r="29" spans="1:32" ht="12.95" customHeight="1" x14ac:dyDescent="0.2">
      <c r="A29" s="73" t="s">
        <v>1610</v>
      </c>
      <c r="B29" s="31">
        <v>75657.100979999988</v>
      </c>
      <c r="C29" s="31">
        <v>51012.965619999995</v>
      </c>
      <c r="D29" s="31">
        <v>123004.85460999998</v>
      </c>
      <c r="E29" s="31">
        <v>38138.56525</v>
      </c>
      <c r="F29" s="31">
        <v>49618.772780000007</v>
      </c>
      <c r="G29" s="31">
        <v>281466.68789</v>
      </c>
      <c r="H29" s="31">
        <v>848.34388000000001</v>
      </c>
      <c r="I29" s="31">
        <v>1519.8985999999998</v>
      </c>
      <c r="J29" s="31">
        <v>31815.936669999999</v>
      </c>
      <c r="K29" s="31">
        <v>93854.555380000005</v>
      </c>
      <c r="L29" s="31">
        <v>30473.953109999999</v>
      </c>
      <c r="M29" s="31">
        <v>27887.435450000001</v>
      </c>
      <c r="N29" s="31">
        <v>7099.9515099999999</v>
      </c>
      <c r="O29" s="31">
        <v>83740.021939999991</v>
      </c>
      <c r="P29" s="31">
        <v>94001.253519999984</v>
      </c>
      <c r="Q29" s="31">
        <v>13375.08905</v>
      </c>
      <c r="R29" s="31">
        <v>54501.273160000004</v>
      </c>
      <c r="S29" s="31">
        <v>23379.819660000001</v>
      </c>
      <c r="T29" s="31">
        <v>22368.14085</v>
      </c>
      <c r="U29" s="31">
        <v>12150.466249999999</v>
      </c>
      <c r="V29" s="31">
        <v>56348.16779</v>
      </c>
      <c r="W29" s="31">
        <v>17065.058000000001</v>
      </c>
      <c r="X29" s="31">
        <v>23382.462789999998</v>
      </c>
      <c r="Y29" s="31">
        <v>35347.007680000002</v>
      </c>
      <c r="Z29" s="31">
        <v>41561.113669999999</v>
      </c>
      <c r="AA29" s="31">
        <v>0</v>
      </c>
      <c r="AB29" s="31">
        <v>3973.3334599999998</v>
      </c>
      <c r="AC29" s="31">
        <v>30994.734960000002</v>
      </c>
      <c r="AD29" s="31">
        <v>2253.28755</v>
      </c>
      <c r="AE29" s="31">
        <v>8206.4644599999992</v>
      </c>
      <c r="AF29" s="31">
        <v>1335046.7165200005</v>
      </c>
    </row>
    <row r="30" spans="1:32" ht="12.95" customHeight="1" x14ac:dyDescent="0.2">
      <c r="A30" s="73" t="s">
        <v>1611</v>
      </c>
      <c r="B30" s="31">
        <v>-9233.0192399999996</v>
      </c>
      <c r="C30" s="31">
        <v>-704.70323999999994</v>
      </c>
      <c r="D30" s="31">
        <v>-8441.8864700000013</v>
      </c>
      <c r="E30" s="31">
        <v>-4801.6911800000007</v>
      </c>
      <c r="F30" s="31">
        <v>-4978.4528600000003</v>
      </c>
      <c r="G30" s="31">
        <v>-1322.9275700000001</v>
      </c>
      <c r="H30" s="31">
        <v>-324.84265999999997</v>
      </c>
      <c r="I30" s="31">
        <v>0</v>
      </c>
      <c r="J30" s="31">
        <v>-52.677639999999997</v>
      </c>
      <c r="K30" s="31">
        <v>-9231.2030999999988</v>
      </c>
      <c r="L30" s="31">
        <v>-10583.14402</v>
      </c>
      <c r="M30" s="31">
        <v>-12487.666590000001</v>
      </c>
      <c r="N30" s="31">
        <v>-3144.8248899999999</v>
      </c>
      <c r="O30" s="31">
        <v>-1831.4186499999998</v>
      </c>
      <c r="P30" s="31">
        <v>-16507.83987</v>
      </c>
      <c r="Q30" s="31">
        <v>-0.69155999999999995</v>
      </c>
      <c r="R30" s="31">
        <v>-328.57774999999998</v>
      </c>
      <c r="S30" s="31">
        <v>-2337.9819400000001</v>
      </c>
      <c r="T30" s="31">
        <v>-70.73433</v>
      </c>
      <c r="U30" s="31">
        <v>0</v>
      </c>
      <c r="V30" s="31">
        <v>-1655.8701599999999</v>
      </c>
      <c r="W30" s="31">
        <v>-188.27199999999999</v>
      </c>
      <c r="X30" s="31">
        <v>-0.2616</v>
      </c>
      <c r="Y30" s="31">
        <v>-14138.604729999999</v>
      </c>
      <c r="Z30" s="31">
        <v>-4.2065700000000001</v>
      </c>
      <c r="AA30" s="31">
        <v>0</v>
      </c>
      <c r="AB30" s="31">
        <v>-438.39253000000002</v>
      </c>
      <c r="AC30" s="31">
        <v>0.22325</v>
      </c>
      <c r="AD30" s="31">
        <v>0</v>
      </c>
      <c r="AE30" s="31">
        <v>-82.373890000000003</v>
      </c>
      <c r="AF30" s="31">
        <v>-102892.04179000002</v>
      </c>
    </row>
    <row r="31" spans="1:32" ht="12.95" customHeight="1" x14ac:dyDescent="0.2">
      <c r="A31" s="73" t="s">
        <v>3863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</row>
    <row r="32" spans="1:32" ht="12.95" customHeight="1" x14ac:dyDescent="0.2">
      <c r="A32" s="250" t="s">
        <v>1294</v>
      </c>
      <c r="B32" s="31">
        <v>-271.98252000000002</v>
      </c>
      <c r="C32" s="31">
        <v>35.057810000000003</v>
      </c>
      <c r="D32" s="31">
        <v>-12691.928969999999</v>
      </c>
      <c r="E32" s="31">
        <v>10918.184349999996</v>
      </c>
      <c r="F32" s="31">
        <v>314.80239</v>
      </c>
      <c r="G32" s="31">
        <v>-470.27832000000001</v>
      </c>
      <c r="H32" s="31">
        <v>141.40511000000001</v>
      </c>
      <c r="I32" s="31">
        <v>31.536840000000002</v>
      </c>
      <c r="J32" s="31">
        <v>838.19329999999991</v>
      </c>
      <c r="K32" s="31">
        <v>-854.17267847201038</v>
      </c>
      <c r="L32" s="31">
        <v>-648.34999999999945</v>
      </c>
      <c r="M32" s="31">
        <v>0</v>
      </c>
      <c r="N32" s="31">
        <v>-596.53000000000009</v>
      </c>
      <c r="O32" s="31">
        <v>6728.4542499999998</v>
      </c>
      <c r="P32" s="31">
        <v>9679.3338800000001</v>
      </c>
      <c r="Q32" s="31">
        <v>-5028.4732099999992</v>
      </c>
      <c r="R32" s="31">
        <v>-1702.7558399999998</v>
      </c>
      <c r="S32" s="31">
        <v>0</v>
      </c>
      <c r="T32" s="31">
        <v>0</v>
      </c>
      <c r="U32" s="31">
        <v>-4173.1538599999994</v>
      </c>
      <c r="V32" s="31">
        <v>-541.16853000000003</v>
      </c>
      <c r="W32" s="31">
        <v>-369.303</v>
      </c>
      <c r="X32" s="31">
        <v>1085.0430000000003</v>
      </c>
      <c r="Y32" s="31">
        <v>-6119.1936399999995</v>
      </c>
      <c r="Z32" s="31">
        <v>0</v>
      </c>
      <c r="AA32" s="31">
        <v>0</v>
      </c>
      <c r="AB32" s="31">
        <v>-1346.96848</v>
      </c>
      <c r="AC32" s="31">
        <v>1.47302</v>
      </c>
      <c r="AD32" s="31">
        <v>0</v>
      </c>
      <c r="AE32" s="31">
        <v>-2882.0139900000004</v>
      </c>
      <c r="AF32" s="31">
        <v>-7922.7890884720091</v>
      </c>
    </row>
    <row r="33" spans="1:32" ht="12.95" customHeight="1" x14ac:dyDescent="0.2">
      <c r="A33" s="250" t="s">
        <v>1295</v>
      </c>
      <c r="B33" s="31">
        <v>-305.19319000000002</v>
      </c>
      <c r="C33" s="31">
        <v>-95.452690000000004</v>
      </c>
      <c r="D33" s="31">
        <v>-13856.84283</v>
      </c>
      <c r="E33" s="31">
        <v>-4446.8530000000001</v>
      </c>
      <c r="F33" s="31">
        <v>0</v>
      </c>
      <c r="G33" s="31">
        <v>-470.27832000000001</v>
      </c>
      <c r="H33" s="31">
        <v>-183.57545999999999</v>
      </c>
      <c r="I33" s="31">
        <v>0</v>
      </c>
      <c r="J33" s="31">
        <v>-1762.4606100000001</v>
      </c>
      <c r="K33" s="31">
        <v>-7595.31919640253</v>
      </c>
      <c r="L33" s="31">
        <v>-4819.2939999999999</v>
      </c>
      <c r="M33" s="31">
        <v>0</v>
      </c>
      <c r="N33" s="31">
        <v>-1065.1780000000001</v>
      </c>
      <c r="O33" s="31">
        <v>-1143.7263799999998</v>
      </c>
      <c r="P33" s="31">
        <v>-3512.9487200000003</v>
      </c>
      <c r="Q33" s="31">
        <v>-5036.819739999999</v>
      </c>
      <c r="R33" s="31">
        <v>-1754.0566299999998</v>
      </c>
      <c r="S33" s="31">
        <v>0</v>
      </c>
      <c r="T33" s="31">
        <v>0</v>
      </c>
      <c r="U33" s="31">
        <v>-4173.1538599999994</v>
      </c>
      <c r="V33" s="31">
        <v>-542.27499999999998</v>
      </c>
      <c r="W33" s="31">
        <v>-369.303</v>
      </c>
      <c r="X33" s="31">
        <v>-2117.529</v>
      </c>
      <c r="Y33" s="31">
        <v>-6119.1936399999995</v>
      </c>
      <c r="Z33" s="31">
        <v>0</v>
      </c>
      <c r="AA33" s="31">
        <v>0</v>
      </c>
      <c r="AB33" s="31">
        <v>-1455.5407399999999</v>
      </c>
      <c r="AC33" s="31">
        <v>0</v>
      </c>
      <c r="AD33" s="31">
        <v>0</v>
      </c>
      <c r="AE33" s="31">
        <v>-5386.4446500000004</v>
      </c>
      <c r="AF33" s="31">
        <v>-66211.438656402534</v>
      </c>
    </row>
    <row r="34" spans="1:32" ht="12.95" customHeight="1" x14ac:dyDescent="0.2">
      <c r="A34" s="250" t="s">
        <v>1296</v>
      </c>
      <c r="B34" s="31">
        <v>33.21067</v>
      </c>
      <c r="C34" s="31">
        <v>0</v>
      </c>
      <c r="D34" s="31">
        <v>999.62918999999999</v>
      </c>
      <c r="E34" s="31">
        <v>261.92200000000003</v>
      </c>
      <c r="F34" s="31">
        <v>0</v>
      </c>
      <c r="G34" s="31">
        <v>0</v>
      </c>
      <c r="H34" s="31">
        <v>0</v>
      </c>
      <c r="I34" s="31">
        <v>0</v>
      </c>
      <c r="J34" s="31">
        <v>152.68212</v>
      </c>
      <c r="K34" s="31">
        <v>1416.1015279305204</v>
      </c>
      <c r="L34" s="31">
        <v>898.79300000000001</v>
      </c>
      <c r="M34" s="31">
        <v>0</v>
      </c>
      <c r="N34" s="31">
        <v>468.64800000000002</v>
      </c>
      <c r="O34" s="31">
        <v>48.494459999999997</v>
      </c>
      <c r="P34" s="31">
        <v>0</v>
      </c>
      <c r="Q34" s="31">
        <v>0.70234000000000008</v>
      </c>
      <c r="R34" s="31">
        <v>51.300789999999999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204.488</v>
      </c>
      <c r="Y34" s="31">
        <v>0</v>
      </c>
      <c r="Z34" s="31">
        <v>0</v>
      </c>
      <c r="AA34" s="31">
        <v>0</v>
      </c>
      <c r="AB34" s="31">
        <v>108.57226</v>
      </c>
      <c r="AC34" s="31">
        <v>0</v>
      </c>
      <c r="AD34" s="31">
        <v>0</v>
      </c>
      <c r="AE34" s="31">
        <v>0</v>
      </c>
      <c r="AF34" s="31">
        <v>4644.5443579305202</v>
      </c>
    </row>
    <row r="35" spans="1:32" ht="12.95" customHeight="1" x14ac:dyDescent="0.2">
      <c r="A35" s="250" t="s">
        <v>1297</v>
      </c>
      <c r="B35" s="31">
        <v>0</v>
      </c>
      <c r="C35" s="31">
        <v>130.51050000000001</v>
      </c>
      <c r="D35" s="31">
        <v>173.98444000000001</v>
      </c>
      <c r="E35" s="31">
        <v>17316.009759999997</v>
      </c>
      <c r="F35" s="31">
        <v>349.91568000000001</v>
      </c>
      <c r="G35" s="31">
        <v>0</v>
      </c>
      <c r="H35" s="31">
        <v>324.98057</v>
      </c>
      <c r="I35" s="31">
        <v>31.536840000000002</v>
      </c>
      <c r="J35" s="31">
        <v>2447.9717900000001</v>
      </c>
      <c r="K35" s="31">
        <v>5934.8000999999995</v>
      </c>
      <c r="L35" s="31">
        <v>6863.4160000000002</v>
      </c>
      <c r="M35" s="31">
        <v>0</v>
      </c>
      <c r="N35" s="31">
        <v>0</v>
      </c>
      <c r="O35" s="31">
        <v>8002.9716900000003</v>
      </c>
      <c r="P35" s="31">
        <v>13192.2826</v>
      </c>
      <c r="Q35" s="31">
        <v>7.64419</v>
      </c>
      <c r="R35" s="31">
        <v>0</v>
      </c>
      <c r="S35" s="31">
        <v>0</v>
      </c>
      <c r="T35" s="31">
        <v>0</v>
      </c>
      <c r="U35" s="31">
        <v>0</v>
      </c>
      <c r="V35" s="31">
        <v>1.1064700000000001</v>
      </c>
      <c r="W35" s="31">
        <v>0</v>
      </c>
      <c r="X35" s="31">
        <v>2998.1170000000002</v>
      </c>
      <c r="Y35" s="31">
        <v>0</v>
      </c>
      <c r="Z35" s="31">
        <v>0</v>
      </c>
      <c r="AA35" s="31">
        <v>0</v>
      </c>
      <c r="AB35" s="31">
        <v>0</v>
      </c>
      <c r="AC35" s="31">
        <v>1.47302</v>
      </c>
      <c r="AD35" s="31">
        <v>0</v>
      </c>
      <c r="AE35" s="31">
        <v>2504.43066</v>
      </c>
      <c r="AF35" s="31">
        <v>60281.151309999987</v>
      </c>
    </row>
    <row r="36" spans="1:32" ht="12.95" customHeight="1" x14ac:dyDescent="0.2">
      <c r="A36" s="250" t="s">
        <v>1298</v>
      </c>
      <c r="B36" s="31">
        <v>0</v>
      </c>
      <c r="C36" s="31">
        <v>0</v>
      </c>
      <c r="D36" s="31">
        <v>-8.6997700000000009</v>
      </c>
      <c r="E36" s="31">
        <v>-2212.8944100000003</v>
      </c>
      <c r="F36" s="31">
        <v>-35.113289999999999</v>
      </c>
      <c r="G36" s="31">
        <v>0</v>
      </c>
      <c r="H36" s="31">
        <v>0</v>
      </c>
      <c r="I36" s="31">
        <v>0</v>
      </c>
      <c r="J36" s="31">
        <v>0</v>
      </c>
      <c r="K36" s="31">
        <v>-609.75511000000006</v>
      </c>
      <c r="L36" s="31">
        <v>-3591.2649999999999</v>
      </c>
      <c r="M36" s="31">
        <v>0</v>
      </c>
      <c r="N36" s="31">
        <v>0</v>
      </c>
      <c r="O36" s="31">
        <v>-179.28551999999999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-3.3000000000000002E-2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-6637.0461000000014</v>
      </c>
    </row>
    <row r="37" spans="1:32" ht="12.95" customHeight="1" x14ac:dyDescent="0.2">
      <c r="A37" s="252" t="s">
        <v>1299</v>
      </c>
      <c r="B37" s="31">
        <v>4805.4234900000001</v>
      </c>
      <c r="C37" s="31">
        <v>6970.9481799999994</v>
      </c>
      <c r="D37" s="31">
        <v>19985.61868</v>
      </c>
      <c r="E37" s="31">
        <v>1326.7591240132726</v>
      </c>
      <c r="F37" s="31">
        <v>1811.92436</v>
      </c>
      <c r="G37" s="31">
        <v>41012.942539999996</v>
      </c>
      <c r="H37" s="31">
        <v>60.549399429986686</v>
      </c>
      <c r="I37" s="31">
        <v>656.65458999999998</v>
      </c>
      <c r="J37" s="31">
        <v>936.5548500000001</v>
      </c>
      <c r="K37" s="31">
        <v>5173.6798335243438</v>
      </c>
      <c r="L37" s="31">
        <v>923.0628011875931</v>
      </c>
      <c r="M37" s="31">
        <v>0</v>
      </c>
      <c r="N37" s="31">
        <v>20.898229428635624</v>
      </c>
      <c r="O37" s="31">
        <v>3216.3539566787936</v>
      </c>
      <c r="P37" s="31">
        <v>624.64491596012567</v>
      </c>
      <c r="Q37" s="31">
        <v>2627.0491699999998</v>
      </c>
      <c r="R37" s="31">
        <v>3114.0932700000003</v>
      </c>
      <c r="S37" s="31">
        <v>258.42268000000001</v>
      </c>
      <c r="T37" s="31">
        <v>1282.1640699999998</v>
      </c>
      <c r="U37" s="31">
        <v>872.91038938920269</v>
      </c>
      <c r="V37" s="31">
        <v>10893.578959865425</v>
      </c>
      <c r="W37" s="31">
        <v>283.35300000000001</v>
      </c>
      <c r="X37" s="31">
        <v>709.17946999999992</v>
      </c>
      <c r="Y37" s="31">
        <v>189.89783712404611</v>
      </c>
      <c r="Z37" s="31">
        <v>277.94673893280009</v>
      </c>
      <c r="AA37" s="31">
        <v>0</v>
      </c>
      <c r="AB37" s="31">
        <v>838.31470999999999</v>
      </c>
      <c r="AC37" s="31">
        <v>6352.0192640080786</v>
      </c>
      <c r="AD37" s="31">
        <v>376.68856999999997</v>
      </c>
      <c r="AE37" s="31">
        <v>690.89745599463208</v>
      </c>
      <c r="AF37" s="31">
        <v>116292.53053553698</v>
      </c>
    </row>
    <row r="38" spans="1:32" ht="12.95" customHeight="1" x14ac:dyDescent="0.2">
      <c r="A38" s="250" t="s">
        <v>1308</v>
      </c>
      <c r="B38" s="31">
        <v>-2001.0160000000001</v>
      </c>
      <c r="C38" s="31">
        <v>809.02332999999999</v>
      </c>
      <c r="D38" s="31">
        <v>273.68399999999997</v>
      </c>
      <c r="E38" s="31">
        <v>4124.8573900000001</v>
      </c>
      <c r="F38" s="31">
        <v>0</v>
      </c>
      <c r="G38" s="31">
        <v>3184.1892499999999</v>
      </c>
      <c r="H38" s="31">
        <v>0</v>
      </c>
      <c r="I38" s="31">
        <v>452.42786999999998</v>
      </c>
      <c r="J38" s="31">
        <v>1548.3098600000001</v>
      </c>
      <c r="K38" s="31">
        <v>1783.27871</v>
      </c>
      <c r="L38" s="31">
        <v>0</v>
      </c>
      <c r="M38" s="31">
        <v>214.06172000000001</v>
      </c>
      <c r="N38" s="31">
        <v>0</v>
      </c>
      <c r="O38" s="31">
        <v>3382.3668000000002</v>
      </c>
      <c r="P38" s="31">
        <v>7936.09393</v>
      </c>
      <c r="Q38" s="31">
        <v>5.0299999999999997E-2</v>
      </c>
      <c r="R38" s="31">
        <v>1134.1503300000002</v>
      </c>
      <c r="S38" s="31">
        <v>-54.056800000000003</v>
      </c>
      <c r="T38" s="31">
        <v>34.873519999999999</v>
      </c>
      <c r="U38" s="31">
        <v>649.53494999999998</v>
      </c>
      <c r="V38" s="31">
        <v>1.7548600000000005</v>
      </c>
      <c r="W38" s="31">
        <v>21.824999999999999</v>
      </c>
      <c r="X38" s="31">
        <v>275.7441</v>
      </c>
      <c r="Y38" s="31">
        <v>-530.87086999999997</v>
      </c>
      <c r="Z38" s="31">
        <v>1514.365</v>
      </c>
      <c r="AA38" s="31">
        <v>0</v>
      </c>
      <c r="AB38" s="31">
        <v>0</v>
      </c>
      <c r="AC38" s="31">
        <v>16.681509999999999</v>
      </c>
      <c r="AD38" s="31">
        <v>0</v>
      </c>
      <c r="AE38" s="31">
        <v>-150.17614</v>
      </c>
      <c r="AF38" s="31">
        <v>24621.152620000004</v>
      </c>
    </row>
    <row r="39" spans="1:32" ht="12.95" customHeight="1" x14ac:dyDescent="0.2">
      <c r="A39" s="73" t="s">
        <v>23</v>
      </c>
      <c r="B39" s="31">
        <v>677.75674000000004</v>
      </c>
      <c r="C39" s="31">
        <v>2270.3717099999999</v>
      </c>
      <c r="D39" s="31">
        <v>2790.2374099999997</v>
      </c>
      <c r="E39" s="31">
        <v>-490.69598000000002</v>
      </c>
      <c r="F39" s="31">
        <v>463.962401</v>
      </c>
      <c r="G39" s="31">
        <v>5284.6800999999996</v>
      </c>
      <c r="H39" s="31">
        <v>662.83091999999999</v>
      </c>
      <c r="I39" s="31">
        <v>0</v>
      </c>
      <c r="J39" s="31">
        <v>-311.34805999999998</v>
      </c>
      <c r="K39" s="31">
        <v>5379.56945</v>
      </c>
      <c r="L39" s="31">
        <v>492.44099999999997</v>
      </c>
      <c r="M39" s="31">
        <v>636.21971999999994</v>
      </c>
      <c r="N39" s="31">
        <v>-13.329490000000002</v>
      </c>
      <c r="O39" s="31">
        <v>6439.3283700000002</v>
      </c>
      <c r="P39" s="31">
        <v>0</v>
      </c>
      <c r="Q39" s="31">
        <v>453.19074000000001</v>
      </c>
      <c r="R39" s="31">
        <v>1741.6266400000002</v>
      </c>
      <c r="S39" s="31">
        <v>1003.5782200000002</v>
      </c>
      <c r="T39" s="31">
        <v>1023.4177</v>
      </c>
      <c r="U39" s="31">
        <v>119.584</v>
      </c>
      <c r="V39" s="31">
        <v>5225.4818600000008</v>
      </c>
      <c r="W39" s="31">
        <v>1342.337</v>
      </c>
      <c r="X39" s="31">
        <v>1610.5212300000001</v>
      </c>
      <c r="Y39" s="31">
        <v>2196.4678900000004</v>
      </c>
      <c r="Z39" s="31">
        <v>1558.6541300000001</v>
      </c>
      <c r="AA39" s="31">
        <v>0</v>
      </c>
      <c r="AB39" s="31">
        <v>67.502630000000011</v>
      </c>
      <c r="AC39" s="31">
        <v>501.71904000000058</v>
      </c>
      <c r="AD39" s="31">
        <v>25.107869999999998</v>
      </c>
      <c r="AE39" s="31">
        <v>-6.8789999999999996</v>
      </c>
      <c r="AF39" s="31">
        <v>41144.334241000004</v>
      </c>
    </row>
    <row r="40" spans="1:32" ht="12.95" customHeight="1" x14ac:dyDescent="0.2">
      <c r="A40" s="252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 ht="15" customHeight="1" x14ac:dyDescent="0.2">
      <c r="A41" s="1318" t="s">
        <v>841</v>
      </c>
      <c r="B41" s="1721">
        <v>146987.93855999998</v>
      </c>
      <c r="C41" s="1721">
        <v>114945.33003000001</v>
      </c>
      <c r="D41" s="1721">
        <v>291907.29729000002</v>
      </c>
      <c r="E41" s="1721">
        <v>61467.796784013262</v>
      </c>
      <c r="F41" s="1721">
        <v>81211.089789400416</v>
      </c>
      <c r="G41" s="1721">
        <v>622930.80752000003</v>
      </c>
      <c r="H41" s="1721">
        <v>2182.4306894299866</v>
      </c>
      <c r="I41" s="1721">
        <v>4789.9583299999995</v>
      </c>
      <c r="J41" s="1721">
        <v>60721.443679999997</v>
      </c>
      <c r="K41" s="1721">
        <v>153119.72556505233</v>
      </c>
      <c r="L41" s="1721">
        <v>42580.346521187588</v>
      </c>
      <c r="M41" s="1721">
        <v>37063.607280000004</v>
      </c>
      <c r="N41" s="1721">
        <v>7457.2649594286358</v>
      </c>
      <c r="O41" s="1721">
        <v>164843.97784667881</v>
      </c>
      <c r="P41" s="1721">
        <v>157060.81217596011</v>
      </c>
      <c r="Q41" s="1721">
        <v>31449.982359999995</v>
      </c>
      <c r="R41" s="1721">
        <v>106000.04064000001</v>
      </c>
      <c r="S41" s="1721">
        <v>39441.475420000002</v>
      </c>
      <c r="T41" s="1721">
        <v>43277.341690000001</v>
      </c>
      <c r="U41" s="1721">
        <v>25782.324329389205</v>
      </c>
      <c r="V41" s="1721">
        <v>124119.14037986542</v>
      </c>
      <c r="W41" s="1721">
        <v>27772.215</v>
      </c>
      <c r="X41" s="1721">
        <v>44652.726180000012</v>
      </c>
      <c r="Y41" s="1721">
        <v>13745.59687712405</v>
      </c>
      <c r="Z41" s="1721">
        <v>77586.709168932823</v>
      </c>
      <c r="AA41" s="1721">
        <v>3.8730400000003442</v>
      </c>
      <c r="AB41" s="1721">
        <v>11258.362770000003</v>
      </c>
      <c r="AC41" s="1721">
        <v>68949.256014008075</v>
      </c>
      <c r="AD41" s="1721">
        <v>5243.9491500000004</v>
      </c>
      <c r="AE41" s="1721">
        <v>16049.269855994633</v>
      </c>
      <c r="AF41" s="1721">
        <v>2584602.0898964657</v>
      </c>
    </row>
    <row r="42" spans="1:32" ht="12.95" customHeight="1" x14ac:dyDescent="0.2">
      <c r="A42" s="253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</row>
    <row r="43" spans="1:32" ht="15" customHeight="1" x14ac:dyDescent="0.2">
      <c r="A43" s="926" t="s">
        <v>849</v>
      </c>
      <c r="B43" s="8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</row>
    <row r="44" spans="1:32" ht="12.95" customHeight="1" x14ac:dyDescent="0.2">
      <c r="A44" s="78" t="s">
        <v>695</v>
      </c>
      <c r="B44" s="31">
        <v>-94049.082389999967</v>
      </c>
      <c r="C44" s="31">
        <v>-70807.060299999983</v>
      </c>
      <c r="D44" s="31">
        <v>-267797.51350750844</v>
      </c>
      <c r="E44" s="31">
        <v>-49483.429089999998</v>
      </c>
      <c r="F44" s="31">
        <v>-65489.763977240509</v>
      </c>
      <c r="G44" s="31">
        <v>-481665.96717163152</v>
      </c>
      <c r="H44" s="31">
        <v>-1365.1713099999997</v>
      </c>
      <c r="I44" s="31">
        <v>-3213.3163700000005</v>
      </c>
      <c r="J44" s="31">
        <v>-53078.062060000011</v>
      </c>
      <c r="K44" s="31">
        <v>-125104.41913000002</v>
      </c>
      <c r="L44" s="31">
        <v>-45003.14366999999</v>
      </c>
      <c r="M44" s="31">
        <v>-32002.595540000009</v>
      </c>
      <c r="N44" s="31">
        <v>-8300.3278499999997</v>
      </c>
      <c r="O44" s="31">
        <v>-135437.70784999995</v>
      </c>
      <c r="P44" s="31">
        <v>-132037.671</v>
      </c>
      <c r="Q44" s="31">
        <v>-34989.110969999994</v>
      </c>
      <c r="R44" s="31">
        <v>-83605.865010000038</v>
      </c>
      <c r="S44" s="31">
        <v>-25932.861879999997</v>
      </c>
      <c r="T44" s="31">
        <v>-30825.186089999999</v>
      </c>
      <c r="U44" s="31">
        <v>-32353.39948483535</v>
      </c>
      <c r="V44" s="31">
        <v>-95331.493949999989</v>
      </c>
      <c r="W44" s="31">
        <v>-24773.077000000001</v>
      </c>
      <c r="X44" s="31">
        <v>-41578.067669999989</v>
      </c>
      <c r="Y44" s="31">
        <v>-45900.935239999999</v>
      </c>
      <c r="Z44" s="31">
        <v>-68593.098706810983</v>
      </c>
      <c r="AA44" s="31">
        <v>-11.896620000000011</v>
      </c>
      <c r="AB44" s="31">
        <v>-12547.645730000002</v>
      </c>
      <c r="AC44" s="31">
        <v>-44086.089679999997</v>
      </c>
      <c r="AD44" s="31">
        <v>-1317.9164158235885</v>
      </c>
      <c r="AE44" s="31">
        <v>-22639.220170000001</v>
      </c>
      <c r="AF44" s="31">
        <v>-2129321.0958338506</v>
      </c>
    </row>
    <row r="45" spans="1:32" ht="12.95" customHeight="1" x14ac:dyDescent="0.2">
      <c r="A45" s="897" t="s">
        <v>693</v>
      </c>
      <c r="B45" s="31">
        <v>-127433.35825</v>
      </c>
      <c r="C45" s="31">
        <v>-82663.459339999987</v>
      </c>
      <c r="D45" s="31">
        <v>-244870.04437000002</v>
      </c>
      <c r="E45" s="31">
        <v>-62445.993419999999</v>
      </c>
      <c r="F45" s="31">
        <v>-68494.806852642476</v>
      </c>
      <c r="G45" s="31">
        <v>-461326.95995999989</v>
      </c>
      <c r="H45" s="31">
        <v>-2000.9036900000001</v>
      </c>
      <c r="I45" s="31">
        <v>-2070.6822400000001</v>
      </c>
      <c r="J45" s="31">
        <v>-52186.322140000004</v>
      </c>
      <c r="K45" s="31">
        <v>-176323.14306</v>
      </c>
      <c r="L45" s="31">
        <v>-46507.414169999996</v>
      </c>
      <c r="M45" s="31">
        <v>-48882.039960000002</v>
      </c>
      <c r="N45" s="31">
        <v>-13491.81609</v>
      </c>
      <c r="O45" s="31">
        <v>-147411.96124999996</v>
      </c>
      <c r="P45" s="31">
        <v>-184441.01639</v>
      </c>
      <c r="Q45" s="31">
        <v>-25424.685930000003</v>
      </c>
      <c r="R45" s="31">
        <v>-92834.457800000018</v>
      </c>
      <c r="S45" s="31">
        <v>-31847.686000000002</v>
      </c>
      <c r="T45" s="31">
        <v>-32040.4516</v>
      </c>
      <c r="U45" s="31">
        <v>-30631.744549999996</v>
      </c>
      <c r="V45" s="31">
        <v>-82797.64856999999</v>
      </c>
      <c r="W45" s="31">
        <v>-21468.129000000001</v>
      </c>
      <c r="X45" s="31">
        <v>-44270.524199999993</v>
      </c>
      <c r="Y45" s="31">
        <v>-46499.395469999996</v>
      </c>
      <c r="Z45" s="31">
        <v>-69196.448326425001</v>
      </c>
      <c r="AA45" s="31">
        <v>-4.4680400000000002</v>
      </c>
      <c r="AB45" s="31">
        <v>-8424.8366200000019</v>
      </c>
      <c r="AC45" s="31">
        <v>-46498.02534</v>
      </c>
      <c r="AD45" s="31">
        <v>-708.15076999999985</v>
      </c>
      <c r="AE45" s="31">
        <v>-15934.655360000001</v>
      </c>
      <c r="AF45" s="31">
        <v>-2269131.2287590685</v>
      </c>
    </row>
    <row r="46" spans="1:32" ht="12.95" customHeight="1" x14ac:dyDescent="0.2">
      <c r="A46" s="897" t="s">
        <v>156</v>
      </c>
      <c r="B46" s="31">
        <v>-127157.31157999999</v>
      </c>
      <c r="C46" s="31">
        <v>-81377.809019999986</v>
      </c>
      <c r="D46" s="31">
        <v>-237642.02869000001</v>
      </c>
      <c r="E46" s="31">
        <v>-59999.848609999994</v>
      </c>
      <c r="F46" s="31">
        <v>-68494.806852641734</v>
      </c>
      <c r="G46" s="31">
        <v>-458841.19741999998</v>
      </c>
      <c r="H46" s="31">
        <v>-1914.85266</v>
      </c>
      <c r="I46" s="31">
        <v>-1977.8269700000003</v>
      </c>
      <c r="J46" s="31">
        <v>-52093.630130000005</v>
      </c>
      <c r="K46" s="31">
        <v>-166517.77199000001</v>
      </c>
      <c r="L46" s="31">
        <v>-46507.414169999996</v>
      </c>
      <c r="M46" s="31">
        <v>-48789.078199999996</v>
      </c>
      <c r="N46" s="31">
        <v>-13491.81609</v>
      </c>
      <c r="O46" s="31">
        <v>-143941.71464000008</v>
      </c>
      <c r="P46" s="31">
        <v>-180914.51617000005</v>
      </c>
      <c r="Q46" s="31">
        <v>-25327.217530000002</v>
      </c>
      <c r="R46" s="31">
        <v>-92731.385550000006</v>
      </c>
      <c r="S46" s="31">
        <v>-31755.300729999999</v>
      </c>
      <c r="T46" s="31">
        <v>-31947.724979999999</v>
      </c>
      <c r="U46" s="31">
        <v>-30535.124769999999</v>
      </c>
      <c r="V46" s="31">
        <v>-80935.704960000003</v>
      </c>
      <c r="W46" s="31">
        <v>-21468.129000000001</v>
      </c>
      <c r="X46" s="31">
        <v>-44168.041920000003</v>
      </c>
      <c r="Y46" s="31">
        <v>-46363.410029999999</v>
      </c>
      <c r="Z46" s="31">
        <v>-69104.734200606006</v>
      </c>
      <c r="AA46" s="31">
        <v>-4.4680400000000002</v>
      </c>
      <c r="AB46" s="31">
        <v>-8308.8905099999993</v>
      </c>
      <c r="AC46" s="31">
        <v>-43213.207150000009</v>
      </c>
      <c r="AD46" s="31">
        <v>-708.15076999999985</v>
      </c>
      <c r="AE46" s="31">
        <v>-15853.075630000001</v>
      </c>
      <c r="AF46" s="31">
        <v>-2232086.1889632484</v>
      </c>
    </row>
    <row r="47" spans="1:32" ht="12.95" customHeight="1" x14ac:dyDescent="0.2">
      <c r="A47" s="897" t="s">
        <v>157</v>
      </c>
      <c r="B47" s="31">
        <v>-276.04667000000006</v>
      </c>
      <c r="C47" s="31">
        <v>-1285.65032</v>
      </c>
      <c r="D47" s="31">
        <v>-7228.0156799999995</v>
      </c>
      <c r="E47" s="31">
        <v>-2446.1448100000002</v>
      </c>
      <c r="F47" s="31">
        <v>0</v>
      </c>
      <c r="G47" s="31">
        <v>-2485.7625400000002</v>
      </c>
      <c r="H47" s="31">
        <v>-86.051029999999997</v>
      </c>
      <c r="I47" s="31">
        <v>-92.855090000000004</v>
      </c>
      <c r="J47" s="31">
        <v>-92.691820000000007</v>
      </c>
      <c r="K47" s="31">
        <v>-9805.3710700000011</v>
      </c>
      <c r="L47" s="31">
        <v>0</v>
      </c>
      <c r="M47" s="31">
        <v>-92.961759999999998</v>
      </c>
      <c r="N47" s="31">
        <v>0</v>
      </c>
      <c r="O47" s="31">
        <v>-3470.2466100000001</v>
      </c>
      <c r="P47" s="31">
        <v>-3526.5002199999999</v>
      </c>
      <c r="Q47" s="31">
        <v>-97.468399999999988</v>
      </c>
      <c r="R47" s="31">
        <v>-103.07233000000001</v>
      </c>
      <c r="S47" s="31">
        <v>-92.386080000000007</v>
      </c>
      <c r="T47" s="31">
        <v>-92.726619999999997</v>
      </c>
      <c r="U47" s="31">
        <v>-96.619780000000006</v>
      </c>
      <c r="V47" s="31">
        <v>-1861.9433600000002</v>
      </c>
      <c r="W47" s="31">
        <v>0</v>
      </c>
      <c r="X47" s="31">
        <v>-102.48228000000002</v>
      </c>
      <c r="Y47" s="31">
        <v>-135.98507000000001</v>
      </c>
      <c r="Z47" s="31">
        <v>-91.714199393999991</v>
      </c>
      <c r="AA47" s="31">
        <v>0</v>
      </c>
      <c r="AB47" s="31">
        <v>-115.94611</v>
      </c>
      <c r="AC47" s="31">
        <v>-3284.81819</v>
      </c>
      <c r="AD47" s="31">
        <v>0</v>
      </c>
      <c r="AE47" s="31">
        <v>-81.579729999999998</v>
      </c>
      <c r="AF47" s="31">
        <v>-37045.039769393996</v>
      </c>
    </row>
    <row r="48" spans="1:32" ht="12.95" customHeight="1" x14ac:dyDescent="0.2">
      <c r="A48" s="897" t="s">
        <v>691</v>
      </c>
      <c r="B48" s="31">
        <v>13848.507609999999</v>
      </c>
      <c r="C48" s="31">
        <v>2358.6660099999999</v>
      </c>
      <c r="D48" s="31">
        <v>12256.489149999996</v>
      </c>
      <c r="E48" s="31">
        <v>9933.4464099999968</v>
      </c>
      <c r="F48" s="31">
        <v>6644.2214399999984</v>
      </c>
      <c r="G48" s="31">
        <v>150.48444000000001</v>
      </c>
      <c r="H48" s="31">
        <v>99.430189999999996</v>
      </c>
      <c r="I48" s="31">
        <v>5.27691</v>
      </c>
      <c r="J48" s="31">
        <v>0</v>
      </c>
      <c r="K48" s="31">
        <v>9174.2511500000001</v>
      </c>
      <c r="L48" s="31">
        <v>10784.81861</v>
      </c>
      <c r="M48" s="31">
        <v>24450.776590000001</v>
      </c>
      <c r="N48" s="31">
        <v>6160.6236400000007</v>
      </c>
      <c r="O48" s="31">
        <v>4913.2763400000003</v>
      </c>
      <c r="P48" s="31">
        <v>25545.984210000002</v>
      </c>
      <c r="Q48" s="31">
        <v>654.72103000000004</v>
      </c>
      <c r="R48" s="31">
        <v>3302.9936499999999</v>
      </c>
      <c r="S48" s="31">
        <v>3277.5242699999999</v>
      </c>
      <c r="T48" s="31">
        <v>2021.8061099999998</v>
      </c>
      <c r="U48" s="31">
        <v>116.07373999999999</v>
      </c>
      <c r="V48" s="31">
        <v>283.25585999999998</v>
      </c>
      <c r="W48" s="31">
        <v>4.8079999999999998</v>
      </c>
      <c r="X48" s="31">
        <v>824.21526000000006</v>
      </c>
      <c r="Y48" s="31">
        <v>12480.52209</v>
      </c>
      <c r="Z48" s="31">
        <v>2589.0720696140002</v>
      </c>
      <c r="AA48" s="31">
        <v>3.57443</v>
      </c>
      <c r="AB48" s="31">
        <v>442.59699999999992</v>
      </c>
      <c r="AC48" s="31">
        <v>435.39107000000001</v>
      </c>
      <c r="AD48" s="31">
        <v>0</v>
      </c>
      <c r="AE48" s="31">
        <v>22.18647</v>
      </c>
      <c r="AF48" s="31">
        <v>152784.99374961402</v>
      </c>
    </row>
    <row r="49" spans="1:32" ht="12.95" customHeight="1" x14ac:dyDescent="0.2">
      <c r="A49" s="73" t="s">
        <v>1606</v>
      </c>
      <c r="B49" s="31">
        <v>13848.507609999997</v>
      </c>
      <c r="C49" s="31">
        <v>2315.7545599999999</v>
      </c>
      <c r="D49" s="31">
        <v>12256.489149999999</v>
      </c>
      <c r="E49" s="31">
        <v>6962.2199000000001</v>
      </c>
      <c r="F49" s="31">
        <v>6644.2214599999998</v>
      </c>
      <c r="G49" s="31">
        <v>150.48444000000001</v>
      </c>
      <c r="H49" s="31">
        <v>65.152410000000003</v>
      </c>
      <c r="I49" s="31">
        <v>5.27691</v>
      </c>
      <c r="J49" s="31">
        <v>0</v>
      </c>
      <c r="K49" s="31">
        <v>9174.2511499999964</v>
      </c>
      <c r="L49" s="31">
        <v>10784.81861</v>
      </c>
      <c r="M49" s="31">
        <v>24278.154850000003</v>
      </c>
      <c r="N49" s="31">
        <v>6160.6236400000007</v>
      </c>
      <c r="O49" s="31">
        <v>4536.1996799999997</v>
      </c>
      <c r="P49" s="31">
        <v>24988.679400000005</v>
      </c>
      <c r="Q49" s="31">
        <v>178.68816999999999</v>
      </c>
      <c r="R49" s="31">
        <v>3.5336699999999999</v>
      </c>
      <c r="S49" s="31">
        <v>3277.5242699999999</v>
      </c>
      <c r="T49" s="31">
        <v>517.87033000000008</v>
      </c>
      <c r="U49" s="31">
        <v>15.625929999999999</v>
      </c>
      <c r="V49" s="31">
        <v>283.25586000000004</v>
      </c>
      <c r="W49" s="31">
        <v>4.5780000000000003</v>
      </c>
      <c r="X49" s="31">
        <v>824.21526000000006</v>
      </c>
      <c r="Y49" s="31">
        <v>12480.52209</v>
      </c>
      <c r="Z49" s="31">
        <v>1401.2610699999998</v>
      </c>
      <c r="AA49" s="31">
        <v>3.5739999999999998</v>
      </c>
      <c r="AB49" s="31">
        <v>391.42831999999999</v>
      </c>
      <c r="AC49" s="31">
        <v>435.39107000000001</v>
      </c>
      <c r="AD49" s="31">
        <v>0</v>
      </c>
      <c r="AE49" s="31">
        <v>22.167244999999998</v>
      </c>
      <c r="AF49" s="31">
        <v>142010.46905500002</v>
      </c>
    </row>
    <row r="50" spans="1:32" ht="12.95" customHeight="1" x14ac:dyDescent="0.2">
      <c r="A50" s="73" t="s">
        <v>1922</v>
      </c>
      <c r="B50" s="31">
        <v>13798.426629999996</v>
      </c>
      <c r="C50" s="31">
        <v>2283.1793299999999</v>
      </c>
      <c r="D50" s="31">
        <v>12241.815929999999</v>
      </c>
      <c r="E50" s="31">
        <v>6953.4187300000003</v>
      </c>
      <c r="F50" s="31">
        <v>6640.4242399999994</v>
      </c>
      <c r="G50" s="31">
        <v>83.761600000000001</v>
      </c>
      <c r="H50" s="31">
        <v>0</v>
      </c>
      <c r="I50" s="31">
        <v>0</v>
      </c>
      <c r="J50" s="31">
        <v>0</v>
      </c>
      <c r="K50" s="31">
        <v>9070.2840699999979</v>
      </c>
      <c r="L50" s="31">
        <v>10782.636930000001</v>
      </c>
      <c r="M50" s="31">
        <v>24278.154850000003</v>
      </c>
      <c r="N50" s="31">
        <v>6595.0456824153289</v>
      </c>
      <c r="O50" s="31">
        <v>4516.0356000000002</v>
      </c>
      <c r="P50" s="31">
        <v>24988.679400000005</v>
      </c>
      <c r="Q50" s="31">
        <v>173.90058999999999</v>
      </c>
      <c r="R50" s="31">
        <v>0</v>
      </c>
      <c r="S50" s="31">
        <v>3277.5242699999999</v>
      </c>
      <c r="T50" s="31">
        <v>499.70363000000009</v>
      </c>
      <c r="U50" s="31">
        <v>0</v>
      </c>
      <c r="V50" s="31">
        <v>17.72523</v>
      </c>
      <c r="W50" s="31">
        <v>0</v>
      </c>
      <c r="X50" s="31">
        <v>0</v>
      </c>
      <c r="Y50" s="31">
        <v>12480.52209</v>
      </c>
      <c r="Z50" s="31">
        <v>1401.2610699999998</v>
      </c>
      <c r="AA50" s="31">
        <v>3.5739999999999998</v>
      </c>
      <c r="AB50" s="31">
        <v>390.86646999999999</v>
      </c>
      <c r="AC50" s="31">
        <v>0</v>
      </c>
      <c r="AD50" s="31">
        <v>0</v>
      </c>
      <c r="AE50" s="31">
        <v>20.731574999999999</v>
      </c>
      <c r="AF50" s="31">
        <v>140497.67191741534</v>
      </c>
    </row>
    <row r="51" spans="1:32" ht="12.95" customHeight="1" x14ac:dyDescent="0.2">
      <c r="A51" s="73" t="s">
        <v>1004</v>
      </c>
      <c r="B51" s="31">
        <v>0</v>
      </c>
      <c r="C51" s="31">
        <v>0</v>
      </c>
      <c r="D51" s="31">
        <v>0</v>
      </c>
      <c r="E51" s="31">
        <v>5.68527</v>
      </c>
      <c r="F51" s="31">
        <v>0</v>
      </c>
      <c r="G51" s="31">
        <v>-5.3221600000000002</v>
      </c>
      <c r="H51" s="31">
        <v>65.069130000000001</v>
      </c>
      <c r="I51" s="31">
        <v>0</v>
      </c>
      <c r="J51" s="31">
        <v>0</v>
      </c>
      <c r="K51" s="31">
        <v>81.752839999999992</v>
      </c>
      <c r="L51" s="31">
        <v>0.63866000000000001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9.9972499999999993</v>
      </c>
      <c r="U51" s="31">
        <v>15.625929999999999</v>
      </c>
      <c r="V51" s="31">
        <v>0.40398000000000001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435.39107000000001</v>
      </c>
      <c r="AD51" s="31">
        <v>0</v>
      </c>
      <c r="AE51" s="31">
        <v>0</v>
      </c>
      <c r="AF51" s="31">
        <v>609.24197000000004</v>
      </c>
    </row>
    <row r="52" spans="1:32" ht="12.95" customHeight="1" x14ac:dyDescent="0.2">
      <c r="A52" s="73" t="s">
        <v>1013</v>
      </c>
      <c r="B52" s="31">
        <v>50.080979999999997</v>
      </c>
      <c r="C52" s="31">
        <v>32.575229999999998</v>
      </c>
      <c r="D52" s="31">
        <v>14.673219999999999</v>
      </c>
      <c r="E52" s="31">
        <v>3.1158999999999999</v>
      </c>
      <c r="F52" s="31">
        <v>3.7972199999999998</v>
      </c>
      <c r="G52" s="31">
        <v>72.045000000000002</v>
      </c>
      <c r="H52" s="31">
        <v>8.3280000000000007E-2</v>
      </c>
      <c r="I52" s="31">
        <v>5.27691</v>
      </c>
      <c r="J52" s="31">
        <v>0</v>
      </c>
      <c r="K52" s="31">
        <v>22.21424</v>
      </c>
      <c r="L52" s="31">
        <v>1.5430200000000001</v>
      </c>
      <c r="M52" s="31">
        <v>0</v>
      </c>
      <c r="N52" s="31">
        <v>-434.42204241532835</v>
      </c>
      <c r="O52" s="31">
        <v>20.164079999999998</v>
      </c>
      <c r="P52" s="31">
        <v>0</v>
      </c>
      <c r="Q52" s="31">
        <v>4.7875800000000002</v>
      </c>
      <c r="R52" s="31">
        <v>3.5336699999999999</v>
      </c>
      <c r="S52" s="31">
        <v>0</v>
      </c>
      <c r="T52" s="31">
        <v>8.1694499999999994</v>
      </c>
      <c r="U52" s="31">
        <v>0</v>
      </c>
      <c r="V52" s="31">
        <v>265.12665000000004</v>
      </c>
      <c r="W52" s="31">
        <v>4.5780000000000003</v>
      </c>
      <c r="X52" s="31">
        <v>824.21526000000006</v>
      </c>
      <c r="Y52" s="31">
        <v>0</v>
      </c>
      <c r="Z52" s="31">
        <v>0</v>
      </c>
      <c r="AA52" s="31">
        <v>0</v>
      </c>
      <c r="AB52" s="31">
        <v>0.56185000000000007</v>
      </c>
      <c r="AC52" s="31">
        <v>0</v>
      </c>
      <c r="AD52" s="31">
        <v>0</v>
      </c>
      <c r="AE52" s="31">
        <v>1.4356699999999998</v>
      </c>
      <c r="AF52" s="31">
        <v>903.55516758467172</v>
      </c>
    </row>
    <row r="53" spans="1:32" ht="12.95" customHeight="1" x14ac:dyDescent="0.2">
      <c r="A53" s="73" t="s">
        <v>694</v>
      </c>
      <c r="B53" s="31">
        <v>0</v>
      </c>
      <c r="C53" s="31">
        <v>42.911449999999995</v>
      </c>
      <c r="D53" s="31">
        <v>0</v>
      </c>
      <c r="E53" s="31">
        <v>2971.2265200000002</v>
      </c>
      <c r="F53" s="31">
        <v>0</v>
      </c>
      <c r="G53" s="31">
        <v>0</v>
      </c>
      <c r="H53" s="31">
        <v>34.277780000000007</v>
      </c>
      <c r="I53" s="31">
        <v>0</v>
      </c>
      <c r="J53" s="31">
        <v>0</v>
      </c>
      <c r="K53" s="31">
        <v>0</v>
      </c>
      <c r="L53" s="31">
        <v>0</v>
      </c>
      <c r="M53" s="31">
        <v>172.62173999999999</v>
      </c>
      <c r="N53" s="31">
        <v>0</v>
      </c>
      <c r="O53" s="31">
        <v>377.07665999999995</v>
      </c>
      <c r="P53" s="31">
        <v>557.30481000000009</v>
      </c>
      <c r="Q53" s="31">
        <v>476.03285999999997</v>
      </c>
      <c r="R53" s="31">
        <v>3299.4599800000001</v>
      </c>
      <c r="S53" s="31">
        <v>0</v>
      </c>
      <c r="T53" s="31">
        <v>1503.93578</v>
      </c>
      <c r="U53" s="31">
        <v>100.44781</v>
      </c>
      <c r="V53" s="31">
        <v>0</v>
      </c>
      <c r="W53" s="31">
        <v>0.23</v>
      </c>
      <c r="X53" s="31">
        <v>0</v>
      </c>
      <c r="Y53" s="31">
        <v>0</v>
      </c>
      <c r="Z53" s="31">
        <v>1187.8109999999999</v>
      </c>
      <c r="AA53" s="31">
        <v>0</v>
      </c>
      <c r="AB53" s="31">
        <v>51.168680000000002</v>
      </c>
      <c r="AC53" s="31">
        <v>0</v>
      </c>
      <c r="AD53" s="31">
        <v>0</v>
      </c>
      <c r="AE53" s="31">
        <v>1.9219999999999998E-2</v>
      </c>
      <c r="AF53" s="31">
        <v>10774.524290000001</v>
      </c>
    </row>
    <row r="54" spans="1:32" ht="12.95" customHeight="1" x14ac:dyDescent="0.2">
      <c r="A54" s="73" t="s">
        <v>1014</v>
      </c>
      <c r="B54" s="31">
        <v>0</v>
      </c>
      <c r="C54" s="31">
        <v>42.911449999999995</v>
      </c>
      <c r="D54" s="31">
        <v>0</v>
      </c>
      <c r="E54" s="31">
        <v>2971.2265200000002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172.62173999999999</v>
      </c>
      <c r="N54" s="31">
        <v>0</v>
      </c>
      <c r="O54" s="31">
        <v>377.07665999999995</v>
      </c>
      <c r="P54" s="31">
        <v>557.30481000000009</v>
      </c>
      <c r="Q54" s="31">
        <v>476.03285999999997</v>
      </c>
      <c r="R54" s="31">
        <v>3299.4599800000001</v>
      </c>
      <c r="S54" s="31">
        <v>0</v>
      </c>
      <c r="T54" s="31">
        <v>1503.93578</v>
      </c>
      <c r="U54" s="31">
        <v>100.44781</v>
      </c>
      <c r="V54" s="31">
        <v>0</v>
      </c>
      <c r="W54" s="31">
        <v>0.23</v>
      </c>
      <c r="X54" s="31">
        <v>0</v>
      </c>
      <c r="Y54" s="31">
        <v>0</v>
      </c>
      <c r="Z54" s="31">
        <v>1187.8109999999999</v>
      </c>
      <c r="AA54" s="31">
        <v>0</v>
      </c>
      <c r="AB54" s="31">
        <v>51.168680000000002</v>
      </c>
      <c r="AC54" s="31">
        <v>0</v>
      </c>
      <c r="AD54" s="31">
        <v>0</v>
      </c>
      <c r="AE54" s="31">
        <v>1.9219999999999998E-2</v>
      </c>
      <c r="AF54" s="31">
        <v>10740.246510000001</v>
      </c>
    </row>
    <row r="55" spans="1:32" ht="12.95" customHeight="1" x14ac:dyDescent="0.2">
      <c r="A55" s="73" t="s">
        <v>1015</v>
      </c>
      <c r="B55" s="31">
        <v>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</row>
    <row r="56" spans="1:32" ht="12.95" customHeight="1" x14ac:dyDescent="0.2">
      <c r="A56" s="73" t="s">
        <v>1013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34.277780000000007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34.277780000000007</v>
      </c>
    </row>
    <row r="57" spans="1:32" ht="12.95" customHeight="1" x14ac:dyDescent="0.2">
      <c r="A57" s="254" t="s">
        <v>1300</v>
      </c>
      <c r="B57" s="31">
        <v>19535.768250000034</v>
      </c>
      <c r="C57" s="31">
        <v>9497.7330299999976</v>
      </c>
      <c r="D57" s="31">
        <v>-35183.958287508452</v>
      </c>
      <c r="E57" s="31">
        <v>3029.1179200000061</v>
      </c>
      <c r="F57" s="31">
        <v>-3639.1785645980326</v>
      </c>
      <c r="G57" s="31">
        <v>-20489.491651631597</v>
      </c>
      <c r="H57" s="31">
        <v>536.30219000000034</v>
      </c>
      <c r="I57" s="31">
        <v>-1147.9110400000002</v>
      </c>
      <c r="J57" s="31">
        <v>-891.73992000000362</v>
      </c>
      <c r="K57" s="31">
        <v>42044.472779999975</v>
      </c>
      <c r="L57" s="31">
        <v>-9280.5481099999997</v>
      </c>
      <c r="M57" s="31">
        <v>-7571.332170000007</v>
      </c>
      <c r="N57" s="31">
        <v>-969.13540000000012</v>
      </c>
      <c r="O57" s="31">
        <v>7060.9770600000065</v>
      </c>
      <c r="P57" s="31">
        <v>26857.361180000014</v>
      </c>
      <c r="Q57" s="31">
        <v>-10219.146069999995</v>
      </c>
      <c r="R57" s="31">
        <v>5925.5991399999812</v>
      </c>
      <c r="S57" s="31">
        <v>2637.2998500000012</v>
      </c>
      <c r="T57" s="31">
        <v>-806.54060000000027</v>
      </c>
      <c r="U57" s="31">
        <v>-1837.7286748353533</v>
      </c>
      <c r="V57" s="31">
        <v>-12817.101239999998</v>
      </c>
      <c r="W57" s="31">
        <v>-3309.7560000000003</v>
      </c>
      <c r="X57" s="31">
        <v>1868.2412700000045</v>
      </c>
      <c r="Y57" s="31">
        <v>-11882.06186</v>
      </c>
      <c r="Z57" s="31">
        <v>-1985.7224499999875</v>
      </c>
      <c r="AA57" s="31">
        <v>-11.00301000000001</v>
      </c>
      <c r="AB57" s="31">
        <v>-4565.4061099999999</v>
      </c>
      <c r="AC57" s="31">
        <v>1976.5445900000082</v>
      </c>
      <c r="AD57" s="31">
        <v>-609.76564582358867</v>
      </c>
      <c r="AE57" s="31">
        <v>-6726.7512800000022</v>
      </c>
      <c r="AF57" s="31">
        <v>-12974.860824396983</v>
      </c>
    </row>
    <row r="58" spans="1:32" ht="12.95" customHeight="1" x14ac:dyDescent="0.2">
      <c r="A58" s="254" t="s">
        <v>1301</v>
      </c>
      <c r="B58" s="31">
        <v>-116543.70614999997</v>
      </c>
      <c r="C58" s="31">
        <v>-90961.835339999991</v>
      </c>
      <c r="D58" s="31">
        <v>-165544.54680999997</v>
      </c>
      <c r="E58" s="31">
        <v>-53131.083589999995</v>
      </c>
      <c r="F58" s="31">
        <v>-79912.277266024015</v>
      </c>
      <c r="G58" s="31">
        <v>-243420.32677414856</v>
      </c>
      <c r="H58" s="31">
        <v>-1801.5617299999999</v>
      </c>
      <c r="I58" s="31">
        <v>-1977.5645200000001</v>
      </c>
      <c r="J58" s="31">
        <v>-25814.391650000001</v>
      </c>
      <c r="K58" s="31">
        <v>-142490.26618000001</v>
      </c>
      <c r="L58" s="31">
        <v>-33881.281050000005</v>
      </c>
      <c r="M58" s="31">
        <v>-55808.671490000001</v>
      </c>
      <c r="N58" s="31">
        <v>-16549.54232</v>
      </c>
      <c r="O58" s="31">
        <v>-153640.56516999999</v>
      </c>
      <c r="P58" s="31">
        <v>-113750.06307999999</v>
      </c>
      <c r="Q58" s="31">
        <v>-24834.061739999997</v>
      </c>
      <c r="R58" s="31">
        <v>-86007.709060000008</v>
      </c>
      <c r="S58" s="31">
        <v>-26842.066469999998</v>
      </c>
      <c r="T58" s="31">
        <v>-40140.63394</v>
      </c>
      <c r="U58" s="31">
        <v>-32543.924263210327</v>
      </c>
      <c r="V58" s="31">
        <v>-95591.360119999998</v>
      </c>
      <c r="W58" s="31">
        <v>-10304.061</v>
      </c>
      <c r="X58" s="31">
        <v>-58152.556109999998</v>
      </c>
      <c r="Y58" s="31">
        <v>-35325.38566</v>
      </c>
      <c r="Z58" s="31">
        <v>-75426.991699999999</v>
      </c>
      <c r="AA58" s="31">
        <v>-55.015040000000006</v>
      </c>
      <c r="AB58" s="31">
        <v>-7382.4530100000002</v>
      </c>
      <c r="AC58" s="31">
        <v>-54675.599439999998</v>
      </c>
      <c r="AD58" s="31">
        <v>-1215.7002458235886</v>
      </c>
      <c r="AE58" s="31">
        <v>-14004.414690000001</v>
      </c>
      <c r="AF58" s="31">
        <v>-1857729.6156092063</v>
      </c>
    </row>
    <row r="59" spans="1:32" ht="12.95" customHeight="1" x14ac:dyDescent="0.2">
      <c r="A59" s="254" t="s">
        <v>1302</v>
      </c>
      <c r="B59" s="31">
        <v>13450.068060000001</v>
      </c>
      <c r="C59" s="31">
        <v>7346.4521400000003</v>
      </c>
      <c r="D59" s="31">
        <v>9649.5552924915028</v>
      </c>
      <c r="E59" s="31">
        <v>3675.8566999999998</v>
      </c>
      <c r="F59" s="31">
        <v>8301.6041114259697</v>
      </c>
      <c r="G59" s="31">
        <v>419.28739251698283</v>
      </c>
      <c r="H59" s="31">
        <v>344.96635000000009</v>
      </c>
      <c r="I59" s="31">
        <v>3.0349499999999998</v>
      </c>
      <c r="J59" s="31">
        <v>0</v>
      </c>
      <c r="K59" s="31">
        <v>9590.3361399999994</v>
      </c>
      <c r="L59" s="31">
        <v>4593.6215000000002</v>
      </c>
      <c r="M59" s="31">
        <v>35292.843219999995</v>
      </c>
      <c r="N59" s="31">
        <v>8181.19949</v>
      </c>
      <c r="O59" s="31">
        <v>11056.217280000001</v>
      </c>
      <c r="P59" s="31">
        <v>19012.297750000005</v>
      </c>
      <c r="Q59" s="31">
        <v>547.06762000000003</v>
      </c>
      <c r="R59" s="31">
        <v>2397.0089099999996</v>
      </c>
      <c r="S59" s="31">
        <v>2941.7848300000001</v>
      </c>
      <c r="T59" s="31">
        <v>5216.36697</v>
      </c>
      <c r="U59" s="31">
        <v>328.20442499999984</v>
      </c>
      <c r="V59" s="31">
        <v>365.79695000000004</v>
      </c>
      <c r="W59" s="31">
        <v>17.594999999999999</v>
      </c>
      <c r="X59" s="31">
        <v>2529.47588</v>
      </c>
      <c r="Y59" s="31">
        <v>10370.021919999999</v>
      </c>
      <c r="Z59" s="31">
        <v>3876.0812999999998</v>
      </c>
      <c r="AA59" s="31">
        <v>44.012029999999996</v>
      </c>
      <c r="AB59" s="31">
        <v>938.3324100000001</v>
      </c>
      <c r="AC59" s="31">
        <v>2114.2130400000005</v>
      </c>
      <c r="AD59" s="31">
        <v>7.9543700000000008</v>
      </c>
      <c r="AE59" s="31">
        <v>406.20170999999993</v>
      </c>
      <c r="AF59" s="31">
        <v>163017.45774143445</v>
      </c>
    </row>
    <row r="60" spans="1:32" ht="12.95" customHeight="1" x14ac:dyDescent="0.2">
      <c r="A60" s="1704" t="s">
        <v>1232</v>
      </c>
      <c r="B60" s="31">
        <v>141792.75542</v>
      </c>
      <c r="C60" s="31">
        <v>105151.10047999999</v>
      </c>
      <c r="D60" s="31">
        <v>127001.94715000001</v>
      </c>
      <c r="E60" s="31">
        <v>60459.000530000005</v>
      </c>
      <c r="F60" s="31">
        <v>75569.906840000011</v>
      </c>
      <c r="G60" s="31">
        <v>223086.51162999999</v>
      </c>
      <c r="H60" s="31">
        <v>2391.8766700000001</v>
      </c>
      <c r="I60" s="31">
        <v>835.32732999999996</v>
      </c>
      <c r="J60" s="31">
        <v>24922.651729999998</v>
      </c>
      <c r="K60" s="31">
        <v>189912.70025999998</v>
      </c>
      <c r="L60" s="31">
        <v>28548.684630000003</v>
      </c>
      <c r="M60" s="31">
        <v>23134.650239999999</v>
      </c>
      <c r="N60" s="31">
        <v>14178.826430000001</v>
      </c>
      <c r="O60" s="31">
        <v>163853.18873999998</v>
      </c>
      <c r="P60" s="31">
        <v>164106.28161000001</v>
      </c>
      <c r="Q60" s="31">
        <v>16596.068060000001</v>
      </c>
      <c r="R60" s="31">
        <v>95931.838289999985</v>
      </c>
      <c r="S60" s="31">
        <v>29993.529429999999</v>
      </c>
      <c r="T60" s="31">
        <v>42690.342619999996</v>
      </c>
      <c r="U60" s="31">
        <v>30716.346533374974</v>
      </c>
      <c r="V60" s="31">
        <v>82974.263439999995</v>
      </c>
      <c r="W60" s="31">
        <v>6976.71</v>
      </c>
      <c r="X60" s="31">
        <v>61060.440800000004</v>
      </c>
      <c r="Y60" s="31">
        <v>13146.208480000001</v>
      </c>
      <c r="Z60" s="31">
        <v>73632.424150000006</v>
      </c>
      <c r="AA60" s="31">
        <v>0</v>
      </c>
      <c r="AB60" s="31">
        <v>2102.7624500000002</v>
      </c>
      <c r="AC60" s="31">
        <v>57238.138100000004</v>
      </c>
      <c r="AD60" s="31">
        <v>604.76638000000003</v>
      </c>
      <c r="AE60" s="31">
        <v>7129.6252199999999</v>
      </c>
      <c r="AF60" s="31">
        <v>1865738.873643375</v>
      </c>
    </row>
    <row r="61" spans="1:32" ht="12.95" customHeight="1" x14ac:dyDescent="0.2">
      <c r="A61" s="1708" t="s">
        <v>2036</v>
      </c>
      <c r="B61" s="31">
        <v>-19163.349080000004</v>
      </c>
      <c r="C61" s="31">
        <v>-12037.98425</v>
      </c>
      <c r="D61" s="31">
        <v>-6290.9139200000009</v>
      </c>
      <c r="E61" s="31">
        <v>-7974.6557200000007</v>
      </c>
      <c r="F61" s="31">
        <v>-7598.4122499999994</v>
      </c>
      <c r="G61" s="31">
        <v>-574.96389999999997</v>
      </c>
      <c r="H61" s="31">
        <v>-398.97909999999996</v>
      </c>
      <c r="I61" s="31">
        <v>-8.7088000000000001</v>
      </c>
      <c r="J61" s="31">
        <v>0</v>
      </c>
      <c r="K61" s="31">
        <v>-14968.297440000002</v>
      </c>
      <c r="L61" s="31">
        <v>-8541.5731899999992</v>
      </c>
      <c r="M61" s="31">
        <v>-10190.154140000001</v>
      </c>
      <c r="N61" s="31">
        <v>-6779.6189999999997</v>
      </c>
      <c r="O61" s="31">
        <v>-14207.863790000001</v>
      </c>
      <c r="P61" s="31">
        <v>-42511.155099999996</v>
      </c>
      <c r="Q61" s="31">
        <v>-2528.22001</v>
      </c>
      <c r="R61" s="31">
        <v>-6395.5389999999998</v>
      </c>
      <c r="S61" s="31">
        <v>-3455.94794</v>
      </c>
      <c r="T61" s="31">
        <v>-8572.6162499999991</v>
      </c>
      <c r="U61" s="31">
        <v>-338.35536999999999</v>
      </c>
      <c r="V61" s="31">
        <v>-565.80151000000001</v>
      </c>
      <c r="W61" s="31">
        <v>0</v>
      </c>
      <c r="X61" s="31">
        <v>-3569.1192999999998</v>
      </c>
      <c r="Y61" s="31">
        <v>-72.906599999999997</v>
      </c>
      <c r="Z61" s="31">
        <v>-4067.2362000000003</v>
      </c>
      <c r="AA61" s="31">
        <v>0</v>
      </c>
      <c r="AB61" s="31">
        <v>-224.04795999999999</v>
      </c>
      <c r="AC61" s="31">
        <v>-2700.2071099999998</v>
      </c>
      <c r="AD61" s="31">
        <v>-6.7861500000000001</v>
      </c>
      <c r="AE61" s="31">
        <v>-258.16352000000001</v>
      </c>
      <c r="AF61" s="31">
        <v>-184001.57659999997</v>
      </c>
    </row>
    <row r="62" spans="1:32" ht="12.95" customHeight="1" x14ac:dyDescent="0.2">
      <c r="A62" s="1708" t="s">
        <v>3962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</row>
    <row r="63" spans="1:32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-164.04343</v>
      </c>
      <c r="J63" s="31">
        <v>0</v>
      </c>
      <c r="K63" s="31">
        <v>0</v>
      </c>
      <c r="L63" s="31">
        <v>0</v>
      </c>
      <c r="M63" s="31">
        <v>0</v>
      </c>
      <c r="N63" s="31">
        <v>1.484</v>
      </c>
      <c r="O63" s="31">
        <v>0</v>
      </c>
      <c r="P63" s="31">
        <v>-1648.72631</v>
      </c>
      <c r="Q63" s="31">
        <v>0</v>
      </c>
      <c r="R63" s="31">
        <v>-2717.9154399999998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-4529.20118</v>
      </c>
    </row>
    <row r="64" spans="1:32" ht="12.95" customHeight="1" x14ac:dyDescent="0.2">
      <c r="A64" s="1708" t="s">
        <v>1946</v>
      </c>
      <c r="B64" s="31">
        <v>-33590.497349999998</v>
      </c>
      <c r="C64" s="31">
        <v>-35225.714648208406</v>
      </c>
      <c r="D64" s="31">
        <v>-73082.323244794083</v>
      </c>
      <c r="E64" s="31">
        <v>-15267.562069664009</v>
      </c>
      <c r="F64" s="31">
        <v>-38886.32425262226</v>
      </c>
      <c r="G64" s="31">
        <v>-130014.67607999996</v>
      </c>
      <c r="H64" s="31">
        <v>-497.76205983372</v>
      </c>
      <c r="I64" s="31">
        <v>-2328.1682700000001</v>
      </c>
      <c r="J64" s="31">
        <v>-24030.0583348</v>
      </c>
      <c r="K64" s="31">
        <v>-59990.980519999997</v>
      </c>
      <c r="L64" s="31">
        <v>-14767.630458768737</v>
      </c>
      <c r="M64" s="31">
        <v>-13313.561406045461</v>
      </c>
      <c r="N64" s="31">
        <v>-5187.1420554527849</v>
      </c>
      <c r="O64" s="31">
        <v>-40245.962610000002</v>
      </c>
      <c r="P64" s="31">
        <v>-41237.240277611985</v>
      </c>
      <c r="Q64" s="31">
        <v>-10496.156948638616</v>
      </c>
      <c r="R64" s="31">
        <v>-34093.957389999996</v>
      </c>
      <c r="S64" s="31">
        <v>-18077.653890000001</v>
      </c>
      <c r="T64" s="31">
        <v>-17925.597564950171</v>
      </c>
      <c r="U64" s="31">
        <v>-18105.944454767323</v>
      </c>
      <c r="V64" s="31">
        <v>-37260.711758733509</v>
      </c>
      <c r="W64" s="31">
        <v>-11209.184000000001</v>
      </c>
      <c r="X64" s="31">
        <v>-16081.131380000003</v>
      </c>
      <c r="Y64" s="31">
        <v>-11339.130289854254</v>
      </c>
      <c r="Z64" s="31">
        <v>-24851.254769592953</v>
      </c>
      <c r="AA64" s="31">
        <v>-846.1818199999999</v>
      </c>
      <c r="AB64" s="31">
        <v>-7496.2873600000012</v>
      </c>
      <c r="AC64" s="31">
        <v>-22508.583369972017</v>
      </c>
      <c r="AD64" s="31">
        <v>-971.49676999999997</v>
      </c>
      <c r="AE64" s="31">
        <v>-7699.6545454136121</v>
      </c>
      <c r="AF64" s="31">
        <v>-766628.52994972374</v>
      </c>
    </row>
    <row r="65" spans="1:32" ht="12.95" customHeight="1" x14ac:dyDescent="0.2">
      <c r="A65" s="1708" t="s">
        <v>3963</v>
      </c>
      <c r="B65" s="31">
        <v>-26800.001869999996</v>
      </c>
      <c r="C65" s="31">
        <v>-18294.673878208407</v>
      </c>
      <c r="D65" s="31">
        <v>-52703.739724794083</v>
      </c>
      <c r="E65" s="31">
        <v>-8940.6978999999992</v>
      </c>
      <c r="F65" s="31">
        <v>-20848.742762622263</v>
      </c>
      <c r="G65" s="31">
        <v>-97009.326569999961</v>
      </c>
      <c r="H65" s="31">
        <v>-478.60090000000002</v>
      </c>
      <c r="I65" s="31">
        <v>-1093.44937</v>
      </c>
      <c r="J65" s="31">
        <v>-10459.741764800001</v>
      </c>
      <c r="K65" s="31">
        <v>-26802.716509999998</v>
      </c>
      <c r="L65" s="31">
        <v>-8599.4238099999984</v>
      </c>
      <c r="M65" s="31">
        <v>-15327.379419999999</v>
      </c>
      <c r="N65" s="31">
        <v>-2646.6039699999969</v>
      </c>
      <c r="O65" s="31">
        <v>-25860.309010000001</v>
      </c>
      <c r="P65" s="31">
        <v>-28526.599499999989</v>
      </c>
      <c r="Q65" s="31">
        <v>-6075.6401600000008</v>
      </c>
      <c r="R65" s="31">
        <v>-21366.977179999998</v>
      </c>
      <c r="S65" s="31">
        <v>-8609.7888700000003</v>
      </c>
      <c r="T65" s="31">
        <v>-9094.2114049501706</v>
      </c>
      <c r="U65" s="31">
        <v>-6049.4084999999995</v>
      </c>
      <c r="V65" s="31">
        <v>-20937.536019999989</v>
      </c>
      <c r="W65" s="31">
        <v>-6593.6450000000004</v>
      </c>
      <c r="X65" s="31">
        <v>-8391.8769700000012</v>
      </c>
      <c r="Y65" s="31">
        <v>-3107.71801</v>
      </c>
      <c r="Z65" s="31">
        <v>-14065.94029</v>
      </c>
      <c r="AA65" s="31">
        <v>-20.964980000000022</v>
      </c>
      <c r="AB65" s="31">
        <v>-2679.15193</v>
      </c>
      <c r="AC65" s="31">
        <v>-11665.10261</v>
      </c>
      <c r="AD65" s="31">
        <v>-767.70947999999999</v>
      </c>
      <c r="AE65" s="31">
        <v>-3362.2472000000002</v>
      </c>
      <c r="AF65" s="31">
        <v>-467179.92556537496</v>
      </c>
    </row>
    <row r="66" spans="1:32" ht="12.95" customHeight="1" x14ac:dyDescent="0.2">
      <c r="A66" s="1708" t="s">
        <v>3964</v>
      </c>
      <c r="B66" s="31">
        <v>-26800.001869999996</v>
      </c>
      <c r="C66" s="31">
        <v>-18294.673878208407</v>
      </c>
      <c r="D66" s="31">
        <v>-52703.739724794083</v>
      </c>
      <c r="E66" s="31">
        <v>-8940.6978999999992</v>
      </c>
      <c r="F66" s="31">
        <v>-20848.742762622263</v>
      </c>
      <c r="G66" s="31">
        <v>-97009.326569999961</v>
      </c>
      <c r="H66" s="31">
        <v>-478.60090000000002</v>
      </c>
      <c r="I66" s="31">
        <v>-1093.44937</v>
      </c>
      <c r="J66" s="31">
        <v>-10459.741764800001</v>
      </c>
      <c r="K66" s="31">
        <v>-26802.716509999998</v>
      </c>
      <c r="L66" s="31">
        <v>-8599.4238099999984</v>
      </c>
      <c r="M66" s="31">
        <v>-15327.379419999999</v>
      </c>
      <c r="N66" s="31">
        <v>-2646.6039699999969</v>
      </c>
      <c r="O66" s="31">
        <v>-25860.309010000001</v>
      </c>
      <c r="P66" s="31">
        <v>-28526.599499999989</v>
      </c>
      <c r="Q66" s="31">
        <v>-6075.6401600000008</v>
      </c>
      <c r="R66" s="31">
        <v>-21366.977179999998</v>
      </c>
      <c r="S66" s="31">
        <v>-8609.7888700000003</v>
      </c>
      <c r="T66" s="31">
        <v>-9094.2114049501706</v>
      </c>
      <c r="U66" s="31">
        <v>-6049.4084999999995</v>
      </c>
      <c r="V66" s="31">
        <v>-20937.536019999989</v>
      </c>
      <c r="W66" s="31">
        <v>-6593.6450000000004</v>
      </c>
      <c r="X66" s="31">
        <v>-8391.8769700000012</v>
      </c>
      <c r="Y66" s="31">
        <v>-3107.71801</v>
      </c>
      <c r="Z66" s="31">
        <v>-14065.94029</v>
      </c>
      <c r="AA66" s="31">
        <v>-20.964980000000022</v>
      </c>
      <c r="AB66" s="31">
        <v>-2679.15193</v>
      </c>
      <c r="AC66" s="31">
        <v>-11665.10261</v>
      </c>
      <c r="AD66" s="31">
        <v>-767.70947999999999</v>
      </c>
      <c r="AE66" s="31">
        <v>-3362.2472000000002</v>
      </c>
      <c r="AF66" s="31">
        <v>-467179.92556537496</v>
      </c>
    </row>
    <row r="67" spans="1:32" ht="12.95" customHeight="1" x14ac:dyDescent="0.2">
      <c r="A67" s="1708" t="s">
        <v>3965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</row>
    <row r="68" spans="1:32" ht="12.95" customHeight="1" x14ac:dyDescent="0.2">
      <c r="A68" s="1708" t="s">
        <v>3966</v>
      </c>
      <c r="B68" s="31">
        <v>3459.5164199999999</v>
      </c>
      <c r="C68" s="31">
        <v>53.581810000000011</v>
      </c>
      <c r="D68" s="31">
        <v>7750.7684900000013</v>
      </c>
      <c r="E68" s="31">
        <v>833.59270000000004</v>
      </c>
      <c r="F68" s="31">
        <v>1667.8835300000003</v>
      </c>
      <c r="G68" s="31">
        <v>800.20464000000004</v>
      </c>
      <c r="H68" s="31">
        <v>347.13707999999997</v>
      </c>
      <c r="I68" s="31">
        <v>0</v>
      </c>
      <c r="J68" s="31">
        <v>0</v>
      </c>
      <c r="K68" s="31">
        <v>1144.4830499999998</v>
      </c>
      <c r="L68" s="31">
        <v>1223.62444</v>
      </c>
      <c r="M68" s="31">
        <v>10864.39971</v>
      </c>
      <c r="N68" s="31">
        <v>1222.7458700000002</v>
      </c>
      <c r="O68" s="31">
        <v>933.58749999999998</v>
      </c>
      <c r="P68" s="31">
        <v>6756.26145</v>
      </c>
      <c r="Q68" s="31">
        <v>7.539999999999999E-3</v>
      </c>
      <c r="R68" s="31">
        <v>403.52126999999996</v>
      </c>
      <c r="S68" s="31">
        <v>850.28564999999992</v>
      </c>
      <c r="T68" s="31">
        <v>58.175940000000004</v>
      </c>
      <c r="U68" s="31">
        <v>0</v>
      </c>
      <c r="V68" s="31">
        <v>1005.8171399999999</v>
      </c>
      <c r="W68" s="31">
        <v>106.833</v>
      </c>
      <c r="X68" s="31">
        <v>4.446E-2</v>
      </c>
      <c r="Y68" s="31">
        <v>527.63549</v>
      </c>
      <c r="Z68" s="31">
        <v>-143.64604</v>
      </c>
      <c r="AA68" s="31">
        <v>10.373029999999996</v>
      </c>
      <c r="AB68" s="31">
        <v>324.32006999999999</v>
      </c>
      <c r="AC68" s="31">
        <v>748.74221999999997</v>
      </c>
      <c r="AD68" s="31">
        <v>0</v>
      </c>
      <c r="AE68" s="31">
        <v>55.323099999999997</v>
      </c>
      <c r="AF68" s="31">
        <v>41005.219559999998</v>
      </c>
    </row>
    <row r="69" spans="1:32" ht="12.95" customHeight="1" x14ac:dyDescent="0.2">
      <c r="A69" s="1704" t="s">
        <v>2340</v>
      </c>
      <c r="B69" s="31">
        <v>-5628.9207200000001</v>
      </c>
      <c r="C69" s="31">
        <v>-10270.71068</v>
      </c>
      <c r="D69" s="31">
        <v>-13758.297629999999</v>
      </c>
      <c r="E69" s="31">
        <v>-3800.5204988319242</v>
      </c>
      <c r="F69" s="31">
        <v>-9761.9903999999988</v>
      </c>
      <c r="G69" s="31">
        <v>-15455.17584</v>
      </c>
      <c r="H69" s="31">
        <v>-257.49061246897952</v>
      </c>
      <c r="I69" s="31">
        <v>-799.74732000000006</v>
      </c>
      <c r="J69" s="31">
        <v>-4446.4422800000002</v>
      </c>
      <c r="K69" s="31">
        <v>-14889.960120000002</v>
      </c>
      <c r="L69" s="31">
        <v>-3251.1789327435786</v>
      </c>
      <c r="M69" s="31">
        <v>-2686.3656923999351</v>
      </c>
      <c r="N69" s="31">
        <v>-2405.5409676763202</v>
      </c>
      <c r="O69" s="31">
        <v>-8067.2688699999999</v>
      </c>
      <c r="P69" s="31">
        <v>-10897.428318552</v>
      </c>
      <c r="Q69" s="31">
        <v>-2093.033246165011</v>
      </c>
      <c r="R69" s="31">
        <v>-7778.1601600000004</v>
      </c>
      <c r="S69" s="31">
        <v>-5426.44823</v>
      </c>
      <c r="T69" s="31">
        <v>-5795.0839599999999</v>
      </c>
      <c r="U69" s="31">
        <v>-6691.911266475081</v>
      </c>
      <c r="V69" s="31">
        <v>-10115.861975597714</v>
      </c>
      <c r="W69" s="31">
        <v>-2245.8820000000001</v>
      </c>
      <c r="X69" s="31">
        <v>-4271.3469000000005</v>
      </c>
      <c r="Y69" s="31">
        <v>-2709.6044616085073</v>
      </c>
      <c r="Z69" s="31">
        <v>-7546.1792715449455</v>
      </c>
      <c r="AA69" s="31">
        <v>-191.51724000000002</v>
      </c>
      <c r="AB69" s="31">
        <v>-2822.5232900000001</v>
      </c>
      <c r="AC69" s="31">
        <v>-7504.7667079154025</v>
      </c>
      <c r="AD69" s="31">
        <v>-103.97475</v>
      </c>
      <c r="AE69" s="31">
        <v>-2349.7132030896814</v>
      </c>
      <c r="AF69" s="31">
        <v>-174023.04554506912</v>
      </c>
    </row>
    <row r="70" spans="1:32" ht="12.95" customHeight="1" x14ac:dyDescent="0.2">
      <c r="A70" s="1708" t="s">
        <v>1285</v>
      </c>
      <c r="B70" s="31">
        <v>-4131.6072999999997</v>
      </c>
      <c r="C70" s="31">
        <v>-2821.6352800000004</v>
      </c>
      <c r="D70" s="31">
        <v>-11121.96722</v>
      </c>
      <c r="E70" s="31">
        <v>-2741.8183080550007</v>
      </c>
      <c r="F70" s="31">
        <v>-3109.62068</v>
      </c>
      <c r="G70" s="31">
        <v>-6098.7652500000004</v>
      </c>
      <c r="H70" s="31">
        <v>-91.203467840347415</v>
      </c>
      <c r="I70" s="31">
        <v>-32.679729999999999</v>
      </c>
      <c r="J70" s="31">
        <v>-1889.2715999999998</v>
      </c>
      <c r="K70" s="31">
        <v>-10187.898060000001</v>
      </c>
      <c r="L70" s="31">
        <v>-1122.1775606986912</v>
      </c>
      <c r="M70" s="31">
        <v>-2578.37722235711</v>
      </c>
      <c r="N70" s="31">
        <v>-975.90251659276839</v>
      </c>
      <c r="O70" s="31">
        <v>-4261.0826300000008</v>
      </c>
      <c r="P70" s="31">
        <v>-2484.6134569539995</v>
      </c>
      <c r="Q70" s="31">
        <v>-77.193333958972502</v>
      </c>
      <c r="R70" s="31">
        <v>-1392.4976299999998</v>
      </c>
      <c r="S70" s="31">
        <v>-2674.4268700000002</v>
      </c>
      <c r="T70" s="31">
        <v>-2562.74145</v>
      </c>
      <c r="U70" s="31">
        <v>-3044.5691075489376</v>
      </c>
      <c r="V70" s="31">
        <v>-3439.9376308463188</v>
      </c>
      <c r="W70" s="31">
        <v>-1474.393</v>
      </c>
      <c r="X70" s="31">
        <v>-1453.7441600000002</v>
      </c>
      <c r="Y70" s="31">
        <v>-1213.3042751669964</v>
      </c>
      <c r="Z70" s="31">
        <v>-2269.1302250569784</v>
      </c>
      <c r="AA70" s="31">
        <v>-500.41748999999999</v>
      </c>
      <c r="AB70" s="31">
        <v>-1881.11897</v>
      </c>
      <c r="AC70" s="31">
        <v>-2042.2656824754342</v>
      </c>
      <c r="AD70" s="31">
        <v>-65.960489999999993</v>
      </c>
      <c r="AE70" s="31">
        <v>-144.01613642242654</v>
      </c>
      <c r="AF70" s="31">
        <v>-77884.336733973993</v>
      </c>
    </row>
    <row r="71" spans="1:32" ht="12.95" customHeight="1" x14ac:dyDescent="0.2">
      <c r="A71" s="251" t="s">
        <v>1010</v>
      </c>
      <c r="B71" s="31">
        <v>0</v>
      </c>
      <c r="C71" s="31">
        <v>-1525.7472399999999</v>
      </c>
      <c r="D71" s="31">
        <v>-2960.8796899999998</v>
      </c>
      <c r="E71" s="31">
        <v>-102.6816514840913</v>
      </c>
      <c r="F71" s="31">
        <v>-1041.6262299999999</v>
      </c>
      <c r="G71" s="31">
        <v>-4121.4066400000002</v>
      </c>
      <c r="H71" s="31">
        <v>-6.2994412754855382</v>
      </c>
      <c r="I71" s="31">
        <v>-14.86002</v>
      </c>
      <c r="J71" s="31">
        <v>-124.87379000000001</v>
      </c>
      <c r="K71" s="31">
        <v>-2740.1091900000006</v>
      </c>
      <c r="L71" s="31">
        <v>-1019.0036202714817</v>
      </c>
      <c r="M71" s="31">
        <v>-345.56138494597104</v>
      </c>
      <c r="N71" s="31">
        <v>-126.04698336265751</v>
      </c>
      <c r="O71" s="31">
        <v>-235.98774</v>
      </c>
      <c r="P71" s="31">
        <v>-1553.5845152480001</v>
      </c>
      <c r="Q71" s="31">
        <v>-537.61313029290295</v>
      </c>
      <c r="R71" s="31">
        <v>-2201.0622100000001</v>
      </c>
      <c r="S71" s="31">
        <v>0</v>
      </c>
      <c r="T71" s="31">
        <v>-97.393460000000005</v>
      </c>
      <c r="U71" s="31">
        <v>-542.76681439543108</v>
      </c>
      <c r="V71" s="31">
        <v>-1584.7614917034214</v>
      </c>
      <c r="W71" s="31">
        <v>-557.024</v>
      </c>
      <c r="X71" s="31">
        <v>-362.17710999999997</v>
      </c>
      <c r="Y71" s="31">
        <v>-121.48694089346685</v>
      </c>
      <c r="Z71" s="31">
        <v>-826.35894299102711</v>
      </c>
      <c r="AA71" s="31">
        <v>-29.852919999999997</v>
      </c>
      <c r="AB71" s="31">
        <v>-183.45318999999998</v>
      </c>
      <c r="AC71" s="31">
        <v>-186.34169958117877</v>
      </c>
      <c r="AD71" s="31">
        <v>-2.7850999999999999</v>
      </c>
      <c r="AE71" s="31">
        <v>0</v>
      </c>
      <c r="AF71" s="31">
        <v>-23151.745146445126</v>
      </c>
    </row>
    <row r="72" spans="1:32" ht="12.95" customHeight="1" x14ac:dyDescent="0.2">
      <c r="A72" s="251" t="s">
        <v>1011</v>
      </c>
      <c r="B72" s="31">
        <v>0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-15.114080867039702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-15.114080867039702</v>
      </c>
    </row>
    <row r="73" spans="1:32" ht="12.95" customHeight="1" x14ac:dyDescent="0.2">
      <c r="A73" s="78" t="s">
        <v>2340</v>
      </c>
      <c r="B73" s="31">
        <v>0</v>
      </c>
      <c r="C73" s="31">
        <v>-390.94279000000006</v>
      </c>
      <c r="D73" s="31">
        <v>-288.20747000000006</v>
      </c>
      <c r="E73" s="31">
        <v>-515.43641129299317</v>
      </c>
      <c r="F73" s="31">
        <v>-4055.3421900000003</v>
      </c>
      <c r="G73" s="31">
        <v>-13.64653</v>
      </c>
      <c r="H73" s="31">
        <v>-10.31197769071718</v>
      </c>
      <c r="I73" s="31">
        <v>-127.4803</v>
      </c>
      <c r="J73" s="31">
        <v>-539.83217000000002</v>
      </c>
      <c r="K73" s="31">
        <v>-4483.0121100000006</v>
      </c>
      <c r="L73" s="31">
        <v>-749.31415418794654</v>
      </c>
      <c r="M73" s="31">
        <v>-2303.1220663424438</v>
      </c>
      <c r="N73" s="31">
        <v>-41.65630782104197</v>
      </c>
      <c r="O73" s="31">
        <v>-707.03696000000014</v>
      </c>
      <c r="P73" s="31">
        <v>-2321.6071368580001</v>
      </c>
      <c r="Q73" s="31">
        <v>-1712.6846182217296</v>
      </c>
      <c r="R73" s="31">
        <v>-1525.35842</v>
      </c>
      <c r="S73" s="31">
        <v>0</v>
      </c>
      <c r="T73" s="31">
        <v>-434.34323000000006</v>
      </c>
      <c r="U73" s="31">
        <v>-836.21182308541347</v>
      </c>
      <c r="V73" s="31">
        <v>-540.34472952720159</v>
      </c>
      <c r="W73" s="31">
        <v>-445.07299999999998</v>
      </c>
      <c r="X73" s="31">
        <v>-1533.6655600000001</v>
      </c>
      <c r="Y73" s="31">
        <v>-352.51223218528361</v>
      </c>
      <c r="Z73" s="31">
        <v>0</v>
      </c>
      <c r="AA73" s="31">
        <v>-55.631099999999996</v>
      </c>
      <c r="AB73" s="31">
        <v>0</v>
      </c>
      <c r="AC73" s="31">
        <v>0</v>
      </c>
      <c r="AD73" s="31">
        <v>-13.480709999999998</v>
      </c>
      <c r="AE73" s="31">
        <v>-1539.4534124947697</v>
      </c>
      <c r="AF73" s="31">
        <v>-25535.707409707542</v>
      </c>
    </row>
    <row r="74" spans="1:32" ht="12.95" customHeight="1" x14ac:dyDescent="0.2">
      <c r="A74" s="251" t="s">
        <v>1285</v>
      </c>
      <c r="B74" s="31">
        <v>-489.48388</v>
      </c>
      <c r="C74" s="31">
        <v>-1975.5865899999999</v>
      </c>
      <c r="D74" s="31">
        <v>0</v>
      </c>
      <c r="E74" s="31">
        <v>0</v>
      </c>
      <c r="F74" s="31">
        <v>-1736.88552</v>
      </c>
      <c r="G74" s="31">
        <v>-8116.5598899999995</v>
      </c>
      <c r="H74" s="31">
        <v>-0.99274055819029672</v>
      </c>
      <c r="I74" s="31">
        <v>-259.95152999999999</v>
      </c>
      <c r="J74" s="31">
        <v>-6569.8967300000004</v>
      </c>
      <c r="K74" s="31">
        <v>-2031.7675800000002</v>
      </c>
      <c r="L74" s="31">
        <v>-1235.0427400000001</v>
      </c>
      <c r="M74" s="31">
        <v>-937.15532999999994</v>
      </c>
      <c r="N74" s="31">
        <v>-214.13718</v>
      </c>
      <c r="O74" s="31">
        <v>-2047.8648999999998</v>
      </c>
      <c r="P74" s="31">
        <v>-2209.6688000000004</v>
      </c>
      <c r="Q74" s="31">
        <v>0</v>
      </c>
      <c r="R74" s="31">
        <v>-233.42305999999999</v>
      </c>
      <c r="S74" s="31">
        <v>-2217.2755699999998</v>
      </c>
      <c r="T74" s="31">
        <v>0</v>
      </c>
      <c r="U74" s="31">
        <v>-941.07694326246087</v>
      </c>
      <c r="V74" s="31">
        <v>-1648.0870510588616</v>
      </c>
      <c r="W74" s="31">
        <v>0</v>
      </c>
      <c r="X74" s="31">
        <v>-68.365139999999982</v>
      </c>
      <c r="Y74" s="31">
        <v>-4362.1398600000002</v>
      </c>
      <c r="Z74" s="31">
        <v>0</v>
      </c>
      <c r="AA74" s="31">
        <v>-58.171120000000002</v>
      </c>
      <c r="AB74" s="31">
        <v>-254.36005</v>
      </c>
      <c r="AC74" s="31">
        <v>-1858.84889</v>
      </c>
      <c r="AD74" s="31">
        <v>-17.58624</v>
      </c>
      <c r="AE74" s="31">
        <v>-359.5476934067346</v>
      </c>
      <c r="AF74" s="31">
        <v>-39843.875028286253</v>
      </c>
    </row>
    <row r="75" spans="1:32" ht="12.95" customHeight="1" x14ac:dyDescent="0.2">
      <c r="A75" s="78" t="s">
        <v>648</v>
      </c>
      <c r="B75" s="31">
        <v>-53.344839999999998</v>
      </c>
      <c r="C75" s="31">
        <v>0</v>
      </c>
      <c r="D75" s="31">
        <v>-2588.5540900000005</v>
      </c>
      <c r="E75" s="31">
        <v>-755.24020999999993</v>
      </c>
      <c r="F75" s="31">
        <v>-455.23581727454996</v>
      </c>
      <c r="G75" s="31">
        <v>0</v>
      </c>
      <c r="H75" s="31">
        <v>-160.98522999999997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-268.80914000000001</v>
      </c>
      <c r="O75" s="31">
        <v>-609.04687000000001</v>
      </c>
      <c r="P75" s="31">
        <v>0</v>
      </c>
      <c r="Q75" s="31">
        <v>-779.15746000000001</v>
      </c>
      <c r="R75" s="31">
        <v>-1563.6359199999999</v>
      </c>
      <c r="S75" s="31">
        <v>-656.00220000000002</v>
      </c>
      <c r="T75" s="31">
        <v>-1016.77251</v>
      </c>
      <c r="U75" s="31">
        <v>0</v>
      </c>
      <c r="V75" s="31">
        <v>-1782.9356399999999</v>
      </c>
      <c r="W75" s="31">
        <v>-437.45299999999997</v>
      </c>
      <c r="X75" s="31">
        <v>0</v>
      </c>
      <c r="Y75" s="31">
        <v>0</v>
      </c>
      <c r="Z75" s="31">
        <v>-951.40943000000016</v>
      </c>
      <c r="AA75" s="31">
        <v>0</v>
      </c>
      <c r="AB75" s="31">
        <v>0</v>
      </c>
      <c r="AC75" s="31">
        <v>0</v>
      </c>
      <c r="AD75" s="31">
        <v>0</v>
      </c>
      <c r="AE75" s="31">
        <v>24.086580000000001</v>
      </c>
      <c r="AF75" s="31">
        <v>-12054.495777274551</v>
      </c>
    </row>
    <row r="76" spans="1:32" ht="15" customHeight="1" x14ac:dyDescent="0.2">
      <c r="A76" s="1318" t="s">
        <v>850</v>
      </c>
      <c r="B76" s="1721">
        <v>-127692.92457999996</v>
      </c>
      <c r="C76" s="1721">
        <v>-106032.77494820839</v>
      </c>
      <c r="D76" s="1721">
        <v>-343468.39084230253</v>
      </c>
      <c r="E76" s="1721">
        <v>-65506.231369664005</v>
      </c>
      <c r="F76" s="1721">
        <v>-104831.32404713731</v>
      </c>
      <c r="G76" s="1721">
        <v>-611680.64325163153</v>
      </c>
      <c r="H76" s="1721">
        <v>-2023.9185998337198</v>
      </c>
      <c r="I76" s="1721">
        <v>-5705.5280700000003</v>
      </c>
      <c r="J76" s="1721">
        <v>-77108.120394800004</v>
      </c>
      <c r="K76" s="1721">
        <v>-185095.39965000004</v>
      </c>
      <c r="L76" s="1721">
        <v>-59770.774128768724</v>
      </c>
      <c r="M76" s="1721">
        <v>-45316.15694604547</v>
      </c>
      <c r="N76" s="1721">
        <v>-13754.795045452784</v>
      </c>
      <c r="O76" s="1721">
        <v>-176292.71732999993</v>
      </c>
      <c r="P76" s="1721">
        <v>-174923.63758761197</v>
      </c>
      <c r="Q76" s="1721">
        <v>-46264.425378638611</v>
      </c>
      <c r="R76" s="1721">
        <v>-121981.37376000003</v>
      </c>
      <c r="S76" s="1721">
        <v>-44666.517970000001</v>
      </c>
      <c r="T76" s="1721">
        <v>-49767.556164950169</v>
      </c>
      <c r="U76" s="1721">
        <v>-50459.343939602673</v>
      </c>
      <c r="V76" s="1721">
        <v>-134375.14134873351</v>
      </c>
      <c r="W76" s="1721">
        <v>-36419.714</v>
      </c>
      <c r="X76" s="1721">
        <v>-57659.199049999996</v>
      </c>
      <c r="Y76" s="1721">
        <v>-57240.065529854255</v>
      </c>
      <c r="Z76" s="1721">
        <v>-94395.762906403936</v>
      </c>
      <c r="AA76" s="1721">
        <v>-858.07843999999989</v>
      </c>
      <c r="AB76" s="1721">
        <v>-20043.933090000002</v>
      </c>
      <c r="AC76" s="1721">
        <v>-66594.673049972014</v>
      </c>
      <c r="AD76" s="1721">
        <v>-2289.4131858235887</v>
      </c>
      <c r="AE76" s="1721">
        <v>-30314.788135413615</v>
      </c>
      <c r="AF76" s="1721">
        <v>-2912533.3227408486</v>
      </c>
    </row>
    <row r="77" spans="1:32" ht="12.95" customHeight="1" x14ac:dyDescent="0.2">
      <c r="A77" s="255" t="s">
        <v>1125</v>
      </c>
      <c r="B77" s="1727"/>
      <c r="C77" s="1727"/>
      <c r="D77" s="1727"/>
      <c r="E77" s="1727"/>
      <c r="F77" s="1727"/>
      <c r="G77" s="1727"/>
      <c r="H77" s="1727"/>
      <c r="I77" s="1727"/>
      <c r="J77" s="1727"/>
      <c r="K77" s="1727"/>
      <c r="L77" s="1727"/>
      <c r="M77" s="1727"/>
      <c r="N77" s="1727"/>
      <c r="O77" s="1727"/>
      <c r="P77" s="1727"/>
      <c r="Q77" s="1727"/>
      <c r="R77" s="1727"/>
      <c r="S77" s="1727"/>
      <c r="T77" s="1727"/>
      <c r="U77" s="1727"/>
      <c r="V77" s="1727"/>
      <c r="W77" s="1727"/>
      <c r="X77" s="1727"/>
      <c r="Y77" s="1727"/>
      <c r="Z77" s="1727"/>
      <c r="AA77" s="1727"/>
      <c r="AB77" s="1727"/>
      <c r="AC77" s="1727"/>
      <c r="AD77" s="1727"/>
      <c r="AE77" s="1727"/>
      <c r="AF77" s="1727"/>
    </row>
    <row r="78" spans="1:32" ht="15" customHeight="1" thickBot="1" x14ac:dyDescent="0.25">
      <c r="A78" s="1316" t="s">
        <v>851</v>
      </c>
      <c r="B78" s="1726">
        <v>19295.013980000018</v>
      </c>
      <c r="C78" s="1726">
        <v>8912.5550817916228</v>
      </c>
      <c r="D78" s="1726">
        <v>-51561.093552302511</v>
      </c>
      <c r="E78" s="1726">
        <v>-4038.4345856507425</v>
      </c>
      <c r="F78" s="1726">
        <v>-23620.234257736898</v>
      </c>
      <c r="G78" s="1726">
        <v>11250.164268368506</v>
      </c>
      <c r="H78" s="1726">
        <v>158.51208959626683</v>
      </c>
      <c r="I78" s="1726">
        <v>-915.56974000000082</v>
      </c>
      <c r="J78" s="1726">
        <v>-16386.676714800007</v>
      </c>
      <c r="K78" s="1726">
        <v>-31975.674084947706</v>
      </c>
      <c r="L78" s="1726">
        <v>-17190.427607581136</v>
      </c>
      <c r="M78" s="1726">
        <v>-8252.5496660454664</v>
      </c>
      <c r="N78" s="1726">
        <v>-6297.5300860241477</v>
      </c>
      <c r="O78" s="1726">
        <v>-11448.739483321115</v>
      </c>
      <c r="P78" s="1726">
        <v>-17862.825411651866</v>
      </c>
      <c r="Q78" s="1726">
        <v>-14814.443018638616</v>
      </c>
      <c r="R78" s="1726">
        <v>-15981.333120000025</v>
      </c>
      <c r="S78" s="1726">
        <v>-5225.0425499999983</v>
      </c>
      <c r="T78" s="1726">
        <v>-6490.2144749501676</v>
      </c>
      <c r="U78" s="1726">
        <v>-24677.019610213469</v>
      </c>
      <c r="V78" s="1726">
        <v>-10256.000968868088</v>
      </c>
      <c r="W78" s="1726">
        <v>-8647.4989999999998</v>
      </c>
      <c r="X78" s="1726">
        <v>-13006.472869999983</v>
      </c>
      <c r="Y78" s="1726">
        <v>-43494.468652730204</v>
      </c>
      <c r="Z78" s="1726">
        <v>-16809.053737471113</v>
      </c>
      <c r="AA78" s="1726">
        <v>-854.2053999999996</v>
      </c>
      <c r="AB78" s="1726">
        <v>-8785.5703199999989</v>
      </c>
      <c r="AC78" s="1726">
        <v>2354.5829640360607</v>
      </c>
      <c r="AD78" s="1726">
        <v>2954.5359641764117</v>
      </c>
      <c r="AE78" s="1726">
        <v>-14265.518279418982</v>
      </c>
      <c r="AF78" s="1726">
        <v>-327931.2328443834</v>
      </c>
    </row>
    <row r="79" spans="1:32" ht="12.95" customHeight="1" x14ac:dyDescent="0.2">
      <c r="A79" s="1143" t="s">
        <v>2141</v>
      </c>
      <c r="B79" s="1144">
        <v>-3085.5268700000051</v>
      </c>
      <c r="C79" s="1144">
        <v>1541.2538899999845</v>
      </c>
      <c r="D79" s="1144">
        <v>-14717.825348339802</v>
      </c>
      <c r="E79" s="1144">
        <v>-33750.798973698969</v>
      </c>
      <c r="F79" s="1144">
        <v>-33963.424249999982</v>
      </c>
      <c r="G79" s="1144">
        <v>53172.355800000012</v>
      </c>
      <c r="H79" s="1144">
        <v>-949.7121008788248</v>
      </c>
      <c r="I79" s="1144">
        <v>-390.21135000000004</v>
      </c>
      <c r="J79" s="1144">
        <v>-13497.872999999998</v>
      </c>
      <c r="K79" s="1144">
        <v>-67511.27270000003</v>
      </c>
      <c r="L79" s="1144">
        <v>-4716.5792759759452</v>
      </c>
      <c r="M79" s="1144">
        <v>796.86174892211238</v>
      </c>
      <c r="N79" s="1144">
        <v>-4806.32081154971</v>
      </c>
      <c r="O79" s="1144">
        <v>-40890.573164836431</v>
      </c>
      <c r="P79" s="1144">
        <v>-51562.405119999989</v>
      </c>
      <c r="Q79" s="1144">
        <v>-4609.7890412570487</v>
      </c>
      <c r="R79" s="1144">
        <v>-77925.256739999997</v>
      </c>
      <c r="S79" s="1144">
        <v>657.39395999999817</v>
      </c>
      <c r="T79" s="1144">
        <v>-8674.1434699999991</v>
      </c>
      <c r="U79" s="1144">
        <v>-20788.811380720213</v>
      </c>
      <c r="V79" s="1144">
        <v>1220.2712631069739</v>
      </c>
      <c r="W79" s="1144">
        <v>-6904.2510000000002</v>
      </c>
      <c r="X79" s="1144">
        <v>-29410.882284999992</v>
      </c>
      <c r="Y79" s="1144">
        <v>-13686.557256800013</v>
      </c>
      <c r="Z79" s="1144">
        <v>-28002.083813284367</v>
      </c>
      <c r="AA79" s="1144" t="s">
        <v>1933</v>
      </c>
      <c r="AB79" s="1144">
        <v>-2592.9517000000005</v>
      </c>
      <c r="AC79" s="1144">
        <v>-14727.405909164903</v>
      </c>
      <c r="AD79" s="1144">
        <v>514.57702179017815</v>
      </c>
      <c r="AE79" s="1144">
        <v>-8096.1068398000007</v>
      </c>
      <c r="AF79" s="1144">
        <v>-427358.04871748696</v>
      </c>
    </row>
    <row r="80" spans="1:32" ht="12.95" customHeight="1" x14ac:dyDescent="0.2">
      <c r="A80" s="1143" t="s">
        <v>1861</v>
      </c>
      <c r="B80" s="1146">
        <v>-1222.1740399910959</v>
      </c>
      <c r="C80" s="1146">
        <v>-3841.1966899999802</v>
      </c>
      <c r="D80" s="1146">
        <v>32428.449336214682</v>
      </c>
      <c r="E80" s="1146">
        <v>-584.99798846812155</v>
      </c>
      <c r="F80" s="1146">
        <v>-12093.341288378953</v>
      </c>
      <c r="G80" s="1146">
        <v>20573.640790338395</v>
      </c>
      <c r="H80" s="1146">
        <v>1471.4427111532468</v>
      </c>
      <c r="I80" s="1146">
        <v>-653.47108000000014</v>
      </c>
      <c r="J80" s="1146">
        <v>-9404.7407199999998</v>
      </c>
      <c r="K80" s="1146">
        <v>-41468.259919999968</v>
      </c>
      <c r="L80" s="1146">
        <v>4168.5423749099527</v>
      </c>
      <c r="M80" s="1146">
        <v>-2017.5921800000001</v>
      </c>
      <c r="N80" s="1146">
        <v>-3955.2696759394835</v>
      </c>
      <c r="O80" s="1146">
        <v>-1681.0689388297114</v>
      </c>
      <c r="P80" s="1146">
        <v>-28297.320079732064</v>
      </c>
      <c r="Q80" s="1146">
        <v>-4539.0054580905889</v>
      </c>
      <c r="R80" s="1146">
        <v>-2274.8349600000101</v>
      </c>
      <c r="S80" s="1146">
        <v>3301.1196800000016</v>
      </c>
      <c r="T80" s="1146">
        <v>-5443.5824999999977</v>
      </c>
      <c r="U80" s="1146">
        <v>-17863.387581708597</v>
      </c>
      <c r="V80" s="1146">
        <v>10998.573990000014</v>
      </c>
      <c r="W80" s="1146">
        <v>-837.50869000000012</v>
      </c>
      <c r="X80" s="1146">
        <v>-21689.008510000007</v>
      </c>
      <c r="Y80" s="1146">
        <v>-6979.86391059999</v>
      </c>
      <c r="Z80" s="1146">
        <v>-7615.6134344879119</v>
      </c>
      <c r="AA80" s="1146" t="s">
        <v>1933</v>
      </c>
      <c r="AB80" s="1146">
        <v>-1762.4793</v>
      </c>
      <c r="AC80" s="1146">
        <v>-6990.6330693140435</v>
      </c>
      <c r="AD80" s="1146" t="s">
        <v>1933</v>
      </c>
      <c r="AE80" s="1146">
        <v>4888.6659475092529</v>
      </c>
      <c r="AF80" s="1147">
        <v>-103384.91518541498</v>
      </c>
    </row>
    <row r="81" spans="1:32" ht="12.95" customHeight="1" x14ac:dyDescent="0.2">
      <c r="A81" s="190" t="s">
        <v>1111</v>
      </c>
      <c r="B81" s="84">
        <v>-60037.057413055154</v>
      </c>
      <c r="C81" s="84">
        <v>-40971.685390000042</v>
      </c>
      <c r="D81" s="84">
        <v>-15303.316381965826</v>
      </c>
      <c r="E81" s="84">
        <v>-20155.835872732274</v>
      </c>
      <c r="F81" s="84">
        <v>1016.385658483945</v>
      </c>
      <c r="G81" s="84">
        <v>-16881.178669796307</v>
      </c>
      <c r="H81" s="84">
        <v>-4547.7276123579359</v>
      </c>
      <c r="I81" s="84">
        <v>-927.95985999999994</v>
      </c>
      <c r="J81" s="84">
        <v>-1379.11185</v>
      </c>
      <c r="K81" s="84">
        <v>-17187.523680000042</v>
      </c>
      <c r="L81" s="84">
        <v>1665.2448000000213</v>
      </c>
      <c r="M81" s="84">
        <v>-1773.5558900000005</v>
      </c>
      <c r="N81" s="84">
        <v>-3002.9648709190742</v>
      </c>
      <c r="O81" s="84">
        <v>-11453.801586601527</v>
      </c>
      <c r="P81" s="84">
        <v>-14589.766109999997</v>
      </c>
      <c r="Q81" s="84">
        <v>-6650.8361658620033</v>
      </c>
      <c r="R81" s="84">
        <v>-15992.273320000002</v>
      </c>
      <c r="S81" s="84">
        <v>2290.7342600000034</v>
      </c>
      <c r="T81" s="84">
        <v>-7769.1326800000206</v>
      </c>
      <c r="U81" s="84">
        <v>-31895.60407616356</v>
      </c>
      <c r="V81" s="84">
        <v>-13687.887453057781</v>
      </c>
      <c r="W81" s="84" t="s">
        <v>1933</v>
      </c>
      <c r="X81" s="84">
        <v>-16183.194110000004</v>
      </c>
      <c r="Y81" s="84">
        <v>-2948.0298848331731</v>
      </c>
      <c r="Z81" s="84">
        <v>-638.05443999999306</v>
      </c>
      <c r="AA81" s="84" t="s">
        <v>1933</v>
      </c>
      <c r="AB81" s="84" t="s">
        <v>1933</v>
      </c>
      <c r="AC81" s="84">
        <v>-13293.469230000004</v>
      </c>
      <c r="AD81" s="84" t="s">
        <v>1933</v>
      </c>
      <c r="AE81" s="84">
        <v>-5270.1558765701193</v>
      </c>
      <c r="AF81" s="84">
        <v>-317567.75770543073</v>
      </c>
    </row>
    <row r="82" spans="1:32" ht="12.95" customHeight="1" thickBot="1" x14ac:dyDescent="0.25">
      <c r="A82" s="191" t="s">
        <v>1112</v>
      </c>
      <c r="B82" s="85">
        <v>-24000.061619999989</v>
      </c>
      <c r="C82" s="85">
        <v>-20498.594469999931</v>
      </c>
      <c r="D82" s="85">
        <v>-16524.22658000001</v>
      </c>
      <c r="E82" s="85">
        <v>-8685.3802900000101</v>
      </c>
      <c r="F82" s="85">
        <v>-1264.9919225500169</v>
      </c>
      <c r="G82" s="85">
        <v>-48778.748859977277</v>
      </c>
      <c r="H82" s="85">
        <v>-897.0506069500002</v>
      </c>
      <c r="I82" s="85" t="s">
        <v>1933</v>
      </c>
      <c r="J82" s="85" t="s">
        <v>1933</v>
      </c>
      <c r="K82" s="85">
        <v>-6114.1494500000235</v>
      </c>
      <c r="L82" s="85">
        <v>792.1418774136356</v>
      </c>
      <c r="M82" s="85">
        <v>-1566.82568999</v>
      </c>
      <c r="N82" s="85">
        <v>-2310.4284455608581</v>
      </c>
      <c r="O82" s="85">
        <v>-726.41039000001183</v>
      </c>
      <c r="P82" s="85">
        <v>-10694.611100000013</v>
      </c>
      <c r="Q82" s="85">
        <v>1299.1141500000001</v>
      </c>
      <c r="R82" s="85">
        <v>-4119.5202600000002</v>
      </c>
      <c r="S82" s="85">
        <v>-2318.657120000008</v>
      </c>
      <c r="T82" s="85">
        <v>-1156.0772899999999</v>
      </c>
      <c r="U82" s="85">
        <v>-2679.5364899742412</v>
      </c>
      <c r="V82" s="85">
        <v>-426.52028847652718</v>
      </c>
      <c r="W82" s="85" t="s">
        <v>1933</v>
      </c>
      <c r="X82" s="85">
        <v>-14356.716240000002</v>
      </c>
      <c r="Y82" s="85">
        <v>-695.56531000000064</v>
      </c>
      <c r="Z82" s="85">
        <v>3206.3056236865141</v>
      </c>
      <c r="AA82" s="85" t="s">
        <v>1933</v>
      </c>
      <c r="AB82" s="85" t="s">
        <v>1933</v>
      </c>
      <c r="AC82" s="85">
        <v>-12982.680710000021</v>
      </c>
      <c r="AD82" s="85" t="s">
        <v>1933</v>
      </c>
      <c r="AE82" s="85">
        <v>-1638.0703806226747</v>
      </c>
      <c r="AF82" s="85">
        <v>-177137.26186300142</v>
      </c>
    </row>
    <row r="83" spans="1:32" x14ac:dyDescent="0.2">
      <c r="A83" s="86" t="s">
        <v>1305</v>
      </c>
    </row>
    <row r="84" spans="1:32" ht="12.95" customHeight="1" x14ac:dyDescent="0.2">
      <c r="B84" s="33"/>
      <c r="C84" s="33"/>
      <c r="D84" s="33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33"/>
    </row>
  </sheetData>
  <mergeCells count="2">
    <mergeCell ref="N5:AF6"/>
    <mergeCell ref="A5:M6"/>
  </mergeCells>
  <phoneticPr fontId="6" type="noConversion"/>
  <conditionalFormatting sqref="AF8">
    <cfRule type="expression" dxfId="246" priority="32" stopIfTrue="1">
      <formula>$AJ8=1</formula>
    </cfRule>
  </conditionalFormatting>
  <conditionalFormatting sqref="AE8 B8:AB8">
    <cfRule type="expression" dxfId="245" priority="773" stopIfTrue="1">
      <formula>#REF!=1</formula>
    </cfRule>
  </conditionalFormatting>
  <conditionalFormatting sqref="AC8:AD8">
    <cfRule type="expression" dxfId="244" priority="791" stopIfTrue="1">
      <formula>#REF!=1</formula>
    </cfRule>
  </conditionalFormatting>
  <conditionalFormatting sqref="C9:AF9">
    <cfRule type="expression" dxfId="243" priority="1062" stopIfTrue="1">
      <formula>$AI9=1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3" min="2" max="8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3"/>
  <sheetViews>
    <sheetView showGridLines="0" workbookViewId="0">
      <selection activeCell="A7" sqref="A7"/>
    </sheetView>
  </sheetViews>
  <sheetFormatPr defaultRowHeight="12.75" x14ac:dyDescent="0.2"/>
  <cols>
    <col min="1" max="1" width="105.5703125" style="865" customWidth="1"/>
    <col min="2" max="16384" width="9.140625" style="865"/>
  </cols>
  <sheetData>
    <row r="1" spans="1:1" ht="48.75" x14ac:dyDescent="0.6">
      <c r="A1" s="1082" t="s">
        <v>495</v>
      </c>
    </row>
    <row r="2" spans="1:1" ht="30" x14ac:dyDescent="0.4">
      <c r="A2" s="1083"/>
    </row>
    <row r="3" spans="1:1" ht="44.25" x14ac:dyDescent="0.55000000000000004">
      <c r="A3" s="1084" t="s">
        <v>496</v>
      </c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84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4" sqref="A4"/>
    </sheetView>
  </sheetViews>
  <sheetFormatPr defaultRowHeight="12.75" x14ac:dyDescent="0.2"/>
  <cols>
    <col min="1" max="1" width="47.140625" style="514" customWidth="1"/>
    <col min="2" max="2" width="8.28515625" style="514" customWidth="1"/>
    <col min="3" max="3" width="8.7109375" style="514" customWidth="1"/>
    <col min="4" max="4" width="8.85546875" style="514" customWidth="1"/>
    <col min="5" max="7" width="8.7109375" style="514" customWidth="1"/>
    <col min="8" max="8" width="7.5703125" style="514" customWidth="1"/>
    <col min="9" max="9" width="7.7109375" style="514" customWidth="1"/>
    <col min="10" max="11" width="8.7109375" style="514" customWidth="1"/>
    <col min="12" max="12" width="7" style="514" customWidth="1"/>
    <col min="13" max="13" width="8" style="514" customWidth="1"/>
    <col min="14" max="14" width="7.7109375" style="514" customWidth="1"/>
    <col min="15" max="16" width="8.7109375" style="514" customWidth="1"/>
    <col min="17" max="17" width="7.28515625" style="514" customWidth="1"/>
    <col min="18" max="18" width="8.7109375" style="514" customWidth="1"/>
    <col min="19" max="19" width="7.28515625" style="514" customWidth="1"/>
    <col min="20" max="22" width="8.7109375" style="514" customWidth="1"/>
    <col min="23" max="23" width="7.7109375" style="514" customWidth="1"/>
    <col min="24" max="25" width="8.7109375" style="514" customWidth="1"/>
    <col min="26" max="26" width="7.5703125" style="514" customWidth="1"/>
    <col min="27" max="27" width="5.85546875" style="514" customWidth="1"/>
    <col min="28" max="29" width="7.7109375" style="514" customWidth="1"/>
    <col min="30" max="30" width="6.140625" style="514" customWidth="1"/>
    <col min="31" max="31" width="7.28515625" style="514" customWidth="1"/>
    <col min="32" max="32" width="9.140625" style="514" customWidth="1"/>
    <col min="33" max="16384" width="9.140625" style="514"/>
  </cols>
  <sheetData>
    <row r="1" spans="1:32" x14ac:dyDescent="0.2">
      <c r="A1" s="877" t="s">
        <v>624</v>
      </c>
    </row>
    <row r="2" spans="1:32" x14ac:dyDescent="0.2">
      <c r="A2" s="877" t="s">
        <v>625</v>
      </c>
    </row>
    <row r="3" spans="1:32" s="959" customFormat="1" ht="15" customHeight="1" x14ac:dyDescent="0.2">
      <c r="A3" s="1052" t="s">
        <v>1260</v>
      </c>
      <c r="AF3" s="1054" t="str">
        <f>"TABLE: " &amp;RIGHT(A3,3)</f>
        <v>TABLE: 14A</v>
      </c>
    </row>
    <row r="4" spans="1:32" s="579" customFormat="1" ht="12" customHeight="1" x14ac:dyDescent="0.2"/>
    <row r="5" spans="1:32" s="579" customFormat="1" ht="18" customHeight="1" x14ac:dyDescent="0.2">
      <c r="A5" s="1943" t="s">
        <v>3733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1" t="s">
        <v>190</v>
      </c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2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2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F7" s="518">
        <v>0</v>
      </c>
    </row>
    <row r="8" spans="1:32" s="308" customFormat="1" ht="75" customHeight="1" thickBot="1" x14ac:dyDescent="0.25">
      <c r="A8" s="1310"/>
      <c r="B8" s="1313" t="s">
        <v>1538</v>
      </c>
      <c r="C8" s="1313" t="s">
        <v>1074</v>
      </c>
      <c r="D8" s="1313" t="s">
        <v>1033</v>
      </c>
      <c r="E8" s="1313" t="s">
        <v>1899</v>
      </c>
      <c r="F8" s="1313" t="s">
        <v>1900</v>
      </c>
      <c r="G8" s="1313" t="s">
        <v>1090</v>
      </c>
      <c r="H8" s="1313" t="s">
        <v>1976</v>
      </c>
      <c r="I8" s="1313" t="s">
        <v>1129</v>
      </c>
      <c r="J8" s="1313" t="s">
        <v>999</v>
      </c>
      <c r="K8" s="1313" t="s">
        <v>1908</v>
      </c>
      <c r="L8" s="1315" t="s">
        <v>1076</v>
      </c>
      <c r="M8" s="1313" t="s">
        <v>1102</v>
      </c>
      <c r="N8" s="1313" t="s">
        <v>1997</v>
      </c>
      <c r="O8" s="1313" t="s">
        <v>1881</v>
      </c>
      <c r="P8" s="1313" t="s">
        <v>1028</v>
      </c>
      <c r="Q8" s="1313" t="s">
        <v>1753</v>
      </c>
      <c r="R8" s="1313" t="s">
        <v>1077</v>
      </c>
      <c r="S8" s="1313" t="s">
        <v>1032</v>
      </c>
      <c r="T8" s="1313" t="s">
        <v>1031</v>
      </c>
      <c r="U8" s="1313" t="s">
        <v>1101</v>
      </c>
      <c r="V8" s="1313" t="s">
        <v>1934</v>
      </c>
      <c r="W8" s="1313" t="s">
        <v>1877</v>
      </c>
      <c r="X8" s="1313" t="s">
        <v>1100</v>
      </c>
      <c r="Y8" s="1313" t="s">
        <v>1073</v>
      </c>
      <c r="Z8" s="1313" t="s">
        <v>1488</v>
      </c>
      <c r="AA8" s="1313" t="s">
        <v>5</v>
      </c>
      <c r="AB8" s="1313" t="s">
        <v>1886</v>
      </c>
      <c r="AC8" s="1311" t="s">
        <v>1029</v>
      </c>
      <c r="AD8" s="1311" t="s">
        <v>1878</v>
      </c>
      <c r="AE8" s="1313" t="s">
        <v>1022</v>
      </c>
      <c r="AF8" s="1313" t="s">
        <v>1407</v>
      </c>
    </row>
    <row r="9" spans="1:32" ht="15" customHeight="1" x14ac:dyDescent="0.2">
      <c r="A9" s="1714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2"/>
      <c r="AF9" s="92"/>
    </row>
    <row r="10" spans="1:32" ht="12.95" customHeight="1" x14ac:dyDescent="0.2">
      <c r="A10" s="254" t="s">
        <v>1019</v>
      </c>
      <c r="B10" s="31">
        <v>125479.24770999997</v>
      </c>
      <c r="C10" s="31">
        <v>86404.146059999999</v>
      </c>
      <c r="D10" s="31">
        <v>244776.85232999999</v>
      </c>
      <c r="E10" s="31">
        <v>38549.179359999995</v>
      </c>
      <c r="F10" s="31">
        <v>74680.5469084004</v>
      </c>
      <c r="G10" s="31">
        <v>525723.40480999986</v>
      </c>
      <c r="H10" s="31">
        <v>827.74594000000002</v>
      </c>
      <c r="I10" s="31">
        <v>3218.8741099999997</v>
      </c>
      <c r="J10" s="31">
        <v>55736.78976</v>
      </c>
      <c r="K10" s="31">
        <v>109287.87298999999</v>
      </c>
      <c r="L10" s="31">
        <v>37942.457630000004</v>
      </c>
      <c r="M10" s="31">
        <v>36031.673859999995</v>
      </c>
      <c r="N10" s="31">
        <v>7143.1312399999997</v>
      </c>
      <c r="O10" s="31">
        <v>125753.63164999997</v>
      </c>
      <c r="P10" s="31">
        <v>129204.34915999998</v>
      </c>
      <c r="Q10" s="31">
        <v>29626.873489999987</v>
      </c>
      <c r="R10" s="31">
        <v>94864.537979999979</v>
      </c>
      <c r="S10" s="31">
        <v>37835.412020000003</v>
      </c>
      <c r="T10" s="31">
        <v>39984.44902</v>
      </c>
      <c r="U10" s="31">
        <v>27161.237229999995</v>
      </c>
      <c r="V10" s="31">
        <v>94178.414440000008</v>
      </c>
      <c r="W10" s="31">
        <v>24991.905999999999</v>
      </c>
      <c r="X10" s="31">
        <v>36305.396660000006</v>
      </c>
      <c r="Y10" s="31">
        <v>17557.988499999999</v>
      </c>
      <c r="Z10" s="31">
        <v>69117.489759999997</v>
      </c>
      <c r="AA10" s="31">
        <v>3.7314799999998627</v>
      </c>
      <c r="AB10" s="31">
        <v>10572.934089999999</v>
      </c>
      <c r="AC10" s="31">
        <v>51290.669589999998</v>
      </c>
      <c r="AD10" s="31">
        <v>1397.1222899999998</v>
      </c>
      <c r="AE10" s="31">
        <v>13499.373519999999</v>
      </c>
      <c r="AF10" s="31">
        <v>2149147.4395884001</v>
      </c>
    </row>
    <row r="11" spans="1:32" ht="12.95" customHeight="1" x14ac:dyDescent="0.2">
      <c r="A11" s="254" t="s">
        <v>1178</v>
      </c>
      <c r="B11" s="31">
        <v>173712.32472999999</v>
      </c>
      <c r="C11" s="31">
        <v>109221.32679000001</v>
      </c>
      <c r="D11" s="31">
        <v>346653.05001000006</v>
      </c>
      <c r="E11" s="31">
        <v>28486.376369999998</v>
      </c>
      <c r="F11" s="31">
        <v>89554.345808400409</v>
      </c>
      <c r="G11" s="31">
        <v>650788.30140999996</v>
      </c>
      <c r="H11" s="31">
        <v>1007.38953</v>
      </c>
      <c r="I11" s="31">
        <v>6145.7423599999993</v>
      </c>
      <c r="J11" s="31">
        <v>53409.0317</v>
      </c>
      <c r="K11" s="31">
        <v>100723.35642999999</v>
      </c>
      <c r="L11" s="31">
        <v>51529.252900000007</v>
      </c>
      <c r="M11" s="31">
        <v>91022.90125000001</v>
      </c>
      <c r="N11" s="31">
        <v>13789.18476</v>
      </c>
      <c r="O11" s="31">
        <v>125108.57822999998</v>
      </c>
      <c r="P11" s="31">
        <v>142105.55976</v>
      </c>
      <c r="Q11" s="31">
        <v>41849.355319999995</v>
      </c>
      <c r="R11" s="31">
        <v>102856.30455999999</v>
      </c>
      <c r="S11" s="31">
        <v>40698.644459999996</v>
      </c>
      <c r="T11" s="31">
        <v>42852.693610000002</v>
      </c>
      <c r="U11" s="31">
        <v>34750.308219999992</v>
      </c>
      <c r="V11" s="31">
        <v>117655.26114000002</v>
      </c>
      <c r="W11" s="31">
        <v>23109.917000000001</v>
      </c>
      <c r="X11" s="31">
        <v>37655.629919999999</v>
      </c>
      <c r="Y11" s="31">
        <v>29456.014999999999</v>
      </c>
      <c r="Z11" s="31">
        <v>63745.548569999999</v>
      </c>
      <c r="AA11" s="31">
        <v>1294.4990299999999</v>
      </c>
      <c r="AB11" s="31">
        <v>15441.452379999999</v>
      </c>
      <c r="AC11" s="31">
        <v>70107.533259999997</v>
      </c>
      <c r="AD11" s="31">
        <v>1463.90146</v>
      </c>
      <c r="AE11" s="31">
        <v>17826.506559999998</v>
      </c>
      <c r="AF11" s="31">
        <v>2624020.2925284016</v>
      </c>
    </row>
    <row r="12" spans="1:32" ht="12.95" customHeight="1" x14ac:dyDescent="0.2">
      <c r="A12" s="254" t="s">
        <v>1286</v>
      </c>
      <c r="B12" s="31">
        <v>164782.30972999998</v>
      </c>
      <c r="C12" s="31">
        <v>103584.20818</v>
      </c>
      <c r="D12" s="31">
        <v>322952.89923000004</v>
      </c>
      <c r="E12" s="31">
        <v>26090.19572</v>
      </c>
      <c r="F12" s="31">
        <v>79495.716658400401</v>
      </c>
      <c r="G12" s="31">
        <v>604429.91940999997</v>
      </c>
      <c r="H12" s="31">
        <v>804.95316000000003</v>
      </c>
      <c r="I12" s="31">
        <v>5390.9421199999997</v>
      </c>
      <c r="J12" s="31">
        <v>49089.284639999998</v>
      </c>
      <c r="K12" s="31">
        <v>94021.181759999992</v>
      </c>
      <c r="L12" s="31">
        <v>47966.632010000001</v>
      </c>
      <c r="M12" s="31">
        <v>84281.18495000001</v>
      </c>
      <c r="N12" s="31">
        <v>12865.628490000001</v>
      </c>
      <c r="O12" s="31">
        <v>115386.49669999999</v>
      </c>
      <c r="P12" s="31">
        <v>131440.15424</v>
      </c>
      <c r="Q12" s="31">
        <v>38655.104679999997</v>
      </c>
      <c r="R12" s="31">
        <v>94142.432369999995</v>
      </c>
      <c r="S12" s="31">
        <v>37024.834649999997</v>
      </c>
      <c r="T12" s="31">
        <v>39284.660840000004</v>
      </c>
      <c r="U12" s="31">
        <v>32106.028359999997</v>
      </c>
      <c r="V12" s="31">
        <v>107060.86415000001</v>
      </c>
      <c r="W12" s="31">
        <v>21047.605</v>
      </c>
      <c r="X12" s="31">
        <v>34850.141510000001</v>
      </c>
      <c r="Y12" s="31">
        <v>27804.51224</v>
      </c>
      <c r="Z12" s="31">
        <v>62180.151570000002</v>
      </c>
      <c r="AA12" s="31">
        <v>1203.80187</v>
      </c>
      <c r="AB12" s="31">
        <v>13740.43024</v>
      </c>
      <c r="AC12" s="31">
        <v>61609.818239999993</v>
      </c>
      <c r="AD12" s="31">
        <v>1215.34212</v>
      </c>
      <c r="AE12" s="31">
        <v>16340.552149999998</v>
      </c>
      <c r="AF12" s="31">
        <v>2430847.986988401</v>
      </c>
    </row>
    <row r="13" spans="1:32" ht="12.95" customHeight="1" x14ac:dyDescent="0.2">
      <c r="A13" s="254" t="s">
        <v>1287</v>
      </c>
      <c r="B13" s="31">
        <v>0</v>
      </c>
      <c r="C13" s="31">
        <v>0</v>
      </c>
      <c r="D13" s="31">
        <v>0</v>
      </c>
      <c r="E13" s="31">
        <v>0</v>
      </c>
      <c r="F13" s="31">
        <v>16.812949999999997</v>
      </c>
      <c r="G13" s="31">
        <v>0</v>
      </c>
      <c r="H13" s="31">
        <v>176.04526000000001</v>
      </c>
      <c r="I13" s="31">
        <v>266.72523999999999</v>
      </c>
      <c r="J13" s="31">
        <v>263.63761</v>
      </c>
      <c r="K13" s="31">
        <v>0</v>
      </c>
      <c r="L13" s="31">
        <v>1082.06674</v>
      </c>
      <c r="M13" s="31">
        <v>264.35521999999997</v>
      </c>
      <c r="N13" s="31">
        <v>0</v>
      </c>
      <c r="O13" s="31">
        <v>0</v>
      </c>
      <c r="P13" s="31">
        <v>0</v>
      </c>
      <c r="Q13" s="31">
        <v>263.67437999999999</v>
      </c>
      <c r="R13" s="31">
        <v>438.66131999999999</v>
      </c>
      <c r="S13" s="31">
        <v>261.82657999999998</v>
      </c>
      <c r="T13" s="31">
        <v>0</v>
      </c>
      <c r="U13" s="31">
        <v>263.20613000000003</v>
      </c>
      <c r="V13" s="31">
        <v>3096.4672999999998</v>
      </c>
      <c r="W13" s="31">
        <v>0</v>
      </c>
      <c r="X13" s="31">
        <v>265.91084999999998</v>
      </c>
      <c r="Y13" s="31">
        <v>316.04469</v>
      </c>
      <c r="Z13" s="31">
        <v>0</v>
      </c>
      <c r="AA13" s="31">
        <v>0</v>
      </c>
      <c r="AB13" s="31">
        <v>319.99779999999998</v>
      </c>
      <c r="AC13" s="31">
        <v>4403.7307799999999</v>
      </c>
      <c r="AD13" s="31">
        <v>156.04002</v>
      </c>
      <c r="AE13" s="31">
        <v>240.01851000000002</v>
      </c>
      <c r="AF13" s="31">
        <v>12095.221380000001</v>
      </c>
    </row>
    <row r="14" spans="1:32" ht="12.95" customHeight="1" x14ac:dyDescent="0.2">
      <c r="A14" s="88" t="s">
        <v>3864</v>
      </c>
      <c r="B14" s="31">
        <v>8930.0149999999994</v>
      </c>
      <c r="C14" s="31">
        <v>5637.1186100000004</v>
      </c>
      <c r="D14" s="31">
        <v>23700.15078</v>
      </c>
      <c r="E14" s="31">
        <v>2396.1806499999998</v>
      </c>
      <c r="F14" s="31">
        <v>10041.816199999999</v>
      </c>
      <c r="G14" s="31">
        <v>46358.381999999998</v>
      </c>
      <c r="H14" s="31">
        <v>26.391110000000001</v>
      </c>
      <c r="I14" s="31">
        <v>488.07499999999999</v>
      </c>
      <c r="J14" s="31">
        <v>4056.1094500000004</v>
      </c>
      <c r="K14" s="31">
        <v>6702.1746700000003</v>
      </c>
      <c r="L14" s="31">
        <v>2480.5541499999999</v>
      </c>
      <c r="M14" s="31">
        <v>6477.3610799999997</v>
      </c>
      <c r="N14" s="31">
        <v>923.55627000000004</v>
      </c>
      <c r="O14" s="31">
        <v>9722.0815299999995</v>
      </c>
      <c r="P14" s="31">
        <v>10665.40552</v>
      </c>
      <c r="Q14" s="31">
        <v>2930.5762599999998</v>
      </c>
      <c r="R14" s="31">
        <v>8275.2108700000008</v>
      </c>
      <c r="S14" s="31">
        <v>3411.9832299999998</v>
      </c>
      <c r="T14" s="31">
        <v>3568.0327699999998</v>
      </c>
      <c r="U14" s="31">
        <v>2381.0737300000001</v>
      </c>
      <c r="V14" s="31">
        <v>7497.9296900000008</v>
      </c>
      <c r="W14" s="31">
        <v>2062.3119999999999</v>
      </c>
      <c r="X14" s="31">
        <v>2539.5775600000002</v>
      </c>
      <c r="Y14" s="31">
        <v>1335.4580700000001</v>
      </c>
      <c r="Z14" s="31">
        <v>1565.3969999999999</v>
      </c>
      <c r="AA14" s="31">
        <v>90.697159999999997</v>
      </c>
      <c r="AB14" s="31">
        <v>1381.0243400000002</v>
      </c>
      <c r="AC14" s="31">
        <v>4093.9842400000002</v>
      </c>
      <c r="AD14" s="31">
        <v>92.519320000000008</v>
      </c>
      <c r="AE14" s="31">
        <v>1245.9358999999999</v>
      </c>
      <c r="AF14" s="31">
        <v>181077.08416000003</v>
      </c>
    </row>
    <row r="15" spans="1:32" ht="12.95" customHeight="1" x14ac:dyDescent="0.2">
      <c r="A15" s="254" t="s">
        <v>1288</v>
      </c>
      <c r="B15" s="31">
        <v>-19492.219789999999</v>
      </c>
      <c r="C15" s="31">
        <v>-1902.5907999999999</v>
      </c>
      <c r="D15" s="31">
        <v>-15942.881080000003</v>
      </c>
      <c r="E15" s="31">
        <v>-2719.4200599999995</v>
      </c>
      <c r="F15" s="31">
        <v>-8957.19139</v>
      </c>
      <c r="G15" s="31">
        <v>-88.040950000000407</v>
      </c>
      <c r="H15" s="31">
        <v>-5.0074300000000003</v>
      </c>
      <c r="I15" s="31">
        <v>-39.215580000000003</v>
      </c>
      <c r="J15" s="31">
        <v>-95.864310000000003</v>
      </c>
      <c r="K15" s="31">
        <v>-4509.8838200000009</v>
      </c>
      <c r="L15" s="31">
        <v>-9091.7201899999982</v>
      </c>
      <c r="M15" s="31">
        <v>-42683.012760000005</v>
      </c>
      <c r="N15" s="31">
        <v>-5673.3415500000001</v>
      </c>
      <c r="O15" s="31">
        <v>-244.75913</v>
      </c>
      <c r="P15" s="31">
        <v>-23696.855299999999</v>
      </c>
      <c r="Q15" s="31">
        <v>-5.65604</v>
      </c>
      <c r="R15" s="31">
        <v>-1745.6358400000001</v>
      </c>
      <c r="S15" s="31">
        <v>-4142.4000100000003</v>
      </c>
      <c r="T15" s="31">
        <v>-2492.2157399999996</v>
      </c>
      <c r="U15" s="31">
        <v>-250.29046</v>
      </c>
      <c r="V15" s="31">
        <v>-4315.0182699999996</v>
      </c>
      <c r="W15" s="31">
        <v>-863.49699999999996</v>
      </c>
      <c r="X15" s="31">
        <v>-89.729960000000005</v>
      </c>
      <c r="Y15" s="31">
        <v>-21120.348859999998</v>
      </c>
      <c r="Z15" s="31">
        <v>-557.22255000000007</v>
      </c>
      <c r="AA15" s="31">
        <v>-977.64212999999995</v>
      </c>
      <c r="AB15" s="31">
        <v>-1193.6649999999997</v>
      </c>
      <c r="AC15" s="31">
        <v>-7041.3628900000003</v>
      </c>
      <c r="AD15" s="31">
        <v>-13.199629999999999</v>
      </c>
      <c r="AE15" s="31">
        <v>-25.310489999999991</v>
      </c>
      <c r="AF15" s="31">
        <v>-179975.19900999998</v>
      </c>
    </row>
    <row r="16" spans="1:32" ht="12.95" customHeight="1" x14ac:dyDescent="0.2">
      <c r="A16" s="254" t="s">
        <v>1289</v>
      </c>
      <c r="B16" s="31">
        <v>-19492.219789999999</v>
      </c>
      <c r="C16" s="31">
        <v>-1684.0202099999999</v>
      </c>
      <c r="D16" s="31">
        <v>-15942.881080000003</v>
      </c>
      <c r="E16" s="31">
        <v>-2655.5548999999996</v>
      </c>
      <c r="F16" s="31">
        <v>-8957.19139</v>
      </c>
      <c r="G16" s="31">
        <v>-49.697190000000411</v>
      </c>
      <c r="H16" s="31">
        <v>0</v>
      </c>
      <c r="I16" s="31">
        <v>0</v>
      </c>
      <c r="J16" s="31">
        <v>-95.864310000000003</v>
      </c>
      <c r="K16" s="31">
        <v>-4123.4027600000009</v>
      </c>
      <c r="L16" s="31">
        <v>-9046.6236199999985</v>
      </c>
      <c r="M16" s="31">
        <v>-42353.255640000003</v>
      </c>
      <c r="N16" s="31">
        <v>-5673.3415500000001</v>
      </c>
      <c r="O16" s="31">
        <v>-2.112E-2</v>
      </c>
      <c r="P16" s="31">
        <v>-23680.127270000001</v>
      </c>
      <c r="Q16" s="31">
        <v>0</v>
      </c>
      <c r="R16" s="31">
        <v>-16.842229999999983</v>
      </c>
      <c r="S16" s="31">
        <v>-3826.3891699999999</v>
      </c>
      <c r="T16" s="31">
        <v>-881.78192999999999</v>
      </c>
      <c r="U16" s="31">
        <v>-59.790699999999994</v>
      </c>
      <c r="V16" s="31">
        <v>-4315.0182699999996</v>
      </c>
      <c r="W16" s="31">
        <v>-592.09699999999998</v>
      </c>
      <c r="X16" s="31">
        <v>0</v>
      </c>
      <c r="Y16" s="31">
        <v>-21120.348859999998</v>
      </c>
      <c r="Z16" s="31">
        <v>-9.3851200000000006</v>
      </c>
      <c r="AA16" s="31">
        <v>-958.29993999999999</v>
      </c>
      <c r="AB16" s="31">
        <v>-1099.2513399999998</v>
      </c>
      <c r="AC16" s="31">
        <v>-7041.3628900000003</v>
      </c>
      <c r="AD16" s="31">
        <v>-8.2407199999999996</v>
      </c>
      <c r="AE16" s="31">
        <v>-25.310489999999991</v>
      </c>
      <c r="AF16" s="31">
        <v>-173708.31949000002</v>
      </c>
    </row>
    <row r="17" spans="1:32" ht="12.95" customHeight="1" x14ac:dyDescent="0.2">
      <c r="A17" s="254" t="s">
        <v>1922</v>
      </c>
      <c r="B17" s="31">
        <v>-19492.219789999999</v>
      </c>
      <c r="C17" s="31">
        <v>0.13825000000000001</v>
      </c>
      <c r="D17" s="31">
        <v>-15942.881080000003</v>
      </c>
      <c r="E17" s="31">
        <v>-2656.5690299999997</v>
      </c>
      <c r="F17" s="31">
        <v>-8921.2842000000001</v>
      </c>
      <c r="G17" s="31">
        <v>0</v>
      </c>
      <c r="H17" s="31">
        <v>0</v>
      </c>
      <c r="I17" s="31">
        <v>0</v>
      </c>
      <c r="J17" s="31">
        <v>0</v>
      </c>
      <c r="K17" s="31">
        <v>7023.8465099999994</v>
      </c>
      <c r="L17" s="31">
        <v>-9046.6236199999985</v>
      </c>
      <c r="M17" s="31">
        <v>0</v>
      </c>
      <c r="N17" s="31">
        <v>-6082.9065000000001</v>
      </c>
      <c r="O17" s="31">
        <v>-2.112E-2</v>
      </c>
      <c r="P17" s="31">
        <v>-19696.36839</v>
      </c>
      <c r="Q17" s="31">
        <v>0</v>
      </c>
      <c r="R17" s="31">
        <v>0</v>
      </c>
      <c r="S17" s="31">
        <v>-3826.3891699999999</v>
      </c>
      <c r="T17" s="31">
        <v>-507.27716999999996</v>
      </c>
      <c r="U17" s="31">
        <v>0</v>
      </c>
      <c r="V17" s="31">
        <v>-4074.6690899999994</v>
      </c>
      <c r="W17" s="31">
        <v>0</v>
      </c>
      <c r="X17" s="31">
        <v>0</v>
      </c>
      <c r="Y17" s="31">
        <v>-21120.348859999998</v>
      </c>
      <c r="Z17" s="31">
        <v>-0.16027000000000002</v>
      </c>
      <c r="AA17" s="31">
        <v>-958.29993999999999</v>
      </c>
      <c r="AB17" s="31">
        <v>-592.88159999999993</v>
      </c>
      <c r="AC17" s="31">
        <v>0</v>
      </c>
      <c r="AD17" s="31">
        <v>0</v>
      </c>
      <c r="AE17" s="31">
        <v>0</v>
      </c>
      <c r="AF17" s="31">
        <v>-105894.91506999997</v>
      </c>
    </row>
    <row r="18" spans="1:32" ht="12.95" customHeight="1" x14ac:dyDescent="0.2">
      <c r="A18" s="254" t="s">
        <v>1004</v>
      </c>
      <c r="B18" s="31">
        <v>0</v>
      </c>
      <c r="C18" s="31">
        <v>0</v>
      </c>
      <c r="D18" s="31">
        <v>0</v>
      </c>
      <c r="E18" s="31">
        <v>1.01413</v>
      </c>
      <c r="F18" s="31">
        <v>-35.90719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-42353.255640000003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-7041.3628900000003</v>
      </c>
      <c r="AD18" s="31">
        <v>0</v>
      </c>
      <c r="AE18" s="31">
        <v>0</v>
      </c>
      <c r="AF18" s="31">
        <v>-49429.511590000009</v>
      </c>
    </row>
    <row r="19" spans="1:32" ht="12.95" customHeight="1" x14ac:dyDescent="0.2">
      <c r="A19" s="254" t="s">
        <v>1013</v>
      </c>
      <c r="B19" s="31">
        <v>0</v>
      </c>
      <c r="C19" s="31">
        <v>-1684.1584599999999</v>
      </c>
      <c r="D19" s="31">
        <v>0</v>
      </c>
      <c r="E19" s="31">
        <v>0</v>
      </c>
      <c r="F19" s="31">
        <v>0</v>
      </c>
      <c r="G19" s="31">
        <v>-49.697190000000411</v>
      </c>
      <c r="H19" s="31">
        <v>0</v>
      </c>
      <c r="I19" s="31">
        <v>0</v>
      </c>
      <c r="J19" s="31">
        <v>-95.864310000000003</v>
      </c>
      <c r="K19" s="31">
        <v>-11147.24927</v>
      </c>
      <c r="L19" s="31">
        <v>0</v>
      </c>
      <c r="M19" s="31">
        <v>0</v>
      </c>
      <c r="N19" s="31">
        <v>409.56495000000018</v>
      </c>
      <c r="O19" s="31">
        <v>0</v>
      </c>
      <c r="P19" s="31">
        <v>-3983.7588800000003</v>
      </c>
      <c r="Q19" s="31">
        <v>0</v>
      </c>
      <c r="R19" s="31">
        <v>-16.842229999999983</v>
      </c>
      <c r="S19" s="31">
        <v>0</v>
      </c>
      <c r="T19" s="31">
        <v>-374.50476000000003</v>
      </c>
      <c r="U19" s="31">
        <v>-59.790699999999994</v>
      </c>
      <c r="V19" s="31">
        <v>-240.34917999999999</v>
      </c>
      <c r="W19" s="31">
        <v>-592.09699999999998</v>
      </c>
      <c r="X19" s="31">
        <v>0</v>
      </c>
      <c r="Y19" s="31">
        <v>0</v>
      </c>
      <c r="Z19" s="31">
        <v>-9.22485</v>
      </c>
      <c r="AA19" s="31">
        <v>0</v>
      </c>
      <c r="AB19" s="31">
        <v>-506.36973999999998</v>
      </c>
      <c r="AC19" s="31">
        <v>0</v>
      </c>
      <c r="AD19" s="31">
        <v>-8.2407199999999996</v>
      </c>
      <c r="AE19" s="31">
        <v>-25.310489999999991</v>
      </c>
      <c r="AF19" s="31">
        <v>-18383.892830000001</v>
      </c>
    </row>
    <row r="20" spans="1:32" ht="12.95" customHeight="1" x14ac:dyDescent="0.2">
      <c r="A20" s="254" t="s">
        <v>1290</v>
      </c>
      <c r="B20" s="31">
        <v>0</v>
      </c>
      <c r="C20" s="31">
        <v>-218.57059000000001</v>
      </c>
      <c r="D20" s="31">
        <v>0</v>
      </c>
      <c r="E20" s="31">
        <v>-63.865160000000003</v>
      </c>
      <c r="F20" s="31">
        <v>0</v>
      </c>
      <c r="G20" s="31">
        <v>-38.343759999999996</v>
      </c>
      <c r="H20" s="31">
        <v>-5.0074300000000003</v>
      </c>
      <c r="I20" s="31">
        <v>-39.215580000000003</v>
      </c>
      <c r="J20" s="31">
        <v>0</v>
      </c>
      <c r="K20" s="31">
        <v>-386.48106000000001</v>
      </c>
      <c r="L20" s="31">
        <v>-45.096569999999993</v>
      </c>
      <c r="M20" s="31">
        <v>-329.75711999999999</v>
      </c>
      <c r="N20" s="31">
        <v>0</v>
      </c>
      <c r="O20" s="31">
        <v>-244.73801</v>
      </c>
      <c r="P20" s="31">
        <v>-16.72803</v>
      </c>
      <c r="Q20" s="31">
        <v>-5.65604</v>
      </c>
      <c r="R20" s="31">
        <v>-1728.7936100000002</v>
      </c>
      <c r="S20" s="31">
        <v>-316.01084000000003</v>
      </c>
      <c r="T20" s="31">
        <v>-1610.4338099999998</v>
      </c>
      <c r="U20" s="31">
        <v>-190.49976000000001</v>
      </c>
      <c r="V20" s="31">
        <v>0</v>
      </c>
      <c r="W20" s="31">
        <v>-271.39999999999998</v>
      </c>
      <c r="X20" s="31">
        <v>-89.729960000000005</v>
      </c>
      <c r="Y20" s="31">
        <v>0</v>
      </c>
      <c r="Z20" s="31">
        <v>-547.83743000000004</v>
      </c>
      <c r="AA20" s="31">
        <v>-19.342189999999999</v>
      </c>
      <c r="AB20" s="31">
        <v>-94.413660000000007</v>
      </c>
      <c r="AC20" s="31">
        <v>0</v>
      </c>
      <c r="AD20" s="31">
        <v>-4.9589099999999995</v>
      </c>
      <c r="AE20" s="31">
        <v>0</v>
      </c>
      <c r="AF20" s="31">
        <v>-6266.8795200000004</v>
      </c>
    </row>
    <row r="21" spans="1:32" ht="12.95" customHeight="1" x14ac:dyDescent="0.2">
      <c r="A21" s="254" t="s">
        <v>1014</v>
      </c>
      <c r="B21" s="31">
        <v>0</v>
      </c>
      <c r="C21" s="31">
        <v>-218.57059000000001</v>
      </c>
      <c r="D21" s="31">
        <v>0</v>
      </c>
      <c r="E21" s="31">
        <v>-63.865160000000003</v>
      </c>
      <c r="F21" s="31">
        <v>0</v>
      </c>
      <c r="G21" s="31">
        <v>-38.343759999999996</v>
      </c>
      <c r="H21" s="31">
        <v>0</v>
      </c>
      <c r="I21" s="31">
        <v>-39.215580000000003</v>
      </c>
      <c r="J21" s="31">
        <v>0</v>
      </c>
      <c r="K21" s="31">
        <v>-386.48106000000001</v>
      </c>
      <c r="L21" s="31">
        <v>-45.096569999999993</v>
      </c>
      <c r="M21" s="31">
        <v>-329.75711999999999</v>
      </c>
      <c r="N21" s="31">
        <v>0</v>
      </c>
      <c r="O21" s="31">
        <v>-244.73801</v>
      </c>
      <c r="P21" s="31">
        <v>-16.72803</v>
      </c>
      <c r="Q21" s="31">
        <v>-5.65604</v>
      </c>
      <c r="R21" s="31">
        <v>-1728.7936100000002</v>
      </c>
      <c r="S21" s="31">
        <v>-316.01084000000003</v>
      </c>
      <c r="T21" s="31">
        <v>-1984.9385699999998</v>
      </c>
      <c r="U21" s="31">
        <v>-190.49976000000001</v>
      </c>
      <c r="V21" s="31">
        <v>0</v>
      </c>
      <c r="W21" s="31">
        <v>-271.39999999999998</v>
      </c>
      <c r="X21" s="31">
        <v>-89.729960000000005</v>
      </c>
      <c r="Y21" s="31">
        <v>0</v>
      </c>
      <c r="Z21" s="31">
        <v>-547.83743000000004</v>
      </c>
      <c r="AA21" s="31">
        <v>-19.342189999999999</v>
      </c>
      <c r="AB21" s="31">
        <v>-94.413660000000007</v>
      </c>
      <c r="AC21" s="31">
        <v>0</v>
      </c>
      <c r="AD21" s="31">
        <v>-4.9589099999999995</v>
      </c>
      <c r="AE21" s="31">
        <v>0</v>
      </c>
      <c r="AF21" s="31">
        <v>-6636.3768499999987</v>
      </c>
    </row>
    <row r="22" spans="1:32" ht="12.95" customHeight="1" x14ac:dyDescent="0.2">
      <c r="A22" s="254" t="s">
        <v>1015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</row>
    <row r="23" spans="1:32" ht="12.95" customHeight="1" x14ac:dyDescent="0.2">
      <c r="A23" s="254" t="s">
        <v>1013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-5.0074300000000003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374.50476000000003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369.49733000000003</v>
      </c>
    </row>
    <row r="24" spans="1:32" ht="12.95" customHeight="1" x14ac:dyDescent="0.2">
      <c r="A24" s="88" t="s">
        <v>3861</v>
      </c>
      <c r="B24" s="31">
        <v>-8930.0149999999994</v>
      </c>
      <c r="C24" s="31">
        <v>-3952.9601500000003</v>
      </c>
      <c r="D24" s="31">
        <v>-23700.15078</v>
      </c>
      <c r="E24" s="31">
        <v>-2396.1806499999998</v>
      </c>
      <c r="F24" s="31">
        <v>-10041.816199999999</v>
      </c>
      <c r="G24" s="31">
        <v>-46358.381649999996</v>
      </c>
      <c r="H24" s="31">
        <v>-26.391110000000001</v>
      </c>
      <c r="I24" s="31">
        <v>-488.07499999999999</v>
      </c>
      <c r="J24" s="31">
        <v>-4056.1094500000004</v>
      </c>
      <c r="K24" s="31">
        <v>-6702.1746700000003</v>
      </c>
      <c r="L24" s="31">
        <v>-2480.5166800000002</v>
      </c>
      <c r="M24" s="31">
        <v>-6477.3610799999997</v>
      </c>
      <c r="N24" s="31">
        <v>-923.55627000000004</v>
      </c>
      <c r="O24" s="31">
        <v>-9722.0815299999995</v>
      </c>
      <c r="P24" s="31">
        <v>-10665.40552</v>
      </c>
      <c r="Q24" s="31">
        <v>-2930.5762799999998</v>
      </c>
      <c r="R24" s="31">
        <v>-8275.2108700000008</v>
      </c>
      <c r="S24" s="31">
        <v>-3411.9832299999998</v>
      </c>
      <c r="T24" s="31">
        <v>-3568.0327699999998</v>
      </c>
      <c r="U24" s="31">
        <v>-2381.0737300000001</v>
      </c>
      <c r="V24" s="31">
        <v>-7497.9297200000001</v>
      </c>
      <c r="W24" s="31">
        <v>-2062.3119999999999</v>
      </c>
      <c r="X24" s="31">
        <v>-2539.5775600000002</v>
      </c>
      <c r="Y24" s="31">
        <v>-1335.4580700000001</v>
      </c>
      <c r="Z24" s="31">
        <v>-4793.7910000000002</v>
      </c>
      <c r="AA24" s="31">
        <v>-90.697159999999997</v>
      </c>
      <c r="AB24" s="31">
        <v>-1381.0243400000002</v>
      </c>
      <c r="AC24" s="31">
        <v>-4093.9842400000002</v>
      </c>
      <c r="AD24" s="31">
        <v>-92.519320000000008</v>
      </c>
      <c r="AE24" s="31">
        <v>-1245.9358999999999</v>
      </c>
      <c r="AF24" s="31">
        <v>-182621.28193000006</v>
      </c>
    </row>
    <row r="25" spans="1:32" ht="12.95" customHeight="1" x14ac:dyDescent="0.2">
      <c r="A25" s="88" t="s">
        <v>2032</v>
      </c>
      <c r="B25" s="31">
        <v>-19810.842230000006</v>
      </c>
      <c r="C25" s="31">
        <v>-16961.629780000003</v>
      </c>
      <c r="D25" s="31">
        <v>-62233.165820000017</v>
      </c>
      <c r="E25" s="31">
        <v>15178.403699999999</v>
      </c>
      <c r="F25" s="31">
        <v>4125.2086900000068</v>
      </c>
      <c r="G25" s="31">
        <v>-78618.474000000017</v>
      </c>
      <c r="H25" s="31">
        <v>-148.24505000000002</v>
      </c>
      <c r="I25" s="31">
        <v>-2399.5776699999997</v>
      </c>
      <c r="J25" s="31">
        <v>6479.7318199999991</v>
      </c>
      <c r="K25" s="31">
        <v>19776.575050000003</v>
      </c>
      <c r="L25" s="31">
        <v>-2014.5583999999999</v>
      </c>
      <c r="M25" s="31">
        <v>-5830.8535500000035</v>
      </c>
      <c r="N25" s="31">
        <v>-49.155700000000252</v>
      </c>
      <c r="O25" s="31">
        <v>10611.894079999991</v>
      </c>
      <c r="P25" s="31">
        <v>21461.050219999976</v>
      </c>
      <c r="Q25" s="31">
        <v>-9286.2495100000051</v>
      </c>
      <c r="R25" s="31">
        <v>2029.0801299999907</v>
      </c>
      <c r="S25" s="31">
        <v>4691.1508000000049</v>
      </c>
      <c r="T25" s="31">
        <v>3192.0039199999992</v>
      </c>
      <c r="U25" s="31">
        <v>-4957.7067999999999</v>
      </c>
      <c r="V25" s="31">
        <v>-11663.89871000001</v>
      </c>
      <c r="W25" s="31">
        <v>4807.7979999999998</v>
      </c>
      <c r="X25" s="31">
        <v>1279.0742600000028</v>
      </c>
      <c r="Y25" s="31">
        <v>10557.780429999999</v>
      </c>
      <c r="Z25" s="31">
        <v>10722.954739999997</v>
      </c>
      <c r="AA25" s="31">
        <v>-222.42826000000014</v>
      </c>
      <c r="AB25" s="31">
        <v>-2293.8289500000001</v>
      </c>
      <c r="AC25" s="31">
        <v>-7681.5165399999996</v>
      </c>
      <c r="AD25" s="31">
        <v>38.939779999999928</v>
      </c>
      <c r="AE25" s="31">
        <v>-3055.886649999999</v>
      </c>
      <c r="AF25" s="31">
        <v>-112276.37200000009</v>
      </c>
    </row>
    <row r="26" spans="1:32" ht="12.95" customHeight="1" x14ac:dyDescent="0.2">
      <c r="A26" s="88" t="s">
        <v>1609</v>
      </c>
      <c r="B26" s="31">
        <v>-94779.113219999999</v>
      </c>
      <c r="C26" s="31">
        <v>-63404.806670000005</v>
      </c>
      <c r="D26" s="31">
        <v>-183261.83014000001</v>
      </c>
      <c r="E26" s="31">
        <v>-15108.027400000001</v>
      </c>
      <c r="F26" s="31">
        <v>-48515.58784</v>
      </c>
      <c r="G26" s="31">
        <v>-363030.69255000004</v>
      </c>
      <c r="H26" s="31">
        <v>-507.33339000000001</v>
      </c>
      <c r="I26" s="31">
        <v>-4049.1258599999996</v>
      </c>
      <c r="J26" s="31">
        <v>-26432.365710000002</v>
      </c>
      <c r="K26" s="31">
        <v>-54857.164790000003</v>
      </c>
      <c r="L26" s="31">
        <v>-24225.102870000002</v>
      </c>
      <c r="M26" s="31">
        <v>-50325.31407</v>
      </c>
      <c r="N26" s="31">
        <v>-6867.8709400000007</v>
      </c>
      <c r="O26" s="31">
        <v>-66918.215850000008</v>
      </c>
      <c r="P26" s="31">
        <v>-69129.33322</v>
      </c>
      <c r="Q26" s="31">
        <v>-22421.721100000002</v>
      </c>
      <c r="R26" s="31">
        <v>-53637.901330000008</v>
      </c>
      <c r="S26" s="31">
        <v>-20149.075149999997</v>
      </c>
      <c r="T26" s="31">
        <v>-20739.834420000003</v>
      </c>
      <c r="U26" s="31">
        <v>-17921.017609999999</v>
      </c>
      <c r="V26" s="31">
        <v>-67947.196540000004</v>
      </c>
      <c r="W26" s="31">
        <v>-11738.678</v>
      </c>
      <c r="X26" s="31">
        <v>-19487.589379999998</v>
      </c>
      <c r="Y26" s="31">
        <v>-11000.09735</v>
      </c>
      <c r="Z26" s="31">
        <v>-30069.04146</v>
      </c>
      <c r="AA26" s="31">
        <v>-1202.3698100000001</v>
      </c>
      <c r="AB26" s="31">
        <v>-6626.6398300000001</v>
      </c>
      <c r="AC26" s="31">
        <v>-38749.217570000001</v>
      </c>
      <c r="AD26" s="31">
        <v>-711.55280000000005</v>
      </c>
      <c r="AE26" s="31">
        <v>-9500.5755200000003</v>
      </c>
      <c r="AF26" s="31">
        <v>-1403314.3923899999</v>
      </c>
    </row>
    <row r="27" spans="1:32" ht="12.95" customHeight="1" x14ac:dyDescent="0.2">
      <c r="A27" s="88" t="s">
        <v>1281</v>
      </c>
      <c r="B27" s="31">
        <v>10649.15805</v>
      </c>
      <c r="C27" s="31">
        <v>815.79309000000001</v>
      </c>
      <c r="D27" s="31">
        <v>9069.9791200000018</v>
      </c>
      <c r="E27" s="31">
        <v>148.79525000000001</v>
      </c>
      <c r="F27" s="31">
        <v>4864.5105862566406</v>
      </c>
      <c r="G27" s="31">
        <v>1.2611700000001582</v>
      </c>
      <c r="H27" s="31">
        <v>0</v>
      </c>
      <c r="I27" s="31">
        <v>0</v>
      </c>
      <c r="J27" s="31">
        <v>48.12612</v>
      </c>
      <c r="K27" s="31">
        <v>2535.9865599999994</v>
      </c>
      <c r="L27" s="31">
        <v>2769.8795399999999</v>
      </c>
      <c r="M27" s="31">
        <v>24352.844829999998</v>
      </c>
      <c r="N27" s="31">
        <v>2799.7296499999998</v>
      </c>
      <c r="O27" s="31">
        <v>0</v>
      </c>
      <c r="P27" s="31">
        <v>11417.922699999999</v>
      </c>
      <c r="Q27" s="31">
        <v>8.4100000000000008E-3</v>
      </c>
      <c r="R27" s="31">
        <v>14.492520000000018</v>
      </c>
      <c r="S27" s="31">
        <v>2014.90752</v>
      </c>
      <c r="T27" s="31">
        <v>128.92969999999997</v>
      </c>
      <c r="U27" s="31">
        <v>0</v>
      </c>
      <c r="V27" s="31">
        <v>2196.5616800000003</v>
      </c>
      <c r="W27" s="31">
        <v>129.25700000000001</v>
      </c>
      <c r="X27" s="31">
        <v>-1835.7574199999999</v>
      </c>
      <c r="Y27" s="31">
        <v>3.3778999999999999</v>
      </c>
      <c r="Z27" s="31">
        <v>5.51478</v>
      </c>
      <c r="AA27" s="31">
        <v>889.71303</v>
      </c>
      <c r="AB27" s="31">
        <v>494.29687999999999</v>
      </c>
      <c r="AC27" s="31">
        <v>3237.1388775924624</v>
      </c>
      <c r="AD27" s="31">
        <v>0</v>
      </c>
      <c r="AE27" s="31">
        <v>13.527049999999999</v>
      </c>
      <c r="AF27" s="31">
        <v>76765.954593849092</v>
      </c>
    </row>
    <row r="28" spans="1:32" ht="12.95" customHeight="1" x14ac:dyDescent="0.2">
      <c r="A28" s="88" t="s">
        <v>3862</v>
      </c>
      <c r="B28" s="31">
        <v>6215.5690000000004</v>
      </c>
      <c r="C28" s="31">
        <v>3309.5743299999999</v>
      </c>
      <c r="D28" s="31">
        <v>13917.6417</v>
      </c>
      <c r="E28" s="31">
        <v>1298.91544</v>
      </c>
      <c r="F28" s="31">
        <v>4846.5478137433593</v>
      </c>
      <c r="G28" s="31">
        <v>27321.814190000001</v>
      </c>
      <c r="H28" s="31">
        <v>17.0761</v>
      </c>
      <c r="I28" s="31">
        <v>337.17899999999997</v>
      </c>
      <c r="J28" s="31">
        <v>2185.14815</v>
      </c>
      <c r="K28" s="31">
        <v>3833.3275699999999</v>
      </c>
      <c r="L28" s="31">
        <v>1688.5319199999999</v>
      </c>
      <c r="M28" s="31">
        <v>4913.6468199999999</v>
      </c>
      <c r="N28" s="31">
        <v>488.13292999999999</v>
      </c>
      <c r="O28" s="31">
        <v>5368.08212</v>
      </c>
      <c r="P28" s="31">
        <v>5831.4065199999995</v>
      </c>
      <c r="Q28" s="31">
        <v>1749.93884</v>
      </c>
      <c r="R28" s="31">
        <v>4575.7606500000002</v>
      </c>
      <c r="S28" s="31">
        <v>1924.4352200000001</v>
      </c>
      <c r="T28" s="31">
        <v>1968.2328799999998</v>
      </c>
      <c r="U28" s="31">
        <v>1343.99802</v>
      </c>
      <c r="V28" s="31">
        <v>4429.9531500000003</v>
      </c>
      <c r="W28" s="31">
        <v>197.41300000000001</v>
      </c>
      <c r="X28" s="31">
        <v>1835.7574199999999</v>
      </c>
      <c r="Y28" s="31">
        <v>757.72115000000008</v>
      </c>
      <c r="Z28" s="31">
        <v>2537.9780000000001</v>
      </c>
      <c r="AA28" s="31">
        <v>90.228520000000003</v>
      </c>
      <c r="AB28" s="31">
        <v>616.94114000000002</v>
      </c>
      <c r="AC28" s="31">
        <v>2480.1282324075378</v>
      </c>
      <c r="AD28" s="31">
        <v>47.56944</v>
      </c>
      <c r="AE28" s="31">
        <v>702.09739000000002</v>
      </c>
      <c r="AF28" s="31">
        <v>106830.74665615091</v>
      </c>
    </row>
    <row r="29" spans="1:32" ht="12.95" customHeight="1" x14ac:dyDescent="0.2">
      <c r="A29" s="88" t="s">
        <v>1610</v>
      </c>
      <c r="B29" s="31">
        <v>66142.267299999992</v>
      </c>
      <c r="C29" s="31">
        <v>42968.486100000002</v>
      </c>
      <c r="D29" s="31">
        <v>103150.72748999998</v>
      </c>
      <c r="E29" s="31">
        <v>32196.314320000001</v>
      </c>
      <c r="F29" s="31">
        <v>47718.153170000005</v>
      </c>
      <c r="G29" s="31">
        <v>257090.91094</v>
      </c>
      <c r="H29" s="31">
        <v>342.46596</v>
      </c>
      <c r="I29" s="31">
        <v>1312.3691899999999</v>
      </c>
      <c r="J29" s="31">
        <v>30731.500899999999</v>
      </c>
      <c r="K29" s="31">
        <v>71815.891050000006</v>
      </c>
      <c r="L29" s="31">
        <v>27143.073379999998</v>
      </c>
      <c r="M29" s="31">
        <v>27575.622520000001</v>
      </c>
      <c r="N29" s="31">
        <v>6328.5261600000003</v>
      </c>
      <c r="O29" s="31">
        <v>72162.02781</v>
      </c>
      <c r="P29" s="31">
        <v>87629.608139999982</v>
      </c>
      <c r="Q29" s="31">
        <v>11385.52434</v>
      </c>
      <c r="R29" s="31">
        <v>51158.398670000002</v>
      </c>
      <c r="S29" s="31">
        <v>23223.203550000002</v>
      </c>
      <c r="T29" s="31">
        <v>21834.675760000002</v>
      </c>
      <c r="U29" s="31">
        <v>11619.31279</v>
      </c>
      <c r="V29" s="31">
        <v>51084.172479999994</v>
      </c>
      <c r="W29" s="31">
        <v>16371.596</v>
      </c>
      <c r="X29" s="31">
        <v>20766.89025</v>
      </c>
      <c r="Y29" s="31">
        <v>34660.964679999997</v>
      </c>
      <c r="Z29" s="31">
        <v>38252.697999999997</v>
      </c>
      <c r="AA29" s="31">
        <v>0</v>
      </c>
      <c r="AB29" s="31">
        <v>3639.96495</v>
      </c>
      <c r="AC29" s="31">
        <v>25350.21067</v>
      </c>
      <c r="AD29" s="31">
        <v>702.92313999999999</v>
      </c>
      <c r="AE29" s="31">
        <v>5730.21785</v>
      </c>
      <c r="AF29" s="31">
        <v>1190088.6975599995</v>
      </c>
    </row>
    <row r="30" spans="1:32" ht="12.95" customHeight="1" x14ac:dyDescent="0.2">
      <c r="A30" s="88" t="s">
        <v>1611</v>
      </c>
      <c r="B30" s="31">
        <v>-8038.723359999999</v>
      </c>
      <c r="C30" s="31">
        <v>-650.67663000000005</v>
      </c>
      <c r="D30" s="31">
        <v>-5109.6839900000004</v>
      </c>
      <c r="E30" s="31">
        <v>-3357.5939100000001</v>
      </c>
      <c r="F30" s="31">
        <v>-4788.4150399999999</v>
      </c>
      <c r="G30" s="31">
        <v>-1.7677499999999999</v>
      </c>
      <c r="H30" s="31">
        <v>-0.45372000000000001</v>
      </c>
      <c r="I30" s="31">
        <v>0</v>
      </c>
      <c r="J30" s="31">
        <v>-52.677639999999997</v>
      </c>
      <c r="K30" s="31">
        <v>-3551.4653399999988</v>
      </c>
      <c r="L30" s="31">
        <v>-9390.9403699999984</v>
      </c>
      <c r="M30" s="31">
        <v>-12347.65365</v>
      </c>
      <c r="N30" s="31">
        <v>-2797.6734999999999</v>
      </c>
      <c r="O30" s="31">
        <v>0</v>
      </c>
      <c r="P30" s="31">
        <v>-14288.55392</v>
      </c>
      <c r="Q30" s="31">
        <v>0</v>
      </c>
      <c r="R30" s="31">
        <v>-81.67037999999998</v>
      </c>
      <c r="S30" s="31">
        <v>-2322.3203399999998</v>
      </c>
      <c r="T30" s="31">
        <v>0</v>
      </c>
      <c r="U30" s="31">
        <v>0</v>
      </c>
      <c r="V30" s="31">
        <v>-1427.38948</v>
      </c>
      <c r="W30" s="31">
        <v>-151.79</v>
      </c>
      <c r="X30" s="31">
        <v>-0.22661000000000001</v>
      </c>
      <c r="Y30" s="31">
        <v>-13864.185949999999</v>
      </c>
      <c r="Z30" s="31">
        <v>-4.1945800000000002</v>
      </c>
      <c r="AA30" s="31">
        <v>0</v>
      </c>
      <c r="AB30" s="31">
        <v>-418.39209000000005</v>
      </c>
      <c r="AC30" s="31">
        <v>0.22325</v>
      </c>
      <c r="AD30" s="31">
        <v>0</v>
      </c>
      <c r="AE30" s="31">
        <v>-1.1534200000000001</v>
      </c>
      <c r="AF30" s="31">
        <v>-82647.378419999979</v>
      </c>
    </row>
    <row r="31" spans="1:32" ht="12.95" customHeight="1" x14ac:dyDescent="0.2">
      <c r="A31" s="88" t="s">
        <v>3863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</row>
    <row r="32" spans="1:32" ht="12.95" customHeight="1" x14ac:dyDescent="0.2">
      <c r="A32" s="254" t="s">
        <v>1294</v>
      </c>
      <c r="B32" s="31">
        <v>0</v>
      </c>
      <c r="C32" s="31">
        <v>0</v>
      </c>
      <c r="D32" s="31">
        <v>-12857.21364</v>
      </c>
      <c r="E32" s="31">
        <v>10690.013739999999</v>
      </c>
      <c r="F32" s="31">
        <v>314.80239</v>
      </c>
      <c r="G32" s="31">
        <v>0</v>
      </c>
      <c r="H32" s="31">
        <v>-96.587879999999984</v>
      </c>
      <c r="I32" s="31">
        <v>31.536840000000002</v>
      </c>
      <c r="J32" s="31">
        <v>838.19329999999991</v>
      </c>
      <c r="K32" s="31">
        <v>-1198.8126284720097</v>
      </c>
      <c r="L32" s="31">
        <v>-648.34999999999945</v>
      </c>
      <c r="M32" s="31">
        <v>0</v>
      </c>
      <c r="N32" s="31">
        <v>-596.53000000000009</v>
      </c>
      <c r="O32" s="31">
        <v>6086.1224699999993</v>
      </c>
      <c r="P32" s="31">
        <v>9263.8099299999994</v>
      </c>
      <c r="Q32" s="31">
        <v>-4927.4485299999997</v>
      </c>
      <c r="R32" s="31">
        <v>-1702.7558399999998</v>
      </c>
      <c r="S32" s="31">
        <v>0</v>
      </c>
      <c r="T32" s="31">
        <v>0</v>
      </c>
      <c r="U32" s="31">
        <v>-4173.1538599999994</v>
      </c>
      <c r="V32" s="31">
        <v>-329.69299999999998</v>
      </c>
      <c r="W32" s="31">
        <v>-369.303</v>
      </c>
      <c r="X32" s="31">
        <v>1085.0430000000003</v>
      </c>
      <c r="Y32" s="31">
        <v>-6095.3538099999996</v>
      </c>
      <c r="Z32" s="31">
        <v>0</v>
      </c>
      <c r="AA32" s="31">
        <v>0</v>
      </c>
      <c r="AB32" s="31">
        <v>-1346.96848</v>
      </c>
      <c r="AC32" s="31">
        <v>0</v>
      </c>
      <c r="AD32" s="31">
        <v>0</v>
      </c>
      <c r="AE32" s="31">
        <v>-2510.8657400000002</v>
      </c>
      <c r="AF32" s="31">
        <v>-8543.5147384720112</v>
      </c>
    </row>
    <row r="33" spans="1:32" ht="12.95" customHeight="1" x14ac:dyDescent="0.2">
      <c r="A33" s="254" t="s">
        <v>1295</v>
      </c>
      <c r="B33" s="31">
        <v>0</v>
      </c>
      <c r="C33" s="31">
        <v>0</v>
      </c>
      <c r="D33" s="31">
        <v>-13856.84283</v>
      </c>
      <c r="E33" s="31">
        <v>-4446.8530000000001</v>
      </c>
      <c r="F33" s="31">
        <v>0</v>
      </c>
      <c r="G33" s="31">
        <v>0</v>
      </c>
      <c r="H33" s="31">
        <v>-183.57545999999999</v>
      </c>
      <c r="I33" s="31">
        <v>0</v>
      </c>
      <c r="J33" s="31">
        <v>-1762.4606100000001</v>
      </c>
      <c r="K33" s="31">
        <v>-7595.31919640253</v>
      </c>
      <c r="L33" s="31">
        <v>-4819.2939999999999</v>
      </c>
      <c r="M33" s="31">
        <v>0</v>
      </c>
      <c r="N33" s="31">
        <v>-1065.1780000000001</v>
      </c>
      <c r="O33" s="31">
        <v>-1143.7263799999998</v>
      </c>
      <c r="P33" s="31">
        <v>-3512.9487200000003</v>
      </c>
      <c r="Q33" s="31">
        <v>-4928.1528899999994</v>
      </c>
      <c r="R33" s="31">
        <v>-1754.0566299999998</v>
      </c>
      <c r="S33" s="31">
        <v>0</v>
      </c>
      <c r="T33" s="31">
        <v>0</v>
      </c>
      <c r="U33" s="31">
        <v>-4173.1538599999994</v>
      </c>
      <c r="V33" s="31">
        <v>-329.69299999999998</v>
      </c>
      <c r="W33" s="31">
        <v>-369.303</v>
      </c>
      <c r="X33" s="31">
        <v>-2117.529</v>
      </c>
      <c r="Y33" s="31">
        <v>-6095.3538099999996</v>
      </c>
      <c r="Z33" s="31">
        <v>0</v>
      </c>
      <c r="AA33" s="31">
        <v>0</v>
      </c>
      <c r="AB33" s="31">
        <v>-1455.5407399999999</v>
      </c>
      <c r="AC33" s="31">
        <v>0</v>
      </c>
      <c r="AD33" s="31">
        <v>0</v>
      </c>
      <c r="AE33" s="31">
        <v>-4858.5058600000002</v>
      </c>
      <c r="AF33" s="31">
        <v>-64467.486986402524</v>
      </c>
    </row>
    <row r="34" spans="1:32" ht="12.95" customHeight="1" x14ac:dyDescent="0.2">
      <c r="A34" s="254" t="s">
        <v>1296</v>
      </c>
      <c r="B34" s="31">
        <v>0</v>
      </c>
      <c r="C34" s="31">
        <v>0</v>
      </c>
      <c r="D34" s="31">
        <v>999.62918999999999</v>
      </c>
      <c r="E34" s="31">
        <v>261.92200000000003</v>
      </c>
      <c r="F34" s="31">
        <v>0</v>
      </c>
      <c r="G34" s="31">
        <v>0</v>
      </c>
      <c r="H34" s="31">
        <v>0</v>
      </c>
      <c r="I34" s="31">
        <v>0</v>
      </c>
      <c r="J34" s="31">
        <v>152.68212</v>
      </c>
      <c r="K34" s="31">
        <v>1416.1015279305204</v>
      </c>
      <c r="L34" s="31">
        <v>898.79300000000001</v>
      </c>
      <c r="M34" s="31">
        <v>0</v>
      </c>
      <c r="N34" s="31">
        <v>468.64800000000002</v>
      </c>
      <c r="O34" s="31">
        <v>48.494459999999997</v>
      </c>
      <c r="P34" s="31">
        <v>0</v>
      </c>
      <c r="Q34" s="31">
        <v>0.70435999999999999</v>
      </c>
      <c r="R34" s="31">
        <v>51.300789999999999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204.488</v>
      </c>
      <c r="Y34" s="31">
        <v>0</v>
      </c>
      <c r="Z34" s="31">
        <v>0</v>
      </c>
      <c r="AA34" s="31">
        <v>0</v>
      </c>
      <c r="AB34" s="31">
        <v>108.57226</v>
      </c>
      <c r="AC34" s="31">
        <v>0</v>
      </c>
      <c r="AD34" s="31">
        <v>0</v>
      </c>
      <c r="AE34" s="31">
        <v>0</v>
      </c>
      <c r="AF34" s="31">
        <v>4611.3357079305206</v>
      </c>
    </row>
    <row r="35" spans="1:32" ht="12.95" customHeight="1" x14ac:dyDescent="0.2">
      <c r="A35" s="254" t="s">
        <v>1297</v>
      </c>
      <c r="B35" s="31">
        <v>0</v>
      </c>
      <c r="C35" s="31">
        <v>0</v>
      </c>
      <c r="D35" s="31">
        <v>0</v>
      </c>
      <c r="E35" s="31">
        <v>17061.070449999999</v>
      </c>
      <c r="F35" s="31">
        <v>349.91568000000001</v>
      </c>
      <c r="G35" s="31">
        <v>0</v>
      </c>
      <c r="H35" s="31">
        <v>86.987580000000008</v>
      </c>
      <c r="I35" s="31">
        <v>31.536840000000002</v>
      </c>
      <c r="J35" s="31">
        <v>2447.9717900000001</v>
      </c>
      <c r="K35" s="31">
        <v>5572.2088400000002</v>
      </c>
      <c r="L35" s="31">
        <v>6863.4160000000002</v>
      </c>
      <c r="M35" s="31">
        <v>0</v>
      </c>
      <c r="N35" s="31">
        <v>0</v>
      </c>
      <c r="O35" s="31">
        <v>7360.6399099999999</v>
      </c>
      <c r="P35" s="31">
        <v>12776.75865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2998.1170000000002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2347.64012</v>
      </c>
      <c r="AF35" s="31">
        <v>57896.262859999988</v>
      </c>
    </row>
    <row r="36" spans="1:32" ht="12.95" customHeight="1" x14ac:dyDescent="0.2">
      <c r="A36" s="254" t="s">
        <v>1298</v>
      </c>
      <c r="B36" s="31">
        <v>0</v>
      </c>
      <c r="C36" s="31">
        <v>0</v>
      </c>
      <c r="D36" s="31">
        <v>0</v>
      </c>
      <c r="E36" s="31">
        <v>-2186.1257099999998</v>
      </c>
      <c r="F36" s="31">
        <v>-35.113289999999999</v>
      </c>
      <c r="G36" s="31">
        <v>0</v>
      </c>
      <c r="H36" s="31">
        <v>0</v>
      </c>
      <c r="I36" s="31">
        <v>0</v>
      </c>
      <c r="J36" s="31">
        <v>0</v>
      </c>
      <c r="K36" s="31">
        <v>-591.80380000000002</v>
      </c>
      <c r="L36" s="31">
        <v>-3591.2649999999999</v>
      </c>
      <c r="M36" s="31">
        <v>0</v>
      </c>
      <c r="N36" s="31">
        <v>0</v>
      </c>
      <c r="O36" s="31">
        <v>-179.28551999999999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-3.3000000000000002E-2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-6583.6263200000003</v>
      </c>
    </row>
    <row r="37" spans="1:32" ht="12.95" customHeight="1" x14ac:dyDescent="0.2">
      <c r="A37" s="1715" t="s">
        <v>1299</v>
      </c>
      <c r="B37" s="31">
        <v>3169.1183599999999</v>
      </c>
      <c r="C37" s="31">
        <v>4548.9514900000004</v>
      </c>
      <c r="D37" s="31">
        <v>14649.739530000001</v>
      </c>
      <c r="E37" s="31">
        <v>0</v>
      </c>
      <c r="F37" s="31">
        <v>638.34478999999999</v>
      </c>
      <c r="G37" s="31">
        <v>40493.179329999999</v>
      </c>
      <c r="H37" s="31">
        <v>0</v>
      </c>
      <c r="I37" s="31">
        <v>603.10057999999992</v>
      </c>
      <c r="J37" s="31">
        <v>522.39121</v>
      </c>
      <c r="K37" s="31">
        <v>0</v>
      </c>
      <c r="L37" s="31">
        <v>511.10377106992269</v>
      </c>
      <c r="M37" s="31">
        <v>0</v>
      </c>
      <c r="N37" s="31">
        <v>1.0532538478914311</v>
      </c>
      <c r="O37" s="31">
        <v>0</v>
      </c>
      <c r="P37" s="31">
        <v>0</v>
      </c>
      <c r="Q37" s="31">
        <v>2155.2973299999999</v>
      </c>
      <c r="R37" s="31">
        <v>1068.0536400000001</v>
      </c>
      <c r="S37" s="31">
        <v>247.22524999999999</v>
      </c>
      <c r="T37" s="31">
        <v>1178.93688</v>
      </c>
      <c r="U37" s="31">
        <v>707.81438131397897</v>
      </c>
      <c r="V37" s="31">
        <v>7934.4497896758721</v>
      </c>
      <c r="W37" s="31">
        <v>0</v>
      </c>
      <c r="X37" s="31">
        <v>0</v>
      </c>
      <c r="Y37" s="31">
        <v>189.56580390062177</v>
      </c>
      <c r="Z37" s="31">
        <v>0</v>
      </c>
      <c r="AA37" s="31">
        <v>0</v>
      </c>
      <c r="AB37" s="31">
        <v>766.36572999999999</v>
      </c>
      <c r="AC37" s="31">
        <v>3747.3534615755907</v>
      </c>
      <c r="AD37" s="31">
        <v>76.173609999999996</v>
      </c>
      <c r="AE37" s="31">
        <v>288.4227922213031</v>
      </c>
      <c r="AF37" s="31">
        <v>83496.640983605175</v>
      </c>
    </row>
    <row r="38" spans="1:32" ht="12.95" customHeight="1" x14ac:dyDescent="0.2">
      <c r="A38" s="254" t="s">
        <v>1308</v>
      </c>
      <c r="B38" s="31">
        <v>-2001.0160000000001</v>
      </c>
      <c r="C38" s="31">
        <v>797.08893999999998</v>
      </c>
      <c r="D38" s="31">
        <v>273.55689999999998</v>
      </c>
      <c r="E38" s="31">
        <v>3798.9814300000003</v>
      </c>
      <c r="F38" s="31">
        <v>0</v>
      </c>
      <c r="G38" s="31">
        <v>3137.6392500000002</v>
      </c>
      <c r="H38" s="31">
        <v>0</v>
      </c>
      <c r="I38" s="31">
        <v>452.15196000000003</v>
      </c>
      <c r="J38" s="31">
        <v>1548.3098600000001</v>
      </c>
      <c r="K38" s="31">
        <v>1686.4494999999999</v>
      </c>
      <c r="L38" s="31">
        <v>0</v>
      </c>
      <c r="M38" s="31">
        <v>214.06172000000001</v>
      </c>
      <c r="N38" s="31">
        <v>0</v>
      </c>
      <c r="O38" s="31">
        <v>3393.7309700000001</v>
      </c>
      <c r="P38" s="31">
        <v>7871.6805000000004</v>
      </c>
      <c r="Q38" s="31">
        <v>5.0299999999999997E-2</v>
      </c>
      <c r="R38" s="31">
        <v>1134.1503300000002</v>
      </c>
      <c r="S38" s="31">
        <v>-54.056800000000003</v>
      </c>
      <c r="T38" s="31">
        <v>34.873519999999999</v>
      </c>
      <c r="U38" s="31">
        <v>649.53494999999998</v>
      </c>
      <c r="V38" s="31">
        <v>0</v>
      </c>
      <c r="W38" s="31">
        <v>21.824999999999999</v>
      </c>
      <c r="X38" s="31">
        <v>275.18948</v>
      </c>
      <c r="Y38" s="31">
        <v>-530.87086999999997</v>
      </c>
      <c r="Z38" s="31">
        <v>1514.365</v>
      </c>
      <c r="AA38" s="31">
        <v>0</v>
      </c>
      <c r="AB38" s="31">
        <v>0</v>
      </c>
      <c r="AC38" s="31">
        <v>16.681509999999999</v>
      </c>
      <c r="AD38" s="31">
        <v>0</v>
      </c>
      <c r="AE38" s="31">
        <v>-150.17614</v>
      </c>
      <c r="AF38" s="31">
        <v>24084.201310000008</v>
      </c>
    </row>
    <row r="39" spans="1:32" ht="12.95" customHeight="1" x14ac:dyDescent="0.2">
      <c r="A39" s="88" t="s">
        <v>23</v>
      </c>
      <c r="B39" s="31">
        <v>661.20811000000003</v>
      </c>
      <c r="C39" s="31">
        <v>2235.8184700000002</v>
      </c>
      <c r="D39" s="31">
        <v>2685.5759099999996</v>
      </c>
      <c r="E39" s="31">
        <v>-488.91679000000005</v>
      </c>
      <c r="F39" s="31">
        <v>464.05216100000001</v>
      </c>
      <c r="G39" s="31">
        <v>5151.6876999999995</v>
      </c>
      <c r="H39" s="31">
        <v>662.83091999999999</v>
      </c>
      <c r="I39" s="31">
        <v>0</v>
      </c>
      <c r="J39" s="31">
        <v>-311.34805999999998</v>
      </c>
      <c r="K39" s="31">
        <v>5495.8059199999998</v>
      </c>
      <c r="L39" s="31">
        <v>471.16</v>
      </c>
      <c r="M39" s="31">
        <v>636.21971999999994</v>
      </c>
      <c r="N39" s="31">
        <v>-5.3332900000000008</v>
      </c>
      <c r="O39" s="31">
        <v>6359.0378300000002</v>
      </c>
      <c r="P39" s="31">
        <v>0</v>
      </c>
      <c r="Q39" s="31">
        <v>448.31273999999996</v>
      </c>
      <c r="R39" s="31">
        <v>1747.1298100000001</v>
      </c>
      <c r="S39" s="31">
        <v>1003.5782200000002</v>
      </c>
      <c r="T39" s="31">
        <v>1067.0520100000001</v>
      </c>
      <c r="U39" s="31">
        <v>119.584</v>
      </c>
      <c r="V39" s="31">
        <v>5204.6228600000004</v>
      </c>
      <c r="W39" s="31">
        <v>1341.229</v>
      </c>
      <c r="X39" s="31">
        <v>1610.5212300000001</v>
      </c>
      <c r="Y39" s="31">
        <v>2196.4678900000004</v>
      </c>
      <c r="Z39" s="31">
        <v>1550.6439</v>
      </c>
      <c r="AA39" s="31">
        <v>0</v>
      </c>
      <c r="AB39" s="31">
        <v>67.502630000000011</v>
      </c>
      <c r="AC39" s="31">
        <v>489.36060000000055</v>
      </c>
      <c r="AD39" s="31">
        <v>25.107869999999998</v>
      </c>
      <c r="AE39" s="31">
        <v>-1.2050000000000001</v>
      </c>
      <c r="AF39" s="31">
        <v>40887.706361000004</v>
      </c>
    </row>
    <row r="40" spans="1:32" ht="12.95" customHeight="1" x14ac:dyDescent="0.2">
      <c r="A40" s="1715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 ht="15" customHeight="1" x14ac:dyDescent="0.2">
      <c r="A41" s="1716" t="s">
        <v>841</v>
      </c>
      <c r="B41" s="1721">
        <v>127308.55817999996</v>
      </c>
      <c r="C41" s="1721">
        <v>93986.004960000006</v>
      </c>
      <c r="D41" s="1721">
        <v>249528.51102999999</v>
      </c>
      <c r="E41" s="1721">
        <v>52549.257739999986</v>
      </c>
      <c r="F41" s="1721">
        <v>76097.746249400399</v>
      </c>
      <c r="G41" s="1721">
        <v>574505.91108999983</v>
      </c>
      <c r="H41" s="1721">
        <v>1393.9889800000001</v>
      </c>
      <c r="I41" s="1721">
        <v>4305.6634899999999</v>
      </c>
      <c r="J41" s="1721">
        <v>58334.336070000005</v>
      </c>
      <c r="K41" s="1721">
        <v>115271.31578152798</v>
      </c>
      <c r="L41" s="1721">
        <v>38276.371401069933</v>
      </c>
      <c r="M41" s="1721">
        <v>36881.955299999994</v>
      </c>
      <c r="N41" s="1721">
        <v>6542.3212038478914</v>
      </c>
      <c r="O41" s="1721">
        <v>141592.52291999996</v>
      </c>
      <c r="P41" s="1721">
        <v>146339.83958999996</v>
      </c>
      <c r="Q41" s="1721">
        <v>27303.085329999991</v>
      </c>
      <c r="R41" s="1721">
        <v>97111.115919999982</v>
      </c>
      <c r="S41" s="1721">
        <v>39032.158690000011</v>
      </c>
      <c r="T41" s="1721">
        <v>42265.311430000002</v>
      </c>
      <c r="U41" s="1721">
        <v>24465.016701313976</v>
      </c>
      <c r="V41" s="1721">
        <v>106987.79408967588</v>
      </c>
      <c r="W41" s="1721">
        <v>25985.656999999999</v>
      </c>
      <c r="X41" s="1721">
        <v>39276.150370000003</v>
      </c>
      <c r="Y41" s="1721">
        <v>13317.797513900619</v>
      </c>
      <c r="Z41" s="1721">
        <v>72182.498659999997</v>
      </c>
      <c r="AA41" s="1721">
        <v>3.7314799999998627</v>
      </c>
      <c r="AB41" s="1721">
        <v>10059.83397</v>
      </c>
      <c r="AC41" s="1721">
        <v>55544.065161575592</v>
      </c>
      <c r="AD41" s="1721">
        <v>1498.4037699999999</v>
      </c>
      <c r="AE41" s="1721">
        <v>11125.549432221304</v>
      </c>
      <c r="AF41" s="1721">
        <v>2289072.4735045335</v>
      </c>
    </row>
    <row r="42" spans="1:32" ht="12.95" customHeight="1" x14ac:dyDescent="0.2">
      <c r="A42" s="1717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</row>
    <row r="43" spans="1:32" ht="15" customHeight="1" x14ac:dyDescent="0.2">
      <c r="A43" s="1714" t="s">
        <v>849</v>
      </c>
      <c r="B43" s="8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</row>
    <row r="44" spans="1:32" ht="12.95" customHeight="1" x14ac:dyDescent="0.2">
      <c r="A44" s="1704" t="s">
        <v>695</v>
      </c>
      <c r="B44" s="31">
        <v>-92002.163679999983</v>
      </c>
      <c r="C44" s="31">
        <v>-64920.83385000001</v>
      </c>
      <c r="D44" s="31">
        <v>-249399.45397999996</v>
      </c>
      <c r="E44" s="31">
        <v>-45456.738140000001</v>
      </c>
      <c r="F44" s="31">
        <v>-65001.777571551553</v>
      </c>
      <c r="G44" s="31">
        <v>-467465.01105452806</v>
      </c>
      <c r="H44" s="31">
        <v>-1938.6586900000002</v>
      </c>
      <c r="I44" s="31">
        <v>-3175.8567500000008</v>
      </c>
      <c r="J44" s="31">
        <v>-53112.853569999999</v>
      </c>
      <c r="K44" s="31">
        <v>-109772.14292000001</v>
      </c>
      <c r="L44" s="31">
        <v>-44510.008540000003</v>
      </c>
      <c r="M44" s="31">
        <v>-31969.959510000001</v>
      </c>
      <c r="N44" s="31">
        <v>-7987.2772299999988</v>
      </c>
      <c r="O44" s="31">
        <v>-121855.19451000002</v>
      </c>
      <c r="P44" s="31">
        <v>-128022.09079999998</v>
      </c>
      <c r="Q44" s="31">
        <v>-34719.522379999995</v>
      </c>
      <c r="R44" s="31">
        <v>-82316.455420000028</v>
      </c>
      <c r="S44" s="31">
        <v>-25868.318730000003</v>
      </c>
      <c r="T44" s="31">
        <v>-30295.465779999999</v>
      </c>
      <c r="U44" s="31">
        <v>-31847.187445593903</v>
      </c>
      <c r="V44" s="31">
        <v>-93616.474849999999</v>
      </c>
      <c r="W44" s="31">
        <v>-24604.433000000001</v>
      </c>
      <c r="X44" s="31">
        <v>-41098.525399999991</v>
      </c>
      <c r="Y44" s="31">
        <v>-45141.481100000005</v>
      </c>
      <c r="Z44" s="31">
        <v>-67722.242196911</v>
      </c>
      <c r="AA44" s="31">
        <v>-11.896620000000011</v>
      </c>
      <c r="AB44" s="31">
        <v>-12499.056269999999</v>
      </c>
      <c r="AC44" s="31">
        <v>-43398.532729999999</v>
      </c>
      <c r="AD44" s="31">
        <v>-1209.8041358235887</v>
      </c>
      <c r="AE44" s="31">
        <v>-19050.550090000001</v>
      </c>
      <c r="AF44" s="31">
        <v>-2039989.9669444079</v>
      </c>
    </row>
    <row r="45" spans="1:32" ht="12.95" customHeight="1" x14ac:dyDescent="0.2">
      <c r="A45" s="1707" t="s">
        <v>693</v>
      </c>
      <c r="B45" s="31">
        <v>-124444.32901999999</v>
      </c>
      <c r="C45" s="31">
        <v>-78486.204230000003</v>
      </c>
      <c r="D45" s="31">
        <v>-231278.32963999998</v>
      </c>
      <c r="E45" s="31">
        <v>-58828.143100000001</v>
      </c>
      <c r="F45" s="31">
        <v>-67830.279764673105</v>
      </c>
      <c r="G45" s="31">
        <v>-453206.19980999996</v>
      </c>
      <c r="H45" s="31">
        <v>-1851.2093500000001</v>
      </c>
      <c r="I45" s="31">
        <v>-1991.0964600000002</v>
      </c>
      <c r="J45" s="31">
        <v>-52030.470009999997</v>
      </c>
      <c r="K45" s="31">
        <v>-162933.87578999999</v>
      </c>
      <c r="L45" s="31">
        <v>-45822.928189999999</v>
      </c>
      <c r="M45" s="31">
        <v>-48827.97234</v>
      </c>
      <c r="N45" s="31">
        <v>-13169.32634</v>
      </c>
      <c r="O45" s="31">
        <v>-140950.78781000001</v>
      </c>
      <c r="P45" s="31">
        <v>-180417.47728999998</v>
      </c>
      <c r="Q45" s="31">
        <v>-24960.680220000002</v>
      </c>
      <c r="R45" s="31">
        <v>-92081.142350000009</v>
      </c>
      <c r="S45" s="31">
        <v>-31738.410780000002</v>
      </c>
      <c r="T45" s="31">
        <v>-31770.60456</v>
      </c>
      <c r="U45" s="31">
        <v>-30055.50765</v>
      </c>
      <c r="V45" s="31">
        <v>-81782.450539999991</v>
      </c>
      <c r="W45" s="31">
        <v>-21405.762999999999</v>
      </c>
      <c r="X45" s="31">
        <v>-43760.893199999999</v>
      </c>
      <c r="Y45" s="31">
        <v>-46456.596990000005</v>
      </c>
      <c r="Z45" s="31">
        <v>-68590.757696425004</v>
      </c>
      <c r="AA45" s="31">
        <v>-4.4680400000000002</v>
      </c>
      <c r="AB45" s="31">
        <v>-8357.0666199999996</v>
      </c>
      <c r="AC45" s="31">
        <v>-45099.539969999998</v>
      </c>
      <c r="AD45" s="31">
        <v>-690.45643999999993</v>
      </c>
      <c r="AE45" s="31">
        <v>-14278.581960000001</v>
      </c>
      <c r="AF45" s="31">
        <v>-2203101.5491610984</v>
      </c>
    </row>
    <row r="46" spans="1:32" ht="12.95" customHeight="1" x14ac:dyDescent="0.2">
      <c r="A46" s="1707" t="s">
        <v>156</v>
      </c>
      <c r="B46" s="31">
        <v>-124168.28234999999</v>
      </c>
      <c r="C46" s="31">
        <v>-78486.204229999988</v>
      </c>
      <c r="D46" s="31">
        <v>-225763.02761999998</v>
      </c>
      <c r="E46" s="31">
        <v>-58745.611010000001</v>
      </c>
      <c r="F46" s="31">
        <v>-67830.279764672348</v>
      </c>
      <c r="G46" s="31">
        <v>-453192.50682000001</v>
      </c>
      <c r="H46" s="31">
        <v>-1789.53972</v>
      </c>
      <c r="I46" s="31">
        <v>-1898.2411900000002</v>
      </c>
      <c r="J46" s="31">
        <v>-51937.777999999998</v>
      </c>
      <c r="K46" s="31">
        <v>-162926.62667000003</v>
      </c>
      <c r="L46" s="31">
        <v>-45822.928189999999</v>
      </c>
      <c r="M46" s="31">
        <v>-48735.010579999995</v>
      </c>
      <c r="N46" s="31">
        <v>-13169.32634</v>
      </c>
      <c r="O46" s="31">
        <v>-140931.2361200001</v>
      </c>
      <c r="P46" s="31">
        <v>-176899.74919000003</v>
      </c>
      <c r="Q46" s="31">
        <v>-24865.309860000005</v>
      </c>
      <c r="R46" s="31">
        <v>-91979.009840000013</v>
      </c>
      <c r="S46" s="31">
        <v>-31738.41157</v>
      </c>
      <c r="T46" s="31">
        <v>-31770.60456</v>
      </c>
      <c r="U46" s="31">
        <v>-29960.817320000002</v>
      </c>
      <c r="V46" s="31">
        <v>-79920.931940000009</v>
      </c>
      <c r="W46" s="31">
        <v>-21405.762999999999</v>
      </c>
      <c r="X46" s="31">
        <v>-43659.971800000007</v>
      </c>
      <c r="Y46" s="31">
        <v>-46321.157520000001</v>
      </c>
      <c r="Z46" s="31">
        <v>-68499.043570606009</v>
      </c>
      <c r="AA46" s="31">
        <v>-4.4680400000000002</v>
      </c>
      <c r="AB46" s="31">
        <v>-8241.1205100000006</v>
      </c>
      <c r="AC46" s="31">
        <v>-41814.72178</v>
      </c>
      <c r="AD46" s="31">
        <v>-690.45643999999993</v>
      </c>
      <c r="AE46" s="31">
        <v>-14197.00223</v>
      </c>
      <c r="AF46" s="31">
        <v>-2187365.1377752777</v>
      </c>
    </row>
    <row r="47" spans="1:32" ht="12.95" customHeight="1" x14ac:dyDescent="0.2">
      <c r="A47" s="1707" t="s">
        <v>157</v>
      </c>
      <c r="B47" s="31">
        <v>-276.04667000000006</v>
      </c>
      <c r="C47" s="31">
        <v>0</v>
      </c>
      <c r="D47" s="31">
        <v>-5515.3020199999992</v>
      </c>
      <c r="E47" s="31">
        <v>-82.532089999999855</v>
      </c>
      <c r="F47" s="31">
        <v>0</v>
      </c>
      <c r="G47" s="31">
        <v>-13.692989999999758</v>
      </c>
      <c r="H47" s="31">
        <v>-61.669629999999998</v>
      </c>
      <c r="I47" s="31">
        <v>-92.855090000000004</v>
      </c>
      <c r="J47" s="31">
        <v>-92.691820000000007</v>
      </c>
      <c r="K47" s="31">
        <v>-7.2491199999991807</v>
      </c>
      <c r="L47" s="31">
        <v>0</v>
      </c>
      <c r="M47" s="31">
        <v>-92.961759999999998</v>
      </c>
      <c r="N47" s="31">
        <v>0</v>
      </c>
      <c r="O47" s="31">
        <v>-19.551690000000409</v>
      </c>
      <c r="P47" s="31">
        <v>-3517.7280999999998</v>
      </c>
      <c r="Q47" s="31">
        <v>-95.370360000000005</v>
      </c>
      <c r="R47" s="31">
        <v>-102.13258999999999</v>
      </c>
      <c r="S47" s="31">
        <v>0</v>
      </c>
      <c r="T47" s="31">
        <v>0</v>
      </c>
      <c r="U47" s="31">
        <v>-94.690330000000003</v>
      </c>
      <c r="V47" s="31">
        <v>-1861.5186000000001</v>
      </c>
      <c r="W47" s="31">
        <v>0</v>
      </c>
      <c r="X47" s="31">
        <v>-100.92140000000001</v>
      </c>
      <c r="Y47" s="31">
        <v>-135.4391</v>
      </c>
      <c r="Z47" s="31">
        <v>-91.714199393999991</v>
      </c>
      <c r="AA47" s="31">
        <v>0</v>
      </c>
      <c r="AB47" s="31">
        <v>-115.94611</v>
      </c>
      <c r="AC47" s="31">
        <v>-3284.81819</v>
      </c>
      <c r="AD47" s="31">
        <v>0</v>
      </c>
      <c r="AE47" s="31">
        <v>-81.579729999999998</v>
      </c>
      <c r="AF47" s="31">
        <v>-15736.411589393996</v>
      </c>
    </row>
    <row r="48" spans="1:32" ht="12.95" customHeight="1" x14ac:dyDescent="0.2">
      <c r="A48" s="1707" t="s">
        <v>691</v>
      </c>
      <c r="B48" s="31">
        <v>13528.12225</v>
      </c>
      <c r="C48" s="31">
        <v>2048.0540299999998</v>
      </c>
      <c r="D48" s="31">
        <v>11702.867009999998</v>
      </c>
      <c r="E48" s="31">
        <v>9173.0857199999973</v>
      </c>
      <c r="F48" s="31">
        <v>6578.350739999998</v>
      </c>
      <c r="G48" s="31">
        <v>134.00781000000001</v>
      </c>
      <c r="H48" s="31">
        <v>2.7717199999999997</v>
      </c>
      <c r="I48" s="31">
        <v>5.27691</v>
      </c>
      <c r="J48" s="31">
        <v>0</v>
      </c>
      <c r="K48" s="31">
        <v>8849.945099999999</v>
      </c>
      <c r="L48" s="31">
        <v>10596.64401</v>
      </c>
      <c r="M48" s="31">
        <v>24426.44616</v>
      </c>
      <c r="N48" s="31">
        <v>6017.7426300000006</v>
      </c>
      <c r="O48" s="31">
        <v>4858.4401500000004</v>
      </c>
      <c r="P48" s="31">
        <v>24879.676079999997</v>
      </c>
      <c r="Q48" s="31">
        <v>655.37712999999997</v>
      </c>
      <c r="R48" s="31">
        <v>3305.9368799999997</v>
      </c>
      <c r="S48" s="31">
        <v>3273.7685799999999</v>
      </c>
      <c r="T48" s="31">
        <v>2010.3279600000001</v>
      </c>
      <c r="U48" s="31">
        <v>50.26632</v>
      </c>
      <c r="V48" s="31">
        <v>17.72523</v>
      </c>
      <c r="W48" s="31">
        <v>0.23</v>
      </c>
      <c r="X48" s="31">
        <v>781.56991000000005</v>
      </c>
      <c r="Y48" s="31">
        <v>12477.270109999999</v>
      </c>
      <c r="Z48" s="31">
        <v>2538.9801595140002</v>
      </c>
      <c r="AA48" s="31">
        <v>3.57443</v>
      </c>
      <c r="AB48" s="31">
        <v>439.30695999999995</v>
      </c>
      <c r="AC48" s="31">
        <v>405.85055</v>
      </c>
      <c r="AD48" s="31">
        <v>0</v>
      </c>
      <c r="AE48" s="31">
        <v>19.047909999999998</v>
      </c>
      <c r="AF48" s="31">
        <v>148780.662449514</v>
      </c>
    </row>
    <row r="49" spans="1:32" ht="12.95" customHeight="1" x14ac:dyDescent="0.2">
      <c r="A49" s="88" t="s">
        <v>1606</v>
      </c>
      <c r="B49" s="31">
        <v>13528.122249999999</v>
      </c>
      <c r="C49" s="31">
        <v>2048.0540299999998</v>
      </c>
      <c r="D49" s="31">
        <v>11702.86701</v>
      </c>
      <c r="E49" s="31">
        <v>6783.3991500000002</v>
      </c>
      <c r="F49" s="31">
        <v>6578.3507399999999</v>
      </c>
      <c r="G49" s="31">
        <v>134.00781000000001</v>
      </c>
      <c r="H49" s="31">
        <v>0</v>
      </c>
      <c r="I49" s="31">
        <v>5.27691</v>
      </c>
      <c r="J49" s="31">
        <v>0</v>
      </c>
      <c r="K49" s="31">
        <v>8849.945099999999</v>
      </c>
      <c r="L49" s="31">
        <v>10596.644009999998</v>
      </c>
      <c r="M49" s="31">
        <v>24253.824420000001</v>
      </c>
      <c r="N49" s="31">
        <v>6017.7426300000006</v>
      </c>
      <c r="O49" s="31">
        <v>4481.3634899999997</v>
      </c>
      <c r="P49" s="31">
        <v>24497.941480000005</v>
      </c>
      <c r="Q49" s="31">
        <v>179.34426999999999</v>
      </c>
      <c r="R49" s="31">
        <v>3.2585799999999998</v>
      </c>
      <c r="S49" s="31">
        <v>3273.7685799999999</v>
      </c>
      <c r="T49" s="31">
        <v>506.39218</v>
      </c>
      <c r="U49" s="31">
        <v>14.986049999999999</v>
      </c>
      <c r="V49" s="31">
        <v>17.72523</v>
      </c>
      <c r="W49" s="31">
        <v>0</v>
      </c>
      <c r="X49" s="31">
        <v>781.56991000000005</v>
      </c>
      <c r="Y49" s="31">
        <v>12477.270109999999</v>
      </c>
      <c r="Z49" s="31">
        <v>1351.1691599999999</v>
      </c>
      <c r="AA49" s="31">
        <v>3.5739999999999998</v>
      </c>
      <c r="AB49" s="31">
        <v>388.13828000000001</v>
      </c>
      <c r="AC49" s="31">
        <v>405.85055</v>
      </c>
      <c r="AD49" s="31">
        <v>0</v>
      </c>
      <c r="AE49" s="31">
        <v>19.028684999999999</v>
      </c>
      <c r="AF49" s="31">
        <v>138899.614615</v>
      </c>
    </row>
    <row r="50" spans="1:32" ht="12.95" customHeight="1" x14ac:dyDescent="0.2">
      <c r="A50" s="88" t="s">
        <v>1922</v>
      </c>
      <c r="B50" s="31">
        <v>13478.320969999999</v>
      </c>
      <c r="C50" s="31">
        <v>2024.1802499999999</v>
      </c>
      <c r="D50" s="31">
        <v>11690.77202</v>
      </c>
      <c r="E50" s="31">
        <v>6774.5979800000005</v>
      </c>
      <c r="F50" s="31">
        <v>6574.5535199999995</v>
      </c>
      <c r="G50" s="31">
        <v>69.499220000000008</v>
      </c>
      <c r="H50" s="31">
        <v>0</v>
      </c>
      <c r="I50" s="31">
        <v>0</v>
      </c>
      <c r="J50" s="31">
        <v>0</v>
      </c>
      <c r="K50" s="31">
        <v>8828.150889999999</v>
      </c>
      <c r="L50" s="31">
        <v>10595.262429999999</v>
      </c>
      <c r="M50" s="31">
        <v>24253.824420000001</v>
      </c>
      <c r="N50" s="31">
        <v>6452.1702839051004</v>
      </c>
      <c r="O50" s="31">
        <v>4463.2130099999995</v>
      </c>
      <c r="P50" s="31">
        <v>24497.941480000005</v>
      </c>
      <c r="Q50" s="31">
        <v>174.55669</v>
      </c>
      <c r="R50" s="31">
        <v>0</v>
      </c>
      <c r="S50" s="31">
        <v>3273.7685799999999</v>
      </c>
      <c r="T50" s="31">
        <v>498.22273000000001</v>
      </c>
      <c r="U50" s="31">
        <v>0</v>
      </c>
      <c r="V50" s="31">
        <v>17.72523</v>
      </c>
      <c r="W50" s="31">
        <v>0</v>
      </c>
      <c r="X50" s="31">
        <v>0</v>
      </c>
      <c r="Y50" s="31">
        <v>12477.270109999999</v>
      </c>
      <c r="Z50" s="31">
        <v>1351.1691599999999</v>
      </c>
      <c r="AA50" s="31">
        <v>3.5739999999999998</v>
      </c>
      <c r="AB50" s="31">
        <v>387.57643000000002</v>
      </c>
      <c r="AC50" s="31">
        <v>0</v>
      </c>
      <c r="AD50" s="31">
        <v>0</v>
      </c>
      <c r="AE50" s="31">
        <v>17.606574999999999</v>
      </c>
      <c r="AF50" s="31">
        <v>137903.95597890508</v>
      </c>
    </row>
    <row r="51" spans="1:32" ht="12.95" customHeight="1" x14ac:dyDescent="0.2">
      <c r="A51" s="88" t="s">
        <v>1004</v>
      </c>
      <c r="B51" s="31">
        <v>0</v>
      </c>
      <c r="C51" s="31">
        <v>0</v>
      </c>
      <c r="D51" s="31">
        <v>0</v>
      </c>
      <c r="E51" s="31">
        <v>5.68527</v>
      </c>
      <c r="F51" s="31">
        <v>0</v>
      </c>
      <c r="G51" s="31">
        <v>-5.3444399999999996</v>
      </c>
      <c r="H51" s="31">
        <v>0</v>
      </c>
      <c r="I51" s="31">
        <v>0</v>
      </c>
      <c r="J51" s="31">
        <v>0</v>
      </c>
      <c r="K51" s="31">
        <v>1.2999999999999999E-3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14.986049999999999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405.85055</v>
      </c>
      <c r="AD51" s="31">
        <v>0</v>
      </c>
      <c r="AE51" s="31">
        <v>0</v>
      </c>
      <c r="AF51" s="31">
        <v>421.17872999999997</v>
      </c>
    </row>
    <row r="52" spans="1:32" ht="12.95" customHeight="1" x14ac:dyDescent="0.2">
      <c r="A52" s="88" t="s">
        <v>1013</v>
      </c>
      <c r="B52" s="31">
        <v>49.801279999999998</v>
      </c>
      <c r="C52" s="31">
        <v>23.87378</v>
      </c>
      <c r="D52" s="31">
        <v>12.094989999999999</v>
      </c>
      <c r="E52" s="31">
        <v>3.1158999999999999</v>
      </c>
      <c r="F52" s="31">
        <v>3.7972199999999998</v>
      </c>
      <c r="G52" s="31">
        <v>69.853030000000004</v>
      </c>
      <c r="H52" s="31">
        <v>0</v>
      </c>
      <c r="I52" s="31">
        <v>5.27691</v>
      </c>
      <c r="J52" s="31">
        <v>0</v>
      </c>
      <c r="K52" s="31">
        <v>21.792909999999999</v>
      </c>
      <c r="L52" s="31">
        <v>1.38158</v>
      </c>
      <c r="M52" s="31">
        <v>0</v>
      </c>
      <c r="N52" s="31">
        <v>-434.42765390509936</v>
      </c>
      <c r="O52" s="31">
        <v>18.150479999999998</v>
      </c>
      <c r="P52" s="31">
        <v>0</v>
      </c>
      <c r="Q52" s="31">
        <v>4.7875800000000002</v>
      </c>
      <c r="R52" s="31">
        <v>3.2585799999999998</v>
      </c>
      <c r="S52" s="31">
        <v>0</v>
      </c>
      <c r="T52" s="31">
        <v>8.1694499999999994</v>
      </c>
      <c r="U52" s="31">
        <v>0</v>
      </c>
      <c r="V52" s="31">
        <v>0</v>
      </c>
      <c r="W52" s="31">
        <v>0</v>
      </c>
      <c r="X52" s="31">
        <v>781.56991000000005</v>
      </c>
      <c r="Y52" s="31">
        <v>0</v>
      </c>
      <c r="Z52" s="31">
        <v>0</v>
      </c>
      <c r="AA52" s="31">
        <v>0</v>
      </c>
      <c r="AB52" s="31">
        <v>0.56185000000000007</v>
      </c>
      <c r="AC52" s="31">
        <v>0</v>
      </c>
      <c r="AD52" s="31">
        <v>0</v>
      </c>
      <c r="AE52" s="31">
        <v>1.42211</v>
      </c>
      <c r="AF52" s="31">
        <v>574.47990609490068</v>
      </c>
    </row>
    <row r="53" spans="1:32" ht="12.95" customHeight="1" x14ac:dyDescent="0.2">
      <c r="A53" s="88" t="s">
        <v>694</v>
      </c>
      <c r="B53" s="31">
        <v>0</v>
      </c>
      <c r="C53" s="31">
        <v>0</v>
      </c>
      <c r="D53" s="31">
        <v>0</v>
      </c>
      <c r="E53" s="31">
        <v>2389.6865699999998</v>
      </c>
      <c r="F53" s="31">
        <v>0</v>
      </c>
      <c r="G53" s="31">
        <v>0</v>
      </c>
      <c r="H53" s="31">
        <v>2.7717199999999997</v>
      </c>
      <c r="I53" s="31">
        <v>0</v>
      </c>
      <c r="J53" s="31">
        <v>0</v>
      </c>
      <c r="K53" s="31">
        <v>0</v>
      </c>
      <c r="L53" s="31">
        <v>0</v>
      </c>
      <c r="M53" s="31">
        <v>172.62173999999999</v>
      </c>
      <c r="N53" s="31">
        <v>0</v>
      </c>
      <c r="O53" s="31">
        <v>377.07665999999995</v>
      </c>
      <c r="P53" s="31">
        <v>381.73460000000006</v>
      </c>
      <c r="Q53" s="31">
        <v>476.03285999999997</v>
      </c>
      <c r="R53" s="31">
        <v>3302.6783</v>
      </c>
      <c r="S53" s="31">
        <v>0</v>
      </c>
      <c r="T53" s="31">
        <v>1503.93578</v>
      </c>
      <c r="U53" s="31">
        <v>35.280270000000002</v>
      </c>
      <c r="V53" s="31">
        <v>0</v>
      </c>
      <c r="W53" s="31">
        <v>0.23</v>
      </c>
      <c r="X53" s="31">
        <v>0</v>
      </c>
      <c r="Y53" s="31">
        <v>0</v>
      </c>
      <c r="Z53" s="31">
        <v>1187.8109999999999</v>
      </c>
      <c r="AA53" s="31">
        <v>0</v>
      </c>
      <c r="AB53" s="31">
        <v>51.168680000000002</v>
      </c>
      <c r="AC53" s="31">
        <v>0</v>
      </c>
      <c r="AD53" s="31">
        <v>0</v>
      </c>
      <c r="AE53" s="31">
        <v>1.9219999999999998E-2</v>
      </c>
      <c r="AF53" s="31">
        <v>9881.0473999999995</v>
      </c>
    </row>
    <row r="54" spans="1:32" ht="12.95" customHeight="1" x14ac:dyDescent="0.2">
      <c r="A54" s="88" t="s">
        <v>1014</v>
      </c>
      <c r="B54" s="31">
        <v>0</v>
      </c>
      <c r="C54" s="31">
        <v>0</v>
      </c>
      <c r="D54" s="31">
        <v>0</v>
      </c>
      <c r="E54" s="31">
        <v>2389.6865699999998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172.62173999999999</v>
      </c>
      <c r="N54" s="31">
        <v>0</v>
      </c>
      <c r="O54" s="31">
        <v>377.07665999999995</v>
      </c>
      <c r="P54" s="31">
        <v>381.73460000000006</v>
      </c>
      <c r="Q54" s="31">
        <v>476.03285999999997</v>
      </c>
      <c r="R54" s="31">
        <v>3302.6783</v>
      </c>
      <c r="S54" s="31">
        <v>0</v>
      </c>
      <c r="T54" s="31">
        <v>1503.93578</v>
      </c>
      <c r="U54" s="31">
        <v>35.280270000000002</v>
      </c>
      <c r="V54" s="31">
        <v>0</v>
      </c>
      <c r="W54" s="31">
        <v>0.23</v>
      </c>
      <c r="X54" s="31">
        <v>0</v>
      </c>
      <c r="Y54" s="31">
        <v>0</v>
      </c>
      <c r="Z54" s="31">
        <v>1187.8109999999999</v>
      </c>
      <c r="AA54" s="31">
        <v>0</v>
      </c>
      <c r="AB54" s="31">
        <v>51.168680000000002</v>
      </c>
      <c r="AC54" s="31">
        <v>0</v>
      </c>
      <c r="AD54" s="31">
        <v>0</v>
      </c>
      <c r="AE54" s="31">
        <v>1.9219999999999998E-2</v>
      </c>
      <c r="AF54" s="31">
        <v>9878.2756799999988</v>
      </c>
    </row>
    <row r="55" spans="1:32" ht="12.95" customHeight="1" x14ac:dyDescent="0.2">
      <c r="A55" s="88" t="s">
        <v>1015</v>
      </c>
      <c r="B55" s="31">
        <v>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</row>
    <row r="56" spans="1:32" ht="12.95" customHeight="1" x14ac:dyDescent="0.2">
      <c r="A56" s="88" t="s">
        <v>1013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2.7717199999999997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2.7717199999999997</v>
      </c>
    </row>
    <row r="57" spans="1:32" ht="12.95" customHeight="1" x14ac:dyDescent="0.2">
      <c r="A57" s="254" t="s">
        <v>1300</v>
      </c>
      <c r="B57" s="31">
        <v>18914.043090000006</v>
      </c>
      <c r="C57" s="31">
        <v>11517.31634999999</v>
      </c>
      <c r="D57" s="31">
        <v>-29823.991349999964</v>
      </c>
      <c r="E57" s="31">
        <v>4198.3192400000071</v>
      </c>
      <c r="F57" s="31">
        <v>-3749.8485468784447</v>
      </c>
      <c r="G57" s="31">
        <v>-14392.819054528103</v>
      </c>
      <c r="H57" s="31">
        <v>-90.221059999999966</v>
      </c>
      <c r="I57" s="31">
        <v>-1190.0372000000004</v>
      </c>
      <c r="J57" s="31">
        <v>-1082.383560000002</v>
      </c>
      <c r="K57" s="31">
        <v>44311.787769999959</v>
      </c>
      <c r="L57" s="31">
        <v>-9283.7243599999983</v>
      </c>
      <c r="M57" s="31">
        <v>-7568.4333299999998</v>
      </c>
      <c r="N57" s="31">
        <v>-835.69351999999981</v>
      </c>
      <c r="O57" s="31">
        <v>14237.153149999989</v>
      </c>
      <c r="P57" s="31">
        <v>27515.71041</v>
      </c>
      <c r="Q57" s="31">
        <v>-10414.219289999995</v>
      </c>
      <c r="R57" s="31">
        <v>6458.7500499999906</v>
      </c>
      <c r="S57" s="31">
        <v>2596.3234699999998</v>
      </c>
      <c r="T57" s="31">
        <v>-535.18917999999758</v>
      </c>
      <c r="U57" s="31">
        <v>-1841.9461155939025</v>
      </c>
      <c r="V57" s="31">
        <v>-11851.749540000003</v>
      </c>
      <c r="W57" s="31">
        <v>-3198.9000000000005</v>
      </c>
      <c r="X57" s="31">
        <v>1880.7978900000057</v>
      </c>
      <c r="Y57" s="31">
        <v>-11162.154219999997</v>
      </c>
      <c r="Z57" s="31">
        <v>-1670.4646599999924</v>
      </c>
      <c r="AA57" s="31">
        <v>-11.00301000000001</v>
      </c>
      <c r="AB57" s="31">
        <v>-4581.2966099999994</v>
      </c>
      <c r="AC57" s="31">
        <v>1295.1566899999966</v>
      </c>
      <c r="AD57" s="31">
        <v>-519.34769582358865</v>
      </c>
      <c r="AE57" s="31">
        <v>-4791.0160399999995</v>
      </c>
      <c r="AF57" s="31">
        <v>14330.919767175954</v>
      </c>
    </row>
    <row r="58" spans="1:32" ht="12.95" customHeight="1" x14ac:dyDescent="0.2">
      <c r="A58" s="254" t="s">
        <v>1301</v>
      </c>
      <c r="B58" s="31">
        <v>-107119.83613999998</v>
      </c>
      <c r="C58" s="31">
        <v>-76007.203420000005</v>
      </c>
      <c r="D58" s="31">
        <v>-135003.63657999996</v>
      </c>
      <c r="E58" s="31">
        <v>-45908.74336</v>
      </c>
      <c r="F58" s="31">
        <v>-77682.180319429826</v>
      </c>
      <c r="G58" s="31">
        <v>-226100.29284077368</v>
      </c>
      <c r="H58" s="31">
        <v>-932.06434000000002</v>
      </c>
      <c r="I58" s="31">
        <v>-1965.6248400000002</v>
      </c>
      <c r="J58" s="31">
        <v>-25596.214960000001</v>
      </c>
      <c r="K58" s="31">
        <v>-118963.69793000001</v>
      </c>
      <c r="L58" s="31">
        <v>-32229.34935</v>
      </c>
      <c r="M58" s="31">
        <v>-55635.48792</v>
      </c>
      <c r="N58" s="31">
        <v>-15924.53558</v>
      </c>
      <c r="O58" s="31">
        <v>-139345.76579</v>
      </c>
      <c r="P58" s="31">
        <v>-104340.31384999999</v>
      </c>
      <c r="Q58" s="31">
        <v>-24113.794089999996</v>
      </c>
      <c r="R58" s="31">
        <v>-84547.180590000004</v>
      </c>
      <c r="S58" s="31">
        <v>-26839.850399999999</v>
      </c>
      <c r="T58" s="31">
        <v>-39699.941930000001</v>
      </c>
      <c r="U58" s="31">
        <v>-31837.5093198</v>
      </c>
      <c r="V58" s="31">
        <v>-90493.620190000001</v>
      </c>
      <c r="W58" s="31">
        <v>-10193.205</v>
      </c>
      <c r="X58" s="31">
        <v>-55724.535299999996</v>
      </c>
      <c r="Y58" s="31">
        <v>-34470.049189999998</v>
      </c>
      <c r="Z58" s="31">
        <v>-72969.86017</v>
      </c>
      <c r="AA58" s="31">
        <v>-55.015040000000006</v>
      </c>
      <c r="AB58" s="31">
        <v>-7358.0832399999999</v>
      </c>
      <c r="AC58" s="31">
        <v>-48535.346600000004</v>
      </c>
      <c r="AD58" s="31">
        <v>-733.60601582358868</v>
      </c>
      <c r="AE58" s="31">
        <v>-11431.59491</v>
      </c>
      <c r="AF58" s="31">
        <v>-1701758.1392058274</v>
      </c>
    </row>
    <row r="59" spans="1:32" ht="12.95" customHeight="1" x14ac:dyDescent="0.2">
      <c r="A59" s="254" t="s">
        <v>1302</v>
      </c>
      <c r="B59" s="31">
        <v>12592.026300000001</v>
      </c>
      <c r="C59" s="31">
        <v>5031.1466500000006</v>
      </c>
      <c r="D59" s="31">
        <v>8228.3963100000001</v>
      </c>
      <c r="E59" s="31">
        <v>3211.2699099999995</v>
      </c>
      <c r="F59" s="31">
        <v>8067.7376825513802</v>
      </c>
      <c r="G59" s="31">
        <v>397.57824624559146</v>
      </c>
      <c r="H59" s="31">
        <v>-788.68448999999998</v>
      </c>
      <c r="I59" s="31">
        <v>3.0349499999999998</v>
      </c>
      <c r="J59" s="31">
        <v>0</v>
      </c>
      <c r="K59" s="31">
        <v>8650.3827700000002</v>
      </c>
      <c r="L59" s="31">
        <v>4322.6948899999998</v>
      </c>
      <c r="M59" s="31">
        <v>35239.561430000002</v>
      </c>
      <c r="N59" s="31">
        <v>7882.0029500000001</v>
      </c>
      <c r="O59" s="31">
        <v>10103.43965</v>
      </c>
      <c r="P59" s="31">
        <v>16983.128960000002</v>
      </c>
      <c r="Q59" s="31">
        <v>481.24941999999999</v>
      </c>
      <c r="R59" s="31">
        <v>2369.0621999999998</v>
      </c>
      <c r="S59" s="31">
        <v>2940.5526199999999</v>
      </c>
      <c r="T59" s="31">
        <v>5187.4169199999997</v>
      </c>
      <c r="U59" s="31">
        <v>326.93122499999987</v>
      </c>
      <c r="V59" s="31">
        <v>172.86758</v>
      </c>
      <c r="W59" s="31">
        <v>17.594999999999999</v>
      </c>
      <c r="X59" s="31">
        <v>2374.7477999999996</v>
      </c>
      <c r="Y59" s="31">
        <v>10252.3642</v>
      </c>
      <c r="Z59" s="31">
        <v>3587.14156</v>
      </c>
      <c r="AA59" s="31">
        <v>44.012029999999996</v>
      </c>
      <c r="AB59" s="31">
        <v>940.26068000000021</v>
      </c>
      <c r="AC59" s="31">
        <v>1801.1758100000002</v>
      </c>
      <c r="AD59" s="31">
        <v>4.9093500000000008</v>
      </c>
      <c r="AE59" s="31">
        <v>361.96717000000001</v>
      </c>
      <c r="AF59" s="31">
        <v>150785.96977379697</v>
      </c>
    </row>
    <row r="60" spans="1:32" ht="12.95" customHeight="1" x14ac:dyDescent="0.2">
      <c r="A60" s="1704" t="s">
        <v>1232</v>
      </c>
      <c r="B60" s="31">
        <v>131329.34729999999</v>
      </c>
      <c r="C60" s="31">
        <v>91793.023209999999</v>
      </c>
      <c r="D60" s="31">
        <v>102031.72937</v>
      </c>
      <c r="E60" s="31">
        <v>54031.616910000004</v>
      </c>
      <c r="F60" s="31">
        <v>73227.840190000003</v>
      </c>
      <c r="G60" s="31">
        <v>211820.97963999998</v>
      </c>
      <c r="H60" s="31">
        <v>1817.13777</v>
      </c>
      <c r="I60" s="31">
        <v>781.26148999999998</v>
      </c>
      <c r="J60" s="31">
        <v>24513.831399999999</v>
      </c>
      <c r="K60" s="31">
        <v>168417.80670999998</v>
      </c>
      <c r="L60" s="31">
        <v>26345.078920000004</v>
      </c>
      <c r="M60" s="31">
        <v>22958.602329999998</v>
      </c>
      <c r="N60" s="31">
        <v>13792.20622</v>
      </c>
      <c r="O60" s="31">
        <v>156819.63225</v>
      </c>
      <c r="P60" s="31">
        <v>154122.48590999999</v>
      </c>
      <c r="Q60" s="31">
        <v>15514.36141</v>
      </c>
      <c r="R60" s="31">
        <v>94916.471439999994</v>
      </c>
      <c r="S60" s="31">
        <v>29936.874100000001</v>
      </c>
      <c r="T60" s="31">
        <v>42534.611929999999</v>
      </c>
      <c r="U60" s="31">
        <v>30003.370889206097</v>
      </c>
      <c r="V60" s="31">
        <v>78587.265239999993</v>
      </c>
      <c r="W60" s="31">
        <v>6976.71</v>
      </c>
      <c r="X60" s="31">
        <v>58643.942670000004</v>
      </c>
      <c r="Y60" s="31">
        <v>13126.766810000001</v>
      </c>
      <c r="Z60" s="31">
        <v>71547.616930000004</v>
      </c>
      <c r="AA60" s="31">
        <v>0</v>
      </c>
      <c r="AB60" s="31">
        <v>2057.8895499999999</v>
      </c>
      <c r="AC60" s="31">
        <v>50213.65638</v>
      </c>
      <c r="AD60" s="31">
        <v>211.69698</v>
      </c>
      <c r="AE60" s="31">
        <v>6517.8087800000003</v>
      </c>
      <c r="AF60" s="31">
        <v>1734591.622729206</v>
      </c>
    </row>
    <row r="61" spans="1:32" ht="12.95" customHeight="1" x14ac:dyDescent="0.2">
      <c r="A61" s="1708" t="s">
        <v>2036</v>
      </c>
      <c r="B61" s="31">
        <v>-17887.49437</v>
      </c>
      <c r="C61" s="31">
        <v>-9299.6500899999992</v>
      </c>
      <c r="D61" s="31">
        <v>-5080.48045</v>
      </c>
      <c r="E61" s="31">
        <v>-7135.8242199999995</v>
      </c>
      <c r="F61" s="31">
        <v>-7363.2460999999994</v>
      </c>
      <c r="G61" s="31">
        <v>-511.08409999999998</v>
      </c>
      <c r="H61" s="31">
        <v>-186.61</v>
      </c>
      <c r="I61" s="31">
        <v>-8.7088000000000001</v>
      </c>
      <c r="J61" s="31">
        <v>0</v>
      </c>
      <c r="K61" s="31">
        <v>-13792.703780000002</v>
      </c>
      <c r="L61" s="31">
        <v>-7722.1488200000003</v>
      </c>
      <c r="M61" s="31">
        <v>-10131.10917</v>
      </c>
      <c r="N61" s="31">
        <v>-6585.3671100000001</v>
      </c>
      <c r="O61" s="31">
        <v>-13340.152960000001</v>
      </c>
      <c r="P61" s="31">
        <v>-39249.590609999999</v>
      </c>
      <c r="Q61" s="31">
        <v>-2296.0360299999998</v>
      </c>
      <c r="R61" s="31">
        <v>-6279.6030000000001</v>
      </c>
      <c r="S61" s="31">
        <v>-3441.2528500000003</v>
      </c>
      <c r="T61" s="31">
        <v>-8557.2760999999991</v>
      </c>
      <c r="U61" s="31">
        <v>-334.73890999999998</v>
      </c>
      <c r="V61" s="31">
        <v>-118.26217</v>
      </c>
      <c r="W61" s="31">
        <v>0</v>
      </c>
      <c r="X61" s="31">
        <v>-3413.3572799999997</v>
      </c>
      <c r="Y61" s="31">
        <v>-71.236039999999988</v>
      </c>
      <c r="Z61" s="31">
        <v>-3835.3629799999999</v>
      </c>
      <c r="AA61" s="31">
        <v>0</v>
      </c>
      <c r="AB61" s="31">
        <v>-221.36360000000002</v>
      </c>
      <c r="AC61" s="31">
        <v>-2184.3289</v>
      </c>
      <c r="AD61" s="31">
        <v>-2.3480100000000004</v>
      </c>
      <c r="AE61" s="31">
        <v>-239.19708</v>
      </c>
      <c r="AF61" s="31">
        <v>-169288.53352999996</v>
      </c>
    </row>
    <row r="62" spans="1:32" ht="12.95" customHeight="1" x14ac:dyDescent="0.2">
      <c r="A62" s="1708" t="s">
        <v>3962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</row>
    <row r="63" spans="1:32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-162.95778999999999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-1648.72631</v>
      </c>
      <c r="Q63" s="31">
        <v>0</v>
      </c>
      <c r="R63" s="31">
        <v>-2717.9154399999998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-4529.5995399999993</v>
      </c>
    </row>
    <row r="64" spans="1:32" ht="12.95" customHeight="1" x14ac:dyDescent="0.2">
      <c r="A64" s="1708" t="s">
        <v>1946</v>
      </c>
      <c r="B64" s="31">
        <v>-30022.867180000001</v>
      </c>
      <c r="C64" s="31">
        <v>-30520.915570000052</v>
      </c>
      <c r="D64" s="31">
        <v>-62913.754772394073</v>
      </c>
      <c r="E64" s="31">
        <v>-14067.512407635024</v>
      </c>
      <c r="F64" s="31">
        <v>-37880.01513574725</v>
      </c>
      <c r="G64" s="31">
        <v>-105894.51038999998</v>
      </c>
      <c r="H64" s="31">
        <v>-339.86584664581153</v>
      </c>
      <c r="I64" s="31">
        <v>-2196.4429700000001</v>
      </c>
      <c r="J64" s="31">
        <v>-23418.667244800003</v>
      </c>
      <c r="K64" s="31">
        <v>-49576.341070000002</v>
      </c>
      <c r="L64" s="31">
        <v>-13955.567717058033</v>
      </c>
      <c r="M64" s="31">
        <v>-13325.668260225766</v>
      </c>
      <c r="N64" s="31">
        <v>-4965.1812511583012</v>
      </c>
      <c r="O64" s="31">
        <v>-37664.931020000004</v>
      </c>
      <c r="P64" s="31">
        <v>-38035.129501731986</v>
      </c>
      <c r="Q64" s="31">
        <v>-9640.2666366470839</v>
      </c>
      <c r="R64" s="31">
        <v>-32070.061260000002</v>
      </c>
      <c r="S64" s="31">
        <v>-17979.903789999997</v>
      </c>
      <c r="T64" s="31">
        <v>-17725.497600120005</v>
      </c>
      <c r="U64" s="31">
        <v>-17399.775859755413</v>
      </c>
      <c r="V64" s="31">
        <v>-35438.454526122448</v>
      </c>
      <c r="W64" s="31">
        <v>-10798.027</v>
      </c>
      <c r="X64" s="31">
        <v>-14038.980159999999</v>
      </c>
      <c r="Y64" s="31">
        <v>-11234.125159188496</v>
      </c>
      <c r="Z64" s="31">
        <v>-24003.970995672535</v>
      </c>
      <c r="AA64" s="31">
        <v>-838.55072000000007</v>
      </c>
      <c r="AB64" s="31">
        <v>-7328.2808299999997</v>
      </c>
      <c r="AC64" s="31">
        <v>-20397.966501132301</v>
      </c>
      <c r="AD64" s="31">
        <v>-353.15955999999994</v>
      </c>
      <c r="AE64" s="31">
        <v>-6150.1902244023722</v>
      </c>
      <c r="AF64" s="31">
        <v>-690174.58116043708</v>
      </c>
    </row>
    <row r="65" spans="1:32" ht="12.95" customHeight="1" x14ac:dyDescent="0.2">
      <c r="A65" s="1708" t="s">
        <v>3963</v>
      </c>
      <c r="B65" s="31">
        <v>-24672.16963</v>
      </c>
      <c r="C65" s="31">
        <v>-15707.642700000049</v>
      </c>
      <c r="D65" s="31">
        <v>-45161.820942394072</v>
      </c>
      <c r="E65" s="31">
        <v>-7707.8856299999989</v>
      </c>
      <c r="F65" s="31">
        <v>-20214.179585747253</v>
      </c>
      <c r="G65" s="31">
        <v>-91379.211979999978</v>
      </c>
      <c r="H65" s="31">
        <v>-124.50995</v>
      </c>
      <c r="I65" s="31">
        <v>-1030.5247300000001</v>
      </c>
      <c r="J65" s="31">
        <v>-10263.883754800001</v>
      </c>
      <c r="K65" s="31">
        <v>-20118.346550000002</v>
      </c>
      <c r="L65" s="31">
        <v>-7948.9654299999984</v>
      </c>
      <c r="M65" s="31">
        <v>-15292.985769999999</v>
      </c>
      <c r="N65" s="31">
        <v>-2371.2907499999974</v>
      </c>
      <c r="O65" s="31">
        <v>-22621.226559999999</v>
      </c>
      <c r="P65" s="31">
        <v>-27281.688699999988</v>
      </c>
      <c r="Q65" s="31">
        <v>-5702.388210000001</v>
      </c>
      <c r="R65" s="31">
        <v>-19772.39719</v>
      </c>
      <c r="S65" s="31">
        <v>-8502.3724899999997</v>
      </c>
      <c r="T65" s="31">
        <v>-8933.8661001200035</v>
      </c>
      <c r="U65" s="31">
        <v>-5818.9033799999997</v>
      </c>
      <c r="V65" s="31">
        <v>-19248.679939999991</v>
      </c>
      <c r="W65" s="31">
        <v>-6445.7910000000002</v>
      </c>
      <c r="X65" s="31">
        <v>-7315.5096900000008</v>
      </c>
      <c r="Y65" s="31">
        <v>-2916.3267400000004</v>
      </c>
      <c r="Z65" s="31">
        <v>-13472.130760000002</v>
      </c>
      <c r="AA65" s="31">
        <v>-20.903710000000022</v>
      </c>
      <c r="AB65" s="31">
        <v>-2606.9901800000002</v>
      </c>
      <c r="AC65" s="31">
        <v>-9982.9504800000013</v>
      </c>
      <c r="AD65" s="31">
        <v>-214.39248999999998</v>
      </c>
      <c r="AE65" s="31">
        <v>-2704.1879399999998</v>
      </c>
      <c r="AF65" s="31">
        <v>-425554.12296306132</v>
      </c>
    </row>
    <row r="66" spans="1:32" ht="12.95" customHeight="1" x14ac:dyDescent="0.2">
      <c r="A66" s="1708" t="s">
        <v>3964</v>
      </c>
      <c r="B66" s="31">
        <v>-24672.16963</v>
      </c>
      <c r="C66" s="31">
        <v>-15707.642700000049</v>
      </c>
      <c r="D66" s="31">
        <v>-45161.820942394072</v>
      </c>
      <c r="E66" s="31">
        <v>-7707.8856299999989</v>
      </c>
      <c r="F66" s="31">
        <v>-20214.179585747253</v>
      </c>
      <c r="G66" s="31">
        <v>-91379.211979999978</v>
      </c>
      <c r="H66" s="31">
        <v>-124.50995</v>
      </c>
      <c r="I66" s="31">
        <v>-1030.5247300000001</v>
      </c>
      <c r="J66" s="31">
        <v>-10263.883754800001</v>
      </c>
      <c r="K66" s="31">
        <v>-20118.346550000002</v>
      </c>
      <c r="L66" s="31">
        <v>-7948.9654299999984</v>
      </c>
      <c r="M66" s="31">
        <v>-15292.985769999999</v>
      </c>
      <c r="N66" s="31">
        <v>-2371.2907499999974</v>
      </c>
      <c r="O66" s="31">
        <v>-22621.226559999999</v>
      </c>
      <c r="P66" s="31">
        <v>-27281.688699999988</v>
      </c>
      <c r="Q66" s="31">
        <v>-5702.388210000001</v>
      </c>
      <c r="R66" s="31">
        <v>-19772.39719</v>
      </c>
      <c r="S66" s="31">
        <v>-8502.3724899999997</v>
      </c>
      <c r="T66" s="31">
        <v>-8933.8661001200035</v>
      </c>
      <c r="U66" s="31">
        <v>-5818.9033799999997</v>
      </c>
      <c r="V66" s="31">
        <v>-19248.679939999991</v>
      </c>
      <c r="W66" s="31">
        <v>-6445.7910000000002</v>
      </c>
      <c r="X66" s="31">
        <v>-7315.5096900000008</v>
      </c>
      <c r="Y66" s="31">
        <v>-2916.3267400000004</v>
      </c>
      <c r="Z66" s="31">
        <v>-13472.130760000002</v>
      </c>
      <c r="AA66" s="31">
        <v>-20.903710000000022</v>
      </c>
      <c r="AB66" s="31">
        <v>-2606.9901800000002</v>
      </c>
      <c r="AC66" s="31">
        <v>-9982.9504800000013</v>
      </c>
      <c r="AD66" s="31">
        <v>-214.39248999999998</v>
      </c>
      <c r="AE66" s="31">
        <v>-2704.1879399999998</v>
      </c>
      <c r="AF66" s="31">
        <v>-425554.12296306132</v>
      </c>
    </row>
    <row r="67" spans="1:32" ht="12.95" customHeight="1" x14ac:dyDescent="0.2">
      <c r="A67" s="1708" t="s">
        <v>3965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</row>
    <row r="68" spans="1:32" ht="12.95" customHeight="1" x14ac:dyDescent="0.2">
      <c r="A68" s="1708" t="s">
        <v>3966</v>
      </c>
      <c r="B68" s="31">
        <v>2998.5853299999999</v>
      </c>
      <c r="C68" s="31">
        <v>46.300360000000012</v>
      </c>
      <c r="D68" s="31">
        <v>4513.7856099999999</v>
      </c>
      <c r="E68" s="31">
        <v>386.73025000000001</v>
      </c>
      <c r="F68" s="31">
        <v>1586.7586200000001</v>
      </c>
      <c r="G68" s="31">
        <v>8.2819300000000506</v>
      </c>
      <c r="H68" s="31">
        <v>8.0860000000000001E-2</v>
      </c>
      <c r="I68" s="31">
        <v>0</v>
      </c>
      <c r="J68" s="31">
        <v>0</v>
      </c>
      <c r="K68" s="31">
        <v>659.8196099999999</v>
      </c>
      <c r="L68" s="31">
        <v>1055.7582500000001</v>
      </c>
      <c r="M68" s="31">
        <v>10809.56078</v>
      </c>
      <c r="N68" s="31">
        <v>1056.3317500000001</v>
      </c>
      <c r="O68" s="31">
        <v>25.437360000000101</v>
      </c>
      <c r="P68" s="31">
        <v>6412.7255100000002</v>
      </c>
      <c r="Q68" s="31">
        <v>0</v>
      </c>
      <c r="R68" s="31">
        <v>65.665539999999979</v>
      </c>
      <c r="S68" s="31">
        <v>819.25224000000003</v>
      </c>
      <c r="T68" s="31">
        <v>54.40361</v>
      </c>
      <c r="U68" s="31">
        <v>0</v>
      </c>
      <c r="V68" s="31">
        <v>659.54694999999992</v>
      </c>
      <c r="W68" s="31">
        <v>94.278999999999996</v>
      </c>
      <c r="X68" s="31">
        <v>3.8539999999999998E-2</v>
      </c>
      <c r="Y68" s="31">
        <v>433.56142999999997</v>
      </c>
      <c r="Z68" s="31">
        <v>-139.79823000000002</v>
      </c>
      <c r="AA68" s="31">
        <v>10.288059999999998</v>
      </c>
      <c r="AB68" s="31">
        <v>313.92365000000001</v>
      </c>
      <c r="AC68" s="31">
        <v>748.79276000000004</v>
      </c>
      <c r="AD68" s="31">
        <v>0</v>
      </c>
      <c r="AE68" s="31">
        <v>4.2086999999999994</v>
      </c>
      <c r="AF68" s="31">
        <v>32624.318470000006</v>
      </c>
    </row>
    <row r="69" spans="1:32" ht="12.95" customHeight="1" x14ac:dyDescent="0.2">
      <c r="A69" s="1704" t="s">
        <v>2340</v>
      </c>
      <c r="B69" s="31">
        <v>-4532.7655800000002</v>
      </c>
      <c r="C69" s="31">
        <v>-8835.6512200000016</v>
      </c>
      <c r="D69" s="31">
        <v>-10695.73919</v>
      </c>
      <c r="E69" s="31">
        <v>-3580.7307609924633</v>
      </c>
      <c r="F69" s="31">
        <v>-9534.5896199999988</v>
      </c>
      <c r="G69" s="31">
        <v>-4126.9445999999998</v>
      </c>
      <c r="H69" s="31">
        <v>-147.24139207262732</v>
      </c>
      <c r="I69" s="31">
        <v>-755.18402000000003</v>
      </c>
      <c r="J69" s="31">
        <v>-4186.9095600000001</v>
      </c>
      <c r="K69" s="31">
        <v>-13194.018900000001</v>
      </c>
      <c r="L69" s="31">
        <v>-3077.1973605338635</v>
      </c>
      <c r="M69" s="31">
        <v>-2683.58160385167</v>
      </c>
      <c r="N69" s="31">
        <v>-2335.6326199333757</v>
      </c>
      <c r="O69" s="31">
        <v>-7922.6183000000001</v>
      </c>
      <c r="P69" s="31">
        <v>-9453.4978320720002</v>
      </c>
      <c r="Q69" s="31">
        <v>-1864.509694682899</v>
      </c>
      <c r="R69" s="31">
        <v>-7314.5127499999999</v>
      </c>
      <c r="S69" s="31">
        <v>-5412.1353099999997</v>
      </c>
      <c r="T69" s="31">
        <v>-5766.6231699999998</v>
      </c>
      <c r="U69" s="31">
        <v>-6427.8969775097448</v>
      </c>
      <c r="V69" s="31">
        <v>-9814.637523359308</v>
      </c>
      <c r="W69" s="31">
        <v>-2114.6889999999999</v>
      </c>
      <c r="X69" s="31">
        <v>-3730.11519</v>
      </c>
      <c r="Y69" s="31">
        <v>-2704.8667630795599</v>
      </c>
      <c r="Z69" s="31">
        <v>-7369.1651283236215</v>
      </c>
      <c r="AA69" s="31">
        <v>-189.76276000000001</v>
      </c>
      <c r="AB69" s="31">
        <v>-2761.1640899999998</v>
      </c>
      <c r="AC69" s="31">
        <v>-7197.690643974709</v>
      </c>
      <c r="AD69" s="31">
        <v>-68.575029999999998</v>
      </c>
      <c r="AE69" s="31">
        <v>-1819.3957036956745</v>
      </c>
      <c r="AF69" s="31">
        <v>-149618.04229408153</v>
      </c>
    </row>
    <row r="70" spans="1:32" ht="12.95" customHeight="1" x14ac:dyDescent="0.2">
      <c r="A70" s="1708" t="s">
        <v>1285</v>
      </c>
      <c r="B70" s="31">
        <v>-3327.0334199999998</v>
      </c>
      <c r="C70" s="31">
        <v>-2427.3865799999999</v>
      </c>
      <c r="D70" s="31">
        <v>-9044.1307799999995</v>
      </c>
      <c r="E70" s="31">
        <v>-2583.2548883034019</v>
      </c>
      <c r="F70" s="31">
        <v>-3036.8597500000001</v>
      </c>
      <c r="G70" s="31">
        <v>-1628.53322</v>
      </c>
      <c r="H70" s="31">
        <v>-57.724770166728128</v>
      </c>
      <c r="I70" s="31">
        <v>-30.858759999999997</v>
      </c>
      <c r="J70" s="31">
        <v>-1778.9974199999999</v>
      </c>
      <c r="K70" s="31">
        <v>-9027.5137400000003</v>
      </c>
      <c r="L70" s="31">
        <v>-1062.1260469716183</v>
      </c>
      <c r="M70" s="31">
        <v>-2575.7050506128903</v>
      </c>
      <c r="N70" s="31">
        <v>-947.54143964171396</v>
      </c>
      <c r="O70" s="31">
        <v>-4184.6790799999999</v>
      </c>
      <c r="P70" s="31">
        <v>-2155.3973324939998</v>
      </c>
      <c r="Q70" s="31">
        <v>-68.765137770798646</v>
      </c>
      <c r="R70" s="31">
        <v>-1309.4923899999999</v>
      </c>
      <c r="S70" s="31">
        <v>-2667.37266</v>
      </c>
      <c r="T70" s="31">
        <v>-2550.2867099999999</v>
      </c>
      <c r="U70" s="31">
        <v>-2924.4524897207457</v>
      </c>
      <c r="V70" s="31">
        <v>-3337.5051015091694</v>
      </c>
      <c r="W70" s="31">
        <v>-1388.2670000000001</v>
      </c>
      <c r="X70" s="31">
        <v>-1269.5370600000001</v>
      </c>
      <c r="Y70" s="31">
        <v>-1211.1828327346896</v>
      </c>
      <c r="Z70" s="31">
        <v>-2215.9022101646374</v>
      </c>
      <c r="AA70" s="31">
        <v>-495.83317999999997</v>
      </c>
      <c r="AB70" s="31">
        <v>-1840.2250800000002</v>
      </c>
      <c r="AC70" s="31">
        <v>-1958.7013384120451</v>
      </c>
      <c r="AD70" s="31">
        <v>-43.503279999999997</v>
      </c>
      <c r="AE70" s="31">
        <v>-111.51247715051986</v>
      </c>
      <c r="AF70" s="31">
        <v>-67260.281225652972</v>
      </c>
    </row>
    <row r="71" spans="1:32" ht="12.95" customHeight="1" x14ac:dyDescent="0.2">
      <c r="A71" s="1718" t="s">
        <v>1010</v>
      </c>
      <c r="B71" s="31">
        <v>0</v>
      </c>
      <c r="C71" s="31">
        <v>-1312.5645300000001</v>
      </c>
      <c r="D71" s="31">
        <v>-2301.7961800000003</v>
      </c>
      <c r="E71" s="31">
        <v>-96.743419268912447</v>
      </c>
      <c r="F71" s="31">
        <v>-1017.3620699999999</v>
      </c>
      <c r="G71" s="31">
        <v>-1100.5256100000001</v>
      </c>
      <c r="H71" s="31">
        <v>-3.8953287490225632</v>
      </c>
      <c r="I71" s="31">
        <v>-14.032</v>
      </c>
      <c r="J71" s="31">
        <v>-117.58507</v>
      </c>
      <c r="K71" s="31">
        <v>-2428.01539</v>
      </c>
      <c r="L71" s="31">
        <v>-964.47329277805875</v>
      </c>
      <c r="M71" s="31">
        <v>-345.20325295475601</v>
      </c>
      <c r="N71" s="31">
        <v>-122.3838836843437</v>
      </c>
      <c r="O71" s="31">
        <v>-231.75635999999997</v>
      </c>
      <c r="P71" s="31">
        <v>-1347.7315397280001</v>
      </c>
      <c r="Q71" s="31">
        <v>-478.91494091485237</v>
      </c>
      <c r="R71" s="31">
        <v>-2085.3819800000001</v>
      </c>
      <c r="S71" s="31">
        <v>0</v>
      </c>
      <c r="T71" s="31">
        <v>-96.915139999999994</v>
      </c>
      <c r="U71" s="31">
        <v>-521.35317203372176</v>
      </c>
      <c r="V71" s="31">
        <v>-1537.5713547266189</v>
      </c>
      <c r="W71" s="31">
        <v>-524.48500000000001</v>
      </c>
      <c r="X71" s="31">
        <v>-316.28485999999998</v>
      </c>
      <c r="Y71" s="31">
        <v>-121.27452298918881</v>
      </c>
      <c r="Z71" s="31">
        <v>-806.97466718427336</v>
      </c>
      <c r="AA71" s="31">
        <v>-29.579439999999998</v>
      </c>
      <c r="AB71" s="31">
        <v>-179.46508</v>
      </c>
      <c r="AC71" s="31">
        <v>-178.71706874554525</v>
      </c>
      <c r="AD71" s="31">
        <v>-1.8368699999999998</v>
      </c>
      <c r="AE71" s="31">
        <v>0</v>
      </c>
      <c r="AF71" s="31">
        <v>-18282.822023757293</v>
      </c>
    </row>
    <row r="72" spans="1:32" ht="12.95" customHeight="1" x14ac:dyDescent="0.2">
      <c r="A72" s="1718" t="s">
        <v>1011</v>
      </c>
      <c r="B72" s="31">
        <v>0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-14.305275321067082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-14.305275321067082</v>
      </c>
    </row>
    <row r="73" spans="1:32" ht="12.95" customHeight="1" x14ac:dyDescent="0.2">
      <c r="A73" s="1704" t="s">
        <v>2340</v>
      </c>
      <c r="B73" s="31">
        <v>0</v>
      </c>
      <c r="C73" s="31">
        <v>-336.31890000000004</v>
      </c>
      <c r="D73" s="31">
        <v>-224.05329</v>
      </c>
      <c r="E73" s="31">
        <v>-485.62795907024673</v>
      </c>
      <c r="F73" s="31">
        <v>-3960.8750399999999</v>
      </c>
      <c r="G73" s="31">
        <v>-3.6439899999999996</v>
      </c>
      <c r="H73" s="31">
        <v>-5.9095149410118877</v>
      </c>
      <c r="I73" s="31">
        <v>-120.37688</v>
      </c>
      <c r="J73" s="31">
        <v>-508.32290999999998</v>
      </c>
      <c r="K73" s="31">
        <v>-3972.40463</v>
      </c>
      <c r="L73" s="31">
        <v>-709.215821453427</v>
      </c>
      <c r="M73" s="31">
        <v>-2300.7351628064498</v>
      </c>
      <c r="N73" s="31">
        <v>-40.445717898870093</v>
      </c>
      <c r="O73" s="31">
        <v>-694.35941000000003</v>
      </c>
      <c r="P73" s="31">
        <v>-2013.989667438</v>
      </c>
      <c r="Q73" s="31">
        <v>-1525.688653278534</v>
      </c>
      <c r="R73" s="31">
        <v>-1434.43352</v>
      </c>
      <c r="S73" s="31">
        <v>0</v>
      </c>
      <c r="T73" s="31">
        <v>-432.21009000000004</v>
      </c>
      <c r="U73" s="31">
        <v>-803.22096873826763</v>
      </c>
      <c r="V73" s="31">
        <v>-524.25464787480496</v>
      </c>
      <c r="W73" s="31">
        <v>-419.07400000000001</v>
      </c>
      <c r="X73" s="31">
        <v>-1339.3314399999999</v>
      </c>
      <c r="Y73" s="31">
        <v>-351.89587038505664</v>
      </c>
      <c r="Z73" s="31">
        <v>0</v>
      </c>
      <c r="AA73" s="31">
        <v>-55.121470000000002</v>
      </c>
      <c r="AB73" s="31">
        <v>0</v>
      </c>
      <c r="AC73" s="31">
        <v>0</v>
      </c>
      <c r="AD73" s="31">
        <v>-8.8910099999999996</v>
      </c>
      <c r="AE73" s="31">
        <v>-1192.0071441270818</v>
      </c>
      <c r="AF73" s="31">
        <v>-23462.407708011742</v>
      </c>
    </row>
    <row r="74" spans="1:32" ht="12.95" customHeight="1" x14ac:dyDescent="0.2">
      <c r="A74" s="1718" t="s">
        <v>1285</v>
      </c>
      <c r="B74" s="31">
        <v>-489.48388</v>
      </c>
      <c r="C74" s="31">
        <v>-1947.652</v>
      </c>
      <c r="D74" s="31">
        <v>0</v>
      </c>
      <c r="E74" s="31">
        <v>0</v>
      </c>
      <c r="F74" s="31">
        <v>-1702.90769</v>
      </c>
      <c r="G74" s="31">
        <v>-7663.9329200000002</v>
      </c>
      <c r="H74" s="31">
        <v>-0.66575071642168959</v>
      </c>
      <c r="I74" s="31">
        <v>-245.46657999999999</v>
      </c>
      <c r="J74" s="31">
        <v>-6562.9685300000001</v>
      </c>
      <c r="K74" s="31">
        <v>-1495.8614700000001</v>
      </c>
      <c r="L74" s="31">
        <v>-1235.0427400000001</v>
      </c>
      <c r="M74" s="31">
        <v>-937.01819999999998</v>
      </c>
      <c r="N74" s="31">
        <v>-204.21859000000001</v>
      </c>
      <c r="O74" s="31">
        <v>-2035.72867</v>
      </c>
      <c r="P74" s="31">
        <v>-2195.5499399999999</v>
      </c>
      <c r="Q74" s="31">
        <v>0</v>
      </c>
      <c r="R74" s="31">
        <v>-219.50897000000001</v>
      </c>
      <c r="S74" s="31">
        <v>-2217.2755699999998</v>
      </c>
      <c r="T74" s="31">
        <v>0</v>
      </c>
      <c r="U74" s="31">
        <v>-903.94887175293161</v>
      </c>
      <c r="V74" s="31">
        <v>-1635.3529086525602</v>
      </c>
      <c r="W74" s="31">
        <v>0</v>
      </c>
      <c r="X74" s="31">
        <v>-68.240459999999999</v>
      </c>
      <c r="Y74" s="31">
        <v>-4362.1398600000002</v>
      </c>
      <c r="Z74" s="31">
        <v>0</v>
      </c>
      <c r="AA74" s="31">
        <v>-57.638220000000004</v>
      </c>
      <c r="AB74" s="31">
        <v>-254.36005</v>
      </c>
      <c r="AC74" s="31">
        <v>-1828.69973</v>
      </c>
      <c r="AD74" s="31">
        <v>-15.960880000000001</v>
      </c>
      <c r="AE74" s="31">
        <v>-327.29565942909625</v>
      </c>
      <c r="AF74" s="31">
        <v>-38606.918140551017</v>
      </c>
    </row>
    <row r="75" spans="1:32" ht="12.95" customHeight="1" x14ac:dyDescent="0.2">
      <c r="A75" s="1704" t="s">
        <v>648</v>
      </c>
      <c r="B75" s="31">
        <v>-53.344839999999998</v>
      </c>
      <c r="C75" s="31">
        <v>0</v>
      </c>
      <c r="D75" s="31">
        <v>-2502.7348900000002</v>
      </c>
      <c r="E75" s="31">
        <v>-709.18888000000004</v>
      </c>
      <c r="F75" s="31">
        <v>-455.23581727454996</v>
      </c>
      <c r="G75" s="31">
        <v>0</v>
      </c>
      <c r="H75" s="31">
        <v>-160.74615999999997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-268.80914000000001</v>
      </c>
      <c r="O75" s="31">
        <v>-608.16187000000002</v>
      </c>
      <c r="P75" s="31">
        <v>0</v>
      </c>
      <c r="Q75" s="31">
        <v>-765.55472999999995</v>
      </c>
      <c r="R75" s="31">
        <v>-1563.6359199999999</v>
      </c>
      <c r="S75" s="31">
        <v>-654.43654000000004</v>
      </c>
      <c r="T75" s="31">
        <v>-1016.77251</v>
      </c>
      <c r="U75" s="31">
        <v>0</v>
      </c>
      <c r="V75" s="31">
        <v>-1777.7745899999998</v>
      </c>
      <c r="W75" s="31">
        <v>-436.697</v>
      </c>
      <c r="X75" s="31">
        <v>0</v>
      </c>
      <c r="Y75" s="31">
        <v>0</v>
      </c>
      <c r="Z75" s="31">
        <v>-945.04331000000002</v>
      </c>
      <c r="AA75" s="31">
        <v>0</v>
      </c>
      <c r="AB75" s="31">
        <v>0</v>
      </c>
      <c r="AC75" s="31">
        <v>0</v>
      </c>
      <c r="AD75" s="31">
        <v>0</v>
      </c>
      <c r="AE75" s="31">
        <v>24.086580000000001</v>
      </c>
      <c r="AF75" s="31">
        <v>-11894.049617274552</v>
      </c>
    </row>
    <row r="76" spans="1:32" ht="15" customHeight="1" x14ac:dyDescent="0.2">
      <c r="A76" s="1716" t="s">
        <v>850</v>
      </c>
      <c r="B76" s="1721">
        <v>-122078.37569999999</v>
      </c>
      <c r="C76" s="1721">
        <v>-95441.749420000066</v>
      </c>
      <c r="D76" s="1721">
        <v>-314815.94364239404</v>
      </c>
      <c r="E76" s="1721">
        <v>-60233.439427635029</v>
      </c>
      <c r="F76" s="1721">
        <v>-103337.02852457334</v>
      </c>
      <c r="G76" s="1721">
        <v>-573359.52144452801</v>
      </c>
      <c r="H76" s="1721">
        <v>-2439.2706966458118</v>
      </c>
      <c r="I76" s="1721">
        <v>-5535.2575100000013</v>
      </c>
      <c r="J76" s="1721">
        <v>-76531.520814799995</v>
      </c>
      <c r="K76" s="1721">
        <v>-159348.48399000001</v>
      </c>
      <c r="L76" s="1721">
        <v>-58465.576257058034</v>
      </c>
      <c r="M76" s="1721">
        <v>-45295.627770225765</v>
      </c>
      <c r="N76" s="1721">
        <v>-13221.2676211583</v>
      </c>
      <c r="O76" s="1721">
        <v>-160128.28740000003</v>
      </c>
      <c r="P76" s="1721">
        <v>-167705.94661173195</v>
      </c>
      <c r="Q76" s="1721">
        <v>-45125.343746647079</v>
      </c>
      <c r="R76" s="1721">
        <v>-118668.06804000003</v>
      </c>
      <c r="S76" s="1721">
        <v>-44502.659059999998</v>
      </c>
      <c r="T76" s="1721">
        <v>-49037.735890120006</v>
      </c>
      <c r="U76" s="1721">
        <v>-49246.963305349316</v>
      </c>
      <c r="V76" s="1721">
        <v>-130832.70396612246</v>
      </c>
      <c r="W76" s="1721">
        <v>-35839.156999999999</v>
      </c>
      <c r="X76" s="1721">
        <v>-55137.505559999991</v>
      </c>
      <c r="Y76" s="1721">
        <v>-56375.606259188498</v>
      </c>
      <c r="Z76" s="1721">
        <v>-92671.256502583521</v>
      </c>
      <c r="AA76" s="1721">
        <v>-850.44734000000005</v>
      </c>
      <c r="AB76" s="1721">
        <v>-19827.337099999997</v>
      </c>
      <c r="AC76" s="1721">
        <v>-63796.4992311323</v>
      </c>
      <c r="AD76" s="1721">
        <v>-1562.9636958235888</v>
      </c>
      <c r="AE76" s="1721">
        <v>-25176.653734402375</v>
      </c>
      <c r="AF76" s="1721">
        <v>-2746588.19726212</v>
      </c>
    </row>
    <row r="77" spans="1:32" ht="12.95" customHeight="1" x14ac:dyDescent="0.2">
      <c r="A77" s="1719" t="s">
        <v>1125</v>
      </c>
      <c r="B77" s="1727"/>
      <c r="C77" s="1727"/>
      <c r="D77" s="1727"/>
      <c r="E77" s="1727"/>
      <c r="F77" s="1727"/>
      <c r="G77" s="1727"/>
      <c r="H77" s="1727"/>
      <c r="I77" s="1727"/>
      <c r="J77" s="1727"/>
      <c r="K77" s="1727"/>
      <c r="L77" s="1727"/>
      <c r="M77" s="1727"/>
      <c r="N77" s="1727"/>
      <c r="O77" s="1727"/>
      <c r="P77" s="1727"/>
      <c r="Q77" s="1727"/>
      <c r="R77" s="1727"/>
      <c r="S77" s="1727"/>
      <c r="T77" s="1727"/>
      <c r="U77" s="1727"/>
      <c r="V77" s="1727"/>
      <c r="W77" s="1727"/>
      <c r="X77" s="1727"/>
      <c r="Y77" s="1727"/>
      <c r="Z77" s="1727"/>
      <c r="AA77" s="1727"/>
      <c r="AB77" s="1727"/>
      <c r="AC77" s="1727"/>
      <c r="AD77" s="1727"/>
      <c r="AE77" s="1727"/>
      <c r="AF77" s="1727"/>
    </row>
    <row r="78" spans="1:32" ht="15" customHeight="1" thickBot="1" x14ac:dyDescent="0.25">
      <c r="A78" s="1720" t="s">
        <v>851</v>
      </c>
      <c r="B78" s="1726">
        <v>5230.182479999974</v>
      </c>
      <c r="C78" s="1726">
        <v>-1455.7444600000599</v>
      </c>
      <c r="D78" s="1726">
        <v>-65287.432612394041</v>
      </c>
      <c r="E78" s="1726">
        <v>-7684.1816876350422</v>
      </c>
      <c r="F78" s="1726">
        <v>-27239.28227517294</v>
      </c>
      <c r="G78" s="1726">
        <v>1146.3896454718197</v>
      </c>
      <c r="H78" s="1726">
        <v>-1045.2817166458117</v>
      </c>
      <c r="I78" s="1726">
        <v>-1229.5940200000014</v>
      </c>
      <c r="J78" s="1726">
        <v>-18197.18474479999</v>
      </c>
      <c r="K78" s="1726">
        <v>-44077.168208472023</v>
      </c>
      <c r="L78" s="1726">
        <v>-20189.2048559881</v>
      </c>
      <c r="M78" s="1726">
        <v>-8413.6724702257707</v>
      </c>
      <c r="N78" s="1726">
        <v>-6678.9464173104088</v>
      </c>
      <c r="O78" s="1726">
        <v>-18535.764480000071</v>
      </c>
      <c r="P78" s="1726">
        <v>-21366.107021731994</v>
      </c>
      <c r="Q78" s="1726">
        <v>-17822.258416647088</v>
      </c>
      <c r="R78" s="1726">
        <v>-21556.952120000045</v>
      </c>
      <c r="S78" s="1726">
        <v>-5470.500369999987</v>
      </c>
      <c r="T78" s="1726">
        <v>-6772.4244601200044</v>
      </c>
      <c r="U78" s="1726">
        <v>-24781.94660403534</v>
      </c>
      <c r="V78" s="1726">
        <v>-23844.909876446574</v>
      </c>
      <c r="W78" s="1726">
        <v>-9853.5</v>
      </c>
      <c r="X78" s="1726">
        <v>-15861.355189999987</v>
      </c>
      <c r="Y78" s="1726">
        <v>-43057.808745287883</v>
      </c>
      <c r="Z78" s="1726">
        <v>-20488.757842583524</v>
      </c>
      <c r="AA78" s="1726">
        <v>-846.71586000000025</v>
      </c>
      <c r="AB78" s="1726">
        <v>-9767.5031299999973</v>
      </c>
      <c r="AC78" s="1726">
        <v>-8252.434069556708</v>
      </c>
      <c r="AD78" s="1726">
        <v>-64.559925823588856</v>
      </c>
      <c r="AE78" s="1726">
        <v>-14051.104302181071</v>
      </c>
      <c r="AF78" s="1726">
        <v>-457515.72375758627</v>
      </c>
    </row>
    <row r="79" spans="1:32" ht="12.95" customHeight="1" x14ac:dyDescent="0.2">
      <c r="A79" s="1711" t="s">
        <v>2141</v>
      </c>
      <c r="B79" s="1144">
        <v>-18440.235250000002</v>
      </c>
      <c r="C79" s="1144">
        <v>-10341.732640000015</v>
      </c>
      <c r="D79" s="1144">
        <v>-28836.708853018106</v>
      </c>
      <c r="E79" s="1144">
        <v>-38669.977737080473</v>
      </c>
      <c r="F79" s="1144">
        <v>-36162.826809999984</v>
      </c>
      <c r="G79" s="1144">
        <v>20768.613850000023</v>
      </c>
      <c r="H79" s="1144">
        <v>-1083.0560286028517</v>
      </c>
      <c r="I79" s="1144">
        <v>-1145.99407</v>
      </c>
      <c r="J79" s="1144">
        <v>-15155.949649999999</v>
      </c>
      <c r="K79" s="1144">
        <v>-89858.249010000014</v>
      </c>
      <c r="L79" s="1144">
        <v>-9375.1115762916997</v>
      </c>
      <c r="M79" s="1144">
        <v>1006.9222426328398</v>
      </c>
      <c r="N79" s="1144">
        <v>-5453.6666903244641</v>
      </c>
      <c r="O79" s="1144">
        <v>-57069.389904574629</v>
      </c>
      <c r="P79" s="1144">
        <v>-58795.276349999993</v>
      </c>
      <c r="Q79" s="1144">
        <v>-3837.4461268731429</v>
      </c>
      <c r="R79" s="1144">
        <v>-80484.289210000003</v>
      </c>
      <c r="S79" s="1144">
        <v>216.24107999999822</v>
      </c>
      <c r="T79" s="1144">
        <v>-9547.2134299999998</v>
      </c>
      <c r="U79" s="1144">
        <v>-20438.627470761367</v>
      </c>
      <c r="V79" s="1144">
        <v>-6940.0283620305063</v>
      </c>
      <c r="W79" s="1144">
        <v>-7445.9030000000002</v>
      </c>
      <c r="X79" s="1144">
        <v>-33080.561444999992</v>
      </c>
      <c r="Y79" s="1144">
        <v>-14382.589073000014</v>
      </c>
      <c r="Z79" s="1144">
        <v>-33444.728331347134</v>
      </c>
      <c r="AA79" s="1144" t="s">
        <v>1933</v>
      </c>
      <c r="AB79" s="1144">
        <v>-2942.2556600000007</v>
      </c>
      <c r="AC79" s="1144">
        <v>-21752.156903553961</v>
      </c>
      <c r="AD79" s="1144">
        <v>-194.72008820500002</v>
      </c>
      <c r="AE79" s="1144">
        <v>-9561.087558185236</v>
      </c>
      <c r="AF79" s="1144">
        <v>-592448.00405621575</v>
      </c>
    </row>
    <row r="80" spans="1:32" ht="12.95" customHeight="1" x14ac:dyDescent="0.2">
      <c r="A80" s="1711" t="s">
        <v>1861</v>
      </c>
      <c r="B80" s="1146">
        <v>-14301.362889991089</v>
      </c>
      <c r="C80" s="1146">
        <v>-19261.630649999977</v>
      </c>
      <c r="D80" s="1146">
        <v>-26997.351606667577</v>
      </c>
      <c r="E80" s="1146">
        <v>-4796.106593058892</v>
      </c>
      <c r="F80" s="1146">
        <v>-14317.020109964951</v>
      </c>
      <c r="G80" s="1146">
        <v>-14590.484909657062</v>
      </c>
      <c r="H80" s="1146">
        <v>220.04453961156472</v>
      </c>
      <c r="I80" s="1146">
        <v>-816.80263000000014</v>
      </c>
      <c r="J80" s="1146">
        <v>-9379.1178999999993</v>
      </c>
      <c r="K80" s="1146">
        <v>-65841.415369999973</v>
      </c>
      <c r="L80" s="1146">
        <v>-2289.6239271380791</v>
      </c>
      <c r="M80" s="1146">
        <v>-2389.18759</v>
      </c>
      <c r="N80" s="1146">
        <v>-5185.2253318614103</v>
      </c>
      <c r="O80" s="1146">
        <v>-5977.4953810940087</v>
      </c>
      <c r="P80" s="1146">
        <v>-37097.871023062173</v>
      </c>
      <c r="Q80" s="1146">
        <v>-5450.5798694309779</v>
      </c>
      <c r="R80" s="1146">
        <v>-4551.8814900000098</v>
      </c>
      <c r="S80" s="1146">
        <v>1386.5156700000018</v>
      </c>
      <c r="T80" s="1146">
        <v>-6530.8682599999975</v>
      </c>
      <c r="U80" s="1146">
        <v>-17996.017888351995</v>
      </c>
      <c r="V80" s="1146">
        <v>-809.63377999998625</v>
      </c>
      <c r="W80" s="1146">
        <v>-822.37029000000007</v>
      </c>
      <c r="X80" s="1146">
        <v>-25268.305830000005</v>
      </c>
      <c r="Y80" s="1146">
        <v>-6569.8051615999902</v>
      </c>
      <c r="Z80" s="1146">
        <v>-10170.04855742468</v>
      </c>
      <c r="AA80" s="1146" t="s">
        <v>1933</v>
      </c>
      <c r="AB80" s="1146">
        <v>-1608.30069</v>
      </c>
      <c r="AC80" s="1146">
        <v>-20044.359453927987</v>
      </c>
      <c r="AD80" s="1146" t="s">
        <v>1933</v>
      </c>
      <c r="AE80" s="1146">
        <v>2174.8032736206278</v>
      </c>
      <c r="AF80" s="1146">
        <v>-319281.50369999866</v>
      </c>
    </row>
    <row r="81" spans="1:32" ht="12.95" customHeight="1" x14ac:dyDescent="0.2">
      <c r="A81" s="1712" t="s">
        <v>1111</v>
      </c>
      <c r="B81" s="84">
        <v>-67732.48052736446</v>
      </c>
      <c r="C81" s="84">
        <v>-53080.264633108643</v>
      </c>
      <c r="D81" s="84">
        <v>-45114.071005415928</v>
      </c>
      <c r="E81" s="84">
        <v>-25211.258471357698</v>
      </c>
      <c r="F81" s="84">
        <v>-1479.9411974604054</v>
      </c>
      <c r="G81" s="84">
        <v>-47754.390409796026</v>
      </c>
      <c r="H81" s="84">
        <v>-3768.7275999167141</v>
      </c>
      <c r="I81" s="84">
        <v>-901.37495999999999</v>
      </c>
      <c r="J81" s="84">
        <v>-1000.1367100000001</v>
      </c>
      <c r="K81" s="84">
        <v>-29281.926810000034</v>
      </c>
      <c r="L81" s="84">
        <v>-11688.13380999997</v>
      </c>
      <c r="M81" s="84">
        <v>-1905.4828300000006</v>
      </c>
      <c r="N81" s="84">
        <v>-3690.6733614290247</v>
      </c>
      <c r="O81" s="84">
        <v>-23472.289030792432</v>
      </c>
      <c r="P81" s="84">
        <v>-23475.288969999998</v>
      </c>
      <c r="Q81" s="84">
        <v>-7393.3007553940861</v>
      </c>
      <c r="R81" s="84">
        <v>-19221.469520000002</v>
      </c>
      <c r="S81" s="84">
        <v>2056.7711100000033</v>
      </c>
      <c r="T81" s="84">
        <v>-8247.139360000021</v>
      </c>
      <c r="U81" s="84">
        <v>-31747.404681847773</v>
      </c>
      <c r="V81" s="84">
        <v>-20610.772209034236</v>
      </c>
      <c r="W81" s="84" t="s">
        <v>1933</v>
      </c>
      <c r="X81" s="84">
        <v>-20948.180670000002</v>
      </c>
      <c r="Y81" s="84">
        <v>-3196.3663536419217</v>
      </c>
      <c r="Z81" s="84">
        <v>-2738.1683599999919</v>
      </c>
      <c r="AA81" s="84" t="s">
        <v>1933</v>
      </c>
      <c r="AB81" s="84" t="s">
        <v>1933</v>
      </c>
      <c r="AC81" s="84">
        <v>-21045.910483750005</v>
      </c>
      <c r="AD81" s="84" t="s">
        <v>1933</v>
      </c>
      <c r="AE81" s="84">
        <v>-6119.6902960249517</v>
      </c>
      <c r="AF81" s="84">
        <v>-478768.0719063342</v>
      </c>
    </row>
    <row r="82" spans="1:32" ht="12.95" customHeight="1" thickBot="1" x14ac:dyDescent="0.25">
      <c r="A82" s="1713" t="s">
        <v>1112</v>
      </c>
      <c r="B82" s="85">
        <v>-26121.962589999988</v>
      </c>
      <c r="C82" s="85">
        <v>-27301.168009999932</v>
      </c>
      <c r="D82" s="85">
        <v>-24923.445760000006</v>
      </c>
      <c r="E82" s="85">
        <v>-8753.8741300000092</v>
      </c>
      <c r="F82" s="85">
        <v>-2317.1053500000162</v>
      </c>
      <c r="G82" s="85">
        <v>-65726.367529977317</v>
      </c>
      <c r="H82" s="85">
        <v>-1070.1971889500003</v>
      </c>
      <c r="I82" s="85" t="s">
        <v>1933</v>
      </c>
      <c r="J82" s="85" t="s">
        <v>1933</v>
      </c>
      <c r="K82" s="85">
        <v>-11673.515600000024</v>
      </c>
      <c r="L82" s="85">
        <v>-594.27339341517916</v>
      </c>
      <c r="M82" s="85">
        <v>-1512.51704999</v>
      </c>
      <c r="N82" s="85">
        <v>-2436.8188407791126</v>
      </c>
      <c r="O82" s="85">
        <v>-5798.3046600000116</v>
      </c>
      <c r="P82" s="85">
        <v>-13070.639580000014</v>
      </c>
      <c r="Q82" s="85">
        <v>-1065.2114899999999</v>
      </c>
      <c r="R82" s="85">
        <v>-5237.9134800000002</v>
      </c>
      <c r="S82" s="85">
        <v>-2662.3056400000082</v>
      </c>
      <c r="T82" s="85">
        <v>-1114.4702199999999</v>
      </c>
      <c r="U82" s="85">
        <v>-4037.0623984939607</v>
      </c>
      <c r="V82" s="85">
        <v>-3124.5474483850671</v>
      </c>
      <c r="W82" s="85" t="s">
        <v>1933</v>
      </c>
      <c r="X82" s="85">
        <v>-14703.350170000002</v>
      </c>
      <c r="Y82" s="85">
        <v>-692.03890000000058</v>
      </c>
      <c r="Z82" s="85">
        <v>2204.6937395501136</v>
      </c>
      <c r="AA82" s="85" t="s">
        <v>1933</v>
      </c>
      <c r="AB82" s="85" t="s">
        <v>1933</v>
      </c>
      <c r="AC82" s="85">
        <v>-15844.897110000029</v>
      </c>
      <c r="AD82" s="85" t="s">
        <v>1933</v>
      </c>
      <c r="AE82" s="85">
        <v>-1810.7825379074234</v>
      </c>
      <c r="AF82" s="85">
        <v>-239388.07533834796</v>
      </c>
    </row>
    <row r="83" spans="1:32" x14ac:dyDescent="0.2">
      <c r="A83" s="86" t="s">
        <v>3734</v>
      </c>
    </row>
    <row r="84" spans="1:32" ht="12.95" customHeight="1" x14ac:dyDescent="0.2">
      <c r="B84" s="33"/>
      <c r="C84" s="33"/>
      <c r="D84" s="33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33"/>
    </row>
  </sheetData>
  <mergeCells count="2">
    <mergeCell ref="N5:AF6"/>
    <mergeCell ref="A5:M6"/>
  </mergeCells>
  <phoneticPr fontId="48" type="noConversion"/>
  <conditionalFormatting sqref="AF8">
    <cfRule type="expression" dxfId="242" priority="16" stopIfTrue="1">
      <formula>$AJ8=1</formula>
    </cfRule>
  </conditionalFormatting>
  <conditionalFormatting sqref="AE8 B8:AB8">
    <cfRule type="expression" dxfId="241" priority="772" stopIfTrue="1">
      <formula>#REF!=1</formula>
    </cfRule>
  </conditionalFormatting>
  <conditionalFormatting sqref="AC8:AD8">
    <cfRule type="expression" dxfId="240" priority="790" stopIfTrue="1">
      <formula>#REF!=1</formula>
    </cfRule>
  </conditionalFormatting>
  <conditionalFormatting sqref="C9:AF9">
    <cfRule type="expression" dxfId="239" priority="1072" stopIfTrue="1">
      <formula>$AI9=1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60" fitToWidth="2" orientation="portrait" r:id="rId1"/>
  <headerFooter alignWithMargins="0"/>
  <colBreaks count="1" manualBreakCount="1">
    <brk id="13" min="2" max="82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S80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I6"/>
    </sheetView>
  </sheetViews>
  <sheetFormatPr defaultRowHeight="12.75" x14ac:dyDescent="0.2"/>
  <cols>
    <col min="1" max="1" width="47.140625" style="514" customWidth="1"/>
    <col min="2" max="3" width="8.7109375" style="514" customWidth="1"/>
    <col min="4" max="4" width="9.85546875" style="514" customWidth="1"/>
    <col min="5" max="8" width="8.7109375" style="514" customWidth="1"/>
    <col min="9" max="9" width="8.28515625" style="514" customWidth="1"/>
    <col min="10" max="18" width="8.7109375" style="514" customWidth="1"/>
    <col min="19" max="19" width="10.5703125" style="514" customWidth="1"/>
    <col min="20" max="16384" width="9.140625" style="514"/>
  </cols>
  <sheetData>
    <row r="1" spans="1:19" x14ac:dyDescent="0.2">
      <c r="A1" s="877" t="s">
        <v>624</v>
      </c>
    </row>
    <row r="2" spans="1:19" x14ac:dyDescent="0.2">
      <c r="A2" s="877" t="s">
        <v>625</v>
      </c>
    </row>
    <row r="3" spans="1:19" s="959" customFormat="1" ht="15" customHeight="1" x14ac:dyDescent="0.2">
      <c r="A3" s="1052" t="s">
        <v>1051</v>
      </c>
      <c r="S3" s="1054" t="str">
        <f>"TABLE: " &amp;RIGHT(A3,3)</f>
        <v>TABLE:  15</v>
      </c>
    </row>
    <row r="4" spans="1:19" s="579" customFormat="1" ht="12" customHeight="1" x14ac:dyDescent="0.2"/>
    <row r="5" spans="1:19" s="579" customFormat="1" ht="18" customHeight="1" x14ac:dyDescent="0.2">
      <c r="A5" s="1942" t="s">
        <v>191</v>
      </c>
      <c r="B5" s="1942"/>
      <c r="C5" s="1942"/>
      <c r="D5" s="1942"/>
      <c r="E5" s="1942"/>
      <c r="F5" s="1942"/>
      <c r="G5" s="1942"/>
      <c r="H5" s="1942"/>
      <c r="I5" s="1942"/>
      <c r="J5" s="1944" t="s">
        <v>192</v>
      </c>
      <c r="K5" s="1944"/>
      <c r="L5" s="1944"/>
      <c r="M5" s="1944"/>
      <c r="N5" s="1944"/>
      <c r="O5" s="1944"/>
      <c r="P5" s="1944"/>
      <c r="Q5" s="1944"/>
      <c r="R5" s="1944"/>
      <c r="S5" s="1944"/>
    </row>
    <row r="6" spans="1:19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4"/>
      <c r="K6" s="1944"/>
      <c r="L6" s="1944"/>
      <c r="M6" s="1944"/>
      <c r="N6" s="1944"/>
      <c r="O6" s="1944"/>
      <c r="P6" s="1944"/>
      <c r="Q6" s="1944"/>
      <c r="R6" s="1944"/>
      <c r="S6" s="1944"/>
    </row>
    <row r="7" spans="1:19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18">
        <v>0</v>
      </c>
    </row>
    <row r="8" spans="1:19" s="308" customFormat="1" ht="75" customHeight="1" thickBot="1" x14ac:dyDescent="0.25">
      <c r="A8" s="1310"/>
      <c r="B8" s="1313" t="s">
        <v>1538</v>
      </c>
      <c r="C8" s="1313" t="s">
        <v>1074</v>
      </c>
      <c r="D8" s="1313" t="s">
        <v>1033</v>
      </c>
      <c r="E8" s="1311" t="s">
        <v>1899</v>
      </c>
      <c r="F8" s="1311" t="s">
        <v>1090</v>
      </c>
      <c r="G8" s="1311" t="s">
        <v>1908</v>
      </c>
      <c r="H8" s="1311" t="s">
        <v>1758</v>
      </c>
      <c r="I8" s="1312" t="s">
        <v>1076</v>
      </c>
      <c r="J8" s="1311" t="s">
        <v>1997</v>
      </c>
      <c r="K8" s="1311" t="s">
        <v>1028</v>
      </c>
      <c r="L8" s="1311" t="s">
        <v>1753</v>
      </c>
      <c r="M8" s="1311" t="s">
        <v>1934</v>
      </c>
      <c r="N8" s="1311" t="s">
        <v>1100</v>
      </c>
      <c r="O8" s="1311" t="s">
        <v>1073</v>
      </c>
      <c r="P8" s="1311" t="s">
        <v>1488</v>
      </c>
      <c r="Q8" s="1311" t="s">
        <v>1029</v>
      </c>
      <c r="R8" s="1311" t="s">
        <v>1022</v>
      </c>
      <c r="S8" s="1313" t="s">
        <v>1407</v>
      </c>
    </row>
    <row r="9" spans="1:19" ht="15" customHeight="1" x14ac:dyDescent="0.2">
      <c r="A9" s="926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</row>
    <row r="10" spans="1:19" ht="12.95" customHeight="1" x14ac:dyDescent="0.2">
      <c r="A10" s="250" t="s">
        <v>1019</v>
      </c>
      <c r="B10" s="31">
        <v>7.3999999995066901E-4</v>
      </c>
      <c r="C10" s="31">
        <v>18.261300000000006</v>
      </c>
      <c r="D10" s="31">
        <v>2462.9136000000003</v>
      </c>
      <c r="E10" s="31">
        <v>-2.9999999995311555E-5</v>
      </c>
      <c r="F10" s="31">
        <v>5.1099199999998746</v>
      </c>
      <c r="G10" s="31">
        <v>0</v>
      </c>
      <c r="H10" s="31">
        <v>0</v>
      </c>
      <c r="I10" s="31">
        <v>19.063929999998436</v>
      </c>
      <c r="J10" s="31">
        <v>1.999999998635732E-5</v>
      </c>
      <c r="K10" s="31">
        <v>-7.2759576141834259E-12</v>
      </c>
      <c r="L10" s="31">
        <v>-2.0000000063191692E-5</v>
      </c>
      <c r="M10" s="31">
        <v>0.91596000000009781</v>
      </c>
      <c r="N10" s="31">
        <v>-2.399999998488056E-4</v>
      </c>
      <c r="O10" s="31">
        <v>2.9802300000000042</v>
      </c>
      <c r="P10" s="31">
        <v>-1.3999999998759449E-4</v>
      </c>
      <c r="Q10" s="31">
        <v>5.2967899999999872</v>
      </c>
      <c r="R10" s="31">
        <v>0</v>
      </c>
      <c r="S10" s="31">
        <v>2514.5420599999916</v>
      </c>
    </row>
    <row r="11" spans="1:19" ht="12.95" customHeight="1" x14ac:dyDescent="0.2">
      <c r="A11" s="250" t="s">
        <v>1178</v>
      </c>
      <c r="B11" s="31">
        <v>1059.80618</v>
      </c>
      <c r="C11" s="31">
        <v>607.52171999999996</v>
      </c>
      <c r="D11" s="31">
        <v>8332.7456899999997</v>
      </c>
      <c r="E11" s="31">
        <v>153.69041000000001</v>
      </c>
      <c r="F11" s="31">
        <v>723.65247999999997</v>
      </c>
      <c r="G11" s="31">
        <v>528.33996999999999</v>
      </c>
      <c r="H11" s="31">
        <v>0</v>
      </c>
      <c r="I11" s="31">
        <v>15096.445889999999</v>
      </c>
      <c r="J11" s="31">
        <v>190.49117000000001</v>
      </c>
      <c r="K11" s="31">
        <v>35594.036949999994</v>
      </c>
      <c r="L11" s="31">
        <v>528.80403000000001</v>
      </c>
      <c r="M11" s="31">
        <v>623.43143999999995</v>
      </c>
      <c r="N11" s="31">
        <v>3309.6938399999999</v>
      </c>
      <c r="O11" s="31">
        <v>59.84816</v>
      </c>
      <c r="P11" s="31">
        <v>722.74519999999995</v>
      </c>
      <c r="Q11" s="31">
        <v>1795.80495</v>
      </c>
      <c r="R11" s="31">
        <v>65.106570000000005</v>
      </c>
      <c r="S11" s="31">
        <v>69392.164650000006</v>
      </c>
    </row>
    <row r="12" spans="1:19" ht="12.95" customHeight="1" x14ac:dyDescent="0.2">
      <c r="A12" s="250" t="s">
        <v>1286</v>
      </c>
      <c r="B12" s="31">
        <v>1059.80618</v>
      </c>
      <c r="C12" s="31">
        <v>605.02728999999999</v>
      </c>
      <c r="D12" s="31">
        <v>7334.8552699999991</v>
      </c>
      <c r="E12" s="31">
        <v>153.69041000000001</v>
      </c>
      <c r="F12" s="31">
        <v>723.65247999999997</v>
      </c>
      <c r="G12" s="31">
        <v>528.33996999999999</v>
      </c>
      <c r="H12" s="31">
        <v>0</v>
      </c>
      <c r="I12" s="31">
        <v>13578.82677</v>
      </c>
      <c r="J12" s="31">
        <v>190.49117000000001</v>
      </c>
      <c r="K12" s="31">
        <v>35348.402909999997</v>
      </c>
      <c r="L12" s="31">
        <v>528.80403000000001</v>
      </c>
      <c r="M12" s="31">
        <v>623.43143999999995</v>
      </c>
      <c r="N12" s="31">
        <v>3309.6938399999999</v>
      </c>
      <c r="O12" s="31">
        <v>59.84816</v>
      </c>
      <c r="P12" s="31">
        <v>722.74519999999995</v>
      </c>
      <c r="Q12" s="31">
        <v>1795.80495</v>
      </c>
      <c r="R12" s="31">
        <v>65.106570000000005</v>
      </c>
      <c r="S12" s="31">
        <v>66628.526639999996</v>
      </c>
    </row>
    <row r="13" spans="1:19" ht="12.95" customHeight="1" x14ac:dyDescent="0.2">
      <c r="A13" s="250" t="s">
        <v>1287</v>
      </c>
      <c r="B13" s="31">
        <v>0</v>
      </c>
      <c r="C13" s="31">
        <v>2.4944300000000004</v>
      </c>
      <c r="D13" s="31">
        <v>997.89041999999995</v>
      </c>
      <c r="E13" s="31">
        <v>0</v>
      </c>
      <c r="F13" s="31">
        <v>0</v>
      </c>
      <c r="G13" s="31">
        <v>0</v>
      </c>
      <c r="H13" s="31">
        <v>0</v>
      </c>
      <c r="I13" s="31">
        <v>1517.6191200000001</v>
      </c>
      <c r="J13" s="31">
        <v>0</v>
      </c>
      <c r="K13" s="31">
        <v>245.63404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2763.6380099999997</v>
      </c>
    </row>
    <row r="14" spans="1:19" ht="12.95" customHeight="1" x14ac:dyDescent="0.2">
      <c r="A14" s="250" t="s">
        <v>1288</v>
      </c>
      <c r="B14" s="31">
        <v>-1059.8054999999999</v>
      </c>
      <c r="C14" s="31">
        <v>-591.04448000000002</v>
      </c>
      <c r="D14" s="31">
        <v>-3784.45588</v>
      </c>
      <c r="E14" s="31">
        <v>-153.69041000000001</v>
      </c>
      <c r="F14" s="31">
        <v>-723.30187000000001</v>
      </c>
      <c r="G14" s="31">
        <v>-528.33996999999999</v>
      </c>
      <c r="H14" s="31">
        <v>0</v>
      </c>
      <c r="I14" s="31">
        <v>-15065.577090000001</v>
      </c>
      <c r="J14" s="31">
        <v>-190.47617000000002</v>
      </c>
      <c r="K14" s="31">
        <v>-35594.036950000002</v>
      </c>
      <c r="L14" s="31">
        <v>-528.80405000000007</v>
      </c>
      <c r="M14" s="31">
        <v>-622.24997999999994</v>
      </c>
      <c r="N14" s="31">
        <v>-3309.6938399999999</v>
      </c>
      <c r="O14" s="31">
        <v>-56.040949999999995</v>
      </c>
      <c r="P14" s="31">
        <v>-722.74519999999995</v>
      </c>
      <c r="Q14" s="31">
        <v>-1774.8142399999999</v>
      </c>
      <c r="R14" s="31">
        <v>-65.106570000000005</v>
      </c>
      <c r="S14" s="31">
        <v>-64770.183150000012</v>
      </c>
    </row>
    <row r="15" spans="1:19" ht="12.95" customHeight="1" x14ac:dyDescent="0.2">
      <c r="A15" s="250" t="s">
        <v>1289</v>
      </c>
      <c r="B15" s="31">
        <v>0</v>
      </c>
      <c r="C15" s="31">
        <v>-591.04448000000002</v>
      </c>
      <c r="D15" s="31">
        <v>-3060.6659199999999</v>
      </c>
      <c r="E15" s="31">
        <v>-153.69041000000001</v>
      </c>
      <c r="F15" s="31">
        <v>-723.30187000000001</v>
      </c>
      <c r="G15" s="31">
        <v>-528.33996999999999</v>
      </c>
      <c r="H15" s="31">
        <v>0</v>
      </c>
      <c r="I15" s="31">
        <v>-15065.577090000001</v>
      </c>
      <c r="J15" s="31">
        <v>-190.47617000000002</v>
      </c>
      <c r="K15" s="31">
        <v>-35594.036950000002</v>
      </c>
      <c r="L15" s="31">
        <v>-528.80405000000007</v>
      </c>
      <c r="M15" s="31">
        <v>-622.24997999999994</v>
      </c>
      <c r="N15" s="31">
        <v>-3309.6938399999999</v>
      </c>
      <c r="O15" s="31">
        <v>-56.040949999999995</v>
      </c>
      <c r="P15" s="31">
        <v>-722.74519999999995</v>
      </c>
      <c r="Q15" s="31">
        <v>-1774.8142399999999</v>
      </c>
      <c r="R15" s="31">
        <v>-65.106570000000005</v>
      </c>
      <c r="S15" s="31">
        <v>-62986.587690000008</v>
      </c>
    </row>
    <row r="16" spans="1:19" ht="12.95" customHeight="1" x14ac:dyDescent="0.2">
      <c r="A16" s="250" t="s">
        <v>1922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</row>
    <row r="17" spans="1:19" ht="12.95" customHeight="1" x14ac:dyDescent="0.2">
      <c r="A17" s="250" t="s">
        <v>1004</v>
      </c>
      <c r="B17" s="31">
        <v>0</v>
      </c>
      <c r="C17" s="31">
        <v>-148.29531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-1774.8142399999999</v>
      </c>
      <c r="R17" s="31">
        <v>0</v>
      </c>
      <c r="S17" s="31">
        <v>-1923.1095499999999</v>
      </c>
    </row>
    <row r="18" spans="1:19" ht="12.95" customHeight="1" x14ac:dyDescent="0.2">
      <c r="A18" s="250" t="s">
        <v>1013</v>
      </c>
      <c r="B18" s="31">
        <v>0</v>
      </c>
      <c r="C18" s="31">
        <v>-442.74916999999999</v>
      </c>
      <c r="D18" s="31">
        <v>-3060.6659199999999</v>
      </c>
      <c r="E18" s="31">
        <v>-153.69041000000001</v>
      </c>
      <c r="F18" s="31">
        <v>-723.30187000000001</v>
      </c>
      <c r="G18" s="31">
        <v>-528.33996999999999</v>
      </c>
      <c r="H18" s="31">
        <v>0</v>
      </c>
      <c r="I18" s="31">
        <v>-15065.577090000001</v>
      </c>
      <c r="J18" s="31">
        <v>-190.47617000000002</v>
      </c>
      <c r="K18" s="31">
        <v>-35594.036950000002</v>
      </c>
      <c r="L18" s="31">
        <v>-528.80405000000007</v>
      </c>
      <c r="M18" s="31">
        <v>-622.24997999999994</v>
      </c>
      <c r="N18" s="31">
        <v>-3309.6938399999999</v>
      </c>
      <c r="O18" s="31">
        <v>-56.040949999999995</v>
      </c>
      <c r="P18" s="31">
        <v>-722.74519999999995</v>
      </c>
      <c r="Q18" s="31">
        <v>0</v>
      </c>
      <c r="R18" s="31">
        <v>-65.106570000000005</v>
      </c>
      <c r="S18" s="31">
        <v>-61063.478140000007</v>
      </c>
    </row>
    <row r="19" spans="1:19" ht="12.95" customHeight="1" x14ac:dyDescent="0.2">
      <c r="A19" s="250" t="s">
        <v>1290</v>
      </c>
      <c r="B19" s="31">
        <v>-1059.8054999999999</v>
      </c>
      <c r="C19" s="31">
        <v>0</v>
      </c>
      <c r="D19" s="31">
        <v>-723.78996000000006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-1783.59546</v>
      </c>
    </row>
    <row r="20" spans="1:19" ht="12.95" customHeight="1" x14ac:dyDescent="0.2">
      <c r="A20" s="250" t="s">
        <v>1014</v>
      </c>
      <c r="B20" s="31">
        <v>0</v>
      </c>
      <c r="C20" s="31">
        <v>0</v>
      </c>
      <c r="D20" s="31">
        <v>-723.78996000000006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-723.78996000000006</v>
      </c>
    </row>
    <row r="21" spans="1:19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</row>
    <row r="22" spans="1:19" ht="12.95" customHeight="1" x14ac:dyDescent="0.2">
      <c r="A22" s="250" t="s">
        <v>1013</v>
      </c>
      <c r="B22" s="31">
        <v>-1059.8054999999999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-1059.8054999999999</v>
      </c>
    </row>
    <row r="23" spans="1:19" ht="12.95" customHeight="1" x14ac:dyDescent="0.2">
      <c r="A23" s="250" t="s">
        <v>1291</v>
      </c>
      <c r="B23" s="31">
        <v>5.9999999848514562E-5</v>
      </c>
      <c r="C23" s="31">
        <v>1.7840600000000677</v>
      </c>
      <c r="D23" s="31">
        <v>-2085.3762099999999</v>
      </c>
      <c r="E23" s="31">
        <v>-2.9999999995311555E-5</v>
      </c>
      <c r="F23" s="31">
        <v>4.759309999999914</v>
      </c>
      <c r="G23" s="31">
        <v>0</v>
      </c>
      <c r="H23" s="31">
        <v>0</v>
      </c>
      <c r="I23" s="31">
        <v>-11.804869999999937</v>
      </c>
      <c r="J23" s="31">
        <v>-1.498E-2</v>
      </c>
      <c r="K23" s="31">
        <v>0</v>
      </c>
      <c r="L23" s="31">
        <v>0</v>
      </c>
      <c r="M23" s="31">
        <v>-0.26549999999991769</v>
      </c>
      <c r="N23" s="31">
        <v>-2.399999998488056E-4</v>
      </c>
      <c r="O23" s="31">
        <v>-0.82698000000000071</v>
      </c>
      <c r="P23" s="31">
        <v>-1.3999999998759449E-4</v>
      </c>
      <c r="Q23" s="31">
        <v>-15.693920000000048</v>
      </c>
      <c r="R23" s="31">
        <v>0</v>
      </c>
      <c r="S23" s="31">
        <v>-2107.4394400000001</v>
      </c>
    </row>
    <row r="24" spans="1:19" ht="12.95" customHeight="1" x14ac:dyDescent="0.2">
      <c r="A24" s="250" t="s">
        <v>1292</v>
      </c>
      <c r="B24" s="31">
        <v>-628.56371999999999</v>
      </c>
      <c r="C24" s="31">
        <v>-286.07794000000001</v>
      </c>
      <c r="D24" s="31">
        <v>-3794.3284199999998</v>
      </c>
      <c r="E24" s="31">
        <v>-67.025899999999993</v>
      </c>
      <c r="F24" s="31">
        <v>-382.46046000000001</v>
      </c>
      <c r="G24" s="31">
        <v>-233.88128</v>
      </c>
      <c r="H24" s="31">
        <v>0</v>
      </c>
      <c r="I24" s="31">
        <v>-9235.41338</v>
      </c>
      <c r="J24" s="31">
        <v>-1.498E-2</v>
      </c>
      <c r="K24" s="31">
        <v>-26653.56884</v>
      </c>
      <c r="L24" s="31">
        <v>-347.25021999999996</v>
      </c>
      <c r="M24" s="31">
        <v>-309.00685999999996</v>
      </c>
      <c r="N24" s="31">
        <v>-1380.78424</v>
      </c>
      <c r="O24" s="31">
        <v>-12.99981</v>
      </c>
      <c r="P24" s="31">
        <v>-561.73869999999999</v>
      </c>
      <c r="Q24" s="31">
        <v>-988.31412999999998</v>
      </c>
      <c r="R24" s="31">
        <v>-23.251650000000001</v>
      </c>
      <c r="S24" s="31">
        <v>-44904.680530000005</v>
      </c>
    </row>
    <row r="25" spans="1:19" ht="12.95" customHeight="1" x14ac:dyDescent="0.2">
      <c r="A25" s="250" t="s">
        <v>26</v>
      </c>
      <c r="B25" s="31">
        <v>628.56329000000005</v>
      </c>
      <c r="C25" s="31">
        <v>278.33441999999997</v>
      </c>
      <c r="D25" s="31">
        <v>1209.0023999999999</v>
      </c>
      <c r="E25" s="31">
        <v>67.025869999999998</v>
      </c>
      <c r="F25" s="31">
        <v>382.46046000000001</v>
      </c>
      <c r="G25" s="31">
        <v>233.88128</v>
      </c>
      <c r="H25" s="31">
        <v>0</v>
      </c>
      <c r="I25" s="31">
        <v>9217.5690500000001</v>
      </c>
      <c r="J25" s="31">
        <v>0</v>
      </c>
      <c r="K25" s="31">
        <v>26653.56884</v>
      </c>
      <c r="L25" s="31">
        <v>347.25021999999996</v>
      </c>
      <c r="M25" s="31">
        <v>308.35626000000002</v>
      </c>
      <c r="N25" s="31">
        <v>1380.7840000000001</v>
      </c>
      <c r="O25" s="31">
        <v>12.172829999999999</v>
      </c>
      <c r="P25" s="31">
        <v>561.73847000000001</v>
      </c>
      <c r="Q25" s="31">
        <v>971.42693999999995</v>
      </c>
      <c r="R25" s="307">
        <v>23.251650000000001</v>
      </c>
      <c r="S25" s="31">
        <v>42275.385979999999</v>
      </c>
    </row>
    <row r="26" spans="1:19" ht="12.95" customHeight="1" x14ac:dyDescent="0.2">
      <c r="A26" s="250" t="s">
        <v>1293</v>
      </c>
      <c r="B26" s="31">
        <v>1830.5717</v>
      </c>
      <c r="C26" s="31">
        <v>586.60716000000002</v>
      </c>
      <c r="D26" s="31">
        <v>2364.5861800000002</v>
      </c>
      <c r="E26" s="31">
        <v>0</v>
      </c>
      <c r="F26" s="31">
        <v>641.96543999999994</v>
      </c>
      <c r="G26" s="31">
        <v>256.83909</v>
      </c>
      <c r="H26" s="31">
        <v>0</v>
      </c>
      <c r="I26" s="31">
        <v>8267.2425700000003</v>
      </c>
      <c r="J26" s="31">
        <v>0</v>
      </c>
      <c r="K26" s="31">
        <v>12622.000109999999</v>
      </c>
      <c r="L26" s="31">
        <v>542.28234999999995</v>
      </c>
      <c r="M26" s="31">
        <v>324.99400000000003</v>
      </c>
      <c r="N26" s="31">
        <v>258.47198000000003</v>
      </c>
      <c r="O26" s="31">
        <v>12.10539</v>
      </c>
      <c r="P26" s="31">
        <v>202.81057999999999</v>
      </c>
      <c r="Q26" s="31">
        <v>578.51808999999992</v>
      </c>
      <c r="R26" s="31">
        <v>45.096510000000002</v>
      </c>
      <c r="S26" s="31">
        <v>28534.091150000004</v>
      </c>
    </row>
    <row r="27" spans="1:19" ht="12.95" customHeight="1" x14ac:dyDescent="0.2">
      <c r="A27" s="250" t="s">
        <v>27</v>
      </c>
      <c r="B27" s="31">
        <v>-1830.5712100000001</v>
      </c>
      <c r="C27" s="31">
        <v>-577.07957999999996</v>
      </c>
      <c r="D27" s="31">
        <v>-1864.6363700000002</v>
      </c>
      <c r="E27" s="31">
        <v>0</v>
      </c>
      <c r="F27" s="31">
        <v>-637.20613000000003</v>
      </c>
      <c r="G27" s="31">
        <v>-256.83909</v>
      </c>
      <c r="H27" s="31">
        <v>0</v>
      </c>
      <c r="I27" s="31">
        <v>-8261.2031100000004</v>
      </c>
      <c r="J27" s="31">
        <v>0</v>
      </c>
      <c r="K27" s="31">
        <v>-12622.000109999999</v>
      </c>
      <c r="L27" s="31">
        <v>-542.28234999999995</v>
      </c>
      <c r="M27" s="31">
        <v>-324.60890000000001</v>
      </c>
      <c r="N27" s="31">
        <v>-258.47198000000003</v>
      </c>
      <c r="O27" s="31">
        <v>-12.10539</v>
      </c>
      <c r="P27" s="31">
        <v>-202.81048999999999</v>
      </c>
      <c r="Q27" s="31">
        <v>-577.32481999999993</v>
      </c>
      <c r="R27" s="31">
        <v>-45.096510000000002</v>
      </c>
      <c r="S27" s="31">
        <v>-28012.236040000003</v>
      </c>
    </row>
    <row r="28" spans="1:19" ht="12.95" customHeight="1" x14ac:dyDescent="0.2">
      <c r="A28" s="250" t="s">
        <v>1294</v>
      </c>
      <c r="B28" s="31">
        <v>0</v>
      </c>
      <c r="C28" s="31">
        <v>5.6965000000000146</v>
      </c>
      <c r="D28" s="31">
        <v>1040.0801300000003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-1.377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1044.3996300000003</v>
      </c>
    </row>
    <row r="29" spans="1:19" ht="12.95" customHeight="1" x14ac:dyDescent="0.2">
      <c r="A29" s="250" t="s">
        <v>1295</v>
      </c>
      <c r="B29" s="31">
        <v>0</v>
      </c>
      <c r="C29" s="31">
        <v>-95.095300000000009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-1.377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-96.472300000000004</v>
      </c>
    </row>
    <row r="30" spans="1:19" ht="12.95" customHeight="1" x14ac:dyDescent="0.2">
      <c r="A30" s="250" t="s">
        <v>1296</v>
      </c>
      <c r="B30" s="31">
        <v>0</v>
      </c>
      <c r="C30" s="31">
        <v>92.521270000000001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92.521270000000001</v>
      </c>
    </row>
    <row r="31" spans="1:19" ht="12.95" customHeight="1" x14ac:dyDescent="0.2">
      <c r="A31" s="250" t="s">
        <v>1297</v>
      </c>
      <c r="B31" s="31">
        <v>0</v>
      </c>
      <c r="C31" s="31">
        <v>509.21136000000001</v>
      </c>
      <c r="D31" s="31">
        <v>4919.2119499999999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5428.4233100000001</v>
      </c>
    </row>
    <row r="32" spans="1:19" ht="12.95" customHeight="1" x14ac:dyDescent="0.2">
      <c r="A32" s="250" t="s">
        <v>1298</v>
      </c>
      <c r="B32" s="31">
        <v>0</v>
      </c>
      <c r="C32" s="31">
        <v>-500.94083000000001</v>
      </c>
      <c r="D32" s="31">
        <v>-3879.1318199999996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-4380.0726500000001</v>
      </c>
    </row>
    <row r="33" spans="1:19" ht="12.95" customHeight="1" x14ac:dyDescent="0.2">
      <c r="A33" s="252" t="s">
        <v>1299</v>
      </c>
      <c r="B33" s="31">
        <v>5.9999999999999995E-5</v>
      </c>
      <c r="C33" s="31">
        <v>0</v>
      </c>
      <c r="D33" s="31">
        <v>352.46777000000003</v>
      </c>
      <c r="E33" s="31">
        <v>0</v>
      </c>
      <c r="F33" s="31">
        <v>0</v>
      </c>
      <c r="G33" s="31">
        <v>0</v>
      </c>
      <c r="H33" s="31">
        <v>0</v>
      </c>
      <c r="I33" s="31">
        <v>3.3350358017869062</v>
      </c>
      <c r="J33" s="31">
        <v>3.8814629007013183E-4</v>
      </c>
      <c r="K33" s="31">
        <v>0</v>
      </c>
      <c r="L33" s="31">
        <v>0</v>
      </c>
      <c r="M33" s="31">
        <v>0</v>
      </c>
      <c r="N33" s="31">
        <v>0</v>
      </c>
      <c r="O33" s="31">
        <v>7.5331741363231383E-2</v>
      </c>
      <c r="P33" s="31">
        <v>0</v>
      </c>
      <c r="Q33" s="31">
        <v>5.5089563775557062</v>
      </c>
      <c r="R33" s="31">
        <v>0</v>
      </c>
      <c r="S33" s="31">
        <v>361.38754206699593</v>
      </c>
    </row>
    <row r="34" spans="1:19" ht="12.95" customHeight="1" x14ac:dyDescent="0.2">
      <c r="A34" s="250" t="s">
        <v>1308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</row>
    <row r="35" spans="1:19" ht="12.95" customHeight="1" x14ac:dyDescent="0.2">
      <c r="A35" s="250" t="s">
        <v>28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</row>
    <row r="36" spans="1:19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1:19" ht="15" customHeight="1" x14ac:dyDescent="0.2">
      <c r="A37" s="1318" t="s">
        <v>841</v>
      </c>
      <c r="B37" s="1721">
        <v>7.9999999995066895E-4</v>
      </c>
      <c r="C37" s="1721">
        <v>23.95780000000002</v>
      </c>
      <c r="D37" s="1721">
        <v>3855.4615000000008</v>
      </c>
      <c r="E37" s="1721">
        <v>-2.9999999995311555E-5</v>
      </c>
      <c r="F37" s="1721">
        <v>5.1099199999998746</v>
      </c>
      <c r="G37" s="1721">
        <v>0</v>
      </c>
      <c r="H37" s="1721">
        <v>0</v>
      </c>
      <c r="I37" s="1721">
        <v>22.398965801785341</v>
      </c>
      <c r="J37" s="1721">
        <v>4.0814629005648915E-4</v>
      </c>
      <c r="K37" s="1721">
        <v>-7.2759576141834259E-12</v>
      </c>
      <c r="L37" s="1721">
        <v>-2.0000000063191692E-5</v>
      </c>
      <c r="M37" s="1721">
        <v>-0.46103999999990219</v>
      </c>
      <c r="N37" s="1721">
        <v>-2.399999998488056E-4</v>
      </c>
      <c r="O37" s="1721">
        <v>3.0555617413632357</v>
      </c>
      <c r="P37" s="1721">
        <v>-1.3999999998759449E-4</v>
      </c>
      <c r="Q37" s="1721">
        <v>10.805746377555693</v>
      </c>
      <c r="R37" s="1721">
        <v>0</v>
      </c>
      <c r="S37" s="1721">
        <v>3920.3292320669884</v>
      </c>
    </row>
    <row r="38" spans="1:19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1:19" ht="15" customHeight="1" x14ac:dyDescent="0.2">
      <c r="A39" s="926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1:19" ht="12.95" customHeight="1" x14ac:dyDescent="0.2">
      <c r="A40" s="78" t="s">
        <v>695</v>
      </c>
      <c r="B40" s="31">
        <v>-1.230000000003173E-3</v>
      </c>
      <c r="C40" s="31">
        <v>-23.330829999999921</v>
      </c>
      <c r="D40" s="31">
        <v>-1703.5261227092863</v>
      </c>
      <c r="E40" s="31">
        <v>-2.0099999999999979E-3</v>
      </c>
      <c r="F40" s="31">
        <v>-1.0839999999916472E-2</v>
      </c>
      <c r="G40" s="31">
        <v>1.1040000000000001</v>
      </c>
      <c r="H40" s="31">
        <v>0</v>
      </c>
      <c r="I40" s="31">
        <v>0</v>
      </c>
      <c r="J40" s="31">
        <v>0</v>
      </c>
      <c r="K40" s="31">
        <v>-1.5099999995840108E-3</v>
      </c>
      <c r="L40" s="31">
        <v>7.2699999999999987E-3</v>
      </c>
      <c r="M40" s="31">
        <v>-2.8090799999999945</v>
      </c>
      <c r="N40" s="31">
        <v>-1.9999999949504854E-5</v>
      </c>
      <c r="O40" s="31">
        <v>0</v>
      </c>
      <c r="P40" s="31">
        <v>0</v>
      </c>
      <c r="Q40" s="31">
        <v>1.2170000000001124E-2</v>
      </c>
      <c r="R40" s="31">
        <v>1.2999999999999991E-4</v>
      </c>
      <c r="S40" s="31">
        <v>-1728.5774827092857</v>
      </c>
    </row>
    <row r="41" spans="1:19" ht="12.95" customHeight="1" x14ac:dyDescent="0.2">
      <c r="A41" s="897" t="s">
        <v>693</v>
      </c>
      <c r="B41" s="31">
        <v>-18.820430000000002</v>
      </c>
      <c r="C41" s="31">
        <v>-269.33734999999996</v>
      </c>
      <c r="D41" s="31">
        <v>-2002.9613200000001</v>
      </c>
      <c r="E41" s="31">
        <v>0</v>
      </c>
      <c r="F41" s="31">
        <v>0</v>
      </c>
      <c r="G41" s="31">
        <v>0</v>
      </c>
      <c r="H41" s="31">
        <v>0</v>
      </c>
      <c r="I41" s="31">
        <v>-7764.8335900000002</v>
      </c>
      <c r="J41" s="31">
        <v>0</v>
      </c>
      <c r="K41" s="31">
        <v>-886.97809999999993</v>
      </c>
      <c r="L41" s="31">
        <v>-17280.012750000002</v>
      </c>
      <c r="M41" s="31">
        <v>-755.29266000000007</v>
      </c>
      <c r="N41" s="31">
        <v>-1296.8215299999999</v>
      </c>
      <c r="O41" s="31">
        <v>0</v>
      </c>
      <c r="P41" s="31">
        <v>0</v>
      </c>
      <c r="Q41" s="31">
        <v>0</v>
      </c>
      <c r="R41" s="31">
        <v>0</v>
      </c>
      <c r="S41" s="31">
        <v>-30274.97898</v>
      </c>
    </row>
    <row r="42" spans="1:19" ht="12.95" customHeight="1" x14ac:dyDescent="0.2">
      <c r="A42" s="897" t="s">
        <v>156</v>
      </c>
      <c r="B42" s="31">
        <v>-18.819200000000002</v>
      </c>
      <c r="C42" s="31">
        <v>-269.33734999999996</v>
      </c>
      <c r="D42" s="31">
        <v>-1454.0992800000001</v>
      </c>
      <c r="E42" s="31">
        <v>0</v>
      </c>
      <c r="F42" s="31">
        <v>0</v>
      </c>
      <c r="G42" s="31">
        <v>0</v>
      </c>
      <c r="H42" s="31">
        <v>0</v>
      </c>
      <c r="I42" s="31">
        <v>-7764.8335900000002</v>
      </c>
      <c r="J42" s="31">
        <v>0</v>
      </c>
      <c r="K42" s="31">
        <v>-886.97809999999981</v>
      </c>
      <c r="L42" s="31">
        <v>-17280.012750000002</v>
      </c>
      <c r="M42" s="31">
        <v>-755.29266000000007</v>
      </c>
      <c r="N42" s="31">
        <v>-1296.8215299999999</v>
      </c>
      <c r="O42" s="31">
        <v>0</v>
      </c>
      <c r="P42" s="31">
        <v>0</v>
      </c>
      <c r="Q42" s="31">
        <v>0</v>
      </c>
      <c r="R42" s="31">
        <v>0</v>
      </c>
      <c r="S42" s="31">
        <v>-29726.194460000002</v>
      </c>
    </row>
    <row r="43" spans="1:19" ht="12.95" customHeight="1" x14ac:dyDescent="0.2">
      <c r="A43" s="897" t="s">
        <v>157</v>
      </c>
      <c r="B43" s="31">
        <v>-1.23E-3</v>
      </c>
      <c r="C43" s="31">
        <v>0</v>
      </c>
      <c r="D43" s="31">
        <v>-548.86204000000009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-548.78452000000004</v>
      </c>
    </row>
    <row r="44" spans="1:19" ht="12.95" customHeight="1" x14ac:dyDescent="0.2">
      <c r="A44" s="897" t="s">
        <v>691</v>
      </c>
      <c r="B44" s="31">
        <v>18.820430000000002</v>
      </c>
      <c r="C44" s="31">
        <v>248.07030000000003</v>
      </c>
      <c r="D44" s="31">
        <v>133.88505000000001</v>
      </c>
      <c r="E44" s="31">
        <v>0</v>
      </c>
      <c r="F44" s="31">
        <v>0</v>
      </c>
      <c r="G44" s="31">
        <v>0</v>
      </c>
      <c r="H44" s="31">
        <v>0</v>
      </c>
      <c r="I44" s="31">
        <v>7764.8335900000002</v>
      </c>
      <c r="J44" s="31">
        <v>0</v>
      </c>
      <c r="K44" s="31">
        <v>886.97809999999993</v>
      </c>
      <c r="L44" s="31">
        <v>17280.012750000002</v>
      </c>
      <c r="M44" s="31">
        <v>753.40443000000005</v>
      </c>
      <c r="N44" s="31">
        <v>1296.82151</v>
      </c>
      <c r="O44" s="31">
        <v>0</v>
      </c>
      <c r="P44" s="31">
        <v>0</v>
      </c>
      <c r="Q44" s="31">
        <v>0</v>
      </c>
      <c r="R44" s="31">
        <v>0</v>
      </c>
      <c r="S44" s="31">
        <v>28382.826160000001</v>
      </c>
    </row>
    <row r="45" spans="1:19" ht="12.95" customHeight="1" x14ac:dyDescent="0.2">
      <c r="A45" s="73" t="s">
        <v>1606</v>
      </c>
      <c r="B45" s="31">
        <v>0</v>
      </c>
      <c r="C45" s="31">
        <v>248.0703</v>
      </c>
      <c r="D45" s="31">
        <v>133.88504999999998</v>
      </c>
      <c r="E45" s="31">
        <v>0</v>
      </c>
      <c r="F45" s="31">
        <v>0</v>
      </c>
      <c r="G45" s="31">
        <v>0</v>
      </c>
      <c r="H45" s="31">
        <v>0</v>
      </c>
      <c r="I45" s="31">
        <v>7764.8335900000002</v>
      </c>
      <c r="J45" s="31">
        <v>0</v>
      </c>
      <c r="K45" s="31">
        <v>886.97809999999993</v>
      </c>
      <c r="L45" s="31">
        <v>17280.012750000002</v>
      </c>
      <c r="M45" s="31">
        <v>753.40443000000005</v>
      </c>
      <c r="N45" s="31">
        <v>1296.82151</v>
      </c>
      <c r="O45" s="31">
        <v>0</v>
      </c>
      <c r="P45" s="31">
        <v>0</v>
      </c>
      <c r="Q45" s="31">
        <v>0</v>
      </c>
      <c r="R45" s="31">
        <v>0</v>
      </c>
      <c r="S45" s="31">
        <v>28364.005730000001</v>
      </c>
    </row>
    <row r="46" spans="1:19" ht="12.95" customHeight="1" x14ac:dyDescent="0.2">
      <c r="A46" s="73" t="s">
        <v>1922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</row>
    <row r="47" spans="1:19" ht="12.95" customHeight="1" x14ac:dyDescent="0.2">
      <c r="A47" s="73" t="s">
        <v>1004</v>
      </c>
      <c r="B47" s="31">
        <v>0</v>
      </c>
      <c r="C47" s="31">
        <v>191.40350000000001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191.40350000000001</v>
      </c>
    </row>
    <row r="48" spans="1:19" ht="12.95" customHeight="1" x14ac:dyDescent="0.2">
      <c r="A48" s="73" t="s">
        <v>1013</v>
      </c>
      <c r="B48" s="31">
        <v>0</v>
      </c>
      <c r="C48" s="31">
        <v>56.666800000000002</v>
      </c>
      <c r="D48" s="31">
        <v>133.88504999999998</v>
      </c>
      <c r="E48" s="31">
        <v>0</v>
      </c>
      <c r="F48" s="31">
        <v>0</v>
      </c>
      <c r="G48" s="31">
        <v>0</v>
      </c>
      <c r="H48" s="31">
        <v>0</v>
      </c>
      <c r="I48" s="31">
        <v>7764.8335900000002</v>
      </c>
      <c r="J48" s="31">
        <v>0</v>
      </c>
      <c r="K48" s="31">
        <v>886.97809999999993</v>
      </c>
      <c r="L48" s="31">
        <v>17280.012750000002</v>
      </c>
      <c r="M48" s="31">
        <v>753.40443000000005</v>
      </c>
      <c r="N48" s="31">
        <v>1296.82151</v>
      </c>
      <c r="O48" s="31">
        <v>0</v>
      </c>
      <c r="P48" s="31">
        <v>0</v>
      </c>
      <c r="Q48" s="31">
        <v>0</v>
      </c>
      <c r="R48" s="31">
        <v>0</v>
      </c>
      <c r="S48" s="31">
        <v>28172.60223</v>
      </c>
    </row>
    <row r="49" spans="1:19" ht="12.95" customHeight="1" x14ac:dyDescent="0.2">
      <c r="A49" s="73" t="s">
        <v>694</v>
      </c>
      <c r="B49" s="31">
        <v>18.820430000000002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18.820430000000002</v>
      </c>
    </row>
    <row r="50" spans="1:19" ht="12.95" customHeight="1" x14ac:dyDescent="0.2">
      <c r="A50" s="73" t="s">
        <v>1014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</row>
    <row r="51" spans="1:19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</row>
    <row r="52" spans="1:19" ht="12.95" customHeight="1" x14ac:dyDescent="0.2">
      <c r="A52" s="73" t="s">
        <v>1013</v>
      </c>
      <c r="B52" s="31">
        <v>18.820430000000002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18.820430000000002</v>
      </c>
    </row>
    <row r="53" spans="1:19" ht="12.95" customHeight="1" x14ac:dyDescent="0.2">
      <c r="A53" s="254" t="s">
        <v>1300</v>
      </c>
      <c r="B53" s="31">
        <v>-1.230000000003173E-3</v>
      </c>
      <c r="C53" s="31">
        <v>-2.0637799999999942</v>
      </c>
      <c r="D53" s="31">
        <v>165.55014729071377</v>
      </c>
      <c r="E53" s="31">
        <v>-2.0099999999999979E-3</v>
      </c>
      <c r="F53" s="31">
        <v>-1.0839999999916472E-2</v>
      </c>
      <c r="G53" s="31">
        <v>1.1040000000000001</v>
      </c>
      <c r="H53" s="31">
        <v>0</v>
      </c>
      <c r="I53" s="31">
        <v>0</v>
      </c>
      <c r="J53" s="31">
        <v>0</v>
      </c>
      <c r="K53" s="31">
        <v>-1.5099999995840108E-3</v>
      </c>
      <c r="L53" s="31">
        <v>7.2699999999999987E-3</v>
      </c>
      <c r="M53" s="31">
        <v>-0.92084999999997308</v>
      </c>
      <c r="N53" s="31">
        <v>0</v>
      </c>
      <c r="O53" s="31">
        <v>0</v>
      </c>
      <c r="P53" s="31">
        <v>0</v>
      </c>
      <c r="Q53" s="31">
        <v>1.2170000000001124E-2</v>
      </c>
      <c r="R53" s="31">
        <v>1.2999999999999991E-4</v>
      </c>
      <c r="S53" s="31">
        <v>163.57533729071434</v>
      </c>
    </row>
    <row r="54" spans="1:19" ht="12.95" customHeight="1" x14ac:dyDescent="0.2">
      <c r="A54" s="254" t="s">
        <v>1301</v>
      </c>
      <c r="B54" s="31">
        <v>-1.23E-3</v>
      </c>
      <c r="C54" s="31">
        <v>-6.415169999999998</v>
      </c>
      <c r="D54" s="31">
        <v>-1124.28</v>
      </c>
      <c r="E54" s="31">
        <v>-3.381E-2</v>
      </c>
      <c r="F54" s="31">
        <v>-1623.75559</v>
      </c>
      <c r="G54" s="31">
        <v>-2.1659999999999999</v>
      </c>
      <c r="H54" s="31">
        <v>0</v>
      </c>
      <c r="I54" s="31">
        <v>-135477.48733999999</v>
      </c>
      <c r="J54" s="31">
        <v>0</v>
      </c>
      <c r="K54" s="31">
        <v>-4032.5112999999997</v>
      </c>
      <c r="L54" s="31">
        <v>-8.490000000000001E-3</v>
      </c>
      <c r="M54" s="31">
        <v>-368.34</v>
      </c>
      <c r="N54" s="31">
        <v>-700.60269999999991</v>
      </c>
      <c r="O54" s="31">
        <v>0</v>
      </c>
      <c r="P54" s="31">
        <v>0</v>
      </c>
      <c r="Q54" s="31">
        <v>0</v>
      </c>
      <c r="R54" s="31">
        <v>1.3000000000000002E-4</v>
      </c>
      <c r="S54" s="31">
        <v>-143335.64739999999</v>
      </c>
    </row>
    <row r="55" spans="1:19" ht="12.95" customHeight="1" x14ac:dyDescent="0.2">
      <c r="A55" s="254" t="s">
        <v>1302</v>
      </c>
      <c r="B55" s="31">
        <v>0</v>
      </c>
      <c r="C55" s="31">
        <v>2.1249899999999982</v>
      </c>
      <c r="D55" s="31">
        <v>11.938737290713801</v>
      </c>
      <c r="E55" s="31">
        <v>0</v>
      </c>
      <c r="F55" s="31">
        <v>1623.7447500000001</v>
      </c>
      <c r="G55" s="31">
        <v>0</v>
      </c>
      <c r="H55" s="31">
        <v>0</v>
      </c>
      <c r="I55" s="31">
        <v>135477.48733999999</v>
      </c>
      <c r="J55" s="31">
        <v>0</v>
      </c>
      <c r="K55" s="31">
        <v>4032.4819600000001</v>
      </c>
      <c r="L55" s="31">
        <v>0</v>
      </c>
      <c r="M55" s="31">
        <v>367.41915</v>
      </c>
      <c r="N55" s="31">
        <v>700.60269999999991</v>
      </c>
      <c r="O55" s="31">
        <v>0</v>
      </c>
      <c r="P55" s="31">
        <v>0</v>
      </c>
      <c r="Q55" s="31">
        <v>0</v>
      </c>
      <c r="R55" s="31">
        <v>0</v>
      </c>
      <c r="S55" s="31">
        <v>142215.79962729069</v>
      </c>
    </row>
    <row r="56" spans="1:19" ht="12.95" customHeight="1" x14ac:dyDescent="0.2">
      <c r="A56" s="254" t="s">
        <v>1303</v>
      </c>
      <c r="B56" s="31">
        <v>22.112429999999996</v>
      </c>
      <c r="C56" s="31">
        <v>81.671390000000002</v>
      </c>
      <c r="D56" s="31">
        <v>1748.6455699999999</v>
      </c>
      <c r="E56" s="31">
        <v>3.1800000000000002E-2</v>
      </c>
      <c r="F56" s="31">
        <v>524.69462999999996</v>
      </c>
      <c r="G56" s="31">
        <v>3.27</v>
      </c>
      <c r="H56" s="31">
        <v>0</v>
      </c>
      <c r="I56" s="31">
        <v>213008.59203</v>
      </c>
      <c r="J56" s="31">
        <v>0</v>
      </c>
      <c r="K56" s="31">
        <v>116.50302000000001</v>
      </c>
      <c r="L56" s="31">
        <v>1.576E-2</v>
      </c>
      <c r="M56" s="31">
        <v>0</v>
      </c>
      <c r="N56" s="31">
        <v>1850.5108400000001</v>
      </c>
      <c r="O56" s="31">
        <v>0</v>
      </c>
      <c r="P56" s="31">
        <v>0</v>
      </c>
      <c r="Q56" s="31">
        <v>10.09515</v>
      </c>
      <c r="R56" s="31">
        <v>9.5999999999999992E-4</v>
      </c>
      <c r="S56" s="31">
        <v>217366.09132000004</v>
      </c>
    </row>
    <row r="57" spans="1:19" ht="12.95" customHeight="1" x14ac:dyDescent="0.2">
      <c r="A57" s="254" t="s">
        <v>1304</v>
      </c>
      <c r="B57" s="31">
        <v>-22.11243</v>
      </c>
      <c r="C57" s="31">
        <v>-79.444990000000004</v>
      </c>
      <c r="D57" s="31">
        <v>-470.75415999999996</v>
      </c>
      <c r="E57" s="31">
        <v>0</v>
      </c>
      <c r="F57" s="31">
        <v>-524.69462999999996</v>
      </c>
      <c r="G57" s="31">
        <v>0</v>
      </c>
      <c r="H57" s="31">
        <v>0</v>
      </c>
      <c r="I57" s="31">
        <v>-213008.59203</v>
      </c>
      <c r="J57" s="31">
        <v>0</v>
      </c>
      <c r="K57" s="31">
        <v>-116.47519</v>
      </c>
      <c r="L57" s="31">
        <v>0</v>
      </c>
      <c r="M57" s="31">
        <v>0</v>
      </c>
      <c r="N57" s="31">
        <v>-1850.5108400000001</v>
      </c>
      <c r="O57" s="31">
        <v>0</v>
      </c>
      <c r="P57" s="31">
        <v>0</v>
      </c>
      <c r="Q57" s="31">
        <v>-10.082979999999999</v>
      </c>
      <c r="R57" s="31">
        <v>-9.5999999999999992E-4</v>
      </c>
      <c r="S57" s="31">
        <v>-216082.66821</v>
      </c>
    </row>
    <row r="58" spans="1:19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</row>
    <row r="59" spans="1:19" ht="12.95" customHeight="1" x14ac:dyDescent="0.2">
      <c r="A59" s="252" t="s">
        <v>1309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</row>
    <row r="60" spans="1:19" ht="12.95" customHeight="1" x14ac:dyDescent="0.2">
      <c r="A60" s="1704" t="s">
        <v>1232</v>
      </c>
      <c r="B60" s="31">
        <v>-63.958480000000002</v>
      </c>
      <c r="C60" s="31">
        <v>-104.70264000000003</v>
      </c>
      <c r="D60" s="31">
        <v>-369.08767453099995</v>
      </c>
      <c r="E60" s="31">
        <v>-0.23610292372952299</v>
      </c>
      <c r="F60" s="31">
        <v>9.0224899999999995</v>
      </c>
      <c r="G60" s="31">
        <v>5.2844199999999972</v>
      </c>
      <c r="H60" s="31">
        <v>0</v>
      </c>
      <c r="I60" s="31">
        <v>-574.22989630467544</v>
      </c>
      <c r="J60" s="31">
        <v>5.4047143845732206</v>
      </c>
      <c r="K60" s="31">
        <v>-445.9083224819999</v>
      </c>
      <c r="L60" s="31">
        <v>16.319412619640332</v>
      </c>
      <c r="M60" s="31">
        <v>37.196748828799628</v>
      </c>
      <c r="N60" s="31">
        <v>-103.48120999999998</v>
      </c>
      <c r="O60" s="31">
        <v>1.4022535490775954</v>
      </c>
      <c r="P60" s="31">
        <v>10.41541133870647</v>
      </c>
      <c r="Q60" s="31">
        <v>-43.056122229947377</v>
      </c>
      <c r="R60" s="31">
        <v>-6.636004025092098</v>
      </c>
      <c r="S60" s="31">
        <v>-1626.2510017756467</v>
      </c>
    </row>
    <row r="61" spans="1:19" ht="12.95" customHeight="1" x14ac:dyDescent="0.2">
      <c r="A61" s="1708" t="s">
        <v>2036</v>
      </c>
      <c r="B61" s="31">
        <v>-38.005480000000006</v>
      </c>
      <c r="C61" s="31">
        <v>-39.17925000000001</v>
      </c>
      <c r="D61" s="31">
        <v>-237.49554453099992</v>
      </c>
      <c r="E61" s="31">
        <v>0</v>
      </c>
      <c r="F61" s="31">
        <v>-1.2866799999999998</v>
      </c>
      <c r="G61" s="31">
        <v>-23.901670000000003</v>
      </c>
      <c r="H61" s="31">
        <v>0</v>
      </c>
      <c r="I61" s="31">
        <v>-107.98887999999998</v>
      </c>
      <c r="J61" s="31">
        <v>-5.7141899999999994</v>
      </c>
      <c r="K61" s="31">
        <v>-20.303369999999997</v>
      </c>
      <c r="L61" s="31">
        <v>-47.67709</v>
      </c>
      <c r="M61" s="31">
        <v>-27.973240000000001</v>
      </c>
      <c r="N61" s="31">
        <v>-24.523529999999997</v>
      </c>
      <c r="O61" s="31">
        <v>-2.0777899999999998</v>
      </c>
      <c r="P61" s="31">
        <v>-6.7182299999999993</v>
      </c>
      <c r="Q61" s="31">
        <v>-41.129619999999996</v>
      </c>
      <c r="R61" s="31">
        <v>-0.56745000000000001</v>
      </c>
      <c r="S61" s="31">
        <v>-624.54201453100006</v>
      </c>
    </row>
    <row r="62" spans="1:19" ht="12.95" customHeight="1" x14ac:dyDescent="0.2">
      <c r="A62" s="1708" t="s">
        <v>3962</v>
      </c>
      <c r="B62" s="31">
        <v>-38.005480000000006</v>
      </c>
      <c r="C62" s="31">
        <v>-39.17925000000001</v>
      </c>
      <c r="D62" s="31">
        <v>-237.49554453099992</v>
      </c>
      <c r="E62" s="31">
        <v>0</v>
      </c>
      <c r="F62" s="31">
        <v>-1.2866799999999998</v>
      </c>
      <c r="G62" s="31">
        <v>-23.901670000000003</v>
      </c>
      <c r="H62" s="31">
        <v>0</v>
      </c>
      <c r="I62" s="31">
        <v>-107.98887999999998</v>
      </c>
      <c r="J62" s="31">
        <v>-5.7141899999999994</v>
      </c>
      <c r="K62" s="31">
        <v>-20.303369999999997</v>
      </c>
      <c r="L62" s="31">
        <v>-47.67709</v>
      </c>
      <c r="M62" s="31">
        <v>-27.973240000000001</v>
      </c>
      <c r="N62" s="31">
        <v>-24.523529999999997</v>
      </c>
      <c r="O62" s="31">
        <v>-2.0777899999999998</v>
      </c>
      <c r="P62" s="31">
        <v>-6.7182299999999993</v>
      </c>
      <c r="Q62" s="31">
        <v>-41.129619999999996</v>
      </c>
      <c r="R62" s="31">
        <v>-0.56745000000000001</v>
      </c>
      <c r="S62" s="31">
        <v>-624.54201453100006</v>
      </c>
    </row>
    <row r="63" spans="1:19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</row>
    <row r="64" spans="1:19" ht="12.95" customHeight="1" x14ac:dyDescent="0.2">
      <c r="A64" s="1708" t="s">
        <v>1946</v>
      </c>
      <c r="B64" s="31">
        <v>39.271070000000002</v>
      </c>
      <c r="C64" s="31">
        <v>106.87022999999999</v>
      </c>
      <c r="D64" s="31">
        <v>29.637910000000002</v>
      </c>
      <c r="E64" s="31">
        <v>2.37107</v>
      </c>
      <c r="F64" s="31">
        <v>26.00844</v>
      </c>
      <c r="G64" s="31">
        <v>41.487000000000002</v>
      </c>
      <c r="H64" s="31">
        <v>0</v>
      </c>
      <c r="I64" s="31">
        <v>253.04124999999999</v>
      </c>
      <c r="J64" s="31">
        <v>15.94576</v>
      </c>
      <c r="K64" s="31">
        <v>256.66350000000006</v>
      </c>
      <c r="L64" s="31">
        <v>82.925680000000014</v>
      </c>
      <c r="M64" s="31">
        <v>88.681350000000009</v>
      </c>
      <c r="N64" s="31">
        <v>53.025160000000007</v>
      </c>
      <c r="O64" s="31">
        <v>5.2242799999999994</v>
      </c>
      <c r="P64" s="31">
        <v>38.112830000000002</v>
      </c>
      <c r="Q64" s="31">
        <v>52.141330000000004</v>
      </c>
      <c r="R64" s="31">
        <v>10.679030000000001</v>
      </c>
      <c r="S64" s="31">
        <v>1102.0858900000001</v>
      </c>
    </row>
    <row r="65" spans="1:19" ht="12.95" customHeight="1" x14ac:dyDescent="0.2">
      <c r="A65" s="1708" t="s">
        <v>3963</v>
      </c>
      <c r="B65" s="31">
        <v>-37.614879999999999</v>
      </c>
      <c r="C65" s="31">
        <v>-117.10622000000001</v>
      </c>
      <c r="D65" s="31">
        <v>-84.209990000000005</v>
      </c>
      <c r="E65" s="31">
        <v>-1.3837963583877513</v>
      </c>
      <c r="F65" s="31">
        <v>-9.2740200000000002</v>
      </c>
      <c r="G65" s="31">
        <v>-5.6704300000000005</v>
      </c>
      <c r="H65" s="31">
        <v>0</v>
      </c>
      <c r="I65" s="31">
        <v>-379.79392083455247</v>
      </c>
      <c r="J65" s="31">
        <v>-3.0987126419439468</v>
      </c>
      <c r="K65" s="31">
        <v>-428.932291572</v>
      </c>
      <c r="L65" s="31">
        <v>-8.9626014097402411</v>
      </c>
      <c r="M65" s="31">
        <v>-14.764686277947625</v>
      </c>
      <c r="N65" s="31">
        <v>-73.97314999999999</v>
      </c>
      <c r="O65" s="31">
        <v>-1.0748896648318012</v>
      </c>
      <c r="P65" s="31">
        <v>-14.876682120697565</v>
      </c>
      <c r="Q65" s="31">
        <v>-41.688161118405255</v>
      </c>
      <c r="R65" s="31">
        <v>-9.4231867335118551</v>
      </c>
      <c r="S65" s="31">
        <v>-1231.8476187320186</v>
      </c>
    </row>
    <row r="66" spans="1:19" ht="12.95" customHeight="1" x14ac:dyDescent="0.2">
      <c r="A66" s="1708" t="s">
        <v>3964</v>
      </c>
      <c r="B66" s="31">
        <v>-27.609189999999998</v>
      </c>
      <c r="C66" s="31">
        <v>-32.172170000000001</v>
      </c>
      <c r="D66" s="31">
        <v>-57.133470000000003</v>
      </c>
      <c r="E66" s="31">
        <v>-0.99831541264242196</v>
      </c>
      <c r="F66" s="31">
        <v>-3.6596599999999997</v>
      </c>
      <c r="G66" s="31">
        <v>-3.8797600000000001</v>
      </c>
      <c r="H66" s="31">
        <v>0</v>
      </c>
      <c r="I66" s="31">
        <v>-131.08974451020291</v>
      </c>
      <c r="J66" s="31">
        <v>-1.2571149301157221</v>
      </c>
      <c r="K66" s="31">
        <v>-97.796554618999991</v>
      </c>
      <c r="L66" s="31">
        <v>-0.33055045113635612</v>
      </c>
      <c r="M66" s="31">
        <v>-5.0207881501023843</v>
      </c>
      <c r="N66" s="31">
        <v>-25.17661</v>
      </c>
      <c r="O66" s="31">
        <v>-0.48131313782198626</v>
      </c>
      <c r="P66" s="31">
        <v>-4.4734067180103487</v>
      </c>
      <c r="Q66" s="31">
        <v>-11.344563279739127</v>
      </c>
      <c r="R66" s="31">
        <v>-0.5775559946477633</v>
      </c>
      <c r="S66" s="31">
        <v>-403.00076720341895</v>
      </c>
    </row>
    <row r="67" spans="1:19" ht="12.95" customHeight="1" x14ac:dyDescent="0.2">
      <c r="A67" s="1708" t="s">
        <v>3965</v>
      </c>
      <c r="B67" s="31">
        <v>0</v>
      </c>
      <c r="C67" s="31">
        <v>-17.396509999999999</v>
      </c>
      <c r="D67" s="31">
        <v>-18.12256</v>
      </c>
      <c r="E67" s="31">
        <v>-3.7387114591434713E-2</v>
      </c>
      <c r="F67" s="31">
        <v>-2.4731300000000003</v>
      </c>
      <c r="G67" s="31">
        <v>-1.04349</v>
      </c>
      <c r="H67" s="31">
        <v>0</v>
      </c>
      <c r="I67" s="31">
        <v>-119.03724411775804</v>
      </c>
      <c r="J67" s="31">
        <v>-0.16236820992579348</v>
      </c>
      <c r="K67" s="31">
        <v>-61.150442728000002</v>
      </c>
      <c r="L67" s="31">
        <v>-2.3021192846729202</v>
      </c>
      <c r="M67" s="31">
        <v>-2.3130511573622741</v>
      </c>
      <c r="N67" s="31">
        <v>-6.2723500000000003</v>
      </c>
      <c r="O67" s="31">
        <v>-4.8193402036583594E-2</v>
      </c>
      <c r="P67" s="31">
        <v>-1.6290998225856199</v>
      </c>
      <c r="Q67" s="31">
        <v>-1.0351078318029998</v>
      </c>
      <c r="R67" s="31">
        <v>0</v>
      </c>
      <c r="S67" s="31">
        <v>-233.02305366873568</v>
      </c>
    </row>
    <row r="68" spans="1:19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-1.7655860077376535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-1.7655860077376535</v>
      </c>
    </row>
    <row r="69" spans="1:19" ht="12.95" customHeight="1" x14ac:dyDescent="0.2">
      <c r="A69" s="1704" t="s">
        <v>2340</v>
      </c>
      <c r="B69" s="31">
        <v>0</v>
      </c>
      <c r="C69" s="31">
        <v>-4.4575100000000001</v>
      </c>
      <c r="D69" s="31">
        <v>-1.7640199999999999</v>
      </c>
      <c r="E69" s="31">
        <v>-0.18767403810791505</v>
      </c>
      <c r="F69" s="31">
        <v>-8.1899999999999994E-3</v>
      </c>
      <c r="G69" s="31">
        <v>-1.70723</v>
      </c>
      <c r="H69" s="31">
        <v>0</v>
      </c>
      <c r="I69" s="31">
        <v>-87.532850834424337</v>
      </c>
      <c r="J69" s="31">
        <v>-5.3659833441315086E-2</v>
      </c>
      <c r="K69" s="31">
        <v>-91.380483562999999</v>
      </c>
      <c r="L69" s="31">
        <v>-7.3339062348101489</v>
      </c>
      <c r="M69" s="31">
        <v>-0.78866441956768563</v>
      </c>
      <c r="N69" s="31">
        <v>-26.56073</v>
      </c>
      <c r="O69" s="31">
        <v>-0.13984024623203328</v>
      </c>
      <c r="P69" s="31">
        <v>0</v>
      </c>
      <c r="Q69" s="31">
        <v>0</v>
      </c>
      <c r="R69" s="31">
        <v>-6.1737564203177344</v>
      </c>
      <c r="S69" s="31">
        <v>-228.08851558990116</v>
      </c>
    </row>
    <row r="70" spans="1:19" ht="12.95" customHeight="1" x14ac:dyDescent="0.2">
      <c r="A70" s="1708" t="s">
        <v>1285</v>
      </c>
      <c r="B70" s="31">
        <v>0</v>
      </c>
      <c r="C70" s="31">
        <v>-1.2612099999999999</v>
      </c>
      <c r="D70" s="31">
        <v>0</v>
      </c>
      <c r="E70" s="31">
        <v>0</v>
      </c>
      <c r="F70" s="31">
        <v>-0.28426999999999997</v>
      </c>
      <c r="G70" s="31">
        <v>0</v>
      </c>
      <c r="H70" s="31">
        <v>0</v>
      </c>
      <c r="I70" s="31">
        <v>-6.2920000000000004E-2</v>
      </c>
      <c r="J70" s="31">
        <v>-0.255</v>
      </c>
      <c r="K70" s="31">
        <v>-3.00868</v>
      </c>
      <c r="L70" s="31">
        <v>0</v>
      </c>
      <c r="M70" s="31">
        <v>-0.62417116622041058</v>
      </c>
      <c r="N70" s="31">
        <v>0</v>
      </c>
      <c r="O70" s="31">
        <v>0</v>
      </c>
      <c r="P70" s="31">
        <v>0</v>
      </c>
      <c r="Q70" s="31">
        <v>0</v>
      </c>
      <c r="R70" s="31">
        <v>-0.57308487661474605</v>
      </c>
      <c r="S70" s="31">
        <v>-6.0693360428351566</v>
      </c>
    </row>
    <row r="71" spans="1:19" ht="12.95" customHeight="1" x14ac:dyDescent="0.2">
      <c r="A71" s="78" t="s">
        <v>648</v>
      </c>
      <c r="B71" s="31">
        <v>0</v>
      </c>
      <c r="C71" s="31">
        <v>0</v>
      </c>
      <c r="D71" s="31">
        <v>-8.4470000000000003E-2</v>
      </c>
      <c r="E71" s="31">
        <v>-0.20103000000000001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-29.659890000000001</v>
      </c>
      <c r="M71" s="31">
        <v>0</v>
      </c>
      <c r="N71" s="31">
        <v>0</v>
      </c>
      <c r="O71" s="31">
        <v>0</v>
      </c>
      <c r="P71" s="31">
        <v>-1.1524000000000001</v>
      </c>
      <c r="Q71" s="31">
        <v>0</v>
      </c>
      <c r="R71" s="31">
        <v>0</v>
      </c>
      <c r="S71" s="31">
        <v>-31.09779</v>
      </c>
    </row>
    <row r="72" spans="1:19" ht="15" customHeight="1" x14ac:dyDescent="0.2">
      <c r="A72" s="1318" t="s">
        <v>850</v>
      </c>
      <c r="B72" s="1721">
        <v>-63.959710000000001</v>
      </c>
      <c r="C72" s="1721">
        <v>-128.03346999999997</v>
      </c>
      <c r="D72" s="1721">
        <v>-2072.698267240286</v>
      </c>
      <c r="E72" s="1721">
        <v>-0.43914292372952302</v>
      </c>
      <c r="F72" s="1721">
        <v>9.011650000000083</v>
      </c>
      <c r="G72" s="1721">
        <v>6.3884199999999973</v>
      </c>
      <c r="H72" s="1721">
        <v>0</v>
      </c>
      <c r="I72" s="1721">
        <v>-574.22989630467544</v>
      </c>
      <c r="J72" s="1721">
        <v>5.4047143845732206</v>
      </c>
      <c r="K72" s="1721">
        <v>-445.9098324819995</v>
      </c>
      <c r="L72" s="1721">
        <v>-13.333207380359671</v>
      </c>
      <c r="M72" s="1721">
        <v>34.387668828799633</v>
      </c>
      <c r="N72" s="1721">
        <v>-103.48122999999993</v>
      </c>
      <c r="O72" s="1721">
        <v>1.4022535490775954</v>
      </c>
      <c r="P72" s="1721">
        <v>9.2630113387064696</v>
      </c>
      <c r="Q72" s="1721">
        <v>-43.043952229947379</v>
      </c>
      <c r="R72" s="1721">
        <v>-6.6358740250920976</v>
      </c>
      <c r="S72" s="1721">
        <v>-3385.9262744849325</v>
      </c>
    </row>
    <row r="73" spans="1:19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</row>
    <row r="74" spans="1:19" ht="15" customHeight="1" thickBot="1" x14ac:dyDescent="0.25">
      <c r="A74" s="1316" t="s">
        <v>851</v>
      </c>
      <c r="B74" s="1726">
        <v>-63.958910000000053</v>
      </c>
      <c r="C74" s="1726">
        <v>-104.07566999999995</v>
      </c>
      <c r="D74" s="1726">
        <v>1782.7632327597148</v>
      </c>
      <c r="E74" s="1726">
        <v>-0.43917292372951833</v>
      </c>
      <c r="F74" s="1726">
        <v>14.121569999999958</v>
      </c>
      <c r="G74" s="1726">
        <v>6.3884199999999973</v>
      </c>
      <c r="H74" s="1726">
        <v>0</v>
      </c>
      <c r="I74" s="1726">
        <v>-551.83093050289006</v>
      </c>
      <c r="J74" s="1726">
        <v>5.4051225308632773</v>
      </c>
      <c r="K74" s="1726">
        <v>-445.90983248200678</v>
      </c>
      <c r="L74" s="1726">
        <v>-13.333227380359734</v>
      </c>
      <c r="M74" s="1726">
        <v>33.926628828799728</v>
      </c>
      <c r="N74" s="1726">
        <v>-103.48146999999977</v>
      </c>
      <c r="O74" s="1726">
        <v>4.4578152904408306</v>
      </c>
      <c r="P74" s="1726">
        <v>9.262871338706482</v>
      </c>
      <c r="Q74" s="1726">
        <v>-32.238205852391687</v>
      </c>
      <c r="R74" s="1726">
        <v>-6.6358740250920976</v>
      </c>
      <c r="S74" s="1726">
        <v>534.40295758205548</v>
      </c>
    </row>
    <row r="75" spans="1:19" ht="12.95" customHeight="1" x14ac:dyDescent="0.2">
      <c r="A75" s="1143" t="s">
        <v>2141</v>
      </c>
      <c r="B75" s="1144">
        <v>11.685060000000909</v>
      </c>
      <c r="C75" s="1144">
        <v>-259.79398999999989</v>
      </c>
      <c r="D75" s="1144">
        <v>-1370.4716000000001</v>
      </c>
      <c r="E75" s="1144">
        <v>-1.1494727320795941</v>
      </c>
      <c r="F75" s="1144">
        <v>22.903640000000046</v>
      </c>
      <c r="G75" s="1144">
        <v>-1.7446400000000084</v>
      </c>
      <c r="H75" s="1144">
        <v>0</v>
      </c>
      <c r="I75" s="1144">
        <v>-4669.236868008511</v>
      </c>
      <c r="J75" s="1144">
        <v>6.8731901369911341</v>
      </c>
      <c r="K75" s="1144">
        <v>-330.12947999999989</v>
      </c>
      <c r="L75" s="1144">
        <v>-6.6488231749224065</v>
      </c>
      <c r="M75" s="1144">
        <v>75.917967230420885</v>
      </c>
      <c r="N75" s="1144">
        <v>-212.78593999999998</v>
      </c>
      <c r="O75" s="1144">
        <v>2.03695</v>
      </c>
      <c r="P75" s="1144">
        <v>93.89396418669574</v>
      </c>
      <c r="Q75" s="1144">
        <v>742.43967440317851</v>
      </c>
      <c r="R75" s="1144">
        <v>8.2967600000000026</v>
      </c>
      <c r="S75" s="1144">
        <v>-5823.2141179582259</v>
      </c>
    </row>
    <row r="76" spans="1:19" ht="12.95" customHeight="1" x14ac:dyDescent="0.2">
      <c r="A76" s="1143" t="s">
        <v>1861</v>
      </c>
      <c r="B76" s="1146">
        <v>27.896089999999262</v>
      </c>
      <c r="C76" s="1146">
        <v>-252.50544000000016</v>
      </c>
      <c r="D76" s="1146">
        <v>694.91716446504972</v>
      </c>
      <c r="E76" s="1146">
        <v>-4.0499999999999998E-3</v>
      </c>
      <c r="F76" s="1146">
        <v>-23.21769999999999</v>
      </c>
      <c r="G76" s="1146">
        <v>18.201199999999996</v>
      </c>
      <c r="H76" s="1146" t="s">
        <v>1933</v>
      </c>
      <c r="I76" s="1146">
        <v>-168.11041743877209</v>
      </c>
      <c r="J76" s="1146">
        <v>1.8863428497154844</v>
      </c>
      <c r="K76" s="1146">
        <v>-42.362909999997605</v>
      </c>
      <c r="L76" s="1146">
        <v>0</v>
      </c>
      <c r="M76" s="1146">
        <v>80.175779999999932</v>
      </c>
      <c r="N76" s="1146">
        <v>-292.70431999999994</v>
      </c>
      <c r="O76" s="1146">
        <v>6.7893299999999988</v>
      </c>
      <c r="P76" s="1146">
        <v>124.31261577533917</v>
      </c>
      <c r="Q76" s="1146">
        <v>-742.17272854517807</v>
      </c>
      <c r="R76" s="1146">
        <v>-44.146566508212501</v>
      </c>
      <c r="S76" s="1146">
        <v>-615.23573940205677</v>
      </c>
    </row>
    <row r="77" spans="1:19" ht="12.95" customHeight="1" x14ac:dyDescent="0.2">
      <c r="A77" s="190" t="s">
        <v>1111</v>
      </c>
      <c r="B77" s="84">
        <v>17.023694505868022</v>
      </c>
      <c r="C77" s="84">
        <v>-132.71025000000012</v>
      </c>
      <c r="D77" s="84">
        <v>1187.5209756974973</v>
      </c>
      <c r="E77" s="84">
        <v>8.4680000000000005E-2</v>
      </c>
      <c r="F77" s="84">
        <v>47.585389999999997</v>
      </c>
      <c r="G77" s="84">
        <v>-8.8629400000000054</v>
      </c>
      <c r="H77" s="84" t="s">
        <v>1933</v>
      </c>
      <c r="I77" s="84">
        <v>-448.63071999999988</v>
      </c>
      <c r="J77" s="84">
        <v>0</v>
      </c>
      <c r="K77" s="84">
        <v>-44.434779999999684</v>
      </c>
      <c r="L77" s="84">
        <v>0</v>
      </c>
      <c r="M77" s="84">
        <v>8.5918170281000066</v>
      </c>
      <c r="N77" s="84">
        <v>-212.55977000000013</v>
      </c>
      <c r="O77" s="84">
        <v>-1.9702106303728428</v>
      </c>
      <c r="P77" s="84">
        <v>5.5728700000000098</v>
      </c>
      <c r="Q77" s="84">
        <v>20.765239999999917</v>
      </c>
      <c r="R77" s="84">
        <v>-58.927503981726105</v>
      </c>
      <c r="S77" s="84">
        <v>352.1125526193664</v>
      </c>
    </row>
    <row r="78" spans="1:19" ht="12.95" customHeight="1" thickBot="1" x14ac:dyDescent="0.25">
      <c r="A78" s="191" t="s">
        <v>1112</v>
      </c>
      <c r="B78" s="85">
        <v>-17.173909999999999</v>
      </c>
      <c r="C78" s="85">
        <v>128.58794</v>
      </c>
      <c r="D78" s="85">
        <v>313.92725999999999</v>
      </c>
      <c r="E78" s="85">
        <v>-5.4469999999999998E-2</v>
      </c>
      <c r="F78" s="85">
        <v>43.37097</v>
      </c>
      <c r="G78" s="85">
        <v>-12.26314</v>
      </c>
      <c r="H78" s="85" t="s">
        <v>1933</v>
      </c>
      <c r="I78" s="85">
        <v>-33.980197726942656</v>
      </c>
      <c r="J78" s="85">
        <v>0</v>
      </c>
      <c r="K78" s="85">
        <v>85.648369999999531</v>
      </c>
      <c r="L78" s="85">
        <v>0</v>
      </c>
      <c r="M78" s="85">
        <v>0</v>
      </c>
      <c r="N78" s="85">
        <v>11.004159999999235</v>
      </c>
      <c r="O78" s="85">
        <v>-5.0000000000000001E-4</v>
      </c>
      <c r="P78" s="85">
        <v>-32.348709657831073</v>
      </c>
      <c r="Q78" s="85">
        <v>23.634709999999895</v>
      </c>
      <c r="R78" s="85">
        <v>30.044102360281656</v>
      </c>
      <c r="S78" s="85">
        <v>540.66881497550639</v>
      </c>
    </row>
    <row r="80" spans="1:19" ht="12.95" customHeight="1" x14ac:dyDescent="0.2">
      <c r="A80" s="192"/>
      <c r="B80" s="33"/>
      <c r="C80" s="33"/>
      <c r="D80" s="33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33"/>
    </row>
  </sheetData>
  <mergeCells count="2">
    <mergeCell ref="J5:S6"/>
    <mergeCell ref="A5:I6"/>
  </mergeCells>
  <phoneticPr fontId="21" type="noConversion"/>
  <conditionalFormatting sqref="R8 E8:P8">
    <cfRule type="expression" dxfId="238" priority="17" stopIfTrue="1">
      <formula>$T8=1</formula>
    </cfRule>
  </conditionalFormatting>
  <conditionalFormatting sqref="S8 B8:D8">
    <cfRule type="expression" dxfId="237" priority="771" stopIfTrue="1">
      <formula>#REF!=1</formula>
    </cfRule>
  </conditionalFormatting>
  <conditionalFormatting sqref="Q8">
    <cfRule type="expression" dxfId="236" priority="789" stopIfTrue="1">
      <formula>#REF!=1</formula>
    </cfRule>
  </conditionalFormatting>
  <conditionalFormatting sqref="C9:S9">
    <cfRule type="expression" dxfId="235" priority="1092" stopIfTrue="1">
      <formula>$W9=1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68" fitToWidth="2" orientation="portrait" r:id="rId1"/>
  <headerFooter alignWithMargins="0"/>
  <colBreaks count="1" manualBreakCount="1">
    <brk id="9" min="2" max="7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T80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J6"/>
    </sheetView>
  </sheetViews>
  <sheetFormatPr defaultRowHeight="12.75" x14ac:dyDescent="0.2"/>
  <cols>
    <col min="1" max="1" width="47.140625" style="514" customWidth="1"/>
    <col min="2" max="3" width="8.7109375" style="514" customWidth="1"/>
    <col min="4" max="4" width="9.85546875" style="514" customWidth="1"/>
    <col min="5" max="7" width="8.7109375" style="514" customWidth="1"/>
    <col min="8" max="8" width="7.5703125" style="514" customWidth="1"/>
    <col min="9" max="19" width="8.7109375" style="514" customWidth="1"/>
    <col min="20" max="20" width="8.42578125" style="514" customWidth="1"/>
    <col min="21" max="16384" width="9.140625" style="514"/>
  </cols>
  <sheetData>
    <row r="1" spans="1:20" x14ac:dyDescent="0.2">
      <c r="A1" s="877" t="s">
        <v>624</v>
      </c>
    </row>
    <row r="2" spans="1:20" x14ac:dyDescent="0.2">
      <c r="A2" s="877" t="s">
        <v>625</v>
      </c>
    </row>
    <row r="3" spans="1:20" s="959" customFormat="1" ht="15" customHeight="1" x14ac:dyDescent="0.2">
      <c r="A3" s="1052" t="s">
        <v>1261</v>
      </c>
      <c r="T3" s="1053" t="str">
        <f>"TABLE: " &amp;RIGHT(A3,2)</f>
        <v>TABLE: 16</v>
      </c>
    </row>
    <row r="4" spans="1:20" s="579" customFormat="1" ht="12" customHeight="1" x14ac:dyDescent="0.2"/>
    <row r="5" spans="1:20" s="579" customFormat="1" ht="18" customHeight="1" x14ac:dyDescent="0.2">
      <c r="A5" s="1942" t="s">
        <v>193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4" t="s">
        <v>194</v>
      </c>
      <c r="L5" s="1944"/>
      <c r="M5" s="1944"/>
      <c r="N5" s="1944"/>
      <c r="O5" s="1944"/>
      <c r="P5" s="1944"/>
      <c r="Q5" s="1944"/>
      <c r="R5" s="1944"/>
      <c r="S5" s="1944"/>
      <c r="T5" s="1944"/>
    </row>
    <row r="6" spans="1:20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4"/>
      <c r="L6" s="1944"/>
      <c r="M6" s="1944"/>
      <c r="N6" s="1944"/>
      <c r="O6" s="1944"/>
      <c r="P6" s="1944"/>
      <c r="Q6" s="1944"/>
      <c r="R6" s="1944"/>
      <c r="S6" s="1944"/>
      <c r="T6" s="1944"/>
    </row>
    <row r="7" spans="1:20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T7" s="518">
        <v>0</v>
      </c>
    </row>
    <row r="8" spans="1:20" s="309" customFormat="1" ht="75" customHeight="1" thickBot="1" x14ac:dyDescent="0.25">
      <c r="A8" s="1313"/>
      <c r="B8" s="1313" t="s">
        <v>1538</v>
      </c>
      <c r="C8" s="1313" t="s">
        <v>1074</v>
      </c>
      <c r="D8" s="1313" t="s">
        <v>1033</v>
      </c>
      <c r="E8" s="1313" t="s">
        <v>1899</v>
      </c>
      <c r="F8" s="1313" t="s">
        <v>1900</v>
      </c>
      <c r="G8" s="1313" t="s">
        <v>1090</v>
      </c>
      <c r="H8" s="1313" t="s">
        <v>1976</v>
      </c>
      <c r="I8" s="1313" t="s">
        <v>1908</v>
      </c>
      <c r="J8" s="1315" t="s">
        <v>1076</v>
      </c>
      <c r="K8" s="1313" t="s">
        <v>1997</v>
      </c>
      <c r="L8" s="1313" t="s">
        <v>1881</v>
      </c>
      <c r="M8" s="1313" t="s">
        <v>1028</v>
      </c>
      <c r="N8" s="1313" t="s">
        <v>1753</v>
      </c>
      <c r="O8" s="1313" t="s">
        <v>1031</v>
      </c>
      <c r="P8" s="1313" t="s">
        <v>1934</v>
      </c>
      <c r="Q8" s="1313" t="s">
        <v>1100</v>
      </c>
      <c r="R8" s="1311" t="s">
        <v>1029</v>
      </c>
      <c r="S8" s="1313" t="s">
        <v>1022</v>
      </c>
      <c r="T8" s="1313" t="s">
        <v>1407</v>
      </c>
    </row>
    <row r="9" spans="1:20" ht="15" customHeight="1" x14ac:dyDescent="0.2">
      <c r="A9" s="926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2"/>
      <c r="T9" s="92"/>
    </row>
    <row r="10" spans="1:20" ht="12.95" customHeight="1" x14ac:dyDescent="0.2">
      <c r="A10" s="250" t="s">
        <v>1019</v>
      </c>
      <c r="B10" s="31">
        <v>-9.8146399999995992</v>
      </c>
      <c r="C10" s="31">
        <v>19.281430000000228</v>
      </c>
      <c r="D10" s="31">
        <v>1519.0755200000024</v>
      </c>
      <c r="E10" s="31">
        <v>9.9999999960687092E-6</v>
      </c>
      <c r="F10" s="31">
        <v>0</v>
      </c>
      <c r="G10" s="31">
        <v>0</v>
      </c>
      <c r="H10" s="31">
        <v>0</v>
      </c>
      <c r="I10" s="31">
        <v>2.8605099999999766</v>
      </c>
      <c r="J10" s="31">
        <v>3.8899999999557622E-3</v>
      </c>
      <c r="K10" s="31">
        <v>0.30452999999999619</v>
      </c>
      <c r="L10" s="31">
        <v>0</v>
      </c>
      <c r="M10" s="31">
        <v>-7.2759576141834259E-12</v>
      </c>
      <c r="N10" s="31">
        <v>0</v>
      </c>
      <c r="O10" s="31">
        <v>0</v>
      </c>
      <c r="P10" s="31">
        <v>0.20604000000000156</v>
      </c>
      <c r="Q10" s="31">
        <v>0</v>
      </c>
      <c r="R10" s="31">
        <v>1.4416799999999341</v>
      </c>
      <c r="S10" s="31">
        <v>0</v>
      </c>
      <c r="T10" s="31">
        <v>1533.3589699999955</v>
      </c>
    </row>
    <row r="11" spans="1:20" ht="12.95" customHeight="1" x14ac:dyDescent="0.2">
      <c r="A11" s="250" t="s">
        <v>1178</v>
      </c>
      <c r="B11" s="31">
        <v>3711.4618400000004</v>
      </c>
      <c r="C11" s="31">
        <v>1885.0721100000001</v>
      </c>
      <c r="D11" s="31">
        <v>12851.690350000001</v>
      </c>
      <c r="E11" s="31">
        <v>44.497589999999995</v>
      </c>
      <c r="F11" s="31">
        <v>0</v>
      </c>
      <c r="G11" s="31">
        <v>20.931729999999998</v>
      </c>
      <c r="H11" s="31">
        <v>850.02431000000001</v>
      </c>
      <c r="I11" s="31">
        <v>1762.3779200000001</v>
      </c>
      <c r="J11" s="31">
        <v>1343.17822</v>
      </c>
      <c r="K11" s="31">
        <v>24.807169999999999</v>
      </c>
      <c r="L11" s="31">
        <v>0</v>
      </c>
      <c r="M11" s="31">
        <v>50753.650699999991</v>
      </c>
      <c r="N11" s="31">
        <v>61.647769999999994</v>
      </c>
      <c r="O11" s="31">
        <v>20.52</v>
      </c>
      <c r="P11" s="31">
        <v>133.91973000000002</v>
      </c>
      <c r="Q11" s="31">
        <v>620.69134999999994</v>
      </c>
      <c r="R11" s="31">
        <v>549.65089999999998</v>
      </c>
      <c r="S11" s="31">
        <v>187.65472</v>
      </c>
      <c r="T11" s="31">
        <v>74821.776409999977</v>
      </c>
    </row>
    <row r="12" spans="1:20" ht="12.95" customHeight="1" x14ac:dyDescent="0.2">
      <c r="A12" s="250" t="s">
        <v>1286</v>
      </c>
      <c r="B12" s="31">
        <v>3711.4618400000004</v>
      </c>
      <c r="C12" s="31">
        <v>1858.17877</v>
      </c>
      <c r="D12" s="31">
        <v>12676.96852</v>
      </c>
      <c r="E12" s="31">
        <v>44.497589999999995</v>
      </c>
      <c r="F12" s="31">
        <v>0</v>
      </c>
      <c r="G12" s="31">
        <v>20.931729999999998</v>
      </c>
      <c r="H12" s="31">
        <v>850.02431000000001</v>
      </c>
      <c r="I12" s="31">
        <v>1424.7873200000001</v>
      </c>
      <c r="J12" s="31">
        <v>1343.17822</v>
      </c>
      <c r="K12" s="31">
        <v>24.807169999999999</v>
      </c>
      <c r="L12" s="31">
        <v>0</v>
      </c>
      <c r="M12" s="31">
        <v>50293.982229999994</v>
      </c>
      <c r="N12" s="31">
        <v>61.647769999999994</v>
      </c>
      <c r="O12" s="31">
        <v>20.52</v>
      </c>
      <c r="P12" s="31">
        <v>133.91973000000002</v>
      </c>
      <c r="Q12" s="31">
        <v>620.69134999999994</v>
      </c>
      <c r="R12" s="31">
        <v>549.65089999999998</v>
      </c>
      <c r="S12" s="31">
        <v>187.65472</v>
      </c>
      <c r="T12" s="31">
        <v>73822.902169999987</v>
      </c>
    </row>
    <row r="13" spans="1:20" ht="12.95" customHeight="1" x14ac:dyDescent="0.2">
      <c r="A13" s="250" t="s">
        <v>1287</v>
      </c>
      <c r="B13" s="31">
        <v>0</v>
      </c>
      <c r="C13" s="31">
        <v>26.893339999999998</v>
      </c>
      <c r="D13" s="31">
        <v>174.72182999999998</v>
      </c>
      <c r="E13" s="31">
        <v>0</v>
      </c>
      <c r="F13" s="31">
        <v>0</v>
      </c>
      <c r="G13" s="31">
        <v>0</v>
      </c>
      <c r="H13" s="31">
        <v>0</v>
      </c>
      <c r="I13" s="31">
        <v>337.59059999999999</v>
      </c>
      <c r="J13" s="31">
        <v>0</v>
      </c>
      <c r="K13" s="31">
        <v>0</v>
      </c>
      <c r="L13" s="31">
        <v>0</v>
      </c>
      <c r="M13" s="31">
        <v>459.66846999999996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998.87423999999999</v>
      </c>
    </row>
    <row r="14" spans="1:20" ht="12.95" customHeight="1" x14ac:dyDescent="0.2">
      <c r="A14" s="250" t="s">
        <v>1288</v>
      </c>
      <c r="B14" s="31">
        <v>-3711.4298399999998</v>
      </c>
      <c r="C14" s="31">
        <v>-1852.9400599999999</v>
      </c>
      <c r="D14" s="31">
        <v>-10842.111449999999</v>
      </c>
      <c r="E14" s="31">
        <v>-44.497589999999995</v>
      </c>
      <c r="F14" s="31">
        <v>0</v>
      </c>
      <c r="G14" s="31">
        <v>-20.931729999999998</v>
      </c>
      <c r="H14" s="31">
        <v>-850.02431000000001</v>
      </c>
      <c r="I14" s="31">
        <v>-1762.3776</v>
      </c>
      <c r="J14" s="31">
        <v>-1343.17822</v>
      </c>
      <c r="K14" s="31">
        <v>-24.683139999999998</v>
      </c>
      <c r="L14" s="31">
        <v>0</v>
      </c>
      <c r="M14" s="31">
        <v>-50753.650699999998</v>
      </c>
      <c r="N14" s="31">
        <v>-61.647769999999994</v>
      </c>
      <c r="O14" s="31">
        <v>-20.52</v>
      </c>
      <c r="P14" s="31">
        <v>-133.88345000000001</v>
      </c>
      <c r="Q14" s="31">
        <v>-620.69134999999994</v>
      </c>
      <c r="R14" s="31">
        <v>-547.84131000000002</v>
      </c>
      <c r="S14" s="31">
        <v>-187.65472</v>
      </c>
      <c r="T14" s="31">
        <v>-72778.063240000003</v>
      </c>
    </row>
    <row r="15" spans="1:20" ht="12.95" customHeight="1" x14ac:dyDescent="0.2">
      <c r="A15" s="250" t="s">
        <v>1289</v>
      </c>
      <c r="B15" s="31">
        <v>0</v>
      </c>
      <c r="C15" s="31">
        <v>-1852.9400599999999</v>
      </c>
      <c r="D15" s="31">
        <v>-10842.111449999999</v>
      </c>
      <c r="E15" s="31">
        <v>-44.497589999999995</v>
      </c>
      <c r="F15" s="31">
        <v>0</v>
      </c>
      <c r="G15" s="31">
        <v>-20.931729999999998</v>
      </c>
      <c r="H15" s="31">
        <v>0</v>
      </c>
      <c r="I15" s="31">
        <v>-1762.3776</v>
      </c>
      <c r="J15" s="31">
        <v>-1343.17822</v>
      </c>
      <c r="K15" s="31">
        <v>-24.683139999999998</v>
      </c>
      <c r="L15" s="31">
        <v>0</v>
      </c>
      <c r="M15" s="31">
        <v>-50753.650699999998</v>
      </c>
      <c r="N15" s="31">
        <v>-61.647769999999994</v>
      </c>
      <c r="O15" s="31">
        <v>0</v>
      </c>
      <c r="P15" s="31">
        <v>-133.88345000000001</v>
      </c>
      <c r="Q15" s="31">
        <v>-620.69134999999994</v>
      </c>
      <c r="R15" s="31">
        <v>-547.84131000000002</v>
      </c>
      <c r="S15" s="31">
        <v>-187.65472</v>
      </c>
      <c r="T15" s="31">
        <v>-68196.089089999994</v>
      </c>
    </row>
    <row r="16" spans="1:20" ht="12.95" customHeight="1" x14ac:dyDescent="0.2">
      <c r="A16" s="250" t="s">
        <v>1922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</row>
    <row r="17" spans="1:20" ht="12.95" customHeight="1" x14ac:dyDescent="0.2">
      <c r="A17" s="250" t="s">
        <v>1004</v>
      </c>
      <c r="B17" s="31">
        <v>0</v>
      </c>
      <c r="C17" s="31">
        <v>-270.74261999999999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-547.84131000000002</v>
      </c>
      <c r="S17" s="31">
        <v>0</v>
      </c>
      <c r="T17" s="31">
        <v>-818.58393000000001</v>
      </c>
    </row>
    <row r="18" spans="1:20" ht="12.95" customHeight="1" x14ac:dyDescent="0.2">
      <c r="A18" s="250" t="s">
        <v>1013</v>
      </c>
      <c r="B18" s="31">
        <v>0</v>
      </c>
      <c r="C18" s="31">
        <v>-1582.1974399999999</v>
      </c>
      <c r="D18" s="31">
        <v>-10842.111449999999</v>
      </c>
      <c r="E18" s="31">
        <v>-44.497589999999995</v>
      </c>
      <c r="F18" s="31">
        <v>0</v>
      </c>
      <c r="G18" s="31">
        <v>-20.931729999999998</v>
      </c>
      <c r="H18" s="31">
        <v>0</v>
      </c>
      <c r="I18" s="31">
        <v>-1762.3776</v>
      </c>
      <c r="J18" s="31">
        <v>-1343.17822</v>
      </c>
      <c r="K18" s="31">
        <v>-24.683139999999998</v>
      </c>
      <c r="L18" s="31">
        <v>0</v>
      </c>
      <c r="M18" s="31">
        <v>-50753.650699999998</v>
      </c>
      <c r="N18" s="31">
        <v>-61.647769999999994</v>
      </c>
      <c r="O18" s="31">
        <v>0</v>
      </c>
      <c r="P18" s="31">
        <v>-133.88345000000001</v>
      </c>
      <c r="Q18" s="31">
        <v>-620.69134999999994</v>
      </c>
      <c r="R18" s="31">
        <v>0</v>
      </c>
      <c r="S18" s="31">
        <v>-187.65472</v>
      </c>
      <c r="T18" s="31">
        <v>-67377.505159999986</v>
      </c>
    </row>
    <row r="19" spans="1:20" ht="12.95" customHeight="1" x14ac:dyDescent="0.2">
      <c r="A19" s="250" t="s">
        <v>1290</v>
      </c>
      <c r="B19" s="31">
        <v>-3711.4298399999998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-850.02431000000001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-20.52</v>
      </c>
      <c r="P19" s="31">
        <v>0</v>
      </c>
      <c r="Q19" s="31">
        <v>0</v>
      </c>
      <c r="R19" s="31">
        <v>0</v>
      </c>
      <c r="S19" s="31">
        <v>0</v>
      </c>
      <c r="T19" s="31">
        <v>-4581.97415</v>
      </c>
    </row>
    <row r="20" spans="1:20" ht="12.95" customHeight="1" x14ac:dyDescent="0.2">
      <c r="A20" s="250" t="s">
        <v>1014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</row>
    <row r="21" spans="1:20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</row>
    <row r="22" spans="1:20" ht="12.95" customHeight="1" x14ac:dyDescent="0.2">
      <c r="A22" s="250" t="s">
        <v>1013</v>
      </c>
      <c r="B22" s="31">
        <v>-3711.4298399999998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-850.02431000000001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-20.52</v>
      </c>
      <c r="P22" s="31">
        <v>0</v>
      </c>
      <c r="Q22" s="31">
        <v>0</v>
      </c>
      <c r="R22" s="31">
        <v>0</v>
      </c>
      <c r="S22" s="31">
        <v>0</v>
      </c>
      <c r="T22" s="31">
        <v>-4581.97415</v>
      </c>
    </row>
    <row r="23" spans="1:20" ht="12.95" customHeight="1" x14ac:dyDescent="0.2">
      <c r="A23" s="250" t="s">
        <v>1291</v>
      </c>
      <c r="B23" s="31">
        <v>-9.8466400000002068</v>
      </c>
      <c r="C23" s="31">
        <v>-12.850619999999935</v>
      </c>
      <c r="D23" s="31">
        <v>-490.50337999999988</v>
      </c>
      <c r="E23" s="31">
        <v>9.9999999960687092E-6</v>
      </c>
      <c r="F23" s="31">
        <v>0</v>
      </c>
      <c r="G23" s="31">
        <v>0</v>
      </c>
      <c r="H23" s="31">
        <v>0</v>
      </c>
      <c r="I23" s="31">
        <v>2.860189999999875</v>
      </c>
      <c r="J23" s="31">
        <v>3.8899999999557622E-3</v>
      </c>
      <c r="K23" s="31">
        <v>0.180499999999995</v>
      </c>
      <c r="L23" s="31">
        <v>0</v>
      </c>
      <c r="M23" s="31">
        <v>0</v>
      </c>
      <c r="N23" s="31">
        <v>0</v>
      </c>
      <c r="O23" s="31">
        <v>0</v>
      </c>
      <c r="P23" s="31">
        <v>0.16975999999999658</v>
      </c>
      <c r="Q23" s="31">
        <v>0</v>
      </c>
      <c r="R23" s="31">
        <v>-0.36791000000002327</v>
      </c>
      <c r="S23" s="31">
        <v>0</v>
      </c>
      <c r="T23" s="31">
        <v>-510.35420000000022</v>
      </c>
    </row>
    <row r="24" spans="1:20" ht="12.95" customHeight="1" x14ac:dyDescent="0.2">
      <c r="A24" s="250" t="s">
        <v>1292</v>
      </c>
      <c r="B24" s="31">
        <v>-2392.7033799999999</v>
      </c>
      <c r="C24" s="31">
        <v>-516.09870000000001</v>
      </c>
      <c r="D24" s="31">
        <v>-4403.6160799999998</v>
      </c>
      <c r="E24" s="31">
        <v>-35.130230000000005</v>
      </c>
      <c r="F24" s="31">
        <v>0</v>
      </c>
      <c r="G24" s="31">
        <v>-13.602549999999999</v>
      </c>
      <c r="H24" s="31">
        <v>-84.848830000000007</v>
      </c>
      <c r="I24" s="31">
        <v>-663.80936999999994</v>
      </c>
      <c r="J24" s="31">
        <v>-699.41188</v>
      </c>
      <c r="K24" s="31">
        <v>-1.82698</v>
      </c>
      <c r="L24" s="31">
        <v>0</v>
      </c>
      <c r="M24" s="31">
        <v>-42811.690339999994</v>
      </c>
      <c r="N24" s="31">
        <v>-26.681519999999999</v>
      </c>
      <c r="O24" s="31">
        <v>-7.5052599999999998</v>
      </c>
      <c r="P24" s="31">
        <v>-129.14305999999999</v>
      </c>
      <c r="Q24" s="31">
        <v>-348.88471999999996</v>
      </c>
      <c r="R24" s="31">
        <v>-317.67763000000002</v>
      </c>
      <c r="S24" s="31">
        <v>-15.606629999999999</v>
      </c>
      <c r="T24" s="31">
        <v>-52468.237159999997</v>
      </c>
    </row>
    <row r="25" spans="1:20" ht="12.95" customHeight="1" x14ac:dyDescent="0.2">
      <c r="A25" s="250" t="s">
        <v>26</v>
      </c>
      <c r="B25" s="31">
        <v>2382.8414199999997</v>
      </c>
      <c r="C25" s="31">
        <v>503.02283</v>
      </c>
      <c r="D25" s="31">
        <v>3503.66932</v>
      </c>
      <c r="E25" s="31">
        <v>35.130240000000001</v>
      </c>
      <c r="F25" s="31">
        <v>0</v>
      </c>
      <c r="G25" s="31">
        <v>13.602549999999999</v>
      </c>
      <c r="H25" s="31">
        <v>84.848830000000007</v>
      </c>
      <c r="I25" s="31">
        <v>663.80936999999994</v>
      </c>
      <c r="J25" s="31">
        <v>699.41188</v>
      </c>
      <c r="K25" s="31">
        <v>1.8178399999999999</v>
      </c>
      <c r="L25" s="31">
        <v>0</v>
      </c>
      <c r="M25" s="31">
        <v>42811.690340000001</v>
      </c>
      <c r="N25" s="31">
        <v>26.681519999999999</v>
      </c>
      <c r="O25" s="31">
        <v>7.5052599999999998</v>
      </c>
      <c r="P25" s="31">
        <v>129.02841000000001</v>
      </c>
      <c r="Q25" s="31">
        <v>348.88471999999996</v>
      </c>
      <c r="R25" s="31">
        <v>316.49670000000003</v>
      </c>
      <c r="S25" s="307">
        <v>15.606629999999999</v>
      </c>
      <c r="T25" s="31">
        <v>51544.047860000006</v>
      </c>
    </row>
    <row r="26" spans="1:20" ht="12.95" customHeight="1" x14ac:dyDescent="0.2">
      <c r="A26" s="250" t="s">
        <v>1293</v>
      </c>
      <c r="B26" s="31">
        <v>2316.0354400000001</v>
      </c>
      <c r="C26" s="31">
        <v>819.51981999999998</v>
      </c>
      <c r="D26" s="31">
        <v>2382.8824</v>
      </c>
      <c r="E26" s="31">
        <v>0</v>
      </c>
      <c r="F26" s="31">
        <v>0</v>
      </c>
      <c r="G26" s="31">
        <v>40.144160000000007</v>
      </c>
      <c r="H26" s="31">
        <v>78.537929999999989</v>
      </c>
      <c r="I26" s="31">
        <v>1206.3203000000001</v>
      </c>
      <c r="J26" s="31">
        <v>549.14821999999992</v>
      </c>
      <c r="K26" s="31">
        <v>37.924519999999994</v>
      </c>
      <c r="L26" s="31">
        <v>0</v>
      </c>
      <c r="M26" s="31">
        <v>21988.096100000002</v>
      </c>
      <c r="N26" s="31">
        <v>0</v>
      </c>
      <c r="O26" s="31">
        <v>0</v>
      </c>
      <c r="P26" s="31">
        <v>298.78505000000001</v>
      </c>
      <c r="Q26" s="31">
        <v>207.93682999999999</v>
      </c>
      <c r="R26" s="31">
        <v>252.07389999999998</v>
      </c>
      <c r="S26" s="31">
        <v>26.337669999999999</v>
      </c>
      <c r="T26" s="31">
        <v>30203.742340000001</v>
      </c>
    </row>
    <row r="27" spans="1:20" ht="12.95" customHeight="1" x14ac:dyDescent="0.2">
      <c r="A27" s="250" t="s">
        <v>27</v>
      </c>
      <c r="B27" s="31">
        <v>-2316.0201200000001</v>
      </c>
      <c r="C27" s="31">
        <v>-819.29456999999991</v>
      </c>
      <c r="D27" s="31">
        <v>-1973.43902</v>
      </c>
      <c r="E27" s="31">
        <v>0</v>
      </c>
      <c r="F27" s="31">
        <v>0</v>
      </c>
      <c r="G27" s="31">
        <v>-40.144160000000007</v>
      </c>
      <c r="H27" s="31">
        <v>-78.537929999999989</v>
      </c>
      <c r="I27" s="31">
        <v>-1203.4601100000002</v>
      </c>
      <c r="J27" s="31">
        <v>-549.14432999999997</v>
      </c>
      <c r="K27" s="31">
        <v>-37.734879999999997</v>
      </c>
      <c r="L27" s="31">
        <v>0</v>
      </c>
      <c r="M27" s="31">
        <v>-21988.096100000002</v>
      </c>
      <c r="N27" s="31">
        <v>0</v>
      </c>
      <c r="O27" s="31">
        <v>0</v>
      </c>
      <c r="P27" s="31">
        <v>-298.50064000000003</v>
      </c>
      <c r="Q27" s="31">
        <v>-207.93682999999999</v>
      </c>
      <c r="R27" s="31">
        <v>-251.26088000000001</v>
      </c>
      <c r="S27" s="31">
        <v>-26.337669999999999</v>
      </c>
      <c r="T27" s="31">
        <v>-29789.90724</v>
      </c>
    </row>
    <row r="28" spans="1:20" ht="12.95" customHeight="1" x14ac:dyDescent="0.2">
      <c r="A28" s="250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</row>
    <row r="29" spans="1:20" ht="12.95" customHeight="1" x14ac:dyDescent="0.2">
      <c r="A29" s="250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</row>
    <row r="30" spans="1:20" ht="12.95" customHeight="1" x14ac:dyDescent="0.2">
      <c r="A30" s="250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</row>
    <row r="31" spans="1:20" ht="12.95" customHeight="1" x14ac:dyDescent="0.2">
      <c r="A31" s="250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</row>
    <row r="32" spans="1:20" ht="12.95" customHeight="1" x14ac:dyDescent="0.2">
      <c r="A32" s="250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</row>
    <row r="33" spans="1:20" ht="12.95" customHeight="1" x14ac:dyDescent="0.2">
      <c r="A33" s="252" t="s">
        <v>1299</v>
      </c>
      <c r="B33" s="31">
        <v>2.9500000000000004E-3</v>
      </c>
      <c r="C33" s="31">
        <v>5.3724800000000004</v>
      </c>
      <c r="D33" s="31">
        <v>256.73280999999997</v>
      </c>
      <c r="E33" s="31">
        <v>0</v>
      </c>
      <c r="F33" s="31">
        <v>0</v>
      </c>
      <c r="G33" s="31">
        <v>0</v>
      </c>
      <c r="H33" s="31">
        <v>0</v>
      </c>
      <c r="I33" s="31">
        <v>7.4332716433212119E-5</v>
      </c>
      <c r="J33" s="31">
        <v>0</v>
      </c>
      <c r="K33" s="31">
        <v>3.2094522904932009E-3</v>
      </c>
      <c r="L33" s="31">
        <v>0</v>
      </c>
      <c r="M33" s="31">
        <v>0</v>
      </c>
      <c r="N33" s="31">
        <v>0</v>
      </c>
      <c r="O33" s="31">
        <v>0</v>
      </c>
      <c r="P33" s="31">
        <v>1.0301676834357178E-2</v>
      </c>
      <c r="Q33" s="31">
        <v>0</v>
      </c>
      <c r="R33" s="31">
        <v>0.47492348620227343</v>
      </c>
      <c r="S33" s="31">
        <v>0</v>
      </c>
      <c r="T33" s="31">
        <v>262.59674894804351</v>
      </c>
    </row>
    <row r="34" spans="1:20" ht="12.95" customHeight="1" x14ac:dyDescent="0.2">
      <c r="A34" s="250" t="s">
        <v>1308</v>
      </c>
      <c r="B34" s="31">
        <v>0</v>
      </c>
      <c r="C34" s="31">
        <v>0</v>
      </c>
      <c r="D34" s="31">
        <v>4.8999999999999998E-4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4.8999999999999998E-4</v>
      </c>
    </row>
    <row r="35" spans="1:20" ht="12.95" customHeight="1" x14ac:dyDescent="0.2">
      <c r="A35" s="250" t="s">
        <v>28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</row>
    <row r="36" spans="1:20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</row>
    <row r="37" spans="1:20" ht="15" customHeight="1" x14ac:dyDescent="0.2">
      <c r="A37" s="1318" t="s">
        <v>841</v>
      </c>
      <c r="B37" s="1721">
        <v>-9.811689999999599</v>
      </c>
      <c r="C37" s="1721">
        <v>24.653910000000227</v>
      </c>
      <c r="D37" s="1721">
        <v>1775.8088200000022</v>
      </c>
      <c r="E37" s="1721">
        <v>9.9999999960687092E-6</v>
      </c>
      <c r="F37" s="1721">
        <v>0</v>
      </c>
      <c r="G37" s="1721">
        <v>0</v>
      </c>
      <c r="H37" s="1721">
        <v>0</v>
      </c>
      <c r="I37" s="1721">
        <v>2.8605843327164098</v>
      </c>
      <c r="J37" s="1721">
        <v>3.8899999999557622E-3</v>
      </c>
      <c r="K37" s="1721">
        <v>0.30773945229048938</v>
      </c>
      <c r="L37" s="1721">
        <v>0</v>
      </c>
      <c r="M37" s="1721">
        <v>-7.2759576141834259E-12</v>
      </c>
      <c r="N37" s="1721">
        <v>0</v>
      </c>
      <c r="O37" s="1721">
        <v>0</v>
      </c>
      <c r="P37" s="1721">
        <v>0.21634167683435873</v>
      </c>
      <c r="Q37" s="1721">
        <v>0</v>
      </c>
      <c r="R37" s="1721">
        <v>1.9166034862022077</v>
      </c>
      <c r="S37" s="1721">
        <v>0</v>
      </c>
      <c r="T37" s="1721">
        <v>1795.9562089480389</v>
      </c>
    </row>
    <row r="38" spans="1:20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</row>
    <row r="39" spans="1:20" ht="15" customHeight="1" x14ac:dyDescent="0.2">
      <c r="A39" s="926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</row>
    <row r="40" spans="1:20" ht="12.95" customHeight="1" x14ac:dyDescent="0.2">
      <c r="A40" s="78" t="s">
        <v>695</v>
      </c>
      <c r="B40" s="31">
        <v>0</v>
      </c>
      <c r="C40" s="31">
        <v>2.0590000000083819E-2</v>
      </c>
      <c r="D40" s="31">
        <v>-314.1990325193234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-2.4000000000000021E-2</v>
      </c>
      <c r="L40" s="31">
        <v>2.0999999998139174E-4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-314.20223251932333</v>
      </c>
    </row>
    <row r="41" spans="1:20" ht="12.95" customHeight="1" x14ac:dyDescent="0.2">
      <c r="A41" s="897" t="s">
        <v>693</v>
      </c>
      <c r="B41" s="31">
        <v>-0.8085</v>
      </c>
      <c r="C41" s="31">
        <v>-54.939310000000006</v>
      </c>
      <c r="D41" s="31">
        <v>-58.075659999999999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-0.72986000000000006</v>
      </c>
      <c r="K41" s="31">
        <v>0</v>
      </c>
      <c r="L41" s="31">
        <v>0</v>
      </c>
      <c r="M41" s="31">
        <v>-1015.39112</v>
      </c>
      <c r="N41" s="31">
        <v>0</v>
      </c>
      <c r="O41" s="31">
        <v>0</v>
      </c>
      <c r="P41" s="31">
        <v>0</v>
      </c>
      <c r="Q41" s="31">
        <v>-29174.264749999998</v>
      </c>
      <c r="R41" s="31">
        <v>0</v>
      </c>
      <c r="S41" s="31">
        <v>0</v>
      </c>
      <c r="T41" s="31">
        <v>-30304.209199999998</v>
      </c>
    </row>
    <row r="42" spans="1:20" ht="12.95" customHeight="1" x14ac:dyDescent="0.2">
      <c r="A42" s="897" t="s">
        <v>156</v>
      </c>
      <c r="B42" s="31">
        <v>-0.8085</v>
      </c>
      <c r="C42" s="31">
        <v>-54.939309999999999</v>
      </c>
      <c r="D42" s="31">
        <v>-58.075660000000006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-0.72986000000000006</v>
      </c>
      <c r="K42" s="31">
        <v>0</v>
      </c>
      <c r="L42" s="31">
        <v>0</v>
      </c>
      <c r="M42" s="31">
        <v>-1015.3911199999999</v>
      </c>
      <c r="N42" s="31">
        <v>0</v>
      </c>
      <c r="O42" s="31">
        <v>0</v>
      </c>
      <c r="P42" s="31">
        <v>0</v>
      </c>
      <c r="Q42" s="31">
        <v>-29174.264749999998</v>
      </c>
      <c r="R42" s="31">
        <v>0</v>
      </c>
      <c r="S42" s="31">
        <v>0</v>
      </c>
      <c r="T42" s="31">
        <v>-30304.209199999998</v>
      </c>
    </row>
    <row r="43" spans="1:20" ht="12.95" customHeight="1" x14ac:dyDescent="0.2">
      <c r="A43" s="897" t="s">
        <v>157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</row>
    <row r="44" spans="1:20" ht="12.95" customHeight="1" x14ac:dyDescent="0.2">
      <c r="A44" s="897" t="s">
        <v>691</v>
      </c>
      <c r="B44" s="31">
        <v>0.8085</v>
      </c>
      <c r="C44" s="31">
        <v>54.939310000000006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0.72986000000000006</v>
      </c>
      <c r="K44" s="31">
        <v>0</v>
      </c>
      <c r="L44" s="31">
        <v>0</v>
      </c>
      <c r="M44" s="31">
        <v>1015.39112</v>
      </c>
      <c r="N44" s="31">
        <v>0</v>
      </c>
      <c r="O44" s="31">
        <v>0</v>
      </c>
      <c r="P44" s="31">
        <v>0</v>
      </c>
      <c r="Q44" s="31">
        <v>29174.264749999998</v>
      </c>
      <c r="R44" s="31">
        <v>0</v>
      </c>
      <c r="S44" s="31">
        <v>0</v>
      </c>
      <c r="T44" s="31">
        <v>30246.133539999999</v>
      </c>
    </row>
    <row r="45" spans="1:20" ht="12.95" customHeight="1" x14ac:dyDescent="0.2">
      <c r="A45" s="73" t="s">
        <v>1606</v>
      </c>
      <c r="B45" s="31">
        <v>0</v>
      </c>
      <c r="C45" s="31">
        <v>54.939309999999999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0.72986000000000006</v>
      </c>
      <c r="K45" s="31">
        <v>0</v>
      </c>
      <c r="L45" s="31">
        <v>0</v>
      </c>
      <c r="M45" s="31">
        <v>1015.39112</v>
      </c>
      <c r="N45" s="31">
        <v>0</v>
      </c>
      <c r="O45" s="31">
        <v>0</v>
      </c>
      <c r="P45" s="31">
        <v>0</v>
      </c>
      <c r="Q45" s="31">
        <v>29174.264749999998</v>
      </c>
      <c r="R45" s="31">
        <v>0</v>
      </c>
      <c r="S45" s="31">
        <v>0</v>
      </c>
      <c r="T45" s="31">
        <v>30245.32504</v>
      </c>
    </row>
    <row r="46" spans="1:20" ht="12.95" customHeight="1" x14ac:dyDescent="0.2">
      <c r="A46" s="73" t="s">
        <v>1922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</row>
    <row r="47" spans="1:20" ht="12.95" customHeight="1" x14ac:dyDescent="0.2">
      <c r="A47" s="73" t="s">
        <v>1004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</row>
    <row r="48" spans="1:20" ht="12.95" customHeight="1" x14ac:dyDescent="0.2">
      <c r="A48" s="73" t="s">
        <v>1013</v>
      </c>
      <c r="B48" s="31">
        <v>0</v>
      </c>
      <c r="C48" s="31">
        <v>54.939309999999999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0.72986000000000006</v>
      </c>
      <c r="K48" s="31">
        <v>0</v>
      </c>
      <c r="L48" s="31">
        <v>0</v>
      </c>
      <c r="M48" s="31">
        <v>1015.39112</v>
      </c>
      <c r="N48" s="31">
        <v>0</v>
      </c>
      <c r="O48" s="31">
        <v>0</v>
      </c>
      <c r="P48" s="31">
        <v>0</v>
      </c>
      <c r="Q48" s="31">
        <v>29174.264749999998</v>
      </c>
      <c r="R48" s="31">
        <v>0</v>
      </c>
      <c r="S48" s="31">
        <v>0</v>
      </c>
      <c r="T48" s="31">
        <v>30245.32504</v>
      </c>
    </row>
    <row r="49" spans="1:20" ht="12.95" customHeight="1" x14ac:dyDescent="0.2">
      <c r="A49" s="73" t="s">
        <v>694</v>
      </c>
      <c r="B49" s="31">
        <v>0.8085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0.8085</v>
      </c>
    </row>
    <row r="50" spans="1:20" ht="12.95" customHeight="1" x14ac:dyDescent="0.2">
      <c r="A50" s="73" t="s">
        <v>1014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</row>
    <row r="51" spans="1:20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</row>
    <row r="52" spans="1:20" ht="12.95" customHeight="1" x14ac:dyDescent="0.2">
      <c r="A52" s="73" t="s">
        <v>1013</v>
      </c>
      <c r="B52" s="31">
        <v>0.8085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0.8085</v>
      </c>
    </row>
    <row r="53" spans="1:20" ht="12.95" customHeight="1" x14ac:dyDescent="0.2">
      <c r="A53" s="254" t="s">
        <v>1300</v>
      </c>
      <c r="B53" s="31">
        <v>0</v>
      </c>
      <c r="C53" s="31">
        <v>2.0590000000083819E-2</v>
      </c>
      <c r="D53" s="31">
        <v>-256.12337251932342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-2.4000000000000021E-2</v>
      </c>
      <c r="L53" s="31">
        <v>2.0999999998139174E-4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-256.12657251932336</v>
      </c>
    </row>
    <row r="54" spans="1:20" ht="12.95" customHeight="1" x14ac:dyDescent="0.2">
      <c r="A54" s="254" t="s">
        <v>1301</v>
      </c>
      <c r="B54" s="31">
        <v>-2044.4513300000001</v>
      </c>
      <c r="C54" s="31">
        <v>-26162.051330000002</v>
      </c>
      <c r="D54" s="31">
        <v>-311.22755000000006</v>
      </c>
      <c r="E54" s="31">
        <v>0</v>
      </c>
      <c r="F54" s="31">
        <v>0</v>
      </c>
      <c r="G54" s="31">
        <v>0</v>
      </c>
      <c r="H54" s="31">
        <v>-75.71135000000001</v>
      </c>
      <c r="I54" s="31">
        <v>-32.822420000000001</v>
      </c>
      <c r="J54" s="31">
        <v>-2677.1030900000001</v>
      </c>
      <c r="K54" s="31">
        <v>-4.758</v>
      </c>
      <c r="L54" s="31">
        <v>-27.20384</v>
      </c>
      <c r="M54" s="31">
        <v>-38914.664649999999</v>
      </c>
      <c r="N54" s="31">
        <v>0</v>
      </c>
      <c r="O54" s="31">
        <v>-82</v>
      </c>
      <c r="P54" s="31">
        <v>-147.33600000000001</v>
      </c>
      <c r="Q54" s="31">
        <v>-4616.8877000000002</v>
      </c>
      <c r="R54" s="31">
        <v>0</v>
      </c>
      <c r="S54" s="31">
        <v>0</v>
      </c>
      <c r="T54" s="31">
        <v>-75096.217260000005</v>
      </c>
    </row>
    <row r="55" spans="1:20" ht="12.95" customHeight="1" x14ac:dyDescent="0.2">
      <c r="A55" s="254" t="s">
        <v>1302</v>
      </c>
      <c r="B55" s="31">
        <v>2044.4513300000001</v>
      </c>
      <c r="C55" s="31">
        <v>26162.051330000002</v>
      </c>
      <c r="D55" s="31">
        <v>20.736457480676602</v>
      </c>
      <c r="E55" s="31">
        <v>0</v>
      </c>
      <c r="F55" s="31">
        <v>0</v>
      </c>
      <c r="G55" s="31">
        <v>0</v>
      </c>
      <c r="H55" s="31">
        <v>75.71135000000001</v>
      </c>
      <c r="I55" s="31">
        <v>32.822420000000001</v>
      </c>
      <c r="J55" s="31">
        <v>2677.1030900000001</v>
      </c>
      <c r="K55" s="31">
        <v>4.734</v>
      </c>
      <c r="L55" s="31">
        <v>27.20382</v>
      </c>
      <c r="M55" s="31">
        <v>38914.664649999999</v>
      </c>
      <c r="N55" s="31">
        <v>0</v>
      </c>
      <c r="O55" s="31">
        <v>82</v>
      </c>
      <c r="P55" s="31">
        <v>147.33600000000001</v>
      </c>
      <c r="Q55" s="31">
        <v>4616.8877000000002</v>
      </c>
      <c r="R55" s="31">
        <v>0</v>
      </c>
      <c r="S55" s="31">
        <v>0</v>
      </c>
      <c r="T55" s="31">
        <v>74805.702147480682</v>
      </c>
    </row>
    <row r="56" spans="1:20" ht="12.95" customHeight="1" x14ac:dyDescent="0.2">
      <c r="A56" s="254" t="s">
        <v>1303</v>
      </c>
      <c r="B56" s="31">
        <v>533.36876000000007</v>
      </c>
      <c r="C56" s="31">
        <v>20459.62441</v>
      </c>
      <c r="D56" s="31">
        <v>31.568210000000001</v>
      </c>
      <c r="E56" s="31">
        <v>0</v>
      </c>
      <c r="F56" s="31">
        <v>0</v>
      </c>
      <c r="G56" s="31">
        <v>0</v>
      </c>
      <c r="H56" s="31">
        <v>91.925300000000007</v>
      </c>
      <c r="I56" s="31">
        <v>99.424000000000007</v>
      </c>
      <c r="J56" s="31">
        <v>2230.0758100000003</v>
      </c>
      <c r="K56" s="31">
        <v>0</v>
      </c>
      <c r="L56" s="31">
        <v>239.30812</v>
      </c>
      <c r="M56" s="31">
        <v>6205.0545999999995</v>
      </c>
      <c r="N56" s="31">
        <v>0</v>
      </c>
      <c r="O56" s="31">
        <v>14.70698</v>
      </c>
      <c r="P56" s="31">
        <v>0</v>
      </c>
      <c r="Q56" s="31">
        <v>10816.343419999999</v>
      </c>
      <c r="R56" s="31">
        <v>0</v>
      </c>
      <c r="S56" s="31">
        <v>0</v>
      </c>
      <c r="T56" s="31">
        <v>40721.39961</v>
      </c>
    </row>
    <row r="57" spans="1:20" ht="12.95" customHeight="1" x14ac:dyDescent="0.2">
      <c r="A57" s="254" t="s">
        <v>1304</v>
      </c>
      <c r="B57" s="31">
        <v>-533.36876000000007</v>
      </c>
      <c r="C57" s="31">
        <v>-20459.60382</v>
      </c>
      <c r="D57" s="31">
        <v>2.7995100000000002</v>
      </c>
      <c r="E57" s="31">
        <v>0</v>
      </c>
      <c r="F57" s="31">
        <v>0</v>
      </c>
      <c r="G57" s="31">
        <v>0</v>
      </c>
      <c r="H57" s="31">
        <v>-91.925300000000007</v>
      </c>
      <c r="I57" s="31">
        <v>-99.424000000000007</v>
      </c>
      <c r="J57" s="31">
        <v>-2230.0758100000003</v>
      </c>
      <c r="K57" s="31">
        <v>0</v>
      </c>
      <c r="L57" s="31">
        <v>-239.30789000000001</v>
      </c>
      <c r="M57" s="31">
        <v>-6205.0545999999995</v>
      </c>
      <c r="N57" s="31">
        <v>0</v>
      </c>
      <c r="O57" s="31">
        <v>-14.70698</v>
      </c>
      <c r="P57" s="31">
        <v>0</v>
      </c>
      <c r="Q57" s="31">
        <v>-10816.343419999999</v>
      </c>
      <c r="R57" s="31">
        <v>0</v>
      </c>
      <c r="S57" s="31">
        <v>0</v>
      </c>
      <c r="T57" s="31">
        <v>-40687.01107</v>
      </c>
    </row>
    <row r="58" spans="1:20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</row>
    <row r="59" spans="1:20" ht="12.95" customHeight="1" x14ac:dyDescent="0.2">
      <c r="A59" s="252" t="s">
        <v>1309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</row>
    <row r="60" spans="1:20" ht="12.95" customHeight="1" x14ac:dyDescent="0.2">
      <c r="A60" s="1704" t="s">
        <v>1232</v>
      </c>
      <c r="B60" s="31">
        <v>-52.622500000000009</v>
      </c>
      <c r="C60" s="31">
        <v>-327.79984000000002</v>
      </c>
      <c r="D60" s="31">
        <v>-235.47769922700002</v>
      </c>
      <c r="E60" s="31">
        <v>-0.59629351797391694</v>
      </c>
      <c r="F60" s="31">
        <v>0</v>
      </c>
      <c r="G60" s="31">
        <v>2.4006099999999999</v>
      </c>
      <c r="H60" s="31">
        <v>6.8260686694006054</v>
      </c>
      <c r="I60" s="31">
        <v>-42.259529999999991</v>
      </c>
      <c r="J60" s="31">
        <v>15.932877846697309</v>
      </c>
      <c r="K60" s="31">
        <v>-1.6652143104253552</v>
      </c>
      <c r="L60" s="31">
        <v>-23.197230000000001</v>
      </c>
      <c r="M60" s="31">
        <v>-919.6822466079999</v>
      </c>
      <c r="N60" s="31">
        <v>1.5255884781977707</v>
      </c>
      <c r="O60" s="31">
        <v>1.5781700000000001</v>
      </c>
      <c r="P60" s="31">
        <v>20.506487250550283</v>
      </c>
      <c r="Q60" s="31">
        <v>-150.29716999999999</v>
      </c>
      <c r="R60" s="31">
        <v>-10.312262598519114</v>
      </c>
      <c r="S60" s="31">
        <v>-13.41066177129818</v>
      </c>
      <c r="T60" s="31">
        <v>-1728.5912257883706</v>
      </c>
    </row>
    <row r="61" spans="1:20" ht="12.95" customHeight="1" x14ac:dyDescent="0.2">
      <c r="A61" s="1708" t="s">
        <v>2036</v>
      </c>
      <c r="B61" s="31">
        <v>-61.391220000000011</v>
      </c>
      <c r="C61" s="31">
        <v>-140.55774999999997</v>
      </c>
      <c r="D61" s="31">
        <v>-96.477669226999993</v>
      </c>
      <c r="E61" s="31">
        <v>0</v>
      </c>
      <c r="F61" s="31">
        <v>0</v>
      </c>
      <c r="G61" s="31">
        <v>0</v>
      </c>
      <c r="H61" s="31">
        <v>-8.3243200000000002</v>
      </c>
      <c r="I61" s="31">
        <v>-7.7611199999999991</v>
      </c>
      <c r="J61" s="31">
        <v>-53.880540000000011</v>
      </c>
      <c r="K61" s="31">
        <v>-1.86053</v>
      </c>
      <c r="L61" s="31">
        <v>0</v>
      </c>
      <c r="M61" s="31">
        <v>-12.184949999999999</v>
      </c>
      <c r="N61" s="31">
        <v>-3.4966200000000005</v>
      </c>
      <c r="O61" s="31">
        <v>0</v>
      </c>
      <c r="P61" s="31">
        <v>-16.60605</v>
      </c>
      <c r="Q61" s="31">
        <v>-25.338039999999999</v>
      </c>
      <c r="R61" s="31">
        <v>-8.1042699999999996</v>
      </c>
      <c r="S61" s="31">
        <v>-3.8126799999999998</v>
      </c>
      <c r="T61" s="31">
        <v>-439.83613922699993</v>
      </c>
    </row>
    <row r="62" spans="1:20" ht="12.95" customHeight="1" x14ac:dyDescent="0.2">
      <c r="A62" s="1708" t="s">
        <v>3962</v>
      </c>
      <c r="B62" s="31">
        <v>-61.391220000000011</v>
      </c>
      <c r="C62" s="31">
        <v>-140.55774999999997</v>
      </c>
      <c r="D62" s="31">
        <v>-96.477669226999993</v>
      </c>
      <c r="E62" s="31">
        <v>0</v>
      </c>
      <c r="F62" s="31">
        <v>0</v>
      </c>
      <c r="G62" s="31">
        <v>0</v>
      </c>
      <c r="H62" s="31">
        <v>-8.3243200000000002</v>
      </c>
      <c r="I62" s="31">
        <v>-7.7611199999999991</v>
      </c>
      <c r="J62" s="31">
        <v>-53.880540000000011</v>
      </c>
      <c r="K62" s="31">
        <v>-1.86053</v>
      </c>
      <c r="L62" s="31">
        <v>0</v>
      </c>
      <c r="M62" s="31">
        <v>-12.184949999999999</v>
      </c>
      <c r="N62" s="31">
        <v>-3.4966200000000005</v>
      </c>
      <c r="O62" s="31">
        <v>0</v>
      </c>
      <c r="P62" s="31">
        <v>-16.60605</v>
      </c>
      <c r="Q62" s="31">
        <v>-25.338039999999999</v>
      </c>
      <c r="R62" s="31">
        <v>-8.1042699999999996</v>
      </c>
      <c r="S62" s="31">
        <v>-3.8126799999999998</v>
      </c>
      <c r="T62" s="31">
        <v>-439.83613922699993</v>
      </c>
    </row>
    <row r="63" spans="1:20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</row>
    <row r="64" spans="1:20" ht="12.95" customHeight="1" x14ac:dyDescent="0.2">
      <c r="A64" s="1708" t="s">
        <v>1946</v>
      </c>
      <c r="B64" s="31">
        <v>92.172470000000004</v>
      </c>
      <c r="C64" s="31">
        <v>246.18235999999999</v>
      </c>
      <c r="D64" s="31">
        <v>54.03492</v>
      </c>
      <c r="E64" s="31">
        <v>0.16102</v>
      </c>
      <c r="F64" s="31">
        <v>0</v>
      </c>
      <c r="G64" s="31">
        <v>2.4006099999999999</v>
      </c>
      <c r="H64" s="31">
        <v>35.720190000000002</v>
      </c>
      <c r="I64" s="31">
        <v>72.060389999999998</v>
      </c>
      <c r="J64" s="31">
        <v>110.08597</v>
      </c>
      <c r="K64" s="31">
        <v>6.0600100000000001</v>
      </c>
      <c r="L64" s="31">
        <v>0</v>
      </c>
      <c r="M64" s="31">
        <v>62.579990000000002</v>
      </c>
      <c r="N64" s="31">
        <v>5.9442600000000008</v>
      </c>
      <c r="O64" s="31">
        <v>1.5781700000000001</v>
      </c>
      <c r="P64" s="31">
        <v>47.07649</v>
      </c>
      <c r="Q64" s="31">
        <v>39.44614</v>
      </c>
      <c r="R64" s="31">
        <v>16.060020000000002</v>
      </c>
      <c r="S64" s="31">
        <v>15.73602</v>
      </c>
      <c r="T64" s="31">
        <v>807.29903000000002</v>
      </c>
    </row>
    <row r="65" spans="1:20" ht="12.95" customHeight="1" x14ac:dyDescent="0.2">
      <c r="A65" s="1708" t="s">
        <v>3963</v>
      </c>
      <c r="B65" s="31">
        <v>-48.099150000000002</v>
      </c>
      <c r="C65" s="31">
        <v>-294.42331000000001</v>
      </c>
      <c r="D65" s="31">
        <v>-100.8216</v>
      </c>
      <c r="E65" s="31">
        <v>-0.4019555737143129</v>
      </c>
      <c r="F65" s="31">
        <v>0</v>
      </c>
      <c r="G65" s="31">
        <v>0</v>
      </c>
      <c r="H65" s="31">
        <v>-14.115638693514324</v>
      </c>
      <c r="I65" s="31">
        <v>-49.121000000000002</v>
      </c>
      <c r="J65" s="31">
        <v>-21.17393543716075</v>
      </c>
      <c r="K65" s="31">
        <v>-3.9071949421110248</v>
      </c>
      <c r="L65" s="31">
        <v>-13.40663</v>
      </c>
      <c r="M65" s="31">
        <v>-611.54702956799997</v>
      </c>
      <c r="N65" s="31">
        <v>-0.43657366102619177</v>
      </c>
      <c r="O65" s="31">
        <v>0</v>
      </c>
      <c r="P65" s="31">
        <v>-6.2571722395266072</v>
      </c>
      <c r="Q65" s="31">
        <v>-87.788219999999995</v>
      </c>
      <c r="R65" s="31">
        <v>-13.42068926901457</v>
      </c>
      <c r="S65" s="31">
        <v>-14.254415982650968</v>
      </c>
      <c r="T65" s="31">
        <v>-1279.1745153667184</v>
      </c>
    </row>
    <row r="66" spans="1:20" ht="12.95" customHeight="1" x14ac:dyDescent="0.2">
      <c r="A66" s="1708" t="s">
        <v>3964</v>
      </c>
      <c r="B66" s="31">
        <v>-35.304600000000001</v>
      </c>
      <c r="C66" s="31">
        <v>-80.885850000000005</v>
      </c>
      <c r="D66" s="31">
        <v>-68.403850000000006</v>
      </c>
      <c r="E66" s="31">
        <v>-0.28998374074639977</v>
      </c>
      <c r="F66" s="31">
        <v>0</v>
      </c>
      <c r="G66" s="31">
        <v>0</v>
      </c>
      <c r="H66" s="31">
        <v>-5.4285617724705109</v>
      </c>
      <c r="I66" s="31">
        <v>-33.609199999999994</v>
      </c>
      <c r="J66" s="31">
        <v>-7.3083997253923689</v>
      </c>
      <c r="K66" s="31">
        <v>-1.5851076444181151</v>
      </c>
      <c r="L66" s="31">
        <v>-7.0813000000000006</v>
      </c>
      <c r="M66" s="31">
        <v>-139.432711536</v>
      </c>
      <c r="N66" s="31">
        <v>-1.6101309654318406E-2</v>
      </c>
      <c r="O66" s="31">
        <v>0</v>
      </c>
      <c r="P66" s="31">
        <v>-2.1277753988100168</v>
      </c>
      <c r="Q66" s="31">
        <v>-29.878540000000001</v>
      </c>
      <c r="R66" s="31">
        <v>-3.6521605795375964</v>
      </c>
      <c r="S66" s="31">
        <v>-0.87366658793938212</v>
      </c>
      <c r="T66" s="31">
        <v>-415.87780829496876</v>
      </c>
    </row>
    <row r="67" spans="1:20" ht="12.95" customHeight="1" x14ac:dyDescent="0.2">
      <c r="A67" s="1708" t="s">
        <v>3965</v>
      </c>
      <c r="B67" s="31">
        <v>0</v>
      </c>
      <c r="C67" s="31">
        <v>-43.73753</v>
      </c>
      <c r="D67" s="31">
        <v>-21.697500000000002</v>
      </c>
      <c r="E67" s="31">
        <v>-1.0859949879208989E-2</v>
      </c>
      <c r="F67" s="31">
        <v>0</v>
      </c>
      <c r="G67" s="31">
        <v>0</v>
      </c>
      <c r="H67" s="31">
        <v>-0.29113954980261653</v>
      </c>
      <c r="I67" s="31">
        <v>-9.0394400000000008</v>
      </c>
      <c r="J67" s="31">
        <v>-6.6364593620363337</v>
      </c>
      <c r="K67" s="31">
        <v>-0.20473155206276053</v>
      </c>
      <c r="L67" s="31">
        <v>-0.39217000000000002</v>
      </c>
      <c r="M67" s="31">
        <v>-87.184789632000005</v>
      </c>
      <c r="N67" s="31">
        <v>-0.11213760361321069</v>
      </c>
      <c r="O67" s="31">
        <v>0</v>
      </c>
      <c r="P67" s="31">
        <v>-0.98025513160202149</v>
      </c>
      <c r="Q67" s="31">
        <v>-7.4437600000000002</v>
      </c>
      <c r="R67" s="31">
        <v>-0.3332327499669499</v>
      </c>
      <c r="S67" s="31">
        <v>0</v>
      </c>
      <c r="T67" s="31">
        <v>-178.0640055309631</v>
      </c>
    </row>
    <row r="68" spans="1:20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-9.8433392652635537E-2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-9.8433392652635537E-2</v>
      </c>
    </row>
    <row r="69" spans="1:20" ht="12.95" customHeight="1" x14ac:dyDescent="0.2">
      <c r="A69" s="1704" t="s">
        <v>2340</v>
      </c>
      <c r="B69" s="31">
        <v>0</v>
      </c>
      <c r="C69" s="31">
        <v>-11.20688</v>
      </c>
      <c r="D69" s="31">
        <v>-2.1120000000000001</v>
      </c>
      <c r="E69" s="31">
        <v>-5.4514253633995216E-2</v>
      </c>
      <c r="F69" s="31">
        <v>0</v>
      </c>
      <c r="G69" s="31">
        <v>0</v>
      </c>
      <c r="H69" s="31">
        <v>-0.65749076844800847</v>
      </c>
      <c r="I69" s="31">
        <v>-14.789159999999999</v>
      </c>
      <c r="J69" s="31">
        <v>-4.8800542360606034</v>
      </c>
      <c r="K69" s="31">
        <v>-6.7660171833454866E-2</v>
      </c>
      <c r="L69" s="31">
        <v>-1.17499</v>
      </c>
      <c r="M69" s="31">
        <v>-130.28504587199998</v>
      </c>
      <c r="N69" s="31">
        <v>-0.35723894750850871</v>
      </c>
      <c r="O69" s="31">
        <v>0</v>
      </c>
      <c r="P69" s="31">
        <v>-0.33423054303509747</v>
      </c>
      <c r="Q69" s="31">
        <v>-31.521150000000002</v>
      </c>
      <c r="R69" s="31">
        <v>0</v>
      </c>
      <c r="S69" s="31">
        <v>-9.3390160547072014</v>
      </c>
      <c r="T69" s="31">
        <v>-206.77943084722685</v>
      </c>
    </row>
    <row r="70" spans="1:20" ht="12.95" customHeight="1" x14ac:dyDescent="0.2">
      <c r="A70" s="1708" t="s">
        <v>1285</v>
      </c>
      <c r="B70" s="31">
        <v>0</v>
      </c>
      <c r="C70" s="31">
        <v>-3.1708799999999999</v>
      </c>
      <c r="D70" s="31">
        <v>0</v>
      </c>
      <c r="E70" s="31">
        <v>0</v>
      </c>
      <c r="F70" s="31">
        <v>0</v>
      </c>
      <c r="G70" s="31">
        <v>0</v>
      </c>
      <c r="H70" s="31">
        <v>-7.6970546363934786E-2</v>
      </c>
      <c r="I70" s="31">
        <v>0</v>
      </c>
      <c r="J70" s="31">
        <v>-0.17527000000000001</v>
      </c>
      <c r="K70" s="31">
        <v>-0.1</v>
      </c>
      <c r="L70" s="31">
        <v>-1.1421400000000002</v>
      </c>
      <c r="M70" s="31">
        <v>-1.62771</v>
      </c>
      <c r="N70" s="31">
        <v>0</v>
      </c>
      <c r="O70" s="31">
        <v>0</v>
      </c>
      <c r="P70" s="31">
        <v>-0.26451943647597725</v>
      </c>
      <c r="Q70" s="31">
        <v>-7.7736000000000001</v>
      </c>
      <c r="R70" s="31">
        <v>-0.86192999999999997</v>
      </c>
      <c r="S70" s="31">
        <v>-0.86690314600062646</v>
      </c>
      <c r="T70" s="31">
        <v>-16.059923128840538</v>
      </c>
    </row>
    <row r="71" spans="1:20" ht="12.95" customHeight="1" x14ac:dyDescent="0.2">
      <c r="A71" s="78" t="s">
        <v>648</v>
      </c>
      <c r="B71" s="31">
        <v>0</v>
      </c>
      <c r="C71" s="31">
        <v>0</v>
      </c>
      <c r="D71" s="31">
        <v>0</v>
      </c>
      <c r="E71" s="31">
        <v>-7.5400000000000009E-2</v>
      </c>
      <c r="F71" s="31">
        <v>0</v>
      </c>
      <c r="G71" s="31">
        <v>0</v>
      </c>
      <c r="H71" s="31">
        <v>2.8157162379229696E-16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-7.5399999999999731E-2</v>
      </c>
    </row>
    <row r="72" spans="1:20" ht="15" customHeight="1" x14ac:dyDescent="0.2">
      <c r="A72" s="1318" t="s">
        <v>850</v>
      </c>
      <c r="B72" s="1721">
        <v>-52.622500000000009</v>
      </c>
      <c r="C72" s="1721">
        <v>-327.77924999999993</v>
      </c>
      <c r="D72" s="1721">
        <v>-549.67673174632341</v>
      </c>
      <c r="E72" s="1721">
        <v>-0.67169351797391696</v>
      </c>
      <c r="F72" s="1721">
        <v>0</v>
      </c>
      <c r="G72" s="1721">
        <v>2.4006099999999999</v>
      </c>
      <c r="H72" s="1721">
        <v>6.8260686694006054</v>
      </c>
      <c r="I72" s="1721">
        <v>-42.259529999999991</v>
      </c>
      <c r="J72" s="1721">
        <v>15.932877846697309</v>
      </c>
      <c r="K72" s="1721">
        <v>-1.6892143104253552</v>
      </c>
      <c r="L72" s="1721">
        <v>-23.19702000000002</v>
      </c>
      <c r="M72" s="1721">
        <v>-919.6822466079999</v>
      </c>
      <c r="N72" s="1721">
        <v>1.5255884781977707</v>
      </c>
      <c r="O72" s="1721">
        <v>1.5781700000000001</v>
      </c>
      <c r="P72" s="1721">
        <v>20.506487250550283</v>
      </c>
      <c r="Q72" s="1721">
        <v>-150.29716999999999</v>
      </c>
      <c r="R72" s="1721">
        <v>-10.312262598519114</v>
      </c>
      <c r="S72" s="1721">
        <v>-13.41066177129818</v>
      </c>
      <c r="T72" s="1721">
        <v>-2042.8688583076942</v>
      </c>
    </row>
    <row r="73" spans="1:20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</row>
    <row r="74" spans="1:20" ht="15" customHeight="1" thickBot="1" x14ac:dyDescent="0.25">
      <c r="A74" s="1316" t="s">
        <v>851</v>
      </c>
      <c r="B74" s="1726">
        <v>-62.43418999999961</v>
      </c>
      <c r="C74" s="1726">
        <v>-303.12533999999971</v>
      </c>
      <c r="D74" s="1726">
        <v>1226.1320882536788</v>
      </c>
      <c r="E74" s="1726">
        <v>-0.6716835179739209</v>
      </c>
      <c r="F74" s="1726">
        <v>0</v>
      </c>
      <c r="G74" s="1726">
        <v>2.4006099999999999</v>
      </c>
      <c r="H74" s="1726">
        <v>6.8260686694006054</v>
      </c>
      <c r="I74" s="1726">
        <v>-39.398945667283584</v>
      </c>
      <c r="J74" s="1726">
        <v>15.936767846697265</v>
      </c>
      <c r="K74" s="1726">
        <v>-1.3814748581348657</v>
      </c>
      <c r="L74" s="1726">
        <v>-23.19702000000002</v>
      </c>
      <c r="M74" s="1726">
        <v>-919.68224660800718</v>
      </c>
      <c r="N74" s="1726">
        <v>1.5255884781977707</v>
      </c>
      <c r="O74" s="1726">
        <v>1.5781700000000001</v>
      </c>
      <c r="P74" s="1726">
        <v>20.72282892738464</v>
      </c>
      <c r="Q74" s="1726">
        <v>-150.29716999999999</v>
      </c>
      <c r="R74" s="1726">
        <v>-8.3956591123169062</v>
      </c>
      <c r="S74" s="1726">
        <v>-13.41066177129818</v>
      </c>
      <c r="T74" s="1726">
        <v>-246.91264935965489</v>
      </c>
    </row>
    <row r="75" spans="1:20" ht="12.95" customHeight="1" x14ac:dyDescent="0.2">
      <c r="A75" s="1143" t="s">
        <v>2141</v>
      </c>
      <c r="B75" s="1144">
        <v>-265.49087999999944</v>
      </c>
      <c r="C75" s="1144">
        <v>-205.46934999999826</v>
      </c>
      <c r="D75" s="1144">
        <v>1432.7436812727487</v>
      </c>
      <c r="E75" s="1144">
        <v>-0.81807697392590639</v>
      </c>
      <c r="F75" s="1144">
        <v>0</v>
      </c>
      <c r="G75" s="1144">
        <v>3.3454800000000104</v>
      </c>
      <c r="H75" s="1144">
        <v>14.468086460808767</v>
      </c>
      <c r="I75" s="1144">
        <v>-27.613550000000433</v>
      </c>
      <c r="J75" s="1144">
        <v>25.211969403157788</v>
      </c>
      <c r="K75" s="1144">
        <v>14.137461349525484</v>
      </c>
      <c r="L75" s="1144">
        <v>-29.271709999999999</v>
      </c>
      <c r="M75" s="1144">
        <v>-486.72985999999901</v>
      </c>
      <c r="N75" s="1144">
        <v>0</v>
      </c>
      <c r="O75" s="1144">
        <v>-3.6372499999999999</v>
      </c>
      <c r="P75" s="1144">
        <v>38.94375884313633</v>
      </c>
      <c r="Q75" s="1144">
        <v>-325.91551000000015</v>
      </c>
      <c r="R75" s="1144">
        <v>-3.29353333881043</v>
      </c>
      <c r="S75" s="1144">
        <v>17.694470000000003</v>
      </c>
      <c r="T75" s="1144">
        <v>198.30518701664352</v>
      </c>
    </row>
    <row r="76" spans="1:20" ht="12.95" customHeight="1" x14ac:dyDescent="0.2">
      <c r="A76" s="1143" t="s">
        <v>1861</v>
      </c>
      <c r="B76" s="1146">
        <v>202.74108000000018</v>
      </c>
      <c r="C76" s="1146">
        <v>559.79602</v>
      </c>
      <c r="D76" s="1146">
        <v>4561.0928000664371</v>
      </c>
      <c r="E76" s="1146">
        <v>-623.35274642628053</v>
      </c>
      <c r="F76" s="1146">
        <v>800.87048901600008</v>
      </c>
      <c r="G76" s="1146">
        <v>4699.2608200000104</v>
      </c>
      <c r="H76" s="1146">
        <v>4.2835214270669519</v>
      </c>
      <c r="I76" s="1146">
        <v>898.80196000000035</v>
      </c>
      <c r="J76" s="1146">
        <v>572.98392208727273</v>
      </c>
      <c r="K76" s="1146">
        <v>21.806736740500913</v>
      </c>
      <c r="L76" s="1146">
        <v>4737.8030485420795</v>
      </c>
      <c r="M76" s="1146">
        <v>1272.131978648566</v>
      </c>
      <c r="N76" s="1146">
        <v>-644.10646562641273</v>
      </c>
      <c r="O76" s="1146">
        <v>-10.383140000000003</v>
      </c>
      <c r="P76" s="1146">
        <v>412.94224999999977</v>
      </c>
      <c r="Q76" s="1146">
        <v>247.72317000000004</v>
      </c>
      <c r="R76" s="1146">
        <v>326.33606380148848</v>
      </c>
      <c r="S76" s="1146">
        <v>27.806794677194791</v>
      </c>
      <c r="T76" s="1146">
        <v>18170.51969392801</v>
      </c>
    </row>
    <row r="77" spans="1:20" ht="12.95" customHeight="1" x14ac:dyDescent="0.2">
      <c r="A77" s="190" t="s">
        <v>1111</v>
      </c>
      <c r="B77" s="84">
        <v>8.8255335578536052</v>
      </c>
      <c r="C77" s="84">
        <v>-339.42515999999875</v>
      </c>
      <c r="D77" s="84">
        <v>-153.90289998242932</v>
      </c>
      <c r="E77" s="84">
        <v>-9.9629999999999996E-2</v>
      </c>
      <c r="F77" s="84">
        <v>0</v>
      </c>
      <c r="G77" s="84">
        <v>2.3287299999999949</v>
      </c>
      <c r="H77" s="84">
        <v>0</v>
      </c>
      <c r="I77" s="84">
        <v>-29.462670000000021</v>
      </c>
      <c r="J77" s="84">
        <v>-350.05824999999999</v>
      </c>
      <c r="K77" s="84">
        <v>0</v>
      </c>
      <c r="L77" s="84">
        <v>-3.4639400000000191</v>
      </c>
      <c r="M77" s="84">
        <v>60.462540000000054</v>
      </c>
      <c r="N77" s="84">
        <v>0</v>
      </c>
      <c r="O77" s="84">
        <v>64.32875999999996</v>
      </c>
      <c r="P77" s="84">
        <v>2.1764606624200789</v>
      </c>
      <c r="Q77" s="84">
        <v>-482.55268999999731</v>
      </c>
      <c r="R77" s="84">
        <v>5.8398600000000211</v>
      </c>
      <c r="S77" s="84">
        <v>-97.467495255487989</v>
      </c>
      <c r="T77" s="84">
        <v>-1312.4773710176398</v>
      </c>
    </row>
    <row r="78" spans="1:20" ht="12.95" customHeight="1" thickBot="1" x14ac:dyDescent="0.25">
      <c r="A78" s="191" t="s">
        <v>1112</v>
      </c>
      <c r="B78" s="85">
        <v>-25.251049999999999</v>
      </c>
      <c r="C78" s="85">
        <v>285.76885000000055</v>
      </c>
      <c r="D78" s="85">
        <v>-24.328080000000003</v>
      </c>
      <c r="E78" s="85">
        <v>0</v>
      </c>
      <c r="F78" s="85">
        <v>0</v>
      </c>
      <c r="G78" s="85">
        <v>-2.4841100000000003</v>
      </c>
      <c r="H78" s="85">
        <v>0</v>
      </c>
      <c r="I78" s="85">
        <v>32.927070000000001</v>
      </c>
      <c r="J78" s="85">
        <v>7.6604841385754527</v>
      </c>
      <c r="K78" s="85">
        <v>0</v>
      </c>
      <c r="L78" s="85">
        <v>3.4468400000000003</v>
      </c>
      <c r="M78" s="85">
        <v>24.015969999999935</v>
      </c>
      <c r="N78" s="85">
        <v>0</v>
      </c>
      <c r="O78" s="85">
        <v>25.404450000000001</v>
      </c>
      <c r="P78" s="85">
        <v>-176.93599855158786</v>
      </c>
      <c r="Q78" s="85">
        <v>-1065.76881</v>
      </c>
      <c r="R78" s="85">
        <v>4.4702299999998738</v>
      </c>
      <c r="S78" s="85">
        <v>24.622341798697153</v>
      </c>
      <c r="T78" s="85">
        <v>-886.40628261431493</v>
      </c>
    </row>
    <row r="80" spans="1:20" ht="12.95" customHeight="1" x14ac:dyDescent="0.2">
      <c r="A80" s="192"/>
      <c r="B80" s="33"/>
      <c r="C80" s="33"/>
      <c r="D80" s="33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33"/>
    </row>
  </sheetData>
  <mergeCells count="2">
    <mergeCell ref="K5:T6"/>
    <mergeCell ref="A5:J6"/>
  </mergeCells>
  <phoneticPr fontId="21" type="noConversion"/>
  <conditionalFormatting sqref="B8:T8">
    <cfRule type="expression" dxfId="234" priority="770" stopIfTrue="1">
      <formula>#REF!=1</formula>
    </cfRule>
  </conditionalFormatting>
  <conditionalFormatting sqref="C9:T9">
    <cfRule type="expression" dxfId="233" priority="1120" stopIfTrue="1">
      <formula>$W9=1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65" fitToWidth="2" orientation="portrait" r:id="rId1"/>
  <headerFooter alignWithMargins="0"/>
  <colBreaks count="1" manualBreakCount="1">
    <brk id="9" min="2" max="7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H80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L6"/>
    </sheetView>
  </sheetViews>
  <sheetFormatPr defaultRowHeight="12.75" x14ac:dyDescent="0.2"/>
  <cols>
    <col min="1" max="1" width="47.140625" style="514" customWidth="1"/>
    <col min="2" max="29" width="7.7109375" style="514" customWidth="1"/>
    <col min="30" max="30" width="3.140625" style="514" customWidth="1"/>
    <col min="31" max="32" width="8.42578125" style="514" customWidth="1"/>
    <col min="33" max="33" width="8.140625" style="514" customWidth="1"/>
    <col min="34" max="34" width="8.42578125" style="514" customWidth="1"/>
    <col min="35" max="16384" width="9.140625" style="514"/>
  </cols>
  <sheetData>
    <row r="1" spans="1:34" x14ac:dyDescent="0.2">
      <c r="A1" s="877" t="s">
        <v>624</v>
      </c>
    </row>
    <row r="2" spans="1:34" x14ac:dyDescent="0.2">
      <c r="A2" s="877" t="s">
        <v>625</v>
      </c>
    </row>
    <row r="3" spans="1:34" s="1599" customFormat="1" ht="15" customHeight="1" x14ac:dyDescent="0.2">
      <c r="A3" s="1210" t="s">
        <v>1262</v>
      </c>
      <c r="AH3" s="1600" t="str">
        <f>"TABLE: " &amp;RIGHT(A3,3)</f>
        <v>TABLE: :17</v>
      </c>
    </row>
    <row r="4" spans="1:34" s="579" customFormat="1" ht="12" customHeight="1" x14ac:dyDescent="0.2"/>
    <row r="5" spans="1:34" s="579" customFormat="1" ht="18" customHeight="1" x14ac:dyDescent="0.2">
      <c r="A5" s="1943" t="s">
        <v>210</v>
      </c>
      <c r="B5" s="1943"/>
      <c r="C5" s="1943"/>
      <c r="D5" s="1943"/>
      <c r="E5" s="1943"/>
      <c r="F5" s="1943"/>
      <c r="G5" s="1943"/>
      <c r="H5" s="1943"/>
      <c r="I5" s="1943"/>
      <c r="J5" s="1943"/>
      <c r="K5" s="1943"/>
      <c r="L5" s="1943"/>
      <c r="M5" s="1945" t="s">
        <v>211</v>
      </c>
      <c r="N5" s="1945"/>
      <c r="O5" s="1945"/>
      <c r="P5" s="1945"/>
      <c r="Q5" s="1945"/>
      <c r="R5" s="1945"/>
      <c r="S5" s="1945"/>
      <c r="T5" s="1945"/>
      <c r="U5" s="1945"/>
      <c r="V5" s="1945"/>
      <c r="W5" s="1945"/>
      <c r="X5" s="1945"/>
      <c r="Y5" s="1945"/>
      <c r="Z5" s="1945"/>
      <c r="AA5" s="1945"/>
      <c r="AB5" s="1945"/>
      <c r="AC5" s="1945"/>
      <c r="AE5" s="1943" t="s">
        <v>3736</v>
      </c>
      <c r="AF5" s="1943"/>
      <c r="AG5" s="1943"/>
      <c r="AH5" s="1943"/>
    </row>
    <row r="6" spans="1:34" s="579" customFormat="1" ht="18" customHeight="1" x14ac:dyDescent="0.2">
      <c r="A6" s="1943"/>
      <c r="B6" s="1943"/>
      <c r="C6" s="1943"/>
      <c r="D6" s="1943"/>
      <c r="E6" s="1943"/>
      <c r="F6" s="1943"/>
      <c r="G6" s="1943"/>
      <c r="H6" s="1943"/>
      <c r="I6" s="1943"/>
      <c r="J6" s="1943"/>
      <c r="K6" s="1943"/>
      <c r="L6" s="1943"/>
      <c r="M6" s="1945"/>
      <c r="N6" s="1945"/>
      <c r="O6" s="1945"/>
      <c r="P6" s="1945"/>
      <c r="Q6" s="1945"/>
      <c r="R6" s="1945"/>
      <c r="S6" s="1945"/>
      <c r="T6" s="1945"/>
      <c r="U6" s="1945"/>
      <c r="V6" s="1945"/>
      <c r="W6" s="1945"/>
      <c r="X6" s="1945"/>
      <c r="Y6" s="1945"/>
      <c r="Z6" s="1945"/>
      <c r="AA6" s="1945"/>
      <c r="AB6" s="1945"/>
      <c r="AC6" s="1945"/>
      <c r="AE6" s="1946" t="s">
        <v>3735</v>
      </c>
      <c r="AF6" s="1946"/>
      <c r="AG6" s="1946"/>
      <c r="AH6" s="1946"/>
    </row>
    <row r="7" spans="1:34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1601"/>
      <c r="AE7" s="509"/>
      <c r="AF7" s="509"/>
      <c r="AH7" s="1601">
        <v>0</v>
      </c>
    </row>
    <row r="8" spans="1:34" s="308" customFormat="1" ht="75" customHeight="1" thickBot="1" x14ac:dyDescent="0.25">
      <c r="A8" s="1310"/>
      <c r="B8" s="1313" t="s">
        <v>1538</v>
      </c>
      <c r="C8" s="1313" t="s">
        <v>1074</v>
      </c>
      <c r="D8" s="1313" t="s">
        <v>1033</v>
      </c>
      <c r="E8" s="1311" t="s">
        <v>1899</v>
      </c>
      <c r="F8" s="1311" t="s">
        <v>1900</v>
      </c>
      <c r="G8" s="1311" t="s">
        <v>1090</v>
      </c>
      <c r="H8" s="1311" t="s">
        <v>1976</v>
      </c>
      <c r="I8" s="1311" t="s">
        <v>1129</v>
      </c>
      <c r="J8" s="1311" t="s">
        <v>999</v>
      </c>
      <c r="K8" s="1311" t="s">
        <v>1908</v>
      </c>
      <c r="L8" s="1312" t="s">
        <v>1076</v>
      </c>
      <c r="M8" s="1311" t="s">
        <v>1997</v>
      </c>
      <c r="N8" s="1311" t="s">
        <v>1881</v>
      </c>
      <c r="O8" s="1311" t="s">
        <v>1028</v>
      </c>
      <c r="P8" s="1311" t="s">
        <v>1753</v>
      </c>
      <c r="Q8" s="1311" t="s">
        <v>1077</v>
      </c>
      <c r="R8" s="1311" t="s">
        <v>1031</v>
      </c>
      <c r="S8" s="1311" t="s">
        <v>1101</v>
      </c>
      <c r="T8" s="1311" t="s">
        <v>1934</v>
      </c>
      <c r="U8" s="1311" t="s">
        <v>1877</v>
      </c>
      <c r="V8" s="1311" t="s">
        <v>1100</v>
      </c>
      <c r="W8" s="1311" t="s">
        <v>1073</v>
      </c>
      <c r="X8" s="1311" t="s">
        <v>1488</v>
      </c>
      <c r="Y8" s="1311" t="s">
        <v>1886</v>
      </c>
      <c r="Z8" s="1311" t="s">
        <v>1029</v>
      </c>
      <c r="AA8" s="1311" t="s">
        <v>1878</v>
      </c>
      <c r="AB8" s="1311" t="s">
        <v>1022</v>
      </c>
      <c r="AC8" s="1313" t="s">
        <v>1407</v>
      </c>
      <c r="AE8" s="1313" t="s">
        <v>1997</v>
      </c>
      <c r="AF8" s="1313" t="s">
        <v>1488</v>
      </c>
      <c r="AG8" s="1313" t="s">
        <v>1022</v>
      </c>
      <c r="AH8" s="1313" t="s">
        <v>1407</v>
      </c>
    </row>
    <row r="9" spans="1:34" ht="15" customHeight="1" x14ac:dyDescent="0.2">
      <c r="A9" s="1602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E9" s="91"/>
      <c r="AF9" s="91"/>
      <c r="AG9" s="92"/>
      <c r="AH9" s="92"/>
    </row>
    <row r="10" spans="1:34" ht="12.95" customHeight="1" x14ac:dyDescent="0.2">
      <c r="A10" s="1603" t="s">
        <v>1019</v>
      </c>
      <c r="B10" s="31">
        <v>346.03888000000029</v>
      </c>
      <c r="C10" s="31">
        <v>2035.3482999999997</v>
      </c>
      <c r="D10" s="31">
        <v>12950.643240000016</v>
      </c>
      <c r="E10" s="31">
        <v>8.4272599999999755</v>
      </c>
      <c r="F10" s="31">
        <v>975.14720000000011</v>
      </c>
      <c r="G10" s="31">
        <v>4850.8371200000001</v>
      </c>
      <c r="H10" s="31">
        <v>1.1539300000000001</v>
      </c>
      <c r="I10" s="31">
        <v>1.0827399999999998</v>
      </c>
      <c r="J10" s="31">
        <v>89.260049999999978</v>
      </c>
      <c r="K10" s="31">
        <v>2720.5746100000001</v>
      </c>
      <c r="L10" s="31">
        <v>613.9947900000052</v>
      </c>
      <c r="M10" s="31">
        <v>34.248779999999925</v>
      </c>
      <c r="N10" s="31">
        <v>6142.6814299999987</v>
      </c>
      <c r="O10" s="31">
        <v>538.08412000000135</v>
      </c>
      <c r="P10" s="31">
        <v>9.1438200000000123</v>
      </c>
      <c r="Q10" s="31">
        <v>64.556690000000032</v>
      </c>
      <c r="R10" s="31">
        <v>0.75283000000000122</v>
      </c>
      <c r="S10" s="31">
        <v>4.2693899999999978</v>
      </c>
      <c r="T10" s="31">
        <v>457.13878</v>
      </c>
      <c r="U10" s="31">
        <v>0.72199999999999986</v>
      </c>
      <c r="V10" s="31">
        <v>316.78605179999818</v>
      </c>
      <c r="W10" s="31">
        <v>0.27688999999999986</v>
      </c>
      <c r="X10" s="31">
        <v>254.97920999999991</v>
      </c>
      <c r="Y10" s="31">
        <v>1.5409200000000003</v>
      </c>
      <c r="Z10" s="31">
        <v>381.68756000000076</v>
      </c>
      <c r="AA10" s="31">
        <v>290.3407600000001</v>
      </c>
      <c r="AB10" s="31">
        <v>356.87975</v>
      </c>
      <c r="AC10" s="31">
        <v>33446.597101800035</v>
      </c>
      <c r="AE10" s="31">
        <v>1.8754000000000026</v>
      </c>
      <c r="AF10" s="31">
        <v>21.683890000000048</v>
      </c>
      <c r="AG10" s="31">
        <v>45.89387</v>
      </c>
      <c r="AH10" s="31">
        <v>69.453160000000054</v>
      </c>
    </row>
    <row r="11" spans="1:34" ht="12.95" customHeight="1" x14ac:dyDescent="0.2">
      <c r="A11" s="1603" t="s">
        <v>1178</v>
      </c>
      <c r="B11" s="31">
        <v>1530.6691499999999</v>
      </c>
      <c r="C11" s="31">
        <v>7272.8628399999998</v>
      </c>
      <c r="D11" s="31">
        <v>53751.798500000012</v>
      </c>
      <c r="E11" s="31">
        <v>81.232350000000011</v>
      </c>
      <c r="F11" s="31">
        <v>1002.72063</v>
      </c>
      <c r="G11" s="31">
        <v>7225.2959800000008</v>
      </c>
      <c r="H11" s="31">
        <v>1.2641</v>
      </c>
      <c r="I11" s="31">
        <v>5.4114899999999997</v>
      </c>
      <c r="J11" s="31">
        <v>168.87189999999998</v>
      </c>
      <c r="K11" s="31">
        <v>7202.6522500000001</v>
      </c>
      <c r="L11" s="31">
        <v>10463.684630000002</v>
      </c>
      <c r="M11" s="31">
        <v>355.87225999999998</v>
      </c>
      <c r="N11" s="31">
        <v>7422.3999199999998</v>
      </c>
      <c r="O11" s="31">
        <v>9075.194950000001</v>
      </c>
      <c r="P11" s="31">
        <v>86.180210000000017</v>
      </c>
      <c r="Q11" s="31">
        <v>277.95540000000005</v>
      </c>
      <c r="R11" s="31">
        <v>-11.003620000000002</v>
      </c>
      <c r="S11" s="31">
        <v>23.337709999999998</v>
      </c>
      <c r="T11" s="31">
        <v>1904.9158500000001</v>
      </c>
      <c r="U11" s="31">
        <v>0.92500000000000004</v>
      </c>
      <c r="V11" s="31">
        <v>6735.6038899999994</v>
      </c>
      <c r="W11" s="31">
        <v>10.19197</v>
      </c>
      <c r="X11" s="31">
        <v>1331.0791000000002</v>
      </c>
      <c r="Y11" s="31">
        <v>4.0552999999999999</v>
      </c>
      <c r="Z11" s="31">
        <v>5046.3382900000006</v>
      </c>
      <c r="AA11" s="31">
        <v>946.65091000000007</v>
      </c>
      <c r="AB11" s="31">
        <v>357.14687000000004</v>
      </c>
      <c r="AC11" s="31">
        <v>122273.30783000003</v>
      </c>
      <c r="AE11" s="31">
        <v>19.655249999999999</v>
      </c>
      <c r="AF11" s="31">
        <v>183.29874000000001</v>
      </c>
      <c r="AG11" s="31">
        <v>58.411619999999999</v>
      </c>
      <c r="AH11" s="31">
        <v>261.36561</v>
      </c>
    </row>
    <row r="12" spans="1:34" ht="12.95" customHeight="1" x14ac:dyDescent="0.2">
      <c r="A12" s="1603" t="s">
        <v>1286</v>
      </c>
      <c r="B12" s="31">
        <v>1456.6494</v>
      </c>
      <c r="C12" s="31">
        <v>7172.2141700000002</v>
      </c>
      <c r="D12" s="31">
        <v>48509.096490000011</v>
      </c>
      <c r="E12" s="31">
        <v>81.159240000000011</v>
      </c>
      <c r="F12" s="31">
        <v>999.92910000000006</v>
      </c>
      <c r="G12" s="31">
        <v>7225.2395700000006</v>
      </c>
      <c r="H12" s="31">
        <v>1.2497100000000001</v>
      </c>
      <c r="I12" s="31">
        <v>5.4114899999999997</v>
      </c>
      <c r="J12" s="31">
        <v>168.87189999999998</v>
      </c>
      <c r="K12" s="31">
        <v>6730.5045300000002</v>
      </c>
      <c r="L12" s="31">
        <v>10122.049210000001</v>
      </c>
      <c r="M12" s="31">
        <v>355.87225999999998</v>
      </c>
      <c r="N12" s="31">
        <v>7422.3091399999994</v>
      </c>
      <c r="O12" s="31">
        <v>8940.0761600000005</v>
      </c>
      <c r="P12" s="31">
        <v>86.889540000000011</v>
      </c>
      <c r="Q12" s="31">
        <v>277.95239000000004</v>
      </c>
      <c r="R12" s="31">
        <v>-11.003620000000002</v>
      </c>
      <c r="S12" s="31">
        <v>23.299979999999998</v>
      </c>
      <c r="T12" s="31">
        <v>1904.89896</v>
      </c>
      <c r="U12" s="31">
        <v>0.92500000000000004</v>
      </c>
      <c r="V12" s="31">
        <v>6735.6083399999998</v>
      </c>
      <c r="W12" s="31">
        <v>10.18873</v>
      </c>
      <c r="X12" s="31">
        <v>1331.0791000000002</v>
      </c>
      <c r="Y12" s="31">
        <v>4.0552999999999999</v>
      </c>
      <c r="Z12" s="31">
        <v>5046.3235400000003</v>
      </c>
      <c r="AA12" s="31">
        <v>946.65091000000007</v>
      </c>
      <c r="AB12" s="31">
        <v>337.01817000000005</v>
      </c>
      <c r="AC12" s="31">
        <v>115884.51871000002</v>
      </c>
      <c r="AE12" s="31">
        <v>19.655249999999999</v>
      </c>
      <c r="AF12" s="31">
        <v>135.67444</v>
      </c>
      <c r="AG12" s="31">
        <v>29.256799999999998</v>
      </c>
      <c r="AH12" s="31">
        <v>184.58649</v>
      </c>
    </row>
    <row r="13" spans="1:34" ht="12.95" customHeight="1" x14ac:dyDescent="0.2">
      <c r="A13" s="1603" t="s">
        <v>1287</v>
      </c>
      <c r="B13" s="31">
        <v>74.019750000000002</v>
      </c>
      <c r="C13" s="31">
        <v>100.64867</v>
      </c>
      <c r="D13" s="31">
        <v>5242.70201</v>
      </c>
      <c r="E13" s="31">
        <v>7.3109999999999994E-2</v>
      </c>
      <c r="F13" s="31">
        <v>2.7915300000000003</v>
      </c>
      <c r="G13" s="31">
        <v>5.6409999999999995E-2</v>
      </c>
      <c r="H13" s="31">
        <v>1.439E-2</v>
      </c>
      <c r="I13" s="31">
        <v>0</v>
      </c>
      <c r="J13" s="31">
        <v>0</v>
      </c>
      <c r="K13" s="31">
        <v>472.14771999999999</v>
      </c>
      <c r="L13" s="31">
        <v>341.63542000000001</v>
      </c>
      <c r="M13" s="31">
        <v>0</v>
      </c>
      <c r="N13" s="31">
        <v>9.078E-2</v>
      </c>
      <c r="O13" s="31">
        <v>135.11879000000002</v>
      </c>
      <c r="P13" s="31">
        <v>-0.70933000000000002</v>
      </c>
      <c r="Q13" s="31">
        <v>3.0099999999999997E-3</v>
      </c>
      <c r="R13" s="31">
        <v>0</v>
      </c>
      <c r="S13" s="31">
        <v>3.773E-2</v>
      </c>
      <c r="T13" s="31">
        <v>1.6890000000000002E-2</v>
      </c>
      <c r="U13" s="31">
        <v>0</v>
      </c>
      <c r="V13" s="31">
        <v>-4.45E-3</v>
      </c>
      <c r="W13" s="31">
        <v>3.2400000000000003E-3</v>
      </c>
      <c r="X13" s="31">
        <v>0</v>
      </c>
      <c r="Y13" s="31">
        <v>0</v>
      </c>
      <c r="Z13" s="31">
        <v>1.4749999999999999E-2</v>
      </c>
      <c r="AA13" s="31">
        <v>0</v>
      </c>
      <c r="AB13" s="31">
        <v>20.128700000000002</v>
      </c>
      <c r="AC13" s="31">
        <v>6388.7891200000022</v>
      </c>
      <c r="AE13" s="31">
        <v>0</v>
      </c>
      <c r="AF13" s="31">
        <v>47.624300000000005</v>
      </c>
      <c r="AG13" s="31">
        <v>29.154820000000001</v>
      </c>
      <c r="AH13" s="31">
        <v>76.779120000000006</v>
      </c>
    </row>
    <row r="14" spans="1:34" ht="12.95" customHeight="1" x14ac:dyDescent="0.2">
      <c r="A14" s="1603" t="s">
        <v>1288</v>
      </c>
      <c r="B14" s="31">
        <v>-1153.6298099999999</v>
      </c>
      <c r="C14" s="31">
        <v>-5208.2383900000004</v>
      </c>
      <c r="D14" s="31">
        <v>-34175.631019999993</v>
      </c>
      <c r="E14" s="31">
        <v>-74.578159999999997</v>
      </c>
      <c r="F14" s="31">
        <v>-3.1E-2</v>
      </c>
      <c r="G14" s="31">
        <v>-2133.5018</v>
      </c>
      <c r="H14" s="31">
        <v>-9.9979999999999999E-2</v>
      </c>
      <c r="I14" s="31">
        <v>-4.1524799999999997</v>
      </c>
      <c r="J14" s="31">
        <v>-80.901409999999998</v>
      </c>
      <c r="K14" s="31">
        <v>-4070.5603499999997</v>
      </c>
      <c r="L14" s="31">
        <v>-9793.5139299999973</v>
      </c>
      <c r="M14" s="31">
        <v>-326.83008000000007</v>
      </c>
      <c r="N14" s="31">
        <v>-1878.3469100000002</v>
      </c>
      <c r="O14" s="31">
        <v>-8477.8163399999994</v>
      </c>
      <c r="P14" s="31">
        <v>-74.434070000000006</v>
      </c>
      <c r="Q14" s="31">
        <v>-173.16114000000002</v>
      </c>
      <c r="R14" s="31">
        <v>11.724120000000001</v>
      </c>
      <c r="S14" s="31">
        <v>-19.306459999999998</v>
      </c>
      <c r="T14" s="31">
        <v>-1404.5848100000001</v>
      </c>
      <c r="U14" s="31">
        <v>-0.82899999999999996</v>
      </c>
      <c r="V14" s="31">
        <v>-6351.5539282000009</v>
      </c>
      <c r="W14" s="31">
        <v>-9.9356799999999996</v>
      </c>
      <c r="X14" s="31">
        <v>-1045.3416100000002</v>
      </c>
      <c r="Y14" s="31">
        <v>-2.8386799999999996</v>
      </c>
      <c r="Z14" s="31">
        <v>-4515.5463399999999</v>
      </c>
      <c r="AA14" s="31">
        <v>-504.64005000000003</v>
      </c>
      <c r="AB14" s="31">
        <v>-56.620440000000002</v>
      </c>
      <c r="AC14" s="31">
        <v>-81524.899748199983</v>
      </c>
      <c r="AE14" s="31">
        <v>-18.85716</v>
      </c>
      <c r="AF14" s="31">
        <v>-172.92079999999999</v>
      </c>
      <c r="AG14" s="31">
        <v>0</v>
      </c>
      <c r="AH14" s="31">
        <v>-191.77795999999998</v>
      </c>
    </row>
    <row r="15" spans="1:34" ht="12.95" customHeight="1" x14ac:dyDescent="0.2">
      <c r="A15" s="1603" t="s">
        <v>1289</v>
      </c>
      <c r="B15" s="31">
        <v>-983.62686999999994</v>
      </c>
      <c r="C15" s="31">
        <v>-5182.8414400000001</v>
      </c>
      <c r="D15" s="31">
        <v>-32789.111399999994</v>
      </c>
      <c r="E15" s="31">
        <v>-74.578159999999997</v>
      </c>
      <c r="F15" s="31">
        <v>-3.1E-2</v>
      </c>
      <c r="G15" s="31">
        <v>-1632.04674</v>
      </c>
      <c r="H15" s="31">
        <v>0</v>
      </c>
      <c r="I15" s="31">
        <v>-4.1524799999999997</v>
      </c>
      <c r="J15" s="31">
        <v>0</v>
      </c>
      <c r="K15" s="31">
        <v>-4070.5603499999997</v>
      </c>
      <c r="L15" s="31">
        <v>-9799.0930399999979</v>
      </c>
      <c r="M15" s="31">
        <v>-326.83008000000007</v>
      </c>
      <c r="N15" s="31">
        <v>-32.276150000000001</v>
      </c>
      <c r="O15" s="31">
        <v>-8477.8163399999994</v>
      </c>
      <c r="P15" s="31">
        <v>-74.434070000000006</v>
      </c>
      <c r="Q15" s="31">
        <v>-173.16114000000002</v>
      </c>
      <c r="R15" s="31">
        <v>0</v>
      </c>
      <c r="S15" s="31">
        <v>-19.306459999999998</v>
      </c>
      <c r="T15" s="31">
        <v>-1404.5848100000001</v>
      </c>
      <c r="U15" s="31">
        <v>-0.24199999999999999</v>
      </c>
      <c r="V15" s="31">
        <v>-6351.5539282000009</v>
      </c>
      <c r="W15" s="31">
        <v>-9.9356799999999996</v>
      </c>
      <c r="X15" s="31">
        <v>-1032.9312500000001</v>
      </c>
      <c r="Y15" s="31">
        <v>-2.8386799999999996</v>
      </c>
      <c r="Z15" s="31">
        <v>-4515.5463399999999</v>
      </c>
      <c r="AA15" s="31">
        <v>-504.64005000000003</v>
      </c>
      <c r="AB15" s="31">
        <v>-6.1822099999999995</v>
      </c>
      <c r="AC15" s="31">
        <v>-77468.320668199973</v>
      </c>
      <c r="AE15" s="31">
        <v>-18.85716</v>
      </c>
      <c r="AF15" s="31">
        <v>-172.92079999999999</v>
      </c>
      <c r="AG15" s="31">
        <v>0</v>
      </c>
      <c r="AH15" s="31">
        <v>-191.77795999999998</v>
      </c>
    </row>
    <row r="16" spans="1:34" ht="12.95" customHeight="1" x14ac:dyDescent="0.2">
      <c r="A16" s="1603" t="s">
        <v>1922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-773.35208999999998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-2.8386799999999996</v>
      </c>
      <c r="Z16" s="31">
        <v>0</v>
      </c>
      <c r="AA16" s="31">
        <v>0</v>
      </c>
      <c r="AB16" s="31">
        <v>0</v>
      </c>
      <c r="AC16" s="31">
        <v>-776.19076999999993</v>
      </c>
      <c r="AE16" s="31">
        <v>0</v>
      </c>
      <c r="AF16" s="31">
        <v>0</v>
      </c>
      <c r="AG16" s="31">
        <v>0</v>
      </c>
      <c r="AH16" s="31">
        <v>0</v>
      </c>
    </row>
    <row r="17" spans="1:34" ht="12.95" customHeight="1" x14ac:dyDescent="0.2">
      <c r="A17" s="1603" t="s">
        <v>1004</v>
      </c>
      <c r="B17" s="31">
        <v>-855.32743999999991</v>
      </c>
      <c r="C17" s="31">
        <v>-4512.5288200000005</v>
      </c>
      <c r="D17" s="31">
        <v>-25163.330409999995</v>
      </c>
      <c r="E17" s="31">
        <v>-29.221779999999999</v>
      </c>
      <c r="F17" s="31">
        <v>-3.1E-2</v>
      </c>
      <c r="G17" s="31">
        <v>0</v>
      </c>
      <c r="H17" s="31">
        <v>0</v>
      </c>
      <c r="I17" s="31">
        <v>-4.1524799999999997</v>
      </c>
      <c r="J17" s="31">
        <v>0</v>
      </c>
      <c r="K17" s="31">
        <v>-2993.1814300000001</v>
      </c>
      <c r="L17" s="31">
        <v>-2769.2843899999984</v>
      </c>
      <c r="M17" s="31">
        <v>-326.82974000000002</v>
      </c>
      <c r="N17" s="31">
        <v>0</v>
      </c>
      <c r="O17" s="31">
        <v>-2201.2073299999997</v>
      </c>
      <c r="P17" s="31">
        <v>-74.434070000000006</v>
      </c>
      <c r="Q17" s="31">
        <v>-173.16114000000002</v>
      </c>
      <c r="R17" s="31">
        <v>0</v>
      </c>
      <c r="S17" s="31">
        <v>-19.306459999999998</v>
      </c>
      <c r="T17" s="31">
        <v>-1024.02809</v>
      </c>
      <c r="U17" s="31">
        <v>-0.24199999999999999</v>
      </c>
      <c r="V17" s="31">
        <v>-3066.9055878000004</v>
      </c>
      <c r="W17" s="31">
        <v>-2.27739</v>
      </c>
      <c r="X17" s="31">
        <v>-664.62018</v>
      </c>
      <c r="Y17" s="31">
        <v>0</v>
      </c>
      <c r="Z17" s="31">
        <v>-4515.5463399999999</v>
      </c>
      <c r="AA17" s="31">
        <v>-504.64005000000003</v>
      </c>
      <c r="AB17" s="31">
        <v>0</v>
      </c>
      <c r="AC17" s="31">
        <v>-48900.256127799992</v>
      </c>
      <c r="AE17" s="31">
        <v>-18.857140000000001</v>
      </c>
      <c r="AF17" s="31">
        <v>-21.762</v>
      </c>
      <c r="AG17" s="31">
        <v>0</v>
      </c>
      <c r="AH17" s="31">
        <v>-40.619140000000002</v>
      </c>
    </row>
    <row r="18" spans="1:34" ht="12.95" customHeight="1" x14ac:dyDescent="0.2">
      <c r="A18" s="1603" t="s">
        <v>1013</v>
      </c>
      <c r="B18" s="31">
        <v>-128.29943</v>
      </c>
      <c r="C18" s="31">
        <v>-670.31262000000004</v>
      </c>
      <c r="D18" s="31">
        <v>-7625.7809900000002</v>
      </c>
      <c r="E18" s="31">
        <v>-45.356379999999994</v>
      </c>
      <c r="F18" s="31">
        <v>0</v>
      </c>
      <c r="G18" s="31">
        <v>-1632.04674</v>
      </c>
      <c r="H18" s="31">
        <v>0</v>
      </c>
      <c r="I18" s="31">
        <v>0</v>
      </c>
      <c r="J18" s="31">
        <v>0</v>
      </c>
      <c r="K18" s="31">
        <v>-304.02683000000002</v>
      </c>
      <c r="L18" s="31">
        <v>-7029.8086499999999</v>
      </c>
      <c r="M18" s="31">
        <v>-3.4000000002561137E-4</v>
      </c>
      <c r="N18" s="31">
        <v>-32.276150000000001</v>
      </c>
      <c r="O18" s="31">
        <v>-6276.6090100000001</v>
      </c>
      <c r="P18" s="31">
        <v>0</v>
      </c>
      <c r="Q18" s="31">
        <v>0</v>
      </c>
      <c r="R18" s="31">
        <v>0</v>
      </c>
      <c r="S18" s="31">
        <v>0</v>
      </c>
      <c r="T18" s="31">
        <v>-380.55672000000004</v>
      </c>
      <c r="U18" s="31">
        <v>0</v>
      </c>
      <c r="V18" s="31">
        <v>-3284.6483404000001</v>
      </c>
      <c r="W18" s="31">
        <v>-7.65829</v>
      </c>
      <c r="X18" s="31">
        <v>-368.31107000000003</v>
      </c>
      <c r="Y18" s="31">
        <v>0</v>
      </c>
      <c r="Z18" s="31">
        <v>0</v>
      </c>
      <c r="AA18" s="31">
        <v>0</v>
      </c>
      <c r="AB18" s="31">
        <v>-6.1822099999999995</v>
      </c>
      <c r="AC18" s="31">
        <v>-27791.873770399998</v>
      </c>
      <c r="AE18" s="31">
        <v>-2.0000000000436559E-5</v>
      </c>
      <c r="AF18" s="31">
        <v>-151.15879999999999</v>
      </c>
      <c r="AG18" s="31">
        <v>0</v>
      </c>
      <c r="AH18" s="31">
        <v>-151.15881999999999</v>
      </c>
    </row>
    <row r="19" spans="1:34" ht="12.95" customHeight="1" x14ac:dyDescent="0.2">
      <c r="A19" s="1603" t="s">
        <v>1290</v>
      </c>
      <c r="B19" s="31">
        <v>-170.00294</v>
      </c>
      <c r="C19" s="31">
        <v>-25.39695</v>
      </c>
      <c r="D19" s="31">
        <v>-1386.5196199999996</v>
      </c>
      <c r="E19" s="31">
        <v>0</v>
      </c>
      <c r="F19" s="31">
        <v>0</v>
      </c>
      <c r="G19" s="31">
        <v>-501.45506</v>
      </c>
      <c r="H19" s="31">
        <v>-9.9979999999999999E-2</v>
      </c>
      <c r="I19" s="31">
        <v>0</v>
      </c>
      <c r="J19" s="31">
        <v>-80.901409999999998</v>
      </c>
      <c r="K19" s="31">
        <v>0</v>
      </c>
      <c r="L19" s="31">
        <v>5.57911</v>
      </c>
      <c r="M19" s="31">
        <v>0</v>
      </c>
      <c r="N19" s="31">
        <v>-1846.0707600000003</v>
      </c>
      <c r="O19" s="31">
        <v>0</v>
      </c>
      <c r="P19" s="31">
        <v>0</v>
      </c>
      <c r="Q19" s="31">
        <v>0</v>
      </c>
      <c r="R19" s="31">
        <v>11.724120000000001</v>
      </c>
      <c r="S19" s="31">
        <v>0</v>
      </c>
      <c r="T19" s="31">
        <v>0</v>
      </c>
      <c r="U19" s="31">
        <v>-0.58699999999999997</v>
      </c>
      <c r="V19" s="31">
        <v>0</v>
      </c>
      <c r="W19" s="31">
        <v>0</v>
      </c>
      <c r="X19" s="31">
        <v>-12.410360000000001</v>
      </c>
      <c r="Y19" s="31">
        <v>0</v>
      </c>
      <c r="Z19" s="31">
        <v>0</v>
      </c>
      <c r="AA19" s="31">
        <v>0</v>
      </c>
      <c r="AB19" s="31">
        <v>-50.438230000000004</v>
      </c>
      <c r="AC19" s="31">
        <v>-4056.5790799999995</v>
      </c>
      <c r="AE19" s="31">
        <v>0</v>
      </c>
      <c r="AF19" s="31">
        <v>0</v>
      </c>
      <c r="AG19" s="31">
        <v>0</v>
      </c>
      <c r="AH19" s="31">
        <v>0</v>
      </c>
    </row>
    <row r="20" spans="1:34" ht="12.95" customHeight="1" x14ac:dyDescent="0.2">
      <c r="A20" s="1603" t="s">
        <v>1014</v>
      </c>
      <c r="B20" s="31">
        <v>0</v>
      </c>
      <c r="C20" s="31">
        <v>-25.39695</v>
      </c>
      <c r="D20" s="31">
        <v>-1386.5196199999996</v>
      </c>
      <c r="E20" s="31">
        <v>0</v>
      </c>
      <c r="F20" s="31">
        <v>0</v>
      </c>
      <c r="G20" s="31">
        <v>-501.45506</v>
      </c>
      <c r="H20" s="31">
        <v>-9.9979999999999999E-2</v>
      </c>
      <c r="I20" s="31">
        <v>0</v>
      </c>
      <c r="J20" s="31">
        <v>-80.901409999999998</v>
      </c>
      <c r="K20" s="31">
        <v>0</v>
      </c>
      <c r="L20" s="31">
        <v>5.57911</v>
      </c>
      <c r="M20" s="31">
        <v>0</v>
      </c>
      <c r="N20" s="31">
        <v>-1846.0707600000003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-0.58699999999999997</v>
      </c>
      <c r="V20" s="31">
        <v>0</v>
      </c>
      <c r="W20" s="31">
        <v>0</v>
      </c>
      <c r="X20" s="31">
        <v>-12.410360000000001</v>
      </c>
      <c r="Y20" s="31">
        <v>0</v>
      </c>
      <c r="Z20" s="31">
        <v>0</v>
      </c>
      <c r="AA20" s="31">
        <v>0</v>
      </c>
      <c r="AB20" s="31">
        <v>-50.438230000000004</v>
      </c>
      <c r="AC20" s="31">
        <v>-3898.30026</v>
      </c>
      <c r="AE20" s="31">
        <v>0</v>
      </c>
      <c r="AF20" s="31">
        <v>0</v>
      </c>
      <c r="AG20" s="31">
        <v>0</v>
      </c>
      <c r="AH20" s="31">
        <v>0</v>
      </c>
    </row>
    <row r="21" spans="1:34" ht="12.95" customHeight="1" x14ac:dyDescent="0.2">
      <c r="A21" s="1603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E21" s="31">
        <v>0</v>
      </c>
      <c r="AF21" s="31">
        <v>0</v>
      </c>
      <c r="AG21" s="31">
        <v>0</v>
      </c>
      <c r="AH21" s="31">
        <v>0</v>
      </c>
    </row>
    <row r="22" spans="1:34" ht="12.95" customHeight="1" x14ac:dyDescent="0.2">
      <c r="A22" s="1603" t="s">
        <v>1013</v>
      </c>
      <c r="B22" s="31">
        <v>-170.00294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11.724120000000001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-158.27882</v>
      </c>
      <c r="AE22" s="31">
        <v>0</v>
      </c>
      <c r="AF22" s="31">
        <v>0</v>
      </c>
      <c r="AG22" s="31">
        <v>0</v>
      </c>
      <c r="AH22" s="31">
        <v>0</v>
      </c>
    </row>
    <row r="23" spans="1:34" ht="12.95" customHeight="1" x14ac:dyDescent="0.2">
      <c r="A23" s="1603" t="s">
        <v>1291</v>
      </c>
      <c r="B23" s="31">
        <v>-31.000459999999748</v>
      </c>
      <c r="C23" s="31">
        <v>-29.276149999999689</v>
      </c>
      <c r="D23" s="31">
        <v>-6625.5242400000025</v>
      </c>
      <c r="E23" s="31">
        <v>1.7730699999999615</v>
      </c>
      <c r="F23" s="31">
        <v>-27.542429999999953</v>
      </c>
      <c r="G23" s="31">
        <v>-240.95706000000018</v>
      </c>
      <c r="H23" s="31">
        <v>-1.0189999999999977E-2</v>
      </c>
      <c r="I23" s="31">
        <v>-0.17627000000000015</v>
      </c>
      <c r="J23" s="31">
        <v>1.2895599999999945</v>
      </c>
      <c r="K23" s="31">
        <v>-411.51729000000023</v>
      </c>
      <c r="L23" s="31">
        <v>-56.175909999999021</v>
      </c>
      <c r="M23" s="31">
        <v>5.2066000000000088</v>
      </c>
      <c r="N23" s="31">
        <v>598.62841999999955</v>
      </c>
      <c r="O23" s="31">
        <v>-59.294490000000224</v>
      </c>
      <c r="P23" s="31">
        <v>-2.6023199999999989</v>
      </c>
      <c r="Q23" s="31">
        <v>-40.237570000000012</v>
      </c>
      <c r="R23" s="31">
        <v>3.2330000000001746E-2</v>
      </c>
      <c r="S23" s="31">
        <v>0.2381399999999978</v>
      </c>
      <c r="T23" s="31">
        <v>-43.192260000000033</v>
      </c>
      <c r="U23" s="31">
        <v>0.62599999999999978</v>
      </c>
      <c r="V23" s="31">
        <v>-67.263910000000351</v>
      </c>
      <c r="W23" s="31">
        <v>2.0599999999999952E-2</v>
      </c>
      <c r="X23" s="31">
        <v>-30.75828000000007</v>
      </c>
      <c r="Y23" s="31">
        <v>0.32430000000000003</v>
      </c>
      <c r="Z23" s="31">
        <v>-149.10438999999997</v>
      </c>
      <c r="AA23" s="31">
        <v>-151.67009999999993</v>
      </c>
      <c r="AB23" s="31">
        <v>56.353320000000004</v>
      </c>
      <c r="AC23" s="31">
        <v>-7301.8109799999993</v>
      </c>
      <c r="AE23" s="31">
        <v>1.0773100000000042</v>
      </c>
      <c r="AF23" s="31">
        <v>11.305950000000024</v>
      </c>
      <c r="AG23" s="31">
        <v>-12.517750000000001</v>
      </c>
      <c r="AH23" s="31">
        <v>-0.13448999999997291</v>
      </c>
    </row>
    <row r="24" spans="1:34" ht="12.95" customHeight="1" x14ac:dyDescent="0.2">
      <c r="A24" s="1603" t="s">
        <v>1292</v>
      </c>
      <c r="B24" s="31">
        <v>-584.52170999999998</v>
      </c>
      <c r="C24" s="31">
        <v>-5073.9036399999995</v>
      </c>
      <c r="D24" s="31">
        <v>-33714.794179999997</v>
      </c>
      <c r="E24" s="31">
        <v>-29.40025</v>
      </c>
      <c r="F24" s="31">
        <v>-465.01907</v>
      </c>
      <c r="G24" s="31">
        <v>-3066.2164900000002</v>
      </c>
      <c r="H24" s="31">
        <v>-0.39095999999999997</v>
      </c>
      <c r="I24" s="31">
        <v>-2.4375</v>
      </c>
      <c r="J24" s="31">
        <v>-85.514150000000001</v>
      </c>
      <c r="K24" s="31">
        <v>-3666.2112499999998</v>
      </c>
      <c r="L24" s="31">
        <v>-4765.6590900000001</v>
      </c>
      <c r="M24" s="31">
        <v>-150.00373999999999</v>
      </c>
      <c r="N24" s="31">
        <v>-2671.4005000000002</v>
      </c>
      <c r="O24" s="31">
        <v>-7330.11186</v>
      </c>
      <c r="P24" s="31">
        <v>-38.970219999999998</v>
      </c>
      <c r="Q24" s="31">
        <v>-148.76337000000001</v>
      </c>
      <c r="R24" s="31">
        <v>-8.0067500000000003</v>
      </c>
      <c r="S24" s="31">
        <v>-14.18844</v>
      </c>
      <c r="T24" s="31">
        <v>-711.59206000000006</v>
      </c>
      <c r="U24" s="31">
        <v>-0.27700000000000002</v>
      </c>
      <c r="V24" s="31">
        <v>-2926.70453</v>
      </c>
      <c r="W24" s="31">
        <v>-4.8739699999999999</v>
      </c>
      <c r="X24" s="31">
        <v>-564.05732</v>
      </c>
      <c r="Y24" s="31">
        <v>-2.4362199999999996</v>
      </c>
      <c r="Z24" s="31">
        <v>-3017.4425299999998</v>
      </c>
      <c r="AA24" s="31">
        <v>-442.09709999999995</v>
      </c>
      <c r="AB24" s="31">
        <v>-198.94519</v>
      </c>
      <c r="AC24" s="31">
        <v>-69683.939090000014</v>
      </c>
      <c r="AE24" s="31">
        <v>-13.914819999999999</v>
      </c>
      <c r="AF24" s="31">
        <v>-70.415089999999992</v>
      </c>
      <c r="AG24" s="31">
        <v>-17.872240000000001</v>
      </c>
      <c r="AH24" s="31">
        <v>-102.20214999999999</v>
      </c>
    </row>
    <row r="25" spans="1:34" ht="12.95" customHeight="1" x14ac:dyDescent="0.2">
      <c r="A25" s="1603" t="s">
        <v>26</v>
      </c>
      <c r="B25" s="31">
        <v>414.85561000000001</v>
      </c>
      <c r="C25" s="31">
        <v>4109.6402900000003</v>
      </c>
      <c r="D25" s="31">
        <v>19922.762929999997</v>
      </c>
      <c r="E25" s="31">
        <v>26.562750000000001</v>
      </c>
      <c r="F25" s="31">
        <v>0</v>
      </c>
      <c r="G25" s="31">
        <v>633.05249000000003</v>
      </c>
      <c r="H25" s="31">
        <v>0</v>
      </c>
      <c r="I25" s="31">
        <v>1.9410399999999999</v>
      </c>
      <c r="J25" s="31">
        <v>29.422159999999998</v>
      </c>
      <c r="K25" s="31">
        <v>2180.0191</v>
      </c>
      <c r="L25" s="31">
        <v>4436.0322300000007</v>
      </c>
      <c r="M25" s="31">
        <v>138.34962999999999</v>
      </c>
      <c r="N25" s="31">
        <v>0</v>
      </c>
      <c r="O25" s="31">
        <v>7077.1330699999999</v>
      </c>
      <c r="P25" s="31">
        <v>32.89893</v>
      </c>
      <c r="Q25" s="31">
        <v>97.078059999999994</v>
      </c>
      <c r="R25" s="31">
        <v>7.3821599999999998</v>
      </c>
      <c r="S25" s="31">
        <v>11.923729999999999</v>
      </c>
      <c r="T25" s="31">
        <v>521.95592999999997</v>
      </c>
      <c r="U25" s="31">
        <v>7.1999999999999995E-2</v>
      </c>
      <c r="V25" s="31">
        <v>2742.6390299999998</v>
      </c>
      <c r="W25" s="31">
        <v>4.8058699999999996</v>
      </c>
      <c r="X25" s="31">
        <v>420.12090999999998</v>
      </c>
      <c r="Y25" s="31">
        <v>1.70536</v>
      </c>
      <c r="Z25" s="31">
        <v>2720.6210799999999</v>
      </c>
      <c r="AA25" s="31">
        <v>225.02466000000001</v>
      </c>
      <c r="AB25" s="31">
        <v>2.4183000000000003</v>
      </c>
      <c r="AC25" s="31">
        <v>45758.417319999993</v>
      </c>
      <c r="AE25" s="31">
        <v>13.353260000000001</v>
      </c>
      <c r="AF25" s="31">
        <v>67.791780000000003</v>
      </c>
      <c r="AG25" s="1604">
        <v>0</v>
      </c>
      <c r="AH25" s="31">
        <v>81.145040000000009</v>
      </c>
    </row>
    <row r="26" spans="1:34" ht="12.95" customHeight="1" x14ac:dyDescent="0.2">
      <c r="A26" s="1603" t="s">
        <v>1293</v>
      </c>
      <c r="B26" s="31">
        <v>1170.8840400000001</v>
      </c>
      <c r="C26" s="31">
        <v>10371.70261</v>
      </c>
      <c r="D26" s="31">
        <v>22446.739799999999</v>
      </c>
      <c r="E26" s="31">
        <v>621.97246999999993</v>
      </c>
      <c r="F26" s="31">
        <v>444.34783000000004</v>
      </c>
      <c r="G26" s="31">
        <v>2987.2237500000001</v>
      </c>
      <c r="H26" s="31">
        <v>0.38077</v>
      </c>
      <c r="I26" s="31">
        <v>1.67787</v>
      </c>
      <c r="J26" s="31">
        <v>116.88126</v>
      </c>
      <c r="K26" s="31">
        <v>2950.6678199999997</v>
      </c>
      <c r="L26" s="31">
        <v>6220.9797800000006</v>
      </c>
      <c r="M26" s="31">
        <v>227.29463000000001</v>
      </c>
      <c r="N26" s="31">
        <v>3270.0289199999997</v>
      </c>
      <c r="O26" s="31">
        <v>6382.7420899999997</v>
      </c>
      <c r="P26" s="31">
        <v>49.885190000000001</v>
      </c>
      <c r="Q26" s="31">
        <v>51.341500000000003</v>
      </c>
      <c r="R26" s="31">
        <v>62.080040000000004</v>
      </c>
      <c r="S26" s="31">
        <v>10.68094</v>
      </c>
      <c r="T26" s="31">
        <v>816.24913000000004</v>
      </c>
      <c r="U26" s="31">
        <v>1.7589999999999999</v>
      </c>
      <c r="V26" s="31">
        <v>1564.4118899999999</v>
      </c>
      <c r="W26" s="31">
        <v>9.2687299999999997</v>
      </c>
      <c r="X26" s="31">
        <v>593.89194999999995</v>
      </c>
      <c r="Y26" s="31">
        <v>3.7161200000000001</v>
      </c>
      <c r="Z26" s="31">
        <v>2205.7592</v>
      </c>
      <c r="AA26" s="31">
        <v>235.48776000000001</v>
      </c>
      <c r="AB26" s="31">
        <v>255.06819000000002</v>
      </c>
      <c r="AC26" s="31">
        <v>63073.12328</v>
      </c>
      <c r="AE26" s="31">
        <v>33.879910000000002</v>
      </c>
      <c r="AF26" s="31">
        <v>222.73452</v>
      </c>
      <c r="AG26" s="31">
        <v>5.3544900000000002</v>
      </c>
      <c r="AH26" s="31">
        <v>261.96892000000003</v>
      </c>
    </row>
    <row r="27" spans="1:34" ht="12.95" customHeight="1" x14ac:dyDescent="0.2">
      <c r="A27" s="1603" t="s">
        <v>27</v>
      </c>
      <c r="B27" s="31">
        <v>-1032.2184</v>
      </c>
      <c r="C27" s="31">
        <v>-9436.7154100000007</v>
      </c>
      <c r="D27" s="31">
        <v>-15280.232790000002</v>
      </c>
      <c r="E27" s="31">
        <v>-617.36189999999999</v>
      </c>
      <c r="F27" s="31">
        <v>-6.8711899999999995</v>
      </c>
      <c r="G27" s="31">
        <v>-795.01681000000008</v>
      </c>
      <c r="H27" s="31">
        <v>0</v>
      </c>
      <c r="I27" s="31">
        <v>-1.35768</v>
      </c>
      <c r="J27" s="31">
        <v>-59.49971</v>
      </c>
      <c r="K27" s="31">
        <v>-1875.99296</v>
      </c>
      <c r="L27" s="31">
        <v>-5947.5288300000002</v>
      </c>
      <c r="M27" s="31">
        <v>-210.43392</v>
      </c>
      <c r="N27" s="31">
        <v>0</v>
      </c>
      <c r="O27" s="31">
        <v>-6189.0577899999998</v>
      </c>
      <c r="P27" s="31">
        <v>-46.416220000000003</v>
      </c>
      <c r="Q27" s="31">
        <v>-39.89376</v>
      </c>
      <c r="R27" s="31">
        <v>-61.423120000000004</v>
      </c>
      <c r="S27" s="31">
        <v>-8.178090000000001</v>
      </c>
      <c r="T27" s="31">
        <v>-669.80525999999998</v>
      </c>
      <c r="U27" s="31">
        <v>-0.92800000000000005</v>
      </c>
      <c r="V27" s="31">
        <v>-1447.6103000000001</v>
      </c>
      <c r="W27" s="31">
        <v>-9.1800300000000004</v>
      </c>
      <c r="X27" s="31">
        <v>-480.71382</v>
      </c>
      <c r="Y27" s="31">
        <v>-2.6609600000000002</v>
      </c>
      <c r="Z27" s="31">
        <v>-2058.04214</v>
      </c>
      <c r="AA27" s="31">
        <v>-170.08542</v>
      </c>
      <c r="AB27" s="31">
        <v>-2.18798</v>
      </c>
      <c r="AC27" s="31">
        <v>-46449.412490000017</v>
      </c>
      <c r="AE27" s="31">
        <v>-32.241039999999998</v>
      </c>
      <c r="AF27" s="31">
        <v>-208.80526</v>
      </c>
      <c r="AG27" s="31">
        <v>0</v>
      </c>
      <c r="AH27" s="31">
        <v>-241.0463</v>
      </c>
    </row>
    <row r="28" spans="1:34" ht="12.95" customHeight="1" x14ac:dyDescent="0.2">
      <c r="A28" s="1603" t="s">
        <v>1294</v>
      </c>
      <c r="B28" s="31">
        <v>280.66843999999992</v>
      </c>
      <c r="C28" s="31">
        <v>0</v>
      </c>
      <c r="D28" s="31">
        <v>0</v>
      </c>
      <c r="E28" s="31">
        <v>-31.881119999998191</v>
      </c>
      <c r="F28" s="31">
        <v>0</v>
      </c>
      <c r="G28" s="31">
        <v>0</v>
      </c>
      <c r="H28" s="31">
        <v>0</v>
      </c>
      <c r="I28" s="31">
        <v>-2.6444800000000002</v>
      </c>
      <c r="J28" s="31">
        <v>119.96665000000002</v>
      </c>
      <c r="K28" s="31">
        <v>0</v>
      </c>
      <c r="L28" s="31">
        <v>0</v>
      </c>
      <c r="M28" s="31">
        <v>-0.18400000000000016</v>
      </c>
      <c r="N28" s="31">
        <v>0</v>
      </c>
      <c r="O28" s="31">
        <v>16.60998</v>
      </c>
      <c r="P28" s="31">
        <v>21.504849999999976</v>
      </c>
      <c r="Q28" s="31">
        <v>-122.51486000000003</v>
      </c>
      <c r="R28" s="31">
        <v>0</v>
      </c>
      <c r="S28" s="31">
        <v>-2.592760000000002</v>
      </c>
      <c r="T28" s="31">
        <v>0</v>
      </c>
      <c r="U28" s="31">
        <v>0</v>
      </c>
      <c r="V28" s="31">
        <v>0</v>
      </c>
      <c r="W28" s="31">
        <v>-8.5011499999999387</v>
      </c>
      <c r="X28" s="31">
        <v>-65.319619999999958</v>
      </c>
      <c r="Y28" s="31">
        <v>-0.70403000000000038</v>
      </c>
      <c r="Z28" s="31">
        <v>-96.795880000000011</v>
      </c>
      <c r="AA28" s="31">
        <v>0</v>
      </c>
      <c r="AB28" s="31">
        <v>-236.92964999999998</v>
      </c>
      <c r="AC28" s="31">
        <v>-129.31762999999822</v>
      </c>
      <c r="AE28" s="31">
        <v>0</v>
      </c>
      <c r="AF28" s="31">
        <v>17.015240000000006</v>
      </c>
      <c r="AG28" s="31">
        <v>0</v>
      </c>
      <c r="AH28" s="31">
        <v>17.015240000000006</v>
      </c>
    </row>
    <row r="29" spans="1:34" ht="12.95" customHeight="1" x14ac:dyDescent="0.2">
      <c r="A29" s="1603" t="s">
        <v>1295</v>
      </c>
      <c r="B29" s="31">
        <v>0</v>
      </c>
      <c r="C29" s="31">
        <v>0</v>
      </c>
      <c r="D29" s="31">
        <v>0</v>
      </c>
      <c r="E29" s="31">
        <v>-1239.098</v>
      </c>
      <c r="F29" s="31">
        <v>0</v>
      </c>
      <c r="G29" s="31">
        <v>0</v>
      </c>
      <c r="H29" s="31">
        <v>0</v>
      </c>
      <c r="I29" s="31">
        <v>-2.6444800000000002</v>
      </c>
      <c r="J29" s="31">
        <v>0</v>
      </c>
      <c r="K29" s="31">
        <v>0</v>
      </c>
      <c r="L29" s="31">
        <v>0</v>
      </c>
      <c r="M29" s="31">
        <v>-2.3660000000000001</v>
      </c>
      <c r="N29" s="31">
        <v>0</v>
      </c>
      <c r="O29" s="31">
        <v>0</v>
      </c>
      <c r="P29" s="31">
        <v>0</v>
      </c>
      <c r="Q29" s="31">
        <v>-352.62869000000001</v>
      </c>
      <c r="R29" s="31">
        <v>0</v>
      </c>
      <c r="S29" s="31">
        <v>-16.243670000000002</v>
      </c>
      <c r="T29" s="31">
        <v>0</v>
      </c>
      <c r="U29" s="31">
        <v>0</v>
      </c>
      <c r="V29" s="31">
        <v>0</v>
      </c>
      <c r="W29" s="31">
        <v>-608.43396999999993</v>
      </c>
      <c r="X29" s="31">
        <v>-409.255</v>
      </c>
      <c r="Y29" s="31">
        <v>-2.3467800000000003</v>
      </c>
      <c r="Z29" s="31">
        <v>-96.795880000000011</v>
      </c>
      <c r="AA29" s="31">
        <v>0</v>
      </c>
      <c r="AB29" s="31">
        <v>-236.92964999999998</v>
      </c>
      <c r="AC29" s="31">
        <v>-2966.7421199999999</v>
      </c>
      <c r="AE29" s="31">
        <v>0</v>
      </c>
      <c r="AF29" s="31">
        <v>0</v>
      </c>
      <c r="AG29" s="31">
        <v>0</v>
      </c>
      <c r="AH29" s="31">
        <v>0</v>
      </c>
    </row>
    <row r="30" spans="1:34" ht="12.95" customHeight="1" x14ac:dyDescent="0.2">
      <c r="A30" s="1603" t="s">
        <v>1296</v>
      </c>
      <c r="B30" s="31">
        <v>0</v>
      </c>
      <c r="C30" s="31">
        <v>0</v>
      </c>
      <c r="D30" s="31">
        <v>0</v>
      </c>
      <c r="E30" s="31">
        <v>1119.508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2.1819999999999999</v>
      </c>
      <c r="N30" s="31">
        <v>0</v>
      </c>
      <c r="O30" s="31">
        <v>0</v>
      </c>
      <c r="P30" s="31">
        <v>0</v>
      </c>
      <c r="Q30" s="31">
        <v>230.11382999999998</v>
      </c>
      <c r="R30" s="31">
        <v>0</v>
      </c>
      <c r="S30" s="31">
        <v>13.65091</v>
      </c>
      <c r="T30" s="31">
        <v>0</v>
      </c>
      <c r="U30" s="31">
        <v>0</v>
      </c>
      <c r="V30" s="31">
        <v>0</v>
      </c>
      <c r="W30" s="31">
        <v>599.93281999999999</v>
      </c>
      <c r="X30" s="31">
        <v>304.82100000000003</v>
      </c>
      <c r="Y30" s="31">
        <v>1.6427499999999999</v>
      </c>
      <c r="Z30" s="31">
        <v>0</v>
      </c>
      <c r="AA30" s="31">
        <v>0</v>
      </c>
      <c r="AB30" s="31">
        <v>0</v>
      </c>
      <c r="AC30" s="31">
        <v>2271.85131</v>
      </c>
      <c r="AE30" s="31">
        <v>0</v>
      </c>
      <c r="AF30" s="31">
        <v>0</v>
      </c>
      <c r="AG30" s="31">
        <v>0</v>
      </c>
      <c r="AH30" s="31">
        <v>0</v>
      </c>
    </row>
    <row r="31" spans="1:34" ht="12.95" customHeight="1" x14ac:dyDescent="0.2">
      <c r="A31" s="1603" t="s">
        <v>1297</v>
      </c>
      <c r="B31" s="31">
        <v>2369.9468099999999</v>
      </c>
      <c r="C31" s="31">
        <v>0</v>
      </c>
      <c r="D31" s="31">
        <v>0</v>
      </c>
      <c r="E31" s="31">
        <v>11832.148730000001</v>
      </c>
      <c r="F31" s="31">
        <v>0</v>
      </c>
      <c r="G31" s="31">
        <v>0</v>
      </c>
      <c r="H31" s="31">
        <v>0</v>
      </c>
      <c r="I31" s="31">
        <v>0</v>
      </c>
      <c r="J31" s="31">
        <v>244.36170000000001</v>
      </c>
      <c r="K31" s="31">
        <v>0</v>
      </c>
      <c r="L31" s="31">
        <v>0</v>
      </c>
      <c r="M31" s="31">
        <v>0</v>
      </c>
      <c r="N31" s="31">
        <v>0</v>
      </c>
      <c r="O31" s="31">
        <v>16.60998</v>
      </c>
      <c r="P31" s="31">
        <v>309.24835999999999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205.24916000000002</v>
      </c>
      <c r="Y31" s="31">
        <v>0</v>
      </c>
      <c r="Z31" s="31">
        <v>0</v>
      </c>
      <c r="AA31" s="31">
        <v>0</v>
      </c>
      <c r="AB31" s="31">
        <v>0</v>
      </c>
      <c r="AC31" s="31">
        <v>14977.564739999998</v>
      </c>
      <c r="AE31" s="31">
        <v>0</v>
      </c>
      <c r="AF31" s="31">
        <v>272.08055000000002</v>
      </c>
      <c r="AG31" s="31">
        <v>0</v>
      </c>
      <c r="AH31" s="31">
        <v>272.08055000000002</v>
      </c>
    </row>
    <row r="32" spans="1:34" ht="12.95" customHeight="1" x14ac:dyDescent="0.2">
      <c r="A32" s="1603" t="s">
        <v>1298</v>
      </c>
      <c r="B32" s="31">
        <v>-2089.27837</v>
      </c>
      <c r="C32" s="31">
        <v>0</v>
      </c>
      <c r="D32" s="31">
        <v>0</v>
      </c>
      <c r="E32" s="31">
        <v>-11744.439849999999</v>
      </c>
      <c r="F32" s="31">
        <v>0</v>
      </c>
      <c r="G32" s="31">
        <v>0</v>
      </c>
      <c r="H32" s="31">
        <v>0</v>
      </c>
      <c r="I32" s="31">
        <v>0</v>
      </c>
      <c r="J32" s="31">
        <v>-124.39505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-287.74351000000001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-166.13478000000001</v>
      </c>
      <c r="Y32" s="31">
        <v>0</v>
      </c>
      <c r="Z32" s="31">
        <v>0</v>
      </c>
      <c r="AA32" s="31">
        <v>0</v>
      </c>
      <c r="AB32" s="31">
        <v>0</v>
      </c>
      <c r="AC32" s="31">
        <v>-14411.991559999999</v>
      </c>
      <c r="AE32" s="31">
        <v>0</v>
      </c>
      <c r="AF32" s="31">
        <v>-255.06531000000001</v>
      </c>
      <c r="AG32" s="31">
        <v>0</v>
      </c>
      <c r="AH32" s="31">
        <v>-255.06531000000001</v>
      </c>
    </row>
    <row r="33" spans="1:34" ht="12.95" customHeight="1" x14ac:dyDescent="0.2">
      <c r="A33" s="1605" t="s">
        <v>1299</v>
      </c>
      <c r="B33" s="31">
        <v>38.376760000000004</v>
      </c>
      <c r="C33" s="31">
        <v>164.01705999999996</v>
      </c>
      <c r="D33" s="31">
        <v>1639.5958700000001</v>
      </c>
      <c r="E33" s="31">
        <v>0</v>
      </c>
      <c r="F33" s="31">
        <v>143.7689</v>
      </c>
      <c r="G33" s="31">
        <v>60.437590000000007</v>
      </c>
      <c r="H33" s="31">
        <v>0.35582706842600637</v>
      </c>
      <c r="I33" s="31">
        <v>0</v>
      </c>
      <c r="J33" s="31">
        <v>12.806209999999998</v>
      </c>
      <c r="K33" s="31">
        <v>459.70326312404404</v>
      </c>
      <c r="L33" s="31">
        <v>41.972363560512427</v>
      </c>
      <c r="M33" s="31">
        <v>0.44749127017992113</v>
      </c>
      <c r="N33" s="31">
        <v>495.9988168645113</v>
      </c>
      <c r="O33" s="31">
        <v>197.92152703166047</v>
      </c>
      <c r="P33" s="31">
        <v>1.99719</v>
      </c>
      <c r="Q33" s="31">
        <v>2.8562600000000002</v>
      </c>
      <c r="R33" s="31">
        <v>0.11386999999999997</v>
      </c>
      <c r="S33" s="31">
        <v>0</v>
      </c>
      <c r="T33" s="31">
        <v>59.840580863548325</v>
      </c>
      <c r="U33" s="31">
        <v>2.1000000000000001E-2</v>
      </c>
      <c r="V33" s="31">
        <v>63.292870000000001</v>
      </c>
      <c r="W33" s="31">
        <v>2.1654102236201355E-2</v>
      </c>
      <c r="X33" s="31">
        <v>14.295334996428226</v>
      </c>
      <c r="Y33" s="31">
        <v>6.8000000000000005E-2</v>
      </c>
      <c r="Z33" s="31">
        <v>32.961674206738387</v>
      </c>
      <c r="AA33" s="31">
        <v>23.459970000000002</v>
      </c>
      <c r="AB33" s="31">
        <v>22.218796583506478</v>
      </c>
      <c r="AC33" s="31">
        <v>3476.5488796717927</v>
      </c>
      <c r="AE33" s="31">
        <v>1.6692619350756097E-2</v>
      </c>
      <c r="AF33" s="31">
        <v>1.253527254391323</v>
      </c>
      <c r="AG33" s="31">
        <v>7.2370054757730822</v>
      </c>
      <c r="AH33" s="31">
        <v>8.5072253495151617</v>
      </c>
    </row>
    <row r="34" spans="1:34" ht="12.95" customHeight="1" x14ac:dyDescent="0.2">
      <c r="A34" s="1603" t="s">
        <v>1308</v>
      </c>
      <c r="B34" s="31">
        <v>0</v>
      </c>
      <c r="C34" s="31">
        <v>0</v>
      </c>
      <c r="D34" s="31">
        <v>0.29438999999999999</v>
      </c>
      <c r="E34" s="31">
        <v>0</v>
      </c>
      <c r="F34" s="31">
        <v>0</v>
      </c>
      <c r="G34" s="31">
        <v>0</v>
      </c>
      <c r="H34" s="31">
        <v>0</v>
      </c>
      <c r="I34" s="31">
        <v>0.12234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27.338000000000001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27.754730000000002</v>
      </c>
      <c r="AE34" s="31">
        <v>0</v>
      </c>
      <c r="AF34" s="31">
        <v>0</v>
      </c>
      <c r="AG34" s="31">
        <v>0</v>
      </c>
      <c r="AH34" s="31">
        <v>0</v>
      </c>
    </row>
    <row r="35" spans="1:34" ht="12.95" customHeight="1" x14ac:dyDescent="0.2">
      <c r="A35" s="1603" t="s">
        <v>28</v>
      </c>
      <c r="B35" s="31">
        <v>0.25650000000000001</v>
      </c>
      <c r="C35" s="31">
        <v>179.20651000000004</v>
      </c>
      <c r="D35" s="31">
        <v>68.257469999999998</v>
      </c>
      <c r="E35" s="31">
        <v>0</v>
      </c>
      <c r="F35" s="31">
        <v>0</v>
      </c>
      <c r="G35" s="31">
        <v>893.00996999999995</v>
      </c>
      <c r="H35" s="31">
        <v>0</v>
      </c>
      <c r="I35" s="31">
        <v>0</v>
      </c>
      <c r="J35" s="31">
        <v>0</v>
      </c>
      <c r="K35" s="31">
        <v>-28.76342</v>
      </c>
      <c r="L35" s="31">
        <v>10.564</v>
      </c>
      <c r="M35" s="31">
        <v>0.98929999999999929</v>
      </c>
      <c r="N35" s="31">
        <v>71.212059999999994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4.9309399999999988</v>
      </c>
      <c r="U35" s="31">
        <v>0</v>
      </c>
      <c r="V35" s="31">
        <v>5.6590000000000029E-2</v>
      </c>
      <c r="W35" s="31">
        <v>0</v>
      </c>
      <c r="X35" s="31">
        <v>3.1999999999993633E-4</v>
      </c>
      <c r="Y35" s="31">
        <v>0</v>
      </c>
      <c r="Z35" s="31">
        <v>0</v>
      </c>
      <c r="AA35" s="31">
        <v>0</v>
      </c>
      <c r="AB35" s="31">
        <v>0</v>
      </c>
      <c r="AC35" s="31">
        <v>1199.7202400000001</v>
      </c>
      <c r="AE35" s="31">
        <v>0</v>
      </c>
      <c r="AF35" s="31">
        <v>0</v>
      </c>
      <c r="AG35" s="31">
        <v>0</v>
      </c>
      <c r="AH35" s="31">
        <v>0</v>
      </c>
    </row>
    <row r="36" spans="1:34" ht="12.95" customHeight="1" x14ac:dyDescent="0.2">
      <c r="A36" s="1605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E36" s="31"/>
      <c r="AF36" s="31"/>
      <c r="AG36" s="31"/>
      <c r="AH36" s="31"/>
    </row>
    <row r="37" spans="1:34" ht="15" customHeight="1" x14ac:dyDescent="0.2">
      <c r="A37" s="1606" t="s">
        <v>841</v>
      </c>
      <c r="B37" s="1721">
        <v>665.34058000000016</v>
      </c>
      <c r="C37" s="1721">
        <v>2378.5718699999998</v>
      </c>
      <c r="D37" s="1721">
        <v>14658.790970000016</v>
      </c>
      <c r="E37" s="1721">
        <v>-23.453859999998215</v>
      </c>
      <c r="F37" s="1721">
        <v>1118.9161000000001</v>
      </c>
      <c r="G37" s="1721">
        <v>5804.2846800000007</v>
      </c>
      <c r="H37" s="1721">
        <v>1.5097570684260064</v>
      </c>
      <c r="I37" s="1721">
        <v>-1.4394000000000005</v>
      </c>
      <c r="J37" s="1721">
        <v>222.03290999999999</v>
      </c>
      <c r="K37" s="1721">
        <v>3151.5144531240439</v>
      </c>
      <c r="L37" s="1721">
        <v>666.53115356051762</v>
      </c>
      <c r="M37" s="1721">
        <v>35.501571270179852</v>
      </c>
      <c r="N37" s="1721">
        <v>6709.8923068645099</v>
      </c>
      <c r="O37" s="1721">
        <v>752.6156270316618</v>
      </c>
      <c r="P37" s="1721">
        <v>32.645859999999992</v>
      </c>
      <c r="Q37" s="1721">
        <v>-55.101909999999997</v>
      </c>
      <c r="R37" s="1721">
        <v>0.86670000000000114</v>
      </c>
      <c r="S37" s="1721">
        <v>1.6766299999999958</v>
      </c>
      <c r="T37" s="1721">
        <v>521.91030086354829</v>
      </c>
      <c r="U37" s="1721">
        <v>0.74299999999999988</v>
      </c>
      <c r="V37" s="1721">
        <v>407.47351179999822</v>
      </c>
      <c r="W37" s="1721">
        <v>-8.2026058977637373</v>
      </c>
      <c r="X37" s="1721">
        <v>203.95524499642818</v>
      </c>
      <c r="Y37" s="1721">
        <v>0.90488999999999997</v>
      </c>
      <c r="Z37" s="1721">
        <v>317.85335420673914</v>
      </c>
      <c r="AA37" s="1721">
        <v>313.8007300000001</v>
      </c>
      <c r="AB37" s="1721">
        <v>142.16889658350649</v>
      </c>
      <c r="AC37" s="1721">
        <v>38021.303321471816</v>
      </c>
      <c r="AE37" s="1607">
        <v>1.8920926193507588</v>
      </c>
      <c r="AF37" s="1607">
        <v>39.952657254391376</v>
      </c>
      <c r="AG37" s="1607">
        <v>53.130875475773081</v>
      </c>
      <c r="AH37" s="1607">
        <v>94.975625349515212</v>
      </c>
    </row>
    <row r="38" spans="1:34" ht="12.95" customHeight="1" x14ac:dyDescent="0.2">
      <c r="A38" s="1608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E38" s="31"/>
      <c r="AF38" s="31"/>
      <c r="AG38" s="31"/>
      <c r="AH38" s="31"/>
    </row>
    <row r="39" spans="1:34" ht="15" customHeight="1" x14ac:dyDescent="0.2">
      <c r="A39" s="1602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E39" s="31"/>
      <c r="AF39" s="31"/>
      <c r="AG39" s="31"/>
      <c r="AH39" s="31"/>
    </row>
    <row r="40" spans="1:34" ht="12.95" customHeight="1" x14ac:dyDescent="0.2">
      <c r="A40" s="78" t="s">
        <v>695</v>
      </c>
      <c r="B40" s="31">
        <v>34.171110000000681</v>
      </c>
      <c r="C40" s="31">
        <v>-1633.9619099999991</v>
      </c>
      <c r="D40" s="31">
        <v>-6761.0166778019693</v>
      </c>
      <c r="E40" s="31">
        <v>-363.87956999999994</v>
      </c>
      <c r="F40" s="31">
        <v>-454.96325887966731</v>
      </c>
      <c r="G40" s="31">
        <v>-3796.6008924999987</v>
      </c>
      <c r="H40" s="31">
        <v>3.2005599999999998</v>
      </c>
      <c r="I40" s="31">
        <v>-6.7959999999999994</v>
      </c>
      <c r="J40" s="31">
        <v>-19.942989999999998</v>
      </c>
      <c r="K40" s="31">
        <v>-1563.9074999999998</v>
      </c>
      <c r="L40" s="31">
        <v>-405.80382999999995</v>
      </c>
      <c r="M40" s="31">
        <v>-33.044930000000022</v>
      </c>
      <c r="N40" s="31">
        <v>-4797.6087000000007</v>
      </c>
      <c r="O40" s="31">
        <v>1060.3932000000004</v>
      </c>
      <c r="P40" s="31">
        <v>7.3120600000000007</v>
      </c>
      <c r="Q40" s="31">
        <v>-214.94535000000002</v>
      </c>
      <c r="R40" s="31">
        <v>-3.1840000000000118E-2</v>
      </c>
      <c r="S40" s="31">
        <v>-8.6565523869361396</v>
      </c>
      <c r="T40" s="31">
        <v>-214.26343000000008</v>
      </c>
      <c r="U40" s="31">
        <v>1.2E-2</v>
      </c>
      <c r="V40" s="31">
        <v>-66.132900000000262</v>
      </c>
      <c r="W40" s="31">
        <v>-34.661019999999994</v>
      </c>
      <c r="X40" s="31">
        <v>-342.50435034199967</v>
      </c>
      <c r="Y40" s="31">
        <v>-2.7545300000000008</v>
      </c>
      <c r="Z40" s="31">
        <v>-487.07458999999994</v>
      </c>
      <c r="AA40" s="31">
        <v>-22.38793714285714</v>
      </c>
      <c r="AB40" s="31">
        <v>-759.08555000000001</v>
      </c>
      <c r="AC40" s="31">
        <v>-20884.935379053426</v>
      </c>
      <c r="AE40" s="31">
        <v>1.1785400000000004</v>
      </c>
      <c r="AF40" s="31">
        <v>29.489647000000218</v>
      </c>
      <c r="AG40" s="31">
        <v>-0.47405999999999998</v>
      </c>
      <c r="AH40" s="31">
        <v>30.194127000000218</v>
      </c>
    </row>
    <row r="41" spans="1:34" ht="12.95" customHeight="1" x14ac:dyDescent="0.2">
      <c r="A41" s="897" t="s">
        <v>693</v>
      </c>
      <c r="B41" s="31">
        <v>-3650.7502599999998</v>
      </c>
      <c r="C41" s="31">
        <v>-3888.8702799999996</v>
      </c>
      <c r="D41" s="31">
        <v>-20658.396410000001</v>
      </c>
      <c r="E41" s="31">
        <v>-879.5025599999999</v>
      </c>
      <c r="F41" s="31">
        <v>-309.42786999999998</v>
      </c>
      <c r="G41" s="31">
        <v>-5288.9957799999993</v>
      </c>
      <c r="H41" s="31">
        <v>1.95844</v>
      </c>
      <c r="I41" s="31">
        <v>-34.043289999999999</v>
      </c>
      <c r="J41" s="31">
        <v>-73.408240000000006</v>
      </c>
      <c r="K41" s="31">
        <v>-1495.9124999999999</v>
      </c>
      <c r="L41" s="31">
        <v>-888.34087999999997</v>
      </c>
      <c r="M41" s="31">
        <v>-77.616669999999999</v>
      </c>
      <c r="N41" s="31">
        <v>-6143.1214400000008</v>
      </c>
      <c r="O41" s="31">
        <v>-3151.7733399999997</v>
      </c>
      <c r="P41" s="31">
        <v>-3.3372800000000002</v>
      </c>
      <c r="Q41" s="31">
        <v>-230.58077</v>
      </c>
      <c r="R41" s="31">
        <v>-2.5310000000000001</v>
      </c>
      <c r="S41" s="31">
        <v>-34.391760000000005</v>
      </c>
      <c r="T41" s="31">
        <v>-1853.1526100000001</v>
      </c>
      <c r="U41" s="31">
        <v>0</v>
      </c>
      <c r="V41" s="31">
        <v>-257.44651999999996</v>
      </c>
      <c r="W41" s="31">
        <v>-5.5406499999999994</v>
      </c>
      <c r="X41" s="31">
        <v>-456.43319545500003</v>
      </c>
      <c r="Y41" s="31">
        <v>-2.44441</v>
      </c>
      <c r="Z41" s="31">
        <v>-884.41234000000009</v>
      </c>
      <c r="AA41" s="31">
        <v>-37.118300000000005</v>
      </c>
      <c r="AB41" s="31">
        <v>-124.53096000000001</v>
      </c>
      <c r="AC41" s="31">
        <v>-50430.120875455003</v>
      </c>
      <c r="AE41" s="31">
        <v>-3.06</v>
      </c>
      <c r="AF41" s="31">
        <v>-48.740762987999993</v>
      </c>
      <c r="AG41" s="31">
        <v>-0.80804999999999993</v>
      </c>
      <c r="AH41" s="31">
        <v>-52.608812987999997</v>
      </c>
    </row>
    <row r="42" spans="1:34" ht="12.95" customHeight="1" x14ac:dyDescent="0.2">
      <c r="A42" s="897" t="s">
        <v>156</v>
      </c>
      <c r="B42" s="31">
        <v>-3649.8771099999999</v>
      </c>
      <c r="C42" s="31">
        <v>-3878.3590399999998</v>
      </c>
      <c r="D42" s="31">
        <v>-20607.131020000001</v>
      </c>
      <c r="E42" s="31">
        <v>-873.43509999999992</v>
      </c>
      <c r="F42" s="31">
        <v>-309.42786999999998</v>
      </c>
      <c r="G42" s="31">
        <v>-5289.3770299999996</v>
      </c>
      <c r="H42" s="31">
        <v>0</v>
      </c>
      <c r="I42" s="31">
        <v>-34.043279999999996</v>
      </c>
      <c r="J42" s="31">
        <v>-73.408240000000006</v>
      </c>
      <c r="K42" s="31">
        <v>-1495.01431</v>
      </c>
      <c r="L42" s="31">
        <v>-888.34087999999986</v>
      </c>
      <c r="M42" s="31">
        <v>-77.616669999999999</v>
      </c>
      <c r="N42" s="31">
        <v>-6134.2741400000004</v>
      </c>
      <c r="O42" s="31">
        <v>-3144.3859600000005</v>
      </c>
      <c r="P42" s="31">
        <v>-5.6970000000000001</v>
      </c>
      <c r="Q42" s="31">
        <v>-228.73858999999999</v>
      </c>
      <c r="R42" s="31">
        <v>-2.5310000000000001</v>
      </c>
      <c r="S42" s="31">
        <v>-28.15</v>
      </c>
      <c r="T42" s="31">
        <v>-1847.6879600000002</v>
      </c>
      <c r="U42" s="31">
        <v>0</v>
      </c>
      <c r="V42" s="31">
        <v>-249.64748</v>
      </c>
      <c r="W42" s="31">
        <v>-3.5640000000000001</v>
      </c>
      <c r="X42" s="31">
        <v>-456.43319000000002</v>
      </c>
      <c r="Y42" s="31">
        <v>-2.44441</v>
      </c>
      <c r="Z42" s="31">
        <v>-884.28231000000005</v>
      </c>
      <c r="AA42" s="31">
        <v>-37.118300000000005</v>
      </c>
      <c r="AB42" s="31">
        <v>-124.53096000000001</v>
      </c>
      <c r="AC42" s="31">
        <v>-50325.515850000011</v>
      </c>
      <c r="AE42" s="31">
        <v>-3.06</v>
      </c>
      <c r="AF42" s="31">
        <v>-25.803701020000002</v>
      </c>
      <c r="AG42" s="31">
        <v>-0.80804999999999993</v>
      </c>
      <c r="AH42" s="31">
        <v>-29.671751020000002</v>
      </c>
    </row>
    <row r="43" spans="1:34" ht="12.95" customHeight="1" x14ac:dyDescent="0.2">
      <c r="A43" s="897" t="s">
        <v>157</v>
      </c>
      <c r="B43" s="31">
        <v>-0.87314999999999998</v>
      </c>
      <c r="C43" s="31">
        <v>-10.511239999999999</v>
      </c>
      <c r="D43" s="31">
        <v>-51.265389999999996</v>
      </c>
      <c r="E43" s="31">
        <v>-6.0674599999999996</v>
      </c>
      <c r="F43" s="31">
        <v>0</v>
      </c>
      <c r="G43" s="31">
        <v>0.38124999999999998</v>
      </c>
      <c r="H43" s="31">
        <v>1.95844</v>
      </c>
      <c r="I43" s="31">
        <v>0</v>
      </c>
      <c r="J43" s="31">
        <v>0</v>
      </c>
      <c r="K43" s="31">
        <v>-0.89819000000000004</v>
      </c>
      <c r="L43" s="31">
        <v>0</v>
      </c>
      <c r="M43" s="31">
        <v>0</v>
      </c>
      <c r="N43" s="31">
        <v>-8.8472999999999988</v>
      </c>
      <c r="O43" s="31">
        <v>-7.3873800000000003</v>
      </c>
      <c r="P43" s="31">
        <v>2.3597199999999998</v>
      </c>
      <c r="Q43" s="31">
        <v>-1.8421800000000002</v>
      </c>
      <c r="R43" s="31">
        <v>0</v>
      </c>
      <c r="S43" s="31">
        <v>-6.2417600000000002</v>
      </c>
      <c r="T43" s="31">
        <v>-5.4646499999999998</v>
      </c>
      <c r="U43" s="31">
        <v>0</v>
      </c>
      <c r="V43" s="31">
        <v>-7.7990399999999998</v>
      </c>
      <c r="W43" s="31">
        <v>-1.97665</v>
      </c>
      <c r="X43" s="31">
        <v>0</v>
      </c>
      <c r="Y43" s="31">
        <v>0</v>
      </c>
      <c r="Z43" s="31">
        <v>-0.13003000000000001</v>
      </c>
      <c r="AA43" s="31">
        <v>0</v>
      </c>
      <c r="AB43" s="31">
        <v>0</v>
      </c>
      <c r="AC43" s="31">
        <v>-104.60501000000004</v>
      </c>
      <c r="AE43" s="31">
        <v>0</v>
      </c>
      <c r="AF43" s="31">
        <v>-22.937058980000003</v>
      </c>
      <c r="AG43" s="31">
        <v>0</v>
      </c>
      <c r="AH43" s="31">
        <v>-22.937058980000003</v>
      </c>
    </row>
    <row r="44" spans="1:34" ht="12.95" customHeight="1" x14ac:dyDescent="0.2">
      <c r="A44" s="897" t="s">
        <v>691</v>
      </c>
      <c r="B44" s="31">
        <v>3689.9649900000004</v>
      </c>
      <c r="C44" s="31">
        <v>2805.2127799999998</v>
      </c>
      <c r="D44" s="31">
        <v>13545.289929999999</v>
      </c>
      <c r="E44" s="31">
        <v>860.41615000000002</v>
      </c>
      <c r="F44" s="31">
        <v>-9.7457700000000003</v>
      </c>
      <c r="G44" s="31">
        <v>552.11631000000023</v>
      </c>
      <c r="H44" s="31">
        <v>0</v>
      </c>
      <c r="I44" s="31">
        <v>27.23462</v>
      </c>
      <c r="J44" s="31">
        <v>35.555270000000007</v>
      </c>
      <c r="K44" s="31">
        <v>342.82865000000004</v>
      </c>
      <c r="L44" s="31">
        <v>606.66271000000006</v>
      </c>
      <c r="M44" s="31">
        <v>65.867890000000003</v>
      </c>
      <c r="N44" s="31">
        <v>2412.78307</v>
      </c>
      <c r="O44" s="31">
        <v>4227.7779700000001</v>
      </c>
      <c r="P44" s="31">
        <v>5.1273100000000005</v>
      </c>
      <c r="Q44" s="31">
        <v>136.37287000000001</v>
      </c>
      <c r="R44" s="31">
        <v>2.50569</v>
      </c>
      <c r="S44" s="31">
        <v>21.112500000000001</v>
      </c>
      <c r="T44" s="31">
        <v>1563.5655400000001</v>
      </c>
      <c r="U44" s="31">
        <v>0</v>
      </c>
      <c r="V44" s="31">
        <v>230.20020000000002</v>
      </c>
      <c r="W44" s="31">
        <v>3.5640000000000001</v>
      </c>
      <c r="X44" s="31">
        <v>289.04664011300002</v>
      </c>
      <c r="Y44" s="31">
        <v>1.71109</v>
      </c>
      <c r="Z44" s="31">
        <v>479.21383999999989</v>
      </c>
      <c r="AA44" s="31">
        <v>2.3212299999999995</v>
      </c>
      <c r="AB44" s="31">
        <v>0.85696000000000006</v>
      </c>
      <c r="AC44" s="31">
        <v>31897.562440113004</v>
      </c>
      <c r="AE44" s="31">
        <v>2.907</v>
      </c>
      <c r="AF44" s="31">
        <v>48.740759988000001</v>
      </c>
      <c r="AG44" s="31">
        <v>0</v>
      </c>
      <c r="AH44" s="31">
        <v>51.647759988000004</v>
      </c>
    </row>
    <row r="45" spans="1:34" ht="12.95" customHeight="1" x14ac:dyDescent="0.2">
      <c r="A45" s="73" t="s">
        <v>1606</v>
      </c>
      <c r="B45" s="31">
        <v>1581.2820799999997</v>
      </c>
      <c r="C45" s="31">
        <v>2805.2127799999998</v>
      </c>
      <c r="D45" s="31">
        <v>13470.446839999999</v>
      </c>
      <c r="E45" s="31">
        <v>860.4161499999999</v>
      </c>
      <c r="F45" s="31">
        <v>-9.7457999999999991</v>
      </c>
      <c r="G45" s="31">
        <v>188.21799000000001</v>
      </c>
      <c r="H45" s="31">
        <v>0</v>
      </c>
      <c r="I45" s="31">
        <v>27.23462</v>
      </c>
      <c r="J45" s="31">
        <v>35.555709999999998</v>
      </c>
      <c r="K45" s="31">
        <v>342.82864999999998</v>
      </c>
      <c r="L45" s="31">
        <v>606.66271000000006</v>
      </c>
      <c r="M45" s="31">
        <v>65.867889999999989</v>
      </c>
      <c r="N45" s="31">
        <v>60.852620000000002</v>
      </c>
      <c r="O45" s="31">
        <v>4227.7779700000001</v>
      </c>
      <c r="P45" s="31">
        <v>5.1273100000000005</v>
      </c>
      <c r="Q45" s="31">
        <v>136.37287000000001</v>
      </c>
      <c r="R45" s="31">
        <v>0</v>
      </c>
      <c r="S45" s="31">
        <v>21.112500000000001</v>
      </c>
      <c r="T45" s="31">
        <v>1563.5655400000001</v>
      </c>
      <c r="U45" s="31">
        <v>0</v>
      </c>
      <c r="V45" s="31">
        <v>230.20020000000002</v>
      </c>
      <c r="W45" s="31">
        <v>3.5640000000000001</v>
      </c>
      <c r="X45" s="31">
        <v>289.04663999999997</v>
      </c>
      <c r="Y45" s="31">
        <v>1.71109</v>
      </c>
      <c r="Z45" s="31">
        <v>479.21384</v>
      </c>
      <c r="AA45" s="31">
        <v>2.3212299999999999</v>
      </c>
      <c r="AB45" s="31">
        <v>0.85698071799999997</v>
      </c>
      <c r="AC45" s="31">
        <v>26995.702410718</v>
      </c>
      <c r="AE45" s="31">
        <v>2.9069999999999996</v>
      </c>
      <c r="AF45" s="31">
        <v>48.740760000000002</v>
      </c>
      <c r="AG45" s="31">
        <v>0</v>
      </c>
      <c r="AH45" s="31">
        <v>51.647759999999998</v>
      </c>
    </row>
    <row r="46" spans="1:34" ht="12.95" customHeight="1" x14ac:dyDescent="0.2">
      <c r="A46" s="73" t="s">
        <v>1922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54.830709999999996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1.71109</v>
      </c>
      <c r="Z46" s="31">
        <v>0</v>
      </c>
      <c r="AA46" s="31">
        <v>0</v>
      </c>
      <c r="AB46" s="31">
        <v>0</v>
      </c>
      <c r="AC46" s="31">
        <v>56.541799999999995</v>
      </c>
      <c r="AE46" s="31">
        <v>0</v>
      </c>
      <c r="AF46" s="31">
        <v>0</v>
      </c>
      <c r="AG46" s="31">
        <v>0</v>
      </c>
      <c r="AH46" s="31">
        <v>0</v>
      </c>
    </row>
    <row r="47" spans="1:34" ht="12.95" customHeight="1" x14ac:dyDescent="0.2">
      <c r="A47" s="73" t="s">
        <v>1004</v>
      </c>
      <c r="B47" s="31">
        <v>1425.1572399999998</v>
      </c>
      <c r="C47" s="31">
        <v>2626.96362</v>
      </c>
      <c r="D47" s="31">
        <v>13367.345589999999</v>
      </c>
      <c r="E47" s="31">
        <v>52.075800000000001</v>
      </c>
      <c r="F47" s="31">
        <v>-8.2839299999999998</v>
      </c>
      <c r="G47" s="31">
        <v>11.033329999999999</v>
      </c>
      <c r="H47" s="31">
        <v>0</v>
      </c>
      <c r="I47" s="31">
        <v>27.23462</v>
      </c>
      <c r="J47" s="31">
        <v>29.053999999999998</v>
      </c>
      <c r="K47" s="31">
        <v>283.44535999999999</v>
      </c>
      <c r="L47" s="31">
        <v>267.29335000000009</v>
      </c>
      <c r="M47" s="31">
        <v>65.86782147790251</v>
      </c>
      <c r="N47" s="31">
        <v>51.447220000000002</v>
      </c>
      <c r="O47" s="31">
        <v>549.13770000000011</v>
      </c>
      <c r="P47" s="31">
        <v>5.1273100000000005</v>
      </c>
      <c r="Q47" s="31">
        <v>136.37287000000001</v>
      </c>
      <c r="R47" s="31">
        <v>0</v>
      </c>
      <c r="S47" s="31">
        <v>21.112500000000001</v>
      </c>
      <c r="T47" s="31">
        <v>1359.67687</v>
      </c>
      <c r="U47" s="31">
        <v>0</v>
      </c>
      <c r="V47" s="31">
        <v>0</v>
      </c>
      <c r="W47" s="31">
        <v>0</v>
      </c>
      <c r="X47" s="31">
        <v>288.95365999999996</v>
      </c>
      <c r="Y47" s="31">
        <v>0</v>
      </c>
      <c r="Z47" s="31">
        <v>479.21384</v>
      </c>
      <c r="AA47" s="31">
        <v>2.3212299999999999</v>
      </c>
      <c r="AB47" s="31">
        <v>0.78372331799999995</v>
      </c>
      <c r="AC47" s="31">
        <v>21041.333724795895</v>
      </c>
      <c r="AE47" s="31">
        <v>2.9069969168209844</v>
      </c>
      <c r="AF47" s="31">
        <v>0</v>
      </c>
      <c r="AG47" s="31">
        <v>0</v>
      </c>
      <c r="AH47" s="31">
        <v>2.9069969168209844</v>
      </c>
    </row>
    <row r="48" spans="1:34" ht="12.95" customHeight="1" x14ac:dyDescent="0.2">
      <c r="A48" s="73" t="s">
        <v>1013</v>
      </c>
      <c r="B48" s="31">
        <v>156.12484000000003</v>
      </c>
      <c r="C48" s="31">
        <v>178.24916000000002</v>
      </c>
      <c r="D48" s="31">
        <v>103.10124999999999</v>
      </c>
      <c r="E48" s="31">
        <v>808.34034999999994</v>
      </c>
      <c r="F48" s="31">
        <v>-1.4618699999999998</v>
      </c>
      <c r="G48" s="31">
        <v>177.18466000000001</v>
      </c>
      <c r="H48" s="31">
        <v>0</v>
      </c>
      <c r="I48" s="31">
        <v>0</v>
      </c>
      <c r="J48" s="31">
        <v>6.5017100000000001</v>
      </c>
      <c r="K48" s="31">
        <v>4.5525799999999998</v>
      </c>
      <c r="L48" s="31">
        <v>339.36935999999997</v>
      </c>
      <c r="M48" s="31">
        <v>6.8522097481623975E-5</v>
      </c>
      <c r="N48" s="31">
        <v>9.4054000000000002</v>
      </c>
      <c r="O48" s="31">
        <v>3678.6402699999999</v>
      </c>
      <c r="P48" s="31">
        <v>0</v>
      </c>
      <c r="Q48" s="31">
        <v>0</v>
      </c>
      <c r="R48" s="31">
        <v>0</v>
      </c>
      <c r="S48" s="31">
        <v>0</v>
      </c>
      <c r="T48" s="31">
        <v>203.88867000000002</v>
      </c>
      <c r="U48" s="31">
        <v>0</v>
      </c>
      <c r="V48" s="31">
        <v>230.20020000000002</v>
      </c>
      <c r="W48" s="31">
        <v>3.5640000000000001</v>
      </c>
      <c r="X48" s="31">
        <v>9.2980000000000007E-2</v>
      </c>
      <c r="Y48" s="31">
        <v>0</v>
      </c>
      <c r="Z48" s="31">
        <v>0</v>
      </c>
      <c r="AA48" s="31">
        <v>0</v>
      </c>
      <c r="AB48" s="31">
        <v>7.32574E-2</v>
      </c>
      <c r="AC48" s="31">
        <v>5897.8268859220989</v>
      </c>
      <c r="AE48" s="31">
        <v>3.0831790153591036E-6</v>
      </c>
      <c r="AF48" s="31">
        <v>48.740760000000002</v>
      </c>
      <c r="AG48" s="31">
        <v>0</v>
      </c>
      <c r="AH48" s="31">
        <v>48.740763083179019</v>
      </c>
    </row>
    <row r="49" spans="1:34" ht="12.95" customHeight="1" x14ac:dyDescent="0.2">
      <c r="A49" s="73" t="s">
        <v>694</v>
      </c>
      <c r="B49" s="31">
        <v>2108.68291</v>
      </c>
      <c r="C49" s="31">
        <v>0</v>
      </c>
      <c r="D49" s="31">
        <v>74.843089999999989</v>
      </c>
      <c r="E49" s="31">
        <v>0</v>
      </c>
      <c r="F49" s="31">
        <v>0</v>
      </c>
      <c r="G49" s="31">
        <v>363.89832000000001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2351.9304499999998</v>
      </c>
      <c r="O49" s="31">
        <v>0</v>
      </c>
      <c r="P49" s="31">
        <v>0</v>
      </c>
      <c r="Q49" s="31">
        <v>0</v>
      </c>
      <c r="R49" s="31">
        <v>2.50569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4901.8604599999999</v>
      </c>
      <c r="AE49" s="31">
        <v>0</v>
      </c>
      <c r="AF49" s="31">
        <v>0</v>
      </c>
      <c r="AG49" s="31">
        <v>0</v>
      </c>
      <c r="AH49" s="31">
        <v>0</v>
      </c>
    </row>
    <row r="50" spans="1:34" ht="12.95" customHeight="1" x14ac:dyDescent="0.2">
      <c r="A50" s="73" t="s">
        <v>1014</v>
      </c>
      <c r="B50" s="31">
        <v>0</v>
      </c>
      <c r="C50" s="31">
        <v>0</v>
      </c>
      <c r="D50" s="31">
        <v>74.843089999999989</v>
      </c>
      <c r="E50" s="31">
        <v>0</v>
      </c>
      <c r="F50" s="31">
        <v>0</v>
      </c>
      <c r="G50" s="31">
        <v>363.89832000000001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2351.9304499999998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2790.6718599999999</v>
      </c>
      <c r="AE50" s="31">
        <v>0</v>
      </c>
      <c r="AF50" s="31">
        <v>0</v>
      </c>
      <c r="AG50" s="31">
        <v>0</v>
      </c>
      <c r="AH50" s="31">
        <v>0</v>
      </c>
    </row>
    <row r="51" spans="1:34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E51" s="31">
        <v>0</v>
      </c>
      <c r="AF51" s="31">
        <v>0</v>
      </c>
      <c r="AG51" s="31">
        <v>0</v>
      </c>
      <c r="AH51" s="31">
        <v>0</v>
      </c>
    </row>
    <row r="52" spans="1:34" ht="12.95" customHeight="1" x14ac:dyDescent="0.2">
      <c r="A52" s="73" t="s">
        <v>1013</v>
      </c>
      <c r="B52" s="31">
        <v>2108.68291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2.50569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2111.1886</v>
      </c>
      <c r="AE52" s="31">
        <v>0</v>
      </c>
      <c r="AF52" s="31">
        <v>0</v>
      </c>
      <c r="AG52" s="31">
        <v>0</v>
      </c>
      <c r="AH52" s="31">
        <v>0</v>
      </c>
    </row>
    <row r="53" spans="1:34" ht="12.95" customHeight="1" x14ac:dyDescent="0.2">
      <c r="A53" s="1609" t="s">
        <v>1300</v>
      </c>
      <c r="B53" s="31">
        <v>-5.0436199999999189</v>
      </c>
      <c r="C53" s="31">
        <v>-550.30440999999928</v>
      </c>
      <c r="D53" s="31">
        <v>352.08980219803288</v>
      </c>
      <c r="E53" s="31">
        <v>-344.79316000000006</v>
      </c>
      <c r="F53" s="31">
        <v>-135.78961887966733</v>
      </c>
      <c r="G53" s="31">
        <v>940.27857749999998</v>
      </c>
      <c r="H53" s="31">
        <v>1.2421199999999999</v>
      </c>
      <c r="I53" s="31">
        <v>1.2670000000000001E-2</v>
      </c>
      <c r="J53" s="31">
        <v>17.909980000000001</v>
      </c>
      <c r="K53" s="31">
        <v>-410.82364999999993</v>
      </c>
      <c r="L53" s="31">
        <v>-124.12566000000004</v>
      </c>
      <c r="M53" s="31">
        <v>-21.296150000000026</v>
      </c>
      <c r="N53" s="31">
        <v>-1067.2703300000003</v>
      </c>
      <c r="O53" s="31">
        <v>-15.611429999999928</v>
      </c>
      <c r="P53" s="31">
        <v>5.5220300000000009</v>
      </c>
      <c r="Q53" s="31">
        <v>-120.73745000000001</v>
      </c>
      <c r="R53" s="31">
        <v>-6.5299999999999499E-3</v>
      </c>
      <c r="S53" s="31">
        <v>4.6227076130638647</v>
      </c>
      <c r="T53" s="31">
        <v>75.323639999999955</v>
      </c>
      <c r="U53" s="31">
        <v>1.2E-2</v>
      </c>
      <c r="V53" s="31">
        <v>-38.886580000000322</v>
      </c>
      <c r="W53" s="31">
        <v>-32.684369999999994</v>
      </c>
      <c r="X53" s="31">
        <v>-175.11779499999966</v>
      </c>
      <c r="Y53" s="31">
        <v>-2.0212100000000008</v>
      </c>
      <c r="Z53" s="31">
        <v>-81.876089999999749</v>
      </c>
      <c r="AA53" s="31">
        <v>12.409132857142865</v>
      </c>
      <c r="AB53" s="31">
        <v>-635.41155000000003</v>
      </c>
      <c r="AC53" s="31">
        <v>-2352.3769437114274</v>
      </c>
      <c r="AE53" s="31">
        <v>1.3315400000000004</v>
      </c>
      <c r="AF53" s="31">
        <v>29.489650000000211</v>
      </c>
      <c r="AG53" s="31">
        <v>0.33398999999999995</v>
      </c>
      <c r="AH53" s="31">
        <v>31.155180000000211</v>
      </c>
    </row>
    <row r="54" spans="1:34" ht="12.95" customHeight="1" x14ac:dyDescent="0.2">
      <c r="A54" s="1609" t="s">
        <v>1301</v>
      </c>
      <c r="B54" s="31">
        <v>-1179.4813799999999</v>
      </c>
      <c r="C54" s="31">
        <v>-10325.533599999999</v>
      </c>
      <c r="D54" s="31">
        <v>-9241.8029900000001</v>
      </c>
      <c r="E54" s="31">
        <v>-7459.6843200000003</v>
      </c>
      <c r="F54" s="31">
        <v>-455.81240674490556</v>
      </c>
      <c r="G54" s="31">
        <v>-1227.975915</v>
      </c>
      <c r="H54" s="31">
        <v>-4.6565600000000007</v>
      </c>
      <c r="I54" s="31">
        <v>0</v>
      </c>
      <c r="J54" s="31">
        <v>0</v>
      </c>
      <c r="K54" s="31">
        <v>-1018.8747</v>
      </c>
      <c r="L54" s="31">
        <v>-1302.5821599999999</v>
      </c>
      <c r="M54" s="31">
        <v>-219.53751</v>
      </c>
      <c r="N54" s="31">
        <v>-9499.2219700000005</v>
      </c>
      <c r="O54" s="31">
        <v>-5026.6754000000001</v>
      </c>
      <c r="P54" s="31">
        <v>-13.54913</v>
      </c>
      <c r="Q54" s="31">
        <v>-285.42126000000002</v>
      </c>
      <c r="R54" s="31">
        <v>-0.28687999999999997</v>
      </c>
      <c r="S54" s="31">
        <v>-7.6008691146308971</v>
      </c>
      <c r="T54" s="31">
        <v>-500.65098</v>
      </c>
      <c r="U54" s="31">
        <v>0</v>
      </c>
      <c r="V54" s="31">
        <v>-1768.2015700000002</v>
      </c>
      <c r="W54" s="31">
        <v>-54.015879999999996</v>
      </c>
      <c r="X54" s="31">
        <v>-4578.9773299999997</v>
      </c>
      <c r="Y54" s="31">
        <v>-6.5371800000000011</v>
      </c>
      <c r="Z54" s="31">
        <v>-3886.9051300000006</v>
      </c>
      <c r="AA54" s="31">
        <v>-2.2998371428571427</v>
      </c>
      <c r="AB54" s="31">
        <v>-661.29872999999998</v>
      </c>
      <c r="AC54" s="31">
        <v>-58727.583688002393</v>
      </c>
      <c r="AE54" s="31">
        <v>4.1509999999999998</v>
      </c>
      <c r="AF54" s="31">
        <v>-1752.3656635399998</v>
      </c>
      <c r="AG54" s="31">
        <v>-0.23601</v>
      </c>
      <c r="AH54" s="31">
        <v>-1748.4506735399998</v>
      </c>
    </row>
    <row r="55" spans="1:34" ht="12.95" customHeight="1" x14ac:dyDescent="0.2">
      <c r="A55" s="1609" t="s">
        <v>1302</v>
      </c>
      <c r="B55" s="31">
        <v>1026.1130000000001</v>
      </c>
      <c r="C55" s="31">
        <v>8982.3761799999993</v>
      </c>
      <c r="D55" s="31">
        <v>4957.6841621980338</v>
      </c>
      <c r="E55" s="31">
        <v>1808.1592400000002</v>
      </c>
      <c r="F55" s="31">
        <v>8.3730578652382395</v>
      </c>
      <c r="G55" s="31">
        <v>295.48823249999998</v>
      </c>
      <c r="H55" s="31">
        <v>0</v>
      </c>
      <c r="I55" s="31">
        <v>0</v>
      </c>
      <c r="J55" s="31">
        <v>0</v>
      </c>
      <c r="K55" s="31">
        <v>297.23872000000006</v>
      </c>
      <c r="L55" s="31">
        <v>1038.9409699999999</v>
      </c>
      <c r="M55" s="31">
        <v>197.56035999999997</v>
      </c>
      <c r="N55" s="31">
        <v>5870.8944700000002</v>
      </c>
      <c r="O55" s="31">
        <v>4285.7117500000004</v>
      </c>
      <c r="P55" s="31">
        <v>-6.5959999999999991E-2</v>
      </c>
      <c r="Q55" s="31">
        <v>157.97764000000001</v>
      </c>
      <c r="R55" s="31">
        <v>0.28532000000000002</v>
      </c>
      <c r="S55" s="31">
        <v>-3.3822346460056814</v>
      </c>
      <c r="T55" s="31">
        <v>352.84278999999998</v>
      </c>
      <c r="U55" s="31">
        <v>0</v>
      </c>
      <c r="V55" s="31">
        <v>1548.9295500000001</v>
      </c>
      <c r="W55" s="31">
        <v>21.293830000000003</v>
      </c>
      <c r="X55" s="31">
        <v>4092.201595</v>
      </c>
      <c r="Y55" s="31">
        <v>4.5159700000000003</v>
      </c>
      <c r="Z55" s="31">
        <v>3481.5697600000008</v>
      </c>
      <c r="AA55" s="31">
        <v>0.28078999999999998</v>
      </c>
      <c r="AB55" s="31">
        <v>53.945699999999995</v>
      </c>
      <c r="AC55" s="31">
        <v>38478.934892917256</v>
      </c>
      <c r="AE55" s="31">
        <v>-3.9820000000000002</v>
      </c>
      <c r="AF55" s="31">
        <v>1753.33846354</v>
      </c>
      <c r="AG55" s="31">
        <v>0</v>
      </c>
      <c r="AH55" s="31">
        <v>1749.35646354</v>
      </c>
    </row>
    <row r="56" spans="1:34" ht="12.95" customHeight="1" x14ac:dyDescent="0.2">
      <c r="A56" s="1609" t="s">
        <v>1303</v>
      </c>
      <c r="B56" s="31">
        <v>2231.3260399999999</v>
      </c>
      <c r="C56" s="31">
        <v>4766.8341399999999</v>
      </c>
      <c r="D56" s="31">
        <v>11402.070959999999</v>
      </c>
      <c r="E56" s="31">
        <v>6129.5905700000003</v>
      </c>
      <c r="F56" s="31">
        <v>316.70447999999999</v>
      </c>
      <c r="G56" s="31">
        <v>2287.0788600000001</v>
      </c>
      <c r="H56" s="31">
        <v>5.8986800000000006</v>
      </c>
      <c r="I56" s="31">
        <v>1.2670000000000001E-2</v>
      </c>
      <c r="J56" s="31">
        <v>17.909980000000001</v>
      </c>
      <c r="K56" s="31">
        <v>452.54828999999995</v>
      </c>
      <c r="L56" s="31">
        <v>373.72295000000003</v>
      </c>
      <c r="M56" s="31">
        <v>8.4239999999999995</v>
      </c>
      <c r="N56" s="31">
        <v>7011.4642800000001</v>
      </c>
      <c r="O56" s="31">
        <v>5624.2638399999996</v>
      </c>
      <c r="P56" s="31">
        <v>19.421220000000002</v>
      </c>
      <c r="Q56" s="31">
        <v>7.7176800000000005</v>
      </c>
      <c r="R56" s="31">
        <v>-3.5000000000000001E-3</v>
      </c>
      <c r="S56" s="31">
        <v>29.010271373700441</v>
      </c>
      <c r="T56" s="31">
        <v>1187.01713</v>
      </c>
      <c r="U56" s="31">
        <v>1.2E-2</v>
      </c>
      <c r="V56" s="31">
        <v>1258.8288799999998</v>
      </c>
      <c r="W56" s="31">
        <v>3.7679999999999998E-2</v>
      </c>
      <c r="X56" s="31">
        <v>1018.88153</v>
      </c>
      <c r="Y56" s="31">
        <v>0</v>
      </c>
      <c r="Z56" s="31">
        <v>1804.74531</v>
      </c>
      <c r="AA56" s="31">
        <v>35.801070000000003</v>
      </c>
      <c r="AB56" s="31">
        <v>-23.2227</v>
      </c>
      <c r="AC56" s="31">
        <v>45966.096311373702</v>
      </c>
      <c r="AE56" s="31">
        <v>23.247799999999998</v>
      </c>
      <c r="AF56" s="31">
        <v>1499.1487</v>
      </c>
      <c r="AG56" s="31">
        <v>0.56999999999999995</v>
      </c>
      <c r="AH56" s="31">
        <v>1522.9665</v>
      </c>
    </row>
    <row r="57" spans="1:34" ht="12.95" customHeight="1" x14ac:dyDescent="0.2">
      <c r="A57" s="1609" t="s">
        <v>1304</v>
      </c>
      <c r="B57" s="31">
        <v>-2083.00128</v>
      </c>
      <c r="C57" s="31">
        <v>-3973.9811299999997</v>
      </c>
      <c r="D57" s="31">
        <v>-6765.8623299999999</v>
      </c>
      <c r="E57" s="31">
        <v>-822.85865000000001</v>
      </c>
      <c r="F57" s="31">
        <v>-5.0547500000000003</v>
      </c>
      <c r="G57" s="31">
        <v>-414.31259999999997</v>
      </c>
      <c r="H57" s="31">
        <v>0</v>
      </c>
      <c r="I57" s="31">
        <v>0</v>
      </c>
      <c r="J57" s="31">
        <v>0</v>
      </c>
      <c r="K57" s="31">
        <v>-141.73596000000001</v>
      </c>
      <c r="L57" s="31">
        <v>-234.20742000000001</v>
      </c>
      <c r="M57" s="31">
        <v>-7.7430000000000003</v>
      </c>
      <c r="N57" s="31">
        <v>-4450.4071100000001</v>
      </c>
      <c r="O57" s="31">
        <v>-4898.9116199999999</v>
      </c>
      <c r="P57" s="31">
        <v>-0.28410000000000002</v>
      </c>
      <c r="Q57" s="31">
        <v>-1.0115099999999999</v>
      </c>
      <c r="R57" s="31">
        <v>-1.47E-3</v>
      </c>
      <c r="S57" s="31">
        <v>-13.404459999999998</v>
      </c>
      <c r="T57" s="31">
        <v>-963.88530000000003</v>
      </c>
      <c r="U57" s="31">
        <v>0</v>
      </c>
      <c r="V57" s="31">
        <v>-1078.44344</v>
      </c>
      <c r="W57" s="31">
        <v>0</v>
      </c>
      <c r="X57" s="31">
        <v>-707.22358999999994</v>
      </c>
      <c r="Y57" s="31">
        <v>0</v>
      </c>
      <c r="Z57" s="31">
        <v>-1481.28603</v>
      </c>
      <c r="AA57" s="31">
        <v>-21.372889999999998</v>
      </c>
      <c r="AB57" s="31">
        <v>-4.83582</v>
      </c>
      <c r="AC57" s="31">
        <v>-28069.824460000003</v>
      </c>
      <c r="AE57" s="31">
        <v>-22.085259999999998</v>
      </c>
      <c r="AF57" s="31">
        <v>-1470.63185</v>
      </c>
      <c r="AG57" s="31">
        <v>0</v>
      </c>
      <c r="AH57" s="31">
        <v>-1492.71711</v>
      </c>
    </row>
    <row r="58" spans="1:34" ht="12.95" customHeight="1" x14ac:dyDescent="0.2">
      <c r="A58" s="1603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E58" s="31">
        <v>0</v>
      </c>
      <c r="AF58" s="31">
        <v>0</v>
      </c>
      <c r="AG58" s="31">
        <v>0</v>
      </c>
      <c r="AH58" s="31">
        <v>0</v>
      </c>
    </row>
    <row r="59" spans="1:34" ht="12.95" customHeight="1" x14ac:dyDescent="0.2">
      <c r="A59" s="1605" t="s">
        <v>1309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-0.10209</v>
      </c>
      <c r="J59" s="31">
        <v>0</v>
      </c>
      <c r="K59" s="31">
        <v>0</v>
      </c>
      <c r="L59" s="31">
        <v>0</v>
      </c>
      <c r="M59" s="31">
        <v>0</v>
      </c>
      <c r="N59" s="31">
        <v>-108.33909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-108.44118</v>
      </c>
      <c r="AE59" s="31">
        <v>0</v>
      </c>
      <c r="AF59" s="31">
        <v>0</v>
      </c>
      <c r="AG59" s="31">
        <v>0</v>
      </c>
      <c r="AH59" s="31">
        <v>0</v>
      </c>
    </row>
    <row r="60" spans="1:34" ht="12.95" customHeight="1" x14ac:dyDescent="0.2">
      <c r="A60" s="1704" t="s">
        <v>1232</v>
      </c>
      <c r="B60" s="31">
        <v>-35.901960000000003</v>
      </c>
      <c r="C60" s="31">
        <v>-179.99255072229766</v>
      </c>
      <c r="D60" s="31">
        <v>-1138.8011710540031</v>
      </c>
      <c r="E60" s="31">
        <v>114.98335480947543</v>
      </c>
      <c r="F60" s="31">
        <v>-148.09683231524025</v>
      </c>
      <c r="G60" s="31">
        <v>-697.36907999999994</v>
      </c>
      <c r="H60" s="31">
        <v>-4.7433999703618848E-2</v>
      </c>
      <c r="I60" s="31">
        <v>-0.52973000000000003</v>
      </c>
      <c r="J60" s="31">
        <v>-8.61402</v>
      </c>
      <c r="K60" s="31">
        <v>-391.81286000000011</v>
      </c>
      <c r="L60" s="31">
        <v>146.36297236411798</v>
      </c>
      <c r="M60" s="31">
        <v>14.002567521533436</v>
      </c>
      <c r="N60" s="31">
        <v>-1047.91841</v>
      </c>
      <c r="O60" s="31">
        <v>412.78570874600007</v>
      </c>
      <c r="P60" s="31">
        <v>-1.1130551513443105</v>
      </c>
      <c r="Q60" s="31">
        <v>-3.0546399999999991</v>
      </c>
      <c r="R60" s="31">
        <v>1.3771286000000003</v>
      </c>
      <c r="S60" s="31">
        <v>-11.140501633168281</v>
      </c>
      <c r="T60" s="31">
        <v>15.019805031243379</v>
      </c>
      <c r="U60" s="31">
        <v>-0.19199999999999998</v>
      </c>
      <c r="V60" s="31">
        <v>247.94522999999998</v>
      </c>
      <c r="W60" s="31">
        <v>1.7851693900620786</v>
      </c>
      <c r="X60" s="31">
        <v>-10.027484816711251</v>
      </c>
      <c r="Y60" s="31">
        <v>9.1439999999999966E-2</v>
      </c>
      <c r="Z60" s="31">
        <v>-158.3502968215887</v>
      </c>
      <c r="AA60" s="31">
        <v>-4.947470000000024</v>
      </c>
      <c r="AB60" s="31">
        <v>-94.472286936563961</v>
      </c>
      <c r="AC60" s="31">
        <v>-2978.0284069881891</v>
      </c>
      <c r="AE60" s="31">
        <v>3.1042309385812374</v>
      </c>
      <c r="AF60" s="31">
        <v>-19.251655975557934</v>
      </c>
      <c r="AG60" s="31">
        <v>-6.0960104276297669</v>
      </c>
      <c r="AH60" s="31">
        <v>-22.246853065161265</v>
      </c>
    </row>
    <row r="61" spans="1:34" ht="12.95" customHeight="1" x14ac:dyDescent="0.2">
      <c r="A61" s="1708" t="s">
        <v>2036</v>
      </c>
      <c r="B61" s="31">
        <v>-249.22015000000002</v>
      </c>
      <c r="C61" s="31">
        <v>-1473.3416707222977</v>
      </c>
      <c r="D61" s="31">
        <v>-4305.1788010540022</v>
      </c>
      <c r="E61" s="31">
        <v>-11.176689999999999</v>
      </c>
      <c r="F61" s="31">
        <v>-94.563502315240257</v>
      </c>
      <c r="G61" s="31">
        <v>-744.42387999999994</v>
      </c>
      <c r="H61" s="31">
        <v>-5.0599999999999994E-3</v>
      </c>
      <c r="I61" s="31">
        <v>-0.59414</v>
      </c>
      <c r="J61" s="31">
        <v>-22.88034</v>
      </c>
      <c r="K61" s="31">
        <v>-998.3091800000002</v>
      </c>
      <c r="L61" s="31">
        <v>-389.03709999999995</v>
      </c>
      <c r="M61" s="31">
        <v>-37.604529999999997</v>
      </c>
      <c r="N61" s="31">
        <v>-804.66604000000007</v>
      </c>
      <c r="O61" s="31">
        <v>-174.36882000000003</v>
      </c>
      <c r="P61" s="31">
        <v>-9.8441399999999994</v>
      </c>
      <c r="Q61" s="31">
        <v>-19.041900000000002</v>
      </c>
      <c r="R61" s="31">
        <v>-2.2972513999999999</v>
      </c>
      <c r="S61" s="31">
        <v>-2.35195</v>
      </c>
      <c r="T61" s="31">
        <v>-235.02174000000002</v>
      </c>
      <c r="U61" s="31">
        <v>-0.248</v>
      </c>
      <c r="V61" s="31">
        <v>-422.98827</v>
      </c>
      <c r="W61" s="31">
        <v>-1.0143899999999999</v>
      </c>
      <c r="X61" s="31">
        <v>-99.348970000000037</v>
      </c>
      <c r="Y61" s="31">
        <v>-0.66737000000000002</v>
      </c>
      <c r="Z61" s="31">
        <v>-256.97879000000006</v>
      </c>
      <c r="AA61" s="31">
        <v>-74.004170000000016</v>
      </c>
      <c r="AB61" s="31">
        <v>-55.771860000000004</v>
      </c>
      <c r="AC61" s="31">
        <v>-10484.948705491541</v>
      </c>
      <c r="AE61" s="31">
        <v>-2.4784999999999999</v>
      </c>
      <c r="AF61" s="31">
        <v>-8.6449500000000015</v>
      </c>
      <c r="AG61" s="31">
        <v>-4.9261699999999999</v>
      </c>
      <c r="AH61" s="31">
        <v>-16.049620000000001</v>
      </c>
    </row>
    <row r="62" spans="1:34" ht="12.95" customHeight="1" x14ac:dyDescent="0.2">
      <c r="A62" s="1708" t="s">
        <v>3962</v>
      </c>
      <c r="B62" s="31">
        <v>-249.22015000000002</v>
      </c>
      <c r="C62" s="31">
        <v>-1473.3416707222977</v>
      </c>
      <c r="D62" s="31">
        <v>-4305.1788010540022</v>
      </c>
      <c r="E62" s="31">
        <v>-11.176689999999999</v>
      </c>
      <c r="F62" s="31">
        <v>-94.563502315240257</v>
      </c>
      <c r="G62" s="31">
        <v>-744.42387999999994</v>
      </c>
      <c r="H62" s="31">
        <v>-5.0599999999999994E-3</v>
      </c>
      <c r="I62" s="31">
        <v>-0.59414</v>
      </c>
      <c r="J62" s="31">
        <v>-22.88034</v>
      </c>
      <c r="K62" s="31">
        <v>-998.3091800000002</v>
      </c>
      <c r="L62" s="31">
        <v>-389.03709999999995</v>
      </c>
      <c r="M62" s="31">
        <v>-37.604529999999997</v>
      </c>
      <c r="N62" s="31">
        <v>-804.66604000000007</v>
      </c>
      <c r="O62" s="31">
        <v>-174.36882000000003</v>
      </c>
      <c r="P62" s="31">
        <v>-9.8441399999999994</v>
      </c>
      <c r="Q62" s="31">
        <v>-19.041900000000002</v>
      </c>
      <c r="R62" s="31">
        <v>-2.2972513999999999</v>
      </c>
      <c r="S62" s="31">
        <v>-2.35195</v>
      </c>
      <c r="T62" s="31">
        <v>-235.02174000000002</v>
      </c>
      <c r="U62" s="31">
        <v>-0.248</v>
      </c>
      <c r="V62" s="31">
        <v>-422.98827</v>
      </c>
      <c r="W62" s="31">
        <v>-1.0143899999999999</v>
      </c>
      <c r="X62" s="31">
        <v>-99.348970000000037</v>
      </c>
      <c r="Y62" s="31">
        <v>-0.66737000000000002</v>
      </c>
      <c r="Z62" s="31">
        <v>-256.97879000000006</v>
      </c>
      <c r="AA62" s="31">
        <v>-74.004170000000016</v>
      </c>
      <c r="AB62" s="31">
        <v>-55.771860000000004</v>
      </c>
      <c r="AC62" s="31">
        <v>-10484.948705491541</v>
      </c>
      <c r="AE62" s="31">
        <v>-2.4784999999999999</v>
      </c>
      <c r="AF62" s="31">
        <v>-8.6449500000000015</v>
      </c>
      <c r="AG62" s="31">
        <v>-4.9261699999999999</v>
      </c>
      <c r="AH62" s="31">
        <v>-16.049620000000001</v>
      </c>
    </row>
    <row r="63" spans="1:34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E63" s="31">
        <v>0</v>
      </c>
      <c r="AF63" s="31">
        <v>0</v>
      </c>
      <c r="AG63" s="31">
        <v>0</v>
      </c>
      <c r="AH63" s="31">
        <v>0</v>
      </c>
    </row>
    <row r="64" spans="1:34" ht="12.95" customHeight="1" x14ac:dyDescent="0.2">
      <c r="A64" s="1708" t="s">
        <v>1946</v>
      </c>
      <c r="B64" s="31">
        <v>270.28649000000001</v>
      </c>
      <c r="C64" s="31">
        <v>2045.01367</v>
      </c>
      <c r="D64" s="31">
        <v>4564.5958899999996</v>
      </c>
      <c r="E64" s="31">
        <v>149.15367000000001</v>
      </c>
      <c r="F64" s="31">
        <v>0.88349999999999995</v>
      </c>
      <c r="G64" s="31">
        <v>172.68717000000001</v>
      </c>
      <c r="H64" s="31">
        <v>0</v>
      </c>
      <c r="I64" s="31">
        <v>0.72672999999999999</v>
      </c>
      <c r="J64" s="31">
        <v>26.658549999999998</v>
      </c>
      <c r="K64" s="31">
        <v>865.42693000000008</v>
      </c>
      <c r="L64" s="31">
        <v>954.29568000000006</v>
      </c>
      <c r="M64" s="31">
        <v>79.612110000000001</v>
      </c>
      <c r="N64" s="31">
        <v>65.448880000000003</v>
      </c>
      <c r="O64" s="31">
        <v>1079.18381</v>
      </c>
      <c r="P64" s="31">
        <v>13.84586</v>
      </c>
      <c r="Q64" s="31">
        <v>23.194790000000001</v>
      </c>
      <c r="R64" s="31">
        <v>6.6295600000000006</v>
      </c>
      <c r="S64" s="31">
        <v>3.44076</v>
      </c>
      <c r="T64" s="31">
        <v>340.22967</v>
      </c>
      <c r="U64" s="31">
        <v>0.16500000000000001</v>
      </c>
      <c r="V64" s="31">
        <v>875.64493000000004</v>
      </c>
      <c r="W64" s="31">
        <v>3.3009400000000002</v>
      </c>
      <c r="X64" s="31">
        <v>163.96495000000002</v>
      </c>
      <c r="Y64" s="31">
        <v>0.75880999999999998</v>
      </c>
      <c r="Z64" s="31">
        <v>305.41892999999999</v>
      </c>
      <c r="AA64" s="31">
        <v>84.253860000000003</v>
      </c>
      <c r="AB64" s="31">
        <v>0.59519000000000011</v>
      </c>
      <c r="AC64" s="31">
        <v>12095.416329999998</v>
      </c>
      <c r="AE64" s="31">
        <v>7.5490200000000005</v>
      </c>
      <c r="AF64" s="31">
        <v>22.962610000000002</v>
      </c>
      <c r="AG64" s="31">
        <v>0</v>
      </c>
      <c r="AH64" s="31">
        <v>30.511630000000004</v>
      </c>
    </row>
    <row r="65" spans="1:34" ht="12.95" customHeight="1" x14ac:dyDescent="0.2">
      <c r="A65" s="1708" t="s">
        <v>3963</v>
      </c>
      <c r="B65" s="31">
        <v>-32.853760000000001</v>
      </c>
      <c r="C65" s="31">
        <v>-258.92592000000002</v>
      </c>
      <c r="D65" s="31">
        <v>-730.28538000000003</v>
      </c>
      <c r="E65" s="31">
        <v>-12.204213427955093</v>
      </c>
      <c r="F65" s="31">
        <v>-28.425099999999997</v>
      </c>
      <c r="G65" s="31">
        <v>-74.192160000000001</v>
      </c>
      <c r="H65" s="31">
        <v>-2.9078359105276647E-2</v>
      </c>
      <c r="I65" s="31">
        <v>-0.42899999999999999</v>
      </c>
      <c r="J65" s="31">
        <v>-6.5039300000000004</v>
      </c>
      <c r="K65" s="31">
        <v>-67.495620000000002</v>
      </c>
      <c r="L65" s="31">
        <v>-220.12861170774829</v>
      </c>
      <c r="M65" s="31">
        <v>-18.981239458219765</v>
      </c>
      <c r="N65" s="31">
        <v>-131.94954999999999</v>
      </c>
      <c r="O65" s="31">
        <v>-199.60215548399998</v>
      </c>
      <c r="P65" s="31">
        <v>-2.4217476576402528</v>
      </c>
      <c r="Q65" s="31">
        <v>-4.3559299999999999</v>
      </c>
      <c r="R65" s="31">
        <v>-1.9322900000000001</v>
      </c>
      <c r="S65" s="31">
        <v>-6.7878094177518635</v>
      </c>
      <c r="T65" s="31">
        <v>-56.636421918061203</v>
      </c>
      <c r="U65" s="31">
        <v>-5.1999999999999998E-2</v>
      </c>
      <c r="V65" s="31">
        <v>-112.75166</v>
      </c>
      <c r="W65" s="31">
        <v>-0.30897693686216421</v>
      </c>
      <c r="X65" s="31">
        <v>-52.930888624613651</v>
      </c>
      <c r="Y65" s="31">
        <v>0</v>
      </c>
      <c r="Z65" s="31">
        <v>-133.69735522080427</v>
      </c>
      <c r="AA65" s="31">
        <v>-8.2739599999999989</v>
      </c>
      <c r="AB65" s="31">
        <v>-22.110050957021954</v>
      </c>
      <c r="AC65" s="31">
        <v>-2184.2648091697833</v>
      </c>
      <c r="AE65" s="31">
        <v>-1.3327115475333422</v>
      </c>
      <c r="AF65" s="31">
        <v>-23.804545106123179</v>
      </c>
      <c r="AG65" s="31">
        <v>-0.65822179374950385</v>
      </c>
      <c r="AH65" s="31">
        <v>-25.797823711410036</v>
      </c>
    </row>
    <row r="66" spans="1:34" ht="12.95" customHeight="1" x14ac:dyDescent="0.2">
      <c r="A66" s="1708" t="s">
        <v>3964</v>
      </c>
      <c r="B66" s="31">
        <v>-24.114540000000002</v>
      </c>
      <c r="C66" s="31">
        <v>-71.133780000000002</v>
      </c>
      <c r="D66" s="31">
        <v>-495.47253000000001</v>
      </c>
      <c r="E66" s="31">
        <v>-8.804513966563869</v>
      </c>
      <c r="F66" s="31">
        <v>-9.7431000000000001</v>
      </c>
      <c r="G66" s="31">
        <v>-29.277150000000002</v>
      </c>
      <c r="H66" s="31">
        <v>-1.1182892398457552E-2</v>
      </c>
      <c r="I66" s="31">
        <v>-1.753E-2</v>
      </c>
      <c r="J66" s="31">
        <v>-2.76349</v>
      </c>
      <c r="K66" s="31">
        <v>-46.181350000000002</v>
      </c>
      <c r="L66" s="31">
        <v>-75.979634968209595</v>
      </c>
      <c r="M66" s="31">
        <v>-7.7004880000942526</v>
      </c>
      <c r="N66" s="31">
        <v>-69.694949999999992</v>
      </c>
      <c r="O66" s="31">
        <v>-45.509287792999999</v>
      </c>
      <c r="P66" s="31">
        <v>-8.9316677622351168E-2</v>
      </c>
      <c r="Q66" s="31">
        <v>-0.77983999999999998</v>
      </c>
      <c r="R66" s="31">
        <v>-0.84559000000000006</v>
      </c>
      <c r="S66" s="31">
        <v>-3.0881991763322825</v>
      </c>
      <c r="T66" s="31">
        <v>-19.259432315545837</v>
      </c>
      <c r="U66" s="31">
        <v>-3.4000000000000002E-2</v>
      </c>
      <c r="V66" s="31">
        <v>-38.3748</v>
      </c>
      <c r="W66" s="31">
        <v>-0.13835341790082695</v>
      </c>
      <c r="X66" s="31">
        <v>-15.916276952249728</v>
      </c>
      <c r="Y66" s="31">
        <v>0</v>
      </c>
      <c r="Z66" s="31">
        <v>-36.382945803923619</v>
      </c>
      <c r="AA66" s="31">
        <v>-5.24892</v>
      </c>
      <c r="AB66" s="31">
        <v>-1.3551458581184745</v>
      </c>
      <c r="AC66" s="31">
        <v>-1007.9163478219592</v>
      </c>
      <c r="AE66" s="31">
        <v>-0.54066697287902288</v>
      </c>
      <c r="AF66" s="31">
        <v>-7.1580081588729021</v>
      </c>
      <c r="AG66" s="31">
        <v>-4.0343034000998805E-2</v>
      </c>
      <c r="AH66" s="31">
        <v>-7.7399201023067672</v>
      </c>
    </row>
    <row r="67" spans="1:34" ht="12.95" customHeight="1" x14ac:dyDescent="0.2">
      <c r="A67" s="1708" t="s">
        <v>3965</v>
      </c>
      <c r="B67" s="31">
        <v>0</v>
      </c>
      <c r="C67" s="31">
        <v>-38.464280000000002</v>
      </c>
      <c r="D67" s="31">
        <v>-157.16239999999999</v>
      </c>
      <c r="E67" s="31">
        <v>-0.32973083298245665</v>
      </c>
      <c r="F67" s="31">
        <v>-3.0329899999999999</v>
      </c>
      <c r="G67" s="31">
        <v>-19.784689999999998</v>
      </c>
      <c r="H67" s="31">
        <v>-5.9975043019476297E-4</v>
      </c>
      <c r="I67" s="31">
        <v>-7.9699999999999997E-3</v>
      </c>
      <c r="J67" s="31">
        <v>-0.18265999999999999</v>
      </c>
      <c r="K67" s="31">
        <v>-12.420809999999999</v>
      </c>
      <c r="L67" s="31">
        <v>-68.99400398926683</v>
      </c>
      <c r="M67" s="31">
        <v>-0.99459040870293469</v>
      </c>
      <c r="N67" s="31">
        <v>-3.8598499999999998</v>
      </c>
      <c r="O67" s="31">
        <v>-28.456146615999998</v>
      </c>
      <c r="P67" s="31">
        <v>-0.62204618172645931</v>
      </c>
      <c r="Q67" s="31">
        <v>-1.0868199999999999</v>
      </c>
      <c r="R67" s="31">
        <v>-3.2469999999999999E-2</v>
      </c>
      <c r="S67" s="31">
        <v>-0.55054491126525507</v>
      </c>
      <c r="T67" s="31">
        <v>-8.8727209505354772</v>
      </c>
      <c r="U67" s="31">
        <v>-1.2999999999999999E-2</v>
      </c>
      <c r="V67" s="31">
        <v>-9.5604699999999987</v>
      </c>
      <c r="W67" s="31">
        <v>-1.3853189053185729E-2</v>
      </c>
      <c r="X67" s="31">
        <v>-5.7962992398478432</v>
      </c>
      <c r="Y67" s="31">
        <v>0</v>
      </c>
      <c r="Z67" s="31">
        <v>-3.3196757968607713</v>
      </c>
      <c r="AA67" s="31">
        <v>-0.22162999999999999</v>
      </c>
      <c r="AB67" s="31">
        <v>0</v>
      </c>
      <c r="AC67" s="31">
        <v>-363.78025186667134</v>
      </c>
      <c r="AE67" s="31">
        <v>-6.9832221739887651E-2</v>
      </c>
      <c r="AF67" s="31">
        <v>-2.606762710561854</v>
      </c>
      <c r="AG67" s="31">
        <v>0</v>
      </c>
      <c r="AH67" s="31">
        <v>-2.6766433041197741</v>
      </c>
    </row>
    <row r="68" spans="1:34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-1.0233339066615115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-1.0233339066615115</v>
      </c>
      <c r="AE68" s="31">
        <v>0</v>
      </c>
      <c r="AF68" s="31">
        <v>0</v>
      </c>
      <c r="AG68" s="31">
        <v>0</v>
      </c>
      <c r="AH68" s="31">
        <v>0</v>
      </c>
    </row>
    <row r="69" spans="1:34" ht="12.95" customHeight="1" x14ac:dyDescent="0.2">
      <c r="A69" s="1704" t="s">
        <v>2340</v>
      </c>
      <c r="B69" s="31">
        <v>0</v>
      </c>
      <c r="C69" s="31">
        <v>-9.8557199999999998</v>
      </c>
      <c r="D69" s="31">
        <v>-15.29795</v>
      </c>
      <c r="E69" s="31">
        <v>-1.6551669630231678</v>
      </c>
      <c r="F69" s="31">
        <v>-12.708360000000001</v>
      </c>
      <c r="G69" s="31">
        <v>-6.5509999999999999E-2</v>
      </c>
      <c r="H69" s="31">
        <v>-1.3544376622589476E-3</v>
      </c>
      <c r="I69" s="31">
        <v>-6.8379999999999996E-2</v>
      </c>
      <c r="J69" s="31">
        <v>-0.78962999999999994</v>
      </c>
      <c r="K69" s="31">
        <v>-20.32132</v>
      </c>
      <c r="L69" s="31">
        <v>-50.734053063995901</v>
      </c>
      <c r="M69" s="31">
        <v>-0.32869461144961976</v>
      </c>
      <c r="N69" s="31">
        <v>-11.564410000000001</v>
      </c>
      <c r="O69" s="31">
        <v>-42.523591360999994</v>
      </c>
      <c r="P69" s="31">
        <v>-1.9816646343552478</v>
      </c>
      <c r="Q69" s="31">
        <v>-0.85421000000000002</v>
      </c>
      <c r="R69" s="31">
        <v>-0.14483000000000001</v>
      </c>
      <c r="S69" s="31">
        <v>-0.84819512123693241</v>
      </c>
      <c r="T69" s="31">
        <v>-3.0252678572055158</v>
      </c>
      <c r="U69" s="31">
        <v>-0.01</v>
      </c>
      <c r="V69" s="31">
        <v>-40.484499999999997</v>
      </c>
      <c r="W69" s="31">
        <v>-4.0197066121745201E-2</v>
      </c>
      <c r="X69" s="31">
        <v>0</v>
      </c>
      <c r="Y69" s="31">
        <v>0</v>
      </c>
      <c r="Z69" s="31">
        <v>0</v>
      </c>
      <c r="AA69" s="31">
        <v>-1.0727500000000001</v>
      </c>
      <c r="AB69" s="31">
        <v>-14.485765050587579</v>
      </c>
      <c r="AC69" s="31">
        <v>-228.86152016663797</v>
      </c>
      <c r="AE69" s="31">
        <v>-2.3078319266511074E-2</v>
      </c>
      <c r="AF69" s="31">
        <v>0</v>
      </c>
      <c r="AG69" s="31">
        <v>-0.43124487926172989</v>
      </c>
      <c r="AH69" s="31">
        <v>-0.4544324383200557</v>
      </c>
    </row>
    <row r="70" spans="1:34" ht="12.95" customHeight="1" x14ac:dyDescent="0.2">
      <c r="A70" s="1708" t="s">
        <v>1285</v>
      </c>
      <c r="B70" s="31">
        <v>0</v>
      </c>
      <c r="C70" s="31">
        <v>-373.28484999999995</v>
      </c>
      <c r="D70" s="31">
        <v>0</v>
      </c>
      <c r="E70" s="31">
        <v>0</v>
      </c>
      <c r="F70" s="31">
        <v>-0.50727999999999995</v>
      </c>
      <c r="G70" s="31">
        <v>-2.3128600000000001</v>
      </c>
      <c r="H70" s="31">
        <v>-1.5856010743093126E-4</v>
      </c>
      <c r="I70" s="31">
        <v>-0.13944000000000001</v>
      </c>
      <c r="J70" s="31">
        <v>-2.15252</v>
      </c>
      <c r="K70" s="31">
        <v>-112.51151</v>
      </c>
      <c r="L70" s="31">
        <v>-2.0359699999999998</v>
      </c>
      <c r="M70" s="31">
        <v>0</v>
      </c>
      <c r="N70" s="31">
        <v>-91.632490000000004</v>
      </c>
      <c r="O70" s="31">
        <v>-175.93810000000002</v>
      </c>
      <c r="P70" s="31">
        <v>0</v>
      </c>
      <c r="Q70" s="31">
        <v>-0.13072999999999999</v>
      </c>
      <c r="R70" s="31">
        <v>0</v>
      </c>
      <c r="S70" s="31">
        <v>-0.95456300658194848</v>
      </c>
      <c r="T70" s="31">
        <v>-2.3942819274085823</v>
      </c>
      <c r="U70" s="31">
        <v>0</v>
      </c>
      <c r="V70" s="31">
        <v>-3.54</v>
      </c>
      <c r="W70" s="31">
        <v>0</v>
      </c>
      <c r="X70" s="31">
        <v>0</v>
      </c>
      <c r="Y70" s="31">
        <v>0</v>
      </c>
      <c r="Z70" s="31">
        <v>-33.390459999999997</v>
      </c>
      <c r="AA70" s="31">
        <v>-0.37989999999999996</v>
      </c>
      <c r="AB70" s="31">
        <v>-1.3446550708359402</v>
      </c>
      <c r="AC70" s="31">
        <v>-802.64976856493377</v>
      </c>
      <c r="AE70" s="31">
        <v>0</v>
      </c>
      <c r="AF70" s="31">
        <v>0</v>
      </c>
      <c r="AG70" s="31">
        <v>-4.0030720617534571E-2</v>
      </c>
      <c r="AH70" s="31">
        <v>-4.004350900463316E-2</v>
      </c>
    </row>
    <row r="71" spans="1:34" ht="12.95" customHeight="1" x14ac:dyDescent="0.2">
      <c r="A71" s="78" t="s">
        <v>648</v>
      </c>
      <c r="B71" s="31">
        <v>0</v>
      </c>
      <c r="C71" s="31">
        <v>0</v>
      </c>
      <c r="D71" s="31">
        <v>-157.14260000000002</v>
      </c>
      <c r="E71" s="31">
        <v>-4.6279200000000005</v>
      </c>
      <c r="F71" s="31">
        <v>0</v>
      </c>
      <c r="G71" s="31">
        <v>0</v>
      </c>
      <c r="H71" s="31">
        <v>5.8004040541574816E-19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-1.2778099999999999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-1.5931</v>
      </c>
      <c r="Y71" s="31">
        <v>0</v>
      </c>
      <c r="Z71" s="31">
        <v>0</v>
      </c>
      <c r="AA71" s="31">
        <v>0</v>
      </c>
      <c r="AB71" s="31">
        <v>0</v>
      </c>
      <c r="AC71" s="31">
        <v>-164.64142999999999</v>
      </c>
      <c r="AE71" s="31">
        <v>0</v>
      </c>
      <c r="AF71" s="31">
        <v>-0.18209999999999998</v>
      </c>
      <c r="AG71" s="31">
        <v>0</v>
      </c>
      <c r="AH71" s="31">
        <v>-0.18209999999999998</v>
      </c>
    </row>
    <row r="72" spans="1:34" ht="15" customHeight="1" x14ac:dyDescent="0.2">
      <c r="A72" s="1606" t="s">
        <v>850</v>
      </c>
      <c r="B72" s="1721">
        <v>-1.7308499999993217</v>
      </c>
      <c r="C72" s="1721">
        <v>-1813.9544607222967</v>
      </c>
      <c r="D72" s="1721">
        <v>-8056.9604488559726</v>
      </c>
      <c r="E72" s="1721">
        <v>-253.5241351905245</v>
      </c>
      <c r="F72" s="1721">
        <v>-603.0600911949075</v>
      </c>
      <c r="G72" s="1721">
        <v>-4493.9699724999991</v>
      </c>
      <c r="H72" s="1721">
        <v>3.153126000296381</v>
      </c>
      <c r="I72" s="1721">
        <v>-7.4278199999999988</v>
      </c>
      <c r="J72" s="1721">
        <v>-28.557009999999998</v>
      </c>
      <c r="K72" s="1721">
        <v>-1955.7203599999998</v>
      </c>
      <c r="L72" s="1721">
        <v>-259.44085763588197</v>
      </c>
      <c r="M72" s="1721">
        <v>-19.042362478466586</v>
      </c>
      <c r="N72" s="1721">
        <v>-5953.8662000000013</v>
      </c>
      <c r="O72" s="1721">
        <v>1473.1789087460006</v>
      </c>
      <c r="P72" s="1721">
        <v>4.9211948486556905</v>
      </c>
      <c r="Q72" s="1721">
        <v>-217.99999000000003</v>
      </c>
      <c r="R72" s="1721">
        <v>1.3452886000000002</v>
      </c>
      <c r="S72" s="1721">
        <v>-19.797054020104419</v>
      </c>
      <c r="T72" s="1721">
        <v>-199.24362496875671</v>
      </c>
      <c r="U72" s="1721">
        <v>-0.17999999999999997</v>
      </c>
      <c r="V72" s="1721">
        <v>181.81232999999972</v>
      </c>
      <c r="W72" s="1721">
        <v>-32.875850609937913</v>
      </c>
      <c r="X72" s="1721">
        <v>-354.12493515871091</v>
      </c>
      <c r="Y72" s="1721">
        <v>-2.6630900000000008</v>
      </c>
      <c r="Z72" s="1721">
        <v>-645.42488682158864</v>
      </c>
      <c r="AA72" s="1721">
        <v>-27.335407142857164</v>
      </c>
      <c r="AB72" s="1721">
        <v>-853.55783693656394</v>
      </c>
      <c r="AC72" s="1721">
        <v>-24136.046396041616</v>
      </c>
      <c r="AE72" s="1607">
        <v>4.2827709385812378</v>
      </c>
      <c r="AF72" s="1607">
        <v>10.055891024442284</v>
      </c>
      <c r="AG72" s="1607">
        <v>-6.5700704276297666</v>
      </c>
      <c r="AH72" s="1607">
        <v>7.7651739348389528</v>
      </c>
    </row>
    <row r="73" spans="1:34" ht="12.95" customHeight="1" x14ac:dyDescent="0.2">
      <c r="A73" s="1610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E73" s="31"/>
      <c r="AF73" s="31"/>
      <c r="AG73" s="31"/>
      <c r="AH73" s="31"/>
    </row>
    <row r="74" spans="1:34" ht="15" customHeight="1" thickBot="1" x14ac:dyDescent="0.25">
      <c r="A74" s="1611" t="s">
        <v>851</v>
      </c>
      <c r="B74" s="1726">
        <v>663.60973000000081</v>
      </c>
      <c r="C74" s="1726">
        <v>564.61740927770302</v>
      </c>
      <c r="D74" s="1726">
        <v>6601.8305211440438</v>
      </c>
      <c r="E74" s="1726">
        <v>-276.97799519052273</v>
      </c>
      <c r="F74" s="1726">
        <v>515.85600880509264</v>
      </c>
      <c r="G74" s="1726">
        <v>1310.3147075000015</v>
      </c>
      <c r="H74" s="1726">
        <v>4.6628830687223877</v>
      </c>
      <c r="I74" s="1726">
        <v>-8.8672199999999997</v>
      </c>
      <c r="J74" s="1726">
        <v>193.4759</v>
      </c>
      <c r="K74" s="1726">
        <v>1195.7940931240441</v>
      </c>
      <c r="L74" s="1726">
        <v>407.09029592463565</v>
      </c>
      <c r="M74" s="1726">
        <v>16.459208791713266</v>
      </c>
      <c r="N74" s="1726">
        <v>756.02610686450862</v>
      </c>
      <c r="O74" s="1726">
        <v>2225.7945357776625</v>
      </c>
      <c r="P74" s="1726">
        <v>37.56705484865568</v>
      </c>
      <c r="Q74" s="1726">
        <v>-273.1019</v>
      </c>
      <c r="R74" s="1726">
        <v>2.2119886000000015</v>
      </c>
      <c r="S74" s="1726">
        <v>-18.120424020104423</v>
      </c>
      <c r="T74" s="1726">
        <v>322.66667589479158</v>
      </c>
      <c r="U74" s="1726">
        <v>0.56299999999999994</v>
      </c>
      <c r="V74" s="1726">
        <v>589.28584179999791</v>
      </c>
      <c r="W74" s="1726">
        <v>-41.078456507701652</v>
      </c>
      <c r="X74" s="1726">
        <v>-150.16969016228273</v>
      </c>
      <c r="Y74" s="1726">
        <v>-1.7582000000000009</v>
      </c>
      <c r="Z74" s="1726">
        <v>-327.5715326148495</v>
      </c>
      <c r="AA74" s="1726">
        <v>286.46532285714295</v>
      </c>
      <c r="AB74" s="1726">
        <v>-711.38894035305748</v>
      </c>
      <c r="AC74" s="1726">
        <v>13885.2569254302</v>
      </c>
      <c r="AE74" s="1612">
        <v>6.1748635579319968</v>
      </c>
      <c r="AF74" s="1612">
        <v>50.008548278833658</v>
      </c>
      <c r="AG74" s="1612">
        <v>46.560805048143315</v>
      </c>
      <c r="AH74" s="1612">
        <v>102.74079928435417</v>
      </c>
    </row>
    <row r="75" spans="1:34" ht="12.95" customHeight="1" x14ac:dyDescent="0.2">
      <c r="A75" s="1143" t="s">
        <v>2141</v>
      </c>
      <c r="B75" s="1144">
        <v>47.352989999999281</v>
      </c>
      <c r="C75" s="1144">
        <v>-101.83195000000019</v>
      </c>
      <c r="D75" s="1144">
        <v>5177.5465053002681</v>
      </c>
      <c r="E75" s="1144">
        <v>-74.524252553141821</v>
      </c>
      <c r="F75" s="1144">
        <v>678.19776000000024</v>
      </c>
      <c r="G75" s="1144">
        <v>2416.871709999999</v>
      </c>
      <c r="H75" s="1144">
        <v>8.907498866624163</v>
      </c>
      <c r="I75" s="1144">
        <v>8.4130000000000218E-2</v>
      </c>
      <c r="J75" s="1144">
        <v>-222.30808999999996</v>
      </c>
      <c r="K75" s="1144">
        <v>1234.7727299999997</v>
      </c>
      <c r="L75" s="1144">
        <v>470.54931838791072</v>
      </c>
      <c r="M75" s="1144">
        <v>49.844172164343355</v>
      </c>
      <c r="N75" s="1144">
        <v>3491.9338826759476</v>
      </c>
      <c r="O75" s="1144">
        <v>307.70379000000111</v>
      </c>
      <c r="P75" s="1144">
        <v>1891.7319623920557</v>
      </c>
      <c r="Q75" s="1144">
        <v>11.440820000000022</v>
      </c>
      <c r="R75" s="1144">
        <v>-1.3103000000000073</v>
      </c>
      <c r="S75" s="1144">
        <v>-17.977159624351852</v>
      </c>
      <c r="T75" s="1144">
        <v>240.07103179673447</v>
      </c>
      <c r="U75" s="1144">
        <v>0.35499999999999998</v>
      </c>
      <c r="V75" s="1144">
        <v>592.80666000000053</v>
      </c>
      <c r="W75" s="1144">
        <v>2.2391500000000031</v>
      </c>
      <c r="X75" s="1144">
        <v>-116.5228040012104</v>
      </c>
      <c r="Y75" s="1144">
        <v>2.2902999999999989</v>
      </c>
      <c r="Z75" s="1144">
        <v>187.35110643809992</v>
      </c>
      <c r="AA75" s="1144">
        <v>85.57299602498999</v>
      </c>
      <c r="AB75" s="1144">
        <v>389.02237126562545</v>
      </c>
      <c r="AC75" s="1144">
        <v>16751.971929133899</v>
      </c>
      <c r="AE75" s="1144">
        <v>6.7956920593953773</v>
      </c>
      <c r="AF75" s="1144">
        <v>-8.4329809021832478</v>
      </c>
      <c r="AG75" s="1144">
        <v>29.441927192192267</v>
      </c>
      <c r="AH75" s="1144">
        <v>27.802157577869004</v>
      </c>
    </row>
    <row r="76" spans="1:34" ht="12.95" customHeight="1" x14ac:dyDescent="0.2">
      <c r="A76" s="1143" t="s">
        <v>1861</v>
      </c>
      <c r="B76" s="1146">
        <v>202.74108000000018</v>
      </c>
      <c r="C76" s="1146">
        <v>559.79602</v>
      </c>
      <c r="D76" s="1146">
        <v>4561.0928000664371</v>
      </c>
      <c r="E76" s="1146">
        <v>-623.35274642628053</v>
      </c>
      <c r="F76" s="1146">
        <v>800.87048901600008</v>
      </c>
      <c r="G76" s="1146">
        <v>4699.2608200000104</v>
      </c>
      <c r="H76" s="1146">
        <v>4.2835214270669519</v>
      </c>
      <c r="I76" s="1146">
        <v>-0.21095000000000003</v>
      </c>
      <c r="J76" s="1146">
        <v>-0.18871000000002094</v>
      </c>
      <c r="K76" s="1146">
        <v>898.80196000000035</v>
      </c>
      <c r="L76" s="1146">
        <v>572.98392208727273</v>
      </c>
      <c r="M76" s="1146">
        <v>21.806736740500913</v>
      </c>
      <c r="N76" s="1146">
        <v>4737.8030485420795</v>
      </c>
      <c r="O76" s="1146">
        <v>1272.131978648566</v>
      </c>
      <c r="P76" s="1146">
        <v>-644.10646562641273</v>
      </c>
      <c r="Q76" s="1146">
        <v>41.14265000000001</v>
      </c>
      <c r="R76" s="1146">
        <v>-10.383140000000003</v>
      </c>
      <c r="S76" s="1146">
        <v>-92.482505943736228</v>
      </c>
      <c r="T76" s="1146">
        <v>412.94224999999977</v>
      </c>
      <c r="U76" s="1146">
        <v>0</v>
      </c>
      <c r="V76" s="1146">
        <v>247.72317000000004</v>
      </c>
      <c r="W76" s="1146">
        <v>12.635400000000001</v>
      </c>
      <c r="X76" s="1146">
        <v>145.74983691781947</v>
      </c>
      <c r="Y76" s="1146">
        <v>-6.737610000000001</v>
      </c>
      <c r="Z76" s="1146">
        <v>326.33606380148848</v>
      </c>
      <c r="AA76" s="1146" t="s">
        <v>1933</v>
      </c>
      <c r="AB76" s="1146">
        <v>27.806794677194791</v>
      </c>
      <c r="AC76" s="1146">
        <v>18170.51969392801</v>
      </c>
      <c r="AE76" s="1146">
        <v>-5.0731044129601068</v>
      </c>
      <c r="AF76" s="1146">
        <v>60.252407276677161</v>
      </c>
      <c r="AG76" s="1146">
        <v>1.7690900000000007</v>
      </c>
      <c r="AH76" s="1146">
        <v>56.948392863717054</v>
      </c>
    </row>
    <row r="77" spans="1:34" ht="12.95" customHeight="1" x14ac:dyDescent="0.2">
      <c r="A77" s="190" t="s">
        <v>1111</v>
      </c>
      <c r="B77" s="84">
        <v>-427.02177598591658</v>
      </c>
      <c r="C77" s="84">
        <v>1260.5268899999987</v>
      </c>
      <c r="D77" s="84">
        <v>7121.9758098686862</v>
      </c>
      <c r="E77" s="84">
        <v>176.40929151011898</v>
      </c>
      <c r="F77" s="84">
        <v>-69.373426367539793</v>
      </c>
      <c r="G77" s="84">
        <v>1023.5329600000111</v>
      </c>
      <c r="H77" s="84">
        <v>-26.223754301562504</v>
      </c>
      <c r="I77" s="84">
        <v>0</v>
      </c>
      <c r="J77" s="84">
        <v>0</v>
      </c>
      <c r="K77" s="84">
        <v>592.50572</v>
      </c>
      <c r="L77" s="84">
        <v>274.63976999999983</v>
      </c>
      <c r="M77" s="84">
        <v>4.5639347392149743</v>
      </c>
      <c r="N77" s="84">
        <v>2340.8225462839587</v>
      </c>
      <c r="O77" s="84">
        <v>1650.6324599999975</v>
      </c>
      <c r="P77" s="84">
        <v>-49.480847133365785</v>
      </c>
      <c r="Q77" s="84">
        <v>-119.56235000000001</v>
      </c>
      <c r="R77" s="84">
        <v>42.543910000000039</v>
      </c>
      <c r="S77" s="84">
        <v>-124.01164507796585</v>
      </c>
      <c r="T77" s="84">
        <v>311.3454518056879</v>
      </c>
      <c r="U77" s="84" t="s">
        <v>1933</v>
      </c>
      <c r="V77" s="84">
        <v>519.25388999999973</v>
      </c>
      <c r="W77" s="84">
        <v>-1.4977575776358381</v>
      </c>
      <c r="X77" s="84">
        <v>175.93020999999996</v>
      </c>
      <c r="Y77" s="84" t="s">
        <v>1933</v>
      </c>
      <c r="Z77" s="84">
        <v>252.14793</v>
      </c>
      <c r="AA77" s="84" t="s">
        <v>1933</v>
      </c>
      <c r="AB77" s="84">
        <v>-220.31721401226147</v>
      </c>
      <c r="AC77" s="84">
        <v>14710.451653751426</v>
      </c>
      <c r="AE77" s="84">
        <v>0</v>
      </c>
      <c r="AF77" s="84">
        <v>15.457500000000037</v>
      </c>
      <c r="AG77" s="84">
        <v>0</v>
      </c>
      <c r="AH77" s="84">
        <v>15.457500000000048</v>
      </c>
    </row>
    <row r="78" spans="1:34" ht="12.95" customHeight="1" thickBot="1" x14ac:dyDescent="0.25">
      <c r="A78" s="191" t="s">
        <v>1112</v>
      </c>
      <c r="B78" s="85">
        <v>-319.65707000000003</v>
      </c>
      <c r="C78" s="85">
        <v>1248.9321599999998</v>
      </c>
      <c r="D78" s="85">
        <v>-192.2496800000053</v>
      </c>
      <c r="E78" s="85">
        <v>-2.5716999999995207</v>
      </c>
      <c r="F78" s="85">
        <v>169.64073000000002</v>
      </c>
      <c r="G78" s="85">
        <v>3747.5864599999782</v>
      </c>
      <c r="H78" s="85">
        <v>0.46983999999999998</v>
      </c>
      <c r="I78" s="85" t="s">
        <v>1933</v>
      </c>
      <c r="J78" s="85" t="s">
        <v>1933</v>
      </c>
      <c r="K78" s="85">
        <v>168.85757000000001</v>
      </c>
      <c r="L78" s="85">
        <v>437.71998014412657</v>
      </c>
      <c r="M78" s="85">
        <v>-1.4518131431743191</v>
      </c>
      <c r="N78" s="85">
        <v>953.58514999999898</v>
      </c>
      <c r="O78" s="85">
        <v>615.17727000000002</v>
      </c>
      <c r="P78" s="85">
        <v>-7.8694999999999924</v>
      </c>
      <c r="Q78" s="85">
        <v>-26.916790000000002</v>
      </c>
      <c r="R78" s="85">
        <v>32.985169999999997</v>
      </c>
      <c r="S78" s="85">
        <v>20.183365467460927</v>
      </c>
      <c r="T78" s="85">
        <v>191.38046870059836</v>
      </c>
      <c r="U78" s="85" t="s">
        <v>1933</v>
      </c>
      <c r="V78" s="85">
        <v>335.23427000000004</v>
      </c>
      <c r="W78" s="85">
        <v>-13.990969999999999</v>
      </c>
      <c r="X78" s="85">
        <v>172.80778045420374</v>
      </c>
      <c r="Y78" s="85" t="s">
        <v>1933</v>
      </c>
      <c r="Z78" s="85">
        <v>-50.742859999999929</v>
      </c>
      <c r="AA78" s="85" t="s">
        <v>1933</v>
      </c>
      <c r="AB78" s="85">
        <v>335.63747607975154</v>
      </c>
      <c r="AC78" s="85">
        <v>7816.1459677029388</v>
      </c>
      <c r="AE78" s="85" t="s">
        <v>1933</v>
      </c>
      <c r="AF78" s="85" t="s">
        <v>1933</v>
      </c>
      <c r="AG78" s="85" t="s">
        <v>1933</v>
      </c>
      <c r="AH78" s="85">
        <v>0</v>
      </c>
    </row>
    <row r="80" spans="1:34" ht="12.95" customHeight="1" x14ac:dyDescent="0.2">
      <c r="A80" s="192"/>
      <c r="B80" s="33"/>
      <c r="C80" s="33"/>
      <c r="D80" s="33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33"/>
      <c r="AE80" s="67"/>
      <c r="AF80" s="67"/>
      <c r="AG80" s="67"/>
      <c r="AH80" s="33"/>
    </row>
  </sheetData>
  <mergeCells count="4">
    <mergeCell ref="M5:AC6"/>
    <mergeCell ref="A5:L6"/>
    <mergeCell ref="AE5:AH5"/>
    <mergeCell ref="AE6:AH6"/>
  </mergeCells>
  <phoneticPr fontId="21" type="noConversion"/>
  <conditionalFormatting sqref="AB8 E8:Y8">
    <cfRule type="expression" dxfId="232" priority="3" stopIfTrue="1">
      <formula>$AD8=1</formula>
    </cfRule>
  </conditionalFormatting>
  <conditionalFormatting sqref="AC8 B8:D8">
    <cfRule type="expression" dxfId="231" priority="4" stopIfTrue="1">
      <formula>#REF!=1</formula>
    </cfRule>
  </conditionalFormatting>
  <conditionalFormatting sqref="Z8:AA8">
    <cfRule type="expression" dxfId="230" priority="5" stopIfTrue="1">
      <formula>#REF!=1</formula>
    </cfRule>
  </conditionalFormatting>
  <conditionalFormatting sqref="C9:AC9">
    <cfRule type="expression" dxfId="229" priority="6" stopIfTrue="1">
      <formula>$AG9=1</formula>
    </cfRule>
  </conditionalFormatting>
  <conditionalFormatting sqref="AE8:AH8">
    <cfRule type="expression" dxfId="228" priority="1" stopIfTrue="1">
      <formula>#REF!=1</formula>
    </cfRule>
  </conditionalFormatting>
  <conditionalFormatting sqref="AE9:AH9">
    <cfRule type="expression" dxfId="227" priority="2" stopIfTrue="1">
      <formula>$H9=1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60" fitToWidth="2" orientation="portrait" r:id="rId1"/>
  <headerFooter alignWithMargins="0"/>
  <colBreaks count="1" manualBreakCount="1">
    <brk id="12" min="2" max="78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78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N6"/>
    </sheetView>
  </sheetViews>
  <sheetFormatPr defaultRowHeight="12.75" x14ac:dyDescent="0.2"/>
  <cols>
    <col min="1" max="1" width="47.140625" style="514" customWidth="1"/>
    <col min="2" max="2" width="6" style="514" customWidth="1"/>
    <col min="3" max="3" width="7.42578125" style="514" customWidth="1"/>
    <col min="4" max="4" width="8.7109375" style="514" customWidth="1"/>
    <col min="5" max="5" width="8.42578125" style="514" customWidth="1"/>
    <col min="6" max="6" width="6.140625" style="514" customWidth="1"/>
    <col min="7" max="7" width="6.85546875" style="514" customWidth="1"/>
    <col min="8" max="8" width="7.5703125" style="514" customWidth="1"/>
    <col min="9" max="9" width="7.28515625" style="514" customWidth="1"/>
    <col min="10" max="10" width="5.28515625" style="514" customWidth="1"/>
    <col min="11" max="11" width="6.140625" style="514" customWidth="1"/>
    <col min="12" max="12" width="7.42578125" style="514" customWidth="1"/>
    <col min="13" max="13" width="6.85546875" style="514" customWidth="1"/>
    <col min="14" max="14" width="6.140625" style="514" customWidth="1"/>
    <col min="15" max="15" width="6" style="514" customWidth="1"/>
    <col min="16" max="16" width="7.7109375" style="514" customWidth="1"/>
    <col min="17" max="17" width="6.7109375" style="514" customWidth="1"/>
    <col min="18" max="18" width="5.140625" style="514" customWidth="1"/>
    <col min="19" max="19" width="6.85546875" style="514" customWidth="1"/>
    <col min="20" max="20" width="6" style="514" customWidth="1"/>
    <col min="21" max="21" width="5.7109375" style="514" customWidth="1"/>
    <col min="22" max="22" width="6.5703125" style="514" customWidth="1"/>
    <col min="23" max="23" width="7.5703125" style="514" customWidth="1"/>
    <col min="24" max="24" width="6" style="514" customWidth="1"/>
    <col min="25" max="25" width="7.42578125" style="514" customWidth="1"/>
    <col min="26" max="26" width="5.42578125" style="514" customWidth="1"/>
    <col min="27" max="27" width="7.7109375" style="514" customWidth="1"/>
    <col min="28" max="28" width="7" style="514" customWidth="1"/>
    <col min="29" max="29" width="6.85546875" style="514" customWidth="1"/>
    <col min="30" max="30" width="5.85546875" style="514" customWidth="1"/>
    <col min="31" max="31" width="6.7109375" style="514" customWidth="1"/>
    <col min="32" max="32" width="8.7109375" style="514" customWidth="1"/>
    <col min="33" max="16384" width="9.140625" style="514"/>
  </cols>
  <sheetData>
    <row r="1" spans="1:32" x14ac:dyDescent="0.2">
      <c r="A1" s="877" t="s">
        <v>624</v>
      </c>
    </row>
    <row r="2" spans="1:32" x14ac:dyDescent="0.2">
      <c r="A2" s="877" t="s">
        <v>625</v>
      </c>
    </row>
    <row r="3" spans="1:32" s="959" customFormat="1" ht="15" customHeight="1" x14ac:dyDescent="0.2">
      <c r="A3" s="1052" t="s">
        <v>1005</v>
      </c>
      <c r="AF3" s="1053" t="str">
        <f>"TABLE: " &amp;RIGHT(A3,2)</f>
        <v>TABLE: 18</v>
      </c>
    </row>
    <row r="4" spans="1:32" s="579" customFormat="1" ht="12" customHeight="1" x14ac:dyDescent="0.2"/>
    <row r="5" spans="1:32" s="579" customFormat="1" ht="18" customHeight="1" x14ac:dyDescent="0.2">
      <c r="A5" s="1942" t="s">
        <v>208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1" t="s">
        <v>209</v>
      </c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2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2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F7" s="518">
        <v>0</v>
      </c>
    </row>
    <row r="8" spans="1:32" s="309" customFormat="1" ht="75" customHeight="1" thickBot="1" x14ac:dyDescent="0.25">
      <c r="A8" s="1313"/>
      <c r="B8" s="1313" t="s">
        <v>1876</v>
      </c>
      <c r="C8" s="1313" t="s">
        <v>1538</v>
      </c>
      <c r="D8" s="1313" t="s">
        <v>1074</v>
      </c>
      <c r="E8" s="1313" t="s">
        <v>1033</v>
      </c>
      <c r="F8" s="1313" t="s">
        <v>1899</v>
      </c>
      <c r="G8" s="1313" t="s">
        <v>1900</v>
      </c>
      <c r="H8" s="1313" t="s">
        <v>1090</v>
      </c>
      <c r="I8" s="1313" t="s">
        <v>1976</v>
      </c>
      <c r="J8" s="1313" t="s">
        <v>1129</v>
      </c>
      <c r="K8" s="1313" t="s">
        <v>999</v>
      </c>
      <c r="L8" s="1313" t="s">
        <v>1908</v>
      </c>
      <c r="M8" s="1315" t="s">
        <v>1076</v>
      </c>
      <c r="N8" s="1313" t="s">
        <v>1102</v>
      </c>
      <c r="O8" s="1313" t="s">
        <v>1997</v>
      </c>
      <c r="P8" s="1313" t="s">
        <v>1881</v>
      </c>
      <c r="Q8" s="1313" t="s">
        <v>1028</v>
      </c>
      <c r="R8" s="1313" t="s">
        <v>1753</v>
      </c>
      <c r="S8" s="1313" t="s">
        <v>1077</v>
      </c>
      <c r="T8" s="1313" t="s">
        <v>1032</v>
      </c>
      <c r="U8" s="1313" t="s">
        <v>1031</v>
      </c>
      <c r="V8" s="1313" t="s">
        <v>1101</v>
      </c>
      <c r="W8" s="1313" t="s">
        <v>1934</v>
      </c>
      <c r="X8" s="1313" t="s">
        <v>1877</v>
      </c>
      <c r="Y8" s="1313" t="s">
        <v>1100</v>
      </c>
      <c r="Z8" s="1313" t="s">
        <v>1073</v>
      </c>
      <c r="AA8" s="1313" t="s">
        <v>1488</v>
      </c>
      <c r="AB8" s="1313" t="s">
        <v>1886</v>
      </c>
      <c r="AC8" s="1311" t="s">
        <v>1029</v>
      </c>
      <c r="AD8" s="1311" t="s">
        <v>1878</v>
      </c>
      <c r="AE8" s="1313" t="s">
        <v>1022</v>
      </c>
      <c r="AF8" s="1313" t="s">
        <v>1407</v>
      </c>
    </row>
    <row r="9" spans="1:32" ht="15" customHeight="1" x14ac:dyDescent="0.2">
      <c r="A9" s="926" t="s">
        <v>844</v>
      </c>
      <c r="B9" s="90"/>
      <c r="C9" s="90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2"/>
      <c r="AF9" s="92"/>
    </row>
    <row r="10" spans="1:32" ht="12.95" customHeight="1" x14ac:dyDescent="0.2">
      <c r="A10" s="250" t="s">
        <v>1019</v>
      </c>
      <c r="B10" s="31">
        <v>596.43957000000012</v>
      </c>
      <c r="C10" s="31">
        <v>11796.061750000001</v>
      </c>
      <c r="D10" s="31">
        <v>19529.250500000002</v>
      </c>
      <c r="E10" s="31">
        <v>30027.903300000005</v>
      </c>
      <c r="F10" s="31">
        <v>313.53431000000012</v>
      </c>
      <c r="G10" s="31">
        <v>8617.8579699999991</v>
      </c>
      <c r="H10" s="31">
        <v>23438.765760000002</v>
      </c>
      <c r="I10" s="31">
        <v>5181.0326899999964</v>
      </c>
      <c r="J10" s="31">
        <v>64.152940000000029</v>
      </c>
      <c r="K10" s="31">
        <v>1212.5171300000002</v>
      </c>
      <c r="L10" s="31">
        <v>21535.103130000003</v>
      </c>
      <c r="M10" s="31">
        <v>10935.063070000002</v>
      </c>
      <c r="N10" s="31">
        <v>54.295339999999996</v>
      </c>
      <c r="O10" s="31">
        <v>1462.4216500000005</v>
      </c>
      <c r="P10" s="31">
        <v>13669.572889999999</v>
      </c>
      <c r="Q10" s="31">
        <v>6519.8061699999989</v>
      </c>
      <c r="R10" s="31">
        <v>525.04509999999982</v>
      </c>
      <c r="S10" s="31">
        <v>4271.784950000002</v>
      </c>
      <c r="T10" s="31">
        <v>71.54374</v>
      </c>
      <c r="U10" s="31">
        <v>1405.0006600000002</v>
      </c>
      <c r="V10" s="31">
        <v>211.79519000000005</v>
      </c>
      <c r="W10" s="31">
        <v>17273.654590000002</v>
      </c>
      <c r="X10" s="31">
        <v>269.16200000000003</v>
      </c>
      <c r="Y10" s="31">
        <v>7818.165659100001</v>
      </c>
      <c r="Z10" s="31">
        <v>17.033359999999998</v>
      </c>
      <c r="AA10" s="31">
        <v>4899.0411100000019</v>
      </c>
      <c r="AB10" s="31">
        <v>112.88470999999997</v>
      </c>
      <c r="AC10" s="31">
        <v>7938.2821400000012</v>
      </c>
      <c r="AD10" s="31">
        <v>244.46105000000009</v>
      </c>
      <c r="AE10" s="31">
        <v>11223.723999999998</v>
      </c>
      <c r="AF10" s="31">
        <v>211235.35642910001</v>
      </c>
    </row>
    <row r="11" spans="1:32" ht="12.95" customHeight="1" x14ac:dyDescent="0.2">
      <c r="A11" s="250" t="s">
        <v>1178</v>
      </c>
      <c r="B11" s="31">
        <v>1796.6738700000001</v>
      </c>
      <c r="C11" s="31">
        <v>21700.415820000002</v>
      </c>
      <c r="D11" s="31">
        <v>27418.38997</v>
      </c>
      <c r="E11" s="31">
        <v>37766.332500000004</v>
      </c>
      <c r="F11" s="31">
        <v>1862.76818</v>
      </c>
      <c r="G11" s="31">
        <v>9734.5055400000001</v>
      </c>
      <c r="H11" s="31">
        <v>34895.697350000002</v>
      </c>
      <c r="I11" s="31">
        <v>21506.09607</v>
      </c>
      <c r="J11" s="31">
        <v>140.52423000000002</v>
      </c>
      <c r="K11" s="31">
        <v>1523.94931</v>
      </c>
      <c r="L11" s="31">
        <v>36164.494440000002</v>
      </c>
      <c r="M11" s="31">
        <v>23209.112430000001</v>
      </c>
      <c r="N11" s="31">
        <v>67.526579999999996</v>
      </c>
      <c r="O11" s="31">
        <v>4210.5617000000002</v>
      </c>
      <c r="P11" s="31">
        <v>16712.205969999999</v>
      </c>
      <c r="Q11" s="31">
        <v>16249.930619999999</v>
      </c>
      <c r="R11" s="31">
        <v>2254.9848099999999</v>
      </c>
      <c r="S11" s="31">
        <v>11636.025230000001</v>
      </c>
      <c r="T11" s="31">
        <v>108.90178</v>
      </c>
      <c r="U11" s="31">
        <v>2129.3742400000001</v>
      </c>
      <c r="V11" s="31">
        <v>319.94583000000006</v>
      </c>
      <c r="W11" s="31">
        <v>23842.118259999999</v>
      </c>
      <c r="X11" s="31">
        <v>493.97300000000001</v>
      </c>
      <c r="Y11" s="31">
        <v>15229.326010000001</v>
      </c>
      <c r="Z11" s="31">
        <v>121.87973</v>
      </c>
      <c r="AA11" s="31">
        <v>9741.1549000000014</v>
      </c>
      <c r="AB11" s="31">
        <v>515.53981999999996</v>
      </c>
      <c r="AC11" s="31">
        <v>17868.395960000002</v>
      </c>
      <c r="AD11" s="31">
        <v>438.15755000000007</v>
      </c>
      <c r="AE11" s="31">
        <v>18850.871329999998</v>
      </c>
      <c r="AF11" s="31">
        <v>358509.83303000004</v>
      </c>
    </row>
    <row r="12" spans="1:32" ht="12.95" customHeight="1" x14ac:dyDescent="0.2">
      <c r="A12" s="250" t="s">
        <v>1286</v>
      </c>
      <c r="B12" s="31">
        <v>1306.72477</v>
      </c>
      <c r="C12" s="31">
        <v>21693.676520000001</v>
      </c>
      <c r="D12" s="31">
        <v>26736.65382</v>
      </c>
      <c r="E12" s="31">
        <v>35223.667430000001</v>
      </c>
      <c r="F12" s="31">
        <v>1862.60286</v>
      </c>
      <c r="G12" s="31">
        <v>8973.0206300000009</v>
      </c>
      <c r="H12" s="31">
        <v>34936.896970000002</v>
      </c>
      <c r="I12" s="31">
        <v>18623.337179999999</v>
      </c>
      <c r="J12" s="31">
        <v>140.52423000000002</v>
      </c>
      <c r="K12" s="31">
        <v>1523.94931</v>
      </c>
      <c r="L12" s="31">
        <v>35673.023560000001</v>
      </c>
      <c r="M12" s="31">
        <v>23203.9807</v>
      </c>
      <c r="N12" s="31">
        <v>67.526579999999996</v>
      </c>
      <c r="O12" s="31">
        <v>4210.5617000000002</v>
      </c>
      <c r="P12" s="31">
        <v>16712.329419999998</v>
      </c>
      <c r="Q12" s="31">
        <v>16241.817129999999</v>
      </c>
      <c r="R12" s="31">
        <v>2254.8970100000001</v>
      </c>
      <c r="S12" s="31">
        <v>11635.865310000001</v>
      </c>
      <c r="T12" s="31">
        <v>108.90178</v>
      </c>
      <c r="U12" s="31">
        <v>2129.3742400000001</v>
      </c>
      <c r="V12" s="31">
        <v>319.94572000000005</v>
      </c>
      <c r="W12" s="31">
        <v>23842.193660000001</v>
      </c>
      <c r="X12" s="31">
        <v>493.97300000000001</v>
      </c>
      <c r="Y12" s="31">
        <v>15229.41401</v>
      </c>
      <c r="Z12" s="31">
        <v>122.15397999999999</v>
      </c>
      <c r="AA12" s="31">
        <v>9726.9135500000011</v>
      </c>
      <c r="AB12" s="31">
        <v>515.53981999999996</v>
      </c>
      <c r="AC12" s="31">
        <v>17868.395960000002</v>
      </c>
      <c r="AD12" s="31">
        <v>438.15755000000007</v>
      </c>
      <c r="AE12" s="31">
        <v>18551.087909999998</v>
      </c>
      <c r="AF12" s="31">
        <v>350367.10630999994</v>
      </c>
    </row>
    <row r="13" spans="1:32" ht="12.95" customHeight="1" x14ac:dyDescent="0.2">
      <c r="A13" s="250" t="s">
        <v>1287</v>
      </c>
      <c r="B13" s="31">
        <v>489.94909999999999</v>
      </c>
      <c r="C13" s="31">
        <v>6.7393000000000001</v>
      </c>
      <c r="D13" s="31">
        <v>681.73615000000007</v>
      </c>
      <c r="E13" s="31">
        <v>2542.66507</v>
      </c>
      <c r="F13" s="31">
        <v>0.16531999999999999</v>
      </c>
      <c r="G13" s="31">
        <v>761.4849099999999</v>
      </c>
      <c r="H13" s="31">
        <v>-41.199620000000003</v>
      </c>
      <c r="I13" s="31">
        <v>2882.7588900000001</v>
      </c>
      <c r="J13" s="31">
        <v>0</v>
      </c>
      <c r="K13" s="31">
        <v>0</v>
      </c>
      <c r="L13" s="31">
        <v>491.47088000000002</v>
      </c>
      <c r="M13" s="31">
        <v>5.1317299999999992</v>
      </c>
      <c r="N13" s="31">
        <v>0</v>
      </c>
      <c r="O13" s="31">
        <v>0</v>
      </c>
      <c r="P13" s="31">
        <v>-0.12345</v>
      </c>
      <c r="Q13" s="31">
        <v>8.1134900000000005</v>
      </c>
      <c r="R13" s="31">
        <v>8.7800000000000003E-2</v>
      </c>
      <c r="S13" s="31">
        <v>0.15991999999999998</v>
      </c>
      <c r="T13" s="31">
        <v>0</v>
      </c>
      <c r="U13" s="31">
        <v>0</v>
      </c>
      <c r="V13" s="31">
        <v>1.1E-4</v>
      </c>
      <c r="W13" s="31">
        <v>-7.5400000000000009E-2</v>
      </c>
      <c r="X13" s="31">
        <v>0</v>
      </c>
      <c r="Y13" s="31">
        <v>-8.7999999999999995E-2</v>
      </c>
      <c r="Z13" s="31">
        <v>-0.27424999999999999</v>
      </c>
      <c r="AA13" s="31">
        <v>14.241350000000001</v>
      </c>
      <c r="AB13" s="31">
        <v>0</v>
      </c>
      <c r="AC13" s="31">
        <v>0</v>
      </c>
      <c r="AD13" s="31">
        <v>0</v>
      </c>
      <c r="AE13" s="31">
        <v>299.78341999999998</v>
      </c>
      <c r="AF13" s="31">
        <v>8142.7267199999997</v>
      </c>
    </row>
    <row r="14" spans="1:32" ht="12.95" customHeight="1" x14ac:dyDescent="0.2">
      <c r="A14" s="250" t="s">
        <v>1288</v>
      </c>
      <c r="B14" s="31">
        <v>-948.48924999999997</v>
      </c>
      <c r="C14" s="31">
        <v>-9587.6529200000004</v>
      </c>
      <c r="D14" s="31">
        <v>-6810.6689499999993</v>
      </c>
      <c r="E14" s="31">
        <v>-6330.3998000000001</v>
      </c>
      <c r="F14" s="31">
        <v>-1586.36844</v>
      </c>
      <c r="G14" s="31">
        <v>-880.81702000000007</v>
      </c>
      <c r="H14" s="31">
        <v>-9915.13472</v>
      </c>
      <c r="I14" s="31">
        <v>-16381.192110000004</v>
      </c>
      <c r="J14" s="31">
        <v>-71.52042999999999</v>
      </c>
      <c r="K14" s="31">
        <v>-256.87973999999997</v>
      </c>
      <c r="L14" s="31">
        <v>-14523.709230000002</v>
      </c>
      <c r="M14" s="31">
        <v>-11974.939899999999</v>
      </c>
      <c r="N14" s="31">
        <v>-9.2307399999999991</v>
      </c>
      <c r="O14" s="31">
        <v>-2757.2619999999997</v>
      </c>
      <c r="P14" s="31">
        <v>-3379.8109800000002</v>
      </c>
      <c r="Q14" s="31">
        <v>-9584.8432499999999</v>
      </c>
      <c r="R14" s="31">
        <v>-1708.5170000000001</v>
      </c>
      <c r="S14" s="31">
        <v>-6653.51577</v>
      </c>
      <c r="T14" s="31">
        <v>-30.324680000000001</v>
      </c>
      <c r="U14" s="31">
        <v>-567.96409000000006</v>
      </c>
      <c r="V14" s="31">
        <v>-112.93895999999999</v>
      </c>
      <c r="W14" s="31">
        <v>-6205.0782599999993</v>
      </c>
      <c r="X14" s="31">
        <v>-208.12799999999999</v>
      </c>
      <c r="Y14" s="31">
        <v>-7290.5282809</v>
      </c>
      <c r="Z14" s="31">
        <v>-110.34114</v>
      </c>
      <c r="AA14" s="31">
        <v>-4677.4575999999997</v>
      </c>
      <c r="AB14" s="31">
        <v>-372.22982999999999</v>
      </c>
      <c r="AC14" s="31">
        <v>-9252.7322199999999</v>
      </c>
      <c r="AD14" s="31">
        <v>-166.24746000000002</v>
      </c>
      <c r="AE14" s="31">
        <v>-7311.288160000001</v>
      </c>
      <c r="AF14" s="31">
        <v>-139666.21093090001</v>
      </c>
    </row>
    <row r="15" spans="1:32" ht="12.95" customHeight="1" x14ac:dyDescent="0.2">
      <c r="A15" s="250" t="s">
        <v>1289</v>
      </c>
      <c r="B15" s="31">
        <v>-925.29343000000006</v>
      </c>
      <c r="C15" s="31">
        <v>-7417.7218700000003</v>
      </c>
      <c r="D15" s="31">
        <v>-6556.3453599999993</v>
      </c>
      <c r="E15" s="31">
        <v>-6242.8228399999998</v>
      </c>
      <c r="F15" s="31">
        <v>-1491.7064399999999</v>
      </c>
      <c r="G15" s="31">
        <v>-10.74094</v>
      </c>
      <c r="H15" s="31">
        <v>-8056.1311900000001</v>
      </c>
      <c r="I15" s="31">
        <v>-10211.830840000001</v>
      </c>
      <c r="J15" s="31">
        <v>-71.52042999999999</v>
      </c>
      <c r="K15" s="31">
        <v>0</v>
      </c>
      <c r="L15" s="31">
        <v>-14436.702880000003</v>
      </c>
      <c r="M15" s="31">
        <v>-11931.503929999999</v>
      </c>
      <c r="N15" s="31">
        <v>-9.2307399999999991</v>
      </c>
      <c r="O15" s="31">
        <v>-2750.2905099999998</v>
      </c>
      <c r="P15" s="31">
        <v>-1318.6541500000001</v>
      </c>
      <c r="Q15" s="31">
        <v>-9434.1033299999999</v>
      </c>
      <c r="R15" s="31">
        <v>-1653.74864</v>
      </c>
      <c r="S15" s="31">
        <v>-6409.57251</v>
      </c>
      <c r="T15" s="31">
        <v>-30.324680000000001</v>
      </c>
      <c r="U15" s="31">
        <v>-413.33133000000004</v>
      </c>
      <c r="V15" s="31">
        <v>-78.297579999999996</v>
      </c>
      <c r="W15" s="31">
        <v>-6205.0782599999993</v>
      </c>
      <c r="X15" s="31">
        <v>-149.99799999999999</v>
      </c>
      <c r="Y15" s="31">
        <v>-7029.7593409000001</v>
      </c>
      <c r="Z15" s="31">
        <v>-50.622059999999998</v>
      </c>
      <c r="AA15" s="31">
        <v>-4579.5466200000001</v>
      </c>
      <c r="AB15" s="31">
        <v>-372.22982999999999</v>
      </c>
      <c r="AC15" s="31">
        <v>-9252.7322199999999</v>
      </c>
      <c r="AD15" s="31">
        <v>-164.86871000000002</v>
      </c>
      <c r="AE15" s="31">
        <v>-5399.8155600000009</v>
      </c>
      <c r="AF15" s="31">
        <v>-122654.5242209</v>
      </c>
    </row>
    <row r="16" spans="1:32" ht="12.95" customHeight="1" x14ac:dyDescent="0.2">
      <c r="A16" s="250" t="s">
        <v>1922</v>
      </c>
      <c r="B16" s="31">
        <v>-925.29343000000006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-10210.647650000001</v>
      </c>
      <c r="J16" s="31">
        <v>0</v>
      </c>
      <c r="K16" s="31">
        <v>0</v>
      </c>
      <c r="L16" s="31">
        <v>-5596.6932000000006</v>
      </c>
      <c r="M16" s="31">
        <v>-663.85681000000011</v>
      </c>
      <c r="N16" s="31">
        <v>0</v>
      </c>
      <c r="O16" s="31">
        <v>0</v>
      </c>
      <c r="P16" s="31">
        <v>-1309.24638</v>
      </c>
      <c r="Q16" s="31">
        <v>-6631.43084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-331.73784999999998</v>
      </c>
      <c r="AC16" s="31">
        <v>0</v>
      </c>
      <c r="AD16" s="31">
        <v>0</v>
      </c>
      <c r="AE16" s="31">
        <v>0</v>
      </c>
      <c r="AF16" s="31">
        <v>-25668.906160000006</v>
      </c>
    </row>
    <row r="17" spans="1:32" ht="12.95" customHeight="1" x14ac:dyDescent="0.2">
      <c r="A17" s="250" t="s">
        <v>1004</v>
      </c>
      <c r="B17" s="31">
        <v>0</v>
      </c>
      <c r="C17" s="31">
        <v>-6450.0915000000005</v>
      </c>
      <c r="D17" s="31">
        <v>-1658.0330100000001</v>
      </c>
      <c r="E17" s="31">
        <v>-4888.3000199999997</v>
      </c>
      <c r="F17" s="31">
        <v>-936.67282999999998</v>
      </c>
      <c r="G17" s="31">
        <v>0</v>
      </c>
      <c r="H17" s="31">
        <v>0</v>
      </c>
      <c r="I17" s="31">
        <v>2.9780000000000001E-2</v>
      </c>
      <c r="J17" s="31">
        <v>-71.52042999999999</v>
      </c>
      <c r="K17" s="31">
        <v>0</v>
      </c>
      <c r="L17" s="31">
        <v>-6843.9082400000007</v>
      </c>
      <c r="M17" s="31">
        <v>-6560.9770200000003</v>
      </c>
      <c r="N17" s="31">
        <v>-9.2307399999999991</v>
      </c>
      <c r="O17" s="31">
        <v>-1368.5781200000001</v>
      </c>
      <c r="P17" s="31">
        <v>0</v>
      </c>
      <c r="Q17" s="31">
        <v>-1474.5828000000004</v>
      </c>
      <c r="R17" s="31">
        <v>-1080.76451</v>
      </c>
      <c r="S17" s="31">
        <v>-4576.0502400000005</v>
      </c>
      <c r="T17" s="31">
        <v>-30.324680000000001</v>
      </c>
      <c r="U17" s="31">
        <v>-413.33133000000004</v>
      </c>
      <c r="V17" s="31">
        <v>-78.297579999999996</v>
      </c>
      <c r="W17" s="31">
        <v>-5393.9058099999993</v>
      </c>
      <c r="X17" s="31">
        <v>-137.41</v>
      </c>
      <c r="Y17" s="31">
        <v>-2887.3489023000002</v>
      </c>
      <c r="Z17" s="31">
        <v>-50.622059999999998</v>
      </c>
      <c r="AA17" s="31">
        <v>-4070.3448900000003</v>
      </c>
      <c r="AB17" s="31">
        <v>-40.491980000000005</v>
      </c>
      <c r="AC17" s="31">
        <v>-9252.7322199999999</v>
      </c>
      <c r="AD17" s="31">
        <v>-164.86871000000002</v>
      </c>
      <c r="AE17" s="31">
        <v>0</v>
      </c>
      <c r="AF17" s="31">
        <v>-58438.3578423</v>
      </c>
    </row>
    <row r="18" spans="1:32" ht="12.95" customHeight="1" x14ac:dyDescent="0.2">
      <c r="A18" s="250" t="s">
        <v>1013</v>
      </c>
      <c r="B18" s="31">
        <v>0</v>
      </c>
      <c r="C18" s="31">
        <v>-967.63036999999997</v>
      </c>
      <c r="D18" s="31">
        <v>-4898.3123499999992</v>
      </c>
      <c r="E18" s="31">
        <v>-1354.5228199999999</v>
      </c>
      <c r="F18" s="31">
        <v>-555.03360999999995</v>
      </c>
      <c r="G18" s="31">
        <v>-10.74094</v>
      </c>
      <c r="H18" s="31">
        <v>-8056.1311900000001</v>
      </c>
      <c r="I18" s="31">
        <v>-1.2129700000000001</v>
      </c>
      <c r="J18" s="31">
        <v>0</v>
      </c>
      <c r="K18" s="31">
        <v>0</v>
      </c>
      <c r="L18" s="31">
        <v>-1996.1014399999999</v>
      </c>
      <c r="M18" s="31">
        <v>-4706.6700999999994</v>
      </c>
      <c r="N18" s="31">
        <v>0</v>
      </c>
      <c r="O18" s="31">
        <v>-1381.7123899999999</v>
      </c>
      <c r="P18" s="31">
        <v>-9.4077700000000011</v>
      </c>
      <c r="Q18" s="31">
        <v>-1328.08969</v>
      </c>
      <c r="R18" s="31">
        <v>-572.98413000000005</v>
      </c>
      <c r="S18" s="31">
        <v>-1833.5222699999999</v>
      </c>
      <c r="T18" s="31">
        <v>0</v>
      </c>
      <c r="U18" s="31">
        <v>0</v>
      </c>
      <c r="V18" s="31">
        <v>0</v>
      </c>
      <c r="W18" s="31">
        <v>-811.17244999999991</v>
      </c>
      <c r="X18" s="31">
        <v>-12.587999999999999</v>
      </c>
      <c r="Y18" s="31">
        <v>-4142.4104385999999</v>
      </c>
      <c r="Z18" s="31">
        <v>0</v>
      </c>
      <c r="AA18" s="31">
        <v>-509.20173</v>
      </c>
      <c r="AB18" s="31">
        <v>0</v>
      </c>
      <c r="AC18" s="31">
        <v>0</v>
      </c>
      <c r="AD18" s="31">
        <v>0</v>
      </c>
      <c r="AE18" s="31">
        <v>-5399.8155600000009</v>
      </c>
      <c r="AF18" s="31">
        <v>-38547.2602186</v>
      </c>
    </row>
    <row r="19" spans="1:32" ht="12.95" customHeight="1" x14ac:dyDescent="0.2">
      <c r="A19" s="250" t="s">
        <v>1290</v>
      </c>
      <c r="B19" s="31">
        <v>-23.195819999999948</v>
      </c>
      <c r="C19" s="31">
        <v>-2169.9310500000001</v>
      </c>
      <c r="D19" s="31">
        <v>-254.32359</v>
      </c>
      <c r="E19" s="31">
        <v>-87.57696</v>
      </c>
      <c r="F19" s="31">
        <v>-94.662000000000006</v>
      </c>
      <c r="G19" s="31">
        <v>-870.07608000000005</v>
      </c>
      <c r="H19" s="31">
        <v>-1859.00353</v>
      </c>
      <c r="I19" s="31">
        <v>-6169.361270000004</v>
      </c>
      <c r="J19" s="31">
        <v>0</v>
      </c>
      <c r="K19" s="31">
        <v>-256.87973999999997</v>
      </c>
      <c r="L19" s="31">
        <v>-87.006350000000012</v>
      </c>
      <c r="M19" s="31">
        <v>-43.435970000000005</v>
      </c>
      <c r="N19" s="31">
        <v>0</v>
      </c>
      <c r="O19" s="31">
        <v>-6.971490000000002</v>
      </c>
      <c r="P19" s="31">
        <v>-2061.1568299999999</v>
      </c>
      <c r="Q19" s="31">
        <v>-150.73992000000001</v>
      </c>
      <c r="R19" s="31">
        <v>-54.768360000000001</v>
      </c>
      <c r="S19" s="31">
        <v>-243.94326000000001</v>
      </c>
      <c r="T19" s="31">
        <v>0</v>
      </c>
      <c r="U19" s="31">
        <v>-154.63276000000002</v>
      </c>
      <c r="V19" s="31">
        <v>-34.641379999999998</v>
      </c>
      <c r="W19" s="31">
        <v>0</v>
      </c>
      <c r="X19" s="31">
        <v>-58.13</v>
      </c>
      <c r="Y19" s="31">
        <v>-260.76893999999999</v>
      </c>
      <c r="Z19" s="31">
        <v>-59.719080000000005</v>
      </c>
      <c r="AA19" s="31">
        <v>-97.910979999999995</v>
      </c>
      <c r="AB19" s="31">
        <v>0</v>
      </c>
      <c r="AC19" s="31">
        <v>0</v>
      </c>
      <c r="AD19" s="31">
        <v>-1.3787499999999999</v>
      </c>
      <c r="AE19" s="31">
        <v>-1911.4725999999998</v>
      </c>
      <c r="AF19" s="31">
        <v>-17011.686710000005</v>
      </c>
    </row>
    <row r="20" spans="1:32" ht="12.95" customHeight="1" x14ac:dyDescent="0.2">
      <c r="A20" s="250" t="s">
        <v>1014</v>
      </c>
      <c r="B20" s="31">
        <v>-23.195819999999948</v>
      </c>
      <c r="C20" s="31">
        <v>-264.10503999999997</v>
      </c>
      <c r="D20" s="31">
        <v>-254.32359</v>
      </c>
      <c r="E20" s="31">
        <v>-87.57696</v>
      </c>
      <c r="F20" s="31">
        <v>-94.662000000000006</v>
      </c>
      <c r="G20" s="31">
        <v>-870.07608000000005</v>
      </c>
      <c r="H20" s="31">
        <v>-1859.00353</v>
      </c>
      <c r="I20" s="31">
        <v>-450.85399999999998</v>
      </c>
      <c r="J20" s="31">
        <v>0</v>
      </c>
      <c r="K20" s="31">
        <v>-256.87973999999997</v>
      </c>
      <c r="L20" s="31">
        <v>-87.006350000000012</v>
      </c>
      <c r="M20" s="31">
        <v>-43.435970000000005</v>
      </c>
      <c r="N20" s="31">
        <v>0</v>
      </c>
      <c r="O20" s="31">
        <v>-6.971490000000002</v>
      </c>
      <c r="P20" s="31">
        <v>-2061.1568299999999</v>
      </c>
      <c r="Q20" s="31">
        <v>-150.73992000000001</v>
      </c>
      <c r="R20" s="31">
        <v>-54.768360000000001</v>
      </c>
      <c r="S20" s="31">
        <v>-243.94326000000001</v>
      </c>
      <c r="T20" s="31">
        <v>0</v>
      </c>
      <c r="U20" s="31">
        <v>-84.865409999999997</v>
      </c>
      <c r="V20" s="31">
        <v>-34.641379999999998</v>
      </c>
      <c r="W20" s="31">
        <v>0</v>
      </c>
      <c r="X20" s="31">
        <v>-58.13</v>
      </c>
      <c r="Y20" s="31">
        <v>-260.76893999999999</v>
      </c>
      <c r="Z20" s="31">
        <v>-59.719080000000005</v>
      </c>
      <c r="AA20" s="31">
        <v>-97.910979999999995</v>
      </c>
      <c r="AB20" s="31">
        <v>0</v>
      </c>
      <c r="AC20" s="31">
        <v>0</v>
      </c>
      <c r="AD20" s="31">
        <v>-1.3787499999999999</v>
      </c>
      <c r="AE20" s="31">
        <v>-1911.4725999999998</v>
      </c>
      <c r="AF20" s="31">
        <v>-9317.5860799999991</v>
      </c>
    </row>
    <row r="21" spans="1:32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</row>
    <row r="22" spans="1:32" ht="12.95" customHeight="1" x14ac:dyDescent="0.2">
      <c r="A22" s="250" t="s">
        <v>1013</v>
      </c>
      <c r="B22" s="31">
        <v>0</v>
      </c>
      <c r="C22" s="31">
        <v>-1905.82601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-5718.5072700000037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-69.767350000000008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-7694.1006300000035</v>
      </c>
    </row>
    <row r="23" spans="1:32" ht="12.95" customHeight="1" x14ac:dyDescent="0.2">
      <c r="A23" s="250" t="s">
        <v>1291</v>
      </c>
      <c r="B23" s="31">
        <v>-251.74504999999996</v>
      </c>
      <c r="C23" s="31">
        <v>-316.70114999999987</v>
      </c>
      <c r="D23" s="31">
        <v>-1078.4705200000003</v>
      </c>
      <c r="E23" s="31">
        <v>-1408.0293999999999</v>
      </c>
      <c r="F23" s="31">
        <v>37.134570000000053</v>
      </c>
      <c r="G23" s="31">
        <v>-235.83054999999993</v>
      </c>
      <c r="H23" s="31">
        <v>-1541.7968699999988</v>
      </c>
      <c r="I23" s="31">
        <v>56.12873000000036</v>
      </c>
      <c r="J23" s="31">
        <v>-4.8508599999999973</v>
      </c>
      <c r="K23" s="31">
        <v>-54.552440000000011</v>
      </c>
      <c r="L23" s="31">
        <v>-105.68208000000027</v>
      </c>
      <c r="M23" s="31">
        <v>-299.10946000000035</v>
      </c>
      <c r="N23" s="31">
        <v>-4.0005000000000024</v>
      </c>
      <c r="O23" s="31">
        <v>9.1219499999999698</v>
      </c>
      <c r="P23" s="31">
        <v>337.17790000000002</v>
      </c>
      <c r="Q23" s="31">
        <v>-145.28120000000013</v>
      </c>
      <c r="R23" s="31">
        <v>-21.422709999999995</v>
      </c>
      <c r="S23" s="31">
        <v>-710.72450999999944</v>
      </c>
      <c r="T23" s="31">
        <v>-7.0333600000000001</v>
      </c>
      <c r="U23" s="31">
        <v>-156.40949000000003</v>
      </c>
      <c r="V23" s="31">
        <v>4.7883200000000006</v>
      </c>
      <c r="W23" s="31">
        <v>-363.38540999999952</v>
      </c>
      <c r="X23" s="31">
        <v>-16.683000000000007</v>
      </c>
      <c r="Y23" s="31">
        <v>-120.63207000000006</v>
      </c>
      <c r="Z23" s="31">
        <v>5.494769999999999</v>
      </c>
      <c r="AA23" s="31">
        <v>-164.65619000000009</v>
      </c>
      <c r="AB23" s="31">
        <v>-30.425279999999997</v>
      </c>
      <c r="AC23" s="31">
        <v>-677.38160000000016</v>
      </c>
      <c r="AD23" s="31">
        <v>-27.44904</v>
      </c>
      <c r="AE23" s="31">
        <v>-315.85916999999966</v>
      </c>
      <c r="AF23" s="31">
        <v>-7608.2656699999998</v>
      </c>
    </row>
    <row r="24" spans="1:32" ht="12.95" customHeight="1" x14ac:dyDescent="0.2">
      <c r="A24" s="250" t="s">
        <v>1292</v>
      </c>
      <c r="B24" s="31">
        <v>-387.79199999999997</v>
      </c>
      <c r="C24" s="31">
        <v>-2896.75416</v>
      </c>
      <c r="D24" s="31">
        <v>-6241.5263600000008</v>
      </c>
      <c r="E24" s="31">
        <v>-8326.5417699999998</v>
      </c>
      <c r="F24" s="31">
        <v>-224.18337</v>
      </c>
      <c r="G24" s="31">
        <v>-1371.4474599999999</v>
      </c>
      <c r="H24" s="31">
        <v>-7887.0912299999991</v>
      </c>
      <c r="I24" s="31">
        <v>-1962.26802</v>
      </c>
      <c r="J24" s="31">
        <v>-20.06418</v>
      </c>
      <c r="K24" s="31">
        <v>-191.93917999999999</v>
      </c>
      <c r="L24" s="31">
        <v>-3813.8627099999999</v>
      </c>
      <c r="M24" s="31">
        <v>-3408.6654100000001</v>
      </c>
      <c r="N24" s="31">
        <v>-29.074180000000002</v>
      </c>
      <c r="O24" s="31">
        <v>-611.35856999999999</v>
      </c>
      <c r="P24" s="31">
        <v>-1851.78217</v>
      </c>
      <c r="Q24" s="31">
        <v>-2016.28351</v>
      </c>
      <c r="R24" s="31">
        <v>-325.16447000000005</v>
      </c>
      <c r="S24" s="31">
        <v>-2759.3322699999999</v>
      </c>
      <c r="T24" s="31">
        <v>-15.65873</v>
      </c>
      <c r="U24" s="31">
        <v>-432.38475</v>
      </c>
      <c r="V24" s="31">
        <v>-32.077730000000003</v>
      </c>
      <c r="W24" s="31">
        <v>-3871.2836899999998</v>
      </c>
      <c r="X24" s="31">
        <v>-87.093000000000004</v>
      </c>
      <c r="Y24" s="31">
        <v>-1605.9132</v>
      </c>
      <c r="Z24" s="31">
        <v>-10.037090000000001</v>
      </c>
      <c r="AA24" s="31">
        <v>-1089.9600700000001</v>
      </c>
      <c r="AB24" s="31">
        <v>-108.78753</v>
      </c>
      <c r="AC24" s="31">
        <v>-3672.35185</v>
      </c>
      <c r="AD24" s="31">
        <v>-55.989089999999997</v>
      </c>
      <c r="AE24" s="31">
        <v>-3156.5572599999996</v>
      </c>
      <c r="AF24" s="31">
        <v>-58463.225010000002</v>
      </c>
    </row>
    <row r="25" spans="1:32" ht="12.95" customHeight="1" x14ac:dyDescent="0.2">
      <c r="A25" s="250" t="s">
        <v>26</v>
      </c>
      <c r="B25" s="31">
        <v>70.970119999999994</v>
      </c>
      <c r="C25" s="31">
        <v>1272.7493100000002</v>
      </c>
      <c r="D25" s="31">
        <v>1738.06818</v>
      </c>
      <c r="E25" s="31">
        <v>869.48569999999995</v>
      </c>
      <c r="F25" s="31">
        <v>184.0223</v>
      </c>
      <c r="G25" s="31">
        <v>0</v>
      </c>
      <c r="H25" s="31">
        <v>2140.1357400000002</v>
      </c>
      <c r="I25" s="31">
        <v>1316.83761</v>
      </c>
      <c r="J25" s="31">
        <v>10.2789</v>
      </c>
      <c r="K25" s="31">
        <v>9.7120099999999994</v>
      </c>
      <c r="L25" s="31">
        <v>1669.78675</v>
      </c>
      <c r="M25" s="31">
        <v>2022.5464399999998</v>
      </c>
      <c r="N25" s="31">
        <v>3.6879599999999999</v>
      </c>
      <c r="O25" s="31">
        <v>418.50691999999998</v>
      </c>
      <c r="P25" s="31">
        <v>171.08284</v>
      </c>
      <c r="Q25" s="31">
        <v>1155.8536999999999</v>
      </c>
      <c r="R25" s="31">
        <v>228.28066000000001</v>
      </c>
      <c r="S25" s="31">
        <v>1388.4778600000002</v>
      </c>
      <c r="T25" s="31">
        <v>4.0088400000000002</v>
      </c>
      <c r="U25" s="31">
        <v>109.13795</v>
      </c>
      <c r="V25" s="31">
        <v>17.947470000000003</v>
      </c>
      <c r="W25" s="31">
        <v>852.00720999999999</v>
      </c>
      <c r="X25" s="31">
        <v>29.422000000000001</v>
      </c>
      <c r="Y25" s="31">
        <v>529.15810999999997</v>
      </c>
      <c r="Z25" s="31">
        <v>4.9660600000000006</v>
      </c>
      <c r="AA25" s="31">
        <v>412.24092999999999</v>
      </c>
      <c r="AB25" s="31">
        <v>72.649470000000008</v>
      </c>
      <c r="AC25" s="31">
        <v>2044.6126399999998</v>
      </c>
      <c r="AD25" s="31">
        <v>20.965900000000001</v>
      </c>
      <c r="AE25" s="307">
        <v>1055.36717</v>
      </c>
      <c r="AF25" s="31">
        <v>19822.966750000003</v>
      </c>
    </row>
    <row r="26" spans="1:32" ht="12.95" customHeight="1" x14ac:dyDescent="0.2">
      <c r="A26" s="250" t="s">
        <v>1293</v>
      </c>
      <c r="B26" s="31">
        <v>222.84829999999999</v>
      </c>
      <c r="C26" s="31">
        <v>1858.8864699999999</v>
      </c>
      <c r="D26" s="31">
        <v>6089.5137100000002</v>
      </c>
      <c r="E26" s="31">
        <v>6726.2811499999998</v>
      </c>
      <c r="F26" s="31">
        <v>327.52189000000004</v>
      </c>
      <c r="G26" s="31">
        <v>1142.4587799999999</v>
      </c>
      <c r="H26" s="31">
        <v>4725.9289399999998</v>
      </c>
      <c r="I26" s="31">
        <v>2198.8413300000002</v>
      </c>
      <c r="J26" s="31">
        <v>23.982860000000002</v>
      </c>
      <c r="K26" s="31">
        <v>129.66310999999999</v>
      </c>
      <c r="L26" s="31">
        <v>3666.29547</v>
      </c>
      <c r="M26" s="31">
        <v>2395.22973</v>
      </c>
      <c r="N26" s="31">
        <v>31.83859</v>
      </c>
      <c r="O26" s="31">
        <v>526.31133999999997</v>
      </c>
      <c r="P26" s="31">
        <v>2152.0281199999999</v>
      </c>
      <c r="Q26" s="31">
        <v>1797.0249899999999</v>
      </c>
      <c r="R26" s="31">
        <v>244.44214000000002</v>
      </c>
      <c r="S26" s="31">
        <v>1419.4933600000002</v>
      </c>
      <c r="T26" s="31">
        <v>8.0737299999999994</v>
      </c>
      <c r="U26" s="31">
        <v>271.35564999999997</v>
      </c>
      <c r="V26" s="31">
        <v>31.307020000000001</v>
      </c>
      <c r="W26" s="31">
        <v>3655.11528</v>
      </c>
      <c r="X26" s="31">
        <v>46.283999999999999</v>
      </c>
      <c r="Y26" s="31">
        <v>1366.46378</v>
      </c>
      <c r="Z26" s="31">
        <v>18.33972</v>
      </c>
      <c r="AA26" s="31">
        <v>969.00805000000003</v>
      </c>
      <c r="AB26" s="31">
        <v>24.680259999999997</v>
      </c>
      <c r="AC26" s="31">
        <v>1392.9539</v>
      </c>
      <c r="AD26" s="31">
        <v>24.695959999999999</v>
      </c>
      <c r="AE26" s="31">
        <v>1937.3664699999999</v>
      </c>
      <c r="AF26" s="31">
        <v>45424.234099999987</v>
      </c>
    </row>
    <row r="27" spans="1:32" ht="12.95" customHeight="1" x14ac:dyDescent="0.2">
      <c r="A27" s="250" t="s">
        <v>27</v>
      </c>
      <c r="B27" s="31">
        <v>-157.77146999999999</v>
      </c>
      <c r="C27" s="31">
        <v>-551.58276999999998</v>
      </c>
      <c r="D27" s="31">
        <v>-2664.5260499999999</v>
      </c>
      <c r="E27" s="31">
        <v>-677.25447999999994</v>
      </c>
      <c r="F27" s="31">
        <v>-250.22624999999999</v>
      </c>
      <c r="G27" s="31">
        <v>-6.8418700000000001</v>
      </c>
      <c r="H27" s="31">
        <v>-520.77031999999997</v>
      </c>
      <c r="I27" s="31">
        <v>-1497.2821899999999</v>
      </c>
      <c r="J27" s="31">
        <v>-19.048439999999999</v>
      </c>
      <c r="K27" s="31">
        <v>-1.98838</v>
      </c>
      <c r="L27" s="31">
        <v>-1627.9015900000002</v>
      </c>
      <c r="M27" s="31">
        <v>-1308.2202200000002</v>
      </c>
      <c r="N27" s="31">
        <v>-10.452870000000001</v>
      </c>
      <c r="O27" s="31">
        <v>-324.33774</v>
      </c>
      <c r="P27" s="31">
        <v>-134.15089</v>
      </c>
      <c r="Q27" s="31">
        <v>-1081.8763799999999</v>
      </c>
      <c r="R27" s="31">
        <v>-168.98103999999998</v>
      </c>
      <c r="S27" s="31">
        <v>-759.36345999999992</v>
      </c>
      <c r="T27" s="31">
        <v>-3.4571999999999998</v>
      </c>
      <c r="U27" s="31">
        <v>-104.51833999999999</v>
      </c>
      <c r="V27" s="31">
        <v>-12.388440000000001</v>
      </c>
      <c r="W27" s="31">
        <v>-999.22420999999997</v>
      </c>
      <c r="X27" s="31">
        <v>-5.2960000000000003</v>
      </c>
      <c r="Y27" s="31">
        <v>-410.34075999999999</v>
      </c>
      <c r="Z27" s="31">
        <v>-7.7739200000000004</v>
      </c>
      <c r="AA27" s="31">
        <v>-455.94509999999997</v>
      </c>
      <c r="AB27" s="31">
        <v>-18.967479999999998</v>
      </c>
      <c r="AC27" s="31">
        <v>-442.59628999999995</v>
      </c>
      <c r="AD27" s="31">
        <v>-17.12181</v>
      </c>
      <c r="AE27" s="31">
        <v>-152.03555</v>
      </c>
      <c r="AF27" s="31">
        <v>-14392.241510000003</v>
      </c>
    </row>
    <row r="28" spans="1:32" ht="12.95" customHeight="1" x14ac:dyDescent="0.2">
      <c r="A28" s="250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-38.086000000000013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-38.086000000000013</v>
      </c>
    </row>
    <row r="29" spans="1:32" ht="12.95" customHeight="1" x14ac:dyDescent="0.2">
      <c r="A29" s="250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-212.60300000000001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-212.60300000000001</v>
      </c>
    </row>
    <row r="30" spans="1:32" ht="12.95" customHeight="1" x14ac:dyDescent="0.2">
      <c r="A30" s="250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174.517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174.517</v>
      </c>
    </row>
    <row r="31" spans="1:32" ht="12.95" customHeight="1" x14ac:dyDescent="0.2">
      <c r="A31" s="250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</row>
    <row r="32" spans="1:32" ht="12.95" customHeight="1" x14ac:dyDescent="0.2">
      <c r="A32" s="250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</row>
    <row r="33" spans="1:32" ht="12.95" customHeight="1" x14ac:dyDescent="0.2">
      <c r="A33" s="252" t="s">
        <v>1299</v>
      </c>
      <c r="B33" s="31">
        <v>48.195975495757381</v>
      </c>
      <c r="C33" s="31">
        <v>984.71256000000005</v>
      </c>
      <c r="D33" s="31">
        <v>2524.4845</v>
      </c>
      <c r="E33" s="31">
        <v>3006.7555400000001</v>
      </c>
      <c r="F33" s="31">
        <v>0</v>
      </c>
      <c r="G33" s="31">
        <v>1848.4141400000001</v>
      </c>
      <c r="H33" s="31">
        <v>447.23811000000001</v>
      </c>
      <c r="I33" s="31">
        <v>311.80719045471443</v>
      </c>
      <c r="J33" s="31">
        <v>11.190580000000001</v>
      </c>
      <c r="K33" s="31">
        <v>282.8691</v>
      </c>
      <c r="L33" s="31">
        <v>3256.2459844012265</v>
      </c>
      <c r="M33" s="31">
        <v>816.6971180473422</v>
      </c>
      <c r="N33" s="31">
        <v>0</v>
      </c>
      <c r="O33" s="31">
        <v>36.558960832183494</v>
      </c>
      <c r="P33" s="31">
        <v>2908.6017930237072</v>
      </c>
      <c r="Q33" s="31">
        <v>642.4414364575299</v>
      </c>
      <c r="R33" s="31">
        <v>71.098009999999988</v>
      </c>
      <c r="S33" s="31">
        <v>1107.4701299999999</v>
      </c>
      <c r="T33" s="31">
        <v>2.8688000000000002</v>
      </c>
      <c r="U33" s="31">
        <v>230.26143999999999</v>
      </c>
      <c r="V33" s="31">
        <v>8.8143425713646977</v>
      </c>
      <c r="W33" s="31">
        <v>4007.6261064538494</v>
      </c>
      <c r="X33" s="31">
        <v>64.188000000000002</v>
      </c>
      <c r="Y33" s="31">
        <v>1156.2907</v>
      </c>
      <c r="Z33" s="31">
        <v>0.69577221832292913</v>
      </c>
      <c r="AA33" s="31">
        <v>553.70340645497572</v>
      </c>
      <c r="AB33" s="31">
        <v>18.26999</v>
      </c>
      <c r="AC33" s="31">
        <v>1699.3494811760572</v>
      </c>
      <c r="AD33" s="31">
        <v>12.330999999999996</v>
      </c>
      <c r="AE33" s="31">
        <v>951.99400908299481</v>
      </c>
      <c r="AF33" s="31">
        <v>27011.174176670029</v>
      </c>
    </row>
    <row r="34" spans="1:32" ht="12.95" customHeight="1" x14ac:dyDescent="0.2">
      <c r="A34" s="250" t="s">
        <v>1308</v>
      </c>
      <c r="B34" s="31">
        <v>0</v>
      </c>
      <c r="C34" s="31">
        <v>0</v>
      </c>
      <c r="D34" s="31">
        <v>0</v>
      </c>
      <c r="E34" s="31">
        <v>9.4205299999999994</v>
      </c>
      <c r="F34" s="31">
        <v>2.0000000000000002E-5</v>
      </c>
      <c r="G34" s="31">
        <v>0</v>
      </c>
      <c r="H34" s="31">
        <v>11.319700000000001</v>
      </c>
      <c r="I34" s="31">
        <v>0</v>
      </c>
      <c r="J34" s="31">
        <v>2.6767500000000002</v>
      </c>
      <c r="K34" s="31">
        <v>18.610419999999998</v>
      </c>
      <c r="L34" s="31">
        <v>0</v>
      </c>
      <c r="M34" s="31">
        <v>10.22775</v>
      </c>
      <c r="N34" s="31">
        <v>0</v>
      </c>
      <c r="O34" s="31">
        <v>0</v>
      </c>
      <c r="P34" s="31">
        <v>0</v>
      </c>
      <c r="Q34" s="31">
        <v>0</v>
      </c>
      <c r="R34" s="31">
        <v>0.12869999999999998</v>
      </c>
      <c r="S34" s="31">
        <v>0.34808</v>
      </c>
      <c r="T34" s="31">
        <v>0</v>
      </c>
      <c r="U34" s="31">
        <v>0.93610000000000004</v>
      </c>
      <c r="V34" s="31">
        <v>0</v>
      </c>
      <c r="W34" s="31">
        <v>0</v>
      </c>
      <c r="X34" s="31">
        <v>0</v>
      </c>
      <c r="Y34" s="31">
        <v>211.43899999999999</v>
      </c>
      <c r="Z34" s="31">
        <v>-1.5042899999999999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263.60275999999999</v>
      </c>
    </row>
    <row r="35" spans="1:32" ht="12.95" customHeight="1" x14ac:dyDescent="0.2">
      <c r="A35" s="250" t="s">
        <v>28</v>
      </c>
      <c r="B35" s="31">
        <v>0</v>
      </c>
      <c r="C35" s="31">
        <v>-487.51368000000008</v>
      </c>
      <c r="D35" s="31">
        <v>476.37977000000001</v>
      </c>
      <c r="E35" s="31">
        <v>308.12983999999994</v>
      </c>
      <c r="F35" s="31">
        <v>-10.296750000000007</v>
      </c>
      <c r="G35" s="31">
        <v>439.92568999999997</v>
      </c>
      <c r="H35" s="31">
        <v>-46.02826000000001</v>
      </c>
      <c r="I35" s="31">
        <v>4246.3412299999991</v>
      </c>
      <c r="J35" s="31">
        <v>0</v>
      </c>
      <c r="K35" s="31">
        <v>36.04186</v>
      </c>
      <c r="L35" s="31">
        <v>3524.4482499999981</v>
      </c>
      <c r="M35" s="31">
        <v>-17.343</v>
      </c>
      <c r="N35" s="31">
        <v>2.9584000000000015</v>
      </c>
      <c r="O35" s="31">
        <v>36.649840000000005</v>
      </c>
      <c r="P35" s="31">
        <v>1098.7965999999999</v>
      </c>
      <c r="Q35" s="31">
        <v>0</v>
      </c>
      <c r="R35" s="31">
        <v>-57.593209999999992</v>
      </c>
      <c r="S35" s="31">
        <v>150.95296000000002</v>
      </c>
      <c r="T35" s="31">
        <v>0</v>
      </c>
      <c r="U35" s="31">
        <v>57.785379999999996</v>
      </c>
      <c r="V35" s="31">
        <v>24.630000000000003</v>
      </c>
      <c r="W35" s="31">
        <v>2998.2964099999999</v>
      </c>
      <c r="X35" s="31">
        <v>0</v>
      </c>
      <c r="Y35" s="31">
        <v>753.5615600000001</v>
      </c>
      <c r="Z35" s="31">
        <v>0</v>
      </c>
      <c r="AA35" s="31">
        <v>-478.60259000000008</v>
      </c>
      <c r="AB35" s="31">
        <v>-12.589499999999997</v>
      </c>
      <c r="AC35" s="31">
        <v>1226.3492199999998</v>
      </c>
      <c r="AD35" s="31">
        <v>-4.5871499999999994</v>
      </c>
      <c r="AE35" s="31">
        <v>29.891620000000344</v>
      </c>
      <c r="AF35" s="31">
        <v>14296.584489999997</v>
      </c>
    </row>
    <row r="36" spans="1:32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1:32" ht="15" customHeight="1" x14ac:dyDescent="0.2">
      <c r="A37" s="1318" t="s">
        <v>841</v>
      </c>
      <c r="B37" s="1721">
        <v>644.63554549575747</v>
      </c>
      <c r="C37" s="1721">
        <v>12293.260630000001</v>
      </c>
      <c r="D37" s="1721">
        <v>22530.11477</v>
      </c>
      <c r="E37" s="1721">
        <v>33352.209210000008</v>
      </c>
      <c r="F37" s="1721">
        <v>265.15158000000008</v>
      </c>
      <c r="G37" s="1721">
        <v>10906.1978</v>
      </c>
      <c r="H37" s="1721">
        <v>23851.295310000001</v>
      </c>
      <c r="I37" s="1721">
        <v>9739.1811104547087</v>
      </c>
      <c r="J37" s="1721">
        <v>78.020270000000025</v>
      </c>
      <c r="K37" s="1721">
        <v>1550.0385100000001</v>
      </c>
      <c r="L37" s="1721">
        <v>28315.797364401227</v>
      </c>
      <c r="M37" s="1721">
        <v>11744.644938047344</v>
      </c>
      <c r="N37" s="1721">
        <v>57.253740000000001</v>
      </c>
      <c r="O37" s="1721">
        <v>1535.6304508321839</v>
      </c>
      <c r="P37" s="1721">
        <v>17676.971283023708</v>
      </c>
      <c r="Q37" s="1721">
        <v>7162.2476064575285</v>
      </c>
      <c r="R37" s="1721">
        <v>538.67859999999973</v>
      </c>
      <c r="S37" s="1721">
        <v>5530.5561200000011</v>
      </c>
      <c r="T37" s="1721">
        <v>74.412540000000007</v>
      </c>
      <c r="U37" s="1721">
        <v>1693.9835800000001</v>
      </c>
      <c r="V37" s="1721">
        <v>245.23953257136475</v>
      </c>
      <c r="W37" s="1721">
        <v>24279.577106453849</v>
      </c>
      <c r="X37" s="1721">
        <v>333.35</v>
      </c>
      <c r="Y37" s="1721">
        <v>9939.456919100001</v>
      </c>
      <c r="Z37" s="1721">
        <v>16.224842218322927</v>
      </c>
      <c r="AA37" s="1721">
        <v>4974.1419264549768</v>
      </c>
      <c r="AB37" s="1721">
        <v>118.56519999999996</v>
      </c>
      <c r="AC37" s="1721">
        <v>10863.980841176059</v>
      </c>
      <c r="AD37" s="1721">
        <v>252.20490000000007</v>
      </c>
      <c r="AE37" s="1721">
        <v>12205.609629082994</v>
      </c>
      <c r="AF37" s="1721">
        <v>252768.63185577004</v>
      </c>
    </row>
    <row r="38" spans="1:32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</row>
    <row r="39" spans="1:32" ht="15" customHeight="1" x14ac:dyDescent="0.2">
      <c r="A39" s="926" t="s">
        <v>849</v>
      </c>
      <c r="B39" s="81"/>
      <c r="C39" s="8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</row>
    <row r="40" spans="1:32" ht="12.95" customHeight="1" x14ac:dyDescent="0.2">
      <c r="A40" s="78" t="s">
        <v>695</v>
      </c>
      <c r="B40" s="31">
        <v>-21.476910000000032</v>
      </c>
      <c r="C40" s="31">
        <v>-2229.5692800000006</v>
      </c>
      <c r="D40" s="31">
        <v>-6311.2596999999951</v>
      </c>
      <c r="E40" s="31">
        <v>-9337.3754121524598</v>
      </c>
      <c r="F40" s="31">
        <v>-520.40816999999947</v>
      </c>
      <c r="G40" s="31">
        <v>583.63200035658235</v>
      </c>
      <c r="H40" s="31">
        <v>-8457.5805024999991</v>
      </c>
      <c r="I40" s="31">
        <v>-5655.61168</v>
      </c>
      <c r="J40" s="31">
        <v>75.019210000000001</v>
      </c>
      <c r="K40" s="31">
        <v>-161.43268</v>
      </c>
      <c r="L40" s="31">
        <v>-7703.4491999999982</v>
      </c>
      <c r="M40" s="31">
        <v>-3710.92202</v>
      </c>
      <c r="N40" s="31">
        <v>157.50838999999999</v>
      </c>
      <c r="O40" s="31">
        <v>66.271070000000122</v>
      </c>
      <c r="P40" s="31">
        <v>-5162.1830199999968</v>
      </c>
      <c r="Q40" s="31">
        <v>-489.09072999999989</v>
      </c>
      <c r="R40" s="31">
        <v>-184.91569999999996</v>
      </c>
      <c r="S40" s="31">
        <v>-1422.0047199999999</v>
      </c>
      <c r="T40" s="31">
        <v>-5.0352800000000038</v>
      </c>
      <c r="U40" s="31">
        <v>-306.62171999999998</v>
      </c>
      <c r="V40" s="31">
        <v>-86.256320209278158</v>
      </c>
      <c r="W40" s="31">
        <v>-3603.9107100000006</v>
      </c>
      <c r="X40" s="31">
        <v>-15.791</v>
      </c>
      <c r="Y40" s="31">
        <v>-1266.1500900000005</v>
      </c>
      <c r="Z40" s="31">
        <v>-5.3326600000000006</v>
      </c>
      <c r="AA40" s="31">
        <v>-79.849202715000729</v>
      </c>
      <c r="AB40" s="31">
        <v>-21.075289999999995</v>
      </c>
      <c r="AC40" s="31">
        <v>-3806.5883900000017</v>
      </c>
      <c r="AD40" s="31">
        <v>-34.398889999999994</v>
      </c>
      <c r="AE40" s="31">
        <v>-4632.2768199999991</v>
      </c>
      <c r="AF40" s="31">
        <v>-64348.135427220142</v>
      </c>
    </row>
    <row r="41" spans="1:32" ht="12.95" customHeight="1" x14ac:dyDescent="0.2">
      <c r="A41" s="897" t="s">
        <v>693</v>
      </c>
      <c r="B41" s="31">
        <v>-74.366110000000006</v>
      </c>
      <c r="C41" s="31">
        <v>-3368.4475199999997</v>
      </c>
      <c r="D41" s="31">
        <v>-6821.536659999997</v>
      </c>
      <c r="E41" s="31">
        <v>-9514.4384000000009</v>
      </c>
      <c r="F41" s="31">
        <v>-3015.9996599999999</v>
      </c>
      <c r="G41" s="31">
        <v>-820.90340999999944</v>
      </c>
      <c r="H41" s="31">
        <v>-8767.1234099999983</v>
      </c>
      <c r="I41" s="31">
        <v>-18783.374090000001</v>
      </c>
      <c r="J41" s="31">
        <v>-6.9157000000000002</v>
      </c>
      <c r="K41" s="31">
        <v>-160.23142999999999</v>
      </c>
      <c r="L41" s="31">
        <v>-14967.029489999997</v>
      </c>
      <c r="M41" s="31">
        <v>-5267.4889300000013</v>
      </c>
      <c r="N41" s="31">
        <v>-5.2095300000000027</v>
      </c>
      <c r="O41" s="31">
        <v>-431.10695999999996</v>
      </c>
      <c r="P41" s="31">
        <v>-2109.9328799999998</v>
      </c>
      <c r="Q41" s="31">
        <v>-5232.8920900000003</v>
      </c>
      <c r="R41" s="31">
        <v>-35.143429999999995</v>
      </c>
      <c r="S41" s="31">
        <v>-3174.9968399999998</v>
      </c>
      <c r="T41" s="31">
        <v>-17.518690000000003</v>
      </c>
      <c r="U41" s="31">
        <v>-180.79795000000001</v>
      </c>
      <c r="V41" s="31">
        <v>-258.65752000000003</v>
      </c>
      <c r="W41" s="31">
        <v>-6518.6882100000012</v>
      </c>
      <c r="X41" s="31">
        <v>-1.5880000000000001</v>
      </c>
      <c r="Y41" s="31">
        <v>-3623.2030300000001</v>
      </c>
      <c r="Z41" s="31">
        <v>-7.1593100000000005</v>
      </c>
      <c r="AA41" s="31">
        <v>1561.8729781069999</v>
      </c>
      <c r="AB41" s="31">
        <v>-44.889919999999996</v>
      </c>
      <c r="AC41" s="31">
        <v>-3356.580840000001</v>
      </c>
      <c r="AD41" s="31">
        <v>-22.37914</v>
      </c>
      <c r="AE41" s="31">
        <v>-8360.6865199999993</v>
      </c>
      <c r="AF41" s="31">
        <v>-103387.41269189298</v>
      </c>
    </row>
    <row r="42" spans="1:32" ht="12.95" customHeight="1" x14ac:dyDescent="0.2">
      <c r="A42" s="897" t="s">
        <v>156</v>
      </c>
      <c r="B42" s="31">
        <v>-74.366110000000006</v>
      </c>
      <c r="C42" s="31">
        <v>-3568.3080599999994</v>
      </c>
      <c r="D42" s="31">
        <v>-6355.7042700000002</v>
      </c>
      <c r="E42" s="31">
        <v>-8230.2725500000015</v>
      </c>
      <c r="F42" s="31">
        <v>-3009.4</v>
      </c>
      <c r="G42" s="31">
        <v>-820.90341000000001</v>
      </c>
      <c r="H42" s="31">
        <v>-8954.9832099999985</v>
      </c>
      <c r="I42" s="31">
        <v>-18783.731339999998</v>
      </c>
      <c r="J42" s="31">
        <v>-6.9157000000000002</v>
      </c>
      <c r="K42" s="31">
        <v>-160.23142999999999</v>
      </c>
      <c r="L42" s="31">
        <v>-14929.45875</v>
      </c>
      <c r="M42" s="31">
        <v>-5265.950710000001</v>
      </c>
      <c r="N42" s="31">
        <v>-5.20953</v>
      </c>
      <c r="O42" s="31">
        <v>-431.10695999999996</v>
      </c>
      <c r="P42" s="31">
        <v>-2120.9500399999988</v>
      </c>
      <c r="Q42" s="31">
        <v>-5236.799289999999</v>
      </c>
      <c r="R42" s="31">
        <v>-32.396959999999993</v>
      </c>
      <c r="S42" s="31">
        <v>-3158.8615</v>
      </c>
      <c r="T42" s="31">
        <v>-17.518699999999999</v>
      </c>
      <c r="U42" s="31">
        <v>-180.79794999999999</v>
      </c>
      <c r="V42" s="31">
        <v>-259.53104000000002</v>
      </c>
      <c r="W42" s="31">
        <v>-6519.8625700000002</v>
      </c>
      <c r="X42" s="31">
        <v>-1.5880000000000001</v>
      </c>
      <c r="Y42" s="31">
        <v>-3626.2422499999998</v>
      </c>
      <c r="Z42" s="31">
        <v>-9.2639999999999993</v>
      </c>
      <c r="AA42" s="31">
        <v>1561.8729799999999</v>
      </c>
      <c r="AB42" s="31">
        <v>-44.889919999999996</v>
      </c>
      <c r="AC42" s="31">
        <v>-3356.5808399999996</v>
      </c>
      <c r="AD42" s="31">
        <v>-22.37914</v>
      </c>
      <c r="AE42" s="31">
        <v>-8360.6865200011398</v>
      </c>
      <c r="AF42" s="31">
        <v>-101983.01777000111</v>
      </c>
    </row>
    <row r="43" spans="1:32" ht="12.95" customHeight="1" x14ac:dyDescent="0.2">
      <c r="A43" s="897" t="s">
        <v>157</v>
      </c>
      <c r="B43" s="31">
        <v>0</v>
      </c>
      <c r="C43" s="31">
        <v>199.86054000000001</v>
      </c>
      <c r="D43" s="31">
        <v>-465.83239000000003</v>
      </c>
      <c r="E43" s="31">
        <v>-1284.1658500000001</v>
      </c>
      <c r="F43" s="31">
        <v>-6.5996600000000001</v>
      </c>
      <c r="G43" s="31">
        <v>0</v>
      </c>
      <c r="H43" s="31">
        <v>187.85979999999998</v>
      </c>
      <c r="I43" s="31">
        <v>0.35725000000000001</v>
      </c>
      <c r="J43" s="31">
        <v>0</v>
      </c>
      <c r="K43" s="31">
        <v>0</v>
      </c>
      <c r="L43" s="31">
        <v>-37.570740000000001</v>
      </c>
      <c r="M43" s="31">
        <v>-1.5382199999999999</v>
      </c>
      <c r="N43" s="31">
        <v>0</v>
      </c>
      <c r="O43" s="31">
        <v>0</v>
      </c>
      <c r="P43" s="31">
        <v>11.017160000000001</v>
      </c>
      <c r="Q43" s="31">
        <v>3.9071999999999996</v>
      </c>
      <c r="R43" s="31">
        <v>-2.74647</v>
      </c>
      <c r="S43" s="31">
        <v>-16.135339999999999</v>
      </c>
      <c r="T43" s="31">
        <v>0</v>
      </c>
      <c r="U43" s="31">
        <v>0</v>
      </c>
      <c r="V43" s="31">
        <v>0.87351999999999996</v>
      </c>
      <c r="W43" s="31">
        <v>1.1743599999999998</v>
      </c>
      <c r="X43" s="31">
        <v>0</v>
      </c>
      <c r="Y43" s="31">
        <v>3.0392200000000003</v>
      </c>
      <c r="Z43" s="31">
        <v>2.1046900000000002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-1404.3949300000002</v>
      </c>
    </row>
    <row r="44" spans="1:32" ht="12.95" customHeight="1" x14ac:dyDescent="0.2">
      <c r="A44" s="897" t="s">
        <v>691</v>
      </c>
      <c r="B44" s="31">
        <v>40.517669999999995</v>
      </c>
      <c r="C44" s="31">
        <v>1936.3820600000001</v>
      </c>
      <c r="D44" s="31">
        <v>1312.4640999999999</v>
      </c>
      <c r="E44" s="31">
        <v>933.75844999999958</v>
      </c>
      <c r="F44" s="31">
        <v>2682.5920200000005</v>
      </c>
      <c r="G44" s="31">
        <v>-25.886290000000002</v>
      </c>
      <c r="H44" s="31">
        <v>1430.8230100000001</v>
      </c>
      <c r="I44" s="31">
        <v>12463.574630000001</v>
      </c>
      <c r="J44" s="31">
        <v>5.5853299999999999</v>
      </c>
      <c r="K44" s="31">
        <v>0.17946000000000001</v>
      </c>
      <c r="L44" s="31">
        <v>7344.2803299999996</v>
      </c>
      <c r="M44" s="31">
        <v>1592.5935699999998</v>
      </c>
      <c r="N44" s="31">
        <v>1.97875</v>
      </c>
      <c r="O44" s="31">
        <v>390.63645999999994</v>
      </c>
      <c r="P44" s="31">
        <v>-589.94694000000004</v>
      </c>
      <c r="Q44" s="31">
        <v>3999.5066100000004</v>
      </c>
      <c r="R44" s="31">
        <v>-29.447900000000001</v>
      </c>
      <c r="S44" s="31">
        <v>2135.72183</v>
      </c>
      <c r="T44" s="31">
        <v>12.049620000000001</v>
      </c>
      <c r="U44" s="31">
        <v>25.100050000000003</v>
      </c>
      <c r="V44" s="31">
        <v>107.62363000000001</v>
      </c>
      <c r="W44" s="31">
        <v>2995.53253</v>
      </c>
      <c r="X44" s="31">
        <v>0</v>
      </c>
      <c r="Y44" s="31">
        <v>2202.8104600000001</v>
      </c>
      <c r="Z44" s="31">
        <v>0.57901000000000002</v>
      </c>
      <c r="AA44" s="31">
        <v>-2041.4651395740004</v>
      </c>
      <c r="AB44" s="31">
        <v>31.422949999999997</v>
      </c>
      <c r="AC44" s="31">
        <v>1215.9283800000001</v>
      </c>
      <c r="AD44" s="31">
        <v>1.85226</v>
      </c>
      <c r="AE44" s="31">
        <v>4398.58187</v>
      </c>
      <c r="AF44" s="31">
        <v>44575.328770426007</v>
      </c>
    </row>
    <row r="45" spans="1:32" ht="12.95" customHeight="1" x14ac:dyDescent="0.2">
      <c r="A45" s="73" t="s">
        <v>1606</v>
      </c>
      <c r="B45" s="31">
        <v>40.517669999999995</v>
      </c>
      <c r="C45" s="31">
        <v>1914.5582399999998</v>
      </c>
      <c r="D45" s="31">
        <v>1284.58872</v>
      </c>
      <c r="E45" s="31">
        <v>933.75845000000004</v>
      </c>
      <c r="F45" s="31">
        <v>2682.5920100000003</v>
      </c>
      <c r="G45" s="31">
        <v>-2.2886000000000002</v>
      </c>
      <c r="H45" s="31">
        <v>1405.1298299999999</v>
      </c>
      <c r="I45" s="31">
        <v>10396.93435</v>
      </c>
      <c r="J45" s="31">
        <v>5.5853299999999999</v>
      </c>
      <c r="K45" s="31">
        <v>0.17946000000000001</v>
      </c>
      <c r="L45" s="31">
        <v>7372.6442299999999</v>
      </c>
      <c r="M45" s="31">
        <v>1592.5935699999998</v>
      </c>
      <c r="N45" s="31">
        <v>1.97875</v>
      </c>
      <c r="O45" s="31">
        <v>389.64877070006207</v>
      </c>
      <c r="P45" s="31">
        <v>-594.28127999999992</v>
      </c>
      <c r="Q45" s="31">
        <v>3588.3765600000006</v>
      </c>
      <c r="R45" s="31">
        <v>-29.447899999999997</v>
      </c>
      <c r="S45" s="31">
        <v>2135.4156800000001</v>
      </c>
      <c r="T45" s="31">
        <v>12.049620000000001</v>
      </c>
      <c r="U45" s="31">
        <v>21.495649999999998</v>
      </c>
      <c r="V45" s="31">
        <v>43.623629999999999</v>
      </c>
      <c r="W45" s="31">
        <v>2995.5325299999995</v>
      </c>
      <c r="X45" s="31">
        <v>0</v>
      </c>
      <c r="Y45" s="31">
        <v>2202.8104600000001</v>
      </c>
      <c r="Z45" s="31">
        <v>0.57899999999999996</v>
      </c>
      <c r="AA45" s="31">
        <v>-2041.4651400000007</v>
      </c>
      <c r="AB45" s="31">
        <v>31.42295</v>
      </c>
      <c r="AC45" s="31">
        <v>1215.9283800000001</v>
      </c>
      <c r="AD45" s="31">
        <v>1.85225</v>
      </c>
      <c r="AE45" s="31">
        <v>4411.5252560331201</v>
      </c>
      <c r="AF45" s="31">
        <v>42013.838426733178</v>
      </c>
    </row>
    <row r="46" spans="1:32" ht="12.95" customHeight="1" x14ac:dyDescent="0.2">
      <c r="A46" s="73" t="s">
        <v>1922</v>
      </c>
      <c r="B46" s="31">
        <v>40.517669999999995</v>
      </c>
      <c r="C46" s="31">
        <v>1.4245999999999999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4582.9281799999999</v>
      </c>
      <c r="J46" s="31">
        <v>0</v>
      </c>
      <c r="K46" s="31">
        <v>0</v>
      </c>
      <c r="L46" s="31">
        <v>2541.1502</v>
      </c>
      <c r="M46" s="31">
        <v>946.94659999999999</v>
      </c>
      <c r="N46" s="31">
        <v>0</v>
      </c>
      <c r="O46" s="31">
        <v>0</v>
      </c>
      <c r="P46" s="31">
        <v>295.23542000000003</v>
      </c>
      <c r="Q46" s="31">
        <v>2788.9633000000003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110.65205999999998</v>
      </c>
      <c r="X46" s="31">
        <v>0</v>
      </c>
      <c r="Y46" s="31">
        <v>0</v>
      </c>
      <c r="Z46" s="31">
        <v>0</v>
      </c>
      <c r="AA46" s="31">
        <v>0.99439000000000033</v>
      </c>
      <c r="AB46" s="31">
        <v>31.42295</v>
      </c>
      <c r="AC46" s="31">
        <v>0</v>
      </c>
      <c r="AD46" s="31">
        <v>0</v>
      </c>
      <c r="AE46" s="31">
        <v>0</v>
      </c>
      <c r="AF46" s="31">
        <v>11340.235370000002</v>
      </c>
    </row>
    <row r="47" spans="1:32" ht="12.95" customHeight="1" x14ac:dyDescent="0.2">
      <c r="A47" s="73" t="s">
        <v>1004</v>
      </c>
      <c r="B47" s="31">
        <v>0</v>
      </c>
      <c r="C47" s="31">
        <v>1531.6648899999998</v>
      </c>
      <c r="D47" s="31">
        <v>772.39794999999992</v>
      </c>
      <c r="E47" s="31">
        <v>777.87993000000006</v>
      </c>
      <c r="F47" s="31">
        <v>2681.1550400000001</v>
      </c>
      <c r="G47" s="31">
        <v>0.14208999999999999</v>
      </c>
      <c r="H47" s="31">
        <v>3.8320699999999999</v>
      </c>
      <c r="I47" s="31">
        <v>264.06382000000002</v>
      </c>
      <c r="J47" s="31">
        <v>5.5853299999999999</v>
      </c>
      <c r="K47" s="31">
        <v>0.17946000000000001</v>
      </c>
      <c r="L47" s="31">
        <v>4586.8063000000002</v>
      </c>
      <c r="M47" s="31">
        <v>546.98491999999987</v>
      </c>
      <c r="N47" s="31">
        <v>1.97875</v>
      </c>
      <c r="O47" s="31">
        <v>193.8939832450653</v>
      </c>
      <c r="P47" s="31">
        <v>-405.87268</v>
      </c>
      <c r="Q47" s="31">
        <v>783.24445000000014</v>
      </c>
      <c r="R47" s="31">
        <v>-46.907019999999996</v>
      </c>
      <c r="S47" s="31">
        <v>1495.7359200000001</v>
      </c>
      <c r="T47" s="31">
        <v>12.049620000000001</v>
      </c>
      <c r="U47" s="31">
        <v>21.495649999999998</v>
      </c>
      <c r="V47" s="31">
        <v>43.623629999999999</v>
      </c>
      <c r="W47" s="31">
        <v>2200.3074999999999</v>
      </c>
      <c r="X47" s="31">
        <v>0</v>
      </c>
      <c r="Y47" s="31">
        <v>0</v>
      </c>
      <c r="Z47" s="31">
        <v>0.57899999999999996</v>
      </c>
      <c r="AA47" s="31">
        <v>-2065.2418100000004</v>
      </c>
      <c r="AB47" s="31">
        <v>0</v>
      </c>
      <c r="AC47" s="31">
        <v>1215.9283800000001</v>
      </c>
      <c r="AD47" s="31">
        <v>1.85225</v>
      </c>
      <c r="AE47" s="31">
        <v>3759.5637812101204</v>
      </c>
      <c r="AF47" s="31">
        <v>18382.923204455183</v>
      </c>
    </row>
    <row r="48" spans="1:32" ht="12.95" customHeight="1" x14ac:dyDescent="0.2">
      <c r="A48" s="73" t="s">
        <v>1013</v>
      </c>
      <c r="B48" s="31">
        <v>0</v>
      </c>
      <c r="C48" s="31">
        <v>381.46875</v>
      </c>
      <c r="D48" s="31">
        <v>512.19077000000004</v>
      </c>
      <c r="E48" s="31">
        <v>155.87852000000001</v>
      </c>
      <c r="F48" s="31">
        <v>1.4369700000000001</v>
      </c>
      <c r="G48" s="31">
        <v>-2.4306900000000002</v>
      </c>
      <c r="H48" s="31">
        <v>1401.2977599999999</v>
      </c>
      <c r="I48" s="31">
        <v>5549.9423499999994</v>
      </c>
      <c r="J48" s="31">
        <v>0</v>
      </c>
      <c r="K48" s="31">
        <v>0</v>
      </c>
      <c r="L48" s="31">
        <v>244.68773000000002</v>
      </c>
      <c r="M48" s="31">
        <v>98.662049999999994</v>
      </c>
      <c r="N48" s="31">
        <v>0</v>
      </c>
      <c r="O48" s="31">
        <v>195.75478745499677</v>
      </c>
      <c r="P48" s="31">
        <v>-483.64401999999995</v>
      </c>
      <c r="Q48" s="31">
        <v>16.168810000000001</v>
      </c>
      <c r="R48" s="31">
        <v>17.459119999999999</v>
      </c>
      <c r="S48" s="31">
        <v>639.67975999999999</v>
      </c>
      <c r="T48" s="31">
        <v>0</v>
      </c>
      <c r="U48" s="31">
        <v>0</v>
      </c>
      <c r="V48" s="31">
        <v>0</v>
      </c>
      <c r="W48" s="31">
        <v>684.5729699999996</v>
      </c>
      <c r="X48" s="31">
        <v>0</v>
      </c>
      <c r="Y48" s="31">
        <v>2202.8104600000001</v>
      </c>
      <c r="Z48" s="31">
        <v>0</v>
      </c>
      <c r="AA48" s="31">
        <v>22.78228</v>
      </c>
      <c r="AB48" s="31">
        <v>0</v>
      </c>
      <c r="AC48" s="31">
        <v>0</v>
      </c>
      <c r="AD48" s="31">
        <v>0</v>
      </c>
      <c r="AE48" s="31">
        <v>651.961474823</v>
      </c>
      <c r="AF48" s="31">
        <v>12290.679852277997</v>
      </c>
    </row>
    <row r="49" spans="1:32" ht="12.95" customHeight="1" x14ac:dyDescent="0.2">
      <c r="A49" s="73" t="s">
        <v>694</v>
      </c>
      <c r="B49" s="31">
        <v>0</v>
      </c>
      <c r="C49" s="31">
        <v>21.823820000000001</v>
      </c>
      <c r="D49" s="31">
        <v>27.87538</v>
      </c>
      <c r="E49" s="31">
        <v>0</v>
      </c>
      <c r="F49" s="31">
        <v>0</v>
      </c>
      <c r="G49" s="31">
        <v>-23.5977</v>
      </c>
      <c r="H49" s="31">
        <v>25.693180000000002</v>
      </c>
      <c r="I49" s="31">
        <v>2066.6402800000019</v>
      </c>
      <c r="J49" s="31">
        <v>0</v>
      </c>
      <c r="K49" s="31">
        <v>0</v>
      </c>
      <c r="L49" s="31">
        <v>-28.363900000000001</v>
      </c>
      <c r="M49" s="31">
        <v>0</v>
      </c>
      <c r="N49" s="31">
        <v>0</v>
      </c>
      <c r="O49" s="31">
        <v>0.98768929993790944</v>
      </c>
      <c r="P49" s="31">
        <v>4.3343400000000001</v>
      </c>
      <c r="Q49" s="31">
        <v>411.13004999999998</v>
      </c>
      <c r="R49" s="31">
        <v>0</v>
      </c>
      <c r="S49" s="31">
        <v>0.30614999999999998</v>
      </c>
      <c r="T49" s="31">
        <v>0</v>
      </c>
      <c r="U49" s="31">
        <v>3.6044</v>
      </c>
      <c r="V49" s="31">
        <v>64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-12.943417845980001</v>
      </c>
      <c r="AF49" s="31">
        <v>2561.4902714539594</v>
      </c>
    </row>
    <row r="50" spans="1:32" ht="12.95" customHeight="1" x14ac:dyDescent="0.2">
      <c r="A50" s="73" t="s">
        <v>1014</v>
      </c>
      <c r="B50" s="31">
        <v>0</v>
      </c>
      <c r="C50" s="31">
        <v>0</v>
      </c>
      <c r="D50" s="31">
        <v>27.87538</v>
      </c>
      <c r="E50" s="31">
        <v>0</v>
      </c>
      <c r="F50" s="31">
        <v>0</v>
      </c>
      <c r="G50" s="31">
        <v>-23.5977</v>
      </c>
      <c r="H50" s="31">
        <v>25.693180000000002</v>
      </c>
      <c r="I50" s="31">
        <v>199.49895000000001</v>
      </c>
      <c r="J50" s="31">
        <v>0</v>
      </c>
      <c r="K50" s="31">
        <v>0</v>
      </c>
      <c r="L50" s="31">
        <v>-28.363900000000001</v>
      </c>
      <c r="M50" s="31">
        <v>0</v>
      </c>
      <c r="N50" s="31">
        <v>0</v>
      </c>
      <c r="O50" s="31">
        <v>0.98768929993790944</v>
      </c>
      <c r="P50" s="31">
        <v>4.3343400000000001</v>
      </c>
      <c r="Q50" s="31">
        <v>411.13004999999998</v>
      </c>
      <c r="R50" s="31">
        <v>0</v>
      </c>
      <c r="S50" s="31">
        <v>0.30614999999999998</v>
      </c>
      <c r="T50" s="31">
        <v>0</v>
      </c>
      <c r="U50" s="31">
        <v>3.1619000000000002</v>
      </c>
      <c r="V50" s="31">
        <v>64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-12.943417845980001</v>
      </c>
      <c r="AF50" s="31">
        <v>672.08262145395781</v>
      </c>
    </row>
    <row r="51" spans="1:32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</row>
    <row r="52" spans="1:32" ht="12.95" customHeight="1" x14ac:dyDescent="0.2">
      <c r="A52" s="73" t="s">
        <v>1013</v>
      </c>
      <c r="B52" s="31">
        <v>0</v>
      </c>
      <c r="C52" s="31">
        <v>21.823820000000001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1867.141330000002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0.4425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1889.4076500000021</v>
      </c>
    </row>
    <row r="53" spans="1:32" ht="12.95" customHeight="1" x14ac:dyDescent="0.2">
      <c r="A53" s="254" t="s">
        <v>1300</v>
      </c>
      <c r="B53" s="31">
        <v>12.371529999999979</v>
      </c>
      <c r="C53" s="31">
        <v>-797.50382000000081</v>
      </c>
      <c r="D53" s="31">
        <v>-802.18713999999864</v>
      </c>
      <c r="E53" s="31">
        <v>-756.69546215245907</v>
      </c>
      <c r="F53" s="31">
        <v>-187.00053000000003</v>
      </c>
      <c r="G53" s="31">
        <v>1430.4217003565818</v>
      </c>
      <c r="H53" s="31">
        <v>-1121.2801025000003</v>
      </c>
      <c r="I53" s="31">
        <v>664.1877800000002</v>
      </c>
      <c r="J53" s="31">
        <v>76.349580000000003</v>
      </c>
      <c r="K53" s="31">
        <v>-1.3807100000000077</v>
      </c>
      <c r="L53" s="31">
        <v>-80.700040000000627</v>
      </c>
      <c r="M53" s="31">
        <v>-36.026659999998628</v>
      </c>
      <c r="N53" s="31">
        <v>160.73917</v>
      </c>
      <c r="O53" s="31">
        <v>106.74157000000014</v>
      </c>
      <c r="P53" s="31">
        <v>-2462.3031999999967</v>
      </c>
      <c r="Q53" s="31">
        <v>744.29475000000002</v>
      </c>
      <c r="R53" s="31">
        <v>-120.32436999999996</v>
      </c>
      <c r="S53" s="31">
        <v>-382.72970999999995</v>
      </c>
      <c r="T53" s="31">
        <v>0.43378999999999834</v>
      </c>
      <c r="U53" s="31">
        <v>-150.92381999999998</v>
      </c>
      <c r="V53" s="31">
        <v>64.777569790721884</v>
      </c>
      <c r="W53" s="31">
        <v>-80.755029999999351</v>
      </c>
      <c r="X53" s="31">
        <v>-14.202999999999999</v>
      </c>
      <c r="Y53" s="31">
        <v>154.24247999999943</v>
      </c>
      <c r="Z53" s="31">
        <v>1.2476400000000001</v>
      </c>
      <c r="AA53" s="31">
        <v>399.74295875199982</v>
      </c>
      <c r="AB53" s="31">
        <v>-7.6083199999999973</v>
      </c>
      <c r="AC53" s="31">
        <v>-1665.9359300000006</v>
      </c>
      <c r="AD53" s="31">
        <v>-13.872009999999996</v>
      </c>
      <c r="AE53" s="31">
        <v>-670.17216999999937</v>
      </c>
      <c r="AF53" s="31">
        <v>-5536.0515057531502</v>
      </c>
    </row>
    <row r="54" spans="1:32" ht="12.95" customHeight="1" x14ac:dyDescent="0.2">
      <c r="A54" s="254" t="s">
        <v>1301</v>
      </c>
      <c r="B54" s="31">
        <v>-468.20418999999998</v>
      </c>
      <c r="C54" s="31">
        <v>-10181.49048</v>
      </c>
      <c r="D54" s="31">
        <v>-7016.4844499999999</v>
      </c>
      <c r="E54" s="31">
        <v>-10941.697380000001</v>
      </c>
      <c r="F54" s="31">
        <v>-901.97762</v>
      </c>
      <c r="G54" s="31">
        <v>-765.57790422439928</v>
      </c>
      <c r="H54" s="31">
        <v>-6053.4946275000002</v>
      </c>
      <c r="I54" s="31">
        <v>-11728.909679999999</v>
      </c>
      <c r="J54" s="31">
        <v>-30.795759999999998</v>
      </c>
      <c r="K54" s="31">
        <v>-255.83644999999999</v>
      </c>
      <c r="L54" s="31">
        <v>-13753.5785</v>
      </c>
      <c r="M54" s="31">
        <v>-9933.8820099999975</v>
      </c>
      <c r="N54" s="31">
        <v>164.07704000000001</v>
      </c>
      <c r="O54" s="31">
        <v>-1195.8119799999999</v>
      </c>
      <c r="P54" s="31">
        <v>-18295.009669999999</v>
      </c>
      <c r="Q54" s="31">
        <v>-8714.3067699999992</v>
      </c>
      <c r="R54" s="31">
        <v>-548.11671999999999</v>
      </c>
      <c r="S54" s="31">
        <v>-2320.7276499999998</v>
      </c>
      <c r="T54" s="31">
        <v>-61.835709999999999</v>
      </c>
      <c r="U54" s="31">
        <v>-180.00078999999999</v>
      </c>
      <c r="V54" s="31">
        <v>-582.03007050408428</v>
      </c>
      <c r="W54" s="31">
        <v>-6521.2839699999995</v>
      </c>
      <c r="X54" s="31">
        <v>-20.815999999999999</v>
      </c>
      <c r="Y54" s="31">
        <v>-4112.3532000000005</v>
      </c>
      <c r="Z54" s="31">
        <v>1.6351500000000001</v>
      </c>
      <c r="AA54" s="31">
        <v>-1316.3844379999998</v>
      </c>
      <c r="AB54" s="31">
        <v>-25.861099999999997</v>
      </c>
      <c r="AC54" s="31">
        <v>-2647.2397900000001</v>
      </c>
      <c r="AD54" s="31">
        <v>-33.242599999999996</v>
      </c>
      <c r="AE54" s="31">
        <v>-6005.5878200000006</v>
      </c>
      <c r="AF54" s="31">
        <v>-124446.8251402285</v>
      </c>
    </row>
    <row r="55" spans="1:32" ht="12.95" customHeight="1" x14ac:dyDescent="0.2">
      <c r="A55" s="254" t="s">
        <v>1302</v>
      </c>
      <c r="B55" s="31">
        <v>421.02618999999999</v>
      </c>
      <c r="C55" s="31">
        <v>6488.77466</v>
      </c>
      <c r="D55" s="31">
        <v>2460.6289700000007</v>
      </c>
      <c r="E55" s="31">
        <v>1247.9417878475426</v>
      </c>
      <c r="F55" s="31">
        <v>698.41038000000003</v>
      </c>
      <c r="G55" s="31">
        <v>707.8404945809815</v>
      </c>
      <c r="H55" s="31">
        <v>2868.513535</v>
      </c>
      <c r="I55" s="31">
        <v>9740.0930800000006</v>
      </c>
      <c r="J55" s="31">
        <v>27.50611</v>
      </c>
      <c r="K55" s="31">
        <v>15.928240000000001</v>
      </c>
      <c r="L55" s="31">
        <v>7816.3760999999995</v>
      </c>
      <c r="M55" s="31">
        <v>5841.4322699999993</v>
      </c>
      <c r="N55" s="31">
        <v>-17.147269999999999</v>
      </c>
      <c r="O55" s="31">
        <v>1091.94784</v>
      </c>
      <c r="P55" s="31">
        <v>10267.318700000002</v>
      </c>
      <c r="Q55" s="31">
        <v>6365.3973699999988</v>
      </c>
      <c r="R55" s="31">
        <v>92.962090000000003</v>
      </c>
      <c r="S55" s="31">
        <v>1704.0553699999998</v>
      </c>
      <c r="T55" s="31">
        <v>16.738610000000001</v>
      </c>
      <c r="U55" s="31">
        <v>2.3483399999999999</v>
      </c>
      <c r="V55" s="31">
        <v>308.39750916431962</v>
      </c>
      <c r="W55" s="31">
        <v>3480.31943</v>
      </c>
      <c r="X55" s="31">
        <v>0</v>
      </c>
      <c r="Y55" s="31">
        <v>3003.8057200000003</v>
      </c>
      <c r="Z55" s="31">
        <v>-0.69291999999999998</v>
      </c>
      <c r="AA55" s="31">
        <v>1236.6262567519998</v>
      </c>
      <c r="AB55" s="31">
        <v>18.10277</v>
      </c>
      <c r="AC55" s="31">
        <v>1263.1601899999996</v>
      </c>
      <c r="AD55" s="31">
        <v>16.02721</v>
      </c>
      <c r="AE55" s="31">
        <v>4387.1026900000006</v>
      </c>
      <c r="AF55" s="31">
        <v>71570.941723344848</v>
      </c>
    </row>
    <row r="56" spans="1:32" ht="12.95" customHeight="1" x14ac:dyDescent="0.2">
      <c r="A56" s="254" t="s">
        <v>1303</v>
      </c>
      <c r="B56" s="31">
        <v>187.28173999999999</v>
      </c>
      <c r="C56" s="31">
        <v>7280.4736299999995</v>
      </c>
      <c r="D56" s="31">
        <v>7427.9233700000004</v>
      </c>
      <c r="E56" s="31">
        <v>9298.431849999999</v>
      </c>
      <c r="F56" s="31">
        <v>531.28883999999994</v>
      </c>
      <c r="G56" s="31">
        <v>2112.0370099999996</v>
      </c>
      <c r="H56" s="31">
        <v>3561.9055499999999</v>
      </c>
      <c r="I56" s="31">
        <v>10992.903259999999</v>
      </c>
      <c r="J56" s="31">
        <v>89.116429999999994</v>
      </c>
      <c r="K56" s="31">
        <v>260.21154999999999</v>
      </c>
      <c r="L56" s="31">
        <v>12247.92427</v>
      </c>
      <c r="M56" s="31">
        <v>9820.7112799999995</v>
      </c>
      <c r="N56" s="31">
        <v>8.5875499999999985</v>
      </c>
      <c r="O56" s="31">
        <v>2160.41255</v>
      </c>
      <c r="P56" s="31">
        <v>14941.9228</v>
      </c>
      <c r="Q56" s="31">
        <v>11222.08525</v>
      </c>
      <c r="R56" s="31">
        <v>474.37238000000002</v>
      </c>
      <c r="S56" s="31">
        <v>918.30552</v>
      </c>
      <c r="T56" s="31">
        <v>65.008139999999997</v>
      </c>
      <c r="U56" s="31">
        <v>160.34484</v>
      </c>
      <c r="V56" s="31">
        <v>690.89382113048657</v>
      </c>
      <c r="W56" s="31">
        <v>7746.3028099999992</v>
      </c>
      <c r="X56" s="31">
        <v>6.6130000000000004</v>
      </c>
      <c r="Y56" s="31">
        <v>5101.4412499999999</v>
      </c>
      <c r="Z56" s="31">
        <v>0.61080999999999996</v>
      </c>
      <c r="AA56" s="31">
        <v>1931.7544599999999</v>
      </c>
      <c r="AB56" s="31">
        <v>0.49</v>
      </c>
      <c r="AC56" s="31">
        <v>-583.83907999999997</v>
      </c>
      <c r="AD56" s="31">
        <v>8.4822199999999999</v>
      </c>
      <c r="AE56" s="31">
        <v>4860.5208200000006</v>
      </c>
      <c r="AF56" s="31">
        <v>113524.51792113049</v>
      </c>
    </row>
    <row r="57" spans="1:32" ht="12.95" customHeight="1" x14ac:dyDescent="0.2">
      <c r="A57" s="254" t="s">
        <v>1304</v>
      </c>
      <c r="B57" s="31">
        <v>-127.73221000000001</v>
      </c>
      <c r="C57" s="31">
        <v>-4385.26163</v>
      </c>
      <c r="D57" s="31">
        <v>-3674.2550299999998</v>
      </c>
      <c r="E57" s="31">
        <v>-361.37171999999998</v>
      </c>
      <c r="F57" s="31">
        <v>-514.72212999999999</v>
      </c>
      <c r="G57" s="31">
        <v>-623.87790000000007</v>
      </c>
      <c r="H57" s="31">
        <v>-1498.2045600000001</v>
      </c>
      <c r="I57" s="31">
        <v>-8339.8988800000006</v>
      </c>
      <c r="J57" s="31">
        <v>-9.4771999999999998</v>
      </c>
      <c r="K57" s="31">
        <v>-21.684049999999999</v>
      </c>
      <c r="L57" s="31">
        <v>-6391.42191</v>
      </c>
      <c r="M57" s="31">
        <v>-5764.2882</v>
      </c>
      <c r="N57" s="31">
        <v>5.2218500000000008</v>
      </c>
      <c r="O57" s="31">
        <v>-1949.8068400000002</v>
      </c>
      <c r="P57" s="31">
        <v>-9376.5350299999991</v>
      </c>
      <c r="Q57" s="31">
        <v>-8128.8810999999996</v>
      </c>
      <c r="R57" s="31">
        <v>-139.54211999999998</v>
      </c>
      <c r="S57" s="31">
        <v>-684.36294999999996</v>
      </c>
      <c r="T57" s="31">
        <v>-19.477250000000002</v>
      </c>
      <c r="U57" s="31">
        <v>-133.61621</v>
      </c>
      <c r="V57" s="31">
        <v>-352.48369000000002</v>
      </c>
      <c r="W57" s="31">
        <v>-4786.0932999999995</v>
      </c>
      <c r="X57" s="31">
        <v>0</v>
      </c>
      <c r="Y57" s="31">
        <v>-3838.6512900000002</v>
      </c>
      <c r="Z57" s="31">
        <v>-0.3054</v>
      </c>
      <c r="AA57" s="31">
        <v>-1452.25332</v>
      </c>
      <c r="AB57" s="31">
        <v>-0.33999000000000001</v>
      </c>
      <c r="AC57" s="31">
        <v>301.98275000000001</v>
      </c>
      <c r="AD57" s="31">
        <v>-5.1388400000000001</v>
      </c>
      <c r="AE57" s="31">
        <v>-3912.20786</v>
      </c>
      <c r="AF57" s="31">
        <v>-66184.686010000005</v>
      </c>
    </row>
    <row r="58" spans="1:32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</row>
    <row r="59" spans="1:32" ht="12.95" customHeight="1" x14ac:dyDescent="0.2">
      <c r="A59" s="252" t="s">
        <v>1309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11.413969999999999</v>
      </c>
      <c r="P59" s="31">
        <v>-29.792720000000003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-18.378750000000004</v>
      </c>
    </row>
    <row r="60" spans="1:32" ht="12.95" customHeight="1" x14ac:dyDescent="0.2">
      <c r="A60" s="1704" t="s">
        <v>1232</v>
      </c>
      <c r="B60" s="31">
        <v>-520.0410607039646</v>
      </c>
      <c r="C60" s="31">
        <v>-1912.6005300000004</v>
      </c>
      <c r="D60" s="31">
        <v>-8438.6452242483301</v>
      </c>
      <c r="E60" s="31">
        <v>-12057.819614274991</v>
      </c>
      <c r="F60" s="31">
        <v>-138.79923546825268</v>
      </c>
      <c r="G60" s="31">
        <v>-3797.8244376357529</v>
      </c>
      <c r="H60" s="31">
        <v>-6960.1768500000026</v>
      </c>
      <c r="I60" s="31">
        <v>-2716.7054992758835</v>
      </c>
      <c r="J60" s="31">
        <v>-62.448169999999998</v>
      </c>
      <c r="K60" s="31">
        <v>-447.45645000000002</v>
      </c>
      <c r="L60" s="31">
        <v>-5817.4235799999988</v>
      </c>
      <c r="M60" s="31">
        <v>-4523.3288054649565</v>
      </c>
      <c r="N60" s="31">
        <v>-19.133448972257064</v>
      </c>
      <c r="O60" s="31">
        <v>-742.5618613622571</v>
      </c>
      <c r="P60" s="31">
        <v>-5221.027759999999</v>
      </c>
      <c r="Q60" s="31">
        <v>-1461.5621435800006</v>
      </c>
      <c r="R60" s="31">
        <v>147.02244636951627</v>
      </c>
      <c r="S60" s="31">
        <v>-874.42423000000008</v>
      </c>
      <c r="T60" s="31">
        <v>-44.259969999999996</v>
      </c>
      <c r="U60" s="31">
        <v>-528.07778129419955</v>
      </c>
      <c r="V60" s="31">
        <v>-229.55790504879792</v>
      </c>
      <c r="W60" s="31">
        <v>-5694.2802533097056</v>
      </c>
      <c r="X60" s="31">
        <v>-104.37299999999999</v>
      </c>
      <c r="Y60" s="31">
        <v>-1699.8681999999999</v>
      </c>
      <c r="Z60" s="31">
        <v>-18.742198999704399</v>
      </c>
      <c r="AA60" s="31">
        <v>-1514.9474726658327</v>
      </c>
      <c r="AB60" s="31">
        <v>-126.20596</v>
      </c>
      <c r="AC60" s="31">
        <v>-4235.5209629289493</v>
      </c>
      <c r="AD60" s="31">
        <v>-28.435899999999982</v>
      </c>
      <c r="AE60" s="31">
        <v>-4162.7610288771493</v>
      </c>
      <c r="AF60" s="31">
        <v>-73951.987087741451</v>
      </c>
    </row>
    <row r="61" spans="1:32" ht="12.95" customHeight="1" x14ac:dyDescent="0.2">
      <c r="A61" s="1708" t="s">
        <v>2036</v>
      </c>
      <c r="B61" s="31">
        <v>-140.86102</v>
      </c>
      <c r="C61" s="31">
        <v>-2719.9662700000003</v>
      </c>
      <c r="D61" s="31">
        <v>-6634.6829042483305</v>
      </c>
      <c r="E61" s="31">
        <v>-8483.4820442749915</v>
      </c>
      <c r="F61" s="31">
        <v>-379.21394000000004</v>
      </c>
      <c r="G61" s="31">
        <v>-2451.8786676357531</v>
      </c>
      <c r="H61" s="31">
        <v>-7575.0831700000026</v>
      </c>
      <c r="I61" s="31">
        <v>-4826.6321699999999</v>
      </c>
      <c r="J61" s="31">
        <v>-38.560319999999997</v>
      </c>
      <c r="K61" s="31">
        <v>-345.03532000000001</v>
      </c>
      <c r="L61" s="31">
        <v>-7803.1651499999998</v>
      </c>
      <c r="M61" s="31">
        <v>-5211.4053100000001</v>
      </c>
      <c r="N61" s="31">
        <v>-19.5748</v>
      </c>
      <c r="O61" s="31">
        <v>-714.1950700000001</v>
      </c>
      <c r="P61" s="31">
        <v>-4334.8188999999993</v>
      </c>
      <c r="Q61" s="31">
        <v>-3224.9233300000014</v>
      </c>
      <c r="R61" s="31">
        <v>-326.19661999999994</v>
      </c>
      <c r="S61" s="31">
        <v>-2290.91473</v>
      </c>
      <c r="T61" s="31">
        <v>-32.732559999999999</v>
      </c>
      <c r="U61" s="31">
        <v>-439.38218129419948</v>
      </c>
      <c r="V61" s="31">
        <v>-80.047060000000002</v>
      </c>
      <c r="W61" s="31">
        <v>-5803.1903400000001</v>
      </c>
      <c r="X61" s="31">
        <v>-104.559</v>
      </c>
      <c r="Y61" s="31">
        <v>-2408.0478499999999</v>
      </c>
      <c r="Z61" s="31">
        <v>-35.40157</v>
      </c>
      <c r="AA61" s="31">
        <v>-2364.7069800000004</v>
      </c>
      <c r="AB61" s="31">
        <v>-115.52916</v>
      </c>
      <c r="AC61" s="31">
        <v>-3165.7853300000002</v>
      </c>
      <c r="AD61" s="31">
        <v>-79.290449999999993</v>
      </c>
      <c r="AE61" s="31">
        <v>-3509.65002</v>
      </c>
      <c r="AF61" s="31">
        <v>-75658.912237453289</v>
      </c>
    </row>
    <row r="62" spans="1:32" ht="12.95" customHeight="1" x14ac:dyDescent="0.2">
      <c r="A62" s="1708" t="s">
        <v>3962</v>
      </c>
      <c r="B62" s="31">
        <v>-140.86102</v>
      </c>
      <c r="C62" s="31">
        <v>-2719.9662700000003</v>
      </c>
      <c r="D62" s="31">
        <v>-6634.6829042483305</v>
      </c>
      <c r="E62" s="31">
        <v>-8483.4820442749915</v>
      </c>
      <c r="F62" s="31">
        <v>-379.21394000000004</v>
      </c>
      <c r="G62" s="31">
        <v>-2451.8786676357531</v>
      </c>
      <c r="H62" s="31">
        <v>-7575.0831700000026</v>
      </c>
      <c r="I62" s="31">
        <v>-4826.6321699999999</v>
      </c>
      <c r="J62" s="31">
        <v>-38.560319999999997</v>
      </c>
      <c r="K62" s="31">
        <v>-345.03532000000001</v>
      </c>
      <c r="L62" s="31">
        <v>-7803.1651499999998</v>
      </c>
      <c r="M62" s="31">
        <v>-5211.4053100000001</v>
      </c>
      <c r="N62" s="31">
        <v>-19.5748</v>
      </c>
      <c r="O62" s="31">
        <v>-714.1950700000001</v>
      </c>
      <c r="P62" s="31">
        <v>-4334.8188999999993</v>
      </c>
      <c r="Q62" s="31">
        <v>-3224.9233300000014</v>
      </c>
      <c r="R62" s="31">
        <v>-326.19661999999994</v>
      </c>
      <c r="S62" s="31">
        <v>-2290.91473</v>
      </c>
      <c r="T62" s="31">
        <v>-32.732559999999999</v>
      </c>
      <c r="U62" s="31">
        <v>-439.38218129419948</v>
      </c>
      <c r="V62" s="31">
        <v>-80.047060000000002</v>
      </c>
      <c r="W62" s="31">
        <v>-5803.1903400000001</v>
      </c>
      <c r="X62" s="31">
        <v>-104.559</v>
      </c>
      <c r="Y62" s="31">
        <v>-2408.0478499999999</v>
      </c>
      <c r="Z62" s="31">
        <v>-35.40157</v>
      </c>
      <c r="AA62" s="31">
        <v>-2364.7069800000004</v>
      </c>
      <c r="AB62" s="31">
        <v>-115.52916</v>
      </c>
      <c r="AC62" s="31">
        <v>-3165.7853300000002</v>
      </c>
      <c r="AD62" s="31">
        <v>-79.290449999999993</v>
      </c>
      <c r="AE62" s="31">
        <v>-3509.65002</v>
      </c>
      <c r="AF62" s="31">
        <v>-75658.912237453289</v>
      </c>
    </row>
    <row r="63" spans="1:32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</row>
    <row r="64" spans="1:32" ht="12.95" customHeight="1" x14ac:dyDescent="0.2">
      <c r="A64" s="1708" t="s">
        <v>1946</v>
      </c>
      <c r="B64" s="31">
        <v>125.47419000000001</v>
      </c>
      <c r="C64" s="31">
        <v>1610.6419699999999</v>
      </c>
      <c r="D64" s="31">
        <v>1579.5171</v>
      </c>
      <c r="E64" s="31">
        <v>1352.6914999999999</v>
      </c>
      <c r="F64" s="31">
        <v>391.17340000000002</v>
      </c>
      <c r="G64" s="31">
        <v>2.0400299999999998</v>
      </c>
      <c r="H64" s="31">
        <v>1571.41569</v>
      </c>
      <c r="I64" s="31">
        <v>4067.5294399999998</v>
      </c>
      <c r="J64" s="31">
        <v>18.401430000000001</v>
      </c>
      <c r="K64" s="31">
        <v>18.182290000000002</v>
      </c>
      <c r="L64" s="31">
        <v>4932.6959400000005</v>
      </c>
      <c r="M64" s="31">
        <v>2335.9682699999998</v>
      </c>
      <c r="N64" s="31">
        <v>6.4040100000000004</v>
      </c>
      <c r="O64" s="31">
        <v>673.95869999999991</v>
      </c>
      <c r="P64" s="31">
        <v>437.68064000000004</v>
      </c>
      <c r="Q64" s="31">
        <v>3051.6444300000007</v>
      </c>
      <c r="R64" s="31">
        <v>603.91697999999997</v>
      </c>
      <c r="S64" s="31">
        <v>1816.6538</v>
      </c>
      <c r="T64" s="31">
        <v>10.406790000000001</v>
      </c>
      <c r="U64" s="31">
        <v>219.27879999999999</v>
      </c>
      <c r="V64" s="31">
        <v>18.145589999999999</v>
      </c>
      <c r="W64" s="31">
        <v>2567.9636399999999</v>
      </c>
      <c r="X64" s="31">
        <v>38.076000000000001</v>
      </c>
      <c r="Y64" s="31">
        <v>1615.2108799999999</v>
      </c>
      <c r="Z64" s="31">
        <v>34.515790000000003</v>
      </c>
      <c r="AA64" s="31">
        <v>1424.5399600000001</v>
      </c>
      <c r="AB64" s="31">
        <v>95.564399999999992</v>
      </c>
      <c r="AC64" s="31">
        <v>1451.9416699999999</v>
      </c>
      <c r="AD64" s="31">
        <v>59.542280000000005</v>
      </c>
      <c r="AE64" s="31">
        <v>434.72442999999998</v>
      </c>
      <c r="AF64" s="31">
        <v>32565.90004</v>
      </c>
    </row>
    <row r="65" spans="1:32" ht="12.95" customHeight="1" x14ac:dyDescent="0.2">
      <c r="A65" s="1708" t="s">
        <v>3963</v>
      </c>
      <c r="B65" s="31">
        <v>-167.6221260094666</v>
      </c>
      <c r="C65" s="31">
        <v>-463.25138999999996</v>
      </c>
      <c r="D65" s="31">
        <v>-2298.3825200000001</v>
      </c>
      <c r="E65" s="31">
        <v>-2573.3731200000002</v>
      </c>
      <c r="F65" s="31">
        <v>-80.017451809766825</v>
      </c>
      <c r="G65" s="31">
        <v>-724.83992000000001</v>
      </c>
      <c r="H65" s="31">
        <v>-556.44194999999991</v>
      </c>
      <c r="I65" s="31">
        <v>-1397.9301008672669</v>
      </c>
      <c r="J65" s="31">
        <v>-27.391449999999999</v>
      </c>
      <c r="K65" s="31">
        <v>-74.596229999999991</v>
      </c>
      <c r="L65" s="31">
        <v>-1297.5736999999999</v>
      </c>
      <c r="M65" s="31">
        <v>-870.13620489816151</v>
      </c>
      <c r="N65" s="31">
        <v>-1.99085159196701</v>
      </c>
      <c r="O65" s="31">
        <v>-476.02222421465609</v>
      </c>
      <c r="P65" s="31">
        <v>-797.69502999999997</v>
      </c>
      <c r="Q65" s="31">
        <v>-806.90233067999998</v>
      </c>
      <c r="R65" s="31">
        <v>-61.882948287551251</v>
      </c>
      <c r="S65" s="31">
        <v>-241.8424</v>
      </c>
      <c r="T65" s="31">
        <v>-14.31291</v>
      </c>
      <c r="U65" s="31">
        <v>-201.37376</v>
      </c>
      <c r="V65" s="31">
        <v>-93.056744558246578</v>
      </c>
      <c r="W65" s="31">
        <v>-1544.2387189289427</v>
      </c>
      <c r="X65" s="31">
        <v>-18.02</v>
      </c>
      <c r="Y65" s="31">
        <v>-497.22275999999999</v>
      </c>
      <c r="Z65" s="31">
        <v>-9.9277987342191381</v>
      </c>
      <c r="AA65" s="31">
        <v>-407.58611887010005</v>
      </c>
      <c r="AB65" s="31">
        <v>-61.359199999999994</v>
      </c>
      <c r="AC65" s="31">
        <v>-1913.50887327593</v>
      </c>
      <c r="AD65" s="31">
        <v>-4.7299600000000002</v>
      </c>
      <c r="AE65" s="31">
        <v>-592.46664625355413</v>
      </c>
      <c r="AF65" s="31">
        <v>-18275.69543897983</v>
      </c>
    </row>
    <row r="66" spans="1:32" ht="12.95" customHeight="1" x14ac:dyDescent="0.2">
      <c r="A66" s="1708" t="s">
        <v>3964</v>
      </c>
      <c r="B66" s="31">
        <v>-86.719777421853621</v>
      </c>
      <c r="C66" s="31">
        <v>-340.02483999999998</v>
      </c>
      <c r="D66" s="31">
        <v>-631.42633999999998</v>
      </c>
      <c r="E66" s="31">
        <v>-1745.9416899999999</v>
      </c>
      <c r="F66" s="31">
        <v>-57.727175633799931</v>
      </c>
      <c r="G66" s="31">
        <v>-231.75355000000002</v>
      </c>
      <c r="H66" s="31">
        <v>-219.57755</v>
      </c>
      <c r="I66" s="31">
        <v>-456.98233454169525</v>
      </c>
      <c r="J66" s="31">
        <v>-1.1192800000000001</v>
      </c>
      <c r="K66" s="31">
        <v>-31.69557</v>
      </c>
      <c r="L66" s="31">
        <v>-887.81623999999999</v>
      </c>
      <c r="M66" s="31">
        <v>-300.3363838434567</v>
      </c>
      <c r="N66" s="31">
        <v>-1.91082190051172</v>
      </c>
      <c r="O66" s="31">
        <v>-193.11717938186368</v>
      </c>
      <c r="P66" s="31">
        <v>-421.33769000000001</v>
      </c>
      <c r="Q66" s="31">
        <v>-183.97371661</v>
      </c>
      <c r="R66" s="31">
        <v>-2.2823101841690305</v>
      </c>
      <c r="S66" s="31">
        <v>-43.296219999999998</v>
      </c>
      <c r="T66" s="31">
        <v>-7.6212900000000001</v>
      </c>
      <c r="U66" s="31">
        <v>-88.123290000000011</v>
      </c>
      <c r="V66" s="31">
        <v>-42.337335097443088</v>
      </c>
      <c r="W66" s="31">
        <v>-525.12429420921467</v>
      </c>
      <c r="X66" s="31">
        <v>-11.83</v>
      </c>
      <c r="Y66" s="31">
        <v>-169.22874999999999</v>
      </c>
      <c r="Z66" s="31">
        <v>-4.4454608847503225</v>
      </c>
      <c r="AA66" s="31">
        <v>-122.56082824977214</v>
      </c>
      <c r="AB66" s="31">
        <v>-40.893889999999999</v>
      </c>
      <c r="AC66" s="31">
        <v>-520.72151701690416</v>
      </c>
      <c r="AD66" s="31">
        <v>-3.0006399999999998</v>
      </c>
      <c r="AE66" s="31">
        <v>-36.312839047929025</v>
      </c>
      <c r="AF66" s="31">
        <v>-7409.2388040233654</v>
      </c>
    </row>
    <row r="67" spans="1:32" ht="12.95" customHeight="1" x14ac:dyDescent="0.2">
      <c r="A67" s="1708" t="s">
        <v>3965</v>
      </c>
      <c r="B67" s="31">
        <v>-4.940310748317251</v>
      </c>
      <c r="C67" s="31">
        <v>0</v>
      </c>
      <c r="D67" s="31">
        <v>-341.43215000000004</v>
      </c>
      <c r="E67" s="31">
        <v>-553.80749000000003</v>
      </c>
      <c r="F67" s="31">
        <v>-2.1618944304867718</v>
      </c>
      <c r="G67" s="31">
        <v>-77.342029999999994</v>
      </c>
      <c r="H67" s="31">
        <v>-148.38545000000002</v>
      </c>
      <c r="I67" s="31">
        <v>-28.26940604161787</v>
      </c>
      <c r="J67" s="31">
        <v>-0.50895999999999997</v>
      </c>
      <c r="K67" s="31">
        <v>-2.0949599999999999</v>
      </c>
      <c r="L67" s="31">
        <v>-238.78461999999999</v>
      </c>
      <c r="M67" s="31">
        <v>-272.72320633926984</v>
      </c>
      <c r="N67" s="31">
        <v>-0.25609373857339601</v>
      </c>
      <c r="O67" s="31">
        <v>-24.942898991156774</v>
      </c>
      <c r="P67" s="31">
        <v>-23.33456</v>
      </c>
      <c r="Q67" s="31">
        <v>-115.03548632</v>
      </c>
      <c r="R67" s="31">
        <v>-15.895153888062698</v>
      </c>
      <c r="S67" s="31">
        <v>-60.339790000000001</v>
      </c>
      <c r="T67" s="31">
        <v>0</v>
      </c>
      <c r="U67" s="31">
        <v>-3.3843299999999998</v>
      </c>
      <c r="V67" s="31">
        <v>-7.5476363613670072</v>
      </c>
      <c r="W67" s="31">
        <v>-241.92204892271786</v>
      </c>
      <c r="X67" s="31">
        <v>-4.4690000000000003</v>
      </c>
      <c r="Y67" s="31">
        <v>-42.160640000000001</v>
      </c>
      <c r="Z67" s="31">
        <v>-0.44511954239636042</v>
      </c>
      <c r="AA67" s="31">
        <v>-44.633505545960176</v>
      </c>
      <c r="AB67" s="31">
        <v>-3.9881100000000003</v>
      </c>
      <c r="AC67" s="31">
        <v>-47.512002636114808</v>
      </c>
      <c r="AD67" s="31">
        <v>-0.12670000000000001</v>
      </c>
      <c r="AE67" s="31">
        <v>0</v>
      </c>
      <c r="AF67" s="31">
        <v>-2306.4435535060402</v>
      </c>
    </row>
    <row r="68" spans="1:32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-4.0450892547682136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-4.0450892547682136</v>
      </c>
    </row>
    <row r="69" spans="1:32" ht="12.95" customHeight="1" x14ac:dyDescent="0.2">
      <c r="A69" s="1704" t="s">
        <v>2340</v>
      </c>
      <c r="B69" s="31">
        <v>-245.37201652432714</v>
      </c>
      <c r="C69" s="31">
        <v>0</v>
      </c>
      <c r="D69" s="31">
        <v>-87.485289999999992</v>
      </c>
      <c r="E69" s="31">
        <v>-53.906769999999995</v>
      </c>
      <c r="F69" s="31">
        <v>-10.852173594199105</v>
      </c>
      <c r="G69" s="31">
        <v>-301.11410999999998</v>
      </c>
      <c r="H69" s="31">
        <v>-0.49132999999999999</v>
      </c>
      <c r="I69" s="31">
        <v>-68.903236729979767</v>
      </c>
      <c r="J69" s="31">
        <v>-4.3662200000000002</v>
      </c>
      <c r="K69" s="31">
        <v>-9.0565499999999997</v>
      </c>
      <c r="L69" s="31">
        <v>-390.66851000000003</v>
      </c>
      <c r="M69" s="31">
        <v>-200.54429112930012</v>
      </c>
      <c r="N69" s="31">
        <v>-1.7068317412049401</v>
      </c>
      <c r="O69" s="31">
        <v>-8.2431887745804229</v>
      </c>
      <c r="P69" s="31">
        <v>-69.912109999999998</v>
      </c>
      <c r="Q69" s="31">
        <v>-171.90387996999999</v>
      </c>
      <c r="R69" s="31">
        <v>-50.637501270700788</v>
      </c>
      <c r="S69" s="31">
        <v>-47.427190000000003</v>
      </c>
      <c r="T69" s="31">
        <v>0</v>
      </c>
      <c r="U69" s="31">
        <v>-15.093020000000001</v>
      </c>
      <c r="V69" s="31">
        <v>-11.62823996296556</v>
      </c>
      <c r="W69" s="31">
        <v>-82.48642131713035</v>
      </c>
      <c r="X69" s="31">
        <v>-3.5710000000000002</v>
      </c>
      <c r="Y69" s="31">
        <v>-178.53231</v>
      </c>
      <c r="Z69" s="31">
        <v>-1.2915798383385841</v>
      </c>
      <c r="AA69" s="31">
        <v>0</v>
      </c>
      <c r="AB69" s="31">
        <v>0</v>
      </c>
      <c r="AC69" s="31">
        <v>0</v>
      </c>
      <c r="AD69" s="31">
        <v>-0.61326000000000003</v>
      </c>
      <c r="AE69" s="31">
        <v>-388.16430837817205</v>
      </c>
      <c r="AF69" s="31">
        <v>-2403.9713392308986</v>
      </c>
    </row>
    <row r="70" spans="1:32" ht="12.95" customHeight="1" x14ac:dyDescent="0.2">
      <c r="A70" s="1708" t="s">
        <v>1285</v>
      </c>
      <c r="B70" s="31">
        <v>0</v>
      </c>
      <c r="C70" s="31">
        <v>0</v>
      </c>
      <c r="D70" s="31">
        <v>-24.753119999999999</v>
      </c>
      <c r="E70" s="31">
        <v>0</v>
      </c>
      <c r="F70" s="31">
        <v>0</v>
      </c>
      <c r="G70" s="31">
        <v>-12.93619</v>
      </c>
      <c r="H70" s="31">
        <v>-31.61309</v>
      </c>
      <c r="I70" s="31">
        <v>-5.5176910953236975</v>
      </c>
      <c r="J70" s="31">
        <v>-8.9033700000000007</v>
      </c>
      <c r="K70" s="31">
        <v>-3.16011</v>
      </c>
      <c r="L70" s="31">
        <v>-132.1113</v>
      </c>
      <c r="M70" s="31">
        <v>-0.10659</v>
      </c>
      <c r="N70" s="31">
        <v>-9.8060000000000008E-2</v>
      </c>
      <c r="O70" s="31">
        <v>0</v>
      </c>
      <c r="P70" s="31">
        <v>-11.610110000000001</v>
      </c>
      <c r="Q70" s="31">
        <v>-10.467829999999999</v>
      </c>
      <c r="R70" s="31">
        <v>0</v>
      </c>
      <c r="S70" s="31">
        <v>-7.2576999999999998</v>
      </c>
      <c r="T70" s="31">
        <v>0</v>
      </c>
      <c r="U70" s="31">
        <v>0</v>
      </c>
      <c r="V70" s="31">
        <v>-13.086479068775684</v>
      </c>
      <c r="W70" s="31">
        <v>-65.282069931700178</v>
      </c>
      <c r="X70" s="31">
        <v>0</v>
      </c>
      <c r="Y70" s="31">
        <v>-19.886770000000002</v>
      </c>
      <c r="Z70" s="31">
        <v>-1.7464600000000001</v>
      </c>
      <c r="AA70" s="31">
        <v>0</v>
      </c>
      <c r="AB70" s="31">
        <v>0</v>
      </c>
      <c r="AC70" s="31">
        <v>-39.934909999999995</v>
      </c>
      <c r="AD70" s="31">
        <v>-0.21716999999999997</v>
      </c>
      <c r="AE70" s="31">
        <v>-70.891645197494029</v>
      </c>
      <c r="AF70" s="31">
        <v>-459.58066529329363</v>
      </c>
    </row>
    <row r="71" spans="1:32" ht="12.95" customHeight="1" x14ac:dyDescent="0.2">
      <c r="A71" s="78" t="s">
        <v>648</v>
      </c>
      <c r="B71" s="31">
        <v>0</v>
      </c>
      <c r="C71" s="31">
        <v>0</v>
      </c>
      <c r="D71" s="31">
        <v>0</v>
      </c>
      <c r="E71" s="31">
        <v>-141.24401999999998</v>
      </c>
      <c r="F71" s="31">
        <v>-11.90448</v>
      </c>
      <c r="G71" s="31">
        <v>0</v>
      </c>
      <c r="H71" s="31">
        <v>0</v>
      </c>
      <c r="I71" s="31">
        <v>-15.597249999999979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-0.88500000000000001</v>
      </c>
      <c r="Q71" s="31">
        <v>0</v>
      </c>
      <c r="R71" s="31">
        <v>-47.381059999999998</v>
      </c>
      <c r="S71" s="31">
        <v>0.76812000000000002</v>
      </c>
      <c r="T71" s="31">
        <v>0</v>
      </c>
      <c r="U71" s="31">
        <v>0</v>
      </c>
      <c r="V71" s="31">
        <v>0</v>
      </c>
      <c r="W71" s="31">
        <v>-0.1163</v>
      </c>
      <c r="X71" s="31">
        <v>0</v>
      </c>
      <c r="Y71" s="31">
        <v>0</v>
      </c>
      <c r="Z71" s="31">
        <v>0</v>
      </c>
      <c r="AA71" s="31">
        <v>-13.253129999999999</v>
      </c>
      <c r="AB71" s="31">
        <v>0</v>
      </c>
      <c r="AC71" s="31">
        <v>0</v>
      </c>
      <c r="AD71" s="31">
        <v>0</v>
      </c>
      <c r="AE71" s="31">
        <v>0</v>
      </c>
      <c r="AF71" s="31">
        <v>-229.61311999999992</v>
      </c>
    </row>
    <row r="72" spans="1:32" ht="15" customHeight="1" x14ac:dyDescent="0.2">
      <c r="A72" s="1318" t="s">
        <v>850</v>
      </c>
      <c r="B72" s="1721">
        <v>-541.51797070396469</v>
      </c>
      <c r="C72" s="1721">
        <v>-4142.1698100000012</v>
      </c>
      <c r="D72" s="1721">
        <v>-14749.904924248325</v>
      </c>
      <c r="E72" s="1721">
        <v>-21536.439046427447</v>
      </c>
      <c r="F72" s="1721">
        <v>-671.11188546825213</v>
      </c>
      <c r="G72" s="1721">
        <v>-3214.1924372791705</v>
      </c>
      <c r="H72" s="1721">
        <v>-15417.757352500001</v>
      </c>
      <c r="I72" s="1721">
        <v>-8387.9144292758847</v>
      </c>
      <c r="J72" s="1721">
        <v>12.571040000000004</v>
      </c>
      <c r="K72" s="1721">
        <v>-608.88913000000002</v>
      </c>
      <c r="L72" s="1721">
        <v>-13520.872779999998</v>
      </c>
      <c r="M72" s="1721">
        <v>-8234.2508254649565</v>
      </c>
      <c r="N72" s="1721">
        <v>138.37494102774292</v>
      </c>
      <c r="O72" s="1721">
        <v>-664.87682136225703</v>
      </c>
      <c r="P72" s="1721">
        <v>-10413.888499999995</v>
      </c>
      <c r="Q72" s="1721">
        <v>-1950.6528735800005</v>
      </c>
      <c r="R72" s="1721">
        <v>-85.274313630483675</v>
      </c>
      <c r="S72" s="1721">
        <v>-2295.6608299999998</v>
      </c>
      <c r="T72" s="1721">
        <v>-49.295249999999996</v>
      </c>
      <c r="U72" s="1721">
        <v>-834.69950129419954</v>
      </c>
      <c r="V72" s="1721">
        <v>-315.81422525807608</v>
      </c>
      <c r="W72" s="1721">
        <v>-9298.3072633097054</v>
      </c>
      <c r="X72" s="1721">
        <v>-120.16399999999999</v>
      </c>
      <c r="Y72" s="1721">
        <v>-2966.0182900000004</v>
      </c>
      <c r="Z72" s="1721">
        <v>-24.0748589997044</v>
      </c>
      <c r="AA72" s="1721">
        <v>-1608.0498053808335</v>
      </c>
      <c r="AB72" s="1721">
        <v>-147.28125</v>
      </c>
      <c r="AC72" s="1721">
        <v>-8042.109352928951</v>
      </c>
      <c r="AD72" s="1721">
        <v>-62.834789999999977</v>
      </c>
      <c r="AE72" s="1721">
        <v>-8795.0378488771494</v>
      </c>
      <c r="AF72" s="1721">
        <v>-138548.11438496161</v>
      </c>
    </row>
    <row r="73" spans="1:32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D73" s="1727"/>
      <c r="AE73" s="1727"/>
      <c r="AF73" s="1727"/>
    </row>
    <row r="74" spans="1:32" ht="15" customHeight="1" thickBot="1" x14ac:dyDescent="0.25">
      <c r="A74" s="1316" t="s">
        <v>851</v>
      </c>
      <c r="B74" s="1726">
        <v>103.11757479179278</v>
      </c>
      <c r="C74" s="1726">
        <v>8151.0908199999994</v>
      </c>
      <c r="D74" s="1726">
        <v>7780.2098457516749</v>
      </c>
      <c r="E74" s="1726">
        <v>11815.770163572561</v>
      </c>
      <c r="F74" s="1726">
        <v>-405.96030546825205</v>
      </c>
      <c r="G74" s="1726">
        <v>7692.005362720829</v>
      </c>
      <c r="H74" s="1726">
        <v>8433.5379575000006</v>
      </c>
      <c r="I74" s="1726">
        <v>1351.266681178824</v>
      </c>
      <c r="J74" s="1726">
        <v>90.591310000000021</v>
      </c>
      <c r="K74" s="1726">
        <v>941.14938000000006</v>
      </c>
      <c r="L74" s="1726">
        <v>14794.924584401229</v>
      </c>
      <c r="M74" s="1726">
        <v>3510.3941125823876</v>
      </c>
      <c r="N74" s="1726">
        <v>195.62868102774291</v>
      </c>
      <c r="O74" s="1726">
        <v>870.75362946992686</v>
      </c>
      <c r="P74" s="1726">
        <v>7263.0827830237122</v>
      </c>
      <c r="Q74" s="1726">
        <v>5211.5947328775283</v>
      </c>
      <c r="R74" s="1726">
        <v>453.40428636951606</v>
      </c>
      <c r="S74" s="1726">
        <v>3234.8952900000013</v>
      </c>
      <c r="T74" s="1726">
        <v>25.117290000000011</v>
      </c>
      <c r="U74" s="1726">
        <v>859.28407870580054</v>
      </c>
      <c r="V74" s="1726">
        <v>-70.57469268671133</v>
      </c>
      <c r="W74" s="1726">
        <v>14981.269843144144</v>
      </c>
      <c r="X74" s="1726">
        <v>213.18600000000004</v>
      </c>
      <c r="Y74" s="1726">
        <v>6973.438629100001</v>
      </c>
      <c r="Z74" s="1726">
        <v>-7.8500167813814734</v>
      </c>
      <c r="AA74" s="1726">
        <v>3366.0921210741435</v>
      </c>
      <c r="AB74" s="1726">
        <v>-28.716050000000038</v>
      </c>
      <c r="AC74" s="1726">
        <v>2821.8714882471077</v>
      </c>
      <c r="AD74" s="1726">
        <v>189.3701100000001</v>
      </c>
      <c r="AE74" s="1726">
        <v>3410.5717802058443</v>
      </c>
      <c r="AF74" s="1726">
        <v>114220.51747080842</v>
      </c>
    </row>
    <row r="75" spans="1:32" ht="12.95" customHeight="1" x14ac:dyDescent="0.2">
      <c r="A75" s="1143" t="s">
        <v>2141</v>
      </c>
      <c r="B75" s="1144">
        <v>-58.61683282866553</v>
      </c>
      <c r="C75" s="1144">
        <v>5895.8323499999988</v>
      </c>
      <c r="D75" s="1144">
        <v>667.93302999999935</v>
      </c>
      <c r="E75" s="1144">
        <v>12515.654542429365</v>
      </c>
      <c r="F75" s="1144">
        <v>800.49662176877757</v>
      </c>
      <c r="G75" s="1144">
        <v>3107.6892000000003</v>
      </c>
      <c r="H75" s="1144">
        <v>16275.941540000007</v>
      </c>
      <c r="I75" s="1144">
        <v>2511.8840695112999</v>
      </c>
      <c r="J75" s="1144">
        <v>-117.63512</v>
      </c>
      <c r="K75" s="1144">
        <v>376.45004000000006</v>
      </c>
      <c r="L75" s="1144">
        <v>20747.804460000003</v>
      </c>
      <c r="M75" s="1144">
        <v>5238.274379658259</v>
      </c>
      <c r="N75" s="1144">
        <v>1.8811497867868421</v>
      </c>
      <c r="O75" s="1144">
        <v>778.96097381038169</v>
      </c>
      <c r="P75" s="1144">
        <v>14184.437060527478</v>
      </c>
      <c r="Q75" s="1144">
        <v>3558.7718999999988</v>
      </c>
      <c r="R75" s="1144">
        <v>216.61497881881007</v>
      </c>
      <c r="S75" s="1144">
        <v>1502.8742499999996</v>
      </c>
      <c r="T75" s="1144">
        <v>-10.744119999999995</v>
      </c>
      <c r="U75" s="1144">
        <v>742.86235999999963</v>
      </c>
      <c r="V75" s="1144">
        <v>-86.514310383391447</v>
      </c>
      <c r="W75" s="1144">
        <v>8413.6566747996785</v>
      </c>
      <c r="X75" s="1144">
        <v>0.48499999999999999</v>
      </c>
      <c r="Y75" s="1144">
        <v>5341.6518899999965</v>
      </c>
      <c r="Z75" s="1144">
        <v>30.304370000000009</v>
      </c>
      <c r="AA75" s="1144">
        <v>2764.142506717888</v>
      </c>
      <c r="AB75" s="1144">
        <v>-126.46844000000002</v>
      </c>
      <c r="AC75" s="1144">
        <v>4170.318083425198</v>
      </c>
      <c r="AD75" s="1144">
        <v>28.934250513326216</v>
      </c>
      <c r="AE75" s="1144">
        <v>6478.1832930650444</v>
      </c>
      <c r="AF75" s="1144">
        <v>115952.06015162022</v>
      </c>
    </row>
    <row r="76" spans="1:32" ht="12.95" customHeight="1" x14ac:dyDescent="0.2">
      <c r="A76" s="1143" t="s">
        <v>1861</v>
      </c>
      <c r="B76" s="1146">
        <v>7.0789999999999997</v>
      </c>
      <c r="C76" s="1146">
        <v>8327.2050099999979</v>
      </c>
      <c r="D76" s="1146">
        <v>7770.7883699999938</v>
      </c>
      <c r="E76" s="1146">
        <v>17517.512689649368</v>
      </c>
      <c r="F76" s="1146">
        <v>539.60219107972728</v>
      </c>
      <c r="G76" s="1146">
        <v>2924.474936480377</v>
      </c>
      <c r="H76" s="1146">
        <v>14296.597799999769</v>
      </c>
      <c r="I76" s="1146">
        <v>-1229.9348314024573</v>
      </c>
      <c r="J76" s="1146">
        <v>-100.61211999999999</v>
      </c>
      <c r="K76" s="1146">
        <v>-31.468300000000106</v>
      </c>
      <c r="L76" s="1146">
        <v>10744.114369999999</v>
      </c>
      <c r="M76" s="1146">
        <v>3497.7116647080256</v>
      </c>
      <c r="N76" s="1146">
        <v>4.8973600000000008</v>
      </c>
      <c r="O76" s="1146">
        <v>594.53410787361247</v>
      </c>
      <c r="P76" s="1146">
        <v>4576.7830007206212</v>
      </c>
      <c r="Q76" s="1146">
        <v>1701.8077746675629</v>
      </c>
      <c r="R76" s="1146">
        <v>75.313883448973215</v>
      </c>
      <c r="S76" s="1146">
        <v>423.46679999999992</v>
      </c>
      <c r="T76" s="1146">
        <v>25.521399999999975</v>
      </c>
      <c r="U76" s="1146">
        <v>1643.6465300000007</v>
      </c>
      <c r="V76" s="1146">
        <v>868.701351617657</v>
      </c>
      <c r="W76" s="1146">
        <v>8721.2000499999976</v>
      </c>
      <c r="X76" s="1146">
        <v>-15.891989999999998</v>
      </c>
      <c r="Y76" s="1146">
        <v>4044.1708299999991</v>
      </c>
      <c r="Z76" s="1146">
        <v>106.2660723</v>
      </c>
      <c r="AA76" s="1146">
        <v>3047.4377588200277</v>
      </c>
      <c r="AB76" s="1146">
        <v>-62.106410000000025</v>
      </c>
      <c r="AC76" s="1146">
        <v>1450.0718181656439</v>
      </c>
      <c r="AD76" s="1146" t="s">
        <v>1933</v>
      </c>
      <c r="AE76" s="1146">
        <v>4359.6917757282527</v>
      </c>
      <c r="AF76" s="1146">
        <v>95828.58289385715</v>
      </c>
    </row>
    <row r="77" spans="1:32" ht="12.95" customHeight="1" x14ac:dyDescent="0.2">
      <c r="A77" s="190" t="s">
        <v>1111</v>
      </c>
      <c r="B77" s="84" t="s">
        <v>1933</v>
      </c>
      <c r="C77" s="84">
        <v>10847.795021952135</v>
      </c>
      <c r="D77" s="84">
        <v>5442.059369999999</v>
      </c>
      <c r="E77" s="84">
        <v>16196.308625769274</v>
      </c>
      <c r="F77" s="84">
        <v>219.91766811419174</v>
      </c>
      <c r="G77" s="84">
        <v>4964.8849107269034</v>
      </c>
      <c r="H77" s="84">
        <v>7110.6683400000829</v>
      </c>
      <c r="I77" s="84">
        <v>3586.6900221779665</v>
      </c>
      <c r="J77" s="84">
        <v>-7.6466600000000016</v>
      </c>
      <c r="K77" s="84">
        <v>-27.685760000000002</v>
      </c>
      <c r="L77" s="84">
        <v>6010.3013899999969</v>
      </c>
      <c r="M77" s="84">
        <v>3009.002069999995</v>
      </c>
      <c r="N77" s="84">
        <v>289.83755999999994</v>
      </c>
      <c r="O77" s="84">
        <v>638.69354165466473</v>
      </c>
      <c r="P77" s="84">
        <v>1058.8536886149927</v>
      </c>
      <c r="Q77" s="84">
        <v>1490.2946400000039</v>
      </c>
      <c r="R77" s="84">
        <v>572.93164153746682</v>
      </c>
      <c r="S77" s="84">
        <v>593.22135999999989</v>
      </c>
      <c r="T77" s="84">
        <v>72.994450000000001</v>
      </c>
      <c r="U77" s="84">
        <v>669.2085699999999</v>
      </c>
      <c r="V77" s="84">
        <v>213.41929084350093</v>
      </c>
      <c r="W77" s="84">
        <v>6698.3861421435795</v>
      </c>
      <c r="X77" s="84" t="s">
        <v>1933</v>
      </c>
      <c r="Y77" s="84">
        <v>6480.6735899999985</v>
      </c>
      <c r="Z77" s="84">
        <v>10.602052606194144</v>
      </c>
      <c r="AA77" s="84">
        <v>2195.7092200000006</v>
      </c>
      <c r="AB77" s="84" t="s">
        <v>1933</v>
      </c>
      <c r="AC77" s="84">
        <v>3170.3919999999998</v>
      </c>
      <c r="AD77" s="84" t="s">
        <v>1933</v>
      </c>
      <c r="AE77" s="84">
        <v>1598.7991668883892</v>
      </c>
      <c r="AF77" s="84">
        <v>83106.311913029334</v>
      </c>
    </row>
    <row r="78" spans="1:32" ht="12.95" customHeight="1" thickBot="1" x14ac:dyDescent="0.25">
      <c r="A78" s="191" t="s">
        <v>1112</v>
      </c>
      <c r="B78" s="85" t="s">
        <v>1933</v>
      </c>
      <c r="C78" s="85">
        <v>8178.6216799999975</v>
      </c>
      <c r="D78" s="85">
        <v>8002.9571099999866</v>
      </c>
      <c r="E78" s="85">
        <v>9526.73027</v>
      </c>
      <c r="F78" s="85">
        <v>165.13</v>
      </c>
      <c r="G78" s="85">
        <v>3274.4195462499993</v>
      </c>
      <c r="H78" s="85">
        <v>16180.162290000255</v>
      </c>
      <c r="I78" s="85">
        <v>2051.819295603997</v>
      </c>
      <c r="J78" s="85" t="s">
        <v>1933</v>
      </c>
      <c r="K78" s="85" t="s">
        <v>1933</v>
      </c>
      <c r="L78" s="85">
        <v>7413.8318599999993</v>
      </c>
      <c r="M78" s="85">
        <v>-1311.1192007748434</v>
      </c>
      <c r="N78" s="85">
        <v>37.941180000000003</v>
      </c>
      <c r="O78" s="85">
        <v>479.12394157342516</v>
      </c>
      <c r="P78" s="85">
        <v>2540.3450899999998</v>
      </c>
      <c r="Q78" s="85">
        <v>1596.3245400000001</v>
      </c>
      <c r="R78" s="85">
        <v>361.79449</v>
      </c>
      <c r="S78" s="85">
        <v>345.64721999999995</v>
      </c>
      <c r="T78" s="85">
        <v>61.287589999999994</v>
      </c>
      <c r="U78" s="85">
        <v>989.6648100000001</v>
      </c>
      <c r="V78" s="85">
        <v>285.74725658377486</v>
      </c>
      <c r="W78" s="85">
        <v>4103.7021500904302</v>
      </c>
      <c r="X78" s="85" t="s">
        <v>1933</v>
      </c>
      <c r="Y78" s="85">
        <v>5609.2349000000013</v>
      </c>
      <c r="Z78" s="85">
        <v>-43.399389999999997</v>
      </c>
      <c r="AA78" s="85">
        <v>2126.8830398885893</v>
      </c>
      <c r="AB78" s="85" t="s">
        <v>1933</v>
      </c>
      <c r="AC78" s="85">
        <v>922.26355000000308</v>
      </c>
      <c r="AD78" s="85" t="s">
        <v>1933</v>
      </c>
      <c r="AE78" s="85">
        <v>1667.9254260535765</v>
      </c>
      <c r="AF78" s="85">
        <v>74567.038645269189</v>
      </c>
    </row>
  </sheetData>
  <mergeCells count="2">
    <mergeCell ref="O5:AF6"/>
    <mergeCell ref="A5:N6"/>
  </mergeCells>
  <phoneticPr fontId="6" type="noConversion"/>
  <conditionalFormatting sqref="B8:AF8">
    <cfRule type="expression" dxfId="226" priority="767" stopIfTrue="1">
      <formula>#REF!=1</formula>
    </cfRule>
  </conditionalFormatting>
  <conditionalFormatting sqref="D9:AF9">
    <cfRule type="expression" dxfId="225" priority="1161" stopIfTrue="1">
      <formula>$AI9=1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4" min="2" max="7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G80"/>
  <sheetViews>
    <sheetView showGridLines="0" zoomScaleNormal="100" workbookViewId="0">
      <pane xSplit="1" ySplit="8" topLeftCell="I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N6"/>
    </sheetView>
  </sheetViews>
  <sheetFormatPr defaultRowHeight="12.75" x14ac:dyDescent="0.2"/>
  <cols>
    <col min="1" max="1" width="47.140625" style="514" customWidth="1"/>
    <col min="2" max="2" width="7.140625" style="514" customWidth="1"/>
    <col min="3" max="3" width="7.85546875" style="514" customWidth="1"/>
    <col min="4" max="4" width="7.5703125" style="514" customWidth="1"/>
    <col min="5" max="5" width="8" style="514" customWidth="1"/>
    <col min="6" max="6" width="6.85546875" style="514" customWidth="1"/>
    <col min="7" max="7" width="7.5703125" style="514" customWidth="1"/>
    <col min="8" max="8" width="8.28515625" style="514" customWidth="1"/>
    <col min="9" max="9" width="6.7109375" style="514" customWidth="1"/>
    <col min="10" max="10" width="5.7109375" style="514" customWidth="1"/>
    <col min="11" max="11" width="7.140625" style="514" customWidth="1"/>
    <col min="12" max="12" width="7.7109375" style="514" customWidth="1"/>
    <col min="13" max="13" width="7.42578125" style="514" customWidth="1"/>
    <col min="14" max="14" width="5.85546875" style="514" customWidth="1"/>
    <col min="15" max="15" width="7" style="514" customWidth="1"/>
    <col min="16" max="16" width="7.42578125" style="514" customWidth="1"/>
    <col min="17" max="17" width="7.5703125" style="514" customWidth="1"/>
    <col min="18" max="18" width="7.28515625" style="514" customWidth="1"/>
    <col min="19" max="19" width="7.140625" style="514" customWidth="1"/>
    <col min="20" max="20" width="6.5703125" style="514" customWidth="1"/>
    <col min="21" max="21" width="6.7109375" style="514" customWidth="1"/>
    <col min="22" max="22" width="6.42578125" style="514" customWidth="1"/>
    <col min="23" max="23" width="7.7109375" style="514" customWidth="1"/>
    <col min="24" max="24" width="6.85546875" style="514" customWidth="1"/>
    <col min="25" max="25" width="7.7109375" style="514" customWidth="1"/>
    <col min="26" max="26" width="7.140625" style="514" customWidth="1"/>
    <col min="27" max="27" width="7.7109375" style="514" customWidth="1"/>
    <col min="28" max="28" width="5.7109375" style="514" customWidth="1"/>
    <col min="29" max="29" width="7.140625" style="514" customWidth="1"/>
    <col min="30" max="30" width="7.7109375" style="514" customWidth="1"/>
    <col min="31" max="31" width="7.5703125" style="514" customWidth="1"/>
    <col min="32" max="32" width="8" style="514" customWidth="1"/>
    <col min="33" max="33" width="8.5703125" style="514" customWidth="1"/>
    <col min="34" max="16384" width="9.140625" style="514"/>
  </cols>
  <sheetData>
    <row r="1" spans="1:33" x14ac:dyDescent="0.2">
      <c r="A1" s="877" t="s">
        <v>624</v>
      </c>
    </row>
    <row r="2" spans="1:33" x14ac:dyDescent="0.2">
      <c r="A2" s="877" t="s">
        <v>625</v>
      </c>
    </row>
    <row r="3" spans="1:33" s="959" customFormat="1" ht="15" customHeight="1" x14ac:dyDescent="0.2">
      <c r="A3" s="1052" t="s">
        <v>1038</v>
      </c>
      <c r="AG3" s="1054" t="str">
        <f>"TABLE: " &amp;RIGHT(A3,2)</f>
        <v>TABLE: 19</v>
      </c>
    </row>
    <row r="4" spans="1:33" s="579" customFormat="1" ht="12" customHeight="1" x14ac:dyDescent="0.2"/>
    <row r="5" spans="1:33" s="579" customFormat="1" ht="18" customHeight="1" x14ac:dyDescent="0.2">
      <c r="A5" s="1942" t="s">
        <v>207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6" t="s">
        <v>3981</v>
      </c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  <c r="AG5" s="1941"/>
    </row>
    <row r="6" spans="1:33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  <c r="AG6" s="1941"/>
    </row>
    <row r="7" spans="1:33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E7" s="509"/>
      <c r="AG7" s="518">
        <v>0</v>
      </c>
    </row>
    <row r="8" spans="1:33" s="309" customFormat="1" ht="75" customHeight="1" thickBot="1" x14ac:dyDescent="0.25">
      <c r="A8" s="1313"/>
      <c r="B8" s="1313" t="s">
        <v>1876</v>
      </c>
      <c r="C8" s="1313" t="s">
        <v>1538</v>
      </c>
      <c r="D8" s="1313" t="s">
        <v>1074</v>
      </c>
      <c r="E8" s="1313" t="s">
        <v>1033</v>
      </c>
      <c r="F8" s="1313" t="s">
        <v>1899</v>
      </c>
      <c r="G8" s="1313" t="s">
        <v>1900</v>
      </c>
      <c r="H8" s="1313" t="s">
        <v>1090</v>
      </c>
      <c r="I8" s="1313" t="s">
        <v>1976</v>
      </c>
      <c r="J8" s="1313" t="s">
        <v>1129</v>
      </c>
      <c r="K8" s="1313" t="s">
        <v>999</v>
      </c>
      <c r="L8" s="1313" t="s">
        <v>1908</v>
      </c>
      <c r="M8" s="1315" t="s">
        <v>1076</v>
      </c>
      <c r="N8" s="1313" t="s">
        <v>1102</v>
      </c>
      <c r="O8" s="1313" t="s">
        <v>1997</v>
      </c>
      <c r="P8" s="1313" t="s">
        <v>1881</v>
      </c>
      <c r="Q8" s="1313" t="s">
        <v>1028</v>
      </c>
      <c r="R8" s="1313" t="s">
        <v>1753</v>
      </c>
      <c r="S8" s="1313" t="s">
        <v>1077</v>
      </c>
      <c r="T8" s="1313" t="s">
        <v>1032</v>
      </c>
      <c r="U8" s="1313" t="s">
        <v>1031</v>
      </c>
      <c r="V8" s="1313" t="s">
        <v>1101</v>
      </c>
      <c r="W8" s="1313" t="s">
        <v>1934</v>
      </c>
      <c r="X8" s="1313" t="s">
        <v>1877</v>
      </c>
      <c r="Y8" s="1313" t="s">
        <v>1100</v>
      </c>
      <c r="Z8" s="1313" t="s">
        <v>1073</v>
      </c>
      <c r="AA8" s="1313" t="s">
        <v>1488</v>
      </c>
      <c r="AB8" s="1313" t="s">
        <v>5</v>
      </c>
      <c r="AC8" s="1313" t="s">
        <v>1886</v>
      </c>
      <c r="AD8" s="1311" t="s">
        <v>1029</v>
      </c>
      <c r="AE8" s="1311" t="s">
        <v>1878</v>
      </c>
      <c r="AF8" s="1313" t="s">
        <v>1022</v>
      </c>
      <c r="AG8" s="1313" t="s">
        <v>1407</v>
      </c>
    </row>
    <row r="9" spans="1:33" ht="15" customHeight="1" x14ac:dyDescent="0.2">
      <c r="A9" s="926" t="s">
        <v>844</v>
      </c>
      <c r="B9" s="90"/>
      <c r="C9" s="90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2"/>
      <c r="AG9" s="92"/>
    </row>
    <row r="10" spans="1:33" ht="12.95" customHeight="1" x14ac:dyDescent="0.2">
      <c r="A10" s="250" t="s">
        <v>1019</v>
      </c>
      <c r="B10" s="31">
        <v>1006.8726400000014</v>
      </c>
      <c r="C10" s="31">
        <v>50563.840060000024</v>
      </c>
      <c r="D10" s="31">
        <v>50971.411180000039</v>
      </c>
      <c r="E10" s="31">
        <v>111768.76567000004</v>
      </c>
      <c r="F10" s="31">
        <v>7176.5661099999961</v>
      </c>
      <c r="G10" s="31">
        <v>40397.626973899823</v>
      </c>
      <c r="H10" s="31">
        <v>157983.44831000007</v>
      </c>
      <c r="I10" s="31">
        <v>4623.7510900000016</v>
      </c>
      <c r="J10" s="31">
        <v>95.686240000000055</v>
      </c>
      <c r="K10" s="31">
        <v>6186.3247199999987</v>
      </c>
      <c r="L10" s="31">
        <v>33359.040840000001</v>
      </c>
      <c r="M10" s="31">
        <v>50127.838710000018</v>
      </c>
      <c r="N10" s="31">
        <v>146.5738799999998</v>
      </c>
      <c r="O10" s="31">
        <v>4393.6550900000011</v>
      </c>
      <c r="P10" s="31">
        <v>47419.907829999996</v>
      </c>
      <c r="Q10" s="31">
        <v>44143.66203000005</v>
      </c>
      <c r="R10" s="31">
        <v>27341.244570000003</v>
      </c>
      <c r="S10" s="31">
        <v>6935.9458499999973</v>
      </c>
      <c r="T10" s="31">
        <v>209.29700000000048</v>
      </c>
      <c r="U10" s="31">
        <v>10912.265369999999</v>
      </c>
      <c r="V10" s="31">
        <v>1038.3663600000004</v>
      </c>
      <c r="W10" s="31">
        <v>20558.744679999989</v>
      </c>
      <c r="X10" s="31">
        <v>3803.69</v>
      </c>
      <c r="Y10" s="31">
        <v>11134.773616199989</v>
      </c>
      <c r="Z10" s="31">
        <v>2488.1073200000001</v>
      </c>
      <c r="AA10" s="31">
        <v>35521.415259999994</v>
      </c>
      <c r="AB10" s="31">
        <v>0</v>
      </c>
      <c r="AC10" s="31">
        <v>156.15551000000073</v>
      </c>
      <c r="AD10" s="31">
        <v>43512.688009999954</v>
      </c>
      <c r="AE10" s="31">
        <v>28696.990429999994</v>
      </c>
      <c r="AF10" s="31">
        <v>17419.117460000001</v>
      </c>
      <c r="AG10" s="31">
        <v>820093.77281009976</v>
      </c>
    </row>
    <row r="11" spans="1:33" ht="12.95" customHeight="1" x14ac:dyDescent="0.2">
      <c r="A11" s="250" t="s">
        <v>1178</v>
      </c>
      <c r="B11" s="31">
        <v>11465.391399999999</v>
      </c>
      <c r="C11" s="31">
        <v>158856.69450000001</v>
      </c>
      <c r="D11" s="31">
        <v>178646.50843000002</v>
      </c>
      <c r="E11" s="31">
        <v>276462.05313000001</v>
      </c>
      <c r="F11" s="31">
        <v>26319.332069999997</v>
      </c>
      <c r="G11" s="31">
        <v>73059.350233899822</v>
      </c>
      <c r="H11" s="31">
        <v>351122.19246000005</v>
      </c>
      <c r="I11" s="31">
        <v>35337.691070000001</v>
      </c>
      <c r="J11" s="31">
        <v>1012.9224499999999</v>
      </c>
      <c r="K11" s="31">
        <v>13598.94304</v>
      </c>
      <c r="L11" s="31">
        <v>110425.64021</v>
      </c>
      <c r="M11" s="31">
        <v>149757.80415000001</v>
      </c>
      <c r="N11" s="31">
        <v>2698.0936999999999</v>
      </c>
      <c r="O11" s="31">
        <v>33409.71372</v>
      </c>
      <c r="P11" s="31">
        <v>84731.728419999999</v>
      </c>
      <c r="Q11" s="31">
        <v>144626.74376000004</v>
      </c>
      <c r="R11" s="31">
        <v>61827.555469999999</v>
      </c>
      <c r="S11" s="31">
        <v>31439.126469999996</v>
      </c>
      <c r="T11" s="31">
        <v>2726.9210200000007</v>
      </c>
      <c r="U11" s="31">
        <v>35757.263309999995</v>
      </c>
      <c r="V11" s="31">
        <v>5773.8058000000001</v>
      </c>
      <c r="W11" s="31">
        <v>72697.634720000002</v>
      </c>
      <c r="X11" s="31">
        <v>14857.92</v>
      </c>
      <c r="Y11" s="31">
        <v>59072.886030000001</v>
      </c>
      <c r="Z11" s="31">
        <v>8249.9961999999996</v>
      </c>
      <c r="AA11" s="31">
        <v>70582.478860000003</v>
      </c>
      <c r="AB11" s="31">
        <v>32.152619999999999</v>
      </c>
      <c r="AC11" s="31">
        <v>4797.1244000000006</v>
      </c>
      <c r="AD11" s="31">
        <v>146473.52655999997</v>
      </c>
      <c r="AE11" s="31">
        <v>65154.490679999995</v>
      </c>
      <c r="AF11" s="31">
        <v>78613.102610000002</v>
      </c>
      <c r="AG11" s="31">
        <v>2309586.7874938999</v>
      </c>
    </row>
    <row r="12" spans="1:33" ht="12.95" customHeight="1" x14ac:dyDescent="0.2">
      <c r="A12" s="250" t="s">
        <v>1286</v>
      </c>
      <c r="B12" s="31">
        <v>9721.2788699999983</v>
      </c>
      <c r="C12" s="31">
        <v>155546.11255000002</v>
      </c>
      <c r="D12" s="31">
        <v>163127.21511000002</v>
      </c>
      <c r="E12" s="31">
        <v>257076.72182000001</v>
      </c>
      <c r="F12" s="31">
        <v>26319.297629999997</v>
      </c>
      <c r="G12" s="31">
        <v>63601.615803899818</v>
      </c>
      <c r="H12" s="31">
        <v>347092.42794000002</v>
      </c>
      <c r="I12" s="31">
        <v>34680.873599999999</v>
      </c>
      <c r="J12" s="31">
        <v>1012.9224499999999</v>
      </c>
      <c r="K12" s="31">
        <v>13598.94304</v>
      </c>
      <c r="L12" s="31">
        <v>102198.69189</v>
      </c>
      <c r="M12" s="31">
        <v>133644.55803000001</v>
      </c>
      <c r="N12" s="31">
        <v>2698.0936999999999</v>
      </c>
      <c r="O12" s="31">
        <v>33409.71372</v>
      </c>
      <c r="P12" s="31">
        <v>84732.12053</v>
      </c>
      <c r="Q12" s="31">
        <v>140648.75511000003</v>
      </c>
      <c r="R12" s="31">
        <v>61806.395089999998</v>
      </c>
      <c r="S12" s="31">
        <v>31429.048229999997</v>
      </c>
      <c r="T12" s="31">
        <v>2726.9210200000007</v>
      </c>
      <c r="U12" s="31">
        <v>35427.816279999992</v>
      </c>
      <c r="V12" s="31">
        <v>5773.7179599999999</v>
      </c>
      <c r="W12" s="31">
        <v>72697.625090000001</v>
      </c>
      <c r="X12" s="31">
        <v>14857.92</v>
      </c>
      <c r="Y12" s="31">
        <v>59073.296739999998</v>
      </c>
      <c r="Z12" s="31">
        <v>8249.98567</v>
      </c>
      <c r="AA12" s="31">
        <v>69583.329339999997</v>
      </c>
      <c r="AB12" s="31">
        <v>32.152619999999999</v>
      </c>
      <c r="AC12" s="31">
        <v>4797.1244000000006</v>
      </c>
      <c r="AD12" s="31">
        <v>146473.53989999997</v>
      </c>
      <c r="AE12" s="31">
        <v>65154.490679999995</v>
      </c>
      <c r="AF12" s="31">
        <v>74513.879069999995</v>
      </c>
      <c r="AG12" s="31">
        <v>2221706.5838838997</v>
      </c>
    </row>
    <row r="13" spans="1:33" ht="12.95" customHeight="1" x14ac:dyDescent="0.2">
      <c r="A13" s="250" t="s">
        <v>1287</v>
      </c>
      <c r="B13" s="31">
        <v>1744.1125300000001</v>
      </c>
      <c r="C13" s="31">
        <v>3310.5819499999998</v>
      </c>
      <c r="D13" s="31">
        <v>15519.293320000001</v>
      </c>
      <c r="E13" s="31">
        <v>19385.331309999998</v>
      </c>
      <c r="F13" s="31">
        <v>3.4439999999999998E-2</v>
      </c>
      <c r="G13" s="31">
        <v>9457.7344300000077</v>
      </c>
      <c r="H13" s="31">
        <v>4029.7645200000002</v>
      </c>
      <c r="I13" s="31">
        <v>656.81746999999996</v>
      </c>
      <c r="J13" s="31">
        <v>0</v>
      </c>
      <c r="K13" s="31">
        <v>0</v>
      </c>
      <c r="L13" s="31">
        <v>8226.9483199999995</v>
      </c>
      <c r="M13" s="31">
        <v>16113.246120000002</v>
      </c>
      <c r="N13" s="31">
        <v>0</v>
      </c>
      <c r="O13" s="31">
        <v>0</v>
      </c>
      <c r="P13" s="31">
        <v>-0.39211000000000001</v>
      </c>
      <c r="Q13" s="31">
        <v>3977.9886499999998</v>
      </c>
      <c r="R13" s="31">
        <v>21.16038</v>
      </c>
      <c r="S13" s="31">
        <v>10.078239999999999</v>
      </c>
      <c r="T13" s="31">
        <v>0</v>
      </c>
      <c r="U13" s="31">
        <v>329.44702999999998</v>
      </c>
      <c r="V13" s="31">
        <v>8.7840000000000001E-2</v>
      </c>
      <c r="W13" s="31">
        <v>9.6300000000000014E-3</v>
      </c>
      <c r="X13" s="31">
        <v>0</v>
      </c>
      <c r="Y13" s="31">
        <v>-0.41070999999999996</v>
      </c>
      <c r="Z13" s="31">
        <v>1.0529999999999999E-2</v>
      </c>
      <c r="AA13" s="31">
        <v>999.14952000000017</v>
      </c>
      <c r="AB13" s="31">
        <v>0</v>
      </c>
      <c r="AC13" s="31">
        <v>0</v>
      </c>
      <c r="AD13" s="31">
        <v>-1.3339999999999999E-2</v>
      </c>
      <c r="AE13" s="31">
        <v>0</v>
      </c>
      <c r="AF13" s="31">
        <v>4099.22354</v>
      </c>
      <c r="AG13" s="31">
        <v>87880.203610000011</v>
      </c>
    </row>
    <row r="14" spans="1:33" ht="12.95" customHeight="1" x14ac:dyDescent="0.2">
      <c r="A14" s="250" t="s">
        <v>1288</v>
      </c>
      <c r="B14" s="31">
        <v>-9645.3706399999974</v>
      </c>
      <c r="C14" s="31">
        <v>-101176.72026999999</v>
      </c>
      <c r="D14" s="31">
        <v>-127910.76356999998</v>
      </c>
      <c r="E14" s="31">
        <v>-159173.18523999999</v>
      </c>
      <c r="F14" s="31">
        <v>-20278.277749999997</v>
      </c>
      <c r="G14" s="31">
        <v>-26240.102279999999</v>
      </c>
      <c r="H14" s="31">
        <v>-174372.03384000002</v>
      </c>
      <c r="I14" s="31">
        <v>-30440.667480000004</v>
      </c>
      <c r="J14" s="31">
        <v>-874.43352999999991</v>
      </c>
      <c r="K14" s="31">
        <v>-5713.0667400000002</v>
      </c>
      <c r="L14" s="31">
        <v>-76350.319709999996</v>
      </c>
      <c r="M14" s="31">
        <v>-98572.436149999994</v>
      </c>
      <c r="N14" s="31">
        <v>-2449.7013400000001</v>
      </c>
      <c r="O14" s="31">
        <v>-28856.972609999997</v>
      </c>
      <c r="P14" s="31">
        <v>-38183.554920000002</v>
      </c>
      <c r="Q14" s="31">
        <v>-101440.21833999999</v>
      </c>
      <c r="R14" s="31">
        <v>-36362.804479999999</v>
      </c>
      <c r="S14" s="31">
        <v>-22523.036039999999</v>
      </c>
      <c r="T14" s="31">
        <v>-2494.7829700000002</v>
      </c>
      <c r="U14" s="31">
        <v>-23119.764509999997</v>
      </c>
      <c r="V14" s="31">
        <v>-4759.9791099999993</v>
      </c>
      <c r="W14" s="31">
        <v>-50664.691190000005</v>
      </c>
      <c r="X14" s="31">
        <v>-9710.387999999999</v>
      </c>
      <c r="Y14" s="31">
        <v>-49247.266083800001</v>
      </c>
      <c r="Z14" s="31">
        <v>-5591.0372200000002</v>
      </c>
      <c r="AA14" s="31">
        <v>-33032.740919999997</v>
      </c>
      <c r="AB14" s="31">
        <v>-32.152619999999999</v>
      </c>
      <c r="AC14" s="31">
        <v>-4479.9526500000002</v>
      </c>
      <c r="AD14" s="31">
        <v>-97904.171680000014</v>
      </c>
      <c r="AE14" s="31">
        <v>-33209.693119999996</v>
      </c>
      <c r="AF14" s="31">
        <v>-49621.393590000007</v>
      </c>
      <c r="AG14" s="31">
        <v>-1424431.6785938002</v>
      </c>
    </row>
    <row r="15" spans="1:33" ht="12.95" customHeight="1" x14ac:dyDescent="0.2">
      <c r="A15" s="250" t="s">
        <v>1289</v>
      </c>
      <c r="B15" s="31">
        <v>-7478.797639999998</v>
      </c>
      <c r="C15" s="31">
        <v>-56950.083319999991</v>
      </c>
      <c r="D15" s="31">
        <v>-118075.77062999998</v>
      </c>
      <c r="E15" s="31">
        <v>-148113.50665</v>
      </c>
      <c r="F15" s="31">
        <v>-19117.690719999999</v>
      </c>
      <c r="G15" s="31">
        <v>-4125.4492599999994</v>
      </c>
      <c r="H15" s="31">
        <v>-127069.68743000001</v>
      </c>
      <c r="I15" s="31">
        <v>-8660.4134400000003</v>
      </c>
      <c r="J15" s="31">
        <v>-776.40525734257574</v>
      </c>
      <c r="K15" s="31">
        <v>-4038.9276200000004</v>
      </c>
      <c r="L15" s="31">
        <v>-68493.076000000001</v>
      </c>
      <c r="M15" s="31">
        <v>-92935.079169999997</v>
      </c>
      <c r="N15" s="31">
        <v>-2449.7013400000001</v>
      </c>
      <c r="O15" s="31">
        <v>-28043.048869999999</v>
      </c>
      <c r="P15" s="31">
        <v>-16316.386730000002</v>
      </c>
      <c r="Q15" s="31">
        <v>-96902.500409999993</v>
      </c>
      <c r="R15" s="31">
        <v>-34669.03787</v>
      </c>
      <c r="S15" s="31">
        <v>-21453.959800000001</v>
      </c>
      <c r="T15" s="31">
        <v>-2435.2897900000003</v>
      </c>
      <c r="U15" s="31">
        <v>-19068.818099999997</v>
      </c>
      <c r="V15" s="31">
        <v>-4374.8677799999996</v>
      </c>
      <c r="W15" s="31">
        <v>-45997.807740000004</v>
      </c>
      <c r="X15" s="31">
        <v>-9114.0429999999997</v>
      </c>
      <c r="Y15" s="31">
        <v>-46544.180053800002</v>
      </c>
      <c r="Z15" s="31">
        <v>-5013.4007000000001</v>
      </c>
      <c r="AA15" s="31">
        <v>-29927.204719999998</v>
      </c>
      <c r="AB15" s="31">
        <v>0</v>
      </c>
      <c r="AC15" s="31">
        <v>-4271.4801500000003</v>
      </c>
      <c r="AD15" s="31">
        <v>-97904.171680000014</v>
      </c>
      <c r="AE15" s="31">
        <v>-32426.245809999997</v>
      </c>
      <c r="AF15" s="31">
        <v>-29522.10901</v>
      </c>
      <c r="AG15" s="31">
        <v>-1182269.1406911423</v>
      </c>
    </row>
    <row r="16" spans="1:33" ht="12.95" customHeight="1" x14ac:dyDescent="0.2">
      <c r="A16" s="250" t="s">
        <v>1922</v>
      </c>
      <c r="B16" s="31">
        <v>-7478.797639999998</v>
      </c>
      <c r="C16" s="31">
        <v>-2989.27675</v>
      </c>
      <c r="D16" s="31">
        <v>0</v>
      </c>
      <c r="E16" s="31">
        <v>1.5113399999999999</v>
      </c>
      <c r="F16" s="31">
        <v>-83.790480000000002</v>
      </c>
      <c r="G16" s="31">
        <v>0</v>
      </c>
      <c r="H16" s="31">
        <v>0</v>
      </c>
      <c r="I16" s="31">
        <v>-7996.40157</v>
      </c>
      <c r="J16" s="31">
        <v>-0.13600000000000001</v>
      </c>
      <c r="K16" s="31">
        <v>0</v>
      </c>
      <c r="L16" s="31">
        <v>-15111.948399999999</v>
      </c>
      <c r="M16" s="31">
        <v>-19477.159050000002</v>
      </c>
      <c r="N16" s="31">
        <v>0</v>
      </c>
      <c r="O16" s="31">
        <v>0</v>
      </c>
      <c r="P16" s="31">
        <v>0</v>
      </c>
      <c r="Q16" s="31">
        <v>-27940.472000000002</v>
      </c>
      <c r="R16" s="31">
        <v>-18498.74019</v>
      </c>
      <c r="S16" s="31">
        <v>0</v>
      </c>
      <c r="T16" s="31">
        <v>0</v>
      </c>
      <c r="U16" s="31">
        <v>-104.79219000000001</v>
      </c>
      <c r="V16" s="31">
        <v>-2803.9975099999997</v>
      </c>
      <c r="W16" s="31">
        <v>-18862.366990000006</v>
      </c>
      <c r="X16" s="31">
        <v>0</v>
      </c>
      <c r="Y16" s="31">
        <v>0</v>
      </c>
      <c r="Z16" s="31">
        <v>0</v>
      </c>
      <c r="AA16" s="31">
        <v>-12228.779909999999</v>
      </c>
      <c r="AB16" s="31">
        <v>0</v>
      </c>
      <c r="AC16" s="31">
        <v>-1547.69085</v>
      </c>
      <c r="AD16" s="31">
        <v>0</v>
      </c>
      <c r="AE16" s="31">
        <v>0</v>
      </c>
      <c r="AF16" s="31">
        <v>0</v>
      </c>
      <c r="AG16" s="31">
        <v>-135122.83819000001</v>
      </c>
    </row>
    <row r="17" spans="1:33" ht="12.95" customHeight="1" x14ac:dyDescent="0.2">
      <c r="A17" s="250" t="s">
        <v>1004</v>
      </c>
      <c r="B17" s="31">
        <v>0</v>
      </c>
      <c r="C17" s="31">
        <v>-21405.882919999996</v>
      </c>
      <c r="D17" s="31">
        <v>-51203.261330000001</v>
      </c>
      <c r="E17" s="31">
        <v>-62357.905770000012</v>
      </c>
      <c r="F17" s="31">
        <v>-9970.2366000000002</v>
      </c>
      <c r="G17" s="31">
        <v>-3921.4024599999998</v>
      </c>
      <c r="H17" s="31">
        <v>0</v>
      </c>
      <c r="I17" s="31">
        <v>-663.99237000000016</v>
      </c>
      <c r="J17" s="31">
        <v>-776.26925734257577</v>
      </c>
      <c r="K17" s="31">
        <v>0</v>
      </c>
      <c r="L17" s="31">
        <v>-22573.959800000001</v>
      </c>
      <c r="M17" s="31">
        <v>-45098.032849999996</v>
      </c>
      <c r="N17" s="31">
        <v>-2449.7013400000001</v>
      </c>
      <c r="O17" s="31">
        <v>-10546.104600000002</v>
      </c>
      <c r="P17" s="31">
        <v>0.53955999999999993</v>
      </c>
      <c r="Q17" s="31">
        <v>-45898.136500000001</v>
      </c>
      <c r="R17" s="31">
        <v>-14518.8176</v>
      </c>
      <c r="S17" s="31">
        <v>-8164.1890199999998</v>
      </c>
      <c r="T17" s="31">
        <v>-342.76356999999996</v>
      </c>
      <c r="U17" s="31">
        <v>-8219.407479999998</v>
      </c>
      <c r="V17" s="31">
        <v>-1491.25829</v>
      </c>
      <c r="W17" s="31">
        <v>-16869.976409999992</v>
      </c>
      <c r="X17" s="31">
        <v>-2743.2109999999998</v>
      </c>
      <c r="Y17" s="31">
        <v>-21723.455397000005</v>
      </c>
      <c r="Z17" s="31">
        <v>-1041.94993</v>
      </c>
      <c r="AA17" s="31">
        <v>-14612.166319999998</v>
      </c>
      <c r="AB17" s="31">
        <v>0</v>
      </c>
      <c r="AC17" s="31">
        <v>-473.61641000000003</v>
      </c>
      <c r="AD17" s="31">
        <v>-97904.171680000014</v>
      </c>
      <c r="AE17" s="31">
        <v>-3460.0331799999994</v>
      </c>
      <c r="AF17" s="31">
        <v>-10695.07271</v>
      </c>
      <c r="AG17" s="31">
        <v>-479124.43523434276</v>
      </c>
    </row>
    <row r="18" spans="1:33" ht="12.95" customHeight="1" x14ac:dyDescent="0.2">
      <c r="A18" s="250" t="s">
        <v>1013</v>
      </c>
      <c r="B18" s="31">
        <v>0</v>
      </c>
      <c r="C18" s="31">
        <v>-32554.923649999997</v>
      </c>
      <c r="D18" s="31">
        <v>-66872.509299999991</v>
      </c>
      <c r="E18" s="31">
        <v>-85757.112219999995</v>
      </c>
      <c r="F18" s="31">
        <v>-9063.6636400000007</v>
      </c>
      <c r="G18" s="31">
        <v>-204.04679999999999</v>
      </c>
      <c r="H18" s="31">
        <v>-127069.68743000001</v>
      </c>
      <c r="I18" s="31">
        <v>-1.95E-2</v>
      </c>
      <c r="J18" s="31">
        <v>0</v>
      </c>
      <c r="K18" s="31">
        <v>-4038.9276200000004</v>
      </c>
      <c r="L18" s="31">
        <v>-30807.167799999999</v>
      </c>
      <c r="M18" s="31">
        <v>-28359.887270000003</v>
      </c>
      <c r="N18" s="31">
        <v>0</v>
      </c>
      <c r="O18" s="31">
        <v>-17496.944269999996</v>
      </c>
      <c r="P18" s="31">
        <v>-16316.926290000001</v>
      </c>
      <c r="Q18" s="31">
        <v>-23063.891909999995</v>
      </c>
      <c r="R18" s="31">
        <v>-1651.4800799999998</v>
      </c>
      <c r="S18" s="31">
        <v>-13289.770780000001</v>
      </c>
      <c r="T18" s="31">
        <v>-2092.5262200000002</v>
      </c>
      <c r="U18" s="31">
        <v>-10744.61843</v>
      </c>
      <c r="V18" s="31">
        <v>-79.611980000000003</v>
      </c>
      <c r="W18" s="31">
        <v>-10265.464340000004</v>
      </c>
      <c r="X18" s="31">
        <v>-6370.8320000000003</v>
      </c>
      <c r="Y18" s="31">
        <v>-24820.724656799997</v>
      </c>
      <c r="Z18" s="31">
        <v>-3971.4507700000004</v>
      </c>
      <c r="AA18" s="31">
        <v>-3086.2584900000002</v>
      </c>
      <c r="AB18" s="31">
        <v>0</v>
      </c>
      <c r="AC18" s="31">
        <v>-2250.1728900000003</v>
      </c>
      <c r="AD18" s="31">
        <v>0</v>
      </c>
      <c r="AE18" s="31">
        <v>-28966.212629999998</v>
      </c>
      <c r="AF18" s="31">
        <v>-18827.0363</v>
      </c>
      <c r="AG18" s="31">
        <v>-568021.86726679991</v>
      </c>
    </row>
    <row r="19" spans="1:33" ht="12.95" customHeight="1" x14ac:dyDescent="0.2">
      <c r="A19" s="250" t="s">
        <v>1290</v>
      </c>
      <c r="B19" s="31">
        <v>-2166.5729999999999</v>
      </c>
      <c r="C19" s="31">
        <v>-44226.63695</v>
      </c>
      <c r="D19" s="31">
        <v>-9834.9929400000001</v>
      </c>
      <c r="E19" s="31">
        <v>-11059.67859</v>
      </c>
      <c r="F19" s="31">
        <v>-1160.5870300000001</v>
      </c>
      <c r="G19" s="31">
        <v>-22114.653019999998</v>
      </c>
      <c r="H19" s="31">
        <v>-47302.346410000006</v>
      </c>
      <c r="I19" s="31">
        <v>-21780.254040000003</v>
      </c>
      <c r="J19" s="31">
        <v>-98.02827265742421</v>
      </c>
      <c r="K19" s="31">
        <v>-1674.13912</v>
      </c>
      <c r="L19" s="31">
        <v>-7857.2437099999997</v>
      </c>
      <c r="M19" s="31">
        <v>-5637.3569800000005</v>
      </c>
      <c r="N19" s="31">
        <v>0</v>
      </c>
      <c r="O19" s="31">
        <v>-813.92373999999995</v>
      </c>
      <c r="P19" s="31">
        <v>-21867.16819</v>
      </c>
      <c r="Q19" s="31">
        <v>-4537.7179299999998</v>
      </c>
      <c r="R19" s="31">
        <v>-1693.7666100000001</v>
      </c>
      <c r="S19" s="31">
        <v>-1069.0762400000001</v>
      </c>
      <c r="T19" s="31">
        <v>-59.493180000000002</v>
      </c>
      <c r="U19" s="31">
        <v>-4050.9464100000005</v>
      </c>
      <c r="V19" s="31">
        <v>-385.11133000000001</v>
      </c>
      <c r="W19" s="31">
        <v>-4666.8834499999994</v>
      </c>
      <c r="X19" s="31">
        <v>-596.34500000000003</v>
      </c>
      <c r="Y19" s="31">
        <v>-2703.0860299999999</v>
      </c>
      <c r="Z19" s="31">
        <v>-577.63652000000002</v>
      </c>
      <c r="AA19" s="31">
        <v>-3105.5361999999996</v>
      </c>
      <c r="AB19" s="31">
        <v>-32.152619999999999</v>
      </c>
      <c r="AC19" s="31">
        <v>-208.4725</v>
      </c>
      <c r="AD19" s="31">
        <v>0</v>
      </c>
      <c r="AE19" s="31">
        <v>-783.44731000000002</v>
      </c>
      <c r="AF19" s="31">
        <v>-20099.284580000003</v>
      </c>
      <c r="AG19" s="31">
        <v>-242162.53790265747</v>
      </c>
    </row>
    <row r="20" spans="1:33" ht="12.95" customHeight="1" x14ac:dyDescent="0.2">
      <c r="A20" s="250" t="s">
        <v>1014</v>
      </c>
      <c r="B20" s="31">
        <v>-2166.5729999999999</v>
      </c>
      <c r="C20" s="31">
        <v>-9910.2911899999999</v>
      </c>
      <c r="D20" s="31">
        <v>-9834.9929400000001</v>
      </c>
      <c r="E20" s="31">
        <v>-11059.67859</v>
      </c>
      <c r="F20" s="31">
        <v>-1160.5870300000001</v>
      </c>
      <c r="G20" s="31">
        <v>-22114.653019999998</v>
      </c>
      <c r="H20" s="31">
        <v>-47302.346410000006</v>
      </c>
      <c r="I20" s="31">
        <v>-290.57713999999999</v>
      </c>
      <c r="J20" s="31">
        <v>-98.02827265742421</v>
      </c>
      <c r="K20" s="31">
        <v>-1674.13912</v>
      </c>
      <c r="L20" s="31">
        <v>-7857.2437099999997</v>
      </c>
      <c r="M20" s="31">
        <v>-5637.3569800000005</v>
      </c>
      <c r="N20" s="31">
        <v>0</v>
      </c>
      <c r="O20" s="31">
        <v>-813.92373999999995</v>
      </c>
      <c r="P20" s="31">
        <v>-21867.16819</v>
      </c>
      <c r="Q20" s="31">
        <v>-4537.7179299999998</v>
      </c>
      <c r="R20" s="31">
        <v>-1693.7666100000001</v>
      </c>
      <c r="S20" s="31">
        <v>-1069.0762400000001</v>
      </c>
      <c r="T20" s="31">
        <v>-59.493180000000002</v>
      </c>
      <c r="U20" s="31">
        <v>-1292.8705400000001</v>
      </c>
      <c r="V20" s="31">
        <v>-385.11133000000001</v>
      </c>
      <c r="W20" s="31">
        <v>-4666.8834499999994</v>
      </c>
      <c r="X20" s="31">
        <v>-596.34500000000003</v>
      </c>
      <c r="Y20" s="31">
        <v>-2703.0860299999999</v>
      </c>
      <c r="Z20" s="31">
        <v>-577.63652000000002</v>
      </c>
      <c r="AA20" s="31">
        <v>-3105.5361999999996</v>
      </c>
      <c r="AB20" s="31">
        <v>0</v>
      </c>
      <c r="AC20" s="31">
        <v>-208.4725</v>
      </c>
      <c r="AD20" s="31">
        <v>0</v>
      </c>
      <c r="AE20" s="31">
        <v>-783.44731000000002</v>
      </c>
      <c r="AF20" s="31">
        <v>-20099.284580000003</v>
      </c>
      <c r="AG20" s="31">
        <v>-183566.28675265744</v>
      </c>
    </row>
    <row r="21" spans="1:33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</row>
    <row r="22" spans="1:33" ht="12.95" customHeight="1" x14ac:dyDescent="0.2">
      <c r="A22" s="250" t="s">
        <v>1013</v>
      </c>
      <c r="B22" s="31">
        <v>0</v>
      </c>
      <c r="C22" s="31">
        <v>-34316.345759999997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-21489.676900000002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-2758.0758700000001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-32.152619999999999</v>
      </c>
      <c r="AC22" s="31">
        <v>0</v>
      </c>
      <c r="AD22" s="31">
        <v>0</v>
      </c>
      <c r="AE22" s="31">
        <v>0</v>
      </c>
      <c r="AF22" s="31">
        <v>0</v>
      </c>
      <c r="AG22" s="31">
        <v>-58596.251150000004</v>
      </c>
    </row>
    <row r="23" spans="1:33" ht="12.95" customHeight="1" x14ac:dyDescent="0.2">
      <c r="A23" s="250" t="s">
        <v>1291</v>
      </c>
      <c r="B23" s="31">
        <v>-813.14811999999984</v>
      </c>
      <c r="C23" s="31">
        <v>-7116.1341699999975</v>
      </c>
      <c r="D23" s="31">
        <v>235.66632000000391</v>
      </c>
      <c r="E23" s="31">
        <v>-5520.1022199999861</v>
      </c>
      <c r="F23" s="31">
        <v>1135.5117899999968</v>
      </c>
      <c r="G23" s="31">
        <v>-6421.6209799999988</v>
      </c>
      <c r="H23" s="31">
        <v>-18766.71030999998</v>
      </c>
      <c r="I23" s="31">
        <v>-273.27249999999549</v>
      </c>
      <c r="J23" s="31">
        <v>-42.802679999999953</v>
      </c>
      <c r="K23" s="31">
        <v>-1699.5515800000007</v>
      </c>
      <c r="L23" s="31">
        <v>-716.27965999999651</v>
      </c>
      <c r="M23" s="31">
        <v>-1057.5292899999986</v>
      </c>
      <c r="N23" s="31">
        <v>-101.81848000000004</v>
      </c>
      <c r="O23" s="31">
        <v>-159.08602000000155</v>
      </c>
      <c r="P23" s="31">
        <v>871.73433000000023</v>
      </c>
      <c r="Q23" s="31">
        <v>957.13661000000138</v>
      </c>
      <c r="R23" s="31">
        <v>1876.4935800000003</v>
      </c>
      <c r="S23" s="31">
        <v>-1980.1445799999992</v>
      </c>
      <c r="T23" s="31">
        <v>-22.841049999999996</v>
      </c>
      <c r="U23" s="31">
        <v>-1725.2334299999984</v>
      </c>
      <c r="V23" s="31">
        <v>24.53966999999966</v>
      </c>
      <c r="W23" s="31">
        <v>-1474.1988500000061</v>
      </c>
      <c r="X23" s="31">
        <v>-1343.842000000001</v>
      </c>
      <c r="Y23" s="31">
        <v>1309.1536699999888</v>
      </c>
      <c r="Z23" s="31">
        <v>-170.85165999999936</v>
      </c>
      <c r="AA23" s="31">
        <v>-2028.3226800000084</v>
      </c>
      <c r="AB23" s="31">
        <v>0</v>
      </c>
      <c r="AC23" s="31">
        <v>-161.0162399999997</v>
      </c>
      <c r="AD23" s="31">
        <v>-5056.6668699999973</v>
      </c>
      <c r="AE23" s="31">
        <v>-3247.8071300000038</v>
      </c>
      <c r="AF23" s="31">
        <v>-11572.591559999993</v>
      </c>
      <c r="AG23" s="31">
        <v>-65061.33608999999</v>
      </c>
    </row>
    <row r="24" spans="1:33" ht="12.95" customHeight="1" x14ac:dyDescent="0.2">
      <c r="A24" s="250" t="s">
        <v>1292</v>
      </c>
      <c r="B24" s="31">
        <v>-5170.6775900000002</v>
      </c>
      <c r="C24" s="31">
        <v>-73813.146609999996</v>
      </c>
      <c r="D24" s="31">
        <v>-75000.454280000005</v>
      </c>
      <c r="E24" s="31">
        <v>-143890.39611999996</v>
      </c>
      <c r="F24" s="31">
        <v>-12972.312640000002</v>
      </c>
      <c r="G24" s="31">
        <v>-41190.995460000006</v>
      </c>
      <c r="H24" s="31">
        <v>-184520.40035999997</v>
      </c>
      <c r="I24" s="31">
        <v>-14463.223899999999</v>
      </c>
      <c r="J24" s="31">
        <v>-509.61357999999996</v>
      </c>
      <c r="K24" s="31">
        <v>-7114.5061000000005</v>
      </c>
      <c r="L24" s="31">
        <v>-53316.723829999995</v>
      </c>
      <c r="M24" s="31">
        <v>-73157.374069999991</v>
      </c>
      <c r="N24" s="31">
        <v>-370.30478000000005</v>
      </c>
      <c r="O24" s="31">
        <v>-12938.060130000002</v>
      </c>
      <c r="P24" s="31">
        <v>-40068.284350000002</v>
      </c>
      <c r="Q24" s="31">
        <v>-68560.428769999999</v>
      </c>
      <c r="R24" s="31">
        <v>-30841.611710000001</v>
      </c>
      <c r="S24" s="31">
        <v>-14690.97401</v>
      </c>
      <c r="T24" s="31">
        <v>-1386.6168300000002</v>
      </c>
      <c r="U24" s="31">
        <v>-20167.658210000001</v>
      </c>
      <c r="V24" s="31">
        <v>-2855.7386900000001</v>
      </c>
      <c r="W24" s="31">
        <v>-33192.311410000002</v>
      </c>
      <c r="X24" s="31">
        <v>-7685.3850000000002</v>
      </c>
      <c r="Y24" s="31">
        <v>-30692.139820000004</v>
      </c>
      <c r="Z24" s="31">
        <v>-3794.3268300000004</v>
      </c>
      <c r="AA24" s="31">
        <v>-38716.199860000008</v>
      </c>
      <c r="AB24" s="31">
        <v>0</v>
      </c>
      <c r="AC24" s="31">
        <v>-2881.4675100000004</v>
      </c>
      <c r="AD24" s="31">
        <v>-78898.351060000001</v>
      </c>
      <c r="AE24" s="31">
        <v>-20606.61606</v>
      </c>
      <c r="AF24" s="31">
        <v>-42122.216999999997</v>
      </c>
      <c r="AG24" s="31">
        <v>-1135588.5165699997</v>
      </c>
    </row>
    <row r="25" spans="1:33" ht="12.95" customHeight="1" x14ac:dyDescent="0.2">
      <c r="A25" s="250" t="s">
        <v>26</v>
      </c>
      <c r="B25" s="31">
        <v>3469.61805</v>
      </c>
      <c r="C25" s="31">
        <v>38466.258710000002</v>
      </c>
      <c r="D25" s="31">
        <v>44838.793109999999</v>
      </c>
      <c r="E25" s="31">
        <v>76830.306019999989</v>
      </c>
      <c r="F25" s="31">
        <v>9200.5901600000016</v>
      </c>
      <c r="G25" s="31">
        <v>2143.3977600000007</v>
      </c>
      <c r="H25" s="31">
        <v>74142.618289999999</v>
      </c>
      <c r="I25" s="31">
        <v>11360.162530000001</v>
      </c>
      <c r="J25" s="31">
        <v>398.78220999999996</v>
      </c>
      <c r="K25" s="31">
        <v>2046.7933500000001</v>
      </c>
      <c r="L25" s="31">
        <v>33174.226309999998</v>
      </c>
      <c r="M25" s="31">
        <v>43842.796060000001</v>
      </c>
      <c r="N25" s="31">
        <v>183.53906000000001</v>
      </c>
      <c r="O25" s="31">
        <v>10266.45874</v>
      </c>
      <c r="P25" s="31">
        <v>8052.2269000000006</v>
      </c>
      <c r="Q25" s="31">
        <v>44277.462229999997</v>
      </c>
      <c r="R25" s="31">
        <v>17668.427739999999</v>
      </c>
      <c r="S25" s="31">
        <v>9085.6857999999993</v>
      </c>
      <c r="T25" s="31">
        <v>1246.3266000000001</v>
      </c>
      <c r="U25" s="31">
        <v>12298.732620000001</v>
      </c>
      <c r="V25" s="31">
        <v>2133.9708100000003</v>
      </c>
      <c r="W25" s="31">
        <v>20458.192009999999</v>
      </c>
      <c r="X25" s="31">
        <v>4727.1639999999998</v>
      </c>
      <c r="Y25" s="31">
        <v>24074.37988</v>
      </c>
      <c r="Z25" s="31">
        <v>2227.9472800000003</v>
      </c>
      <c r="AA25" s="31">
        <v>16377.838750000001</v>
      </c>
      <c r="AB25" s="31">
        <v>0</v>
      </c>
      <c r="AC25" s="31">
        <v>2593.9133600000005</v>
      </c>
      <c r="AD25" s="31">
        <v>49271.819020000003</v>
      </c>
      <c r="AE25" s="31">
        <v>1846.9882399999999</v>
      </c>
      <c r="AF25" s="307">
        <v>10161.7068</v>
      </c>
      <c r="AG25" s="31">
        <v>576867.12240000011</v>
      </c>
    </row>
    <row r="26" spans="1:33" ht="12.95" customHeight="1" x14ac:dyDescent="0.2">
      <c r="A26" s="250" t="s">
        <v>1293</v>
      </c>
      <c r="B26" s="31">
        <v>4771.9125400000003</v>
      </c>
      <c r="C26" s="31">
        <v>63432.04075</v>
      </c>
      <c r="D26" s="31">
        <v>73925.056030000007</v>
      </c>
      <c r="E26" s="31">
        <v>113938.08687999999</v>
      </c>
      <c r="F26" s="31">
        <v>17199.095819999999</v>
      </c>
      <c r="G26" s="31">
        <v>35638.576900000007</v>
      </c>
      <c r="H26" s="31">
        <v>133762.82381999999</v>
      </c>
      <c r="I26" s="31">
        <v>11433.480910000002</v>
      </c>
      <c r="J26" s="31">
        <v>362.22732000000002</v>
      </c>
      <c r="K26" s="31">
        <v>4754.0016399999995</v>
      </c>
      <c r="L26" s="31">
        <v>48054.705860000002</v>
      </c>
      <c r="M26" s="31">
        <v>65287.74598</v>
      </c>
      <c r="N26" s="31">
        <v>176.43063000000001</v>
      </c>
      <c r="O26" s="31">
        <v>9417.1730900000002</v>
      </c>
      <c r="P26" s="31">
        <v>40581.174220000001</v>
      </c>
      <c r="Q26" s="31">
        <v>61646.102320000005</v>
      </c>
      <c r="R26" s="31">
        <v>29897.473380000003</v>
      </c>
      <c r="S26" s="31">
        <v>9956.6333200000008</v>
      </c>
      <c r="T26" s="31">
        <v>1236.78629</v>
      </c>
      <c r="U26" s="31">
        <v>16495.608690000001</v>
      </c>
      <c r="V26" s="31">
        <v>2280.6764299999995</v>
      </c>
      <c r="W26" s="31">
        <v>26588.926199999998</v>
      </c>
      <c r="X26" s="31">
        <v>4334.4399999999996</v>
      </c>
      <c r="Y26" s="31">
        <v>29369.208999999995</v>
      </c>
      <c r="Z26" s="31">
        <v>3466.7204100000008</v>
      </c>
      <c r="AA26" s="31">
        <v>34918.712619999998</v>
      </c>
      <c r="AB26" s="31">
        <v>0</v>
      </c>
      <c r="AC26" s="31">
        <v>1359.4153699999999</v>
      </c>
      <c r="AD26" s="31">
        <v>43880.370470000002</v>
      </c>
      <c r="AE26" s="31">
        <v>16595.838799999998</v>
      </c>
      <c r="AF26" s="31">
        <v>26179.939260000003</v>
      </c>
      <c r="AG26" s="31">
        <v>930941.38494999975</v>
      </c>
    </row>
    <row r="27" spans="1:33" ht="12.95" customHeight="1" x14ac:dyDescent="0.2">
      <c r="A27" s="250" t="s">
        <v>27</v>
      </c>
      <c r="B27" s="31">
        <v>-3884.0011199999999</v>
      </c>
      <c r="C27" s="31">
        <v>-35201.287020000003</v>
      </c>
      <c r="D27" s="31">
        <v>-43527.728539999996</v>
      </c>
      <c r="E27" s="31">
        <v>-52398.099000000002</v>
      </c>
      <c r="F27" s="31">
        <v>-12291.861550000001</v>
      </c>
      <c r="G27" s="31">
        <v>-3012.6001800000004</v>
      </c>
      <c r="H27" s="31">
        <v>-42151.752059999999</v>
      </c>
      <c r="I27" s="31">
        <v>-8603.6920399999999</v>
      </c>
      <c r="J27" s="31">
        <v>-294.19862999999998</v>
      </c>
      <c r="K27" s="31">
        <v>-1385.8404699999996</v>
      </c>
      <c r="L27" s="31">
        <v>-28628.488000000001</v>
      </c>
      <c r="M27" s="31">
        <v>-37030.697260000008</v>
      </c>
      <c r="N27" s="31">
        <v>-91.48339</v>
      </c>
      <c r="O27" s="31">
        <v>-6904.6577200000002</v>
      </c>
      <c r="P27" s="31">
        <v>-7693.3824400000003</v>
      </c>
      <c r="Q27" s="31">
        <v>-36405.999170000003</v>
      </c>
      <c r="R27" s="31">
        <v>-14847.795830000001</v>
      </c>
      <c r="S27" s="31">
        <v>-6331.4896899999994</v>
      </c>
      <c r="T27" s="31">
        <v>-1119.3371099999999</v>
      </c>
      <c r="U27" s="31">
        <v>-10351.916529999999</v>
      </c>
      <c r="V27" s="31">
        <v>-1534.36888</v>
      </c>
      <c r="W27" s="31">
        <v>-15329.005650000001</v>
      </c>
      <c r="X27" s="31">
        <v>-2720.0610000000001</v>
      </c>
      <c r="Y27" s="31">
        <v>-21442.295390000003</v>
      </c>
      <c r="Z27" s="31">
        <v>-2071.1925200000001</v>
      </c>
      <c r="AA27" s="31">
        <v>-14608.674190000002</v>
      </c>
      <c r="AB27" s="31">
        <v>0</v>
      </c>
      <c r="AC27" s="31">
        <v>-1232.8774599999997</v>
      </c>
      <c r="AD27" s="31">
        <v>-19310.505300000001</v>
      </c>
      <c r="AE27" s="31">
        <v>-1084.01811</v>
      </c>
      <c r="AF27" s="31">
        <v>-5792.0206200000002</v>
      </c>
      <c r="AG27" s="31">
        <v>-437281.32687000011</v>
      </c>
    </row>
    <row r="28" spans="1:33" ht="12.95" customHeight="1" x14ac:dyDescent="0.2">
      <c r="A28" s="250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-3.1330200000000001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-674.60780999999952</v>
      </c>
      <c r="AD28" s="31">
        <v>0</v>
      </c>
      <c r="AE28" s="31">
        <v>0</v>
      </c>
      <c r="AF28" s="31">
        <v>5147.02117</v>
      </c>
      <c r="AG28" s="31">
        <v>4469.2803400000003</v>
      </c>
    </row>
    <row r="29" spans="1:33" ht="12.95" customHeight="1" x14ac:dyDescent="0.2">
      <c r="A29" s="250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-11.54283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-5113.4602699999996</v>
      </c>
      <c r="AD29" s="31">
        <v>0</v>
      </c>
      <c r="AE29" s="31">
        <v>0</v>
      </c>
      <c r="AF29" s="31">
        <v>0</v>
      </c>
      <c r="AG29" s="31">
        <v>-5125.0030999999999</v>
      </c>
    </row>
    <row r="30" spans="1:33" ht="12.95" customHeight="1" x14ac:dyDescent="0.2">
      <c r="A30" s="250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8.4098100000000002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4438.8524600000001</v>
      </c>
      <c r="AD30" s="31">
        <v>0</v>
      </c>
      <c r="AE30" s="31">
        <v>0</v>
      </c>
      <c r="AF30" s="31">
        <v>0</v>
      </c>
      <c r="AG30" s="31">
        <v>4447.2622700000002</v>
      </c>
    </row>
    <row r="31" spans="1:33" ht="12.95" customHeight="1" x14ac:dyDescent="0.2">
      <c r="A31" s="250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5147.02117</v>
      </c>
      <c r="AG31" s="31">
        <v>5147.02117</v>
      </c>
    </row>
    <row r="32" spans="1:33" ht="12.95" customHeight="1" x14ac:dyDescent="0.2">
      <c r="A32" s="250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</row>
    <row r="33" spans="1:33" ht="12.95" customHeight="1" x14ac:dyDescent="0.2">
      <c r="A33" s="252" t="s">
        <v>1299</v>
      </c>
      <c r="B33" s="31">
        <v>103.41814020481722</v>
      </c>
      <c r="C33" s="31">
        <v>3508.4644199999998</v>
      </c>
      <c r="D33" s="31">
        <v>4662.2029900000016</v>
      </c>
      <c r="E33" s="31">
        <v>9227.436169999999</v>
      </c>
      <c r="F33" s="31">
        <v>1698.3109889596024</v>
      </c>
      <c r="G33" s="31">
        <v>3694.5498600000001</v>
      </c>
      <c r="H33" s="31">
        <v>9101.8997199999994</v>
      </c>
      <c r="I33" s="31">
        <v>330.56667714064537</v>
      </c>
      <c r="J33" s="31">
        <v>7.3941699999999999</v>
      </c>
      <c r="K33" s="31">
        <v>1597.0310899999999</v>
      </c>
      <c r="L33" s="31">
        <v>4023.0725543326998</v>
      </c>
      <c r="M33" s="31">
        <v>3630.0379889384808</v>
      </c>
      <c r="N33" s="31">
        <v>0</v>
      </c>
      <c r="O33" s="31">
        <v>57.456201005307889</v>
      </c>
      <c r="P33" s="31">
        <v>4014.8808842024619</v>
      </c>
      <c r="Q33" s="31">
        <v>3627.1656602603571</v>
      </c>
      <c r="R33" s="31">
        <v>3169.6427999999996</v>
      </c>
      <c r="S33" s="31">
        <v>1668.2506700000001</v>
      </c>
      <c r="T33" s="31">
        <v>7.9287100000000006</v>
      </c>
      <c r="U33" s="31">
        <v>1715.0001000000002</v>
      </c>
      <c r="V33" s="31">
        <v>45.356390182296678</v>
      </c>
      <c r="W33" s="31">
        <v>3662.0503713962721</v>
      </c>
      <c r="X33" s="31">
        <v>968.904</v>
      </c>
      <c r="Y33" s="31">
        <v>0</v>
      </c>
      <c r="Z33" s="31">
        <v>26.9886449305356</v>
      </c>
      <c r="AA33" s="31">
        <v>3326.4485944183775</v>
      </c>
      <c r="AB33" s="31">
        <v>0</v>
      </c>
      <c r="AC33" s="31">
        <v>49.382980000000003</v>
      </c>
      <c r="AD33" s="31">
        <v>8464.8251968695949</v>
      </c>
      <c r="AE33" s="31">
        <v>2333.87923</v>
      </c>
      <c r="AF33" s="31">
        <v>1784.3660418308332</v>
      </c>
      <c r="AG33" s="31">
        <v>76506.911244672272</v>
      </c>
    </row>
    <row r="34" spans="1:33" ht="12.95" customHeight="1" x14ac:dyDescent="0.2">
      <c r="A34" s="250" t="s">
        <v>1308</v>
      </c>
      <c r="B34" s="31">
        <v>0</v>
      </c>
      <c r="C34" s="31">
        <v>0</v>
      </c>
      <c r="D34" s="31">
        <v>0.9274</v>
      </c>
      <c r="E34" s="31">
        <v>41.564770000000003</v>
      </c>
      <c r="F34" s="31">
        <v>9.69773</v>
      </c>
      <c r="G34" s="31">
        <v>0</v>
      </c>
      <c r="H34" s="31">
        <v>913.54534000000001</v>
      </c>
      <c r="I34" s="31">
        <v>0</v>
      </c>
      <c r="J34" s="31">
        <v>36.812799999999996</v>
      </c>
      <c r="K34" s="31">
        <v>124.06785000000001</v>
      </c>
      <c r="L34" s="31">
        <v>0</v>
      </c>
      <c r="M34" s="31">
        <v>0</v>
      </c>
      <c r="N34" s="31">
        <v>-0.46118999999999999</v>
      </c>
      <c r="O34" s="31">
        <v>0</v>
      </c>
      <c r="P34" s="31">
        <v>0.20730000000000001</v>
      </c>
      <c r="Q34" s="31">
        <v>1.2749999999999999E-2</v>
      </c>
      <c r="R34" s="31">
        <v>0</v>
      </c>
      <c r="S34" s="31">
        <v>1.0588499999999998</v>
      </c>
      <c r="T34" s="31">
        <v>0</v>
      </c>
      <c r="U34" s="31">
        <v>14.120190000000001</v>
      </c>
      <c r="V34" s="31">
        <v>33.27158</v>
      </c>
      <c r="W34" s="31">
        <v>0</v>
      </c>
      <c r="X34" s="31">
        <v>21.713999999999999</v>
      </c>
      <c r="Y34" s="31">
        <v>247.11699999999999</v>
      </c>
      <c r="Z34" s="31">
        <v>-52.287519999999994</v>
      </c>
      <c r="AA34" s="31">
        <v>0</v>
      </c>
      <c r="AB34" s="31">
        <v>0</v>
      </c>
      <c r="AC34" s="31">
        <v>0</v>
      </c>
      <c r="AD34" s="31">
        <v>8.4307800000000004</v>
      </c>
      <c r="AE34" s="31">
        <v>0</v>
      </c>
      <c r="AF34" s="31">
        <v>0</v>
      </c>
      <c r="AG34" s="31">
        <v>1399.79963</v>
      </c>
    </row>
    <row r="35" spans="1:33" ht="12.95" customHeight="1" x14ac:dyDescent="0.2">
      <c r="A35" s="250" t="s">
        <v>28</v>
      </c>
      <c r="B35" s="31">
        <v>0</v>
      </c>
      <c r="C35" s="31">
        <v>105.33044999999998</v>
      </c>
      <c r="D35" s="31">
        <v>1330.8832500000001</v>
      </c>
      <c r="E35" s="31">
        <v>1865.71075</v>
      </c>
      <c r="F35" s="31">
        <v>-25.858350000000033</v>
      </c>
      <c r="G35" s="31">
        <v>281.91465999999997</v>
      </c>
      <c r="H35" s="31">
        <v>8767.2612599999993</v>
      </c>
      <c r="I35" s="31">
        <v>340.39708000000007</v>
      </c>
      <c r="J35" s="31">
        <v>0</v>
      </c>
      <c r="K35" s="31">
        <v>47.103099999999998</v>
      </c>
      <c r="L35" s="31">
        <v>135.74296000000007</v>
      </c>
      <c r="M35" s="31">
        <v>813.47699999999998</v>
      </c>
      <c r="N35" s="31">
        <v>4.0667999999999997</v>
      </c>
      <c r="O35" s="31">
        <v>25.710770000000004</v>
      </c>
      <c r="P35" s="31">
        <v>7322.4526500000002</v>
      </c>
      <c r="Q35" s="31">
        <v>0</v>
      </c>
      <c r="R35" s="31">
        <v>67.989229999999992</v>
      </c>
      <c r="S35" s="31">
        <v>111.6844</v>
      </c>
      <c r="T35" s="31">
        <v>0</v>
      </c>
      <c r="U35" s="31">
        <v>51.227229999999984</v>
      </c>
      <c r="V35" s="31">
        <v>9.7527000000000115</v>
      </c>
      <c r="W35" s="31">
        <v>3544.6551399999998</v>
      </c>
      <c r="X35" s="31">
        <v>79.27</v>
      </c>
      <c r="Y35" s="31">
        <v>576.89431999999999</v>
      </c>
      <c r="Z35" s="31">
        <v>-2.4587900000000009</v>
      </c>
      <c r="AA35" s="31">
        <v>747.36410999999998</v>
      </c>
      <c r="AB35" s="31">
        <v>0</v>
      </c>
      <c r="AC35" s="31">
        <v>0.29285000000000039</v>
      </c>
      <c r="AD35" s="31">
        <v>426.58912999999893</v>
      </c>
      <c r="AE35" s="31">
        <v>402.13586000000004</v>
      </c>
      <c r="AF35" s="31">
        <v>-10.042200000001641</v>
      </c>
      <c r="AG35" s="31">
        <v>27019.546359999997</v>
      </c>
    </row>
    <row r="36" spans="1:33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</row>
    <row r="37" spans="1:33" ht="15" customHeight="1" x14ac:dyDescent="0.2">
      <c r="A37" s="1318" t="s">
        <v>841</v>
      </c>
      <c r="B37" s="1721">
        <v>1110.2907802048187</v>
      </c>
      <c r="C37" s="1721">
        <v>54177.634930000022</v>
      </c>
      <c r="D37" s="1721">
        <v>56965.424820000044</v>
      </c>
      <c r="E37" s="1721">
        <v>122903.47736000003</v>
      </c>
      <c r="F37" s="1721">
        <v>8858.7164789595972</v>
      </c>
      <c r="G37" s="1721">
        <v>44374.091493899825</v>
      </c>
      <c r="H37" s="1721">
        <v>176766.15463000006</v>
      </c>
      <c r="I37" s="1721">
        <v>5294.7148471406463</v>
      </c>
      <c r="J37" s="1721">
        <v>139.89321000000007</v>
      </c>
      <c r="K37" s="1721">
        <v>7954.5267599999997</v>
      </c>
      <c r="L37" s="1721">
        <v>37517.856354332704</v>
      </c>
      <c r="M37" s="1721">
        <v>54571.353698938496</v>
      </c>
      <c r="N37" s="1721">
        <v>150.17948999999982</v>
      </c>
      <c r="O37" s="1721">
        <v>4476.8220610053086</v>
      </c>
      <c r="P37" s="1721">
        <v>58757.448664202457</v>
      </c>
      <c r="Q37" s="1721">
        <v>47770.840440260406</v>
      </c>
      <c r="R37" s="1721">
        <v>30578.876600000003</v>
      </c>
      <c r="S37" s="1721">
        <v>8716.9397699999972</v>
      </c>
      <c r="T37" s="1721">
        <v>214.09269000000049</v>
      </c>
      <c r="U37" s="1721">
        <v>12692.612889999999</v>
      </c>
      <c r="V37" s="1721">
        <v>1126.7470301822973</v>
      </c>
      <c r="W37" s="1721">
        <v>27765.450191396259</v>
      </c>
      <c r="X37" s="1721">
        <v>4873.5780000000004</v>
      </c>
      <c r="Y37" s="1721">
        <v>11958.784936199989</v>
      </c>
      <c r="Z37" s="1721">
        <v>2460.3496549305355</v>
      </c>
      <c r="AA37" s="1721">
        <v>39595.227964418373</v>
      </c>
      <c r="AB37" s="1721">
        <v>0</v>
      </c>
      <c r="AC37" s="1721">
        <v>-468.77646999999882</v>
      </c>
      <c r="AD37" s="1721">
        <v>52412.533116869556</v>
      </c>
      <c r="AE37" s="1721">
        <v>31433.005519999992</v>
      </c>
      <c r="AF37" s="1721">
        <v>24340.462471830833</v>
      </c>
      <c r="AG37" s="1721">
        <v>929489.31038477202</v>
      </c>
    </row>
    <row r="38" spans="1:33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</row>
    <row r="39" spans="1:33" ht="15" customHeight="1" x14ac:dyDescent="0.2">
      <c r="A39" s="926" t="s">
        <v>849</v>
      </c>
      <c r="B39" s="81"/>
      <c r="C39" s="8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</row>
    <row r="40" spans="1:33" ht="12.95" customHeight="1" x14ac:dyDescent="0.2">
      <c r="A40" s="78" t="s">
        <v>695</v>
      </c>
      <c r="B40" s="31">
        <v>-205.12342000000001</v>
      </c>
      <c r="C40" s="31">
        <v>-20915.509590000009</v>
      </c>
      <c r="D40" s="31">
        <v>-28133.736700000012</v>
      </c>
      <c r="E40" s="31">
        <v>-52524.982426288712</v>
      </c>
      <c r="F40" s="31">
        <v>-2667.3013399999982</v>
      </c>
      <c r="G40" s="31">
        <v>-37343.078811731059</v>
      </c>
      <c r="H40" s="31">
        <v>-126499.18933212568</v>
      </c>
      <c r="I40" s="31">
        <v>-2337.1959599999982</v>
      </c>
      <c r="J40" s="31">
        <v>-49.699960000000026</v>
      </c>
      <c r="K40" s="31">
        <v>-1650.6780900000001</v>
      </c>
      <c r="L40" s="31">
        <v>-13227.736960000006</v>
      </c>
      <c r="M40" s="31">
        <v>-24762.292810000006</v>
      </c>
      <c r="N40" s="31">
        <v>-53.144550000000038</v>
      </c>
      <c r="O40" s="31">
        <v>-2033.8582199999964</v>
      </c>
      <c r="P40" s="31">
        <v>-34340.446739999999</v>
      </c>
      <c r="Q40" s="31">
        <v>-14051.503269999987</v>
      </c>
      <c r="R40" s="31">
        <v>-5783.1649799999986</v>
      </c>
      <c r="S40" s="31">
        <v>-2603.3198099999986</v>
      </c>
      <c r="T40" s="31">
        <v>-93.58297000000006</v>
      </c>
      <c r="U40" s="31">
        <v>-3117.7300399999995</v>
      </c>
      <c r="V40" s="31">
        <v>-1255.997997280715</v>
      </c>
      <c r="W40" s="31">
        <v>-9884.4140299999945</v>
      </c>
      <c r="X40" s="31">
        <v>-1417.3049999999998</v>
      </c>
      <c r="Y40" s="31">
        <v>-6085.8451200000018</v>
      </c>
      <c r="Z40" s="31">
        <v>-472.09037000000001</v>
      </c>
      <c r="AA40" s="31">
        <v>-9886.5463721440028</v>
      </c>
      <c r="AB40" s="31">
        <v>0</v>
      </c>
      <c r="AC40" s="31">
        <v>-455.16544000000061</v>
      </c>
      <c r="AD40" s="31">
        <v>-16406.629400000013</v>
      </c>
      <c r="AE40" s="31">
        <v>-6899.9637837641376</v>
      </c>
      <c r="AF40" s="31">
        <v>-13848.613560000009</v>
      </c>
      <c r="AG40" s="31">
        <v>-439005.84705333441</v>
      </c>
    </row>
    <row r="41" spans="1:33" ht="12.95" customHeight="1" x14ac:dyDescent="0.2">
      <c r="A41" s="897" t="s">
        <v>693</v>
      </c>
      <c r="B41" s="31">
        <v>-761.37364000000002</v>
      </c>
      <c r="C41" s="31">
        <v>-43119.788420000004</v>
      </c>
      <c r="D41" s="31">
        <v>-75202.836810000008</v>
      </c>
      <c r="E41" s="31">
        <v>-69887.360349999988</v>
      </c>
      <c r="F41" s="31">
        <v>-5694.553069999999</v>
      </c>
      <c r="G41" s="31">
        <v>-55244.944819998447</v>
      </c>
      <c r="H41" s="31">
        <v>-125411.20563000001</v>
      </c>
      <c r="I41" s="31">
        <v>-10609.930849999999</v>
      </c>
      <c r="J41" s="31">
        <v>-160.09311</v>
      </c>
      <c r="K41" s="31">
        <v>-1674.6150400000001</v>
      </c>
      <c r="L41" s="31">
        <v>-32991.137090000004</v>
      </c>
      <c r="M41" s="31">
        <v>-46482.306320000003</v>
      </c>
      <c r="N41" s="31">
        <v>-392.02669999999995</v>
      </c>
      <c r="O41" s="31">
        <v>-12709.263349999999</v>
      </c>
      <c r="P41" s="31">
        <v>-40849.25224999999</v>
      </c>
      <c r="Q41" s="31">
        <v>-50757.544999999991</v>
      </c>
      <c r="R41" s="31">
        <v>-20069.897789999999</v>
      </c>
      <c r="S41" s="31">
        <v>-6764.5848699999988</v>
      </c>
      <c r="T41" s="31">
        <v>-161.78110000000001</v>
      </c>
      <c r="U41" s="31">
        <v>-5362.7527400000008</v>
      </c>
      <c r="V41" s="31">
        <v>-1081.0884799999999</v>
      </c>
      <c r="W41" s="31">
        <v>-29314.348959999999</v>
      </c>
      <c r="X41" s="31">
        <v>-1220.4059999999999</v>
      </c>
      <c r="Y41" s="31">
        <v>-29039.75922</v>
      </c>
      <c r="Z41" s="31">
        <v>-473.19605999999999</v>
      </c>
      <c r="AA41" s="31">
        <v>-16353.110586764</v>
      </c>
      <c r="AB41" s="31">
        <v>0</v>
      </c>
      <c r="AC41" s="31">
        <v>-10085.926800000001</v>
      </c>
      <c r="AD41" s="31">
        <v>-51149.40092</v>
      </c>
      <c r="AE41" s="31">
        <v>-6460.7173700000003</v>
      </c>
      <c r="AF41" s="31">
        <v>-36725.551490000005</v>
      </c>
      <c r="AG41" s="31">
        <v>-786210.75483676244</v>
      </c>
    </row>
    <row r="42" spans="1:33" ht="12.95" customHeight="1" x14ac:dyDescent="0.2">
      <c r="A42" s="897" t="s">
        <v>156</v>
      </c>
      <c r="B42" s="31">
        <v>-761.37364000000002</v>
      </c>
      <c r="C42" s="31">
        <v>-42009.524370000006</v>
      </c>
      <c r="D42" s="31">
        <v>-70086.566850000003</v>
      </c>
      <c r="E42" s="31">
        <v>-62080.734179999992</v>
      </c>
      <c r="F42" s="31">
        <v>-5684.0220200000003</v>
      </c>
      <c r="G42" s="31">
        <v>-55244.944819999997</v>
      </c>
      <c r="H42" s="31">
        <v>-123147.21912000001</v>
      </c>
      <c r="I42" s="31">
        <v>-10606.75828</v>
      </c>
      <c r="J42" s="31">
        <v>-160.09311</v>
      </c>
      <c r="K42" s="31">
        <v>-1674.6150400000001</v>
      </c>
      <c r="L42" s="31">
        <v>-31981.758089999999</v>
      </c>
      <c r="M42" s="31">
        <v>-40871.264349999983</v>
      </c>
      <c r="N42" s="31">
        <v>-392.02670000000001</v>
      </c>
      <c r="O42" s="31">
        <v>-12709.263349999999</v>
      </c>
      <c r="P42" s="31">
        <v>-40819.139100000008</v>
      </c>
      <c r="Q42" s="31">
        <v>-50619.401380000003</v>
      </c>
      <c r="R42" s="31">
        <v>-20060.996239999997</v>
      </c>
      <c r="S42" s="31">
        <v>-6729.1627399999988</v>
      </c>
      <c r="T42" s="31">
        <v>-161.78114000000002</v>
      </c>
      <c r="U42" s="31">
        <v>-5362.752739999999</v>
      </c>
      <c r="V42" s="31">
        <v>-1070.8546899999999</v>
      </c>
      <c r="W42" s="31">
        <v>-29303.04232</v>
      </c>
      <c r="X42" s="31">
        <v>-1220.4059999999999</v>
      </c>
      <c r="Y42" s="31">
        <v>-28978.014079999997</v>
      </c>
      <c r="Z42" s="31">
        <v>-473.05901</v>
      </c>
      <c r="AA42" s="31">
        <v>-16237.49626</v>
      </c>
      <c r="AB42" s="31">
        <v>0</v>
      </c>
      <c r="AC42" s="31">
        <v>-10085.926800000001</v>
      </c>
      <c r="AD42" s="31">
        <v>-51149.365659999996</v>
      </c>
      <c r="AE42" s="31">
        <v>-6460.7173700000003</v>
      </c>
      <c r="AF42" s="31">
        <v>-36219.25890001301</v>
      </c>
      <c r="AG42" s="31">
        <v>-762361.53835001297</v>
      </c>
    </row>
    <row r="43" spans="1:33" ht="12.95" customHeight="1" x14ac:dyDescent="0.2">
      <c r="A43" s="897" t="s">
        <v>157</v>
      </c>
      <c r="B43" s="31">
        <v>0</v>
      </c>
      <c r="C43" s="31">
        <v>-1110.26405</v>
      </c>
      <c r="D43" s="31">
        <v>-5116.2699599999996</v>
      </c>
      <c r="E43" s="31">
        <v>-7806.6261699999995</v>
      </c>
      <c r="F43" s="31">
        <v>-10.531049999999999</v>
      </c>
      <c r="G43" s="31">
        <v>0</v>
      </c>
      <c r="H43" s="31">
        <v>-2263.9865099999997</v>
      </c>
      <c r="I43" s="31">
        <v>-3.1725700000000003</v>
      </c>
      <c r="J43" s="31">
        <v>0</v>
      </c>
      <c r="K43" s="31">
        <v>0</v>
      </c>
      <c r="L43" s="31">
        <v>-1009.379</v>
      </c>
      <c r="M43" s="31">
        <v>-5611.0419699999993</v>
      </c>
      <c r="N43" s="31">
        <v>0</v>
      </c>
      <c r="O43" s="31">
        <v>0</v>
      </c>
      <c r="P43" s="31">
        <v>-30.113150000000005</v>
      </c>
      <c r="Q43" s="31">
        <v>-138.14362</v>
      </c>
      <c r="R43" s="31">
        <v>-8.9015499999999985</v>
      </c>
      <c r="S43" s="31">
        <v>-35.422129999999996</v>
      </c>
      <c r="T43" s="31">
        <v>0</v>
      </c>
      <c r="U43" s="31">
        <v>0</v>
      </c>
      <c r="V43" s="31">
        <v>-10.233790000000001</v>
      </c>
      <c r="W43" s="31">
        <v>-11.30664</v>
      </c>
      <c r="X43" s="31">
        <v>0</v>
      </c>
      <c r="Y43" s="31">
        <v>-61.745139999999999</v>
      </c>
      <c r="Z43" s="31">
        <v>-0.13705000000000001</v>
      </c>
      <c r="AA43" s="31">
        <v>-115.61412</v>
      </c>
      <c r="AB43" s="31">
        <v>0</v>
      </c>
      <c r="AC43" s="31">
        <v>0</v>
      </c>
      <c r="AD43" s="31">
        <v>-3.526E-2</v>
      </c>
      <c r="AE43" s="31">
        <v>0</v>
      </c>
      <c r="AF43" s="31">
        <v>-506.29259000000002</v>
      </c>
      <c r="AG43" s="31">
        <v>-23849.216319999992</v>
      </c>
    </row>
    <row r="44" spans="1:33" ht="12.95" customHeight="1" x14ac:dyDescent="0.2">
      <c r="A44" s="897" t="s">
        <v>691</v>
      </c>
      <c r="B44" s="31">
        <v>541.86509000000001</v>
      </c>
      <c r="C44" s="31">
        <v>23494.41876</v>
      </c>
      <c r="D44" s="31">
        <v>52351.912089999998</v>
      </c>
      <c r="E44" s="31">
        <v>22739.008930000004</v>
      </c>
      <c r="F44" s="31">
        <v>3142.8375399999991</v>
      </c>
      <c r="G44" s="31">
        <v>30034.374270000008</v>
      </c>
      <c r="H44" s="31">
        <v>8526.1546500000004</v>
      </c>
      <c r="I44" s="31">
        <v>8307.7217099999998</v>
      </c>
      <c r="J44" s="31">
        <v>97.240309999999994</v>
      </c>
      <c r="K44" s="31">
        <v>40.556059999999995</v>
      </c>
      <c r="L44" s="31">
        <v>16235.017059999998</v>
      </c>
      <c r="M44" s="31">
        <v>28896.201249999998</v>
      </c>
      <c r="N44" s="31">
        <v>218.34141</v>
      </c>
      <c r="O44" s="31">
        <v>10376.92995</v>
      </c>
      <c r="P44" s="31">
        <v>8982.2594100000006</v>
      </c>
      <c r="Q44" s="31">
        <v>38237.912240000012</v>
      </c>
      <c r="R44" s="31">
        <v>16087.830729999998</v>
      </c>
      <c r="S44" s="31">
        <v>3890.8988600000002</v>
      </c>
      <c r="T44" s="31">
        <v>117.12340999999999</v>
      </c>
      <c r="U44" s="31">
        <v>3195.0776800000008</v>
      </c>
      <c r="V44" s="31">
        <v>355.2847999999999</v>
      </c>
      <c r="W44" s="31">
        <v>20283.737250000002</v>
      </c>
      <c r="X44" s="31">
        <v>363.64800000000002</v>
      </c>
      <c r="Y44" s="31">
        <v>21815.497460000002</v>
      </c>
      <c r="Z44" s="31">
        <v>218.23954000000001</v>
      </c>
      <c r="AA44" s="31">
        <v>6343.0082052019989</v>
      </c>
      <c r="AB44" s="31">
        <v>0</v>
      </c>
      <c r="AC44" s="31">
        <v>9606.3068700000003</v>
      </c>
      <c r="AD44" s="31">
        <v>34833.469509999995</v>
      </c>
      <c r="AE44" s="31">
        <v>884.87916999999993</v>
      </c>
      <c r="AF44" s="31">
        <v>21936.658059999998</v>
      </c>
      <c r="AG44" s="31">
        <v>392154.41027520195</v>
      </c>
    </row>
    <row r="45" spans="1:33" ht="12.95" customHeight="1" x14ac:dyDescent="0.2">
      <c r="A45" s="73" t="s">
        <v>1606</v>
      </c>
      <c r="B45" s="31">
        <v>541.86509000000001</v>
      </c>
      <c r="C45" s="31">
        <v>11124.846120000002</v>
      </c>
      <c r="D45" s="31">
        <v>52346.10772</v>
      </c>
      <c r="E45" s="31">
        <v>22739.008930000004</v>
      </c>
      <c r="F45" s="31">
        <v>2983.4851899999999</v>
      </c>
      <c r="G45" s="31">
        <v>144.20993999999999</v>
      </c>
      <c r="H45" s="31">
        <v>7385.9932900000003</v>
      </c>
      <c r="I45" s="31">
        <v>5879.483830000001</v>
      </c>
      <c r="J45" s="31">
        <v>97.240309999999994</v>
      </c>
      <c r="K45" s="31">
        <v>40.556059999999995</v>
      </c>
      <c r="L45" s="31">
        <v>16487.415359999999</v>
      </c>
      <c r="M45" s="31">
        <v>28896.201249999998</v>
      </c>
      <c r="N45" s="31">
        <v>218.34141</v>
      </c>
      <c r="O45" s="31">
        <v>10053.974397451531</v>
      </c>
      <c r="P45" s="31">
        <v>4673.7882599999994</v>
      </c>
      <c r="Q45" s="31">
        <v>38227.33253</v>
      </c>
      <c r="R45" s="31">
        <v>16087.83073</v>
      </c>
      <c r="S45" s="31">
        <v>3889.2561499999997</v>
      </c>
      <c r="T45" s="31">
        <v>117.12340999999999</v>
      </c>
      <c r="U45" s="31">
        <v>2013.9184399999999</v>
      </c>
      <c r="V45" s="31">
        <v>355.28480000000008</v>
      </c>
      <c r="W45" s="31">
        <v>20013.129230000002</v>
      </c>
      <c r="X45" s="31">
        <v>363.64800000000002</v>
      </c>
      <c r="Y45" s="31">
        <v>21815.497460000002</v>
      </c>
      <c r="Z45" s="31">
        <v>218.23917</v>
      </c>
      <c r="AA45" s="31">
        <v>6343.0081399999999</v>
      </c>
      <c r="AB45" s="31">
        <v>0</v>
      </c>
      <c r="AC45" s="31">
        <v>9606.3068700000003</v>
      </c>
      <c r="AD45" s="31">
        <v>34833.469509999995</v>
      </c>
      <c r="AE45" s="31">
        <v>874.72248999999999</v>
      </c>
      <c r="AF45" s="31">
        <v>18814.246172065999</v>
      </c>
      <c r="AG45" s="31">
        <v>337185.53025951749</v>
      </c>
    </row>
    <row r="46" spans="1:33" ht="12.95" customHeight="1" x14ac:dyDescent="0.2">
      <c r="A46" s="73" t="s">
        <v>1922</v>
      </c>
      <c r="B46" s="31">
        <v>541.86509000000001</v>
      </c>
      <c r="C46" s="31">
        <v>1299.7914699999999</v>
      </c>
      <c r="D46" s="31">
        <v>0</v>
      </c>
      <c r="E46" s="31">
        <v>48.649179999999994</v>
      </c>
      <c r="F46" s="31">
        <v>0</v>
      </c>
      <c r="G46" s="31">
        <v>2.3850000000000003E-2</v>
      </c>
      <c r="H46" s="31">
        <v>4.1922800000000002</v>
      </c>
      <c r="I46" s="31">
        <v>4350.7608100000007</v>
      </c>
      <c r="J46" s="31">
        <v>0</v>
      </c>
      <c r="K46" s="31">
        <v>0</v>
      </c>
      <c r="L46" s="31">
        <v>5544.6667900000002</v>
      </c>
      <c r="M46" s="31">
        <v>277.22030999999998</v>
      </c>
      <c r="N46" s="31">
        <v>0</v>
      </c>
      <c r="O46" s="31">
        <v>0</v>
      </c>
      <c r="P46" s="31">
        <v>0</v>
      </c>
      <c r="Q46" s="31">
        <v>2.2912199999999996</v>
      </c>
      <c r="R46" s="31">
        <v>0</v>
      </c>
      <c r="S46" s="31">
        <v>0</v>
      </c>
      <c r="T46" s="31">
        <v>0</v>
      </c>
      <c r="U46" s="31">
        <v>0</v>
      </c>
      <c r="V46" s="31">
        <v>53.685400000000001</v>
      </c>
      <c r="W46" s="31">
        <v>4478.4381199999998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1633.3561400000001</v>
      </c>
      <c r="AD46" s="31">
        <v>0</v>
      </c>
      <c r="AE46" s="31">
        <v>0</v>
      </c>
      <c r="AF46" s="31">
        <v>0</v>
      </c>
      <c r="AG46" s="31">
        <v>18234.94066</v>
      </c>
    </row>
    <row r="47" spans="1:33" ht="12.95" customHeight="1" x14ac:dyDescent="0.2">
      <c r="A47" s="73" t="s">
        <v>1004</v>
      </c>
      <c r="B47" s="31">
        <v>0</v>
      </c>
      <c r="C47" s="31">
        <v>8536.6504200000018</v>
      </c>
      <c r="D47" s="31">
        <v>38888.05401</v>
      </c>
      <c r="E47" s="31">
        <v>20755.228810000004</v>
      </c>
      <c r="F47" s="31">
        <v>2920.6752799999999</v>
      </c>
      <c r="G47" s="31">
        <v>0.24312</v>
      </c>
      <c r="H47" s="31">
        <v>-949.43796999999995</v>
      </c>
      <c r="I47" s="31">
        <v>1238.19328</v>
      </c>
      <c r="J47" s="31">
        <v>97.240309999999994</v>
      </c>
      <c r="K47" s="31">
        <v>0</v>
      </c>
      <c r="L47" s="31">
        <v>9436.7384399999992</v>
      </c>
      <c r="M47" s="31">
        <v>18572.000059999998</v>
      </c>
      <c r="N47" s="31">
        <v>218.34141</v>
      </c>
      <c r="O47" s="31">
        <v>4184.5726705636534</v>
      </c>
      <c r="P47" s="31">
        <v>4592.742659999999</v>
      </c>
      <c r="Q47" s="31">
        <v>25367.115040000001</v>
      </c>
      <c r="R47" s="31">
        <v>15352.245489999999</v>
      </c>
      <c r="S47" s="31">
        <v>2503.0488999999998</v>
      </c>
      <c r="T47" s="31">
        <v>117.12340999999999</v>
      </c>
      <c r="U47" s="31">
        <v>2013.9184399999999</v>
      </c>
      <c r="V47" s="31">
        <v>465.66800000000006</v>
      </c>
      <c r="W47" s="31">
        <v>13152.947560000002</v>
      </c>
      <c r="X47" s="31">
        <v>313.92500000000001</v>
      </c>
      <c r="Y47" s="31">
        <v>0</v>
      </c>
      <c r="Z47" s="31">
        <v>85.429850000000002</v>
      </c>
      <c r="AA47" s="31">
        <v>6276.0032799999999</v>
      </c>
      <c r="AB47" s="31">
        <v>0</v>
      </c>
      <c r="AC47" s="31">
        <v>7020.6135300000005</v>
      </c>
      <c r="AD47" s="31">
        <v>34833.469509999995</v>
      </c>
      <c r="AE47" s="31">
        <v>855.57943</v>
      </c>
      <c r="AF47" s="31">
        <v>0</v>
      </c>
      <c r="AG47" s="31">
        <v>216848.32994056362</v>
      </c>
    </row>
    <row r="48" spans="1:33" ht="12.95" customHeight="1" x14ac:dyDescent="0.2">
      <c r="A48" s="73" t="s">
        <v>1013</v>
      </c>
      <c r="B48" s="31">
        <v>0</v>
      </c>
      <c r="C48" s="31">
        <v>1288.4042299999999</v>
      </c>
      <c r="D48" s="31">
        <v>13458.053710000002</v>
      </c>
      <c r="E48" s="31">
        <v>1935.13094</v>
      </c>
      <c r="F48" s="31">
        <v>62.809910000000002</v>
      </c>
      <c r="G48" s="31">
        <v>143.94297</v>
      </c>
      <c r="H48" s="31">
        <v>8331.2389800000001</v>
      </c>
      <c r="I48" s="31">
        <v>290.52974</v>
      </c>
      <c r="J48" s="31">
        <v>0</v>
      </c>
      <c r="K48" s="31">
        <v>40.556059999999995</v>
      </c>
      <c r="L48" s="31">
        <v>1506.0101299999999</v>
      </c>
      <c r="M48" s="31">
        <v>10046.980880000001</v>
      </c>
      <c r="N48" s="31">
        <v>0</v>
      </c>
      <c r="O48" s="31">
        <v>5869.4017268878779</v>
      </c>
      <c r="P48" s="31">
        <v>81.045599999999993</v>
      </c>
      <c r="Q48" s="31">
        <v>12857.92627</v>
      </c>
      <c r="R48" s="31">
        <v>735.58524</v>
      </c>
      <c r="S48" s="31">
        <v>1386.2072499999999</v>
      </c>
      <c r="T48" s="31">
        <v>0</v>
      </c>
      <c r="U48" s="31">
        <v>0</v>
      </c>
      <c r="V48" s="31">
        <v>-164.0686</v>
      </c>
      <c r="W48" s="31">
        <v>2381.7435499999997</v>
      </c>
      <c r="X48" s="31">
        <v>49.722999999999999</v>
      </c>
      <c r="Y48" s="31">
        <v>21815.497460000002</v>
      </c>
      <c r="Z48" s="31">
        <v>132.80932000000001</v>
      </c>
      <c r="AA48" s="31">
        <v>67.004859999999994</v>
      </c>
      <c r="AB48" s="31">
        <v>0</v>
      </c>
      <c r="AC48" s="31">
        <v>952.33719999999994</v>
      </c>
      <c r="AD48" s="31">
        <v>0</v>
      </c>
      <c r="AE48" s="31">
        <v>19.143060000000002</v>
      </c>
      <c r="AF48" s="31">
        <v>18814.246172065999</v>
      </c>
      <c r="AG48" s="31">
        <v>102102.25965895387</v>
      </c>
    </row>
    <row r="49" spans="1:33" ht="12.95" customHeight="1" x14ac:dyDescent="0.2">
      <c r="A49" s="73" t="s">
        <v>694</v>
      </c>
      <c r="B49" s="31">
        <v>0</v>
      </c>
      <c r="C49" s="31">
        <v>12369.57264</v>
      </c>
      <c r="D49" s="31">
        <v>5.8043699999999996</v>
      </c>
      <c r="E49" s="31">
        <v>0</v>
      </c>
      <c r="F49" s="31">
        <v>159.35234</v>
      </c>
      <c r="G49" s="31">
        <v>29890.164330000003</v>
      </c>
      <c r="H49" s="31">
        <v>1140.1613600000001</v>
      </c>
      <c r="I49" s="31">
        <v>2428.2378799999988</v>
      </c>
      <c r="J49" s="31">
        <v>0</v>
      </c>
      <c r="K49" s="31">
        <v>0</v>
      </c>
      <c r="L49" s="31">
        <v>-252.39829999999998</v>
      </c>
      <c r="M49" s="31">
        <v>0</v>
      </c>
      <c r="N49" s="31">
        <v>0</v>
      </c>
      <c r="O49" s="31">
        <v>322.95555254846948</v>
      </c>
      <c r="P49" s="31">
        <v>4308.4711499999994</v>
      </c>
      <c r="Q49" s="31">
        <v>10.57971</v>
      </c>
      <c r="R49" s="31">
        <v>0</v>
      </c>
      <c r="S49" s="31">
        <v>1.6427100000000001</v>
      </c>
      <c r="T49" s="31">
        <v>0</v>
      </c>
      <c r="U49" s="31">
        <v>1181.15924</v>
      </c>
      <c r="V49" s="31">
        <v>0</v>
      </c>
      <c r="W49" s="31">
        <v>270.60802000000001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10.15607</v>
      </c>
      <c r="AF49" s="31">
        <v>3122.4117371289999</v>
      </c>
      <c r="AG49" s="31">
        <v>54968.878809677459</v>
      </c>
    </row>
    <row r="50" spans="1:33" ht="12.95" customHeight="1" x14ac:dyDescent="0.2">
      <c r="A50" s="73" t="s">
        <v>1014</v>
      </c>
      <c r="B50" s="31">
        <v>0</v>
      </c>
      <c r="C50" s="31">
        <v>0</v>
      </c>
      <c r="D50" s="31">
        <v>5.8043699999999996</v>
      </c>
      <c r="E50" s="31">
        <v>0</v>
      </c>
      <c r="F50" s="31">
        <v>159.35234</v>
      </c>
      <c r="G50" s="31">
        <v>29890.164330000003</v>
      </c>
      <c r="H50" s="31">
        <v>1140.1613600000001</v>
      </c>
      <c r="I50" s="31">
        <v>0</v>
      </c>
      <c r="J50" s="31">
        <v>0</v>
      </c>
      <c r="K50" s="31">
        <v>0</v>
      </c>
      <c r="L50" s="31">
        <v>-252.39829999999998</v>
      </c>
      <c r="M50" s="31">
        <v>0</v>
      </c>
      <c r="N50" s="31">
        <v>0</v>
      </c>
      <c r="O50" s="31">
        <v>322.95555254846948</v>
      </c>
      <c r="P50" s="31">
        <v>4308.4711499999994</v>
      </c>
      <c r="Q50" s="31">
        <v>10.57971</v>
      </c>
      <c r="R50" s="31">
        <v>0</v>
      </c>
      <c r="S50" s="31">
        <v>1.6427100000000001</v>
      </c>
      <c r="T50" s="31">
        <v>0</v>
      </c>
      <c r="U50" s="31">
        <v>0</v>
      </c>
      <c r="V50" s="31">
        <v>0</v>
      </c>
      <c r="W50" s="31">
        <v>270.60802000000001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10.15607</v>
      </c>
      <c r="AF50" s="31">
        <v>3122.4117371289999</v>
      </c>
      <c r="AG50" s="31">
        <v>38989.909049677459</v>
      </c>
    </row>
    <row r="51" spans="1:33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</row>
    <row r="52" spans="1:33" ht="12.95" customHeight="1" x14ac:dyDescent="0.2">
      <c r="A52" s="73" t="s">
        <v>1013</v>
      </c>
      <c r="B52" s="31">
        <v>0</v>
      </c>
      <c r="C52" s="31">
        <v>12369.57264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2428.2378799999988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1181.15924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15978.96976</v>
      </c>
    </row>
    <row r="53" spans="1:33" ht="12.95" customHeight="1" x14ac:dyDescent="0.2">
      <c r="A53" s="254" t="s">
        <v>1300</v>
      </c>
      <c r="B53" s="31">
        <v>14.385130000000004</v>
      </c>
      <c r="C53" s="31">
        <v>-1290.1399300000048</v>
      </c>
      <c r="D53" s="31">
        <v>-5282.8119800000022</v>
      </c>
      <c r="E53" s="31">
        <v>-5376.6310062887278</v>
      </c>
      <c r="F53" s="31">
        <v>-115.58580999999822</v>
      </c>
      <c r="G53" s="31">
        <v>-12132.508261732619</v>
      </c>
      <c r="H53" s="31">
        <v>-9614.1383521256612</v>
      </c>
      <c r="I53" s="31">
        <v>-34.98681999999917</v>
      </c>
      <c r="J53" s="31">
        <v>13.152839999999976</v>
      </c>
      <c r="K53" s="31">
        <v>-16.619109999999921</v>
      </c>
      <c r="L53" s="31">
        <v>3528.3830699999999</v>
      </c>
      <c r="M53" s="31">
        <v>-7176.1877400000012</v>
      </c>
      <c r="N53" s="31">
        <v>120.54073999999991</v>
      </c>
      <c r="O53" s="31">
        <v>298.47518000000309</v>
      </c>
      <c r="P53" s="31">
        <v>-2473.4539000000077</v>
      </c>
      <c r="Q53" s="31">
        <v>-1531.8705100000079</v>
      </c>
      <c r="R53" s="31">
        <v>-1801.0979199999974</v>
      </c>
      <c r="S53" s="31">
        <v>270.36619999999994</v>
      </c>
      <c r="T53" s="31">
        <v>-48.925280000000043</v>
      </c>
      <c r="U53" s="31">
        <v>-950.05497999999966</v>
      </c>
      <c r="V53" s="31">
        <v>-530.19431728071504</v>
      </c>
      <c r="W53" s="31">
        <v>-853.80231999999705</v>
      </c>
      <c r="X53" s="31">
        <v>-560.54700000000003</v>
      </c>
      <c r="Y53" s="31">
        <v>1138.4166399999958</v>
      </c>
      <c r="Z53" s="31">
        <v>-217.13385</v>
      </c>
      <c r="AA53" s="31">
        <v>123.55600941799821</v>
      </c>
      <c r="AB53" s="31">
        <v>0</v>
      </c>
      <c r="AC53" s="31">
        <v>24.454490000000135</v>
      </c>
      <c r="AD53" s="31">
        <v>-90.697990000007849</v>
      </c>
      <c r="AE53" s="31">
        <v>-1324.1255837641374</v>
      </c>
      <c r="AF53" s="31">
        <v>940.27986999999848</v>
      </c>
      <c r="AG53" s="31">
        <v>-44949.502491773885</v>
      </c>
    </row>
    <row r="54" spans="1:33" ht="12.95" customHeight="1" x14ac:dyDescent="0.2">
      <c r="A54" s="254" t="s">
        <v>1301</v>
      </c>
      <c r="B54" s="31">
        <v>-410.02809000000002</v>
      </c>
      <c r="C54" s="31">
        <v>-29413.274649999999</v>
      </c>
      <c r="D54" s="31">
        <v>-51866.867920000004</v>
      </c>
      <c r="E54" s="31">
        <v>-43648.880290000008</v>
      </c>
      <c r="F54" s="31">
        <v>-6876.5236399999985</v>
      </c>
      <c r="G54" s="31">
        <v>-32670.672706216115</v>
      </c>
      <c r="H54" s="31">
        <v>-77921.061924999987</v>
      </c>
      <c r="I54" s="31">
        <v>-4262.0243100000007</v>
      </c>
      <c r="J54" s="31">
        <v>-51.948010000000004</v>
      </c>
      <c r="K54" s="31">
        <v>-560.24566000000004</v>
      </c>
      <c r="L54" s="31">
        <v>-40203.328680000006</v>
      </c>
      <c r="M54" s="31">
        <v>-49977.261659999996</v>
      </c>
      <c r="N54" s="31">
        <v>-501.09129000000007</v>
      </c>
      <c r="O54" s="31">
        <v>-21398.790430000001</v>
      </c>
      <c r="P54" s="31">
        <v>-50165.871749999998</v>
      </c>
      <c r="Q54" s="31">
        <v>-61756.470710000009</v>
      </c>
      <c r="R54" s="31">
        <v>-32345.522730000001</v>
      </c>
      <c r="S54" s="31">
        <v>-2278.67742</v>
      </c>
      <c r="T54" s="31">
        <v>-1204.7007800000001</v>
      </c>
      <c r="U54" s="31">
        <v>-3600.3434099999999</v>
      </c>
      <c r="V54" s="31">
        <v>-5684.1784338682246</v>
      </c>
      <c r="W54" s="31">
        <v>-21991.67511</v>
      </c>
      <c r="X54" s="31">
        <v>-1054.259</v>
      </c>
      <c r="Y54" s="31">
        <v>-38696.832900000001</v>
      </c>
      <c r="Z54" s="31">
        <v>-369.06540000000001</v>
      </c>
      <c r="AA54" s="31">
        <v>-16849.905231265999</v>
      </c>
      <c r="AB54" s="31">
        <v>0</v>
      </c>
      <c r="AC54" s="31">
        <v>-639.3225799999999</v>
      </c>
      <c r="AD54" s="31">
        <v>-24161.326360000006</v>
      </c>
      <c r="AE54" s="31">
        <v>-3475.025693764137</v>
      </c>
      <c r="AF54" s="31">
        <v>-22036.347280000002</v>
      </c>
      <c r="AG54" s="31">
        <v>-646071.52405011444</v>
      </c>
    </row>
    <row r="55" spans="1:33" ht="12.95" customHeight="1" x14ac:dyDescent="0.2">
      <c r="A55" s="254" t="s">
        <v>1302</v>
      </c>
      <c r="B55" s="31">
        <v>268.89247999999998</v>
      </c>
      <c r="C55" s="31">
        <v>21129.185140000001</v>
      </c>
      <c r="D55" s="31">
        <v>37479.933250000002</v>
      </c>
      <c r="E55" s="31">
        <v>13833.779863711265</v>
      </c>
      <c r="F55" s="31">
        <v>4280.1198200000008</v>
      </c>
      <c r="G55" s="31">
        <v>3924.9489244834963</v>
      </c>
      <c r="H55" s="31">
        <v>28166.680702874321</v>
      </c>
      <c r="I55" s="31">
        <v>3494.1200400000002</v>
      </c>
      <c r="J55" s="31">
        <v>31.820930000000001</v>
      </c>
      <c r="K55" s="31">
        <v>13.509540000000001</v>
      </c>
      <c r="L55" s="31">
        <v>26634.542450000001</v>
      </c>
      <c r="M55" s="31">
        <v>34843.749909999999</v>
      </c>
      <c r="N55" s="31">
        <v>247.78669000000002</v>
      </c>
      <c r="O55" s="31">
        <v>20743.821010000003</v>
      </c>
      <c r="P55" s="31">
        <v>22097.787110000001</v>
      </c>
      <c r="Q55" s="31">
        <v>54312.202400000002</v>
      </c>
      <c r="R55" s="31">
        <v>27651.179570000004</v>
      </c>
      <c r="S55" s="31">
        <v>1325.2134099999998</v>
      </c>
      <c r="T55" s="31">
        <v>980.85289</v>
      </c>
      <c r="U55" s="31">
        <v>2252.3738900000003</v>
      </c>
      <c r="V55" s="31">
        <v>4390.3716445773234</v>
      </c>
      <c r="W55" s="31">
        <v>14606.973390000001</v>
      </c>
      <c r="X55" s="31">
        <v>382.64499999999998</v>
      </c>
      <c r="Y55" s="31">
        <v>33276.491289999998</v>
      </c>
      <c r="Z55" s="31">
        <v>101.65613999999999</v>
      </c>
      <c r="AA55" s="31">
        <v>11328.589270683999</v>
      </c>
      <c r="AB55" s="31">
        <v>0</v>
      </c>
      <c r="AC55" s="31">
        <v>503.61876000000001</v>
      </c>
      <c r="AD55" s="31">
        <v>16692.71932</v>
      </c>
      <c r="AE55" s="31">
        <v>780.10108999999977</v>
      </c>
      <c r="AF55" s="31">
        <v>16322.954250000003</v>
      </c>
      <c r="AG55" s="31">
        <v>402098.62017633033</v>
      </c>
    </row>
    <row r="56" spans="1:33" ht="12.95" customHeight="1" x14ac:dyDescent="0.2">
      <c r="A56" s="254" t="s">
        <v>1303</v>
      </c>
      <c r="B56" s="31">
        <v>698.45619999999997</v>
      </c>
      <c r="C56" s="31">
        <v>26159.444589999999</v>
      </c>
      <c r="D56" s="31">
        <v>39865.845150000001</v>
      </c>
      <c r="E56" s="31">
        <v>59578.794990000002</v>
      </c>
      <c r="F56" s="31">
        <v>4802.0042599999997</v>
      </c>
      <c r="G56" s="31">
        <v>33682.345780000003</v>
      </c>
      <c r="H56" s="31">
        <v>60543.058990000005</v>
      </c>
      <c r="I56" s="31">
        <v>5873.5566100000005</v>
      </c>
      <c r="J56" s="31">
        <v>76.827149999999989</v>
      </c>
      <c r="K56" s="31">
        <v>673.2443300000001</v>
      </c>
      <c r="L56" s="31">
        <v>41021.935370000007</v>
      </c>
      <c r="M56" s="31">
        <v>42410.044049999997</v>
      </c>
      <c r="N56" s="31">
        <v>859.37162000000001</v>
      </c>
      <c r="O56" s="31">
        <v>5364.9175700000005</v>
      </c>
      <c r="P56" s="31">
        <v>61448.777369999996</v>
      </c>
      <c r="Q56" s="31">
        <v>67853.322939999998</v>
      </c>
      <c r="R56" s="31">
        <v>9460.3015500000001</v>
      </c>
      <c r="S56" s="31">
        <v>3273.2416600000001</v>
      </c>
      <c r="T56" s="31">
        <v>1094.9316000000001</v>
      </c>
      <c r="U56" s="31">
        <v>1503.5449600000002</v>
      </c>
      <c r="V56" s="31">
        <v>6477.7830120101862</v>
      </c>
      <c r="W56" s="31">
        <v>16906.852190000001</v>
      </c>
      <c r="X56" s="31">
        <v>161.55000000000001</v>
      </c>
      <c r="Y56" s="31">
        <v>36941.543460000001</v>
      </c>
      <c r="Z56" s="31">
        <v>92.272170000000003</v>
      </c>
      <c r="AA56" s="31">
        <v>16556.810359999999</v>
      </c>
      <c r="AB56" s="31">
        <v>0</v>
      </c>
      <c r="AC56" s="31">
        <v>364.11096000000003</v>
      </c>
      <c r="AD56" s="31">
        <v>17385.279269999999</v>
      </c>
      <c r="AE56" s="31">
        <v>1519.9431399999999</v>
      </c>
      <c r="AF56" s="31">
        <v>35457.257039999997</v>
      </c>
      <c r="AG56" s="31">
        <v>598107.36834201007</v>
      </c>
    </row>
    <row r="57" spans="1:33" ht="12.95" customHeight="1" x14ac:dyDescent="0.2">
      <c r="A57" s="254" t="s">
        <v>1304</v>
      </c>
      <c r="B57" s="31">
        <v>-542.93545999999992</v>
      </c>
      <c r="C57" s="31">
        <v>-19165.495010000006</v>
      </c>
      <c r="D57" s="31">
        <v>-30761.722460000001</v>
      </c>
      <c r="E57" s="31">
        <v>-35140.325569999986</v>
      </c>
      <c r="F57" s="31">
        <v>-2321.1862500000002</v>
      </c>
      <c r="G57" s="31">
        <v>-17069.130260000002</v>
      </c>
      <c r="H57" s="31">
        <v>-20402.81612</v>
      </c>
      <c r="I57" s="31">
        <v>-5140.6391599999997</v>
      </c>
      <c r="J57" s="31">
        <v>-43.547230000000006</v>
      </c>
      <c r="K57" s="31">
        <v>-143.12732</v>
      </c>
      <c r="L57" s="31">
        <v>-23924.766070000001</v>
      </c>
      <c r="M57" s="31">
        <v>-34452.72004</v>
      </c>
      <c r="N57" s="31">
        <v>-485.52628000000004</v>
      </c>
      <c r="O57" s="31">
        <v>-4411.4729699999998</v>
      </c>
      <c r="P57" s="31">
        <v>-35854.146630000003</v>
      </c>
      <c r="Q57" s="31">
        <v>-61940.925139999999</v>
      </c>
      <c r="R57" s="31">
        <v>-6567.0563100000008</v>
      </c>
      <c r="S57" s="31">
        <v>-2049.4114500000001</v>
      </c>
      <c r="T57" s="31">
        <v>-920.00899000000004</v>
      </c>
      <c r="U57" s="31">
        <v>-1105.6304200000002</v>
      </c>
      <c r="V57" s="31">
        <v>-5714.1705400000001</v>
      </c>
      <c r="W57" s="31">
        <v>-10375.952789999999</v>
      </c>
      <c r="X57" s="31">
        <v>-50.482999999999997</v>
      </c>
      <c r="Y57" s="31">
        <v>-30382.785210000002</v>
      </c>
      <c r="Z57" s="31">
        <v>-41.996760000000002</v>
      </c>
      <c r="AA57" s="31">
        <v>-10911.938390000001</v>
      </c>
      <c r="AB57" s="31">
        <v>0</v>
      </c>
      <c r="AC57" s="31">
        <v>-203.95265000000001</v>
      </c>
      <c r="AD57" s="31">
        <v>-10007.370220000001</v>
      </c>
      <c r="AE57" s="31">
        <v>-149.14411999999999</v>
      </c>
      <c r="AF57" s="31">
        <v>-28803.584139999999</v>
      </c>
      <c r="AG57" s="31">
        <v>-399083.96696000005</v>
      </c>
    </row>
    <row r="58" spans="1:33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</row>
    <row r="59" spans="1:33" ht="12.95" customHeight="1" x14ac:dyDescent="0.2">
      <c r="A59" s="252" t="s">
        <v>1309</v>
      </c>
      <c r="B59" s="31">
        <v>-321.20289000000002</v>
      </c>
      <c r="C59" s="31">
        <v>-3404.9330499999996</v>
      </c>
      <c r="D59" s="31">
        <v>-2082.8667699999996</v>
      </c>
      <c r="E59" s="31">
        <v>-508.88405999999998</v>
      </c>
      <c r="F59" s="31">
        <v>42.592340000000085</v>
      </c>
      <c r="G59" s="31">
        <v>-2012.5448200000001</v>
      </c>
      <c r="H59" s="31">
        <v>10586.214</v>
      </c>
      <c r="I59" s="31">
        <v>-274.22120000000001</v>
      </c>
      <c r="J59" s="31">
        <v>-24.572130000000001</v>
      </c>
      <c r="K59" s="31">
        <v>-625.06588999999997</v>
      </c>
      <c r="L59" s="31">
        <v>-1019.10326</v>
      </c>
      <c r="M59" s="31">
        <v>3266.7167500000019</v>
      </c>
      <c r="N59" s="31">
        <v>0</v>
      </c>
      <c r="O59" s="31">
        <v>166.50777999999997</v>
      </c>
      <c r="P59" s="31">
        <v>1875.28631</v>
      </c>
      <c r="Q59" s="31">
        <v>461.53993999999983</v>
      </c>
      <c r="R59" s="31">
        <v>-339.94576999999992</v>
      </c>
      <c r="S59" s="31">
        <v>-349.87227000000001</v>
      </c>
      <c r="T59" s="31">
        <v>-1.0611700000000002</v>
      </c>
      <c r="U59" s="31">
        <v>-575.56977999999992</v>
      </c>
      <c r="V59" s="31">
        <v>-80.204740000000015</v>
      </c>
      <c r="W59" s="31">
        <v>-1391.18676</v>
      </c>
      <c r="X59" s="31">
        <v>-201.23500000000001</v>
      </c>
      <c r="Y59" s="31">
        <v>-578.14516000000003</v>
      </c>
      <c r="Z59" s="31">
        <v>-47.860709999999997</v>
      </c>
      <c r="AA59" s="31">
        <v>-1563.3986299999997</v>
      </c>
      <c r="AB59" s="31">
        <v>0</v>
      </c>
      <c r="AC59" s="31">
        <v>-33.53331</v>
      </c>
      <c r="AD59" s="31">
        <v>-273.31723999999929</v>
      </c>
      <c r="AE59" s="31">
        <v>-942.59799999999996</v>
      </c>
      <c r="AF59" s="31">
        <v>945.65478000000007</v>
      </c>
      <c r="AG59" s="31">
        <v>693.18929000000401</v>
      </c>
    </row>
    <row r="60" spans="1:33" ht="12.95" customHeight="1" x14ac:dyDescent="0.2">
      <c r="A60" s="1704" t="s">
        <v>1232</v>
      </c>
      <c r="B60" s="31">
        <v>-1316.7263089290113</v>
      </c>
      <c r="C60" s="31">
        <v>-17519.150740000001</v>
      </c>
      <c r="D60" s="31">
        <v>-14458.894437160279</v>
      </c>
      <c r="E60" s="31">
        <v>-35266.331837556019</v>
      </c>
      <c r="F60" s="31">
        <v>-2657.4736145056268</v>
      </c>
      <c r="G60" s="31">
        <v>-19583.169223961966</v>
      </c>
      <c r="H60" s="31">
        <v>-59592.486719999979</v>
      </c>
      <c r="I60" s="31">
        <v>-3841.4002796837749</v>
      </c>
      <c r="J60" s="31">
        <v>-302.17711999999995</v>
      </c>
      <c r="K60" s="31">
        <v>-3451.5834405000005</v>
      </c>
      <c r="L60" s="31">
        <v>-16037.422800000009</v>
      </c>
      <c r="M60" s="31">
        <v>-18647.090666556767</v>
      </c>
      <c r="N60" s="31">
        <v>-156.38071153122561</v>
      </c>
      <c r="O60" s="31">
        <v>-2231.5243422838212</v>
      </c>
      <c r="P60" s="31">
        <v>-19869.40999</v>
      </c>
      <c r="Q60" s="31">
        <v>-11386.530912318</v>
      </c>
      <c r="R60" s="31">
        <v>-8073.4196475167946</v>
      </c>
      <c r="S60" s="31">
        <v>-4558.0726999999997</v>
      </c>
      <c r="T60" s="31">
        <v>-601.18139000000019</v>
      </c>
      <c r="U60" s="31">
        <v>-2487.8178287768565</v>
      </c>
      <c r="V60" s="31">
        <v>-2671.3317686006581</v>
      </c>
      <c r="W60" s="31">
        <v>-4921.332394283756</v>
      </c>
      <c r="X60" s="31">
        <v>-1922.1759999999999</v>
      </c>
      <c r="Y60" s="31">
        <v>-5820.5605900000028</v>
      </c>
      <c r="Z60" s="31">
        <v>-1040.6669976039393</v>
      </c>
      <c r="AA60" s="31">
        <v>-11508.764134128933</v>
      </c>
      <c r="AB60" s="31">
        <v>-20.363939999999999</v>
      </c>
      <c r="AC60" s="31">
        <v>-1121.2593799999991</v>
      </c>
      <c r="AD60" s="31">
        <v>-16918.4098339466</v>
      </c>
      <c r="AE60" s="31">
        <v>-9187.141810000001</v>
      </c>
      <c r="AF60" s="31">
        <v>-10992.489192506186</v>
      </c>
      <c r="AG60" s="31">
        <v>-308162.74075235025</v>
      </c>
    </row>
    <row r="61" spans="1:33" ht="12.95" customHeight="1" x14ac:dyDescent="0.2">
      <c r="A61" s="1708" t="s">
        <v>2036</v>
      </c>
      <c r="B61" s="31">
        <v>-781.03458000000001</v>
      </c>
      <c r="C61" s="31">
        <v>-21522.779740000002</v>
      </c>
      <c r="D61" s="31">
        <v>-20870.97757716028</v>
      </c>
      <c r="E61" s="31">
        <v>-43307.426737556023</v>
      </c>
      <c r="F61" s="31">
        <v>-4151.3127200000008</v>
      </c>
      <c r="G61" s="31">
        <v>-15461.834253961966</v>
      </c>
      <c r="H61" s="31">
        <v>-61392.665529999977</v>
      </c>
      <c r="I61" s="31">
        <v>-4364.852249999999</v>
      </c>
      <c r="J61" s="31">
        <v>-148.70303999999999</v>
      </c>
      <c r="K61" s="31">
        <v>-2600.5237505</v>
      </c>
      <c r="L61" s="31">
        <v>-19561.453610000008</v>
      </c>
      <c r="M61" s="31">
        <v>-20665.144039999999</v>
      </c>
      <c r="N61" s="31">
        <v>-379.57721999999995</v>
      </c>
      <c r="O61" s="31">
        <v>-3902.6217299999998</v>
      </c>
      <c r="P61" s="31">
        <v>-14321.749290000002</v>
      </c>
      <c r="Q61" s="31">
        <v>-18924.421310000002</v>
      </c>
      <c r="R61" s="31">
        <v>-8433.62392</v>
      </c>
      <c r="S61" s="31">
        <v>-5012.7756099999997</v>
      </c>
      <c r="T61" s="31">
        <v>-341.79260000000011</v>
      </c>
      <c r="U61" s="31">
        <v>-5160.2895787768575</v>
      </c>
      <c r="V61" s="31">
        <v>-931.54439999999988</v>
      </c>
      <c r="W61" s="31">
        <v>-10826.378939999999</v>
      </c>
      <c r="X61" s="31">
        <v>-1859.1679999999999</v>
      </c>
      <c r="Y61" s="31">
        <v>-7832.2700200000018</v>
      </c>
      <c r="Z61" s="31">
        <v>-1098.5660699999999</v>
      </c>
      <c r="AA61" s="31">
        <v>-11885.187190000001</v>
      </c>
      <c r="AB61" s="31">
        <v>-0.23885000000000037</v>
      </c>
      <c r="AC61" s="31">
        <v>-763.08514999999989</v>
      </c>
      <c r="AD61" s="31">
        <v>-16047.882950000001</v>
      </c>
      <c r="AE61" s="31">
        <v>-10646.35864</v>
      </c>
      <c r="AF61" s="31">
        <v>-8589.7786500000002</v>
      </c>
      <c r="AG61" s="31">
        <v>-341786.01794795517</v>
      </c>
    </row>
    <row r="62" spans="1:33" ht="12.95" customHeight="1" x14ac:dyDescent="0.2">
      <c r="A62" s="1708" t="s">
        <v>3962</v>
      </c>
      <c r="B62" s="31">
        <v>-781.03458000000001</v>
      </c>
      <c r="C62" s="31">
        <v>-21522.779740000002</v>
      </c>
      <c r="D62" s="31">
        <v>-20870.97757716028</v>
      </c>
      <c r="E62" s="31">
        <v>-43307.426737556023</v>
      </c>
      <c r="F62" s="31">
        <v>-4151.3127200000008</v>
      </c>
      <c r="G62" s="31">
        <v>-15461.834253961966</v>
      </c>
      <c r="H62" s="31">
        <v>-61392.665529999977</v>
      </c>
      <c r="I62" s="31">
        <v>-4364.852249999999</v>
      </c>
      <c r="J62" s="31">
        <v>-148.70303999999999</v>
      </c>
      <c r="K62" s="31">
        <v>-2600.5237505</v>
      </c>
      <c r="L62" s="31">
        <v>-19561.453610000008</v>
      </c>
      <c r="M62" s="31">
        <v>-20665.144039999999</v>
      </c>
      <c r="N62" s="31">
        <v>-379.57721999999995</v>
      </c>
      <c r="O62" s="31">
        <v>-3902.6217299999998</v>
      </c>
      <c r="P62" s="31">
        <v>-14321.749290000002</v>
      </c>
      <c r="Q62" s="31">
        <v>-18924.421310000002</v>
      </c>
      <c r="R62" s="31">
        <v>-8433.62392</v>
      </c>
      <c r="S62" s="31">
        <v>-5012.7756099999997</v>
      </c>
      <c r="T62" s="31">
        <v>-341.79260000000011</v>
      </c>
      <c r="U62" s="31">
        <v>-5160.2895787768575</v>
      </c>
      <c r="V62" s="31">
        <v>-931.54439999999988</v>
      </c>
      <c r="W62" s="31">
        <v>-10826.378939999999</v>
      </c>
      <c r="X62" s="31">
        <v>-1859.1679999999999</v>
      </c>
      <c r="Y62" s="31">
        <v>-7832.2700200000018</v>
      </c>
      <c r="Z62" s="31">
        <v>-1098.5660699999999</v>
      </c>
      <c r="AA62" s="31">
        <v>-11885.187190000001</v>
      </c>
      <c r="AB62" s="31">
        <v>-0.23885000000000037</v>
      </c>
      <c r="AC62" s="31">
        <v>-763.08514999999989</v>
      </c>
      <c r="AD62" s="31">
        <v>-16047.882950000001</v>
      </c>
      <c r="AE62" s="31">
        <v>-10646.35864</v>
      </c>
      <c r="AF62" s="31">
        <v>-8589.7786500000002</v>
      </c>
      <c r="AG62" s="31">
        <v>-341786.01794795517</v>
      </c>
    </row>
    <row r="63" spans="1:33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</row>
    <row r="64" spans="1:33" ht="12.95" customHeight="1" x14ac:dyDescent="0.2">
      <c r="A64" s="1708" t="s">
        <v>1946</v>
      </c>
      <c r="B64" s="31">
        <v>547.18710999999996</v>
      </c>
      <c r="C64" s="31">
        <v>12077.77016</v>
      </c>
      <c r="D64" s="31">
        <v>20074.657340000002</v>
      </c>
      <c r="E64" s="31">
        <v>20769.252329999999</v>
      </c>
      <c r="F64" s="31">
        <v>3664.3650299999999</v>
      </c>
      <c r="G64" s="31">
        <v>724.90121999999985</v>
      </c>
      <c r="H64" s="31">
        <v>13888.841359999999</v>
      </c>
      <c r="I64" s="31">
        <v>3566.2395899999992</v>
      </c>
      <c r="J64" s="31">
        <v>102.95746</v>
      </c>
      <c r="K64" s="31">
        <v>558.02311999999984</v>
      </c>
      <c r="L64" s="31">
        <v>12183.365679999999</v>
      </c>
      <c r="M64" s="31">
        <v>15192.263489999999</v>
      </c>
      <c r="N64" s="31">
        <v>461.44021999999995</v>
      </c>
      <c r="O64" s="31">
        <v>3976.8974299999995</v>
      </c>
      <c r="P64" s="31">
        <v>4029.4662199999998</v>
      </c>
      <c r="Q64" s="31">
        <v>17381.752960000002</v>
      </c>
      <c r="R64" s="31">
        <v>6927.8076999999994</v>
      </c>
      <c r="S64" s="31">
        <v>2845.0155499999996</v>
      </c>
      <c r="T64" s="31">
        <v>245.69223999999994</v>
      </c>
      <c r="U64" s="31">
        <v>4859.6811700000007</v>
      </c>
      <c r="V64" s="31">
        <v>712.03846999999996</v>
      </c>
      <c r="W64" s="31">
        <v>10861.238009999999</v>
      </c>
      <c r="X64" s="31">
        <v>1472.9549999999999</v>
      </c>
      <c r="Y64" s="31">
        <v>7742.1112099999991</v>
      </c>
      <c r="Z64" s="31">
        <v>1000.3997299999999</v>
      </c>
      <c r="AA64" s="31">
        <v>5434.7755399999987</v>
      </c>
      <c r="AB64" s="31">
        <v>0.43907000000000002</v>
      </c>
      <c r="AC64" s="31">
        <v>637.23311999999999</v>
      </c>
      <c r="AD64" s="31">
        <v>11260.478979999998</v>
      </c>
      <c r="AE64" s="31">
        <v>5979.458709999999</v>
      </c>
      <c r="AF64" s="31">
        <v>3295.4075600000001</v>
      </c>
      <c r="AG64" s="31">
        <v>192474.11278</v>
      </c>
    </row>
    <row r="65" spans="1:33" ht="12.95" customHeight="1" x14ac:dyDescent="0.2">
      <c r="A65" s="1708" t="s">
        <v>3963</v>
      </c>
      <c r="B65" s="31">
        <v>-359.6808312470522</v>
      </c>
      <c r="C65" s="31">
        <v>-4143.2040299999999</v>
      </c>
      <c r="D65" s="31">
        <v>-8844.7139000000006</v>
      </c>
      <c r="E65" s="31">
        <v>-6647.88004</v>
      </c>
      <c r="F65" s="31">
        <v>-1152.0393767439618</v>
      </c>
      <c r="G65" s="31">
        <v>-2548.1068500000006</v>
      </c>
      <c r="H65" s="31">
        <v>-6004.9364100000003</v>
      </c>
      <c r="I65" s="31">
        <v>-2210.5232286775386</v>
      </c>
      <c r="J65" s="31">
        <v>-160.13009999999997</v>
      </c>
      <c r="K65" s="31">
        <v>-799.97297000000003</v>
      </c>
      <c r="L65" s="31">
        <v>-3763.2627200000002</v>
      </c>
      <c r="M65" s="31">
        <v>-6382.635493067397</v>
      </c>
      <c r="N65" s="31">
        <v>-79.546515430237292</v>
      </c>
      <c r="O65" s="31">
        <v>-1501.3578098307507</v>
      </c>
      <c r="P65" s="31">
        <v>-4473.9367000000002</v>
      </c>
      <c r="Q65" s="31">
        <v>-5516.6638292279995</v>
      </c>
      <c r="R65" s="31">
        <v>-3109.6339030110789</v>
      </c>
      <c r="S65" s="31">
        <v>-1444.6075499999997</v>
      </c>
      <c r="T65" s="31">
        <v>-325.89843999999999</v>
      </c>
      <c r="U65" s="31">
        <v>-1354.7197699999999</v>
      </c>
      <c r="V65" s="31">
        <v>-1360.8718967307307</v>
      </c>
      <c r="W65" s="31">
        <v>-3112.3936879174516</v>
      </c>
      <c r="X65" s="31">
        <v>-730.47900000000004</v>
      </c>
      <c r="Y65" s="31">
        <v>-2948.5568000000003</v>
      </c>
      <c r="Z65" s="31">
        <v>-385.09418445233604</v>
      </c>
      <c r="AA65" s="31">
        <v>-3586.9595900848881</v>
      </c>
      <c r="AB65" s="31">
        <v>-4.7133100000000008</v>
      </c>
      <c r="AC65" s="31">
        <v>-552.23282999999935</v>
      </c>
      <c r="AD65" s="31">
        <v>-8350.701764863581</v>
      </c>
      <c r="AE65" s="31">
        <v>-2357.1782400000002</v>
      </c>
      <c r="AF65" s="31">
        <v>-3022.9782488451992</v>
      </c>
      <c r="AG65" s="31">
        <v>-87235.610020130203</v>
      </c>
    </row>
    <row r="66" spans="1:33" ht="12.95" customHeight="1" x14ac:dyDescent="0.2">
      <c r="A66" s="1708" t="s">
        <v>3964</v>
      </c>
      <c r="B66" s="31">
        <v>-186.08188770311918</v>
      </c>
      <c r="C66" s="31">
        <v>-3041.0966699999999</v>
      </c>
      <c r="D66" s="31">
        <v>-2429.8763400000003</v>
      </c>
      <c r="E66" s="31">
        <v>-4510.3490199999997</v>
      </c>
      <c r="F66" s="31">
        <v>-831.11843646881437</v>
      </c>
      <c r="G66" s="31">
        <v>-807.70250999999985</v>
      </c>
      <c r="H66" s="31">
        <v>-2369.60752</v>
      </c>
      <c r="I66" s="31">
        <v>-699.54874392232261</v>
      </c>
      <c r="J66" s="31">
        <v>-6.5433200000000005</v>
      </c>
      <c r="K66" s="31">
        <v>-339.90460999999999</v>
      </c>
      <c r="L66" s="31">
        <v>-2610.27169</v>
      </c>
      <c r="M66" s="31">
        <v>-2203.0317237553791</v>
      </c>
      <c r="N66" s="31">
        <v>-76.348847099803891</v>
      </c>
      <c r="O66" s="31">
        <v>-609.084976979359</v>
      </c>
      <c r="P66" s="31">
        <v>-2363.1063199999999</v>
      </c>
      <c r="Q66" s="31">
        <v>-1257.799251981</v>
      </c>
      <c r="R66" s="31">
        <v>-114.68666768915375</v>
      </c>
      <c r="S66" s="31">
        <v>-258.6232</v>
      </c>
      <c r="T66" s="31">
        <v>-173.53099</v>
      </c>
      <c r="U66" s="31">
        <v>-616.69650000000013</v>
      </c>
      <c r="V66" s="31">
        <v>-619.14576734971411</v>
      </c>
      <c r="W66" s="31">
        <v>-1058.3814009031282</v>
      </c>
      <c r="X66" s="31">
        <v>-479.55099999999999</v>
      </c>
      <c r="Y66" s="31">
        <v>-1003.5352699999999</v>
      </c>
      <c r="Z66" s="31">
        <v>-172.43713130757132</v>
      </c>
      <c r="AA66" s="31">
        <v>-1078.5959528699664</v>
      </c>
      <c r="AB66" s="31">
        <v>-12.31545</v>
      </c>
      <c r="AC66" s="31">
        <v>-368.04501999999979</v>
      </c>
      <c r="AD66" s="31">
        <v>-2272.4692589018691</v>
      </c>
      <c r="AE66" s="31">
        <v>-1495.3691999999996</v>
      </c>
      <c r="AF66" s="31">
        <v>-185.28118551458036</v>
      </c>
      <c r="AG66" s="31">
        <v>-34250.135862445779</v>
      </c>
    </row>
    <row r="67" spans="1:33" ht="12.95" customHeight="1" x14ac:dyDescent="0.2">
      <c r="A67" s="1708" t="s">
        <v>3965</v>
      </c>
      <c r="B67" s="31">
        <v>-10.600838438674504</v>
      </c>
      <c r="C67" s="31">
        <v>0</v>
      </c>
      <c r="D67" s="31">
        <v>-1313.9108200000001</v>
      </c>
      <c r="E67" s="31">
        <v>-1430.66923</v>
      </c>
      <c r="F67" s="31">
        <v>-31.125553937975141</v>
      </c>
      <c r="G67" s="31">
        <v>-318.27128999999996</v>
      </c>
      <c r="H67" s="31">
        <v>-1601.32671</v>
      </c>
      <c r="I67" s="31">
        <v>-45.420348272654763</v>
      </c>
      <c r="J67" s="31">
        <v>-2.9753699999999998</v>
      </c>
      <c r="K67" s="31">
        <v>-22.466419999999999</v>
      </c>
      <c r="L67" s="31">
        <v>-692.53044999999997</v>
      </c>
      <c r="M67" s="31">
        <v>-2000.4831505291675</v>
      </c>
      <c r="N67" s="31">
        <v>-10.232487750073039</v>
      </c>
      <c r="O67" s="31">
        <v>-78.669050088942868</v>
      </c>
      <c r="P67" s="31">
        <v>-130.87381999999999</v>
      </c>
      <c r="Q67" s="31">
        <v>-786.47945647199992</v>
      </c>
      <c r="R67" s="31">
        <v>-798.73552879576346</v>
      </c>
      <c r="S67" s="31">
        <v>-360.43023999999997</v>
      </c>
      <c r="T67" s="31">
        <v>0</v>
      </c>
      <c r="U67" s="31">
        <v>-114.25649999999999</v>
      </c>
      <c r="V67" s="31">
        <v>-110.37745044367247</v>
      </c>
      <c r="W67" s="31">
        <v>-487.59084253331105</v>
      </c>
      <c r="X67" s="31">
        <v>-181.173</v>
      </c>
      <c r="Y67" s="31">
        <v>-250.01478</v>
      </c>
      <c r="Z67" s="31">
        <v>-17.265957112133758</v>
      </c>
      <c r="AA67" s="31">
        <v>-392.79694117407666</v>
      </c>
      <c r="AB67" s="31">
        <v>-0.73469000000000007</v>
      </c>
      <c r="AC67" s="31">
        <v>-35.893030000000081</v>
      </c>
      <c r="AD67" s="31">
        <v>-207.34608018114687</v>
      </c>
      <c r="AE67" s="31">
        <v>-63.140020000000007</v>
      </c>
      <c r="AF67" s="31">
        <v>0</v>
      </c>
      <c r="AG67" s="31">
        <v>-11495.790055729591</v>
      </c>
    </row>
    <row r="68" spans="1:33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-29.671596360170831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-29.671596360170831</v>
      </c>
    </row>
    <row r="69" spans="1:33" ht="12.95" customHeight="1" x14ac:dyDescent="0.2">
      <c r="A69" s="1704" t="s">
        <v>2340</v>
      </c>
      <c r="B69" s="31">
        <v>-526.51528154016546</v>
      </c>
      <c r="C69" s="31">
        <v>0</v>
      </c>
      <c r="D69" s="31">
        <v>-336.66386</v>
      </c>
      <c r="E69" s="31">
        <v>-139.25914</v>
      </c>
      <c r="F69" s="31">
        <v>-156.24255735487475</v>
      </c>
      <c r="G69" s="31">
        <v>-1125.2054900000001</v>
      </c>
      <c r="H69" s="31">
        <v>-5.3022200000000002</v>
      </c>
      <c r="I69" s="31">
        <v>-79.196549174505847</v>
      </c>
      <c r="J69" s="31">
        <v>-25.524869999999996</v>
      </c>
      <c r="K69" s="31">
        <v>-97.122860000000017</v>
      </c>
      <c r="L69" s="31">
        <v>-1133.02871</v>
      </c>
      <c r="M69" s="31">
        <v>-1471.0353428446529</v>
      </c>
      <c r="N69" s="31">
        <v>-68.198211251111402</v>
      </c>
      <c r="O69" s="31">
        <v>-25.998735384767894</v>
      </c>
      <c r="P69" s="31">
        <v>-392.10775000000001</v>
      </c>
      <c r="Q69" s="31">
        <v>-1175.2796846369999</v>
      </c>
      <c r="R69" s="31">
        <v>-2544.547328020798</v>
      </c>
      <c r="S69" s="31">
        <v>-283.29889000000003</v>
      </c>
      <c r="T69" s="31">
        <v>0</v>
      </c>
      <c r="U69" s="31">
        <v>-101.53664999999999</v>
      </c>
      <c r="V69" s="31">
        <v>-170.05263884055216</v>
      </c>
      <c r="W69" s="31">
        <v>-166.25034322698485</v>
      </c>
      <c r="X69" s="31">
        <v>-144.76</v>
      </c>
      <c r="Y69" s="31">
        <v>-1058.70586</v>
      </c>
      <c r="Z69" s="31">
        <v>-50.099714731898025</v>
      </c>
      <c r="AA69" s="31">
        <v>0</v>
      </c>
      <c r="AB69" s="31">
        <v>-1.3691</v>
      </c>
      <c r="AC69" s="31">
        <v>0</v>
      </c>
      <c r="AD69" s="31">
        <v>0</v>
      </c>
      <c r="AE69" s="31">
        <v>-305.61688999999996</v>
      </c>
      <c r="AF69" s="31">
        <v>-1980.5541267602036</v>
      </c>
      <c r="AG69" s="31">
        <v>-13563.472803767514</v>
      </c>
    </row>
    <row r="70" spans="1:33" ht="12.95" customHeight="1" x14ac:dyDescent="0.2">
      <c r="A70" s="1708" t="s">
        <v>1285</v>
      </c>
      <c r="B70" s="31">
        <v>0</v>
      </c>
      <c r="C70" s="31">
        <v>-889.84046000000001</v>
      </c>
      <c r="D70" s="31">
        <v>-737.40928000000008</v>
      </c>
      <c r="E70" s="31">
        <v>0</v>
      </c>
      <c r="F70" s="31">
        <v>0</v>
      </c>
      <c r="G70" s="31">
        <v>-46.950049999999997</v>
      </c>
      <c r="H70" s="31">
        <v>-2107.4896899999999</v>
      </c>
      <c r="I70" s="31">
        <v>-8.0987496367530909</v>
      </c>
      <c r="J70" s="31">
        <v>-61.257880000000007</v>
      </c>
      <c r="K70" s="31">
        <v>-149.61595</v>
      </c>
      <c r="L70" s="31">
        <v>-460.24129999999997</v>
      </c>
      <c r="M70" s="31">
        <v>-1087.3528100000001</v>
      </c>
      <c r="N70" s="31">
        <v>-3.9176500000000001</v>
      </c>
      <c r="O70" s="31">
        <v>-90.68947</v>
      </c>
      <c r="P70" s="31">
        <v>-2217.1023299999997</v>
      </c>
      <c r="Q70" s="31">
        <v>-1107.6403400000002</v>
      </c>
      <c r="R70" s="31">
        <v>0</v>
      </c>
      <c r="S70" s="31">
        <v>-43.352760000000004</v>
      </c>
      <c r="T70" s="31">
        <v>-5.6516000000000002</v>
      </c>
      <c r="U70" s="31">
        <v>0</v>
      </c>
      <c r="V70" s="31">
        <v>-191.37808523598903</v>
      </c>
      <c r="W70" s="31">
        <v>-131.57518970288083</v>
      </c>
      <c r="X70" s="31">
        <v>0</v>
      </c>
      <c r="Y70" s="31">
        <v>-469.58906999999999</v>
      </c>
      <c r="Z70" s="31">
        <v>-317.60366999999997</v>
      </c>
      <c r="AA70" s="31">
        <v>0</v>
      </c>
      <c r="AB70" s="31">
        <v>-1.4316099999999998</v>
      </c>
      <c r="AC70" s="31">
        <v>-39.236470000000004</v>
      </c>
      <c r="AD70" s="31">
        <v>-1300.48876</v>
      </c>
      <c r="AE70" s="31">
        <v>-298.93752999999998</v>
      </c>
      <c r="AF70" s="31">
        <v>-509.30454138620144</v>
      </c>
      <c r="AG70" s="31">
        <v>-12276.155245961823</v>
      </c>
    </row>
    <row r="71" spans="1:33" ht="12.95" customHeight="1" x14ac:dyDescent="0.2">
      <c r="A71" s="78" t="s">
        <v>648</v>
      </c>
      <c r="B71" s="31">
        <v>0</v>
      </c>
      <c r="C71" s="31">
        <v>-936.60941000000014</v>
      </c>
      <c r="D71" s="31">
        <v>0</v>
      </c>
      <c r="E71" s="31">
        <v>-3795.7229600000001</v>
      </c>
      <c r="F71" s="31">
        <v>-88.339250000000007</v>
      </c>
      <c r="G71" s="31">
        <v>0</v>
      </c>
      <c r="H71" s="31">
        <v>0</v>
      </c>
      <c r="I71" s="31">
        <v>-353.31401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-73.964380000000006</v>
      </c>
      <c r="P71" s="31">
        <v>-587.23994999999991</v>
      </c>
      <c r="Q71" s="31">
        <v>0</v>
      </c>
      <c r="R71" s="31">
        <v>-682.95388000000003</v>
      </c>
      <c r="S71" s="31">
        <v>-192.41461999999999</v>
      </c>
      <c r="T71" s="31">
        <v>-15.53</v>
      </c>
      <c r="U71" s="31">
        <v>0</v>
      </c>
      <c r="V71" s="31">
        <v>0</v>
      </c>
      <c r="W71" s="31">
        <v>-54.780699999999996</v>
      </c>
      <c r="X71" s="31">
        <v>-7.8070000000000004</v>
      </c>
      <c r="Y71" s="31">
        <v>0</v>
      </c>
      <c r="Z71" s="31">
        <v>0</v>
      </c>
      <c r="AA71" s="31">
        <v>-863.17132000000004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-7651.8474800000004</v>
      </c>
    </row>
    <row r="72" spans="1:33" ht="15" customHeight="1" x14ac:dyDescent="0.2">
      <c r="A72" s="1318" t="s">
        <v>850</v>
      </c>
      <c r="B72" s="1721">
        <v>-1843.0526189290113</v>
      </c>
      <c r="C72" s="1721">
        <v>-42776.202790000003</v>
      </c>
      <c r="D72" s="1721">
        <v>-44675.497907160294</v>
      </c>
      <c r="E72" s="1721">
        <v>-92095.921283844727</v>
      </c>
      <c r="F72" s="1721">
        <v>-5370.5218645056248</v>
      </c>
      <c r="G72" s="1721">
        <v>-58938.792855693027</v>
      </c>
      <c r="H72" s="1721">
        <v>-175505.46205212566</v>
      </c>
      <c r="I72" s="1721">
        <v>-6806.1314496837731</v>
      </c>
      <c r="J72" s="1721">
        <v>-376.44920999999999</v>
      </c>
      <c r="K72" s="1721">
        <v>-5727.3274205000007</v>
      </c>
      <c r="L72" s="1721">
        <v>-30284.263020000013</v>
      </c>
      <c r="M72" s="1721">
        <v>-40142.666726556767</v>
      </c>
      <c r="N72" s="1721">
        <v>-209.52526153122565</v>
      </c>
      <c r="O72" s="1721">
        <v>-4172.839162283818</v>
      </c>
      <c r="P72" s="1721">
        <v>-52921.810370000007</v>
      </c>
      <c r="Q72" s="1721">
        <v>-24976.494242317985</v>
      </c>
      <c r="R72" s="1721">
        <v>-14879.484277516793</v>
      </c>
      <c r="S72" s="1721">
        <v>-7703.6793999999973</v>
      </c>
      <c r="T72" s="1721">
        <v>-711.35553000000027</v>
      </c>
      <c r="U72" s="1721">
        <v>-6181.1176487768553</v>
      </c>
      <c r="V72" s="1721">
        <v>-4007.5345058813732</v>
      </c>
      <c r="W72" s="1721">
        <v>-16251.71388428375</v>
      </c>
      <c r="X72" s="1721">
        <v>-3548.5229999999997</v>
      </c>
      <c r="Y72" s="1721">
        <v>-12484.550870000005</v>
      </c>
      <c r="Z72" s="1721">
        <v>-1560.6180776039394</v>
      </c>
      <c r="AA72" s="1721">
        <v>-23821.880456272935</v>
      </c>
      <c r="AB72" s="1721">
        <v>-20.363939999999999</v>
      </c>
      <c r="AC72" s="1721">
        <v>-1609.9581299999995</v>
      </c>
      <c r="AD72" s="1721">
        <v>-33598.356473946609</v>
      </c>
      <c r="AE72" s="1721">
        <v>-17029.703593764138</v>
      </c>
      <c r="AF72" s="1721">
        <v>-23895.447972506194</v>
      </c>
      <c r="AG72" s="1721">
        <v>-754127.24599568464</v>
      </c>
    </row>
    <row r="73" spans="1:33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D73" s="1727"/>
      <c r="AE73" s="1727"/>
      <c r="AF73" s="1727"/>
      <c r="AG73" s="1727"/>
    </row>
    <row r="74" spans="1:33" ht="15" customHeight="1" thickBot="1" x14ac:dyDescent="0.25">
      <c r="A74" s="1316" t="s">
        <v>851</v>
      </c>
      <c r="B74" s="1726">
        <v>-732.76183872419256</v>
      </c>
      <c r="C74" s="1726">
        <v>11401.432140000019</v>
      </c>
      <c r="D74" s="1726">
        <v>12289.92691283975</v>
      </c>
      <c r="E74" s="1726">
        <v>30807.556076155306</v>
      </c>
      <c r="F74" s="1726">
        <v>3488.1946144539725</v>
      </c>
      <c r="G74" s="1726">
        <v>-14564.701361793203</v>
      </c>
      <c r="H74" s="1726">
        <v>1260.6925778744044</v>
      </c>
      <c r="I74" s="1726">
        <v>-1511.4166025431268</v>
      </c>
      <c r="J74" s="1726">
        <v>-236.55599999999993</v>
      </c>
      <c r="K74" s="1726">
        <v>2227.199339499999</v>
      </c>
      <c r="L74" s="1726">
        <v>7233.5933343326906</v>
      </c>
      <c r="M74" s="1726">
        <v>14428.686972381729</v>
      </c>
      <c r="N74" s="1726">
        <v>-59.345771531225836</v>
      </c>
      <c r="O74" s="1726">
        <v>303.98289872149053</v>
      </c>
      <c r="P74" s="1726">
        <v>5835.6382942024502</v>
      </c>
      <c r="Q74" s="1726">
        <v>22794.346197942421</v>
      </c>
      <c r="R74" s="1726">
        <v>15699.392322483211</v>
      </c>
      <c r="S74" s="1726">
        <v>1013.26037</v>
      </c>
      <c r="T74" s="1726">
        <v>-497.26283999999976</v>
      </c>
      <c r="U74" s="1726">
        <v>6511.4952412231432</v>
      </c>
      <c r="V74" s="1726">
        <v>-2880.7874756990759</v>
      </c>
      <c r="W74" s="1726">
        <v>11513.736307112509</v>
      </c>
      <c r="X74" s="1726">
        <v>1325.0550000000007</v>
      </c>
      <c r="Y74" s="1726">
        <v>-525.76593380001577</v>
      </c>
      <c r="Z74" s="1726">
        <v>899.73157732659615</v>
      </c>
      <c r="AA74" s="1726">
        <v>15773.347508145438</v>
      </c>
      <c r="AB74" s="1726">
        <v>-20.363939999999999</v>
      </c>
      <c r="AC74" s="1726">
        <v>-2078.7345999999984</v>
      </c>
      <c r="AD74" s="1726">
        <v>18814.176642922946</v>
      </c>
      <c r="AE74" s="1726">
        <v>14403.301926235854</v>
      </c>
      <c r="AF74" s="1726">
        <v>445.01449932463947</v>
      </c>
      <c r="AG74" s="1726">
        <v>175362.06438908773</v>
      </c>
    </row>
    <row r="75" spans="1:33" ht="12.95" customHeight="1" x14ac:dyDescent="0.2">
      <c r="A75" s="1143" t="s">
        <v>2141</v>
      </c>
      <c r="B75" s="1144">
        <v>-923.10080362444489</v>
      </c>
      <c r="C75" s="1144">
        <v>-37580.875370000016</v>
      </c>
      <c r="D75" s="1144">
        <v>11045.240469999999</v>
      </c>
      <c r="E75" s="1144">
        <v>22418.526814708024</v>
      </c>
      <c r="F75" s="1144">
        <v>-397.8940291655818</v>
      </c>
      <c r="G75" s="1144">
        <v>5655.0380600000026</v>
      </c>
      <c r="H75" s="1144">
        <v>37202.70410000001</v>
      </c>
      <c r="I75" s="1144">
        <v>302.50281119538101</v>
      </c>
      <c r="J75" s="1144">
        <v>-369.58420999999998</v>
      </c>
      <c r="K75" s="1144">
        <v>691.37123999999926</v>
      </c>
      <c r="L75" s="1144">
        <v>-4227.7064900000096</v>
      </c>
      <c r="M75" s="1144">
        <v>15603.276284631665</v>
      </c>
      <c r="N75" s="1144">
        <v>-276.84729371544677</v>
      </c>
      <c r="O75" s="1144">
        <v>935.76073157866949</v>
      </c>
      <c r="P75" s="1144">
        <v>21623.167437036809</v>
      </c>
      <c r="Q75" s="1144">
        <v>28673.370860000006</v>
      </c>
      <c r="R75" s="1144">
        <v>13138.596556114144</v>
      </c>
      <c r="S75" s="1144">
        <v>619.8883699999991</v>
      </c>
      <c r="T75" s="1144">
        <v>-2590.6915500000009</v>
      </c>
      <c r="U75" s="1144">
        <v>6584.7500800000007</v>
      </c>
      <c r="V75" s="1144">
        <v>-1932.7971732606197</v>
      </c>
      <c r="W75" s="1144">
        <v>8893.013237440724</v>
      </c>
      <c r="X75" s="1144">
        <v>-545.91699999999992</v>
      </c>
      <c r="Y75" s="1144">
        <v>609.63894000000141</v>
      </c>
      <c r="Z75" s="1144">
        <v>1331.3772208000003</v>
      </c>
      <c r="AA75" s="1144">
        <v>10859.564708296277</v>
      </c>
      <c r="AB75" s="1144" t="s">
        <v>1933</v>
      </c>
      <c r="AC75" s="1144">
        <v>-1022.7871099999998</v>
      </c>
      <c r="AD75" s="1144">
        <v>20342.569811852736</v>
      </c>
      <c r="AE75" s="1144">
        <v>4015.3961033570972</v>
      </c>
      <c r="AF75" s="1144">
        <v>-22195.542859999987</v>
      </c>
      <c r="AG75" s="1144">
        <v>138482.00994724545</v>
      </c>
    </row>
    <row r="76" spans="1:33" ht="12.95" customHeight="1" x14ac:dyDescent="0.2">
      <c r="A76" s="1143" t="s">
        <v>1861</v>
      </c>
      <c r="B76" s="1146">
        <v>-1369.075</v>
      </c>
      <c r="C76" s="1146">
        <v>28753.55400288702</v>
      </c>
      <c r="D76" s="1146">
        <v>12413.040850000009</v>
      </c>
      <c r="E76" s="1146">
        <v>20906.004147944801</v>
      </c>
      <c r="F76" s="1146">
        <v>9.3099724113850186</v>
      </c>
      <c r="G76" s="1146">
        <v>1589.9842824811428</v>
      </c>
      <c r="H76" s="1146">
        <v>13817.753220001216</v>
      </c>
      <c r="I76" s="1146">
        <v>-1876.0307513493435</v>
      </c>
      <c r="J76" s="1146">
        <v>-320.17585000000003</v>
      </c>
      <c r="K76" s="1146">
        <v>-3086.1233000000007</v>
      </c>
      <c r="L76" s="1146">
        <v>12936.319920000018</v>
      </c>
      <c r="M76" s="1146">
        <v>7142.6373607239284</v>
      </c>
      <c r="N76" s="1146">
        <v>143.18991</v>
      </c>
      <c r="O76" s="1146">
        <v>-599.68914169958509</v>
      </c>
      <c r="P76" s="1146">
        <v>24162.835363912003</v>
      </c>
      <c r="Q76" s="1146">
        <v>16770.447830899662</v>
      </c>
      <c r="R76" s="1146">
        <v>13859.525245931289</v>
      </c>
      <c r="S76" s="1146">
        <v>20.523380000001282</v>
      </c>
      <c r="T76" s="1146">
        <v>-3749.0951999999988</v>
      </c>
      <c r="U76" s="1146">
        <v>7604.410249999999</v>
      </c>
      <c r="V76" s="1146">
        <v>93.452571775054594</v>
      </c>
      <c r="W76" s="1146">
        <v>7742.5553700000009</v>
      </c>
      <c r="X76" s="1146">
        <v>-116.34155999999999</v>
      </c>
      <c r="Y76" s="1146">
        <v>145.02532999999221</v>
      </c>
      <c r="Z76" s="1146">
        <v>974.61796649999906</v>
      </c>
      <c r="AA76" s="1146">
        <v>9752.099394806597</v>
      </c>
      <c r="AB76" s="1146" t="s">
        <v>1933</v>
      </c>
      <c r="AC76" s="1146">
        <v>-636.7544199999985</v>
      </c>
      <c r="AD76" s="1146">
        <v>10634.780723311986</v>
      </c>
      <c r="AE76" s="1146" t="s">
        <v>1933</v>
      </c>
      <c r="AF76" s="1146">
        <v>5386.1490228347684</v>
      </c>
      <c r="AG76" s="1146">
        <v>183104.93089337193</v>
      </c>
    </row>
    <row r="77" spans="1:33" ht="12.95" customHeight="1" x14ac:dyDescent="0.2">
      <c r="A77" s="190" t="s">
        <v>1111</v>
      </c>
      <c r="B77" s="84" t="s">
        <v>1933</v>
      </c>
      <c r="C77" s="84">
        <v>25779.550417987764</v>
      </c>
      <c r="D77" s="84">
        <v>18216.425570000145</v>
      </c>
      <c r="E77" s="84">
        <v>25465.414328699269</v>
      </c>
      <c r="F77" s="84">
        <v>-99.926847064076753</v>
      </c>
      <c r="G77" s="84">
        <v>320.67726455213398</v>
      </c>
      <c r="H77" s="84">
        <v>44069.069609999817</v>
      </c>
      <c r="I77" s="84">
        <v>-1312.7260014973306</v>
      </c>
      <c r="J77" s="84">
        <v>-324.95518000000004</v>
      </c>
      <c r="K77" s="84">
        <v>-828.61380999999994</v>
      </c>
      <c r="L77" s="84">
        <v>13044.485020000011</v>
      </c>
      <c r="M77" s="84">
        <v>18070.522299999291</v>
      </c>
      <c r="N77" s="84">
        <v>-277.60035000000022</v>
      </c>
      <c r="O77" s="84">
        <v>1461.5694995797403</v>
      </c>
      <c r="P77" s="84">
        <v>16892.757687196405</v>
      </c>
      <c r="Q77" s="84">
        <v>16025.113199999982</v>
      </c>
      <c r="R77" s="84">
        <v>10943.59870337953</v>
      </c>
      <c r="S77" s="84">
        <v>2336.3248899999994</v>
      </c>
      <c r="T77" s="84">
        <v>-3474.1966400000001</v>
      </c>
      <c r="U77" s="84">
        <v>3887.915782949799</v>
      </c>
      <c r="V77" s="84">
        <v>-1172.0532150279491</v>
      </c>
      <c r="W77" s="84">
        <v>5532.0669856490731</v>
      </c>
      <c r="X77" s="84" t="s">
        <v>1933</v>
      </c>
      <c r="Y77" s="84">
        <v>5627.0399700000071</v>
      </c>
      <c r="Z77" s="84">
        <v>195.97803941734296</v>
      </c>
      <c r="AA77" s="84">
        <v>10028.667779999998</v>
      </c>
      <c r="AB77" s="84" t="s">
        <v>1933</v>
      </c>
      <c r="AC77" s="84" t="s">
        <v>1933</v>
      </c>
      <c r="AD77" s="84">
        <v>13172.074729999993</v>
      </c>
      <c r="AE77" s="84" t="s">
        <v>1933</v>
      </c>
      <c r="AF77" s="84">
        <v>-2698.2990748498592</v>
      </c>
      <c r="AG77" s="84">
        <v>220880.88066097104</v>
      </c>
    </row>
    <row r="78" spans="1:33" ht="12.95" customHeight="1" thickBot="1" x14ac:dyDescent="0.25">
      <c r="A78" s="191" t="s">
        <v>1112</v>
      </c>
      <c r="B78" s="85" t="s">
        <v>1933</v>
      </c>
      <c r="C78" s="85">
        <v>16072.142019999981</v>
      </c>
      <c r="D78" s="85">
        <v>8077.9262600000875</v>
      </c>
      <c r="E78" s="85">
        <v>507.62913000006728</v>
      </c>
      <c r="F78" s="85">
        <v>2241.1798899999999</v>
      </c>
      <c r="G78" s="85">
        <v>2861.2317879000057</v>
      </c>
      <c r="H78" s="85">
        <v>17286.241440005997</v>
      </c>
      <c r="I78" s="85">
        <v>-1759.5089119440061</v>
      </c>
      <c r="J78" s="85" t="s">
        <v>1933</v>
      </c>
      <c r="K78" s="85" t="s">
        <v>1933</v>
      </c>
      <c r="L78" s="85">
        <v>2857.02934</v>
      </c>
      <c r="M78" s="85">
        <v>6720.7541999249752</v>
      </c>
      <c r="N78" s="85">
        <v>-408.64285999999998</v>
      </c>
      <c r="O78" s="85">
        <v>-3171.8692608536267</v>
      </c>
      <c r="P78" s="85">
        <v>2249.2294699999998</v>
      </c>
      <c r="Q78" s="85">
        <v>3532.8979499999905</v>
      </c>
      <c r="R78" s="85">
        <v>6450.079099999999</v>
      </c>
      <c r="S78" s="85">
        <v>377.83236999999997</v>
      </c>
      <c r="T78" s="85">
        <v>331.81705999999997</v>
      </c>
      <c r="U78" s="85">
        <v>1691.3151000000003</v>
      </c>
      <c r="V78" s="85">
        <v>-163.54498897160144</v>
      </c>
      <c r="W78" s="85">
        <v>3728.047064050897</v>
      </c>
      <c r="X78" s="85" t="s">
        <v>1933</v>
      </c>
      <c r="Y78" s="85">
        <v>155.97986000000162</v>
      </c>
      <c r="Z78" s="85">
        <v>-205.43204</v>
      </c>
      <c r="AA78" s="85">
        <v>3828.9615378567833</v>
      </c>
      <c r="AB78" s="85" t="s">
        <v>1933</v>
      </c>
      <c r="AC78" s="85" t="s">
        <v>1933</v>
      </c>
      <c r="AD78" s="85">
        <v>-2872.7760500000281</v>
      </c>
      <c r="AE78" s="85" t="s">
        <v>1933</v>
      </c>
      <c r="AF78" s="85">
        <v>-5753.553808014939</v>
      </c>
      <c r="AG78" s="85">
        <v>64634.965659954585</v>
      </c>
    </row>
    <row r="79" spans="1:33" x14ac:dyDescent="0.2">
      <c r="A79" s="86" t="s">
        <v>1307</v>
      </c>
    </row>
    <row r="80" spans="1:33" ht="12.95" customHeight="1" x14ac:dyDescent="0.2">
      <c r="B80" s="33"/>
      <c r="C80" s="33"/>
      <c r="D80" s="33"/>
      <c r="E80" s="33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33"/>
    </row>
  </sheetData>
  <mergeCells count="2">
    <mergeCell ref="O5:AG6"/>
    <mergeCell ref="A5:N6"/>
  </mergeCells>
  <phoneticPr fontId="6" type="noConversion"/>
  <conditionalFormatting sqref="B8:AG8">
    <cfRule type="expression" dxfId="224" priority="766" stopIfTrue="1">
      <formula>#REF!=1</formula>
    </cfRule>
  </conditionalFormatting>
  <conditionalFormatting sqref="D9:AG9">
    <cfRule type="expression" dxfId="223" priority="1171" stopIfTrue="1">
      <formula>$AJ9=1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4" min="2" max="78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80"/>
  <sheetViews>
    <sheetView showGridLines="0" zoomScaleNormal="100" workbookViewId="0">
      <pane xSplit="1" ySplit="8" topLeftCell="F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N6"/>
    </sheetView>
  </sheetViews>
  <sheetFormatPr defaultRowHeight="12.75" x14ac:dyDescent="0.2"/>
  <cols>
    <col min="1" max="1" width="47.140625" style="514" customWidth="1"/>
    <col min="2" max="2" width="6.7109375" style="514" customWidth="1"/>
    <col min="3" max="3" width="7.140625" style="514" customWidth="1"/>
    <col min="4" max="4" width="7.7109375" style="514" customWidth="1"/>
    <col min="5" max="5" width="7.85546875" style="514" customWidth="1"/>
    <col min="6" max="6" width="7.42578125" style="514" customWidth="1"/>
    <col min="7" max="7" width="7.5703125" style="514" customWidth="1"/>
    <col min="8" max="8" width="8" style="514" customWidth="1"/>
    <col min="9" max="9" width="6.7109375" style="514" customWidth="1"/>
    <col min="10" max="10" width="5.5703125" style="514" customWidth="1"/>
    <col min="11" max="11" width="6.28515625" style="514" customWidth="1"/>
    <col min="12" max="12" width="7" style="514" customWidth="1"/>
    <col min="13" max="13" width="7.7109375" style="514" customWidth="1"/>
    <col min="14" max="14" width="6.7109375" style="514" customWidth="1"/>
    <col min="15" max="15" width="6" style="514" customWidth="1"/>
    <col min="16" max="16" width="6.85546875" style="514" customWidth="1"/>
    <col min="17" max="17" width="7.42578125" style="514" customWidth="1"/>
    <col min="18" max="18" width="6.85546875" style="514" customWidth="1"/>
    <col min="19" max="19" width="6.7109375" style="514" customWidth="1"/>
    <col min="20" max="20" width="5.42578125" style="514" customWidth="1"/>
    <col min="21" max="21" width="6.85546875" style="514" customWidth="1"/>
    <col min="22" max="22" width="6.5703125" style="514" customWidth="1"/>
    <col min="23" max="23" width="7.7109375" style="514" customWidth="1"/>
    <col min="24" max="24" width="5.7109375" style="514" customWidth="1"/>
    <col min="25" max="25" width="6.7109375" style="514" customWidth="1"/>
    <col min="26" max="26" width="6.140625" style="514" customWidth="1"/>
    <col min="27" max="27" width="7.7109375" style="514" customWidth="1"/>
    <col min="28" max="28" width="5.7109375" style="514" customWidth="1"/>
    <col min="29" max="29" width="7.28515625" style="514" customWidth="1"/>
    <col min="30" max="30" width="6.7109375" style="514" customWidth="1"/>
    <col min="31" max="31" width="7.42578125" style="514" customWidth="1"/>
    <col min="32" max="32" width="8.140625" style="514" customWidth="1"/>
    <col min="33" max="16384" width="9.140625" style="514"/>
  </cols>
  <sheetData>
    <row r="1" spans="1:32" x14ac:dyDescent="0.2">
      <c r="A1" s="877" t="s">
        <v>624</v>
      </c>
    </row>
    <row r="2" spans="1:32" x14ac:dyDescent="0.2">
      <c r="A2" s="877" t="s">
        <v>625</v>
      </c>
    </row>
    <row r="3" spans="1:32" s="959" customFormat="1" ht="15" customHeight="1" x14ac:dyDescent="0.2">
      <c r="A3" s="1052" t="s">
        <v>1263</v>
      </c>
      <c r="AF3" s="1053" t="str">
        <f>"TABLE: " &amp;RIGHT(A3,3)</f>
        <v>TABLE:  20</v>
      </c>
    </row>
    <row r="4" spans="1:32" s="579" customFormat="1" ht="12" customHeight="1" x14ac:dyDescent="0.2">
      <c r="F4" s="520"/>
    </row>
    <row r="5" spans="1:32" s="579" customFormat="1" ht="18" customHeight="1" x14ac:dyDescent="0.2">
      <c r="A5" s="1942" t="s">
        <v>205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1" t="s">
        <v>206</v>
      </c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2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2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F7" s="518">
        <v>0</v>
      </c>
    </row>
    <row r="8" spans="1:32" s="308" customFormat="1" ht="75" customHeight="1" thickBot="1" x14ac:dyDescent="0.25">
      <c r="A8" s="1310"/>
      <c r="B8" s="1311" t="s">
        <v>1876</v>
      </c>
      <c r="C8" s="1311" t="s">
        <v>1538</v>
      </c>
      <c r="D8" s="1311" t="s">
        <v>1074</v>
      </c>
      <c r="E8" s="1311" t="s">
        <v>1033</v>
      </c>
      <c r="F8" s="1311" t="s">
        <v>1899</v>
      </c>
      <c r="G8" s="1311" t="s">
        <v>1900</v>
      </c>
      <c r="H8" s="1311" t="s">
        <v>1090</v>
      </c>
      <c r="I8" s="1311" t="s">
        <v>1976</v>
      </c>
      <c r="J8" s="1311" t="s">
        <v>1129</v>
      </c>
      <c r="K8" s="1311" t="s">
        <v>999</v>
      </c>
      <c r="L8" s="1311" t="s">
        <v>1908</v>
      </c>
      <c r="M8" s="1312" t="s">
        <v>1076</v>
      </c>
      <c r="N8" s="1311" t="s">
        <v>1102</v>
      </c>
      <c r="O8" s="1311" t="s">
        <v>1997</v>
      </c>
      <c r="P8" s="1311" t="s">
        <v>1881</v>
      </c>
      <c r="Q8" s="1311" t="s">
        <v>1028</v>
      </c>
      <c r="R8" s="1311" t="s">
        <v>1753</v>
      </c>
      <c r="S8" s="1311" t="s">
        <v>1077</v>
      </c>
      <c r="T8" s="1311" t="s">
        <v>1032</v>
      </c>
      <c r="U8" s="1311" t="s">
        <v>1031</v>
      </c>
      <c r="V8" s="1311" t="s">
        <v>1101</v>
      </c>
      <c r="W8" s="1311" t="s">
        <v>1934</v>
      </c>
      <c r="X8" s="1311" t="s">
        <v>1877</v>
      </c>
      <c r="Y8" s="1311" t="s">
        <v>1100</v>
      </c>
      <c r="Z8" s="1311" t="s">
        <v>1073</v>
      </c>
      <c r="AA8" s="1311" t="s">
        <v>1488</v>
      </c>
      <c r="AB8" s="1311" t="s">
        <v>1886</v>
      </c>
      <c r="AC8" s="1311" t="s">
        <v>1029</v>
      </c>
      <c r="AD8" s="1311" t="s">
        <v>1878</v>
      </c>
      <c r="AE8" s="1311" t="s">
        <v>1022</v>
      </c>
      <c r="AF8" s="1313" t="s">
        <v>1407</v>
      </c>
    </row>
    <row r="9" spans="1:32" ht="15" customHeight="1" x14ac:dyDescent="0.2">
      <c r="A9" s="926" t="s">
        <v>844</v>
      </c>
      <c r="B9" s="90"/>
      <c r="C9" s="90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2"/>
      <c r="AF9" s="92"/>
    </row>
    <row r="10" spans="1:32" ht="12.95" customHeight="1" x14ac:dyDescent="0.2">
      <c r="A10" s="250" t="s">
        <v>1019</v>
      </c>
      <c r="B10" s="31">
        <v>1417.6536500000002</v>
      </c>
      <c r="C10" s="31">
        <v>39169.972959999985</v>
      </c>
      <c r="D10" s="31">
        <v>10502.262920000019</v>
      </c>
      <c r="E10" s="31">
        <v>71827.085329999987</v>
      </c>
      <c r="F10" s="31">
        <v>3056.9660899999972</v>
      </c>
      <c r="G10" s="31">
        <v>21813.382757399995</v>
      </c>
      <c r="H10" s="31">
        <v>45409.421070000011</v>
      </c>
      <c r="I10" s="31">
        <v>2193.1466699999964</v>
      </c>
      <c r="J10" s="31">
        <v>63.572330000000008</v>
      </c>
      <c r="K10" s="31">
        <v>749.55933999999968</v>
      </c>
      <c r="L10" s="31">
        <v>5606.9073200000003</v>
      </c>
      <c r="M10" s="31">
        <v>31056.088589999985</v>
      </c>
      <c r="N10" s="31">
        <v>104.90568999999995</v>
      </c>
      <c r="O10" s="31">
        <v>814.13604000000214</v>
      </c>
      <c r="P10" s="31">
        <v>9125.9185400000606</v>
      </c>
      <c r="Q10" s="31">
        <v>7944.469729999968</v>
      </c>
      <c r="R10" s="31">
        <v>3393.6123900000021</v>
      </c>
      <c r="S10" s="31">
        <v>2589.4208699999999</v>
      </c>
      <c r="T10" s="31">
        <v>88.025989999999837</v>
      </c>
      <c r="U10" s="31">
        <v>2253.2256600000014</v>
      </c>
      <c r="V10" s="31">
        <v>545.36499999999933</v>
      </c>
      <c r="W10" s="31">
        <v>19965.559740000008</v>
      </c>
      <c r="X10" s="31">
        <v>730.24900000000025</v>
      </c>
      <c r="Y10" s="31">
        <v>5997.4994963999925</v>
      </c>
      <c r="Z10" s="31">
        <v>914.18651000000023</v>
      </c>
      <c r="AA10" s="31">
        <v>30421.44894000002</v>
      </c>
      <c r="AB10" s="31">
        <v>97.184819999999974</v>
      </c>
      <c r="AC10" s="31">
        <v>14852.660880000018</v>
      </c>
      <c r="AD10" s="31">
        <v>3056.7182400000274</v>
      </c>
      <c r="AE10" s="31">
        <v>25052.664099999995</v>
      </c>
      <c r="AF10" s="31">
        <v>360813.27066380013</v>
      </c>
    </row>
    <row r="11" spans="1:32" ht="12.95" customHeight="1" x14ac:dyDescent="0.2">
      <c r="A11" s="250" t="s">
        <v>1178</v>
      </c>
      <c r="B11" s="31">
        <v>2298.5273000000002</v>
      </c>
      <c r="C11" s="31">
        <v>101198.83245999996</v>
      </c>
      <c r="D11" s="31">
        <v>76903.021600000007</v>
      </c>
      <c r="E11" s="31">
        <v>160231.83357999998</v>
      </c>
      <c r="F11" s="31">
        <v>19713.63624</v>
      </c>
      <c r="G11" s="31">
        <v>25198.327837399993</v>
      </c>
      <c r="H11" s="31">
        <v>102776.4662</v>
      </c>
      <c r="I11" s="31">
        <v>15888.58642</v>
      </c>
      <c r="J11" s="31">
        <v>357.91754000000003</v>
      </c>
      <c r="K11" s="31">
        <v>2559.7090200000002</v>
      </c>
      <c r="L11" s="31">
        <v>34179.144990000001</v>
      </c>
      <c r="M11" s="31">
        <v>105624.56561000001</v>
      </c>
      <c r="N11" s="31">
        <v>341.98970999999995</v>
      </c>
      <c r="O11" s="31">
        <v>10629.414540000002</v>
      </c>
      <c r="P11" s="31">
        <v>164257.60624000005</v>
      </c>
      <c r="Q11" s="31">
        <v>141514.78995000001</v>
      </c>
      <c r="R11" s="31">
        <v>19610.60094</v>
      </c>
      <c r="S11" s="31">
        <v>9196.261120000001</v>
      </c>
      <c r="T11" s="31">
        <v>1347.3696199999999</v>
      </c>
      <c r="U11" s="31">
        <v>10501.837870000001</v>
      </c>
      <c r="V11" s="31">
        <v>1975.4251299999996</v>
      </c>
      <c r="W11" s="31">
        <v>66956.426420000003</v>
      </c>
      <c r="X11" s="31">
        <v>3693.0410000000002</v>
      </c>
      <c r="Y11" s="31">
        <v>41308.025709999987</v>
      </c>
      <c r="Z11" s="31">
        <v>3424.6900500000002</v>
      </c>
      <c r="AA11" s="31">
        <v>53885.923090000011</v>
      </c>
      <c r="AB11" s="31">
        <v>1124.4068600000001</v>
      </c>
      <c r="AC11" s="31">
        <v>93841.378680000023</v>
      </c>
      <c r="AD11" s="31">
        <v>142390.47538000002</v>
      </c>
      <c r="AE11" s="31">
        <v>60908.194739999992</v>
      </c>
      <c r="AF11" s="31">
        <v>1473838.4258474002</v>
      </c>
    </row>
    <row r="12" spans="1:32" ht="12.95" customHeight="1" x14ac:dyDescent="0.2">
      <c r="A12" s="250" t="s">
        <v>1286</v>
      </c>
      <c r="B12" s="31">
        <v>1411.4898500000002</v>
      </c>
      <c r="C12" s="31">
        <v>87927.081589999958</v>
      </c>
      <c r="D12" s="31">
        <v>64572.484070000006</v>
      </c>
      <c r="E12" s="31">
        <v>123871.75097999998</v>
      </c>
      <c r="F12" s="31">
        <v>19709.607209999998</v>
      </c>
      <c r="G12" s="31">
        <v>22483.875387399992</v>
      </c>
      <c r="H12" s="31">
        <v>102610.31728999999</v>
      </c>
      <c r="I12" s="31">
        <v>15395.23726</v>
      </c>
      <c r="J12" s="31">
        <v>357.91754000000003</v>
      </c>
      <c r="K12" s="31">
        <v>2559.7090200000002</v>
      </c>
      <c r="L12" s="31">
        <v>30447.85212</v>
      </c>
      <c r="M12" s="31">
        <v>102337.79737</v>
      </c>
      <c r="N12" s="31">
        <v>341.98970999999995</v>
      </c>
      <c r="O12" s="31">
        <v>10629.414540000002</v>
      </c>
      <c r="P12" s="31">
        <v>164226.87452000004</v>
      </c>
      <c r="Q12" s="31">
        <v>139383.82132000002</v>
      </c>
      <c r="R12" s="31">
        <v>19606.137569999999</v>
      </c>
      <c r="S12" s="31">
        <v>9182.0949400000009</v>
      </c>
      <c r="T12" s="31">
        <v>1347.3696199999999</v>
      </c>
      <c r="U12" s="31">
        <v>10501.837870000001</v>
      </c>
      <c r="V12" s="31">
        <v>1972.9754699999996</v>
      </c>
      <c r="W12" s="31">
        <v>58135.671589999998</v>
      </c>
      <c r="X12" s="31">
        <v>3693.0410000000002</v>
      </c>
      <c r="Y12" s="31">
        <v>41248.427899999988</v>
      </c>
      <c r="Z12" s="31">
        <v>3423.54826</v>
      </c>
      <c r="AA12" s="31">
        <v>53410.266980000008</v>
      </c>
      <c r="AB12" s="31">
        <v>1124.4068600000001</v>
      </c>
      <c r="AC12" s="31">
        <v>93841.378680000023</v>
      </c>
      <c r="AD12" s="31">
        <v>142390.47538000002</v>
      </c>
      <c r="AE12" s="31">
        <v>55598.909279999993</v>
      </c>
      <c r="AF12" s="31">
        <v>1383743.7611774001</v>
      </c>
    </row>
    <row r="13" spans="1:32" ht="12.95" customHeight="1" x14ac:dyDescent="0.2">
      <c r="A13" s="250" t="s">
        <v>1287</v>
      </c>
      <c r="B13" s="31">
        <v>887.03745000000004</v>
      </c>
      <c r="C13" s="31">
        <v>13271.750870000002</v>
      </c>
      <c r="D13" s="31">
        <v>12330.537530000001</v>
      </c>
      <c r="E13" s="31">
        <v>36360.082600000002</v>
      </c>
      <c r="F13" s="31">
        <v>4.0290299999999997</v>
      </c>
      <c r="G13" s="31">
        <v>2714.4524500000002</v>
      </c>
      <c r="H13" s="31">
        <v>166.14891</v>
      </c>
      <c r="I13" s="31">
        <v>493.34915999999993</v>
      </c>
      <c r="J13" s="31">
        <v>0</v>
      </c>
      <c r="K13" s="31">
        <v>0</v>
      </c>
      <c r="L13" s="31">
        <v>3731.2928700000002</v>
      </c>
      <c r="M13" s="31">
        <v>3286.7682399999999</v>
      </c>
      <c r="N13" s="31">
        <v>0</v>
      </c>
      <c r="O13" s="31">
        <v>0</v>
      </c>
      <c r="P13" s="31">
        <v>30.731720000000006</v>
      </c>
      <c r="Q13" s="31">
        <v>2130.9686299999998</v>
      </c>
      <c r="R13" s="31">
        <v>4.4633700000000003</v>
      </c>
      <c r="S13" s="31">
        <v>14.166179999999999</v>
      </c>
      <c r="T13" s="31">
        <v>0</v>
      </c>
      <c r="U13" s="31">
        <v>0</v>
      </c>
      <c r="V13" s="31">
        <v>2.4496599999999997</v>
      </c>
      <c r="W13" s="31">
        <v>8820.7548299999999</v>
      </c>
      <c r="X13" s="31">
        <v>0</v>
      </c>
      <c r="Y13" s="31">
        <v>59.597809999999996</v>
      </c>
      <c r="Z13" s="31">
        <v>1.1417899999999999</v>
      </c>
      <c r="AA13" s="31">
        <v>475.65611000000001</v>
      </c>
      <c r="AB13" s="31">
        <v>0</v>
      </c>
      <c r="AC13" s="31">
        <v>0</v>
      </c>
      <c r="AD13" s="31">
        <v>0</v>
      </c>
      <c r="AE13" s="31">
        <v>5309.2854600000001</v>
      </c>
      <c r="AF13" s="31">
        <v>90094.664670000013</v>
      </c>
    </row>
    <row r="14" spans="1:32" ht="12.95" customHeight="1" x14ac:dyDescent="0.2">
      <c r="A14" s="250" t="s">
        <v>1288</v>
      </c>
      <c r="B14" s="31">
        <v>-849.04408999999998</v>
      </c>
      <c r="C14" s="31">
        <v>-53655.380639999988</v>
      </c>
      <c r="D14" s="31">
        <v>-57902.023270000005</v>
      </c>
      <c r="E14" s="31">
        <v>-80325.249499999991</v>
      </c>
      <c r="F14" s="31">
        <v>-16437.187270000002</v>
      </c>
      <c r="G14" s="31">
        <v>-3879.70111</v>
      </c>
      <c r="H14" s="31">
        <v>-50924.193180000002</v>
      </c>
      <c r="I14" s="31">
        <v>-6226.75335</v>
      </c>
      <c r="J14" s="31">
        <v>-301.67748</v>
      </c>
      <c r="K14" s="31">
        <v>-1738.2438500000003</v>
      </c>
      <c r="L14" s="31">
        <v>-28342.530790000001</v>
      </c>
      <c r="M14" s="31">
        <v>-73429.266369999998</v>
      </c>
      <c r="N14" s="31">
        <v>-237.51306</v>
      </c>
      <c r="O14" s="31">
        <v>-9862.0609399999994</v>
      </c>
      <c r="P14" s="31">
        <v>-156565.50490999999</v>
      </c>
      <c r="Q14" s="31">
        <v>-134379.68132999999</v>
      </c>
      <c r="R14" s="31">
        <v>-16662.753489999999</v>
      </c>
      <c r="S14" s="31">
        <v>-5961.2323900000001</v>
      </c>
      <c r="T14" s="31">
        <v>-1256.6199200000001</v>
      </c>
      <c r="U14" s="31">
        <v>-7884.3794000000007</v>
      </c>
      <c r="V14" s="31">
        <v>-1426.2490300000002</v>
      </c>
      <c r="W14" s="31">
        <v>-43056.969809999995</v>
      </c>
      <c r="X14" s="31">
        <v>-2760.0419999999999</v>
      </c>
      <c r="Y14" s="31">
        <v>-35342.637603599993</v>
      </c>
      <c r="Z14" s="31">
        <v>-2538.2468099999996</v>
      </c>
      <c r="AA14" s="31">
        <v>-21725.562889999997</v>
      </c>
      <c r="AB14" s="31">
        <v>-955.89312999999993</v>
      </c>
      <c r="AC14" s="31">
        <v>-75606.295470000012</v>
      </c>
      <c r="AD14" s="31">
        <v>-139764.50886999999</v>
      </c>
      <c r="AE14" s="31">
        <v>-23937.374920000002</v>
      </c>
      <c r="AF14" s="31">
        <v>-1053934.7768736002</v>
      </c>
    </row>
    <row r="15" spans="1:32" ht="12.95" customHeight="1" x14ac:dyDescent="0.2">
      <c r="A15" s="250" t="s">
        <v>1289</v>
      </c>
      <c r="B15" s="31">
        <v>-166.59157999999999</v>
      </c>
      <c r="C15" s="31">
        <v>-37650.088189999995</v>
      </c>
      <c r="D15" s="31">
        <v>-57511.644330000003</v>
      </c>
      <c r="E15" s="31">
        <v>-79567.834699999992</v>
      </c>
      <c r="F15" s="31">
        <v>-16330.648950000001</v>
      </c>
      <c r="G15" s="31">
        <v>-599.10176999999999</v>
      </c>
      <c r="H15" s="31">
        <v>-47147.556660000002</v>
      </c>
      <c r="I15" s="31">
        <v>-2745.5416700000001</v>
      </c>
      <c r="J15" s="31">
        <v>-258.61626000000001</v>
      </c>
      <c r="K15" s="31">
        <v>-1645.2156100000002</v>
      </c>
      <c r="L15" s="31">
        <v>-27623.202420000001</v>
      </c>
      <c r="M15" s="31">
        <v>-72793.386400000003</v>
      </c>
      <c r="N15" s="31">
        <v>-237.51306</v>
      </c>
      <c r="O15" s="31">
        <v>-9721.6624499999998</v>
      </c>
      <c r="P15" s="31">
        <v>-156565.50490999999</v>
      </c>
      <c r="Q15" s="31">
        <v>-134341.11332999999</v>
      </c>
      <c r="R15" s="31">
        <v>-16662.753489999999</v>
      </c>
      <c r="S15" s="31">
        <v>-5653.27099</v>
      </c>
      <c r="T15" s="31">
        <v>-1256.18768</v>
      </c>
      <c r="U15" s="31">
        <v>-5392.8288800000009</v>
      </c>
      <c r="V15" s="31">
        <v>-1370.4913200000001</v>
      </c>
      <c r="W15" s="31">
        <v>-43056.969809999995</v>
      </c>
      <c r="X15" s="31">
        <v>-2662.962</v>
      </c>
      <c r="Y15" s="31">
        <v>-35328.690033599996</v>
      </c>
      <c r="Z15" s="31">
        <v>-2538.2468099999996</v>
      </c>
      <c r="AA15" s="31">
        <v>-21221.234979999997</v>
      </c>
      <c r="AB15" s="31">
        <v>-915.23104999999998</v>
      </c>
      <c r="AC15" s="31">
        <v>-75606.295470000012</v>
      </c>
      <c r="AD15" s="31">
        <v>-139761.16209</v>
      </c>
      <c r="AE15" s="31">
        <v>-16837.57503</v>
      </c>
      <c r="AF15" s="31">
        <v>-1013169.1219236001</v>
      </c>
    </row>
    <row r="16" spans="1:32" ht="12.95" customHeight="1" x14ac:dyDescent="0.2">
      <c r="A16" s="250" t="s">
        <v>1922</v>
      </c>
      <c r="B16" s="31">
        <v>-166.59157999999999</v>
      </c>
      <c r="C16" s="31">
        <v>-6784.8298299999988</v>
      </c>
      <c r="D16" s="31">
        <v>-16806.71759</v>
      </c>
      <c r="E16" s="31">
        <v>-10303.98323</v>
      </c>
      <c r="F16" s="31">
        <v>-153.03366999999997</v>
      </c>
      <c r="G16" s="31">
        <v>0</v>
      </c>
      <c r="H16" s="31">
        <v>-5372.3789500000003</v>
      </c>
      <c r="I16" s="31">
        <v>-1826.41931</v>
      </c>
      <c r="J16" s="31">
        <v>0</v>
      </c>
      <c r="K16" s="31">
        <v>-0.95601000000000003</v>
      </c>
      <c r="L16" s="31">
        <v>-2512.9350600000002</v>
      </c>
      <c r="M16" s="31">
        <v>-9548.7598300000009</v>
      </c>
      <c r="N16" s="31">
        <v>0</v>
      </c>
      <c r="O16" s="31">
        <v>0</v>
      </c>
      <c r="P16" s="31">
        <v>-1783.12545</v>
      </c>
      <c r="Q16" s="31">
        <v>-63366.970699999998</v>
      </c>
      <c r="R16" s="31">
        <v>-4195.6343299999999</v>
      </c>
      <c r="S16" s="31">
        <v>0</v>
      </c>
      <c r="T16" s="31">
        <v>0</v>
      </c>
      <c r="U16" s="31">
        <v>0</v>
      </c>
      <c r="V16" s="31">
        <v>0</v>
      </c>
      <c r="W16" s="31">
        <v>-7375.0163300000013</v>
      </c>
      <c r="X16" s="31">
        <v>0</v>
      </c>
      <c r="Y16" s="31">
        <v>-544.39209419999997</v>
      </c>
      <c r="Z16" s="31">
        <v>0</v>
      </c>
      <c r="AA16" s="31">
        <v>-6231.30789</v>
      </c>
      <c r="AB16" s="31">
        <v>-517.70967999999993</v>
      </c>
      <c r="AC16" s="31">
        <v>0</v>
      </c>
      <c r="AD16" s="31">
        <v>-450.22832</v>
      </c>
      <c r="AE16" s="31">
        <v>-418.68659000000002</v>
      </c>
      <c r="AF16" s="31">
        <v>-138359.67644419998</v>
      </c>
    </row>
    <row r="17" spans="1:32" ht="12.95" customHeight="1" x14ac:dyDescent="0.2">
      <c r="A17" s="250" t="s">
        <v>1004</v>
      </c>
      <c r="B17" s="31">
        <v>0</v>
      </c>
      <c r="C17" s="31">
        <v>-19219.759279999998</v>
      </c>
      <c r="D17" s="31">
        <v>-18793.756350000003</v>
      </c>
      <c r="E17" s="31">
        <v>-41236.812709999991</v>
      </c>
      <c r="F17" s="31">
        <v>-2798.95748</v>
      </c>
      <c r="G17" s="31">
        <v>-498.80107999999996</v>
      </c>
      <c r="H17" s="31">
        <v>-13071.446980000001</v>
      </c>
      <c r="I17" s="31">
        <v>-869.74570999999992</v>
      </c>
      <c r="J17" s="31">
        <v>-258.61626000000001</v>
      </c>
      <c r="K17" s="31">
        <v>-1643.78405</v>
      </c>
      <c r="L17" s="31">
        <v>-15601.386770000001</v>
      </c>
      <c r="M17" s="31">
        <v>-32037.941169999998</v>
      </c>
      <c r="N17" s="31">
        <v>-237.51306</v>
      </c>
      <c r="O17" s="31">
        <v>-5541.4789899999996</v>
      </c>
      <c r="P17" s="31">
        <v>-19564.676860000003</v>
      </c>
      <c r="Q17" s="31">
        <v>-39162.401430000005</v>
      </c>
      <c r="R17" s="31">
        <v>-5341.4869699999999</v>
      </c>
      <c r="S17" s="31">
        <v>-4245.3616000000002</v>
      </c>
      <c r="T17" s="31">
        <v>-1102.8005900000001</v>
      </c>
      <c r="U17" s="31">
        <v>-2582.9859300000003</v>
      </c>
      <c r="V17" s="31">
        <v>-311.94837000000001</v>
      </c>
      <c r="W17" s="31">
        <v>-23381.099849999995</v>
      </c>
      <c r="X17" s="31">
        <v>-2076.4369999999999</v>
      </c>
      <c r="Y17" s="31">
        <v>-22132.8618948</v>
      </c>
      <c r="Z17" s="31">
        <v>-1572.4432199999999</v>
      </c>
      <c r="AA17" s="31">
        <v>-12919.154280000001</v>
      </c>
      <c r="AB17" s="31">
        <v>-272.76024999999998</v>
      </c>
      <c r="AC17" s="31">
        <v>-75606.295470000012</v>
      </c>
      <c r="AD17" s="31">
        <v>-1172.6182800000001</v>
      </c>
      <c r="AE17" s="31">
        <v>-10530.709409999999</v>
      </c>
      <c r="AF17" s="31">
        <v>-373786.04129480006</v>
      </c>
    </row>
    <row r="18" spans="1:32" ht="12.95" customHeight="1" x14ac:dyDescent="0.2">
      <c r="A18" s="250" t="s">
        <v>1013</v>
      </c>
      <c r="B18" s="31">
        <v>0</v>
      </c>
      <c r="C18" s="31">
        <v>-11645.49908</v>
      </c>
      <c r="D18" s="31">
        <v>-21911.170389999999</v>
      </c>
      <c r="E18" s="31">
        <v>-28027.038759999999</v>
      </c>
      <c r="F18" s="31">
        <v>-13378.657800000001</v>
      </c>
      <c r="G18" s="31">
        <v>-100.30069</v>
      </c>
      <c r="H18" s="31">
        <v>-28703.730729999999</v>
      </c>
      <c r="I18" s="31">
        <v>-49.376649999999991</v>
      </c>
      <c r="J18" s="31">
        <v>0</v>
      </c>
      <c r="K18" s="31">
        <v>-0.47555000000000003</v>
      </c>
      <c r="L18" s="31">
        <v>-9508.8805900000025</v>
      </c>
      <c r="M18" s="31">
        <v>-31206.685400000002</v>
      </c>
      <c r="N18" s="31">
        <v>0</v>
      </c>
      <c r="O18" s="31">
        <v>-4180.1834600000011</v>
      </c>
      <c r="P18" s="31">
        <v>-135217.70259999999</v>
      </c>
      <c r="Q18" s="31">
        <v>-31811.741199999993</v>
      </c>
      <c r="R18" s="31">
        <v>-7125.6321899999994</v>
      </c>
      <c r="S18" s="31">
        <v>-1407.90939</v>
      </c>
      <c r="T18" s="31">
        <v>-153.38709</v>
      </c>
      <c r="U18" s="31">
        <v>-2809.8429500000002</v>
      </c>
      <c r="V18" s="31">
        <v>-1058.54295</v>
      </c>
      <c r="W18" s="31">
        <v>-12300.85363</v>
      </c>
      <c r="X18" s="31">
        <v>-586.52499999999998</v>
      </c>
      <c r="Y18" s="31">
        <v>-12651.436044599999</v>
      </c>
      <c r="Z18" s="31">
        <v>-965.80358999999999</v>
      </c>
      <c r="AA18" s="31">
        <v>-2070.7728099999999</v>
      </c>
      <c r="AB18" s="31">
        <v>-124.76111999999999</v>
      </c>
      <c r="AC18" s="31">
        <v>0</v>
      </c>
      <c r="AD18" s="31">
        <v>-138138.31549000001</v>
      </c>
      <c r="AE18" s="31">
        <v>-5888.1790300000002</v>
      </c>
      <c r="AF18" s="31">
        <v>-501023.40418459993</v>
      </c>
    </row>
    <row r="19" spans="1:32" ht="12.95" customHeight="1" x14ac:dyDescent="0.2">
      <c r="A19" s="250" t="s">
        <v>1290</v>
      </c>
      <c r="B19" s="31">
        <v>-682.45250999999996</v>
      </c>
      <c r="C19" s="31">
        <v>-16005.292449999997</v>
      </c>
      <c r="D19" s="31">
        <v>-390.37893999999994</v>
      </c>
      <c r="E19" s="31">
        <v>-757.41480000000024</v>
      </c>
      <c r="F19" s="31">
        <v>-106.53832</v>
      </c>
      <c r="G19" s="31">
        <v>-3280.5993399999998</v>
      </c>
      <c r="H19" s="31">
        <v>-3776.63652</v>
      </c>
      <c r="I19" s="31">
        <v>-3481.2116799999999</v>
      </c>
      <c r="J19" s="31">
        <v>-43.061219999999999</v>
      </c>
      <c r="K19" s="31">
        <v>-93.028240000000011</v>
      </c>
      <c r="L19" s="31">
        <v>-719.32836999999995</v>
      </c>
      <c r="M19" s="31">
        <v>-635.87996999999996</v>
      </c>
      <c r="N19" s="31">
        <v>0</v>
      </c>
      <c r="O19" s="31">
        <v>-140.39849000000001</v>
      </c>
      <c r="P19" s="31">
        <v>0</v>
      </c>
      <c r="Q19" s="31">
        <v>-38.567999999999998</v>
      </c>
      <c r="R19" s="31">
        <v>0</v>
      </c>
      <c r="S19" s="31">
        <v>-307.96139999999997</v>
      </c>
      <c r="T19" s="31">
        <v>-0.43224000000000001</v>
      </c>
      <c r="U19" s="31">
        <v>-2491.5505199999998</v>
      </c>
      <c r="V19" s="31">
        <v>-55.757709999999989</v>
      </c>
      <c r="W19" s="31">
        <v>0</v>
      </c>
      <c r="X19" s="31">
        <v>-97.08</v>
      </c>
      <c r="Y19" s="31">
        <v>-13.947569999999999</v>
      </c>
      <c r="Z19" s="31">
        <v>0</v>
      </c>
      <c r="AA19" s="31">
        <v>-504.32791000000003</v>
      </c>
      <c r="AB19" s="31">
        <v>-40.662080000000003</v>
      </c>
      <c r="AC19" s="31">
        <v>0</v>
      </c>
      <c r="AD19" s="31">
        <v>-3.3467800000000003</v>
      </c>
      <c r="AE19" s="31">
        <v>-7099.7998900000002</v>
      </c>
      <c r="AF19" s="31">
        <v>-40765.654949999989</v>
      </c>
    </row>
    <row r="20" spans="1:32" ht="12.95" customHeight="1" x14ac:dyDescent="0.2">
      <c r="A20" s="250" t="s">
        <v>1014</v>
      </c>
      <c r="B20" s="31">
        <v>-682.45250999999996</v>
      </c>
      <c r="C20" s="31">
        <v>0</v>
      </c>
      <c r="D20" s="31">
        <v>-390.37893999999994</v>
      </c>
      <c r="E20" s="31">
        <v>-757.41480000000024</v>
      </c>
      <c r="F20" s="31">
        <v>-106.53832</v>
      </c>
      <c r="G20" s="31">
        <v>-3280.5993399999998</v>
      </c>
      <c r="H20" s="31">
        <v>-3776.63652</v>
      </c>
      <c r="I20" s="31">
        <v>-62.035910000000008</v>
      </c>
      <c r="J20" s="31">
        <v>-43.061219999999999</v>
      </c>
      <c r="K20" s="31">
        <v>-93.028240000000011</v>
      </c>
      <c r="L20" s="31">
        <v>-719.32836999999995</v>
      </c>
      <c r="M20" s="31">
        <v>-635.87996999999996</v>
      </c>
      <c r="N20" s="31">
        <v>0</v>
      </c>
      <c r="O20" s="31">
        <v>-140.39849000000001</v>
      </c>
      <c r="P20" s="31">
        <v>0</v>
      </c>
      <c r="Q20" s="31">
        <v>-38.567999999999998</v>
      </c>
      <c r="R20" s="31">
        <v>0</v>
      </c>
      <c r="S20" s="31">
        <v>-307.96139999999997</v>
      </c>
      <c r="T20" s="31">
        <v>-0.43224000000000001</v>
      </c>
      <c r="U20" s="31">
        <v>-240.5153</v>
      </c>
      <c r="V20" s="31">
        <v>-55.757709999999989</v>
      </c>
      <c r="W20" s="31">
        <v>0</v>
      </c>
      <c r="X20" s="31">
        <v>-97.08</v>
      </c>
      <c r="Y20" s="31">
        <v>-13.947569999999999</v>
      </c>
      <c r="Z20" s="31">
        <v>0</v>
      </c>
      <c r="AA20" s="31">
        <v>-504.32791000000003</v>
      </c>
      <c r="AB20" s="31">
        <v>-40.662080000000003</v>
      </c>
      <c r="AC20" s="31">
        <v>0</v>
      </c>
      <c r="AD20" s="31">
        <v>-3.3467800000000003</v>
      </c>
      <c r="AE20" s="31">
        <v>-7099.7998900000002</v>
      </c>
      <c r="AF20" s="31">
        <v>-19090.151509999996</v>
      </c>
    </row>
    <row r="21" spans="1:32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</row>
    <row r="22" spans="1:32" ht="12.95" customHeight="1" x14ac:dyDescent="0.2">
      <c r="A22" s="250" t="s">
        <v>1013</v>
      </c>
      <c r="B22" s="31">
        <v>0</v>
      </c>
      <c r="C22" s="31">
        <v>-16005.292449999997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-3419.1757699999998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-2251.0352199999998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-21675.503439999993</v>
      </c>
    </row>
    <row r="23" spans="1:32" ht="12.95" customHeight="1" x14ac:dyDescent="0.2">
      <c r="A23" s="250" t="s">
        <v>1291</v>
      </c>
      <c r="B23" s="31">
        <v>-31.829560000000072</v>
      </c>
      <c r="C23" s="31">
        <v>-8373.4788599999883</v>
      </c>
      <c r="D23" s="31">
        <v>-8498.7354099999829</v>
      </c>
      <c r="E23" s="31">
        <v>-8079.4987500000025</v>
      </c>
      <c r="F23" s="31">
        <v>-219.48288000000048</v>
      </c>
      <c r="G23" s="31">
        <v>494.75603000000228</v>
      </c>
      <c r="H23" s="31">
        <v>-6442.851949999982</v>
      </c>
      <c r="I23" s="31">
        <v>-7468.6864000000041</v>
      </c>
      <c r="J23" s="31">
        <v>7.3322699999999799</v>
      </c>
      <c r="K23" s="31">
        <v>-71.905830000000265</v>
      </c>
      <c r="L23" s="31">
        <v>-229.70687999999973</v>
      </c>
      <c r="M23" s="31">
        <v>-1139.2106500000227</v>
      </c>
      <c r="N23" s="31">
        <v>0.42904000000000053</v>
      </c>
      <c r="O23" s="31">
        <v>46.782439999999951</v>
      </c>
      <c r="P23" s="31">
        <v>1433.8172099999974</v>
      </c>
      <c r="Q23" s="31">
        <v>809.36110999995435</v>
      </c>
      <c r="R23" s="31">
        <v>445.76494000000093</v>
      </c>
      <c r="S23" s="31">
        <v>-645.60786000000076</v>
      </c>
      <c r="T23" s="31">
        <v>-2.7237100000000112</v>
      </c>
      <c r="U23" s="31">
        <v>-364.23280999999906</v>
      </c>
      <c r="V23" s="31">
        <v>-3.8111000000000672</v>
      </c>
      <c r="W23" s="31">
        <v>-3933.8968700000005</v>
      </c>
      <c r="X23" s="31">
        <v>-202.75000000000006</v>
      </c>
      <c r="Y23" s="31">
        <v>32.11138999999821</v>
      </c>
      <c r="Z23" s="31">
        <v>27.743269999999711</v>
      </c>
      <c r="AA23" s="31">
        <v>-1738.9112599999935</v>
      </c>
      <c r="AB23" s="31">
        <v>-71.32891000000015</v>
      </c>
      <c r="AC23" s="31">
        <v>-3382.422329999994</v>
      </c>
      <c r="AD23" s="31">
        <v>430.75173000000018</v>
      </c>
      <c r="AE23" s="31">
        <v>-11918.155719999995</v>
      </c>
      <c r="AF23" s="31">
        <v>-59090.378310000007</v>
      </c>
    </row>
    <row r="24" spans="1:32" ht="12.95" customHeight="1" x14ac:dyDescent="0.2">
      <c r="A24" s="250" t="s">
        <v>1292</v>
      </c>
      <c r="B24" s="31">
        <v>-1158.7835600000001</v>
      </c>
      <c r="C24" s="31">
        <v>-71468.929000000004</v>
      </c>
      <c r="D24" s="31">
        <v>-58196.094239999984</v>
      </c>
      <c r="E24" s="31">
        <v>-75172.263130000007</v>
      </c>
      <c r="F24" s="31">
        <v>-10760.97315</v>
      </c>
      <c r="G24" s="31">
        <v>-16302.40402</v>
      </c>
      <c r="H24" s="31">
        <v>-58543.952629999985</v>
      </c>
      <c r="I24" s="31">
        <v>-14414.652900000003</v>
      </c>
      <c r="J24" s="31">
        <v>-128.5283</v>
      </c>
      <c r="K24" s="31">
        <v>-1338.7435800000001</v>
      </c>
      <c r="L24" s="31">
        <v>-14758.384359999998</v>
      </c>
      <c r="M24" s="31">
        <v>-71801.648470000015</v>
      </c>
      <c r="N24" s="31">
        <v>-137.28345000000002</v>
      </c>
      <c r="O24" s="31">
        <v>-5903.21234</v>
      </c>
      <c r="P24" s="31">
        <v>-33455.791500000007</v>
      </c>
      <c r="Q24" s="31">
        <v>-61806.447340000013</v>
      </c>
      <c r="R24" s="31">
        <v>-5631.3985499999999</v>
      </c>
      <c r="S24" s="31">
        <v>-4396.7202900000002</v>
      </c>
      <c r="T24" s="31">
        <v>-161.327</v>
      </c>
      <c r="U24" s="31">
        <v>-5594.2438699999993</v>
      </c>
      <c r="V24" s="31">
        <v>-640.18013000000008</v>
      </c>
      <c r="W24" s="31">
        <v>-31681.589939999998</v>
      </c>
      <c r="X24" s="31">
        <v>-1821.0989999999999</v>
      </c>
      <c r="Y24" s="31">
        <v>-30442.863020000001</v>
      </c>
      <c r="Z24" s="31">
        <v>-1297.6745000000001</v>
      </c>
      <c r="AA24" s="31">
        <v>-35556.600239999992</v>
      </c>
      <c r="AB24" s="31">
        <v>-636.39915000000008</v>
      </c>
      <c r="AC24" s="31">
        <v>-60011.130680000002</v>
      </c>
      <c r="AD24" s="31">
        <v>-2206.4978099999998</v>
      </c>
      <c r="AE24" s="31">
        <v>-42858.036439999996</v>
      </c>
      <c r="AF24" s="31">
        <v>-718283.85259000002</v>
      </c>
    </row>
    <row r="25" spans="1:32" ht="12.95" customHeight="1" x14ac:dyDescent="0.2">
      <c r="A25" s="250" t="s">
        <v>26</v>
      </c>
      <c r="B25" s="31">
        <v>88.637550000000005</v>
      </c>
      <c r="C25" s="31">
        <v>44956.735430000001</v>
      </c>
      <c r="D25" s="31">
        <v>35944.117439999995</v>
      </c>
      <c r="E25" s="31">
        <v>38064.035330000006</v>
      </c>
      <c r="F25" s="31">
        <v>7439.7108499999995</v>
      </c>
      <c r="G25" s="31">
        <v>453.22677999999996</v>
      </c>
      <c r="H25" s="31">
        <v>30434.902930000004</v>
      </c>
      <c r="I25" s="31">
        <v>3087.3376699999999</v>
      </c>
      <c r="J25" s="31">
        <v>92.795090000000016</v>
      </c>
      <c r="K25" s="31">
        <v>887.21372999999994</v>
      </c>
      <c r="L25" s="31">
        <v>11778.581699999999</v>
      </c>
      <c r="M25" s="31">
        <v>47053.062550000002</v>
      </c>
      <c r="N25" s="31">
        <v>98.690910000000002</v>
      </c>
      <c r="O25" s="31">
        <v>5530.1237300000003</v>
      </c>
      <c r="P25" s="31">
        <v>28865.139330000002</v>
      </c>
      <c r="Q25" s="31">
        <v>57479.033779999983</v>
      </c>
      <c r="R25" s="31">
        <v>4117.76415</v>
      </c>
      <c r="S25" s="31">
        <v>2438.8345100000001</v>
      </c>
      <c r="T25" s="31">
        <v>118.57479999999998</v>
      </c>
      <c r="U25" s="31">
        <v>3782.5531000000005</v>
      </c>
      <c r="V25" s="31">
        <v>341.60490999999996</v>
      </c>
      <c r="W25" s="31">
        <v>22338.508610000001</v>
      </c>
      <c r="X25" s="31">
        <v>1314.2339999999999</v>
      </c>
      <c r="Y25" s="31">
        <v>25931.170020000005</v>
      </c>
      <c r="Z25" s="31">
        <v>912.07627999999988</v>
      </c>
      <c r="AA25" s="31">
        <v>16056.902800000003</v>
      </c>
      <c r="AB25" s="31">
        <v>519.96790999999996</v>
      </c>
      <c r="AC25" s="31">
        <v>50420.063560000002</v>
      </c>
      <c r="AD25" s="31">
        <v>867.02300000000014</v>
      </c>
      <c r="AE25" s="307">
        <v>10383.96212</v>
      </c>
      <c r="AF25" s="31">
        <v>451796.58457000001</v>
      </c>
    </row>
    <row r="26" spans="1:32" ht="12.95" customHeight="1" x14ac:dyDescent="0.2">
      <c r="A26" s="250" t="s">
        <v>1293</v>
      </c>
      <c r="B26" s="31">
        <v>1042.8199400000001</v>
      </c>
      <c r="C26" s="31">
        <v>61413.840890000007</v>
      </c>
      <c r="D26" s="31">
        <v>39576.253380000009</v>
      </c>
      <c r="E26" s="31">
        <v>52013.366129999995</v>
      </c>
      <c r="F26" s="31">
        <v>10975.5434</v>
      </c>
      <c r="G26" s="31">
        <v>17432.964600000003</v>
      </c>
      <c r="H26" s="31">
        <v>46199.796950000004</v>
      </c>
      <c r="I26" s="31">
        <v>7296.6626400000005</v>
      </c>
      <c r="J26" s="31">
        <v>138.62847999999997</v>
      </c>
      <c r="K26" s="31">
        <v>1143.3343599999998</v>
      </c>
      <c r="L26" s="31">
        <v>13198.816710000001</v>
      </c>
      <c r="M26" s="31">
        <v>57285.348399999995</v>
      </c>
      <c r="N26" s="31">
        <v>113.14294</v>
      </c>
      <c r="O26" s="31">
        <v>3161.5704899999996</v>
      </c>
      <c r="P26" s="31">
        <v>29128.101000000002</v>
      </c>
      <c r="Q26" s="31">
        <v>49098.831419999995</v>
      </c>
      <c r="R26" s="31">
        <v>11400.36967</v>
      </c>
      <c r="S26" s="31">
        <v>2807.9735599999995</v>
      </c>
      <c r="T26" s="31">
        <v>148.78004000000001</v>
      </c>
      <c r="U26" s="31">
        <v>3979.03289</v>
      </c>
      <c r="V26" s="31">
        <v>553.29803000000004</v>
      </c>
      <c r="W26" s="31">
        <v>20133.699099999998</v>
      </c>
      <c r="X26" s="31">
        <v>766.06899999999996</v>
      </c>
      <c r="Y26" s="31">
        <v>34566.338719999992</v>
      </c>
      <c r="Z26" s="31">
        <v>1724.8231500000002</v>
      </c>
      <c r="AA26" s="31">
        <v>29635.112789999996</v>
      </c>
      <c r="AB26" s="31">
        <v>242.14843999999999</v>
      </c>
      <c r="AC26" s="31">
        <v>29304.746830000004</v>
      </c>
      <c r="AD26" s="31">
        <v>3281.4291899999998</v>
      </c>
      <c r="AE26" s="31">
        <v>27839.553670000001</v>
      </c>
      <c r="AF26" s="31">
        <v>555602.39681000018</v>
      </c>
    </row>
    <row r="27" spans="1:32" ht="12.95" customHeight="1" x14ac:dyDescent="0.2">
      <c r="A27" s="250" t="s">
        <v>27</v>
      </c>
      <c r="B27" s="31">
        <v>-4.5034900000000002</v>
      </c>
      <c r="C27" s="31">
        <v>-43275.126179999992</v>
      </c>
      <c r="D27" s="31">
        <v>-25823.011990000003</v>
      </c>
      <c r="E27" s="31">
        <v>-22984.637079999997</v>
      </c>
      <c r="F27" s="31">
        <v>-7873.7639800000006</v>
      </c>
      <c r="G27" s="31">
        <v>-1089.0313299999998</v>
      </c>
      <c r="H27" s="31">
        <v>-24533.599200000004</v>
      </c>
      <c r="I27" s="31">
        <v>-3438.0338100000004</v>
      </c>
      <c r="J27" s="31">
        <v>-95.563000000000002</v>
      </c>
      <c r="K27" s="31">
        <v>-763.71033999999997</v>
      </c>
      <c r="L27" s="31">
        <v>-10448.720930000001</v>
      </c>
      <c r="M27" s="31">
        <v>-33675.973130000006</v>
      </c>
      <c r="N27" s="31">
        <v>-74.121359999999981</v>
      </c>
      <c r="O27" s="31">
        <v>-2741.6994399999999</v>
      </c>
      <c r="P27" s="31">
        <v>-23103.63162</v>
      </c>
      <c r="Q27" s="31">
        <v>-43962.056750000011</v>
      </c>
      <c r="R27" s="31">
        <v>-9440.9703300000001</v>
      </c>
      <c r="S27" s="31">
        <v>-1495.6956400000001</v>
      </c>
      <c r="T27" s="31">
        <v>-108.75155000000001</v>
      </c>
      <c r="U27" s="31">
        <v>-2531.5749300000002</v>
      </c>
      <c r="V27" s="31">
        <v>-258.53390999999999</v>
      </c>
      <c r="W27" s="31">
        <v>-14724.514640000001</v>
      </c>
      <c r="X27" s="31">
        <v>-461.95400000000001</v>
      </c>
      <c r="Y27" s="31">
        <v>-30022.534329999999</v>
      </c>
      <c r="Z27" s="31">
        <v>-1311.4816600000001</v>
      </c>
      <c r="AA27" s="31">
        <v>-11874.32661</v>
      </c>
      <c r="AB27" s="31">
        <v>-197.04611000000003</v>
      </c>
      <c r="AC27" s="31">
        <v>-23096.102039999998</v>
      </c>
      <c r="AD27" s="31">
        <v>-1511.2026499999999</v>
      </c>
      <c r="AE27" s="31">
        <v>-7283.6350700000003</v>
      </c>
      <c r="AF27" s="31">
        <v>-348205.50709999999</v>
      </c>
    </row>
    <row r="28" spans="1:32" ht="12.95" customHeight="1" x14ac:dyDescent="0.2">
      <c r="A28" s="250" t="s">
        <v>1294</v>
      </c>
      <c r="B28" s="31">
        <v>0</v>
      </c>
      <c r="C28" s="31">
        <v>-2.5934100000000004</v>
      </c>
      <c r="D28" s="31">
        <v>-4539.1028700000006</v>
      </c>
      <c r="E28" s="31">
        <v>-1777.243389999996</v>
      </c>
      <c r="F28" s="31">
        <v>575.66148999999996</v>
      </c>
      <c r="G28" s="31">
        <v>-4663.3469100000002</v>
      </c>
      <c r="H28" s="31">
        <v>-2552.2426999999998</v>
      </c>
      <c r="I28" s="31">
        <v>263.26261999999997</v>
      </c>
      <c r="J28" s="31">
        <v>0.51009000000000038</v>
      </c>
      <c r="K28" s="31">
        <v>506.4259599999998</v>
      </c>
      <c r="L28" s="31">
        <v>227.95492907079006</v>
      </c>
      <c r="M28" s="31">
        <v>17.394000000000005</v>
      </c>
      <c r="N28" s="31">
        <v>16.533999999999999</v>
      </c>
      <c r="O28" s="31">
        <v>-8.5930000000000035</v>
      </c>
      <c r="P28" s="31">
        <v>1041.5539199999985</v>
      </c>
      <c r="Q28" s="31">
        <v>249.62352999999999</v>
      </c>
      <c r="R28" s="31">
        <v>-178.0173900000002</v>
      </c>
      <c r="S28" s="31">
        <v>-557.81169999999975</v>
      </c>
      <c r="T28" s="31">
        <v>1.0061499999999999</v>
      </c>
      <c r="U28" s="31">
        <v>0</v>
      </c>
      <c r="V28" s="31">
        <v>0</v>
      </c>
      <c r="W28" s="31">
        <v>-281.05701999999991</v>
      </c>
      <c r="X28" s="31">
        <v>0</v>
      </c>
      <c r="Y28" s="31">
        <v>0</v>
      </c>
      <c r="Z28" s="31">
        <v>-38.966700000000003</v>
      </c>
      <c r="AA28" s="31">
        <v>-585.0467000000001</v>
      </c>
      <c r="AB28" s="31">
        <v>-52.321970000000022</v>
      </c>
      <c r="AC28" s="31">
        <v>-1162.1215100000002</v>
      </c>
      <c r="AD28" s="31">
        <v>-608.35497999999995</v>
      </c>
      <c r="AE28" s="31">
        <v>-6025.2792200000004</v>
      </c>
      <c r="AF28" s="31">
        <v>-20132.172780929213</v>
      </c>
    </row>
    <row r="29" spans="1:32" ht="12.95" customHeight="1" x14ac:dyDescent="0.2">
      <c r="A29" s="250" t="s">
        <v>1295</v>
      </c>
      <c r="B29" s="31">
        <v>0</v>
      </c>
      <c r="C29" s="31">
        <v>-10.37369</v>
      </c>
      <c r="D29" s="31">
        <v>-9981.8759100000007</v>
      </c>
      <c r="E29" s="31">
        <v>-16132.551039999998</v>
      </c>
      <c r="F29" s="31">
        <v>0</v>
      </c>
      <c r="G29" s="31">
        <v>-4664.5596599999999</v>
      </c>
      <c r="H29" s="31">
        <v>-4824.2640099999999</v>
      </c>
      <c r="I29" s="31">
        <v>-4.0546199999999999</v>
      </c>
      <c r="J29" s="31">
        <v>-3.93005</v>
      </c>
      <c r="K29" s="31">
        <v>-131.62781000000001</v>
      </c>
      <c r="L29" s="31">
        <v>-1600.163421279352</v>
      </c>
      <c r="M29" s="31">
        <v>0</v>
      </c>
      <c r="N29" s="31">
        <v>0</v>
      </c>
      <c r="O29" s="31">
        <v>-46.57</v>
      </c>
      <c r="P29" s="31">
        <v>-34.579920000000001</v>
      </c>
      <c r="Q29" s="31">
        <v>-1.9619800000000001</v>
      </c>
      <c r="R29" s="31">
        <v>-3846.7932700000001</v>
      </c>
      <c r="S29" s="31">
        <v>-2844.7489299999997</v>
      </c>
      <c r="T29" s="31">
        <v>1.0061499999999999</v>
      </c>
      <c r="U29" s="31">
        <v>0</v>
      </c>
      <c r="V29" s="31">
        <v>0</v>
      </c>
      <c r="W29" s="31">
        <v>-576.60799999999995</v>
      </c>
      <c r="X29" s="31">
        <v>0</v>
      </c>
      <c r="Y29" s="31">
        <v>0</v>
      </c>
      <c r="Z29" s="31">
        <v>-201.00716</v>
      </c>
      <c r="AA29" s="31">
        <v>-2974.145</v>
      </c>
      <c r="AB29" s="31">
        <v>-429.07489000000004</v>
      </c>
      <c r="AC29" s="31">
        <v>-1380.7676200000001</v>
      </c>
      <c r="AD29" s="31">
        <v>-608.35497999999995</v>
      </c>
      <c r="AE29" s="31">
        <v>-7176.3037100000001</v>
      </c>
      <c r="AF29" s="31">
        <v>-57473.309521279349</v>
      </c>
    </row>
    <row r="30" spans="1:32" ht="12.95" customHeight="1" x14ac:dyDescent="0.2">
      <c r="A30" s="250" t="s">
        <v>1296</v>
      </c>
      <c r="B30" s="31">
        <v>0</v>
      </c>
      <c r="C30" s="31">
        <v>7.7802799999999994</v>
      </c>
      <c r="D30" s="31">
        <v>5351.77261</v>
      </c>
      <c r="E30" s="31">
        <v>10766.868930000002</v>
      </c>
      <c r="F30" s="31">
        <v>0</v>
      </c>
      <c r="G30" s="31">
        <v>1.21275</v>
      </c>
      <c r="H30" s="31">
        <v>1342.7704899999999</v>
      </c>
      <c r="I30" s="31">
        <v>0</v>
      </c>
      <c r="J30" s="31">
        <v>0</v>
      </c>
      <c r="K30" s="31">
        <v>84.822009999999992</v>
      </c>
      <c r="L30" s="31">
        <v>1292.5212003501422</v>
      </c>
      <c r="M30" s="31">
        <v>0</v>
      </c>
      <c r="N30" s="31">
        <v>0</v>
      </c>
      <c r="O30" s="31">
        <v>37.976999999999997</v>
      </c>
      <c r="P30" s="31">
        <v>24.27732</v>
      </c>
      <c r="Q30" s="31">
        <v>0</v>
      </c>
      <c r="R30" s="31">
        <v>3577.3553299999999</v>
      </c>
      <c r="S30" s="31">
        <v>2286.93723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162.04046</v>
      </c>
      <c r="AA30" s="31">
        <v>2110.6219999999998</v>
      </c>
      <c r="AB30" s="31">
        <v>376.75292000000002</v>
      </c>
      <c r="AC30" s="31">
        <v>0</v>
      </c>
      <c r="AD30" s="31">
        <v>0</v>
      </c>
      <c r="AE30" s="31">
        <v>0</v>
      </c>
      <c r="AF30" s="31">
        <v>27423.710530350145</v>
      </c>
    </row>
    <row r="31" spans="1:32" ht="12.95" customHeight="1" x14ac:dyDescent="0.2">
      <c r="A31" s="250" t="s">
        <v>1297</v>
      </c>
      <c r="B31" s="31">
        <v>0</v>
      </c>
      <c r="C31" s="31">
        <v>0</v>
      </c>
      <c r="D31" s="31">
        <v>1666.6657499999999</v>
      </c>
      <c r="E31" s="31">
        <v>8355.1147799999999</v>
      </c>
      <c r="F31" s="31">
        <v>1899.8467800000001</v>
      </c>
      <c r="G31" s="31">
        <v>0</v>
      </c>
      <c r="H31" s="31">
        <v>1197.3985</v>
      </c>
      <c r="I31" s="31">
        <v>267.31723999999997</v>
      </c>
      <c r="J31" s="31">
        <v>4.4401400000000004</v>
      </c>
      <c r="K31" s="31">
        <v>1842.5022999999999</v>
      </c>
      <c r="L31" s="31">
        <v>2324.6785499999996</v>
      </c>
      <c r="M31" s="31">
        <v>305.779</v>
      </c>
      <c r="N31" s="31">
        <v>16.533999999999999</v>
      </c>
      <c r="O31" s="31">
        <v>0</v>
      </c>
      <c r="P31" s="31">
        <v>9543.4447400000008</v>
      </c>
      <c r="Q31" s="31">
        <v>251.58551</v>
      </c>
      <c r="R31" s="31">
        <v>1609.83691</v>
      </c>
      <c r="S31" s="31">
        <v>0</v>
      </c>
      <c r="T31" s="31">
        <v>0</v>
      </c>
      <c r="U31" s="31">
        <v>0</v>
      </c>
      <c r="V31" s="31">
        <v>0</v>
      </c>
      <c r="W31" s="31">
        <v>295.55098000000004</v>
      </c>
      <c r="X31" s="31">
        <v>0</v>
      </c>
      <c r="Y31" s="31">
        <v>0</v>
      </c>
      <c r="Z31" s="31">
        <v>0</v>
      </c>
      <c r="AA31" s="31">
        <v>931.28677000000005</v>
      </c>
      <c r="AB31" s="31">
        <v>0</v>
      </c>
      <c r="AC31" s="31">
        <v>218.64610999999999</v>
      </c>
      <c r="AD31" s="31">
        <v>0</v>
      </c>
      <c r="AE31" s="31">
        <v>1151.02449</v>
      </c>
      <c r="AF31" s="31">
        <v>31881.652550000003</v>
      </c>
    </row>
    <row r="32" spans="1:32" ht="12.95" customHeight="1" x14ac:dyDescent="0.2">
      <c r="A32" s="250" t="s">
        <v>1298</v>
      </c>
      <c r="B32" s="31">
        <v>0</v>
      </c>
      <c r="C32" s="31">
        <v>0</v>
      </c>
      <c r="D32" s="31">
        <v>-1575.6653200000001</v>
      </c>
      <c r="E32" s="31">
        <v>-4766.6760599999998</v>
      </c>
      <c r="F32" s="31">
        <v>-1324.1852900000001</v>
      </c>
      <c r="G32" s="31">
        <v>0</v>
      </c>
      <c r="H32" s="31">
        <v>-268.14767999999998</v>
      </c>
      <c r="I32" s="31">
        <v>0</v>
      </c>
      <c r="J32" s="31">
        <v>0</v>
      </c>
      <c r="K32" s="31">
        <v>-1289.27054</v>
      </c>
      <c r="L32" s="31">
        <v>-1789.0813999999998</v>
      </c>
      <c r="M32" s="31">
        <v>-288.38499999999999</v>
      </c>
      <c r="N32" s="31">
        <v>0</v>
      </c>
      <c r="O32" s="31">
        <v>0</v>
      </c>
      <c r="P32" s="31">
        <v>-8491.5882200000015</v>
      </c>
      <c r="Q32" s="31">
        <v>0</v>
      </c>
      <c r="R32" s="31">
        <v>-1518.4163599999999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-652.81047000000001</v>
      </c>
      <c r="AB32" s="31">
        <v>0</v>
      </c>
      <c r="AC32" s="31">
        <v>0</v>
      </c>
      <c r="AD32" s="31">
        <v>0</v>
      </c>
      <c r="AE32" s="31">
        <v>0</v>
      </c>
      <c r="AF32" s="31">
        <v>-21964.226340000001</v>
      </c>
    </row>
    <row r="33" spans="1:32" ht="12.95" customHeight="1" x14ac:dyDescent="0.2">
      <c r="A33" s="252" t="s">
        <v>1299</v>
      </c>
      <c r="B33" s="31">
        <v>82.363268118056368</v>
      </c>
      <c r="C33" s="31">
        <v>2869.7545100000002</v>
      </c>
      <c r="D33" s="31">
        <v>2149.4800599999994</v>
      </c>
      <c r="E33" s="31">
        <v>4219.2133400000002</v>
      </c>
      <c r="F33" s="31">
        <v>1275.1683795941108</v>
      </c>
      <c r="G33" s="31">
        <v>1606.04151</v>
      </c>
      <c r="H33" s="31">
        <v>2320.8031299999993</v>
      </c>
      <c r="I33" s="31">
        <v>1052.1329015990598</v>
      </c>
      <c r="J33" s="31">
        <v>3.6272500000000001</v>
      </c>
      <c r="K33" s="31">
        <v>48.105969999999992</v>
      </c>
      <c r="L33" s="31">
        <v>522.88137519375471</v>
      </c>
      <c r="M33" s="31">
        <v>1811.295841888101</v>
      </c>
      <c r="N33" s="31">
        <v>0</v>
      </c>
      <c r="O33" s="31">
        <v>5.6243849098287013</v>
      </c>
      <c r="P33" s="31">
        <v>502.17649147000839</v>
      </c>
      <c r="Q33" s="31">
        <v>576.70019070563706</v>
      </c>
      <c r="R33" s="31">
        <v>332.30415999999997</v>
      </c>
      <c r="S33" s="31">
        <v>645.32605999999998</v>
      </c>
      <c r="T33" s="31">
        <v>2.9241499999999996</v>
      </c>
      <c r="U33" s="31">
        <v>353.07529999999997</v>
      </c>
      <c r="V33" s="31">
        <v>45.82026041673992</v>
      </c>
      <c r="W33" s="31">
        <v>3697.6450585507018</v>
      </c>
      <c r="X33" s="31">
        <v>141.13399999999999</v>
      </c>
      <c r="Y33" s="31">
        <v>228.47528</v>
      </c>
      <c r="Z33" s="31">
        <v>8.6306982138677224</v>
      </c>
      <c r="AA33" s="31">
        <v>3477.2815356745587</v>
      </c>
      <c r="AB33" s="31">
        <v>11.8</v>
      </c>
      <c r="AC33" s="31">
        <v>2563.3501747476689</v>
      </c>
      <c r="AD33" s="31">
        <v>196.93890999999996</v>
      </c>
      <c r="AE33" s="31">
        <v>2274.8738343606628</v>
      </c>
      <c r="AF33" s="31">
        <v>33024.948025442747</v>
      </c>
    </row>
    <row r="34" spans="1:32" ht="12.95" customHeight="1" x14ac:dyDescent="0.2">
      <c r="A34" s="250" t="s">
        <v>1308</v>
      </c>
      <c r="B34" s="31">
        <v>0</v>
      </c>
      <c r="C34" s="31">
        <v>0</v>
      </c>
      <c r="D34" s="31">
        <v>0</v>
      </c>
      <c r="E34" s="31">
        <v>233.17117000000002</v>
      </c>
      <c r="F34" s="31">
        <v>0.76515999999999995</v>
      </c>
      <c r="G34" s="31">
        <v>0</v>
      </c>
      <c r="H34" s="31">
        <v>107.87186</v>
      </c>
      <c r="I34" s="31">
        <v>0</v>
      </c>
      <c r="J34" s="31">
        <v>4.2556599999999998</v>
      </c>
      <c r="K34" s="31">
        <v>15.203010000000001</v>
      </c>
      <c r="L34" s="31">
        <v>0</v>
      </c>
      <c r="M34" s="31">
        <v>0.39341999999999999</v>
      </c>
      <c r="N34" s="31">
        <v>2.3805399999999999</v>
      </c>
      <c r="O34" s="31">
        <v>0</v>
      </c>
      <c r="P34" s="31">
        <v>0</v>
      </c>
      <c r="Q34" s="31">
        <v>213.00277</v>
      </c>
      <c r="R34" s="31">
        <v>1.70668</v>
      </c>
      <c r="S34" s="31">
        <v>4.29908</v>
      </c>
      <c r="T34" s="31">
        <v>0</v>
      </c>
      <c r="U34" s="31">
        <v>4.6587500000000004</v>
      </c>
      <c r="V34" s="31">
        <v>2.4010100000000003</v>
      </c>
      <c r="W34" s="31">
        <v>0</v>
      </c>
      <c r="X34" s="31">
        <v>0</v>
      </c>
      <c r="Y34" s="31">
        <v>118.73617999999999</v>
      </c>
      <c r="Z34" s="31">
        <v>-25.92482</v>
      </c>
      <c r="AA34" s="31">
        <v>0</v>
      </c>
      <c r="AB34" s="31">
        <v>0</v>
      </c>
      <c r="AC34" s="31">
        <v>0</v>
      </c>
      <c r="AD34" s="31">
        <v>0</v>
      </c>
      <c r="AE34" s="31">
        <v>-50.905199999999994</v>
      </c>
      <c r="AF34" s="31">
        <v>632.0152700000001</v>
      </c>
    </row>
    <row r="35" spans="1:32" ht="12.95" customHeight="1" x14ac:dyDescent="0.2">
      <c r="A35" s="250" t="s">
        <v>28</v>
      </c>
      <c r="B35" s="31">
        <v>0</v>
      </c>
      <c r="C35" s="31">
        <v>11.69397</v>
      </c>
      <c r="D35" s="31">
        <v>139.82182000000017</v>
      </c>
      <c r="E35" s="31">
        <v>681.61075000000005</v>
      </c>
      <c r="F35" s="31">
        <v>-2.0360099999999997</v>
      </c>
      <c r="G35" s="31">
        <v>-2.7508900000000005</v>
      </c>
      <c r="H35" s="31">
        <v>-66.912239999999841</v>
      </c>
      <c r="I35" s="31">
        <v>0.93184</v>
      </c>
      <c r="J35" s="31">
        <v>0</v>
      </c>
      <c r="K35" s="31">
        <v>-23.268519999999999</v>
      </c>
      <c r="L35" s="31">
        <v>33.641489999999983</v>
      </c>
      <c r="M35" s="31">
        <v>-370.89600000000002</v>
      </c>
      <c r="N35" s="31">
        <v>0</v>
      </c>
      <c r="O35" s="31">
        <v>0.26950000000000024</v>
      </c>
      <c r="P35" s="31">
        <v>446.16226</v>
      </c>
      <c r="Q35" s="31">
        <v>0</v>
      </c>
      <c r="R35" s="31">
        <v>4.7760700000000016</v>
      </c>
      <c r="S35" s="31">
        <v>24.579499999999999</v>
      </c>
      <c r="T35" s="31">
        <v>0</v>
      </c>
      <c r="U35" s="31">
        <v>31.028599999999997</v>
      </c>
      <c r="V35" s="31">
        <v>0</v>
      </c>
      <c r="W35" s="31">
        <v>213.59379999999996</v>
      </c>
      <c r="X35" s="31">
        <v>2.8210000000000002</v>
      </c>
      <c r="Y35" s="31">
        <v>118.89312999999997</v>
      </c>
      <c r="Z35" s="31">
        <v>12.614799999999999</v>
      </c>
      <c r="AA35" s="31">
        <v>121.27858000000002</v>
      </c>
      <c r="AB35" s="31">
        <v>0.85899999999999999</v>
      </c>
      <c r="AC35" s="31">
        <v>27.122079999999901</v>
      </c>
      <c r="AD35" s="31">
        <v>9.0433899999999987</v>
      </c>
      <c r="AE35" s="31">
        <v>-33.860349999999997</v>
      </c>
      <c r="AF35" s="31">
        <v>1381.01757</v>
      </c>
    </row>
    <row r="36" spans="1:32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1:32" ht="15" customHeight="1" x14ac:dyDescent="0.2">
      <c r="A37" s="1318" t="s">
        <v>841</v>
      </c>
      <c r="B37" s="1721">
        <v>1500.0169181180565</v>
      </c>
      <c r="C37" s="1721">
        <v>42048.828029999982</v>
      </c>
      <c r="D37" s="1721">
        <v>8252.4619300000195</v>
      </c>
      <c r="E37" s="1721">
        <v>75183.837199999994</v>
      </c>
      <c r="F37" s="1721">
        <v>4906.5251095941085</v>
      </c>
      <c r="G37" s="1721">
        <v>18753.326467399995</v>
      </c>
      <c r="H37" s="1721">
        <v>45218.94112000001</v>
      </c>
      <c r="I37" s="1721">
        <v>3509.4740315990566</v>
      </c>
      <c r="J37" s="1721">
        <v>71.965330000000023</v>
      </c>
      <c r="K37" s="1721">
        <v>1296.0257599999993</v>
      </c>
      <c r="L37" s="1721">
        <v>6391.3851142645453</v>
      </c>
      <c r="M37" s="1721">
        <v>32514.275851888087</v>
      </c>
      <c r="N37" s="1721">
        <v>123.82022999999995</v>
      </c>
      <c r="O37" s="1721">
        <v>811.43692490983085</v>
      </c>
      <c r="P37" s="1721">
        <v>11115.811211470067</v>
      </c>
      <c r="Q37" s="1721">
        <v>8983.7962207056044</v>
      </c>
      <c r="R37" s="1721">
        <v>3554.3819100000019</v>
      </c>
      <c r="S37" s="1721">
        <v>2705.8138099999996</v>
      </c>
      <c r="T37" s="1721">
        <v>91.956289999999839</v>
      </c>
      <c r="U37" s="1721">
        <v>2641.9883100000015</v>
      </c>
      <c r="V37" s="1721">
        <v>593.58627041673924</v>
      </c>
      <c r="W37" s="1721">
        <v>23595.741578550707</v>
      </c>
      <c r="X37" s="1721">
        <v>874.20400000000029</v>
      </c>
      <c r="Y37" s="1721">
        <v>6463.6040863999924</v>
      </c>
      <c r="Z37" s="1721">
        <v>870.540488213868</v>
      </c>
      <c r="AA37" s="1721">
        <v>33434.962355674579</v>
      </c>
      <c r="AB37" s="1721">
        <v>57.521849999999951</v>
      </c>
      <c r="AC37" s="1721">
        <v>16281.011624747685</v>
      </c>
      <c r="AD37" s="1721">
        <v>2654.345560000027</v>
      </c>
      <c r="AE37" s="1721">
        <v>21217.493164360658</v>
      </c>
      <c r="AF37" s="1721">
        <v>375719.07874831377</v>
      </c>
    </row>
    <row r="38" spans="1:32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</row>
    <row r="39" spans="1:32" ht="15" customHeight="1" x14ac:dyDescent="0.2">
      <c r="A39" s="926" t="s">
        <v>849</v>
      </c>
      <c r="B39" s="81"/>
      <c r="C39" s="8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</row>
    <row r="40" spans="1:32" ht="12.95" customHeight="1" x14ac:dyDescent="0.2">
      <c r="A40" s="78" t="s">
        <v>695</v>
      </c>
      <c r="B40" s="31">
        <v>-193.19421999999997</v>
      </c>
      <c r="C40" s="31">
        <v>-16221.956600000005</v>
      </c>
      <c r="D40" s="31">
        <v>-8204.5084000000243</v>
      </c>
      <c r="E40" s="31">
        <v>-49607.785917050634</v>
      </c>
      <c r="F40" s="31">
        <v>-882.26376000000164</v>
      </c>
      <c r="G40" s="31">
        <v>-19433.681191970361</v>
      </c>
      <c r="H40" s="31">
        <v>-41086.12175043032</v>
      </c>
      <c r="I40" s="31">
        <v>-730.15727000000061</v>
      </c>
      <c r="J40" s="31">
        <v>-68.374820000000057</v>
      </c>
      <c r="K40" s="31">
        <v>-638.61813999999947</v>
      </c>
      <c r="L40" s="31">
        <v>-4459.5699599999971</v>
      </c>
      <c r="M40" s="31">
        <v>-15574.987879999986</v>
      </c>
      <c r="N40" s="31">
        <v>-24.087229999997135</v>
      </c>
      <c r="O40" s="31">
        <v>-606.8627199999994</v>
      </c>
      <c r="P40" s="31">
        <v>-7373.9399700000104</v>
      </c>
      <c r="Q40" s="31">
        <v>-2263.091060000017</v>
      </c>
      <c r="R40" s="31">
        <v>-1637.0945099999985</v>
      </c>
      <c r="S40" s="31">
        <v>-2223.9746199999995</v>
      </c>
      <c r="T40" s="31">
        <v>-14.526110000000074</v>
      </c>
      <c r="U40" s="31">
        <v>-826.78233999999998</v>
      </c>
      <c r="V40" s="31">
        <v>-256.42803917355133</v>
      </c>
      <c r="W40" s="31">
        <v>-13399.280850000003</v>
      </c>
      <c r="X40" s="31">
        <v>-380.01699999999994</v>
      </c>
      <c r="Y40" s="31">
        <v>-2875.6062799999927</v>
      </c>
      <c r="Z40" s="31">
        <v>-584.04256000000009</v>
      </c>
      <c r="AA40" s="31">
        <v>-2545.9260765040017</v>
      </c>
      <c r="AB40" s="31">
        <v>140.47830999999962</v>
      </c>
      <c r="AC40" s="31">
        <v>-10867.629270000019</v>
      </c>
      <c r="AD40" s="31">
        <v>-5422.1711897669493</v>
      </c>
      <c r="AE40" s="31">
        <v>-28997.727969999993</v>
      </c>
      <c r="AF40" s="31">
        <v>-237259.92939489585</v>
      </c>
    </row>
    <row r="41" spans="1:32" ht="12.95" customHeight="1" x14ac:dyDescent="0.2">
      <c r="A41" s="897" t="s">
        <v>693</v>
      </c>
      <c r="B41" s="31">
        <v>-216.46245999999999</v>
      </c>
      <c r="C41" s="31">
        <v>-35594.494840000007</v>
      </c>
      <c r="D41" s="31">
        <v>-27277.314030000001</v>
      </c>
      <c r="E41" s="31">
        <v>-71060.724700000006</v>
      </c>
      <c r="F41" s="31">
        <v>-5325.052380000001</v>
      </c>
      <c r="G41" s="31">
        <v>-17427.315280000006</v>
      </c>
      <c r="H41" s="31">
        <v>-52844.638749999984</v>
      </c>
      <c r="I41" s="31">
        <v>-2959.0167500000007</v>
      </c>
      <c r="J41" s="31">
        <v>-1907.19415</v>
      </c>
      <c r="K41" s="31">
        <v>-1847.3769500000001</v>
      </c>
      <c r="L41" s="31">
        <v>-16960.484109999998</v>
      </c>
      <c r="M41" s="31">
        <v>-49817.425919999994</v>
      </c>
      <c r="N41" s="31">
        <v>-173.51016000000001</v>
      </c>
      <c r="O41" s="31">
        <v>-4802.5162</v>
      </c>
      <c r="P41" s="31">
        <v>-30050.882969999999</v>
      </c>
      <c r="Q41" s="31">
        <v>-24114.024540000002</v>
      </c>
      <c r="R41" s="31">
        <v>-5517.9542500000007</v>
      </c>
      <c r="S41" s="31">
        <v>-3789.0260099999991</v>
      </c>
      <c r="T41" s="31">
        <v>-196.90921000000006</v>
      </c>
      <c r="U41" s="31">
        <v>-1253.3759399999999</v>
      </c>
      <c r="V41" s="31">
        <v>-610.06876</v>
      </c>
      <c r="W41" s="31">
        <v>-27060.973799999996</v>
      </c>
      <c r="X41" s="31">
        <v>-684.15099999999995</v>
      </c>
      <c r="Y41" s="31">
        <v>-18931.612699999998</v>
      </c>
      <c r="Z41" s="31">
        <v>-1848.8549300000002</v>
      </c>
      <c r="AA41" s="31">
        <v>-21931.803955784999</v>
      </c>
      <c r="AB41" s="31">
        <v>-1273.1579100000001</v>
      </c>
      <c r="AC41" s="31">
        <v>-34318.541150000005</v>
      </c>
      <c r="AD41" s="31">
        <v>-10989.95997</v>
      </c>
      <c r="AE41" s="31">
        <v>-27358.286270000001</v>
      </c>
      <c r="AF41" s="31">
        <v>-498143.11004578497</v>
      </c>
    </row>
    <row r="42" spans="1:32" ht="12.95" customHeight="1" x14ac:dyDescent="0.2">
      <c r="A42" s="897" t="s">
        <v>156</v>
      </c>
      <c r="B42" s="31">
        <v>-216.46245999999999</v>
      </c>
      <c r="C42" s="31">
        <v>-28333.912660000002</v>
      </c>
      <c r="D42" s="31">
        <v>-23813.220309999997</v>
      </c>
      <c r="E42" s="31">
        <v>-48177.12174000001</v>
      </c>
      <c r="F42" s="31">
        <v>-5314.3371999999999</v>
      </c>
      <c r="G42" s="31">
        <v>-17427.315280000003</v>
      </c>
      <c r="H42" s="31">
        <v>-52757.731299999999</v>
      </c>
      <c r="I42" s="31">
        <v>-2947.4577899999999</v>
      </c>
      <c r="J42" s="31">
        <v>-1907.19434</v>
      </c>
      <c r="K42" s="31">
        <v>-1847.3769500000001</v>
      </c>
      <c r="L42" s="31">
        <v>-15509.480219999999</v>
      </c>
      <c r="M42" s="31">
        <v>-48982.967950000006</v>
      </c>
      <c r="N42" s="31">
        <v>-173.51016000000001</v>
      </c>
      <c r="O42" s="31">
        <v>-4802.5162</v>
      </c>
      <c r="P42" s="31">
        <v>-29927.262640000004</v>
      </c>
      <c r="Q42" s="31">
        <v>-23953.671010000002</v>
      </c>
      <c r="R42" s="31">
        <v>-5506.0562199999995</v>
      </c>
      <c r="S42" s="31">
        <v>-3739.4161300000001</v>
      </c>
      <c r="T42" s="31">
        <v>-196.90920000000003</v>
      </c>
      <c r="U42" s="31">
        <v>-1253.3759399999999</v>
      </c>
      <c r="V42" s="31">
        <v>-592.24954999999989</v>
      </c>
      <c r="W42" s="31">
        <v>-23460.75416</v>
      </c>
      <c r="X42" s="31">
        <v>-684.15099999999995</v>
      </c>
      <c r="Y42" s="31">
        <v>-18882.563699999999</v>
      </c>
      <c r="Z42" s="31">
        <v>-1843.3623599999999</v>
      </c>
      <c r="AA42" s="31">
        <v>-21925.117238000003</v>
      </c>
      <c r="AB42" s="31">
        <v>-1273.1579100000001</v>
      </c>
      <c r="AC42" s="31">
        <v>-34318.541150000005</v>
      </c>
      <c r="AD42" s="31">
        <v>-10989.95997</v>
      </c>
      <c r="AE42" s="31">
        <v>-27172.883190002416</v>
      </c>
      <c r="AF42" s="31">
        <v>-457930.03592800256</v>
      </c>
    </row>
    <row r="43" spans="1:32" ht="12.95" customHeight="1" x14ac:dyDescent="0.2">
      <c r="A43" s="897" t="s">
        <v>157</v>
      </c>
      <c r="B43" s="31">
        <v>0</v>
      </c>
      <c r="C43" s="31">
        <v>-7260.5821800000003</v>
      </c>
      <c r="D43" s="31">
        <v>-3464.0937199999998</v>
      </c>
      <c r="E43" s="31">
        <v>-22883.60296</v>
      </c>
      <c r="F43" s="31">
        <v>-10.71513</v>
      </c>
      <c r="G43" s="31">
        <v>0</v>
      </c>
      <c r="H43" s="31">
        <v>-86.907530000000008</v>
      </c>
      <c r="I43" s="31">
        <v>-11.558960000000001</v>
      </c>
      <c r="J43" s="31">
        <v>0</v>
      </c>
      <c r="K43" s="31">
        <v>0</v>
      </c>
      <c r="L43" s="31">
        <v>-1451.0047</v>
      </c>
      <c r="M43" s="31">
        <v>-834.45796999999993</v>
      </c>
      <c r="N43" s="31">
        <v>0</v>
      </c>
      <c r="O43" s="31">
        <v>0</v>
      </c>
      <c r="P43" s="31">
        <v>-123.62033000000002</v>
      </c>
      <c r="Q43" s="31">
        <v>-160.35353000000001</v>
      </c>
      <c r="R43" s="31">
        <v>-11.898029999999999</v>
      </c>
      <c r="S43" s="31">
        <v>-49.609769999999997</v>
      </c>
      <c r="T43" s="31">
        <v>0</v>
      </c>
      <c r="U43" s="31">
        <v>0</v>
      </c>
      <c r="V43" s="31">
        <v>-17.819209999999998</v>
      </c>
      <c r="W43" s="31">
        <v>-3600.2196399999998</v>
      </c>
      <c r="X43" s="31">
        <v>0</v>
      </c>
      <c r="Y43" s="31">
        <v>-49.048999999999999</v>
      </c>
      <c r="Z43" s="31">
        <v>-5.4925699999999997</v>
      </c>
      <c r="AA43" s="31">
        <v>-6.6867619999999999</v>
      </c>
      <c r="AB43" s="31">
        <v>0</v>
      </c>
      <c r="AC43" s="31">
        <v>0</v>
      </c>
      <c r="AD43" s="31">
        <v>0</v>
      </c>
      <c r="AE43" s="31">
        <v>-185.40307999999999</v>
      </c>
      <c r="AF43" s="31">
        <v>-40213.075071999992</v>
      </c>
    </row>
    <row r="44" spans="1:32" ht="12.95" customHeight="1" x14ac:dyDescent="0.2">
      <c r="A44" s="897" t="s">
        <v>691</v>
      </c>
      <c r="B44" s="31">
        <v>0</v>
      </c>
      <c r="C44" s="31">
        <v>19143.438120000003</v>
      </c>
      <c r="D44" s="31">
        <v>21057.948920000003</v>
      </c>
      <c r="E44" s="31">
        <v>22656.308810000002</v>
      </c>
      <c r="F44" s="31">
        <v>4189.9970599999997</v>
      </c>
      <c r="G44" s="31">
        <v>1458.14382</v>
      </c>
      <c r="H44" s="31">
        <v>14542.498259999998</v>
      </c>
      <c r="I44" s="31">
        <v>2275.2731799999997</v>
      </c>
      <c r="J44" s="31">
        <v>1837.8503699999999</v>
      </c>
      <c r="K44" s="31">
        <v>1177.5276500000002</v>
      </c>
      <c r="L44" s="31">
        <v>12943.81307</v>
      </c>
      <c r="M44" s="31">
        <v>34364.813089999996</v>
      </c>
      <c r="N44" s="31">
        <v>150.94838999999999</v>
      </c>
      <c r="O44" s="31">
        <v>4209.9504000000006</v>
      </c>
      <c r="P44" s="31">
        <v>20734.65324</v>
      </c>
      <c r="Q44" s="31">
        <v>21599.06207</v>
      </c>
      <c r="R44" s="31">
        <v>4340.6042699999998</v>
      </c>
      <c r="S44" s="31">
        <v>2855.7815700000001</v>
      </c>
      <c r="T44" s="31">
        <v>171.21207999999999</v>
      </c>
      <c r="U44" s="31">
        <v>791.39017999999999</v>
      </c>
      <c r="V44" s="31">
        <v>335.05531999999999</v>
      </c>
      <c r="W44" s="31">
        <v>16183.723659999998</v>
      </c>
      <c r="X44" s="31">
        <v>376.166</v>
      </c>
      <c r="Y44" s="31">
        <v>16131.719360000001</v>
      </c>
      <c r="Z44" s="31">
        <v>1360.2576200000001</v>
      </c>
      <c r="AA44" s="31">
        <v>18392.111950153998</v>
      </c>
      <c r="AB44" s="31">
        <v>734.97264999999993</v>
      </c>
      <c r="AC44" s="31">
        <v>25850.56091</v>
      </c>
      <c r="AD44" s="31">
        <v>5708.5323200000003</v>
      </c>
      <c r="AE44" s="31">
        <v>6698.38339</v>
      </c>
      <c r="AF44" s="31">
        <v>282272.69773015397</v>
      </c>
    </row>
    <row r="45" spans="1:32" ht="12.95" customHeight="1" x14ac:dyDescent="0.2">
      <c r="A45" s="73" t="s">
        <v>1606</v>
      </c>
      <c r="B45" s="31">
        <v>0</v>
      </c>
      <c r="C45" s="31">
        <v>18139.340459999999</v>
      </c>
      <c r="D45" s="31">
        <v>21057.772690000002</v>
      </c>
      <c r="E45" s="31">
        <v>22656.308809999999</v>
      </c>
      <c r="F45" s="31">
        <v>4189.9970399999993</v>
      </c>
      <c r="G45" s="31">
        <v>93.428609999999992</v>
      </c>
      <c r="H45" s="31">
        <v>14524.623010000001</v>
      </c>
      <c r="I45" s="31">
        <v>2246.1960300000001</v>
      </c>
      <c r="J45" s="31">
        <v>1837.8503700000001</v>
      </c>
      <c r="K45" s="31">
        <v>1177.52765</v>
      </c>
      <c r="L45" s="31">
        <v>12936.681390000002</v>
      </c>
      <c r="M45" s="31">
        <v>34364.813089999996</v>
      </c>
      <c r="N45" s="31">
        <v>150.94839000000002</v>
      </c>
      <c r="O45" s="31">
        <v>4197.3374956450225</v>
      </c>
      <c r="P45" s="31">
        <v>20734.65324</v>
      </c>
      <c r="Q45" s="31">
        <v>21599.06207</v>
      </c>
      <c r="R45" s="31">
        <v>4340.6042699999989</v>
      </c>
      <c r="S45" s="31">
        <v>2855.7814600000002</v>
      </c>
      <c r="T45" s="31">
        <v>171.21207999999999</v>
      </c>
      <c r="U45" s="31">
        <v>592.07216000000005</v>
      </c>
      <c r="V45" s="31">
        <v>335.05531999999999</v>
      </c>
      <c r="W45" s="31">
        <v>16183.723659999998</v>
      </c>
      <c r="X45" s="31">
        <v>376.166</v>
      </c>
      <c r="Y45" s="31">
        <v>16131.719360000001</v>
      </c>
      <c r="Z45" s="31">
        <v>1360.2574199999999</v>
      </c>
      <c r="AA45" s="31">
        <v>18392.111949999999</v>
      </c>
      <c r="AB45" s="31">
        <v>734.97265000000004</v>
      </c>
      <c r="AC45" s="31">
        <v>25850.56091</v>
      </c>
      <c r="AD45" s="31">
        <v>5708.5321700000004</v>
      </c>
      <c r="AE45" s="31">
        <v>6674.0231414704094</v>
      </c>
      <c r="AF45" s="31">
        <v>279613.3328971155</v>
      </c>
    </row>
    <row r="46" spans="1:32" ht="12.95" customHeight="1" x14ac:dyDescent="0.2">
      <c r="A46" s="73" t="s">
        <v>1922</v>
      </c>
      <c r="B46" s="31">
        <v>0</v>
      </c>
      <c r="C46" s="31">
        <v>1788.0870500000001</v>
      </c>
      <c r="D46" s="31">
        <v>666.50409000000013</v>
      </c>
      <c r="E46" s="31">
        <v>7.2735699999999994</v>
      </c>
      <c r="F46" s="31">
        <v>51.139379999999996</v>
      </c>
      <c r="G46" s="31">
        <v>0</v>
      </c>
      <c r="H46" s="31">
        <v>4364.8813799999998</v>
      </c>
      <c r="I46" s="31">
        <v>1719.6450400000001</v>
      </c>
      <c r="J46" s="31">
        <v>0</v>
      </c>
      <c r="K46" s="31">
        <v>0</v>
      </c>
      <c r="L46" s="31">
        <v>1626.6210700000001</v>
      </c>
      <c r="M46" s="31">
        <v>139.41415000000001</v>
      </c>
      <c r="N46" s="31">
        <v>0</v>
      </c>
      <c r="O46" s="31">
        <v>0</v>
      </c>
      <c r="P46" s="31">
        <v>8387.0135599999994</v>
      </c>
      <c r="Q46" s="31">
        <v>1157.5035100000002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2450.8538599999997</v>
      </c>
      <c r="X46" s="31">
        <v>0</v>
      </c>
      <c r="Y46" s="31">
        <v>0</v>
      </c>
      <c r="Z46" s="31">
        <v>0</v>
      </c>
      <c r="AA46" s="31">
        <v>0</v>
      </c>
      <c r="AB46" s="31">
        <v>161.58152999999999</v>
      </c>
      <c r="AC46" s="31">
        <v>0</v>
      </c>
      <c r="AD46" s="31">
        <v>4807.3656300000002</v>
      </c>
      <c r="AE46" s="31">
        <v>5.9134365000000004</v>
      </c>
      <c r="AF46" s="31">
        <v>27333.797256499998</v>
      </c>
    </row>
    <row r="47" spans="1:32" ht="12.95" customHeight="1" x14ac:dyDescent="0.2">
      <c r="A47" s="73" t="s">
        <v>1004</v>
      </c>
      <c r="B47" s="31">
        <v>0</v>
      </c>
      <c r="C47" s="31">
        <v>14215.251059999999</v>
      </c>
      <c r="D47" s="31">
        <v>12326.030050000001</v>
      </c>
      <c r="E47" s="31">
        <v>22120.087749999999</v>
      </c>
      <c r="F47" s="31">
        <v>3643.7920299999996</v>
      </c>
      <c r="G47" s="31">
        <v>7.5751099999999996</v>
      </c>
      <c r="H47" s="31">
        <v>5123.68858</v>
      </c>
      <c r="I47" s="31">
        <v>248.11192000000003</v>
      </c>
      <c r="J47" s="31">
        <v>209.81675000000001</v>
      </c>
      <c r="K47" s="31">
        <v>1173.1241399999999</v>
      </c>
      <c r="L47" s="31">
        <v>10361.632350000002</v>
      </c>
      <c r="M47" s="31">
        <v>19901.748319999999</v>
      </c>
      <c r="N47" s="31">
        <v>150.94839000000002</v>
      </c>
      <c r="O47" s="31">
        <v>4205.3146896778953</v>
      </c>
      <c r="P47" s="31">
        <v>11544.714189999997</v>
      </c>
      <c r="Q47" s="31">
        <v>17517.47883</v>
      </c>
      <c r="R47" s="31">
        <v>4201.4187399999992</v>
      </c>
      <c r="S47" s="31">
        <v>2113.5987300000002</v>
      </c>
      <c r="T47" s="31">
        <v>171.21207999999999</v>
      </c>
      <c r="U47" s="31">
        <v>592.07216000000005</v>
      </c>
      <c r="V47" s="31">
        <v>248.12128000000001</v>
      </c>
      <c r="W47" s="31">
        <v>8942.3634899999979</v>
      </c>
      <c r="X47" s="31">
        <v>372.95400000000001</v>
      </c>
      <c r="Y47" s="31">
        <v>0</v>
      </c>
      <c r="Z47" s="31">
        <v>432.83068000000003</v>
      </c>
      <c r="AA47" s="31">
        <v>5782.4981900000002</v>
      </c>
      <c r="AB47" s="31">
        <v>182.38189000000003</v>
      </c>
      <c r="AC47" s="31">
        <v>25850.56091</v>
      </c>
      <c r="AD47" s="31">
        <v>578.01817999999992</v>
      </c>
      <c r="AE47" s="31">
        <v>1239.04832209341</v>
      </c>
      <c r="AF47" s="31">
        <v>173456.39281177131</v>
      </c>
    </row>
    <row r="48" spans="1:32" ht="12.95" customHeight="1" x14ac:dyDescent="0.2">
      <c r="A48" s="73" t="s">
        <v>1013</v>
      </c>
      <c r="B48" s="31">
        <v>0</v>
      </c>
      <c r="C48" s="31">
        <v>2136.0023500000002</v>
      </c>
      <c r="D48" s="31">
        <v>8065.2385500000009</v>
      </c>
      <c r="E48" s="31">
        <v>528.94749000000002</v>
      </c>
      <c r="F48" s="31">
        <v>495.06563</v>
      </c>
      <c r="G48" s="31">
        <v>85.853499999999997</v>
      </c>
      <c r="H48" s="31">
        <v>5036.0530500000004</v>
      </c>
      <c r="I48" s="31">
        <v>278.43907000000002</v>
      </c>
      <c r="J48" s="31">
        <v>1628.0336200000002</v>
      </c>
      <c r="K48" s="31">
        <v>4.4035099999999998</v>
      </c>
      <c r="L48" s="31">
        <v>948.42797000000007</v>
      </c>
      <c r="M48" s="31">
        <v>14323.650619999999</v>
      </c>
      <c r="N48" s="31">
        <v>0</v>
      </c>
      <c r="O48" s="31">
        <v>-7.9771940328732596</v>
      </c>
      <c r="P48" s="31">
        <v>802.92548999999997</v>
      </c>
      <c r="Q48" s="31">
        <v>2924.0797299999995</v>
      </c>
      <c r="R48" s="31">
        <v>139.18553</v>
      </c>
      <c r="S48" s="31">
        <v>742.18272999999999</v>
      </c>
      <c r="T48" s="31">
        <v>0</v>
      </c>
      <c r="U48" s="31">
        <v>0</v>
      </c>
      <c r="V48" s="31">
        <v>86.934039999999996</v>
      </c>
      <c r="W48" s="31">
        <v>4790.5063100000007</v>
      </c>
      <c r="X48" s="31">
        <v>3.2120000000000002</v>
      </c>
      <c r="Y48" s="31">
        <v>16131.719360000001</v>
      </c>
      <c r="Z48" s="31">
        <v>927.42674</v>
      </c>
      <c r="AA48" s="31">
        <v>12609.613759999998</v>
      </c>
      <c r="AB48" s="31">
        <v>391.00923</v>
      </c>
      <c r="AC48" s="31">
        <v>0</v>
      </c>
      <c r="AD48" s="31">
        <v>323.14835999999997</v>
      </c>
      <c r="AE48" s="31">
        <v>5429.0613828769992</v>
      </c>
      <c r="AF48" s="31">
        <v>78823.142828844138</v>
      </c>
    </row>
    <row r="49" spans="1:32" ht="12.95" customHeight="1" x14ac:dyDescent="0.2">
      <c r="A49" s="73" t="s">
        <v>694</v>
      </c>
      <c r="B49" s="31">
        <v>0</v>
      </c>
      <c r="C49" s="31">
        <v>1004.0976600000001</v>
      </c>
      <c r="D49" s="31">
        <v>0.17623000000000003</v>
      </c>
      <c r="E49" s="31">
        <v>0</v>
      </c>
      <c r="F49" s="31">
        <v>0</v>
      </c>
      <c r="G49" s="31">
        <v>1364.71525</v>
      </c>
      <c r="H49" s="31">
        <v>17.875250000000001</v>
      </c>
      <c r="I49" s="31">
        <v>29.077149999999964</v>
      </c>
      <c r="J49" s="31">
        <v>0</v>
      </c>
      <c r="K49" s="31">
        <v>0</v>
      </c>
      <c r="L49" s="31">
        <v>7.1316800000000002</v>
      </c>
      <c r="M49" s="31">
        <v>0</v>
      </c>
      <c r="N49" s="31">
        <v>0</v>
      </c>
      <c r="O49" s="31">
        <v>12.612904354977951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199.31802000000002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24.360029999999998</v>
      </c>
      <c r="AF49" s="31">
        <v>2659.3641743549783</v>
      </c>
    </row>
    <row r="50" spans="1:32" ht="12.95" customHeight="1" x14ac:dyDescent="0.2">
      <c r="A50" s="73" t="s">
        <v>1014</v>
      </c>
      <c r="B50" s="31">
        <v>0</v>
      </c>
      <c r="C50" s="31">
        <v>0</v>
      </c>
      <c r="D50" s="31">
        <v>0.17623000000000003</v>
      </c>
      <c r="E50" s="31">
        <v>0</v>
      </c>
      <c r="F50" s="31">
        <v>0</v>
      </c>
      <c r="G50" s="31">
        <v>1364.71525</v>
      </c>
      <c r="H50" s="31">
        <v>17.875250000000001</v>
      </c>
      <c r="I50" s="31">
        <v>0</v>
      </c>
      <c r="J50" s="31">
        <v>0</v>
      </c>
      <c r="K50" s="31">
        <v>0</v>
      </c>
      <c r="L50" s="31">
        <v>7.1316800000000002</v>
      </c>
      <c r="M50" s="31">
        <v>0</v>
      </c>
      <c r="N50" s="31">
        <v>0</v>
      </c>
      <c r="O50" s="31">
        <v>12.612904354977951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24.360029999999998</v>
      </c>
      <c r="AF50" s="31">
        <v>1426.871344354978</v>
      </c>
    </row>
    <row r="51" spans="1:32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</row>
    <row r="52" spans="1:32" ht="12.95" customHeight="1" x14ac:dyDescent="0.2">
      <c r="A52" s="73" t="s">
        <v>1013</v>
      </c>
      <c r="B52" s="31">
        <v>0</v>
      </c>
      <c r="C52" s="31">
        <v>1004.0976600000001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29.077149999999964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199.31802000000002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1232.4928300000001</v>
      </c>
    </row>
    <row r="53" spans="1:32" ht="12.95" customHeight="1" x14ac:dyDescent="0.2">
      <c r="A53" s="254" t="s">
        <v>1300</v>
      </c>
      <c r="B53" s="31">
        <v>23.268240000000006</v>
      </c>
      <c r="C53" s="31">
        <v>229.10011999999915</v>
      </c>
      <c r="D53" s="31">
        <v>-1985.1432900000254</v>
      </c>
      <c r="E53" s="31">
        <v>-1203.3700270506288</v>
      </c>
      <c r="F53" s="31">
        <v>252.79155999999966</v>
      </c>
      <c r="G53" s="31">
        <v>-3464.5097319703546</v>
      </c>
      <c r="H53" s="31">
        <v>-2783.9812604303406</v>
      </c>
      <c r="I53" s="31">
        <v>-46.413699999999608</v>
      </c>
      <c r="J53" s="31">
        <v>0.96896000000009508</v>
      </c>
      <c r="K53" s="31">
        <v>31.231160000000386</v>
      </c>
      <c r="L53" s="31">
        <v>-442.89891999999963</v>
      </c>
      <c r="M53" s="31">
        <v>-122.37504999998782</v>
      </c>
      <c r="N53" s="31">
        <v>-1.5254599999971106</v>
      </c>
      <c r="O53" s="31">
        <v>-14.29692</v>
      </c>
      <c r="P53" s="31">
        <v>1942.2897599999887</v>
      </c>
      <c r="Q53" s="31">
        <v>251.87140999998519</v>
      </c>
      <c r="R53" s="31">
        <v>-459.74452999999767</v>
      </c>
      <c r="S53" s="31">
        <v>-1290.7301800000005</v>
      </c>
      <c r="T53" s="31">
        <v>11.171019999999999</v>
      </c>
      <c r="U53" s="31">
        <v>-364.79658000000006</v>
      </c>
      <c r="V53" s="31">
        <v>18.585400826448677</v>
      </c>
      <c r="W53" s="31">
        <v>-2522.0307100000045</v>
      </c>
      <c r="X53" s="31">
        <v>-72.031999999999968</v>
      </c>
      <c r="Y53" s="31">
        <v>-75.712939999995797</v>
      </c>
      <c r="Z53" s="31">
        <v>-95.445249999999987</v>
      </c>
      <c r="AA53" s="31">
        <v>993.76592912699925</v>
      </c>
      <c r="AB53" s="31">
        <v>678.66356999999982</v>
      </c>
      <c r="AC53" s="31">
        <v>-2399.649030000015</v>
      </c>
      <c r="AD53" s="31">
        <v>-140.74353976694971</v>
      </c>
      <c r="AE53" s="31">
        <v>-8337.8250899999912</v>
      </c>
      <c r="AF53" s="31">
        <v>-21389.517079264868</v>
      </c>
    </row>
    <row r="54" spans="1:32" ht="12.95" customHeight="1" x14ac:dyDescent="0.2">
      <c r="A54" s="254" t="s">
        <v>1301</v>
      </c>
      <c r="B54" s="31">
        <v>-156.22499999999999</v>
      </c>
      <c r="C54" s="31">
        <v>-23754.361639999996</v>
      </c>
      <c r="D54" s="31">
        <v>-53697.16912000002</v>
      </c>
      <c r="E54" s="31">
        <v>-38985.339919999999</v>
      </c>
      <c r="F54" s="31">
        <v>-12561.690399999998</v>
      </c>
      <c r="G54" s="31">
        <v>-26876.144590843385</v>
      </c>
      <c r="H54" s="31">
        <v>-51241.720675471384</v>
      </c>
      <c r="I54" s="31">
        <v>-3284.9163799999997</v>
      </c>
      <c r="J54" s="31">
        <v>-1370.5771999999999</v>
      </c>
      <c r="K54" s="31">
        <v>-613.83786999999984</v>
      </c>
      <c r="L54" s="31">
        <v>-15957.977539999998</v>
      </c>
      <c r="M54" s="31">
        <v>-68444.866379999992</v>
      </c>
      <c r="N54" s="31">
        <v>-10384.90063</v>
      </c>
      <c r="O54" s="31">
        <v>-1668.7432099999999</v>
      </c>
      <c r="P54" s="31">
        <v>-24691.243730000006</v>
      </c>
      <c r="Q54" s="31">
        <v>-36005.11568000001</v>
      </c>
      <c r="R54" s="31">
        <v>-12261.957259999999</v>
      </c>
      <c r="S54" s="31">
        <v>-6714.5849799999996</v>
      </c>
      <c r="T54" s="31">
        <v>-231.56283999999999</v>
      </c>
      <c r="U54" s="31">
        <v>-3217.1198000000004</v>
      </c>
      <c r="V54" s="31">
        <v>-3936.7349597795201</v>
      </c>
      <c r="W54" s="31">
        <v>-26769.613270000002</v>
      </c>
      <c r="X54" s="31">
        <v>-468.68599999999998</v>
      </c>
      <c r="Y54" s="31">
        <v>-17668.183199999996</v>
      </c>
      <c r="Z54" s="31">
        <v>-529.78793999999994</v>
      </c>
      <c r="AA54" s="31">
        <v>-12359.834906166001</v>
      </c>
      <c r="AB54" s="31">
        <v>-359.57094000000006</v>
      </c>
      <c r="AC54" s="31">
        <v>-70654.347190000015</v>
      </c>
      <c r="AD54" s="31">
        <v>-1241.0294397669497</v>
      </c>
      <c r="AE54" s="31">
        <v>-31264.531589999995</v>
      </c>
      <c r="AF54" s="31">
        <v>-557372.37428202725</v>
      </c>
    </row>
    <row r="55" spans="1:32" ht="12.95" customHeight="1" x14ac:dyDescent="0.2">
      <c r="A55" s="254" t="s">
        <v>1302</v>
      </c>
      <c r="B55" s="31">
        <v>51.787999999999997</v>
      </c>
      <c r="C55" s="31">
        <v>18310.113950000003</v>
      </c>
      <c r="D55" s="31">
        <v>45398.86522</v>
      </c>
      <c r="E55" s="31">
        <v>16052.164292949366</v>
      </c>
      <c r="F55" s="31">
        <v>9960.2966199999973</v>
      </c>
      <c r="G55" s="31">
        <v>10293.58600887303</v>
      </c>
      <c r="H55" s="31">
        <v>32832.729815041042</v>
      </c>
      <c r="I55" s="31">
        <v>3097.5180099999998</v>
      </c>
      <c r="J55" s="31">
        <v>1262.54683</v>
      </c>
      <c r="K55" s="31">
        <v>364.24481000000003</v>
      </c>
      <c r="L55" s="31">
        <v>12628.873119999997</v>
      </c>
      <c r="M55" s="31">
        <v>57564.417690000002</v>
      </c>
      <c r="N55" s="31">
        <v>10216.580780000002</v>
      </c>
      <c r="O55" s="31">
        <v>1578.58376</v>
      </c>
      <c r="P55" s="31">
        <v>18029.16735</v>
      </c>
      <c r="Q55" s="31">
        <v>33964.115059999996</v>
      </c>
      <c r="R55" s="31">
        <v>10163.932050000003</v>
      </c>
      <c r="S55" s="31">
        <v>4746.130869999999</v>
      </c>
      <c r="T55" s="31">
        <v>165.22085000000004</v>
      </c>
      <c r="U55" s="31">
        <v>2700.6116500000003</v>
      </c>
      <c r="V55" s="31">
        <v>3062.0378172733399</v>
      </c>
      <c r="W55" s="31">
        <v>18648.270980000001</v>
      </c>
      <c r="X55" s="31">
        <v>329.20400000000001</v>
      </c>
      <c r="Y55" s="31">
        <v>15999.635380000002</v>
      </c>
      <c r="Z55" s="31">
        <v>319.94728999999995</v>
      </c>
      <c r="AA55" s="31">
        <v>9989.2745352930015</v>
      </c>
      <c r="AB55" s="31">
        <v>277.60593999999998</v>
      </c>
      <c r="AC55" s="31">
        <v>63262.717140000008</v>
      </c>
      <c r="AD55" s="31">
        <v>674.38105999999993</v>
      </c>
      <c r="AE55" s="31">
        <v>13066.03752</v>
      </c>
      <c r="AF55" s="31">
        <v>415010.5983994297</v>
      </c>
    </row>
    <row r="56" spans="1:32" ht="12.95" customHeight="1" x14ac:dyDescent="0.2">
      <c r="A56" s="254" t="s">
        <v>1303</v>
      </c>
      <c r="B56" s="31">
        <v>130.40071</v>
      </c>
      <c r="C56" s="31">
        <v>26973.653429999998</v>
      </c>
      <c r="D56" s="31">
        <v>35076.169599999994</v>
      </c>
      <c r="E56" s="31">
        <v>35740.890180000002</v>
      </c>
      <c r="F56" s="31">
        <v>12779.76758</v>
      </c>
      <c r="G56" s="31">
        <v>21581.630410000002</v>
      </c>
      <c r="H56" s="31">
        <v>38783.458870000002</v>
      </c>
      <c r="I56" s="31">
        <v>3291.7904199999998</v>
      </c>
      <c r="J56" s="31">
        <v>573.71681000000001</v>
      </c>
      <c r="K56" s="31">
        <v>904.9978900000001</v>
      </c>
      <c r="L56" s="31">
        <v>13263.206510000002</v>
      </c>
      <c r="M56" s="31">
        <v>54626.007250000002</v>
      </c>
      <c r="N56" s="31">
        <v>8621.788770000001</v>
      </c>
      <c r="O56" s="31">
        <v>1630.53944</v>
      </c>
      <c r="P56" s="31">
        <v>31296.911039999995</v>
      </c>
      <c r="Q56" s="31">
        <v>34273.649969999999</v>
      </c>
      <c r="R56" s="31">
        <v>5379.9033799999988</v>
      </c>
      <c r="S56" s="31">
        <v>3140.20595</v>
      </c>
      <c r="T56" s="31">
        <v>507.74392999999998</v>
      </c>
      <c r="U56" s="31">
        <v>813.69153000000006</v>
      </c>
      <c r="V56" s="31">
        <v>6345.5925933326289</v>
      </c>
      <c r="W56" s="31">
        <v>19291.115959999996</v>
      </c>
      <c r="X56" s="31">
        <v>166.477</v>
      </c>
      <c r="Y56" s="31">
        <v>18035.369470000001</v>
      </c>
      <c r="Z56" s="31">
        <v>1242.5382</v>
      </c>
      <c r="AA56" s="31">
        <v>21252.354170000002</v>
      </c>
      <c r="AB56" s="31">
        <v>1490.2721099999999</v>
      </c>
      <c r="AC56" s="31">
        <v>40975.118859999995</v>
      </c>
      <c r="AD56" s="31">
        <v>609.74443000000008</v>
      </c>
      <c r="AE56" s="31">
        <v>21618.002190000003</v>
      </c>
      <c r="AF56" s="31">
        <v>460416.70865333267</v>
      </c>
    </row>
    <row r="57" spans="1:32" ht="12.95" customHeight="1" x14ac:dyDescent="0.2">
      <c r="A57" s="254" t="s">
        <v>1304</v>
      </c>
      <c r="B57" s="31">
        <v>-2.6954699999999998</v>
      </c>
      <c r="C57" s="31">
        <v>-21300.305620000006</v>
      </c>
      <c r="D57" s="31">
        <v>-28763.008989999998</v>
      </c>
      <c r="E57" s="31">
        <v>-14011.084580000001</v>
      </c>
      <c r="F57" s="31">
        <v>-9925.5822399999997</v>
      </c>
      <c r="G57" s="31">
        <v>-8463.5815600000005</v>
      </c>
      <c r="H57" s="31">
        <v>-23158.449270000001</v>
      </c>
      <c r="I57" s="31">
        <v>-3150.8057499999995</v>
      </c>
      <c r="J57" s="31">
        <v>-464.71747999999997</v>
      </c>
      <c r="K57" s="31">
        <v>-624.1736699999999</v>
      </c>
      <c r="L57" s="31">
        <v>-10377.00101</v>
      </c>
      <c r="M57" s="31">
        <v>-43867.93361</v>
      </c>
      <c r="N57" s="31">
        <v>-8454.9943800000001</v>
      </c>
      <c r="O57" s="31">
        <v>-1554.6769100000001</v>
      </c>
      <c r="P57" s="31">
        <v>-22692.544900000001</v>
      </c>
      <c r="Q57" s="31">
        <v>-31980.77794</v>
      </c>
      <c r="R57" s="31">
        <v>-3741.6227000000003</v>
      </c>
      <c r="S57" s="31">
        <v>-2462.4820199999999</v>
      </c>
      <c r="T57" s="31">
        <v>-430.23092000000003</v>
      </c>
      <c r="U57" s="31">
        <v>-661.97996000000001</v>
      </c>
      <c r="V57" s="31">
        <v>-5452.31005</v>
      </c>
      <c r="W57" s="31">
        <v>-13691.80438</v>
      </c>
      <c r="X57" s="31">
        <v>-99.027000000000001</v>
      </c>
      <c r="Y57" s="31">
        <v>-16442.534590000003</v>
      </c>
      <c r="Z57" s="31">
        <v>-1128.1427999999999</v>
      </c>
      <c r="AA57" s="31">
        <v>-17888.027870000002</v>
      </c>
      <c r="AB57" s="31">
        <v>-729.64353999999992</v>
      </c>
      <c r="AC57" s="31">
        <v>-35983.137840000003</v>
      </c>
      <c r="AD57" s="31">
        <v>-183.83958999999999</v>
      </c>
      <c r="AE57" s="31">
        <v>-11757.333210000001</v>
      </c>
      <c r="AF57" s="31">
        <v>-339444.44984999998</v>
      </c>
    </row>
    <row r="58" spans="1:32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</row>
    <row r="59" spans="1:32" ht="12.95" customHeight="1" x14ac:dyDescent="0.2">
      <c r="A59" s="252" t="s">
        <v>1309</v>
      </c>
      <c r="B59" s="31">
        <v>-20.546410000000002</v>
      </c>
      <c r="C59" s="31">
        <v>-144.34696</v>
      </c>
      <c r="D59" s="31">
        <v>-57.671520000000008</v>
      </c>
      <c r="E59" s="31">
        <v>-607.03556999999989</v>
      </c>
      <c r="F59" s="31">
        <v>1.018E-2</v>
      </c>
      <c r="G59" s="31">
        <v>-173.80589000000001</v>
      </c>
      <c r="H59" s="31">
        <v>-202.27946</v>
      </c>
      <c r="I59" s="31">
        <v>-0.25506000000000001</v>
      </c>
      <c r="J59" s="31">
        <v>-5.6275200000000005</v>
      </c>
      <c r="K59" s="31">
        <v>-11.085520000000001</v>
      </c>
      <c r="L59" s="31">
        <v>24.468489999999999</v>
      </c>
      <c r="M59" s="31">
        <v>-414.93012999999968</v>
      </c>
      <c r="N59" s="31">
        <v>0</v>
      </c>
      <c r="O59" s="31">
        <v>14.482170000000002</v>
      </c>
      <c r="P59" s="31">
        <v>-124.184</v>
      </c>
      <c r="Q59" s="31">
        <v>15.804880000000001</v>
      </c>
      <c r="R59" s="31">
        <v>7.5313699999999999</v>
      </c>
      <c r="S59" s="31">
        <v>-37.097949999999997</v>
      </c>
      <c r="T59" s="31">
        <v>-0.18055000000000002</v>
      </c>
      <c r="U59" s="31">
        <v>-18.267160000000004</v>
      </c>
      <c r="V59" s="31">
        <v>-2.4162400000000002</v>
      </c>
      <c r="W59" s="31">
        <v>-194.08493999999999</v>
      </c>
      <c r="X59" s="31">
        <v>-23.332999999999998</v>
      </c>
      <c r="Y59" s="31">
        <v>-156.52223000000001</v>
      </c>
      <c r="Z59" s="31">
        <v>-5.5409300000000004</v>
      </c>
      <c r="AA59" s="31">
        <v>-131.53832999999995</v>
      </c>
      <c r="AB59" s="31">
        <v>-3.83223</v>
      </c>
      <c r="AC59" s="31">
        <v>-176.70559999999986</v>
      </c>
      <c r="AD59" s="31">
        <v>-4.0280000000000003E-2</v>
      </c>
      <c r="AE59" s="31">
        <v>-1328.6618099999998</v>
      </c>
      <c r="AF59" s="31">
        <v>-3777.6921999999995</v>
      </c>
    </row>
    <row r="60" spans="1:32" ht="12.95" customHeight="1" x14ac:dyDescent="0.2">
      <c r="A60" s="1704" t="s">
        <v>1232</v>
      </c>
      <c r="B60" s="31">
        <v>-1189.0720596370775</v>
      </c>
      <c r="C60" s="31">
        <v>-20979.954389999999</v>
      </c>
      <c r="D60" s="31">
        <v>-4404.4416323569785</v>
      </c>
      <c r="E60" s="31">
        <v>-34207.036931889008</v>
      </c>
      <c r="F60" s="31">
        <v>-3877.5021935926593</v>
      </c>
      <c r="G60" s="31">
        <v>-7529.0813475920222</v>
      </c>
      <c r="H60" s="31">
        <v>-11570.713360000062</v>
      </c>
      <c r="I60" s="31">
        <v>-2441.3744235387758</v>
      </c>
      <c r="J60" s="31">
        <v>-18.066699999999983</v>
      </c>
      <c r="K60" s="31">
        <v>-329.37564999999995</v>
      </c>
      <c r="L60" s="31">
        <v>-581.49364000000242</v>
      </c>
      <c r="M60" s="31">
        <v>-8567.0889053554838</v>
      </c>
      <c r="N60" s="31">
        <v>14.512611642196447</v>
      </c>
      <c r="O60" s="31">
        <v>396.80357342933985</v>
      </c>
      <c r="P60" s="31">
        <v>-1525.6699100000078</v>
      </c>
      <c r="Q60" s="31">
        <v>8492.956453697996</v>
      </c>
      <c r="R60" s="31">
        <v>-527.62033570460244</v>
      </c>
      <c r="S60" s="31">
        <v>-2187.3540999999996</v>
      </c>
      <c r="T60" s="31">
        <v>-52.999069999999818</v>
      </c>
      <c r="U60" s="31">
        <v>-729.31247010470656</v>
      </c>
      <c r="V60" s="31">
        <v>-1012.622146995295</v>
      </c>
      <c r="W60" s="31">
        <v>-142.44797315878168</v>
      </c>
      <c r="X60" s="31">
        <v>-55.384000000000015</v>
      </c>
      <c r="Y60" s="31">
        <v>2703.148269999997</v>
      </c>
      <c r="Z60" s="31">
        <v>56.753825033409157</v>
      </c>
      <c r="AA60" s="31">
        <v>-12915.761701576796</v>
      </c>
      <c r="AB60" s="31">
        <v>31.862830000000002</v>
      </c>
      <c r="AC60" s="31">
        <v>-1757.6695952908285</v>
      </c>
      <c r="AD60" s="31">
        <v>4497.5996400000058</v>
      </c>
      <c r="AE60" s="31">
        <v>-8882.2947496125489</v>
      </c>
      <c r="AF60" s="31">
        <v>-109290.70008260274</v>
      </c>
    </row>
    <row r="61" spans="1:32" ht="12.95" customHeight="1" x14ac:dyDescent="0.2">
      <c r="A61" s="1708" t="s">
        <v>2036</v>
      </c>
      <c r="B61" s="31">
        <v>-340.43151999999998</v>
      </c>
      <c r="C61" s="31">
        <v>-22952.980390000001</v>
      </c>
      <c r="D61" s="31">
        <v>-6346.8156723569773</v>
      </c>
      <c r="E61" s="31">
        <v>-30809.445961889007</v>
      </c>
      <c r="F61" s="31">
        <v>-3259.7148300000003</v>
      </c>
      <c r="G61" s="31">
        <v>-4837.9273375920229</v>
      </c>
      <c r="H61" s="31">
        <v>-15367.19317000006</v>
      </c>
      <c r="I61" s="31">
        <v>-1716.4218800000001</v>
      </c>
      <c r="J61" s="31">
        <v>-71.98051000000001</v>
      </c>
      <c r="K61" s="31">
        <v>-473.49540000000002</v>
      </c>
      <c r="L61" s="31">
        <v>-4714.8963700000004</v>
      </c>
      <c r="M61" s="31">
        <v>-12248.483549999999</v>
      </c>
      <c r="N61" s="31">
        <v>-50.810600000000008</v>
      </c>
      <c r="O61" s="31">
        <v>-1280.6380300000001</v>
      </c>
      <c r="P61" s="31">
        <v>-18886.469790000003</v>
      </c>
      <c r="Q61" s="31">
        <v>-13357.017689999997</v>
      </c>
      <c r="R61" s="31">
        <v>-3742.8715200000006</v>
      </c>
      <c r="S61" s="31">
        <v>-1589.6187399999997</v>
      </c>
      <c r="T61" s="31">
        <v>-195.15874999999997</v>
      </c>
      <c r="U61" s="31">
        <v>-2713.3342901047063</v>
      </c>
      <c r="V61" s="31">
        <v>-347.86417</v>
      </c>
      <c r="W61" s="31">
        <v>-10093.498350000003</v>
      </c>
      <c r="X61" s="31">
        <v>-330.03100000000001</v>
      </c>
      <c r="Y61" s="31">
        <v>-5089.3854300000003</v>
      </c>
      <c r="Z61" s="31">
        <v>-473.44065000000001</v>
      </c>
      <c r="AA61" s="31">
        <v>-11764.287929999999</v>
      </c>
      <c r="AB61" s="31">
        <v>-158.96131</v>
      </c>
      <c r="AC61" s="31">
        <v>-10239.201290000001</v>
      </c>
      <c r="AD61" s="31">
        <v>-15585.474909999999</v>
      </c>
      <c r="AE61" s="31">
        <v>-6682.8125800000007</v>
      </c>
      <c r="AF61" s="31">
        <v>-205720.66362194275</v>
      </c>
    </row>
    <row r="62" spans="1:32" ht="12.95" customHeight="1" x14ac:dyDescent="0.2">
      <c r="A62" s="1708" t="s">
        <v>3962</v>
      </c>
      <c r="B62" s="31">
        <v>-340.43151999999998</v>
      </c>
      <c r="C62" s="31">
        <v>-22952.980390000001</v>
      </c>
      <c r="D62" s="31">
        <v>-6346.8156723569773</v>
      </c>
      <c r="E62" s="31">
        <v>-30809.445961889007</v>
      </c>
      <c r="F62" s="31">
        <v>-3259.7148300000003</v>
      </c>
      <c r="G62" s="31">
        <v>-4837.9273375920229</v>
      </c>
      <c r="H62" s="31">
        <v>-15367.19317000006</v>
      </c>
      <c r="I62" s="31">
        <v>-1716.4218800000001</v>
      </c>
      <c r="J62" s="31">
        <v>-71.98051000000001</v>
      </c>
      <c r="K62" s="31">
        <v>-473.49540000000002</v>
      </c>
      <c r="L62" s="31">
        <v>-4714.8963700000004</v>
      </c>
      <c r="M62" s="31">
        <v>-12248.483549999999</v>
      </c>
      <c r="N62" s="31">
        <v>-50.810600000000008</v>
      </c>
      <c r="O62" s="31">
        <v>-1280.6380300000001</v>
      </c>
      <c r="P62" s="31">
        <v>-18886.469790000003</v>
      </c>
      <c r="Q62" s="31">
        <v>-13357.017689999997</v>
      </c>
      <c r="R62" s="31">
        <v>-3742.8715200000006</v>
      </c>
      <c r="S62" s="31">
        <v>-1589.6187399999997</v>
      </c>
      <c r="T62" s="31">
        <v>-195.15874999999997</v>
      </c>
      <c r="U62" s="31">
        <v>-2713.3342901047063</v>
      </c>
      <c r="V62" s="31">
        <v>-347.86417</v>
      </c>
      <c r="W62" s="31">
        <v>-10093.498350000003</v>
      </c>
      <c r="X62" s="31">
        <v>-330.03100000000001</v>
      </c>
      <c r="Y62" s="31">
        <v>-5089.3854300000003</v>
      </c>
      <c r="Z62" s="31">
        <v>-473.44065000000001</v>
      </c>
      <c r="AA62" s="31">
        <v>-11764.287929999999</v>
      </c>
      <c r="AB62" s="31">
        <v>-158.96131</v>
      </c>
      <c r="AC62" s="31">
        <v>-10239.201290000001</v>
      </c>
      <c r="AD62" s="31">
        <v>-15585.474909999999</v>
      </c>
      <c r="AE62" s="31">
        <v>-6682.8125800000007</v>
      </c>
      <c r="AF62" s="31">
        <v>-205720.66362194275</v>
      </c>
    </row>
    <row r="63" spans="1:32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</row>
    <row r="64" spans="1:32" ht="12.95" customHeight="1" x14ac:dyDescent="0.2">
      <c r="A64" s="1708" t="s">
        <v>1946</v>
      </c>
      <c r="B64" s="31">
        <v>13.77528</v>
      </c>
      <c r="C64" s="31">
        <v>8028.2969199999998</v>
      </c>
      <c r="D64" s="31">
        <v>8135.1626199999992</v>
      </c>
      <c r="E64" s="31">
        <v>10576.771039999998</v>
      </c>
      <c r="F64" s="31">
        <v>2578.8680099999997</v>
      </c>
      <c r="G64" s="31">
        <v>147.5284</v>
      </c>
      <c r="H64" s="31">
        <v>8377.8059699999994</v>
      </c>
      <c r="I64" s="31">
        <v>1153.55303</v>
      </c>
      <c r="J64" s="31">
        <v>105.68342000000001</v>
      </c>
      <c r="K64" s="31">
        <v>460.62112999999999</v>
      </c>
      <c r="L64" s="31">
        <v>6194.8590499999991</v>
      </c>
      <c r="M64" s="31">
        <v>9889.003200000001</v>
      </c>
      <c r="N64" s="31">
        <v>96.749110000000002</v>
      </c>
      <c r="O64" s="31">
        <v>2220.0723600000001</v>
      </c>
      <c r="P64" s="31">
        <v>23848.6675</v>
      </c>
      <c r="Q64" s="31">
        <v>26289.371869999995</v>
      </c>
      <c r="R64" s="31">
        <v>5546.2013699999998</v>
      </c>
      <c r="S64" s="31">
        <v>1393.85553</v>
      </c>
      <c r="T64" s="31">
        <v>245.44724000000016</v>
      </c>
      <c r="U64" s="31">
        <v>2452.8350399999999</v>
      </c>
      <c r="V64" s="31">
        <v>251.86251000000001</v>
      </c>
      <c r="W64" s="31">
        <v>12293.877229999998</v>
      </c>
      <c r="X64" s="31">
        <v>422.52800000000002</v>
      </c>
      <c r="Y64" s="31">
        <v>9765.5779999999977</v>
      </c>
      <c r="Z64" s="31">
        <v>807.3976100000001</v>
      </c>
      <c r="AA64" s="31">
        <v>4102.8825900000011</v>
      </c>
      <c r="AB64" s="31">
        <v>190.82414</v>
      </c>
      <c r="AC64" s="31">
        <v>11786.042959999999</v>
      </c>
      <c r="AD64" s="31">
        <v>22292.123750000002</v>
      </c>
      <c r="AE64" s="31">
        <v>1734.8017200000002</v>
      </c>
      <c r="AF64" s="31">
        <v>181403.04659999997</v>
      </c>
    </row>
    <row r="65" spans="1:32" ht="12.95" customHeight="1" x14ac:dyDescent="0.2">
      <c r="A65" s="1708" t="s">
        <v>3963</v>
      </c>
      <c r="B65" s="31">
        <v>-286.4535049871879</v>
      </c>
      <c r="C65" s="31">
        <v>-3195.6873899999996</v>
      </c>
      <c r="D65" s="31">
        <v>-4062.4907400000002</v>
      </c>
      <c r="E65" s="31">
        <v>-7298.7691200000008</v>
      </c>
      <c r="F65" s="31">
        <v>-1696.6730609760921</v>
      </c>
      <c r="G65" s="31">
        <v>-1467.9725999999998</v>
      </c>
      <c r="H65" s="31">
        <v>-2684.8326500000003</v>
      </c>
      <c r="I65" s="31">
        <v>-1235.1322151765141</v>
      </c>
      <c r="J65" s="31">
        <v>-33.531999999999996</v>
      </c>
      <c r="K65" s="31">
        <v>-199.59557999999998</v>
      </c>
      <c r="L65" s="31">
        <v>-945.67662000000007</v>
      </c>
      <c r="M65" s="31">
        <v>-3272.8510145152568</v>
      </c>
      <c r="N65" s="31">
        <v>-10.082707558858095</v>
      </c>
      <c r="O65" s="31">
        <v>-367.46568369836467</v>
      </c>
      <c r="P65" s="31">
        <v>-3820.1865500000004</v>
      </c>
      <c r="Q65" s="31">
        <v>-2594.8280212919999</v>
      </c>
      <c r="R65" s="31">
        <v>-1103.6600799201442</v>
      </c>
      <c r="S65" s="31">
        <v>-1203.6363699999999</v>
      </c>
      <c r="T65" s="31">
        <v>-61.607730000000011</v>
      </c>
      <c r="U65" s="31">
        <v>-306.23590000000002</v>
      </c>
      <c r="V65" s="31">
        <v>-508.76495429686361</v>
      </c>
      <c r="W65" s="31">
        <v>-1471.2505685469243</v>
      </c>
      <c r="X65" s="31">
        <v>-70.328000000000003</v>
      </c>
      <c r="Y65" s="31">
        <v>-1075.04125</v>
      </c>
      <c r="Z65" s="31">
        <v>-123.14926142005694</v>
      </c>
      <c r="AA65" s="31">
        <v>-3725.9491109044357</v>
      </c>
      <c r="AB65" s="31">
        <v>0</v>
      </c>
      <c r="AC65" s="31">
        <v>-2448.3058464997853</v>
      </c>
      <c r="AD65" s="31">
        <v>-1192.5786199999998</v>
      </c>
      <c r="AE65" s="31">
        <v>-2186.8474666727907</v>
      </c>
      <c r="AF65" s="31">
        <v>-48649.584616465283</v>
      </c>
    </row>
    <row r="66" spans="1:32" ht="12.95" customHeight="1" x14ac:dyDescent="0.2">
      <c r="A66" s="1708" t="s">
        <v>3964</v>
      </c>
      <c r="B66" s="31">
        <v>-148.19752490668114</v>
      </c>
      <c r="C66" s="31">
        <v>-2345.6228999999998</v>
      </c>
      <c r="D66" s="31">
        <v>-1116.0734200000002</v>
      </c>
      <c r="E66" s="31">
        <v>-4951.9539900000009</v>
      </c>
      <c r="F66" s="31">
        <v>-1224.0347770253402</v>
      </c>
      <c r="G66" s="31">
        <v>-477.70666999999997</v>
      </c>
      <c r="H66" s="31">
        <v>-1059.4618499999997</v>
      </c>
      <c r="I66" s="31">
        <v>-414.88271183855511</v>
      </c>
      <c r="J66" s="31">
        <v>-1.3702099999999999</v>
      </c>
      <c r="K66" s="31">
        <v>-84.807189999999991</v>
      </c>
      <c r="L66" s="31">
        <v>-647.04385000000013</v>
      </c>
      <c r="M66" s="31">
        <v>-1129.6579007110086</v>
      </c>
      <c r="N66" s="31">
        <v>-9.6773955917455048</v>
      </c>
      <c r="O66" s="31">
        <v>-149.07693957468675</v>
      </c>
      <c r="P66" s="31">
        <v>-2017.79943</v>
      </c>
      <c r="Q66" s="31">
        <v>-591.62074130899998</v>
      </c>
      <c r="R66" s="31">
        <v>-40.704179583655474</v>
      </c>
      <c r="S66" s="31">
        <v>-215.48292999999998</v>
      </c>
      <c r="T66" s="31">
        <v>-30.826830000000001</v>
      </c>
      <c r="U66" s="31">
        <v>-134.47819000000001</v>
      </c>
      <c r="V66" s="31">
        <v>-231.46900805689964</v>
      </c>
      <c r="W66" s="31">
        <v>-500.30439396634472</v>
      </c>
      <c r="X66" s="31">
        <v>-46.17</v>
      </c>
      <c r="Y66" s="31">
        <v>-365.88809000000003</v>
      </c>
      <c r="Z66" s="31">
        <v>-55.143666716548793</v>
      </c>
      <c r="AA66" s="31">
        <v>-1120.3899934445226</v>
      </c>
      <c r="AB66" s="31">
        <v>0</v>
      </c>
      <c r="AC66" s="31">
        <v>-666.25535544453351</v>
      </c>
      <c r="AD66" s="31">
        <v>-756.55940999999984</v>
      </c>
      <c r="AE66" s="31">
        <v>-134.03394196417852</v>
      </c>
      <c r="AF66" s="31">
        <v>-20666.69349013369</v>
      </c>
    </row>
    <row r="67" spans="1:32" ht="12.95" customHeight="1" x14ac:dyDescent="0.2">
      <c r="A67" s="1708" t="s">
        <v>3965</v>
      </c>
      <c r="B67" s="31">
        <v>-8.442616516517818</v>
      </c>
      <c r="C67" s="31">
        <v>0</v>
      </c>
      <c r="D67" s="31">
        <v>-603.49611999999991</v>
      </c>
      <c r="E67" s="31">
        <v>-1570.7449999999999</v>
      </c>
      <c r="F67" s="31">
        <v>-45.840350547546961</v>
      </c>
      <c r="G67" s="31">
        <v>-156.63386000000003</v>
      </c>
      <c r="H67" s="31">
        <v>-715.96002999999996</v>
      </c>
      <c r="I67" s="31">
        <v>-69.242897072047228</v>
      </c>
      <c r="J67" s="31">
        <v>-0.62305999999999995</v>
      </c>
      <c r="K67" s="31">
        <v>-5.6054400000000006</v>
      </c>
      <c r="L67" s="31">
        <v>-174.02713</v>
      </c>
      <c r="M67" s="31">
        <v>-1025.7962115871258</v>
      </c>
      <c r="N67" s="31">
        <v>-1.2969918421387781</v>
      </c>
      <c r="O67" s="31">
        <v>-19.254688048076378</v>
      </c>
      <c r="P67" s="31">
        <v>-111.74992999999999</v>
      </c>
      <c r="Q67" s="31">
        <v>-369.92990600799988</v>
      </c>
      <c r="R67" s="31">
        <v>-283.48434093550281</v>
      </c>
      <c r="S67" s="31">
        <v>-300.30781000000013</v>
      </c>
      <c r="T67" s="31">
        <v>0</v>
      </c>
      <c r="U67" s="31">
        <v>-5.1466599999999998</v>
      </c>
      <c r="V67" s="31">
        <v>-41.264852823609097</v>
      </c>
      <c r="W67" s="31">
        <v>-230.48764913008455</v>
      </c>
      <c r="X67" s="31">
        <v>-17.443999999999999</v>
      </c>
      <c r="Y67" s="31">
        <v>-91.155159999999995</v>
      </c>
      <c r="Z67" s="31">
        <v>-5.5214800740072656</v>
      </c>
      <c r="AA67" s="31">
        <v>-408.01725722783988</v>
      </c>
      <c r="AB67" s="31">
        <v>0</v>
      </c>
      <c r="AC67" s="31">
        <v>-60.79089334650763</v>
      </c>
      <c r="AD67" s="31">
        <v>-31.944729999999996</v>
      </c>
      <c r="AE67" s="31">
        <v>0</v>
      </c>
      <c r="AF67" s="31">
        <v>-6354.2090651590051</v>
      </c>
    </row>
    <row r="68" spans="1:32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-15.214830042409703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-15.214830042409703</v>
      </c>
    </row>
    <row r="69" spans="1:32" ht="12.95" customHeight="1" x14ac:dyDescent="0.2">
      <c r="A69" s="1704" t="s">
        <v>2340</v>
      </c>
      <c r="B69" s="31">
        <v>-419.3221732266905</v>
      </c>
      <c r="C69" s="31">
        <v>0</v>
      </c>
      <c r="D69" s="31">
        <v>-154.63404</v>
      </c>
      <c r="E69" s="31">
        <v>-152.89390000000003</v>
      </c>
      <c r="F69" s="31">
        <v>-230.10718504367938</v>
      </c>
      <c r="G69" s="31">
        <v>-709.47133000000008</v>
      </c>
      <c r="H69" s="31">
        <v>-2.3706399999999999</v>
      </c>
      <c r="I69" s="31">
        <v>-154.65413171521143</v>
      </c>
      <c r="J69" s="31">
        <v>-5.3450300000000004</v>
      </c>
      <c r="K69" s="31">
        <v>-24.23244</v>
      </c>
      <c r="L69" s="31">
        <v>-284.72068999999999</v>
      </c>
      <c r="M69" s="31">
        <v>-754.30901849968484</v>
      </c>
      <c r="N69" s="31">
        <v>-8.6442833650611774</v>
      </c>
      <c r="O69" s="31">
        <v>-6.3633352495322804</v>
      </c>
      <c r="P69" s="31">
        <v>-334.81128999999993</v>
      </c>
      <c r="Q69" s="31">
        <v>-552.80668769300007</v>
      </c>
      <c r="R69" s="31">
        <v>-903.10158526529892</v>
      </c>
      <c r="S69" s="31">
        <v>-236.04253999999997</v>
      </c>
      <c r="T69" s="31">
        <v>0</v>
      </c>
      <c r="U69" s="31">
        <v>-22.952470000000002</v>
      </c>
      <c r="V69" s="31">
        <v>-63.574553369510319</v>
      </c>
      <c r="W69" s="31">
        <v>-78.587716246618342</v>
      </c>
      <c r="X69" s="31">
        <v>-13.939</v>
      </c>
      <c r="Y69" s="31">
        <v>-386.00324000000001</v>
      </c>
      <c r="Z69" s="31">
        <v>-16.021386755977957</v>
      </c>
      <c r="AA69" s="31">
        <v>0</v>
      </c>
      <c r="AB69" s="31">
        <v>0</v>
      </c>
      <c r="AC69" s="31">
        <v>0</v>
      </c>
      <c r="AD69" s="31">
        <v>-154.62221999999997</v>
      </c>
      <c r="AE69" s="31">
        <v>-1432.7492354165743</v>
      </c>
      <c r="AF69" s="31">
        <v>-7102.2801218468403</v>
      </c>
    </row>
    <row r="70" spans="1:32" ht="12.95" customHeight="1" x14ac:dyDescent="0.2">
      <c r="A70" s="1708" t="s">
        <v>1285</v>
      </c>
      <c r="B70" s="31">
        <v>0</v>
      </c>
      <c r="C70" s="31">
        <v>-513.96063000000004</v>
      </c>
      <c r="D70" s="31">
        <v>-256.09425999999996</v>
      </c>
      <c r="E70" s="31">
        <v>0</v>
      </c>
      <c r="F70" s="31">
        <v>0</v>
      </c>
      <c r="G70" s="31">
        <v>-26.897950000000002</v>
      </c>
      <c r="H70" s="31">
        <v>-118.70099</v>
      </c>
      <c r="I70" s="31">
        <v>-4.5936177364479187</v>
      </c>
      <c r="J70" s="31">
        <v>-10.89931</v>
      </c>
      <c r="K70" s="31">
        <v>-2.2607300000000006</v>
      </c>
      <c r="L70" s="31">
        <v>-9.9880300000000002</v>
      </c>
      <c r="M70" s="31">
        <v>-9.7795799999999993</v>
      </c>
      <c r="N70" s="31">
        <v>-1.7245200000000001</v>
      </c>
      <c r="O70" s="31">
        <v>-0.47011000000000003</v>
      </c>
      <c r="P70" s="31">
        <v>-203.32042000000004</v>
      </c>
      <c r="Q70" s="31">
        <v>-330.21236999999996</v>
      </c>
      <c r="R70" s="31">
        <v>0</v>
      </c>
      <c r="S70" s="31">
        <v>-36.12124</v>
      </c>
      <c r="T70" s="31">
        <v>-10.853</v>
      </c>
      <c r="U70" s="31">
        <v>0</v>
      </c>
      <c r="V70" s="31">
        <v>-71.547118448412391</v>
      </c>
      <c r="W70" s="31">
        <v>-62.196525268806887</v>
      </c>
      <c r="X70" s="31">
        <v>0</v>
      </c>
      <c r="Y70" s="31">
        <v>-54.956559999999996</v>
      </c>
      <c r="Z70" s="31">
        <v>-77.367339999999999</v>
      </c>
      <c r="AA70" s="31">
        <v>0</v>
      </c>
      <c r="AB70" s="31">
        <v>0</v>
      </c>
      <c r="AC70" s="31">
        <v>-129.15916999999999</v>
      </c>
      <c r="AD70" s="31">
        <v>-73.344220000000007</v>
      </c>
      <c r="AE70" s="31">
        <v>-180.65324555900571</v>
      </c>
      <c r="AF70" s="31">
        <v>-2185.1009370126731</v>
      </c>
    </row>
    <row r="71" spans="1:32" ht="12.95" customHeight="1" x14ac:dyDescent="0.2">
      <c r="A71" s="78" t="s">
        <v>648</v>
      </c>
      <c r="B71" s="31">
        <v>0</v>
      </c>
      <c r="C71" s="31">
        <v>-10.296189999999944</v>
      </c>
      <c r="D71" s="31">
        <v>0</v>
      </c>
      <c r="E71" s="31">
        <v>-1112.39948</v>
      </c>
      <c r="F71" s="31">
        <v>-395.50789000000003</v>
      </c>
      <c r="G71" s="31">
        <v>0</v>
      </c>
      <c r="H71" s="31">
        <v>0</v>
      </c>
      <c r="I71" s="31">
        <v>1.6804251317342671E-14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-15.046719999999999</v>
      </c>
      <c r="Q71" s="31">
        <v>0</v>
      </c>
      <c r="R71" s="31">
        <v>1.3645799999999999</v>
      </c>
      <c r="S71" s="31">
        <v>-6.6837899999999992</v>
      </c>
      <c r="T71" s="31">
        <v>0</v>
      </c>
      <c r="U71" s="31">
        <v>-67.535600000000002</v>
      </c>
      <c r="V71" s="31">
        <v>0</v>
      </c>
      <c r="W71" s="31">
        <v>-0.47483000000000003</v>
      </c>
      <c r="X71" s="31">
        <v>-0.36</v>
      </c>
      <c r="Y71" s="31">
        <v>0</v>
      </c>
      <c r="Z71" s="31">
        <v>0</v>
      </c>
      <c r="AA71" s="31">
        <v>-279.76888000000002</v>
      </c>
      <c r="AB71" s="31">
        <v>0</v>
      </c>
      <c r="AC71" s="31">
        <v>0</v>
      </c>
      <c r="AD71" s="31">
        <v>0</v>
      </c>
      <c r="AE71" s="31">
        <v>0</v>
      </c>
      <c r="AF71" s="31">
        <v>-1886.7088000000003</v>
      </c>
    </row>
    <row r="72" spans="1:32" ht="15" customHeight="1" x14ac:dyDescent="0.2">
      <c r="A72" s="1318" t="s">
        <v>850</v>
      </c>
      <c r="B72" s="1721">
        <v>-1402.8126896370775</v>
      </c>
      <c r="C72" s="1721">
        <v>-37356.554140000007</v>
      </c>
      <c r="D72" s="1721">
        <v>-12666.621552357003</v>
      </c>
      <c r="E72" s="1721">
        <v>-85534.257898939628</v>
      </c>
      <c r="F72" s="1721">
        <v>-5155.263663592661</v>
      </c>
      <c r="G72" s="1721">
        <v>-27136.568429562383</v>
      </c>
      <c r="H72" s="1721">
        <v>-52859.114570430378</v>
      </c>
      <c r="I72" s="1721">
        <v>-3171.7867535387763</v>
      </c>
      <c r="J72" s="1721">
        <v>-92.069040000000044</v>
      </c>
      <c r="K72" s="1721">
        <v>-979.0793099999994</v>
      </c>
      <c r="L72" s="1721">
        <v>-5016.5951099999993</v>
      </c>
      <c r="M72" s="1721">
        <v>-24557.006915355469</v>
      </c>
      <c r="N72" s="1721">
        <v>-9.5746183578006878</v>
      </c>
      <c r="O72" s="1721">
        <v>-195.57697657065955</v>
      </c>
      <c r="P72" s="1721">
        <v>-9038.8406000000195</v>
      </c>
      <c r="Q72" s="1721">
        <v>6245.6702736979787</v>
      </c>
      <c r="R72" s="1721">
        <v>-2155.8188957046009</v>
      </c>
      <c r="S72" s="1721">
        <v>-4455.110459999999</v>
      </c>
      <c r="T72" s="1721">
        <v>-67.705729999999889</v>
      </c>
      <c r="U72" s="1721">
        <v>-1641.8975701047063</v>
      </c>
      <c r="V72" s="1721">
        <v>-1271.4664261688463</v>
      </c>
      <c r="W72" s="1721">
        <v>-13736.288593158784</v>
      </c>
      <c r="X72" s="1721">
        <v>-459.09399999999994</v>
      </c>
      <c r="Y72" s="1721">
        <v>-328.98023999999577</v>
      </c>
      <c r="Z72" s="1721">
        <v>-532.82966496659094</v>
      </c>
      <c r="AA72" s="1721">
        <v>-15872.994988080796</v>
      </c>
      <c r="AB72" s="1721">
        <v>168.50890999999962</v>
      </c>
      <c r="AC72" s="1721">
        <v>-12802.004465290847</v>
      </c>
      <c r="AD72" s="1721">
        <v>-924.61182976694363</v>
      </c>
      <c r="AE72" s="1721">
        <v>-39208.684529612539</v>
      </c>
      <c r="AF72" s="1721">
        <v>-352215.0304774986</v>
      </c>
    </row>
    <row r="73" spans="1:32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D73" s="1727"/>
      <c r="AE73" s="1727"/>
      <c r="AF73" s="1727"/>
    </row>
    <row r="74" spans="1:32" ht="15" customHeight="1" thickBot="1" x14ac:dyDescent="0.25">
      <c r="A74" s="1316" t="s">
        <v>851</v>
      </c>
      <c r="B74" s="1726">
        <v>97.204228480979054</v>
      </c>
      <c r="C74" s="1726">
        <v>4692.2738899999749</v>
      </c>
      <c r="D74" s="1726">
        <v>-4414.1596223569832</v>
      </c>
      <c r="E74" s="1726">
        <v>-10350.420698939633</v>
      </c>
      <c r="F74" s="1726">
        <v>-248.73855399855256</v>
      </c>
      <c r="G74" s="1726">
        <v>-8383.2419621623885</v>
      </c>
      <c r="H74" s="1726">
        <v>-7640.1734504303677</v>
      </c>
      <c r="I74" s="1726">
        <v>337.68727806028028</v>
      </c>
      <c r="J74" s="1726">
        <v>-20.103710000000021</v>
      </c>
      <c r="K74" s="1726">
        <v>316.94644999999991</v>
      </c>
      <c r="L74" s="1726">
        <v>1374.790004264546</v>
      </c>
      <c r="M74" s="1726">
        <v>7957.2689365326187</v>
      </c>
      <c r="N74" s="1726">
        <v>114.24561164219926</v>
      </c>
      <c r="O74" s="1726">
        <v>615.8599483391713</v>
      </c>
      <c r="P74" s="1726">
        <v>2076.9706114700475</v>
      </c>
      <c r="Q74" s="1726">
        <v>15229.466494403583</v>
      </c>
      <c r="R74" s="1726">
        <v>1398.563014295401</v>
      </c>
      <c r="S74" s="1726">
        <v>-1749.2966499999993</v>
      </c>
      <c r="T74" s="1726">
        <v>24.25055999999995</v>
      </c>
      <c r="U74" s="1726">
        <v>1000.0907398952952</v>
      </c>
      <c r="V74" s="1726">
        <v>-677.88015575210704</v>
      </c>
      <c r="W74" s="1726">
        <v>9859.452985391923</v>
      </c>
      <c r="X74" s="1726">
        <v>415.11000000000035</v>
      </c>
      <c r="Y74" s="1726">
        <v>6134.6238463999962</v>
      </c>
      <c r="Z74" s="1726">
        <v>337.71082324727706</v>
      </c>
      <c r="AA74" s="1726">
        <v>17561.967367593781</v>
      </c>
      <c r="AB74" s="1726">
        <v>226.03075999999956</v>
      </c>
      <c r="AC74" s="1726">
        <v>3479.0071594568381</v>
      </c>
      <c r="AD74" s="1726">
        <v>1729.7337302330834</v>
      </c>
      <c r="AE74" s="1726">
        <v>-17991.191365251882</v>
      </c>
      <c r="AF74" s="1726">
        <v>23504.048270815085</v>
      </c>
    </row>
    <row r="75" spans="1:32" ht="12.95" customHeight="1" x14ac:dyDescent="0.2">
      <c r="A75" s="1143" t="s">
        <v>2141</v>
      </c>
      <c r="B75" s="1144">
        <v>338.58621879316149</v>
      </c>
      <c r="C75" s="1144">
        <v>5974.5246400000078</v>
      </c>
      <c r="D75" s="1144">
        <v>673.12423999999703</v>
      </c>
      <c r="E75" s="1144">
        <v>-5160.6931539529514</v>
      </c>
      <c r="F75" s="1144">
        <v>-587.32919755019793</v>
      </c>
      <c r="G75" s="1144">
        <v>4456.5359800000006</v>
      </c>
      <c r="H75" s="1144">
        <v>5579.8484599999992</v>
      </c>
      <c r="I75" s="1144">
        <v>89.144706233989382</v>
      </c>
      <c r="J75" s="1144">
        <v>-80.14184999999992</v>
      </c>
      <c r="K75" s="1144">
        <v>-1009.3848399999999</v>
      </c>
      <c r="L75" s="1144">
        <v>1397.9132500000035</v>
      </c>
      <c r="M75" s="1144">
        <v>8072.165000676282</v>
      </c>
      <c r="N75" s="1144">
        <v>10.508217575822011</v>
      </c>
      <c r="O75" s="1144">
        <v>1045.1638501211278</v>
      </c>
      <c r="P75" s="1144">
        <v>-3501.8165616589122</v>
      </c>
      <c r="Q75" s="1144">
        <v>11974.877620000001</v>
      </c>
      <c r="R75" s="1144">
        <v>1839.7580066298508</v>
      </c>
      <c r="S75" s="1144">
        <v>-11.545040000000835</v>
      </c>
      <c r="T75" s="1144">
        <v>-44.94422000000003</v>
      </c>
      <c r="U75" s="1144">
        <v>-754.08708999999919</v>
      </c>
      <c r="V75" s="1144">
        <v>-1288.4177937959037</v>
      </c>
      <c r="W75" s="1144">
        <v>8896.5610349011276</v>
      </c>
      <c r="X75" s="1144">
        <v>-188.17</v>
      </c>
      <c r="Y75" s="1144">
        <v>7567.0913300000029</v>
      </c>
      <c r="Z75" s="1144">
        <v>437.87900779999973</v>
      </c>
      <c r="AA75" s="1144">
        <v>16063.588395567956</v>
      </c>
      <c r="AB75" s="1144">
        <v>-455.56445000000002</v>
      </c>
      <c r="AC75" s="1144">
        <v>5666.8863258372567</v>
      </c>
      <c r="AD75" s="1144">
        <v>-5713.6230074255873</v>
      </c>
      <c r="AE75" s="1144">
        <v>-5754.5393160555668</v>
      </c>
      <c r="AF75" s="1144">
        <v>55533.899763697467</v>
      </c>
    </row>
    <row r="76" spans="1:32" ht="12.95" customHeight="1" x14ac:dyDescent="0.2">
      <c r="A76" s="1143" t="s">
        <v>1861</v>
      </c>
      <c r="B76" s="1146">
        <v>-545.25868000000003</v>
      </c>
      <c r="C76" s="1146">
        <v>4763.4176700660018</v>
      </c>
      <c r="D76" s="1146">
        <v>3378.198130000008</v>
      </c>
      <c r="E76" s="1146">
        <v>5911.9777552046262</v>
      </c>
      <c r="F76" s="1146">
        <v>2464.0976752660026</v>
      </c>
      <c r="G76" s="1146">
        <v>4826.2828547026229</v>
      </c>
      <c r="H76" s="1146">
        <v>2761.9978399981269</v>
      </c>
      <c r="I76" s="1146">
        <v>18.686586230362707</v>
      </c>
      <c r="J76" s="1146">
        <v>216.94908000000004</v>
      </c>
      <c r="K76" s="1146">
        <v>-240.92513000000002</v>
      </c>
      <c r="L76" s="1146">
        <v>743.16278000000148</v>
      </c>
      <c r="M76" s="1146">
        <v>8100.7400392250947</v>
      </c>
      <c r="N76" s="1146">
        <v>-8.7232999999999574</v>
      </c>
      <c r="O76" s="1146">
        <v>-246.19581567935433</v>
      </c>
      <c r="P76" s="1146">
        <v>-4693.2159428596187</v>
      </c>
      <c r="Q76" s="1146">
        <v>11443.774370000003</v>
      </c>
      <c r="R76" s="1146">
        <v>1347.7249440060436</v>
      </c>
      <c r="S76" s="1146">
        <v>-575.2236799999996</v>
      </c>
      <c r="T76" s="1146">
        <v>68.081710000000115</v>
      </c>
      <c r="U76" s="1146">
        <v>519.91258000000005</v>
      </c>
      <c r="V76" s="1146">
        <v>505.32911145030539</v>
      </c>
      <c r="W76" s="1146">
        <v>11009.378420000003</v>
      </c>
      <c r="X76" s="1146">
        <v>-9.9794299999999989</v>
      </c>
      <c r="Y76" s="1146">
        <v>2841.1168500000031</v>
      </c>
      <c r="Z76" s="1146">
        <v>470.3670444000004</v>
      </c>
      <c r="AA76" s="1146">
        <v>16762.394845879015</v>
      </c>
      <c r="AB76" s="1146">
        <v>236.55814000000018</v>
      </c>
      <c r="AC76" s="1146">
        <v>6264.9426178119375</v>
      </c>
      <c r="AD76" s="1146" t="s">
        <v>1933</v>
      </c>
      <c r="AE76" s="1146">
        <v>-3586.8950941028556</v>
      </c>
      <c r="AF76" s="1146">
        <v>74748.673971598299</v>
      </c>
    </row>
    <row r="77" spans="1:32" ht="12.95" customHeight="1" x14ac:dyDescent="0.2">
      <c r="A77" s="190" t="s">
        <v>1111</v>
      </c>
      <c r="B77" s="84" t="s">
        <v>1933</v>
      </c>
      <c r="C77" s="84">
        <v>3316.9992865382546</v>
      </c>
      <c r="D77" s="84">
        <v>2494.0057099999899</v>
      </c>
      <c r="E77" s="84">
        <v>4512.0928568411027</v>
      </c>
      <c r="F77" s="84">
        <v>4686.2316413810659</v>
      </c>
      <c r="G77" s="84">
        <v>6980.4423110647294</v>
      </c>
      <c r="H77" s="84">
        <v>-1123.6465400008879</v>
      </c>
      <c r="I77" s="84">
        <v>-303.1777160016876</v>
      </c>
      <c r="J77" s="84">
        <v>-75.216220000000078</v>
      </c>
      <c r="K77" s="84">
        <v>-494.88069999999993</v>
      </c>
      <c r="L77" s="84">
        <v>853.30961600009221</v>
      </c>
      <c r="M77" s="84">
        <v>11421.580800000002</v>
      </c>
      <c r="N77" s="84">
        <v>-26.651860000000056</v>
      </c>
      <c r="O77" s="84">
        <v>560.02539584671513</v>
      </c>
      <c r="P77" s="84">
        <v>1250.6219072409563</v>
      </c>
      <c r="Q77" s="84">
        <v>11910.014080000003</v>
      </c>
      <c r="R77" s="84">
        <v>1166.5532146944722</v>
      </c>
      <c r="S77" s="84">
        <v>389.81373000000008</v>
      </c>
      <c r="T77" s="84">
        <v>69.179140000000004</v>
      </c>
      <c r="U77" s="84">
        <v>-199.66143999999989</v>
      </c>
      <c r="V77" s="84">
        <v>-1683.535794420972</v>
      </c>
      <c r="W77" s="84">
        <v>8331.9951072394961</v>
      </c>
      <c r="X77" s="84" t="s">
        <v>1933</v>
      </c>
      <c r="Y77" s="84">
        <v>4693.0209899999963</v>
      </c>
      <c r="Z77" s="84">
        <v>329.41073798119703</v>
      </c>
      <c r="AA77" s="84">
        <v>14158.614849999998</v>
      </c>
      <c r="AB77" s="84" t="s">
        <v>1933</v>
      </c>
      <c r="AC77" s="84">
        <v>5923.5315299999975</v>
      </c>
      <c r="AD77" s="84" t="s">
        <v>1933</v>
      </c>
      <c r="AE77" s="84">
        <v>3171.9181524973937</v>
      </c>
      <c r="AF77" s="84">
        <v>82312.590786901914</v>
      </c>
    </row>
    <row r="78" spans="1:32" ht="12.95" customHeight="1" thickBot="1" x14ac:dyDescent="0.25">
      <c r="A78" s="191" t="s">
        <v>1112</v>
      </c>
      <c r="B78" s="85" t="s">
        <v>1933</v>
      </c>
      <c r="C78" s="85">
        <v>573.40454999999997</v>
      </c>
      <c r="D78" s="85">
        <v>7040.6390900000033</v>
      </c>
      <c r="E78" s="85">
        <v>12880.589280000009</v>
      </c>
      <c r="F78" s="85">
        <v>1620.1207199999999</v>
      </c>
      <c r="G78" s="85">
        <v>4756.2659381180019</v>
      </c>
      <c r="H78" s="85">
        <v>3722.7783199999822</v>
      </c>
      <c r="I78" s="85">
        <v>-807.84045654600015</v>
      </c>
      <c r="J78" s="85" t="s">
        <v>1933</v>
      </c>
      <c r="K78" s="85" t="s">
        <v>1933</v>
      </c>
      <c r="L78" s="85">
        <v>2095.4449899999995</v>
      </c>
      <c r="M78" s="85">
        <v>6338.7455178324935</v>
      </c>
      <c r="N78" s="85">
        <v>-21.65237000000014</v>
      </c>
      <c r="O78" s="85">
        <v>-213.98577084135641</v>
      </c>
      <c r="P78" s="85">
        <v>8015.9078399999962</v>
      </c>
      <c r="Q78" s="85">
        <v>2975.6330399999997</v>
      </c>
      <c r="R78" s="85">
        <v>1650.5122200000001</v>
      </c>
      <c r="S78" s="85">
        <v>1053.6076399999999</v>
      </c>
      <c r="T78" s="85">
        <v>54.995949999999986</v>
      </c>
      <c r="U78" s="85">
        <v>298.72474999999997</v>
      </c>
      <c r="V78" s="85">
        <v>-332.89890726030444</v>
      </c>
      <c r="W78" s="85">
        <v>8088.3972386811256</v>
      </c>
      <c r="X78" s="85" t="s">
        <v>1933</v>
      </c>
      <c r="Y78" s="85">
        <v>2490.4509899999998</v>
      </c>
      <c r="Z78" s="85">
        <v>-70.378839999999997</v>
      </c>
      <c r="AA78" s="85">
        <v>6877.6692149704704</v>
      </c>
      <c r="AB78" s="85" t="s">
        <v>1933</v>
      </c>
      <c r="AC78" s="85">
        <v>5423.0259199999864</v>
      </c>
      <c r="AD78" s="85" t="s">
        <v>1933</v>
      </c>
      <c r="AE78" s="85">
        <v>1373.7671712341948</v>
      </c>
      <c r="AF78" s="85">
        <v>75883.924036188604</v>
      </c>
    </row>
    <row r="79" spans="1:32" x14ac:dyDescent="0.2">
      <c r="A79" s="86" t="s">
        <v>1306</v>
      </c>
    </row>
    <row r="80" spans="1:32" ht="12.95" customHeight="1" x14ac:dyDescent="0.2">
      <c r="B80" s="33"/>
      <c r="C80" s="33"/>
      <c r="D80" s="33"/>
      <c r="E80" s="33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33"/>
    </row>
  </sheetData>
  <mergeCells count="2">
    <mergeCell ref="O5:AF6"/>
    <mergeCell ref="A5:N6"/>
  </mergeCells>
  <phoneticPr fontId="6" type="noConversion"/>
  <conditionalFormatting sqref="AF8">
    <cfRule type="expression" dxfId="222" priority="28" stopIfTrue="1">
      <formula>$AJ8=1</formula>
    </cfRule>
  </conditionalFormatting>
  <conditionalFormatting sqref="C8:AA8">
    <cfRule type="expression" dxfId="221" priority="763" stopIfTrue="1">
      <formula>#REF!=1</formula>
    </cfRule>
  </conditionalFormatting>
  <conditionalFormatting sqref="AB8">
    <cfRule type="expression" dxfId="220" priority="764" stopIfTrue="1">
      <formula>#REF!=1</formula>
    </cfRule>
  </conditionalFormatting>
  <conditionalFormatting sqref="AE8">
    <cfRule type="expression" dxfId="219" priority="765" stopIfTrue="1">
      <formula>#REF!=1</formula>
    </cfRule>
  </conditionalFormatting>
  <conditionalFormatting sqref="AC8:AD8">
    <cfRule type="expression" dxfId="218" priority="787" stopIfTrue="1">
      <formula>#REF!=1</formula>
    </cfRule>
  </conditionalFormatting>
  <conditionalFormatting sqref="D9:AF9">
    <cfRule type="expression" dxfId="217" priority="1182" stopIfTrue="1">
      <formula>$AI9=1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4" min="2" max="7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80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N6"/>
    </sheetView>
  </sheetViews>
  <sheetFormatPr defaultRowHeight="12.75" x14ac:dyDescent="0.2"/>
  <cols>
    <col min="1" max="1" width="47.140625" style="514" customWidth="1"/>
    <col min="2" max="2" width="7" style="514" customWidth="1"/>
    <col min="3" max="3" width="8" style="514" customWidth="1"/>
    <col min="4" max="4" width="7.7109375" style="514" customWidth="1"/>
    <col min="5" max="6" width="8.7109375" style="514" customWidth="1"/>
    <col min="7" max="7" width="8" style="514" customWidth="1"/>
    <col min="8" max="8" width="7.7109375" style="514" customWidth="1"/>
    <col min="9" max="9" width="7.5703125" style="514" customWidth="1"/>
    <col min="10" max="10" width="5.42578125" style="514" customWidth="1"/>
    <col min="11" max="11" width="6.28515625" style="514" customWidth="1"/>
    <col min="12" max="12" width="7.5703125" style="514" customWidth="1"/>
    <col min="13" max="13" width="8.28515625" style="514" customWidth="1"/>
    <col min="14" max="14" width="5.85546875" style="514" customWidth="1"/>
    <col min="15" max="15" width="7" style="514" customWidth="1"/>
    <col min="16" max="17" width="7.7109375" style="514" customWidth="1"/>
    <col min="18" max="18" width="7.28515625" style="514" customWidth="1"/>
    <col min="19" max="19" width="7.7109375" style="514" customWidth="1"/>
    <col min="20" max="20" width="5.85546875" style="514" customWidth="1"/>
    <col min="21" max="22" width="7.28515625" style="514" customWidth="1"/>
    <col min="23" max="23" width="6.5703125" style="514" customWidth="1"/>
    <col min="24" max="24" width="6.140625" style="514" customWidth="1"/>
    <col min="25" max="25" width="6.85546875" style="514" customWidth="1"/>
    <col min="26" max="26" width="6.42578125" style="514" customWidth="1"/>
    <col min="27" max="27" width="8.28515625" style="514" customWidth="1"/>
    <col min="28" max="28" width="6.5703125" style="514" customWidth="1"/>
    <col min="29" max="29" width="7.28515625" style="514" customWidth="1"/>
    <col min="30" max="30" width="7.5703125" style="514" customWidth="1"/>
    <col min="31" max="31" width="8" style="514" customWidth="1"/>
    <col min="32" max="32" width="9.140625" style="514" customWidth="1"/>
    <col min="33" max="16384" width="9.140625" style="514"/>
  </cols>
  <sheetData>
    <row r="1" spans="1:32" x14ac:dyDescent="0.2">
      <c r="A1" s="877" t="s">
        <v>624</v>
      </c>
    </row>
    <row r="2" spans="1:32" x14ac:dyDescent="0.2">
      <c r="A2" s="877" t="s">
        <v>625</v>
      </c>
    </row>
    <row r="3" spans="1:32" s="959" customFormat="1" ht="15" customHeight="1" x14ac:dyDescent="0.2">
      <c r="A3" s="1052" t="s">
        <v>1264</v>
      </c>
      <c r="AF3" s="1053" t="str">
        <f>"TABLE: " &amp;RIGHT(A3,3)</f>
        <v>TABLE: 20A</v>
      </c>
    </row>
    <row r="4" spans="1:32" s="579" customFormat="1" ht="12" customHeight="1" x14ac:dyDescent="0.2"/>
    <row r="5" spans="1:32" s="579" customFormat="1" ht="18" customHeight="1" x14ac:dyDescent="0.2">
      <c r="A5" s="1942" t="s">
        <v>203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1" t="s">
        <v>204</v>
      </c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2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2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F7" s="518">
        <v>0</v>
      </c>
    </row>
    <row r="8" spans="1:32" s="308" customFormat="1" ht="75" customHeight="1" thickBot="1" x14ac:dyDescent="0.25">
      <c r="A8" s="1310"/>
      <c r="B8" s="1311" t="s">
        <v>1876</v>
      </c>
      <c r="C8" s="1311" t="s">
        <v>1538</v>
      </c>
      <c r="D8" s="1311" t="s">
        <v>1074</v>
      </c>
      <c r="E8" s="1311" t="s">
        <v>1033</v>
      </c>
      <c r="F8" s="1311" t="s">
        <v>1899</v>
      </c>
      <c r="G8" s="1311" t="s">
        <v>1900</v>
      </c>
      <c r="H8" s="1311" t="s">
        <v>1090</v>
      </c>
      <c r="I8" s="1311" t="s">
        <v>1976</v>
      </c>
      <c r="J8" s="1311" t="s">
        <v>1129</v>
      </c>
      <c r="K8" s="1311" t="s">
        <v>999</v>
      </c>
      <c r="L8" s="1311" t="s">
        <v>1908</v>
      </c>
      <c r="M8" s="1312" t="s">
        <v>1076</v>
      </c>
      <c r="N8" s="1311" t="s">
        <v>1102</v>
      </c>
      <c r="O8" s="1311" t="s">
        <v>1997</v>
      </c>
      <c r="P8" s="1311" t="s">
        <v>1881</v>
      </c>
      <c r="Q8" s="1311" t="s">
        <v>1028</v>
      </c>
      <c r="R8" s="1311" t="s">
        <v>1753</v>
      </c>
      <c r="S8" s="1311" t="s">
        <v>1077</v>
      </c>
      <c r="T8" s="1311" t="s">
        <v>1032</v>
      </c>
      <c r="U8" s="1311" t="s">
        <v>1031</v>
      </c>
      <c r="V8" s="1311" t="s">
        <v>1101</v>
      </c>
      <c r="W8" s="1311" t="s">
        <v>1934</v>
      </c>
      <c r="X8" s="1311" t="s">
        <v>1877</v>
      </c>
      <c r="Y8" s="1311" t="s">
        <v>1100</v>
      </c>
      <c r="Z8" s="1311" t="s">
        <v>1073</v>
      </c>
      <c r="AA8" s="1311" t="s">
        <v>1488</v>
      </c>
      <c r="AB8" s="1311" t="s">
        <v>1886</v>
      </c>
      <c r="AC8" s="1311" t="s">
        <v>1029</v>
      </c>
      <c r="AD8" s="1311" t="s">
        <v>1878</v>
      </c>
      <c r="AE8" s="1311" t="s">
        <v>1022</v>
      </c>
      <c r="AF8" s="1313" t="s">
        <v>1407</v>
      </c>
    </row>
    <row r="9" spans="1:32" ht="15" customHeight="1" x14ac:dyDescent="0.2">
      <c r="A9" s="926" t="s">
        <v>844</v>
      </c>
      <c r="B9" s="90"/>
      <c r="C9" s="90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2"/>
      <c r="AF9" s="92"/>
    </row>
    <row r="10" spans="1:32" ht="12.95" customHeight="1" x14ac:dyDescent="0.2">
      <c r="A10" s="250" t="s">
        <v>1019</v>
      </c>
      <c r="B10" s="31">
        <v>1235.9397199999999</v>
      </c>
      <c r="C10" s="31">
        <v>11985.341609999992</v>
      </c>
      <c r="D10" s="31">
        <v>8126.1049099999873</v>
      </c>
      <c r="E10" s="31">
        <v>20132.516830000004</v>
      </c>
      <c r="F10" s="31">
        <v>2688.0119999999997</v>
      </c>
      <c r="G10" s="31">
        <v>17821.778679999992</v>
      </c>
      <c r="H10" s="31">
        <v>25104.34212999999</v>
      </c>
      <c r="I10" s="31">
        <v>268.72585999999774</v>
      </c>
      <c r="J10" s="31">
        <v>34.83805999999997</v>
      </c>
      <c r="K10" s="31">
        <v>341.32775999999956</v>
      </c>
      <c r="L10" s="31">
        <v>4434.7027899999921</v>
      </c>
      <c r="M10" s="31">
        <v>20984.82394999998</v>
      </c>
      <c r="N10" s="31">
        <v>65.858880000000028</v>
      </c>
      <c r="O10" s="31">
        <v>766.3072900000011</v>
      </c>
      <c r="P10" s="31">
        <v>5771.2317499999954</v>
      </c>
      <c r="Q10" s="31">
        <v>4208.3216199999952</v>
      </c>
      <c r="R10" s="31">
        <v>758.11269000000129</v>
      </c>
      <c r="S10" s="31">
        <v>2252.1819399999986</v>
      </c>
      <c r="T10" s="31">
        <v>16.572089999999999</v>
      </c>
      <c r="U10" s="31">
        <v>2145.8848599999992</v>
      </c>
      <c r="V10" s="31">
        <v>187.73681000000005</v>
      </c>
      <c r="W10" s="31">
        <v>9232.3958299999867</v>
      </c>
      <c r="X10" s="31">
        <v>729.18899999999985</v>
      </c>
      <c r="Y10" s="31">
        <v>5669.9594037999959</v>
      </c>
      <c r="Z10" s="31">
        <v>501.9246000000004</v>
      </c>
      <c r="AA10" s="31">
        <v>4717.2255999999979</v>
      </c>
      <c r="AB10" s="31">
        <v>26.147269999999949</v>
      </c>
      <c r="AC10" s="31">
        <v>9047.1717600000047</v>
      </c>
      <c r="AD10" s="31">
        <v>1014.0776799999995</v>
      </c>
      <c r="AE10" s="31">
        <v>23385.408869999992</v>
      </c>
      <c r="AF10" s="31">
        <v>183654.16224379986</v>
      </c>
    </row>
    <row r="11" spans="1:32" ht="12.95" customHeight="1" x14ac:dyDescent="0.2">
      <c r="A11" s="250" t="s">
        <v>1178</v>
      </c>
      <c r="B11" s="31">
        <v>2098.1474399999997</v>
      </c>
      <c r="C11" s="31">
        <v>46684.602149999999</v>
      </c>
      <c r="D11" s="31">
        <v>64553.498299999992</v>
      </c>
      <c r="E11" s="31">
        <v>93406.909909999988</v>
      </c>
      <c r="F11" s="31">
        <v>7707.377379999999</v>
      </c>
      <c r="G11" s="31">
        <v>20767.157009999992</v>
      </c>
      <c r="H11" s="31">
        <v>69453.699379999991</v>
      </c>
      <c r="I11" s="31">
        <v>12538.638499999999</v>
      </c>
      <c r="J11" s="31">
        <v>280.69961000000001</v>
      </c>
      <c r="K11" s="31">
        <v>1892.05276</v>
      </c>
      <c r="L11" s="31">
        <v>25848.137929999997</v>
      </c>
      <c r="M11" s="31">
        <v>82233.875379999983</v>
      </c>
      <c r="N11" s="31">
        <v>281.99292000000003</v>
      </c>
      <c r="O11" s="31">
        <v>9660.7525100000003</v>
      </c>
      <c r="P11" s="31">
        <v>26656.315329999998</v>
      </c>
      <c r="Q11" s="31">
        <v>71229.63384000001</v>
      </c>
      <c r="R11" s="31">
        <v>12388.125960000001</v>
      </c>
      <c r="S11" s="31">
        <v>7495.5981600000005</v>
      </c>
      <c r="T11" s="31">
        <v>46.35718</v>
      </c>
      <c r="U11" s="31">
        <v>6283.9380299999993</v>
      </c>
      <c r="V11" s="31">
        <v>351.55871999999999</v>
      </c>
      <c r="W11" s="31">
        <v>51037.92448999999</v>
      </c>
      <c r="X11" s="31">
        <v>3610.654</v>
      </c>
      <c r="Y11" s="31">
        <v>33681.286780000002</v>
      </c>
      <c r="Z11" s="31">
        <v>2062.4325300000005</v>
      </c>
      <c r="AA11" s="31">
        <v>18735.28242</v>
      </c>
      <c r="AB11" s="31">
        <v>716.46879000000001</v>
      </c>
      <c r="AC11" s="31">
        <v>82708.217990000005</v>
      </c>
      <c r="AD11" s="31">
        <v>2416.5471299999999</v>
      </c>
      <c r="AE11" s="31">
        <v>44831.940029999991</v>
      </c>
      <c r="AF11" s="31">
        <v>801659.82255999977</v>
      </c>
    </row>
    <row r="12" spans="1:32" ht="12.95" customHeight="1" x14ac:dyDescent="0.2">
      <c r="A12" s="250" t="s">
        <v>1286</v>
      </c>
      <c r="B12" s="31">
        <v>1359.82152</v>
      </c>
      <c r="C12" s="31">
        <v>46637.679960000001</v>
      </c>
      <c r="D12" s="31">
        <v>52425.798709999995</v>
      </c>
      <c r="E12" s="31">
        <v>88967.359099999987</v>
      </c>
      <c r="F12" s="31">
        <v>7703.3483499999993</v>
      </c>
      <c r="G12" s="31">
        <v>18114.947309999992</v>
      </c>
      <c r="H12" s="31">
        <v>69439.211939999994</v>
      </c>
      <c r="I12" s="31">
        <v>12088.798579999999</v>
      </c>
      <c r="J12" s="31">
        <v>280.69961000000001</v>
      </c>
      <c r="K12" s="31">
        <v>1892.05276</v>
      </c>
      <c r="L12" s="31">
        <v>22116.895849999997</v>
      </c>
      <c r="M12" s="31">
        <v>79084.80670999999</v>
      </c>
      <c r="N12" s="31">
        <v>281.99292000000003</v>
      </c>
      <c r="O12" s="31">
        <v>9660.7525100000003</v>
      </c>
      <c r="P12" s="31">
        <v>26625.562539999999</v>
      </c>
      <c r="Q12" s="31">
        <v>69098.962070000009</v>
      </c>
      <c r="R12" s="31">
        <v>12383.662370000002</v>
      </c>
      <c r="S12" s="31">
        <v>7480.7355700000007</v>
      </c>
      <c r="T12" s="31">
        <v>46.35718</v>
      </c>
      <c r="U12" s="31">
        <v>6283.9380299999993</v>
      </c>
      <c r="V12" s="31">
        <v>349.10906</v>
      </c>
      <c r="W12" s="31">
        <v>51031.43009999999</v>
      </c>
      <c r="X12" s="31">
        <v>3610.654</v>
      </c>
      <c r="Y12" s="31">
        <v>33621.675710000003</v>
      </c>
      <c r="Z12" s="31">
        <v>2061.2907400000004</v>
      </c>
      <c r="AA12" s="31">
        <v>18297.068670000001</v>
      </c>
      <c r="AB12" s="31">
        <v>716.46879000000001</v>
      </c>
      <c r="AC12" s="31">
        <v>82708.217990000005</v>
      </c>
      <c r="AD12" s="31">
        <v>2416.5471299999999</v>
      </c>
      <c r="AE12" s="31">
        <v>39748.259559999991</v>
      </c>
      <c r="AF12" s="31">
        <v>766534.10533999978</v>
      </c>
    </row>
    <row r="13" spans="1:32" ht="12.95" customHeight="1" x14ac:dyDescent="0.2">
      <c r="A13" s="250" t="s">
        <v>1287</v>
      </c>
      <c r="B13" s="31">
        <v>738.32592</v>
      </c>
      <c r="C13" s="31">
        <v>46.922190000000001</v>
      </c>
      <c r="D13" s="31">
        <v>12127.69959</v>
      </c>
      <c r="E13" s="31">
        <v>4439.5508100000006</v>
      </c>
      <c r="F13" s="31">
        <v>4.0290299999999997</v>
      </c>
      <c r="G13" s="31">
        <v>2652.2097000000003</v>
      </c>
      <c r="H13" s="31">
        <v>14.487440000000001</v>
      </c>
      <c r="I13" s="31">
        <v>449.83991999999995</v>
      </c>
      <c r="J13" s="31">
        <v>0</v>
      </c>
      <c r="K13" s="31">
        <v>0</v>
      </c>
      <c r="L13" s="31">
        <v>3731.24208</v>
      </c>
      <c r="M13" s="31">
        <v>3149.0686700000001</v>
      </c>
      <c r="N13" s="31">
        <v>0</v>
      </c>
      <c r="O13" s="31">
        <v>0</v>
      </c>
      <c r="P13" s="31">
        <v>30.752790000000001</v>
      </c>
      <c r="Q13" s="31">
        <v>2130.6717699999999</v>
      </c>
      <c r="R13" s="31">
        <v>4.4635899999999999</v>
      </c>
      <c r="S13" s="31">
        <v>14.862589999999999</v>
      </c>
      <c r="T13" s="31">
        <v>0</v>
      </c>
      <c r="U13" s="31">
        <v>0</v>
      </c>
      <c r="V13" s="31">
        <v>2.4496599999999997</v>
      </c>
      <c r="W13" s="31">
        <v>6.4943900000000001</v>
      </c>
      <c r="X13" s="31">
        <v>0</v>
      </c>
      <c r="Y13" s="31">
        <v>59.611069999999991</v>
      </c>
      <c r="Z13" s="31">
        <v>1.1417899999999999</v>
      </c>
      <c r="AA13" s="31">
        <v>438.21375</v>
      </c>
      <c r="AB13" s="31">
        <v>0</v>
      </c>
      <c r="AC13" s="31">
        <v>0</v>
      </c>
      <c r="AD13" s="31">
        <v>0</v>
      </c>
      <c r="AE13" s="31">
        <v>5083.6804699999993</v>
      </c>
      <c r="AF13" s="31">
        <v>35125.717219999999</v>
      </c>
    </row>
    <row r="14" spans="1:32" ht="12.95" customHeight="1" x14ac:dyDescent="0.2">
      <c r="A14" s="250" t="s">
        <v>1288</v>
      </c>
      <c r="B14" s="31">
        <v>-849.04408999999998</v>
      </c>
      <c r="C14" s="31">
        <v>-32400.815500000001</v>
      </c>
      <c r="D14" s="31">
        <v>-47638.028380000003</v>
      </c>
      <c r="E14" s="31">
        <v>-69126.964759999988</v>
      </c>
      <c r="F14" s="31">
        <v>-4556.3271299999997</v>
      </c>
      <c r="G14" s="31">
        <v>-3388.3647199999996</v>
      </c>
      <c r="H14" s="31">
        <v>-39857.789389999998</v>
      </c>
      <c r="I14" s="31">
        <v>-5644.6216400000003</v>
      </c>
      <c r="J14" s="31">
        <v>-258.78635000000003</v>
      </c>
      <c r="K14" s="31">
        <v>-1519.1119900000003</v>
      </c>
      <c r="L14" s="31">
        <v>-21211.905020000002</v>
      </c>
      <c r="M14" s="31">
        <v>-57414.054089999998</v>
      </c>
      <c r="N14" s="31">
        <v>-224.4846</v>
      </c>
      <c r="O14" s="31">
        <v>-8938.5361499999999</v>
      </c>
      <c r="P14" s="31">
        <v>-21273.900550000002</v>
      </c>
      <c r="Q14" s="31">
        <v>-66314.705570000006</v>
      </c>
      <c r="R14" s="31">
        <v>-11787.788329999999</v>
      </c>
      <c r="S14" s="31">
        <v>-4610.894040000001</v>
      </c>
      <c r="T14" s="31">
        <v>-29.951720000000002</v>
      </c>
      <c r="U14" s="31">
        <v>-3801.5131300000003</v>
      </c>
      <c r="V14" s="31">
        <v>-163.58103999999997</v>
      </c>
      <c r="W14" s="31">
        <v>-38996.533190000002</v>
      </c>
      <c r="X14" s="31">
        <v>-2680.4520000000002</v>
      </c>
      <c r="Y14" s="31">
        <v>-27965.749816200001</v>
      </c>
      <c r="Z14" s="31">
        <v>-1665.1361199999999</v>
      </c>
      <c r="AA14" s="31">
        <v>-13485.914350000001</v>
      </c>
      <c r="AB14" s="31">
        <v>-654.60515000000009</v>
      </c>
      <c r="AC14" s="31">
        <v>-70912.077749999997</v>
      </c>
      <c r="AD14" s="31">
        <v>-1305.4503500000003</v>
      </c>
      <c r="AE14" s="31">
        <v>-11412.362830000002</v>
      </c>
      <c r="AF14" s="31">
        <v>-570089.44974620012</v>
      </c>
    </row>
    <row r="15" spans="1:32" ht="12.95" customHeight="1" x14ac:dyDescent="0.2">
      <c r="A15" s="250" t="s">
        <v>1289</v>
      </c>
      <c r="B15" s="31">
        <v>-166.59157999999999</v>
      </c>
      <c r="C15" s="31">
        <v>-18256.388700000003</v>
      </c>
      <c r="D15" s="31">
        <v>-47247.68045</v>
      </c>
      <c r="E15" s="31">
        <v>-68369.549959999989</v>
      </c>
      <c r="F15" s="31">
        <v>-4449.78881</v>
      </c>
      <c r="G15" s="31">
        <v>-106.88094000000001</v>
      </c>
      <c r="H15" s="31">
        <v>-36252.321429999996</v>
      </c>
      <c r="I15" s="31">
        <v>-2309.66185</v>
      </c>
      <c r="J15" s="31">
        <v>-215.72513000000001</v>
      </c>
      <c r="K15" s="31">
        <v>-1426.0837500000002</v>
      </c>
      <c r="L15" s="31">
        <v>-20492.576650000003</v>
      </c>
      <c r="M15" s="31">
        <v>-56787.681120000001</v>
      </c>
      <c r="N15" s="31">
        <v>-224.4846</v>
      </c>
      <c r="O15" s="31">
        <v>-8798.1376600000003</v>
      </c>
      <c r="P15" s="31">
        <v>-21273.900550000002</v>
      </c>
      <c r="Q15" s="31">
        <v>-66276.137570000006</v>
      </c>
      <c r="R15" s="31">
        <v>-11787.788329999999</v>
      </c>
      <c r="S15" s="31">
        <v>-4302.9326400000009</v>
      </c>
      <c r="T15" s="31">
        <v>-29.519480000000001</v>
      </c>
      <c r="U15" s="31">
        <v>-2517.0441000000001</v>
      </c>
      <c r="V15" s="31">
        <v>-107.82332999999998</v>
      </c>
      <c r="W15" s="31">
        <v>-38996.533190000002</v>
      </c>
      <c r="X15" s="31">
        <v>-2583.3720000000003</v>
      </c>
      <c r="Y15" s="31">
        <v>-27951.802246200001</v>
      </c>
      <c r="Z15" s="31">
        <v>-1665.1361199999999</v>
      </c>
      <c r="AA15" s="31">
        <v>-12981.586440000001</v>
      </c>
      <c r="AB15" s="31">
        <v>-613.94307000000003</v>
      </c>
      <c r="AC15" s="31">
        <v>-70912.077749999997</v>
      </c>
      <c r="AD15" s="31">
        <v>-1304.9478500000002</v>
      </c>
      <c r="AE15" s="31">
        <v>-4901.3297499999999</v>
      </c>
      <c r="AF15" s="31">
        <v>-533309.42704619991</v>
      </c>
    </row>
    <row r="16" spans="1:32" ht="12.95" customHeight="1" x14ac:dyDescent="0.2">
      <c r="A16" s="250" t="s">
        <v>1922</v>
      </c>
      <c r="B16" s="31">
        <v>-166.59157999999999</v>
      </c>
      <c r="C16" s="31">
        <v>-3998.2698</v>
      </c>
      <c r="D16" s="31">
        <v>-8329.9677900000006</v>
      </c>
      <c r="E16" s="31">
        <v>0</v>
      </c>
      <c r="F16" s="31">
        <v>0</v>
      </c>
      <c r="G16" s="31">
        <v>0</v>
      </c>
      <c r="H16" s="31">
        <v>-5372.3789500000003</v>
      </c>
      <c r="I16" s="31">
        <v>-1418.87255</v>
      </c>
      <c r="J16" s="31">
        <v>0</v>
      </c>
      <c r="K16" s="31">
        <v>-0.95601000000000003</v>
      </c>
      <c r="L16" s="31">
        <v>-2341.65166</v>
      </c>
      <c r="M16" s="31">
        <v>0</v>
      </c>
      <c r="N16" s="31">
        <v>0</v>
      </c>
      <c r="O16" s="31">
        <v>0</v>
      </c>
      <c r="P16" s="31">
        <v>0</v>
      </c>
      <c r="Q16" s="31">
        <v>-34.379709999999996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-4169.1184300000014</v>
      </c>
      <c r="X16" s="31">
        <v>0</v>
      </c>
      <c r="Y16" s="31">
        <v>-544.39209419999997</v>
      </c>
      <c r="Z16" s="31">
        <v>0</v>
      </c>
      <c r="AA16" s="31">
        <v>0</v>
      </c>
      <c r="AB16" s="31">
        <v>-239.11024000000003</v>
      </c>
      <c r="AC16" s="31">
        <v>0</v>
      </c>
      <c r="AD16" s="31">
        <v>0</v>
      </c>
      <c r="AE16" s="31">
        <v>0</v>
      </c>
      <c r="AF16" s="31">
        <v>-26615.68881420001</v>
      </c>
    </row>
    <row r="17" spans="1:32" ht="12.95" customHeight="1" x14ac:dyDescent="0.2">
      <c r="A17" s="250" t="s">
        <v>1004</v>
      </c>
      <c r="B17" s="31">
        <v>0</v>
      </c>
      <c r="C17" s="31">
        <v>-12431.063100000001</v>
      </c>
      <c r="D17" s="31">
        <v>-18000.481110000001</v>
      </c>
      <c r="E17" s="31">
        <v>-40567.804149999996</v>
      </c>
      <c r="F17" s="31">
        <v>-2684.0407200000004</v>
      </c>
      <c r="G17" s="31">
        <v>-2.62568</v>
      </c>
      <c r="H17" s="31">
        <v>-13071.446980000001</v>
      </c>
      <c r="I17" s="31">
        <v>-841.41264999999987</v>
      </c>
      <c r="J17" s="31">
        <v>-215.72513000000001</v>
      </c>
      <c r="K17" s="31">
        <v>-1425.1277400000001</v>
      </c>
      <c r="L17" s="31">
        <v>-15090.382340000002</v>
      </c>
      <c r="M17" s="31">
        <v>-31512.904019999998</v>
      </c>
      <c r="N17" s="31">
        <v>-224.4846</v>
      </c>
      <c r="O17" s="31">
        <v>-5469.2056599999996</v>
      </c>
      <c r="P17" s="31">
        <v>-19565.213220000001</v>
      </c>
      <c r="Q17" s="31">
        <v>-34812.716060000013</v>
      </c>
      <c r="R17" s="31">
        <v>-4686.8616800000009</v>
      </c>
      <c r="S17" s="31">
        <v>-4174.1614500000005</v>
      </c>
      <c r="T17" s="31">
        <v>-29.519480000000001</v>
      </c>
      <c r="U17" s="31">
        <v>-2517.0441000000001</v>
      </c>
      <c r="V17" s="31">
        <v>-107.82332999999998</v>
      </c>
      <c r="W17" s="31">
        <v>-23062.059189999996</v>
      </c>
      <c r="X17" s="31">
        <v>-2008.307</v>
      </c>
      <c r="Y17" s="31">
        <v>-22026.8888573</v>
      </c>
      <c r="Z17" s="31">
        <v>-1408.9951099999998</v>
      </c>
      <c r="AA17" s="31">
        <v>-12000.94758</v>
      </c>
      <c r="AB17" s="31">
        <v>-251.78890000000001</v>
      </c>
      <c r="AC17" s="31">
        <v>-70912.077749999997</v>
      </c>
      <c r="AD17" s="31">
        <v>-1146.8132200000002</v>
      </c>
      <c r="AE17" s="31">
        <v>-412.95668000000001</v>
      </c>
      <c r="AF17" s="31">
        <v>-340660.87748730002</v>
      </c>
    </row>
    <row r="18" spans="1:32" ht="12.95" customHeight="1" x14ac:dyDescent="0.2">
      <c r="A18" s="250" t="s">
        <v>1013</v>
      </c>
      <c r="B18" s="31">
        <v>0</v>
      </c>
      <c r="C18" s="31">
        <v>-1827.0558000000003</v>
      </c>
      <c r="D18" s="31">
        <v>-20917.231549999997</v>
      </c>
      <c r="E18" s="31">
        <v>-27801.745809999997</v>
      </c>
      <c r="F18" s="31">
        <v>-1765.7480899999998</v>
      </c>
      <c r="G18" s="31">
        <v>-104.25526000000001</v>
      </c>
      <c r="H18" s="31">
        <v>-17808.495500000001</v>
      </c>
      <c r="I18" s="31">
        <v>-49.376649999999991</v>
      </c>
      <c r="J18" s="31">
        <v>0</v>
      </c>
      <c r="K18" s="31">
        <v>0</v>
      </c>
      <c r="L18" s="31">
        <v>-3060.5426499999999</v>
      </c>
      <c r="M18" s="31">
        <v>-25274.777100000003</v>
      </c>
      <c r="N18" s="31">
        <v>0</v>
      </c>
      <c r="O18" s="31">
        <v>-3328.9319999999998</v>
      </c>
      <c r="P18" s="31">
        <v>-1708.68733</v>
      </c>
      <c r="Q18" s="31">
        <v>-31429.041799999992</v>
      </c>
      <c r="R18" s="31">
        <v>-7100.9266499999994</v>
      </c>
      <c r="S18" s="31">
        <v>-128.77118999999999</v>
      </c>
      <c r="T18" s="31">
        <v>0</v>
      </c>
      <c r="U18" s="31">
        <v>0</v>
      </c>
      <c r="V18" s="31">
        <v>0</v>
      </c>
      <c r="W18" s="31">
        <v>-11765.35557</v>
      </c>
      <c r="X18" s="31">
        <v>-575.06500000000005</v>
      </c>
      <c r="Y18" s="31">
        <v>-5380.5212946999991</v>
      </c>
      <c r="Z18" s="31">
        <v>-256.14100999999999</v>
      </c>
      <c r="AA18" s="31">
        <v>-980.63886000000014</v>
      </c>
      <c r="AB18" s="31">
        <v>-123.04392999999999</v>
      </c>
      <c r="AC18" s="31">
        <v>0</v>
      </c>
      <c r="AD18" s="31">
        <v>-158.13462999999999</v>
      </c>
      <c r="AE18" s="31">
        <v>-4488.3730699999996</v>
      </c>
      <c r="AF18" s="31">
        <v>-166032.86074470001</v>
      </c>
    </row>
    <row r="19" spans="1:32" ht="12.95" customHeight="1" x14ac:dyDescent="0.2">
      <c r="A19" s="250" t="s">
        <v>1290</v>
      </c>
      <c r="B19" s="31">
        <v>-682.45250999999996</v>
      </c>
      <c r="C19" s="31">
        <v>-14144.426799999997</v>
      </c>
      <c r="D19" s="31">
        <v>-390.34793000000002</v>
      </c>
      <c r="E19" s="31">
        <v>-757.41480000000024</v>
      </c>
      <c r="F19" s="31">
        <v>-106.53832</v>
      </c>
      <c r="G19" s="31">
        <v>-3281.4837799999996</v>
      </c>
      <c r="H19" s="31">
        <v>-3605.4679599999999</v>
      </c>
      <c r="I19" s="31">
        <v>-3334.9597900000003</v>
      </c>
      <c r="J19" s="31">
        <v>-43.061219999999999</v>
      </c>
      <c r="K19" s="31">
        <v>-93.028240000000011</v>
      </c>
      <c r="L19" s="31">
        <v>-719.32836999999995</v>
      </c>
      <c r="M19" s="31">
        <v>-626.37297000000001</v>
      </c>
      <c r="N19" s="31">
        <v>0</v>
      </c>
      <c r="O19" s="31">
        <v>-140.39849000000001</v>
      </c>
      <c r="P19" s="31">
        <v>0</v>
      </c>
      <c r="Q19" s="31">
        <v>-38.567999999999998</v>
      </c>
      <c r="R19" s="31">
        <v>0</v>
      </c>
      <c r="S19" s="31">
        <v>-307.96139999999997</v>
      </c>
      <c r="T19" s="31">
        <v>-0.43224000000000001</v>
      </c>
      <c r="U19" s="31">
        <v>-1284.4690300000002</v>
      </c>
      <c r="V19" s="31">
        <v>-55.757709999999989</v>
      </c>
      <c r="W19" s="31">
        <v>0</v>
      </c>
      <c r="X19" s="31">
        <v>-97.08</v>
      </c>
      <c r="Y19" s="31">
        <v>-13.947569999999999</v>
      </c>
      <c r="Z19" s="31">
        <v>0</v>
      </c>
      <c r="AA19" s="31">
        <v>-504.32791000000003</v>
      </c>
      <c r="AB19" s="31">
        <v>-40.662080000000003</v>
      </c>
      <c r="AC19" s="31">
        <v>0</v>
      </c>
      <c r="AD19" s="31">
        <v>-0.50249999999999995</v>
      </c>
      <c r="AE19" s="31">
        <v>-6511.0330800000011</v>
      </c>
      <c r="AF19" s="31">
        <v>-36780.022699999994</v>
      </c>
    </row>
    <row r="20" spans="1:32" ht="12.95" customHeight="1" x14ac:dyDescent="0.2">
      <c r="A20" s="250" t="s">
        <v>1014</v>
      </c>
      <c r="B20" s="31">
        <v>-682.45250999999996</v>
      </c>
      <c r="C20" s="31">
        <v>0</v>
      </c>
      <c r="D20" s="31">
        <v>-390.34793000000002</v>
      </c>
      <c r="E20" s="31">
        <v>-757.41480000000024</v>
      </c>
      <c r="F20" s="31">
        <v>-106.53832</v>
      </c>
      <c r="G20" s="31">
        <v>-3281.4837799999996</v>
      </c>
      <c r="H20" s="31">
        <v>-3605.4679599999999</v>
      </c>
      <c r="I20" s="31">
        <v>-2.5470700000000002</v>
      </c>
      <c r="J20" s="31">
        <v>-43.061219999999999</v>
      </c>
      <c r="K20" s="31">
        <v>-93.028240000000011</v>
      </c>
      <c r="L20" s="31">
        <v>-719.32836999999995</v>
      </c>
      <c r="M20" s="31">
        <v>-626.37297000000001</v>
      </c>
      <c r="N20" s="31">
        <v>0</v>
      </c>
      <c r="O20" s="31">
        <v>-140.39849000000001</v>
      </c>
      <c r="P20" s="31">
        <v>0</v>
      </c>
      <c r="Q20" s="31">
        <v>-38.567999999999998</v>
      </c>
      <c r="R20" s="31">
        <v>0</v>
      </c>
      <c r="S20" s="31">
        <v>-307.96139999999997</v>
      </c>
      <c r="T20" s="31">
        <v>-0.43224000000000001</v>
      </c>
      <c r="U20" s="31">
        <v>-240.5153</v>
      </c>
      <c r="V20" s="31">
        <v>-55.757709999999989</v>
      </c>
      <c r="W20" s="31">
        <v>0</v>
      </c>
      <c r="X20" s="31">
        <v>-97.08</v>
      </c>
      <c r="Y20" s="31">
        <v>-13.947569999999999</v>
      </c>
      <c r="Z20" s="31">
        <v>0</v>
      </c>
      <c r="AA20" s="31">
        <v>-504.32791000000003</v>
      </c>
      <c r="AB20" s="31">
        <v>-40.662080000000003</v>
      </c>
      <c r="AC20" s="31">
        <v>0</v>
      </c>
      <c r="AD20" s="31">
        <v>-0.50249999999999995</v>
      </c>
      <c r="AE20" s="31">
        <v>-6511.0330800000011</v>
      </c>
      <c r="AF20" s="31">
        <v>-18259.229449999999</v>
      </c>
    </row>
    <row r="21" spans="1:32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</row>
    <row r="22" spans="1:32" ht="12.95" customHeight="1" x14ac:dyDescent="0.2">
      <c r="A22" s="250" t="s">
        <v>1013</v>
      </c>
      <c r="B22" s="31">
        <v>0</v>
      </c>
      <c r="C22" s="31">
        <v>-14144.426799999997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-3332.4127200000003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-1043.9537300000002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-18520.793249999999</v>
      </c>
    </row>
    <row r="23" spans="1:32" ht="12.95" customHeight="1" x14ac:dyDescent="0.2">
      <c r="A23" s="250" t="s">
        <v>1291</v>
      </c>
      <c r="B23" s="31">
        <v>-13.163630000000069</v>
      </c>
      <c r="C23" s="31">
        <v>-2298.445040000006</v>
      </c>
      <c r="D23" s="31">
        <v>-8789.3650100000013</v>
      </c>
      <c r="E23" s="31">
        <v>-4147.4283199999954</v>
      </c>
      <c r="F23" s="31">
        <v>-463.03824999999961</v>
      </c>
      <c r="G23" s="31">
        <v>442.98639000000253</v>
      </c>
      <c r="H23" s="31">
        <v>-4491.5678600000028</v>
      </c>
      <c r="I23" s="31">
        <v>-6625.2910000000011</v>
      </c>
      <c r="J23" s="31">
        <v>12.924799999999991</v>
      </c>
      <c r="K23" s="31">
        <v>-31.613010000000145</v>
      </c>
      <c r="L23" s="31">
        <v>-201.53012000000308</v>
      </c>
      <c r="M23" s="31">
        <v>-3834.9973400000054</v>
      </c>
      <c r="N23" s="31">
        <v>8.3505600000000015</v>
      </c>
      <c r="O23" s="31">
        <v>44.090930000000753</v>
      </c>
      <c r="P23" s="31">
        <v>388.81696999999986</v>
      </c>
      <c r="Q23" s="31">
        <v>-706.60665000000881</v>
      </c>
      <c r="R23" s="31">
        <v>157.77505999999948</v>
      </c>
      <c r="S23" s="31">
        <v>-632.52218000000062</v>
      </c>
      <c r="T23" s="31">
        <v>0.16663000000000139</v>
      </c>
      <c r="U23" s="31">
        <v>-336.54003999999986</v>
      </c>
      <c r="V23" s="31">
        <v>-0.24086999999997261</v>
      </c>
      <c r="W23" s="31">
        <v>-2808.9954700000017</v>
      </c>
      <c r="X23" s="31">
        <v>-201.01299999999992</v>
      </c>
      <c r="Y23" s="31">
        <v>-45.577560000005178</v>
      </c>
      <c r="Z23" s="31">
        <v>104.62818999999979</v>
      </c>
      <c r="AA23" s="31">
        <v>-532.14247000000069</v>
      </c>
      <c r="AB23" s="31">
        <v>-35.716369999999969</v>
      </c>
      <c r="AC23" s="31">
        <v>-2748.9684800000032</v>
      </c>
      <c r="AD23" s="31">
        <v>-97.019100000000094</v>
      </c>
      <c r="AE23" s="31">
        <v>-10034.168329999993</v>
      </c>
      <c r="AF23" s="31">
        <v>-47916.210570000025</v>
      </c>
    </row>
    <row r="24" spans="1:32" ht="12.95" customHeight="1" x14ac:dyDescent="0.2">
      <c r="A24" s="250" t="s">
        <v>1292</v>
      </c>
      <c r="B24" s="31">
        <v>-1042.2163500000001</v>
      </c>
      <c r="C24" s="31">
        <v>-48808.484270000001</v>
      </c>
      <c r="D24" s="31">
        <v>-55363.243990000003</v>
      </c>
      <c r="E24" s="31">
        <v>-52065.368759999998</v>
      </c>
      <c r="F24" s="31">
        <v>-8354.262850000001</v>
      </c>
      <c r="G24" s="31">
        <v>-14042.641799999999</v>
      </c>
      <c r="H24" s="31">
        <v>-42561.948760000007</v>
      </c>
      <c r="I24" s="31">
        <v>-12887.80832</v>
      </c>
      <c r="J24" s="31">
        <v>-90.274140000000003</v>
      </c>
      <c r="K24" s="31">
        <v>-997.23837000000003</v>
      </c>
      <c r="L24" s="31">
        <v>-13181.212710000002</v>
      </c>
      <c r="M24" s="31">
        <v>-61950.085359999997</v>
      </c>
      <c r="N24" s="31">
        <v>-107.96857999999999</v>
      </c>
      <c r="O24" s="31">
        <v>-5640.72595</v>
      </c>
      <c r="P24" s="31">
        <v>-17547.89631</v>
      </c>
      <c r="Q24" s="31">
        <v>-47691.177860000003</v>
      </c>
      <c r="R24" s="31">
        <v>-3976.5559900000003</v>
      </c>
      <c r="S24" s="31">
        <v>-4016.2936800000007</v>
      </c>
      <c r="T24" s="31">
        <v>-11.463799999999999</v>
      </c>
      <c r="U24" s="31">
        <v>-3935.5005300000003</v>
      </c>
      <c r="V24" s="31">
        <v>-155.77704999999997</v>
      </c>
      <c r="W24" s="31">
        <v>-26919.690989999999</v>
      </c>
      <c r="X24" s="31">
        <v>-1806.912</v>
      </c>
      <c r="Y24" s="31">
        <v>-27510.812710000002</v>
      </c>
      <c r="Z24" s="31">
        <v>-949.90247999999997</v>
      </c>
      <c r="AA24" s="31">
        <v>-15867.59894</v>
      </c>
      <c r="AB24" s="31">
        <v>-421.87210999999996</v>
      </c>
      <c r="AC24" s="31">
        <v>-55287.67527</v>
      </c>
      <c r="AD24" s="31">
        <v>-1187.38429</v>
      </c>
      <c r="AE24" s="31">
        <v>-34945.417849999998</v>
      </c>
      <c r="AF24" s="31">
        <v>-559325.41206999996</v>
      </c>
    </row>
    <row r="25" spans="1:32" ht="12.95" customHeight="1" x14ac:dyDescent="0.2">
      <c r="A25" s="250" t="s">
        <v>26</v>
      </c>
      <c r="B25" s="31">
        <v>88.637550000000005</v>
      </c>
      <c r="C25" s="31">
        <v>36460.302960000001</v>
      </c>
      <c r="D25" s="31">
        <v>33741.720909999996</v>
      </c>
      <c r="E25" s="31">
        <v>36201.71819</v>
      </c>
      <c r="F25" s="31">
        <v>5279.3990299999996</v>
      </c>
      <c r="G25" s="31">
        <v>424.97558999999995</v>
      </c>
      <c r="H25" s="31">
        <v>26019.644670000001</v>
      </c>
      <c r="I25" s="31">
        <v>2950.2065699999998</v>
      </c>
      <c r="J25" s="31">
        <v>72.296369999999996</v>
      </c>
      <c r="K25" s="31">
        <v>774.09818999999993</v>
      </c>
      <c r="L25" s="31">
        <v>10772.30061</v>
      </c>
      <c r="M25" s="31">
        <v>42331.600579999998</v>
      </c>
      <c r="N25" s="31">
        <v>94.674429999999987</v>
      </c>
      <c r="O25" s="31">
        <v>5289.2374500000005</v>
      </c>
      <c r="P25" s="31">
        <v>13908.48566</v>
      </c>
      <c r="Q25" s="31">
        <v>44488.577739999993</v>
      </c>
      <c r="R25" s="31">
        <v>3664.2991199999997</v>
      </c>
      <c r="S25" s="31">
        <v>2249.0911700000001</v>
      </c>
      <c r="T25" s="31">
        <v>6.9187000000000003</v>
      </c>
      <c r="U25" s="31">
        <v>2210.1863699999999</v>
      </c>
      <c r="V25" s="31">
        <v>36.59196</v>
      </c>
      <c r="W25" s="31">
        <v>21071.34463</v>
      </c>
      <c r="X25" s="31">
        <v>1300.7560000000001</v>
      </c>
      <c r="Y25" s="31">
        <v>23154.016319999999</v>
      </c>
      <c r="Z25" s="31">
        <v>788.19492999999989</v>
      </c>
      <c r="AA25" s="31">
        <v>11134.279289999999</v>
      </c>
      <c r="AB25" s="31">
        <v>364.6662</v>
      </c>
      <c r="AC25" s="31">
        <v>49098.95407</v>
      </c>
      <c r="AD25" s="31">
        <v>655.40297999999996</v>
      </c>
      <c r="AE25" s="307">
        <v>5044.5232200000009</v>
      </c>
      <c r="AF25" s="31">
        <v>379677.10145999992</v>
      </c>
    </row>
    <row r="26" spans="1:32" ht="12.95" customHeight="1" x14ac:dyDescent="0.2">
      <c r="A26" s="250" t="s">
        <v>1293</v>
      </c>
      <c r="B26" s="31">
        <v>944.91866000000005</v>
      </c>
      <c r="C26" s="31">
        <v>48836.925990000003</v>
      </c>
      <c r="D26" s="31">
        <v>36833.521950000002</v>
      </c>
      <c r="E26" s="31">
        <v>33664.363279999998</v>
      </c>
      <c r="F26" s="31">
        <v>8703.0608700000012</v>
      </c>
      <c r="G26" s="31">
        <v>15117.369240000002</v>
      </c>
      <c r="H26" s="31">
        <v>32857.705040000001</v>
      </c>
      <c r="I26" s="31">
        <v>6572.0119599999998</v>
      </c>
      <c r="J26" s="31">
        <v>107.49395</v>
      </c>
      <c r="K26" s="31">
        <v>860.03423999999995</v>
      </c>
      <c r="L26" s="31">
        <v>12261.38603</v>
      </c>
      <c r="M26" s="31">
        <v>46042.065019999995</v>
      </c>
      <c r="N26" s="31">
        <v>78.765219999999999</v>
      </c>
      <c r="O26" s="31">
        <v>3110.7823900000003</v>
      </c>
      <c r="P26" s="31">
        <v>15931.792089999999</v>
      </c>
      <c r="Q26" s="31">
        <v>32026.79218</v>
      </c>
      <c r="R26" s="31">
        <v>3059.1401499999997</v>
      </c>
      <c r="S26" s="31">
        <v>2427.2538399999999</v>
      </c>
      <c r="T26" s="31">
        <v>26.798380000000002</v>
      </c>
      <c r="U26" s="31">
        <v>3091.9780200000005</v>
      </c>
      <c r="V26" s="31">
        <v>187.28197</v>
      </c>
      <c r="W26" s="31">
        <v>17161.6319</v>
      </c>
      <c r="X26" s="31">
        <v>738.08900000000006</v>
      </c>
      <c r="Y26" s="31">
        <v>29169.913499999999</v>
      </c>
      <c r="Z26" s="31">
        <v>1168.3197399999999</v>
      </c>
      <c r="AA26" s="31">
        <v>14140.75777</v>
      </c>
      <c r="AB26" s="31">
        <v>119.03631</v>
      </c>
      <c r="AC26" s="31">
        <v>25760.875829999997</v>
      </c>
      <c r="AD26" s="31">
        <v>823.76146999999992</v>
      </c>
      <c r="AE26" s="31">
        <v>26571.782760000002</v>
      </c>
      <c r="AF26" s="31">
        <v>418395.60875000001</v>
      </c>
    </row>
    <row r="27" spans="1:32" ht="12.95" customHeight="1" x14ac:dyDescent="0.2">
      <c r="A27" s="250" t="s">
        <v>27</v>
      </c>
      <c r="B27" s="31">
        <v>-4.5034900000000002</v>
      </c>
      <c r="C27" s="31">
        <v>-38787.189720000009</v>
      </c>
      <c r="D27" s="31">
        <v>-24001.363879999997</v>
      </c>
      <c r="E27" s="31">
        <v>-21948.141029999995</v>
      </c>
      <c r="F27" s="31">
        <v>-6091.2352999999994</v>
      </c>
      <c r="G27" s="31">
        <v>-1056.7166399999999</v>
      </c>
      <c r="H27" s="31">
        <v>-20806.968809999998</v>
      </c>
      <c r="I27" s="31">
        <v>-3259.7012100000006</v>
      </c>
      <c r="J27" s="31">
        <v>-76.591380000000001</v>
      </c>
      <c r="K27" s="31">
        <v>-668.50707</v>
      </c>
      <c r="L27" s="31">
        <v>-10054.004050000001</v>
      </c>
      <c r="M27" s="31">
        <v>-30258.577580000001</v>
      </c>
      <c r="N27" s="31">
        <v>-57.120509999999996</v>
      </c>
      <c r="O27" s="31">
        <v>-2715.2029600000001</v>
      </c>
      <c r="P27" s="31">
        <v>-11903.564469999999</v>
      </c>
      <c r="Q27" s="31">
        <v>-29530.798709999999</v>
      </c>
      <c r="R27" s="31">
        <v>-2589.1082199999996</v>
      </c>
      <c r="S27" s="31">
        <v>-1292.5735099999999</v>
      </c>
      <c r="T27" s="31">
        <v>-22.086650000000002</v>
      </c>
      <c r="U27" s="31">
        <v>-1703.2039</v>
      </c>
      <c r="V27" s="31">
        <v>-68.33775</v>
      </c>
      <c r="W27" s="31">
        <v>-14122.281010000002</v>
      </c>
      <c r="X27" s="31">
        <v>-432.94600000000003</v>
      </c>
      <c r="Y27" s="31">
        <v>-24858.694670000001</v>
      </c>
      <c r="Z27" s="31">
        <v>-901.98400000000004</v>
      </c>
      <c r="AA27" s="31">
        <v>-9939.5805899999996</v>
      </c>
      <c r="AB27" s="31">
        <v>-97.546770000000009</v>
      </c>
      <c r="AC27" s="31">
        <v>-22321.12311</v>
      </c>
      <c r="AD27" s="31">
        <v>-388.79926</v>
      </c>
      <c r="AE27" s="31">
        <v>-6705.0564599999998</v>
      </c>
      <c r="AF27" s="31">
        <v>-286663.50871000002</v>
      </c>
    </row>
    <row r="28" spans="1:32" ht="12.95" customHeight="1" x14ac:dyDescent="0.2">
      <c r="A28" s="250" t="s">
        <v>1294</v>
      </c>
      <c r="B28" s="31">
        <v>0</v>
      </c>
      <c r="C28" s="31">
        <v>0</v>
      </c>
      <c r="D28" s="31">
        <v>-4524.9271700000008</v>
      </c>
      <c r="E28" s="31">
        <v>-1773.5683300000001</v>
      </c>
      <c r="F28" s="31">
        <v>575.66148999999996</v>
      </c>
      <c r="G28" s="31">
        <v>-4663.3469100000002</v>
      </c>
      <c r="H28" s="31">
        <v>-2552.2426999999998</v>
      </c>
      <c r="I28" s="31">
        <v>263.26261999999997</v>
      </c>
      <c r="J28" s="31">
        <v>-2.0445000000000002</v>
      </c>
      <c r="K28" s="31">
        <v>480.32669999999985</v>
      </c>
      <c r="L28" s="31">
        <v>227.77731907079033</v>
      </c>
      <c r="M28" s="31">
        <v>14.38900000000001</v>
      </c>
      <c r="N28" s="31">
        <v>3.9809999999999999</v>
      </c>
      <c r="O28" s="31">
        <v>-8.5930000000000035</v>
      </c>
      <c r="P28" s="31">
        <v>248.41270000000003</v>
      </c>
      <c r="Q28" s="31">
        <v>74.717420000000004</v>
      </c>
      <c r="R28" s="31">
        <v>-177.99819000000025</v>
      </c>
      <c r="S28" s="31">
        <v>-556.8435499999996</v>
      </c>
      <c r="T28" s="31">
        <v>1.0061499999999999</v>
      </c>
      <c r="U28" s="31">
        <v>0</v>
      </c>
      <c r="V28" s="31">
        <v>0</v>
      </c>
      <c r="W28" s="31">
        <v>-294.59634999999992</v>
      </c>
      <c r="X28" s="31">
        <v>0</v>
      </c>
      <c r="Y28" s="31">
        <v>0</v>
      </c>
      <c r="Z28" s="31">
        <v>-38.966700000000003</v>
      </c>
      <c r="AA28" s="31">
        <v>-585.0467000000001</v>
      </c>
      <c r="AB28" s="31">
        <v>-52.321970000000022</v>
      </c>
      <c r="AC28" s="31">
        <v>-1162.1215100000002</v>
      </c>
      <c r="AD28" s="31">
        <v>-99.041479999999993</v>
      </c>
      <c r="AE28" s="31">
        <v>-5917.83169</v>
      </c>
      <c r="AF28" s="31">
        <v>-20519.956350929217</v>
      </c>
    </row>
    <row r="29" spans="1:32" ht="12.95" customHeight="1" x14ac:dyDescent="0.2">
      <c r="A29" s="250" t="s">
        <v>1295</v>
      </c>
      <c r="B29" s="31">
        <v>0</v>
      </c>
      <c r="C29" s="31">
        <v>0</v>
      </c>
      <c r="D29" s="31">
        <v>-9965.3785800000005</v>
      </c>
      <c r="E29" s="31">
        <v>-16128.87592</v>
      </c>
      <c r="F29" s="31">
        <v>0</v>
      </c>
      <c r="G29" s="31">
        <v>-4664.5596599999999</v>
      </c>
      <c r="H29" s="31">
        <v>-4824.2640099999999</v>
      </c>
      <c r="I29" s="31">
        <v>-4.0546199999999999</v>
      </c>
      <c r="J29" s="31">
        <v>-2.0445000000000002</v>
      </c>
      <c r="K29" s="31">
        <v>-107.84775</v>
      </c>
      <c r="L29" s="31">
        <v>-1600.163421279352</v>
      </c>
      <c r="M29" s="31">
        <v>0</v>
      </c>
      <c r="N29" s="31">
        <v>0</v>
      </c>
      <c r="O29" s="31">
        <v>-46.57</v>
      </c>
      <c r="P29" s="31">
        <v>-14.42126</v>
      </c>
      <c r="Q29" s="31">
        <v>0</v>
      </c>
      <c r="R29" s="31">
        <v>-3846.7932700000001</v>
      </c>
      <c r="S29" s="31">
        <v>-2843.7807799999996</v>
      </c>
      <c r="T29" s="31">
        <v>1.0061499999999999</v>
      </c>
      <c r="U29" s="31">
        <v>0</v>
      </c>
      <c r="V29" s="31">
        <v>0</v>
      </c>
      <c r="W29" s="31">
        <v>-576.60799999999995</v>
      </c>
      <c r="X29" s="31">
        <v>0</v>
      </c>
      <c r="Y29" s="31">
        <v>0</v>
      </c>
      <c r="Z29" s="31">
        <v>-201.00716</v>
      </c>
      <c r="AA29" s="31">
        <v>-2974.145</v>
      </c>
      <c r="AB29" s="31">
        <v>-429.07489000000004</v>
      </c>
      <c r="AC29" s="31">
        <v>-1380.7676200000001</v>
      </c>
      <c r="AD29" s="31">
        <v>-99.041479999999993</v>
      </c>
      <c r="AE29" s="31">
        <v>-7062.7754100000002</v>
      </c>
      <c r="AF29" s="31">
        <v>-56771.167181279365</v>
      </c>
    </row>
    <row r="30" spans="1:32" ht="12.95" customHeight="1" x14ac:dyDescent="0.2">
      <c r="A30" s="250" t="s">
        <v>1296</v>
      </c>
      <c r="B30" s="31">
        <v>0</v>
      </c>
      <c r="C30" s="31">
        <v>0</v>
      </c>
      <c r="D30" s="31">
        <v>5349.6069900000002</v>
      </c>
      <c r="E30" s="31">
        <v>10766.86887</v>
      </c>
      <c r="F30" s="31">
        <v>0</v>
      </c>
      <c r="G30" s="31">
        <v>1.21275</v>
      </c>
      <c r="H30" s="31">
        <v>1342.7704899999999</v>
      </c>
      <c r="I30" s="31">
        <v>0</v>
      </c>
      <c r="J30" s="31">
        <v>0</v>
      </c>
      <c r="K30" s="31">
        <v>73.828909999999993</v>
      </c>
      <c r="L30" s="31">
        <v>1292.5212003501422</v>
      </c>
      <c r="M30" s="31">
        <v>0</v>
      </c>
      <c r="N30" s="31">
        <v>0</v>
      </c>
      <c r="O30" s="31">
        <v>37.976999999999997</v>
      </c>
      <c r="P30" s="31">
        <v>10.16595</v>
      </c>
      <c r="Q30" s="31">
        <v>0</v>
      </c>
      <c r="R30" s="31">
        <v>3577.3553299999999</v>
      </c>
      <c r="S30" s="31">
        <v>2286.93723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162.04046</v>
      </c>
      <c r="AA30" s="31">
        <v>2110.6219999999998</v>
      </c>
      <c r="AB30" s="31">
        <v>376.75292000000002</v>
      </c>
      <c r="AC30" s="31">
        <v>0</v>
      </c>
      <c r="AD30" s="31">
        <v>0</v>
      </c>
      <c r="AE30" s="31">
        <v>0</v>
      </c>
      <c r="AF30" s="31">
        <v>27388.660100350138</v>
      </c>
    </row>
    <row r="31" spans="1:32" ht="12.95" customHeight="1" x14ac:dyDescent="0.2">
      <c r="A31" s="250" t="s">
        <v>1297</v>
      </c>
      <c r="B31" s="31">
        <v>0</v>
      </c>
      <c r="C31" s="31">
        <v>0</v>
      </c>
      <c r="D31" s="31">
        <v>1666.1457399999999</v>
      </c>
      <c r="E31" s="31">
        <v>8355.1147799999999</v>
      </c>
      <c r="F31" s="31">
        <v>1899.8467800000001</v>
      </c>
      <c r="G31" s="31">
        <v>0</v>
      </c>
      <c r="H31" s="31">
        <v>1197.3985</v>
      </c>
      <c r="I31" s="31">
        <v>267.31723999999997</v>
      </c>
      <c r="J31" s="31">
        <v>0</v>
      </c>
      <c r="K31" s="31">
        <v>1773.5598399999999</v>
      </c>
      <c r="L31" s="31">
        <v>2323.4445000000001</v>
      </c>
      <c r="M31" s="31">
        <v>290.75299999999999</v>
      </c>
      <c r="N31" s="31">
        <v>3.9809999999999999</v>
      </c>
      <c r="O31" s="31">
        <v>0</v>
      </c>
      <c r="P31" s="31">
        <v>681.63654000000008</v>
      </c>
      <c r="Q31" s="31">
        <v>74.717420000000004</v>
      </c>
      <c r="R31" s="31">
        <v>1609.83691</v>
      </c>
      <c r="S31" s="31">
        <v>0</v>
      </c>
      <c r="T31" s="31">
        <v>0</v>
      </c>
      <c r="U31" s="31">
        <v>0</v>
      </c>
      <c r="V31" s="31">
        <v>0</v>
      </c>
      <c r="W31" s="31">
        <v>282.01165000000003</v>
      </c>
      <c r="X31" s="31">
        <v>0</v>
      </c>
      <c r="Y31" s="31">
        <v>0</v>
      </c>
      <c r="Z31" s="31">
        <v>0</v>
      </c>
      <c r="AA31" s="31">
        <v>931.28677000000005</v>
      </c>
      <c r="AB31" s="31">
        <v>0</v>
      </c>
      <c r="AC31" s="31">
        <v>218.64610999999999</v>
      </c>
      <c r="AD31" s="31">
        <v>0</v>
      </c>
      <c r="AE31" s="31">
        <v>1144.94372</v>
      </c>
      <c r="AF31" s="31">
        <v>22720.640499999998</v>
      </c>
    </row>
    <row r="32" spans="1:32" ht="12.95" customHeight="1" x14ac:dyDescent="0.2">
      <c r="A32" s="250" t="s">
        <v>1298</v>
      </c>
      <c r="B32" s="31">
        <v>0</v>
      </c>
      <c r="C32" s="31">
        <v>0</v>
      </c>
      <c r="D32" s="31">
        <v>-1575.30132</v>
      </c>
      <c r="E32" s="31">
        <v>-4766.6760599999998</v>
      </c>
      <c r="F32" s="31">
        <v>-1324.1852900000001</v>
      </c>
      <c r="G32" s="31">
        <v>0</v>
      </c>
      <c r="H32" s="31">
        <v>-268.14767999999998</v>
      </c>
      <c r="I32" s="31">
        <v>0</v>
      </c>
      <c r="J32" s="31">
        <v>0</v>
      </c>
      <c r="K32" s="31">
        <v>-1259.2143000000001</v>
      </c>
      <c r="L32" s="31">
        <v>-1788.02496</v>
      </c>
      <c r="M32" s="31">
        <v>-276.36399999999998</v>
      </c>
      <c r="N32" s="31">
        <v>0</v>
      </c>
      <c r="O32" s="31">
        <v>0</v>
      </c>
      <c r="P32" s="31">
        <v>-428.96853000000004</v>
      </c>
      <c r="Q32" s="31">
        <v>0</v>
      </c>
      <c r="R32" s="31">
        <v>-1518.39716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-652.81047000000001</v>
      </c>
      <c r="AB32" s="31">
        <v>0</v>
      </c>
      <c r="AC32" s="31">
        <v>0</v>
      </c>
      <c r="AD32" s="31">
        <v>0</v>
      </c>
      <c r="AE32" s="31">
        <v>0</v>
      </c>
      <c r="AF32" s="31">
        <v>-13858.089770000002</v>
      </c>
    </row>
    <row r="33" spans="1:32" ht="12.95" customHeight="1" x14ac:dyDescent="0.2">
      <c r="A33" s="252" t="s">
        <v>1299</v>
      </c>
      <c r="B33" s="31">
        <v>70.977182359506187</v>
      </c>
      <c r="C33" s="31">
        <v>472.23792999999995</v>
      </c>
      <c r="D33" s="31">
        <v>1923.9265999999998</v>
      </c>
      <c r="E33" s="31">
        <v>672.41343999999992</v>
      </c>
      <c r="F33" s="31">
        <v>1242.9531755447938</v>
      </c>
      <c r="G33" s="31">
        <v>913.63049000000024</v>
      </c>
      <c r="H33" s="31">
        <v>531.8506799999999</v>
      </c>
      <c r="I33" s="31">
        <v>751.78799127761204</v>
      </c>
      <c r="J33" s="31">
        <v>1.47681</v>
      </c>
      <c r="K33" s="31">
        <v>21.819519999999997</v>
      </c>
      <c r="L33" s="31">
        <v>301.8763810296611</v>
      </c>
      <c r="M33" s="31">
        <v>1432.1715123711776</v>
      </c>
      <c r="N33" s="31">
        <v>0</v>
      </c>
      <c r="O33" s="31">
        <v>4.6596646430603448</v>
      </c>
      <c r="P33" s="31">
        <v>113.53848254292433</v>
      </c>
      <c r="Q33" s="31">
        <v>431.99976309281089</v>
      </c>
      <c r="R33" s="31">
        <v>33.589080000000003</v>
      </c>
      <c r="S33" s="31">
        <v>575.63314000000003</v>
      </c>
      <c r="T33" s="31">
        <v>0.61750000000000005</v>
      </c>
      <c r="U33" s="31">
        <v>332.29633999999999</v>
      </c>
      <c r="V33" s="31">
        <v>20.04841364429257</v>
      </c>
      <c r="W33" s="31">
        <v>1898.4755510667069</v>
      </c>
      <c r="X33" s="31">
        <v>140.50200000000001</v>
      </c>
      <c r="Y33" s="31">
        <v>191.14189999999999</v>
      </c>
      <c r="Z33" s="31">
        <v>7.2926611210747216</v>
      </c>
      <c r="AA33" s="31">
        <v>377.05281209853126</v>
      </c>
      <c r="AB33" s="31">
        <v>8.2539999999999996</v>
      </c>
      <c r="AC33" s="31">
        <v>1510.0784322816846</v>
      </c>
      <c r="AD33" s="31">
        <v>52.963500000000003</v>
      </c>
      <c r="AE33" s="31">
        <v>1895.5609332585168</v>
      </c>
      <c r="AF33" s="31">
        <v>15930.825886332357</v>
      </c>
    </row>
    <row r="34" spans="1:32" ht="12.95" customHeight="1" x14ac:dyDescent="0.2">
      <c r="A34" s="250" t="s">
        <v>1308</v>
      </c>
      <c r="B34" s="31">
        <v>0</v>
      </c>
      <c r="C34" s="31">
        <v>0</v>
      </c>
      <c r="D34" s="31">
        <v>0</v>
      </c>
      <c r="E34" s="31">
        <v>10.44228</v>
      </c>
      <c r="F34" s="31">
        <v>0</v>
      </c>
      <c r="G34" s="31">
        <v>0</v>
      </c>
      <c r="H34" s="31">
        <v>98.881339999999994</v>
      </c>
      <c r="I34" s="31">
        <v>0</v>
      </c>
      <c r="J34" s="31">
        <v>2.3005999999999998</v>
      </c>
      <c r="K34" s="31">
        <v>10.684010000000001</v>
      </c>
      <c r="L34" s="31">
        <v>0</v>
      </c>
      <c r="M34" s="31">
        <v>0.39341999999999999</v>
      </c>
      <c r="N34" s="31">
        <v>2.3805399999999999</v>
      </c>
      <c r="O34" s="31">
        <v>0</v>
      </c>
      <c r="P34" s="31">
        <v>0</v>
      </c>
      <c r="Q34" s="31">
        <v>0</v>
      </c>
      <c r="R34" s="31">
        <v>0</v>
      </c>
      <c r="S34" s="31">
        <v>0.34461000000000003</v>
      </c>
      <c r="T34" s="31">
        <v>0</v>
      </c>
      <c r="U34" s="31">
        <v>4.6587500000000004</v>
      </c>
      <c r="V34" s="31">
        <v>0</v>
      </c>
      <c r="W34" s="31">
        <v>0</v>
      </c>
      <c r="X34" s="31">
        <v>0</v>
      </c>
      <c r="Y34" s="31">
        <v>96.570719999999994</v>
      </c>
      <c r="Z34" s="31">
        <v>-25.72092</v>
      </c>
      <c r="AA34" s="31">
        <v>0</v>
      </c>
      <c r="AB34" s="31">
        <v>0</v>
      </c>
      <c r="AC34" s="31">
        <v>0</v>
      </c>
      <c r="AD34" s="31">
        <v>0</v>
      </c>
      <c r="AE34" s="31">
        <v>-50.905199999999994</v>
      </c>
      <c r="AF34" s="31">
        <v>150.03014999999999</v>
      </c>
    </row>
    <row r="35" spans="1:32" ht="12.95" customHeight="1" x14ac:dyDescent="0.2">
      <c r="A35" s="250" t="s">
        <v>28</v>
      </c>
      <c r="B35" s="31">
        <v>0</v>
      </c>
      <c r="C35" s="31">
        <v>6.5501700000000005</v>
      </c>
      <c r="D35" s="31">
        <v>106.71522000000017</v>
      </c>
      <c r="E35" s="31">
        <v>381.00622999999996</v>
      </c>
      <c r="F35" s="31">
        <v>0.19750000000000001</v>
      </c>
      <c r="G35" s="31">
        <v>0</v>
      </c>
      <c r="H35" s="31">
        <v>-976.08689000000004</v>
      </c>
      <c r="I35" s="31">
        <v>0.93184</v>
      </c>
      <c r="J35" s="31">
        <v>0</v>
      </c>
      <c r="K35" s="31">
        <v>-9.2576599999999996</v>
      </c>
      <c r="L35" s="31">
        <v>32.382809999999985</v>
      </c>
      <c r="M35" s="31">
        <v>-382.98700000000002</v>
      </c>
      <c r="N35" s="31">
        <v>0</v>
      </c>
      <c r="O35" s="31">
        <v>0.26950000000000024</v>
      </c>
      <c r="P35" s="31">
        <v>51.673670000000001</v>
      </c>
      <c r="Q35" s="31">
        <v>0</v>
      </c>
      <c r="R35" s="31">
        <v>3.6597500000000016</v>
      </c>
      <c r="S35" s="31">
        <v>13.847</v>
      </c>
      <c r="T35" s="31">
        <v>0</v>
      </c>
      <c r="U35" s="31">
        <v>-1.8476700000000001</v>
      </c>
      <c r="V35" s="31">
        <v>0</v>
      </c>
      <c r="W35" s="31">
        <v>95.640719999999973</v>
      </c>
      <c r="X35" s="31">
        <v>2.8210000000000002</v>
      </c>
      <c r="Y35" s="31">
        <v>93.827959999999976</v>
      </c>
      <c r="Z35" s="31">
        <v>12.614799999999999</v>
      </c>
      <c r="AA35" s="31">
        <v>113.30481000000002</v>
      </c>
      <c r="AB35" s="31">
        <v>0</v>
      </c>
      <c r="AC35" s="31">
        <v>-1.4239200000001002</v>
      </c>
      <c r="AD35" s="31">
        <v>8.8701699999999981</v>
      </c>
      <c r="AE35" s="31">
        <v>-34.86</v>
      </c>
      <c r="AF35" s="31">
        <v>-482.14999000000006</v>
      </c>
    </row>
    <row r="36" spans="1:32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1:32" ht="15" customHeight="1" x14ac:dyDescent="0.2">
      <c r="A37" s="1318" t="s">
        <v>841</v>
      </c>
      <c r="B37" s="1721">
        <v>1306.9169023595061</v>
      </c>
      <c r="C37" s="1721">
        <v>12464.129709999992</v>
      </c>
      <c r="D37" s="1721">
        <v>5631.8195599999863</v>
      </c>
      <c r="E37" s="1721">
        <v>19422.810450000004</v>
      </c>
      <c r="F37" s="1721">
        <v>4506.8241655447937</v>
      </c>
      <c r="G37" s="1721">
        <v>14072.062259999992</v>
      </c>
      <c r="H37" s="1721">
        <v>22206.744559999992</v>
      </c>
      <c r="I37" s="1721">
        <v>1284.7083112776097</v>
      </c>
      <c r="J37" s="1721">
        <v>36.570969999999974</v>
      </c>
      <c r="K37" s="1721">
        <v>844.90032999999949</v>
      </c>
      <c r="L37" s="1721">
        <v>4996.7393001004439</v>
      </c>
      <c r="M37" s="1721">
        <v>22048.790882371155</v>
      </c>
      <c r="N37" s="1721">
        <v>72.220420000000018</v>
      </c>
      <c r="O37" s="1721">
        <v>762.64345464306143</v>
      </c>
      <c r="P37" s="1721">
        <v>6184.85660254292</v>
      </c>
      <c r="Q37" s="1721">
        <v>4715.0388030928061</v>
      </c>
      <c r="R37" s="1721">
        <v>617.36333000000104</v>
      </c>
      <c r="S37" s="1721">
        <v>2285.1631399999992</v>
      </c>
      <c r="T37" s="1721">
        <v>18.195740000000001</v>
      </c>
      <c r="U37" s="1721">
        <v>2480.992279999999</v>
      </c>
      <c r="V37" s="1721">
        <v>207.78522364429261</v>
      </c>
      <c r="W37" s="1721">
        <v>10931.915751066694</v>
      </c>
      <c r="X37" s="1721">
        <v>872.51199999999983</v>
      </c>
      <c r="Y37" s="1721">
        <v>6051.4999837999949</v>
      </c>
      <c r="Z37" s="1721">
        <v>457.14444112107515</v>
      </c>
      <c r="AA37" s="1721">
        <v>4622.5365220985286</v>
      </c>
      <c r="AB37" s="1721">
        <v>-17.920700000000075</v>
      </c>
      <c r="AC37" s="1721">
        <v>9393.7047622816899</v>
      </c>
      <c r="AD37" s="1721">
        <v>976.86986999999954</v>
      </c>
      <c r="AE37" s="1721">
        <v>19277.372913258507</v>
      </c>
      <c r="AF37" s="1721">
        <v>178732.91193920304</v>
      </c>
    </row>
    <row r="38" spans="1:32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</row>
    <row r="39" spans="1:32" ht="15" customHeight="1" x14ac:dyDescent="0.2">
      <c r="A39" s="926" t="s">
        <v>849</v>
      </c>
      <c r="B39" s="81"/>
      <c r="C39" s="8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</row>
    <row r="40" spans="1:32" ht="12.95" customHeight="1" x14ac:dyDescent="0.2">
      <c r="A40" s="78" t="s">
        <v>695</v>
      </c>
      <c r="B40" s="31">
        <v>-191.19125</v>
      </c>
      <c r="C40" s="31">
        <v>-8114.7565300000024</v>
      </c>
      <c r="D40" s="31">
        <v>-6808.1302600000236</v>
      </c>
      <c r="E40" s="31">
        <v>-22539.623194789187</v>
      </c>
      <c r="F40" s="31">
        <v>-800.81656000000294</v>
      </c>
      <c r="G40" s="31">
        <v>-18451.800192682829</v>
      </c>
      <c r="H40" s="31">
        <v>-30441.643208192745</v>
      </c>
      <c r="I40" s="31">
        <v>-613.50323000000003</v>
      </c>
      <c r="J40" s="31">
        <v>-44.928289999999947</v>
      </c>
      <c r="K40" s="31">
        <v>-295.40834000000018</v>
      </c>
      <c r="L40" s="31">
        <v>-4084.2180400000034</v>
      </c>
      <c r="M40" s="31">
        <v>-12241.234589999989</v>
      </c>
      <c r="N40" s="31">
        <v>-10.725089999999938</v>
      </c>
      <c r="O40" s="31">
        <v>-604.67987999999991</v>
      </c>
      <c r="P40" s="31">
        <v>-5077.8392799999947</v>
      </c>
      <c r="Q40" s="31">
        <v>-1332.6198500000064</v>
      </c>
      <c r="R40" s="31">
        <v>-1331.553919999998</v>
      </c>
      <c r="S40" s="31">
        <v>-2175.6485899999989</v>
      </c>
      <c r="T40" s="31">
        <v>14.809039999999992</v>
      </c>
      <c r="U40" s="31">
        <v>-817.93842999999981</v>
      </c>
      <c r="V40" s="31">
        <v>-64.668178188177876</v>
      </c>
      <c r="W40" s="31">
        <v>-7517.8256299999994</v>
      </c>
      <c r="X40" s="31">
        <v>-380.01699999999994</v>
      </c>
      <c r="Y40" s="31">
        <v>-2804.6851600000027</v>
      </c>
      <c r="Z40" s="31">
        <v>-532.98909000000003</v>
      </c>
      <c r="AA40" s="31">
        <v>-2015.2002552979993</v>
      </c>
      <c r="AB40" s="31">
        <v>-50.684130000000046</v>
      </c>
      <c r="AC40" s="31">
        <v>-8264.9037000000098</v>
      </c>
      <c r="AD40" s="31">
        <v>-990.26144049452068</v>
      </c>
      <c r="AE40" s="31">
        <v>-27413.129499999992</v>
      </c>
      <c r="AF40" s="31">
        <v>-165997.81376964549</v>
      </c>
    </row>
    <row r="41" spans="1:32" ht="12.95" customHeight="1" x14ac:dyDescent="0.2">
      <c r="A41" s="897" t="s">
        <v>693</v>
      </c>
      <c r="B41" s="31">
        <v>-216.46245999999999</v>
      </c>
      <c r="C41" s="31">
        <v>-25552.571229999998</v>
      </c>
      <c r="D41" s="31">
        <v>-26043.007070000003</v>
      </c>
      <c r="E41" s="31">
        <v>-42022.85396</v>
      </c>
      <c r="F41" s="31">
        <v>-4912.3105700000006</v>
      </c>
      <c r="G41" s="31">
        <v>-16361.359530000005</v>
      </c>
      <c r="H41" s="31">
        <v>-41498.402859999995</v>
      </c>
      <c r="I41" s="31">
        <v>-2394.9751200000001</v>
      </c>
      <c r="J41" s="31">
        <v>-338.28651000000002</v>
      </c>
      <c r="K41" s="31">
        <v>-1361.8001600000002</v>
      </c>
      <c r="L41" s="31">
        <v>-16462.184470000004</v>
      </c>
      <c r="M41" s="31">
        <v>-36972.109570000001</v>
      </c>
      <c r="N41" s="31">
        <v>-140.83865</v>
      </c>
      <c r="O41" s="31">
        <v>-4755.1593499999999</v>
      </c>
      <c r="P41" s="31">
        <v>-17571.63913</v>
      </c>
      <c r="Q41" s="31">
        <v>-21352.227680000004</v>
      </c>
      <c r="R41" s="31">
        <v>-5056.6426899999997</v>
      </c>
      <c r="S41" s="31">
        <v>-3622.4861999999998</v>
      </c>
      <c r="T41" s="31">
        <v>-6.9682800000000009</v>
      </c>
      <c r="U41" s="31">
        <v>-1230.53036</v>
      </c>
      <c r="V41" s="31">
        <v>-321.65388999999999</v>
      </c>
      <c r="W41" s="31">
        <v>-20727.815340000001</v>
      </c>
      <c r="X41" s="31">
        <v>-684.15099999999995</v>
      </c>
      <c r="Y41" s="31">
        <v>-18613.982330000003</v>
      </c>
      <c r="Z41" s="31">
        <v>-1018.0302800000001</v>
      </c>
      <c r="AA41" s="31">
        <v>-8531.2599987909998</v>
      </c>
      <c r="AB41" s="31">
        <v>-287.38749000000001</v>
      </c>
      <c r="AC41" s="31">
        <v>-30469.480360000001</v>
      </c>
      <c r="AD41" s="31">
        <v>-1486.1155200000001</v>
      </c>
      <c r="AE41" s="31">
        <v>-23226.280589999998</v>
      </c>
      <c r="AF41" s="31">
        <v>-373238.97264879092</v>
      </c>
    </row>
    <row r="42" spans="1:32" ht="12.95" customHeight="1" x14ac:dyDescent="0.2">
      <c r="A42" s="897" t="s">
        <v>156</v>
      </c>
      <c r="B42" s="31">
        <v>-216.46245999999999</v>
      </c>
      <c r="C42" s="31">
        <v>-25500.468519999995</v>
      </c>
      <c r="D42" s="31">
        <v>-22602.345590000001</v>
      </c>
      <c r="E42" s="31">
        <v>-40664.68450000001</v>
      </c>
      <c r="F42" s="31">
        <v>-4905.0367299999998</v>
      </c>
      <c r="G42" s="31">
        <v>-16361.35953</v>
      </c>
      <c r="H42" s="31">
        <v>-41452.073459999992</v>
      </c>
      <c r="I42" s="31">
        <v>-2384.9835200000002</v>
      </c>
      <c r="J42" s="31">
        <v>-338.28651000000002</v>
      </c>
      <c r="K42" s="31">
        <v>-1361.80016</v>
      </c>
      <c r="L42" s="31">
        <v>-15023.758059999998</v>
      </c>
      <c r="M42" s="31">
        <v>-36206.377489999992</v>
      </c>
      <c r="N42" s="31">
        <v>-140.83865</v>
      </c>
      <c r="O42" s="31">
        <v>-4755.1593499999999</v>
      </c>
      <c r="P42" s="31">
        <v>-17502.075750000007</v>
      </c>
      <c r="Q42" s="31">
        <v>-21308.358039999999</v>
      </c>
      <c r="R42" s="31">
        <v>-5049.2497800000001</v>
      </c>
      <c r="S42" s="31">
        <v>-3596.5872800000002</v>
      </c>
      <c r="T42" s="31">
        <v>-6.9682800000000009</v>
      </c>
      <c r="U42" s="31">
        <v>-1230.53036</v>
      </c>
      <c r="V42" s="31">
        <v>-307.14670000000001</v>
      </c>
      <c r="W42" s="31">
        <v>-20719.89561</v>
      </c>
      <c r="X42" s="31">
        <v>-684.15099999999995</v>
      </c>
      <c r="Y42" s="31">
        <v>-18571.67986</v>
      </c>
      <c r="Z42" s="31">
        <v>-1014.0743500000001</v>
      </c>
      <c r="AA42" s="31">
        <v>-8524.5922780000001</v>
      </c>
      <c r="AB42" s="31">
        <v>-287.38749000000001</v>
      </c>
      <c r="AC42" s="31">
        <v>-30469.480360000001</v>
      </c>
      <c r="AD42" s="31">
        <v>-1486.1155200000001</v>
      </c>
      <c r="AE42" s="31">
        <v>-23040.877510000322</v>
      </c>
      <c r="AF42" s="31">
        <v>-365712.80469800037</v>
      </c>
    </row>
    <row r="43" spans="1:32" ht="12.95" customHeight="1" x14ac:dyDescent="0.2">
      <c r="A43" s="897" t="s">
        <v>157</v>
      </c>
      <c r="B43" s="31">
        <v>0</v>
      </c>
      <c r="C43" s="31">
        <v>-52.102710000000002</v>
      </c>
      <c r="D43" s="31">
        <v>-3440.6614799999998</v>
      </c>
      <c r="E43" s="31">
        <v>-1358.1694599999996</v>
      </c>
      <c r="F43" s="31">
        <v>-7.27379</v>
      </c>
      <c r="G43" s="31">
        <v>0</v>
      </c>
      <c r="H43" s="31">
        <v>-46.329399999999993</v>
      </c>
      <c r="I43" s="31">
        <v>-9.9916</v>
      </c>
      <c r="J43" s="31">
        <v>0</v>
      </c>
      <c r="K43" s="31">
        <v>0</v>
      </c>
      <c r="L43" s="31">
        <v>-1438.4264099999998</v>
      </c>
      <c r="M43" s="31">
        <v>-765.73208</v>
      </c>
      <c r="N43" s="31">
        <v>0</v>
      </c>
      <c r="O43" s="31">
        <v>0</v>
      </c>
      <c r="P43" s="31">
        <v>-69.563380000000024</v>
      </c>
      <c r="Q43" s="31">
        <v>-43.86963999999999</v>
      </c>
      <c r="R43" s="31">
        <v>-7.3929099999999988</v>
      </c>
      <c r="S43" s="31">
        <v>-25.898810000000001</v>
      </c>
      <c r="T43" s="31">
        <v>0</v>
      </c>
      <c r="U43" s="31">
        <v>0</v>
      </c>
      <c r="V43" s="31">
        <v>-14.507190000000001</v>
      </c>
      <c r="W43" s="31">
        <v>-7.9197300000000004</v>
      </c>
      <c r="X43" s="31">
        <v>0</v>
      </c>
      <c r="Y43" s="31">
        <v>-42.30247</v>
      </c>
      <c r="Z43" s="31">
        <v>-3.9559299999999999</v>
      </c>
      <c r="AA43" s="31">
        <v>-6.6677619999999997</v>
      </c>
      <c r="AB43" s="31">
        <v>0</v>
      </c>
      <c r="AC43" s="31">
        <v>0</v>
      </c>
      <c r="AD43" s="31">
        <v>0</v>
      </c>
      <c r="AE43" s="31">
        <v>-185.40307999999999</v>
      </c>
      <c r="AF43" s="31">
        <v>-7526.1678319999974</v>
      </c>
    </row>
    <row r="44" spans="1:32" ht="12.95" customHeight="1" x14ac:dyDescent="0.2">
      <c r="A44" s="897" t="s">
        <v>691</v>
      </c>
      <c r="B44" s="31">
        <v>0</v>
      </c>
      <c r="C44" s="31">
        <v>16390.919320000001</v>
      </c>
      <c r="D44" s="31">
        <v>20560.1613</v>
      </c>
      <c r="E44" s="31">
        <v>22284.784630000002</v>
      </c>
      <c r="F44" s="31">
        <v>4193.7866899999999</v>
      </c>
      <c r="G44" s="31">
        <v>1437.3667700000003</v>
      </c>
      <c r="H44" s="31">
        <v>14466.437459999997</v>
      </c>
      <c r="I44" s="31">
        <v>1843.3792999999998</v>
      </c>
      <c r="J44" s="31">
        <v>302.48833000000002</v>
      </c>
      <c r="K44" s="31">
        <v>1037.6024200000002</v>
      </c>
      <c r="L44" s="31">
        <v>12694.502000000002</v>
      </c>
      <c r="M44" s="31">
        <v>25408.342669999998</v>
      </c>
      <c r="N44" s="31">
        <v>137.64209</v>
      </c>
      <c r="O44" s="31">
        <v>4170.4489599999997</v>
      </c>
      <c r="P44" s="31">
        <v>12384.91368</v>
      </c>
      <c r="Q44" s="31">
        <v>20089.76296</v>
      </c>
      <c r="R44" s="31">
        <v>4202.2478199999996</v>
      </c>
      <c r="S44" s="31">
        <v>2787.3783200000003</v>
      </c>
      <c r="T44" s="31">
        <v>5.2654299999999994</v>
      </c>
      <c r="U44" s="31">
        <v>776.72573999999997</v>
      </c>
      <c r="V44" s="31">
        <v>244.86223999999999</v>
      </c>
      <c r="W44" s="31">
        <v>15372.393139999998</v>
      </c>
      <c r="X44" s="31">
        <v>376.166</v>
      </c>
      <c r="Y44" s="31">
        <v>15853.48006</v>
      </c>
      <c r="Z44" s="31">
        <v>585.58193000000006</v>
      </c>
      <c r="AA44" s="31">
        <v>6235.7965398679989</v>
      </c>
      <c r="AB44" s="31">
        <v>243.52147999999997</v>
      </c>
      <c r="AC44" s="31">
        <v>24427.174179999998</v>
      </c>
      <c r="AD44" s="31">
        <v>851.32794999999999</v>
      </c>
      <c r="AE44" s="31">
        <v>3098.4465399999999</v>
      </c>
      <c r="AF44" s="31">
        <v>232462.90594986794</v>
      </c>
    </row>
    <row r="45" spans="1:32" ht="12.95" customHeight="1" x14ac:dyDescent="0.2">
      <c r="A45" s="73" t="s">
        <v>1606</v>
      </c>
      <c r="B45" s="31">
        <v>0</v>
      </c>
      <c r="C45" s="31">
        <v>15474.744819999998</v>
      </c>
      <c r="D45" s="31">
        <v>20560.089489999998</v>
      </c>
      <c r="E45" s="31">
        <v>22284.784630000002</v>
      </c>
      <c r="F45" s="31">
        <v>4193.7866700000004</v>
      </c>
      <c r="G45" s="31">
        <v>78.424669999999992</v>
      </c>
      <c r="H45" s="31">
        <v>14448.56221</v>
      </c>
      <c r="I45" s="31">
        <v>1814.30215</v>
      </c>
      <c r="J45" s="31">
        <v>302.48833000000002</v>
      </c>
      <c r="K45" s="31">
        <v>1037.6024199999999</v>
      </c>
      <c r="L45" s="31">
        <v>12687.37032</v>
      </c>
      <c r="M45" s="31">
        <v>25408.342669999998</v>
      </c>
      <c r="N45" s="31">
        <v>137.64209</v>
      </c>
      <c r="O45" s="31">
        <v>4157.8360556450216</v>
      </c>
      <c r="P45" s="31">
        <v>12384.913679999998</v>
      </c>
      <c r="Q45" s="31">
        <v>20089.76296</v>
      </c>
      <c r="R45" s="31">
        <v>4202.2478199999996</v>
      </c>
      <c r="S45" s="31">
        <v>2787.3782100000003</v>
      </c>
      <c r="T45" s="31">
        <v>5.2654299999999994</v>
      </c>
      <c r="U45" s="31">
        <v>578.61921999999993</v>
      </c>
      <c r="V45" s="31">
        <v>244.86223999999999</v>
      </c>
      <c r="W45" s="31">
        <v>15372.393139999998</v>
      </c>
      <c r="X45" s="31">
        <v>376.166</v>
      </c>
      <c r="Y45" s="31">
        <v>15853.48006</v>
      </c>
      <c r="Z45" s="31">
        <v>585.58186000000012</v>
      </c>
      <c r="AA45" s="31">
        <v>6235.7965399999994</v>
      </c>
      <c r="AB45" s="31">
        <v>243.52148</v>
      </c>
      <c r="AC45" s="31">
        <v>24427.174179999998</v>
      </c>
      <c r="AD45" s="31">
        <v>851.32749999999999</v>
      </c>
      <c r="AE45" s="31">
        <v>3074.0862618413203</v>
      </c>
      <c r="AF45" s="31">
        <v>229898.55310748631</v>
      </c>
    </row>
    <row r="46" spans="1:32" ht="12.95" customHeight="1" x14ac:dyDescent="0.2">
      <c r="A46" s="73" t="s">
        <v>1922</v>
      </c>
      <c r="B46" s="31">
        <v>0</v>
      </c>
      <c r="C46" s="31">
        <v>1340.7132099999999</v>
      </c>
      <c r="D46" s="31">
        <v>664.20742000000007</v>
      </c>
      <c r="E46" s="31">
        <v>0</v>
      </c>
      <c r="F46" s="31">
        <v>0</v>
      </c>
      <c r="G46" s="31">
        <v>0</v>
      </c>
      <c r="H46" s="31">
        <v>4364.8813799999998</v>
      </c>
      <c r="I46" s="31">
        <v>1287.75116</v>
      </c>
      <c r="J46" s="31">
        <v>0</v>
      </c>
      <c r="K46" s="31">
        <v>0</v>
      </c>
      <c r="L46" s="31">
        <v>1587.0922</v>
      </c>
      <c r="M46" s="31">
        <v>0</v>
      </c>
      <c r="N46" s="31">
        <v>0</v>
      </c>
      <c r="O46" s="31">
        <v>0</v>
      </c>
      <c r="P46" s="31">
        <v>0</v>
      </c>
      <c r="Q46" s="31">
        <v>34.681179999999998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1743.4189900000001</v>
      </c>
      <c r="X46" s="31">
        <v>0</v>
      </c>
      <c r="Y46" s="31">
        <v>0</v>
      </c>
      <c r="Z46" s="31">
        <v>0</v>
      </c>
      <c r="AA46" s="31">
        <v>0</v>
      </c>
      <c r="AB46" s="31">
        <v>102.35397</v>
      </c>
      <c r="AC46" s="31">
        <v>0</v>
      </c>
      <c r="AD46" s="31">
        <v>0</v>
      </c>
      <c r="AE46" s="31">
        <v>0</v>
      </c>
      <c r="AF46" s="31">
        <v>11125.099509999998</v>
      </c>
    </row>
    <row r="47" spans="1:32" ht="12.95" customHeight="1" x14ac:dyDescent="0.2">
      <c r="A47" s="73" t="s">
        <v>1004</v>
      </c>
      <c r="B47" s="31">
        <v>0</v>
      </c>
      <c r="C47" s="31">
        <v>12283.974199999999</v>
      </c>
      <c r="D47" s="31">
        <v>11868.260749999999</v>
      </c>
      <c r="E47" s="31">
        <v>21779.361800000002</v>
      </c>
      <c r="F47" s="31">
        <v>3687.1050800000003</v>
      </c>
      <c r="G47" s="31">
        <v>7.5751099999999996</v>
      </c>
      <c r="H47" s="31">
        <v>5118.4062600000007</v>
      </c>
      <c r="I47" s="31">
        <v>248.11192000000003</v>
      </c>
      <c r="J47" s="31">
        <v>187.48145000000002</v>
      </c>
      <c r="K47" s="31">
        <v>1037.6024199999999</v>
      </c>
      <c r="L47" s="31">
        <v>10153.673070000001</v>
      </c>
      <c r="M47" s="31">
        <v>19322.122859999999</v>
      </c>
      <c r="N47" s="31">
        <v>137.64209</v>
      </c>
      <c r="O47" s="31">
        <v>3684.0303440505991</v>
      </c>
      <c r="P47" s="31">
        <v>11584.418329999999</v>
      </c>
      <c r="Q47" s="31">
        <v>17135.711890000002</v>
      </c>
      <c r="R47" s="31">
        <v>4066.8492299999994</v>
      </c>
      <c r="S47" s="31">
        <v>2034.1666900000002</v>
      </c>
      <c r="T47" s="31">
        <v>5.2654299999999994</v>
      </c>
      <c r="U47" s="31">
        <v>578.61921999999993</v>
      </c>
      <c r="V47" s="31">
        <v>157.9282</v>
      </c>
      <c r="W47" s="31">
        <v>8860.985749999998</v>
      </c>
      <c r="X47" s="31">
        <v>372.95400000000001</v>
      </c>
      <c r="Y47" s="31">
        <v>0</v>
      </c>
      <c r="Z47" s="31">
        <v>386.11589000000009</v>
      </c>
      <c r="AA47" s="31">
        <v>5227.1468099999993</v>
      </c>
      <c r="AB47" s="31">
        <v>106.91171</v>
      </c>
      <c r="AC47" s="31">
        <v>24427.174179999998</v>
      </c>
      <c r="AD47" s="31">
        <v>540.73973999999998</v>
      </c>
      <c r="AE47" s="31">
        <v>1222.79223407932</v>
      </c>
      <c r="AF47" s="31">
        <v>166223.12665812988</v>
      </c>
    </row>
    <row r="48" spans="1:32" ht="12.95" customHeight="1" x14ac:dyDescent="0.2">
      <c r="A48" s="73" t="s">
        <v>1013</v>
      </c>
      <c r="B48" s="31">
        <v>0</v>
      </c>
      <c r="C48" s="31">
        <v>1850.0574100000001</v>
      </c>
      <c r="D48" s="31">
        <v>8027.6213200000002</v>
      </c>
      <c r="E48" s="31">
        <v>505.42282999999998</v>
      </c>
      <c r="F48" s="31">
        <v>506.68158999999997</v>
      </c>
      <c r="G48" s="31">
        <v>70.849559999999997</v>
      </c>
      <c r="H48" s="31">
        <v>4965.2745700000005</v>
      </c>
      <c r="I48" s="31">
        <v>278.43907000000002</v>
      </c>
      <c r="J48" s="31">
        <v>115.00688000000001</v>
      </c>
      <c r="K48" s="31">
        <v>0</v>
      </c>
      <c r="L48" s="31">
        <v>946.60504999999989</v>
      </c>
      <c r="M48" s="31">
        <v>6086.2198099999996</v>
      </c>
      <c r="N48" s="31">
        <v>0</v>
      </c>
      <c r="O48" s="31">
        <v>473.8057115944228</v>
      </c>
      <c r="P48" s="31">
        <v>800.49535000000003</v>
      </c>
      <c r="Q48" s="31">
        <v>2919.3698899999995</v>
      </c>
      <c r="R48" s="31">
        <v>135.39858999999998</v>
      </c>
      <c r="S48" s="31">
        <v>753.21152000000006</v>
      </c>
      <c r="T48" s="31">
        <v>0</v>
      </c>
      <c r="U48" s="31">
        <v>0</v>
      </c>
      <c r="V48" s="31">
        <v>86.934039999999996</v>
      </c>
      <c r="W48" s="31">
        <v>4767.9884000000002</v>
      </c>
      <c r="X48" s="31">
        <v>3.2120000000000002</v>
      </c>
      <c r="Y48" s="31">
        <v>15853.48006</v>
      </c>
      <c r="Z48" s="31">
        <v>199.46597000000003</v>
      </c>
      <c r="AA48" s="31">
        <v>1008.6497299999999</v>
      </c>
      <c r="AB48" s="31">
        <v>34.255800000000001</v>
      </c>
      <c r="AC48" s="31">
        <v>0</v>
      </c>
      <c r="AD48" s="31">
        <v>310.58776</v>
      </c>
      <c r="AE48" s="31">
        <v>1851.294027762</v>
      </c>
      <c r="AF48" s="31">
        <v>52550.326939356419</v>
      </c>
    </row>
    <row r="49" spans="1:32" ht="12.95" customHeight="1" x14ac:dyDescent="0.2">
      <c r="A49" s="73" t="s">
        <v>694</v>
      </c>
      <c r="B49" s="31">
        <v>0</v>
      </c>
      <c r="C49" s="31">
        <v>916.17450000000008</v>
      </c>
      <c r="D49" s="31">
        <v>7.1809999999999999E-2</v>
      </c>
      <c r="E49" s="31">
        <v>0</v>
      </c>
      <c r="F49" s="31">
        <v>0</v>
      </c>
      <c r="G49" s="31">
        <v>1358.9421200000002</v>
      </c>
      <c r="H49" s="31">
        <v>17.875250000000001</v>
      </c>
      <c r="I49" s="31">
        <v>29.077149999999964</v>
      </c>
      <c r="J49" s="31">
        <v>0</v>
      </c>
      <c r="K49" s="31">
        <v>0</v>
      </c>
      <c r="L49" s="31">
        <v>7.1316800000000002</v>
      </c>
      <c r="M49" s="31">
        <v>0</v>
      </c>
      <c r="N49" s="31">
        <v>0</v>
      </c>
      <c r="O49" s="31">
        <v>12.612904354977951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198.10652000000002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24.360029999999998</v>
      </c>
      <c r="AF49" s="31">
        <v>2564.351964354978</v>
      </c>
    </row>
    <row r="50" spans="1:32" ht="12.95" customHeight="1" x14ac:dyDescent="0.2">
      <c r="A50" s="73" t="s">
        <v>1014</v>
      </c>
      <c r="B50" s="31">
        <v>0</v>
      </c>
      <c r="C50" s="31">
        <v>0</v>
      </c>
      <c r="D50" s="31">
        <v>7.1809999999999999E-2</v>
      </c>
      <c r="E50" s="31">
        <v>0</v>
      </c>
      <c r="F50" s="31">
        <v>0</v>
      </c>
      <c r="G50" s="31">
        <v>1358.9421200000002</v>
      </c>
      <c r="H50" s="31">
        <v>17.875250000000001</v>
      </c>
      <c r="I50" s="31">
        <v>0</v>
      </c>
      <c r="J50" s="31">
        <v>0</v>
      </c>
      <c r="K50" s="31">
        <v>0</v>
      </c>
      <c r="L50" s="31">
        <v>7.1316800000000002</v>
      </c>
      <c r="M50" s="31">
        <v>0</v>
      </c>
      <c r="N50" s="31">
        <v>0</v>
      </c>
      <c r="O50" s="31">
        <v>12.612904354977951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24.360029999999998</v>
      </c>
      <c r="AF50" s="31">
        <v>1420.993794354978</v>
      </c>
    </row>
    <row r="51" spans="1:32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</row>
    <row r="52" spans="1:32" ht="12.95" customHeight="1" x14ac:dyDescent="0.2">
      <c r="A52" s="73" t="s">
        <v>1013</v>
      </c>
      <c r="B52" s="31">
        <v>0</v>
      </c>
      <c r="C52" s="31">
        <v>916.17450000000008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29.077149999999964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198.10652000000002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1143.35817</v>
      </c>
    </row>
    <row r="53" spans="1:32" ht="12.95" customHeight="1" x14ac:dyDescent="0.2">
      <c r="A53" s="254" t="s">
        <v>1300</v>
      </c>
      <c r="B53" s="31">
        <v>25.271209999999996</v>
      </c>
      <c r="C53" s="31">
        <v>1046.8953799999945</v>
      </c>
      <c r="D53" s="31">
        <v>-1325.28449000002</v>
      </c>
      <c r="E53" s="31">
        <v>-2801.5538647891863</v>
      </c>
      <c r="F53" s="31">
        <v>-82.292680000002292</v>
      </c>
      <c r="G53" s="31">
        <v>-3527.8074326828228</v>
      </c>
      <c r="H53" s="31">
        <v>-3409.6778081927478</v>
      </c>
      <c r="I53" s="31">
        <v>-61.9074099999998</v>
      </c>
      <c r="J53" s="31">
        <v>-9.1301099999999451</v>
      </c>
      <c r="K53" s="31">
        <v>28.789399999999887</v>
      </c>
      <c r="L53" s="31">
        <v>-316.53557000000183</v>
      </c>
      <c r="M53" s="31">
        <v>-677.46768999998676</v>
      </c>
      <c r="N53" s="31">
        <v>-7.5285299999999324</v>
      </c>
      <c r="O53" s="31">
        <v>-19.969489999999723</v>
      </c>
      <c r="P53" s="31">
        <v>108.88617000000522</v>
      </c>
      <c r="Q53" s="31">
        <v>-70.155130000002828</v>
      </c>
      <c r="R53" s="31">
        <v>-477.15904999999793</v>
      </c>
      <c r="S53" s="31">
        <v>-1340.5407099999993</v>
      </c>
      <c r="T53" s="31">
        <v>16.511889999999994</v>
      </c>
      <c r="U53" s="31">
        <v>-364.13380999999981</v>
      </c>
      <c r="V53" s="31">
        <v>12.123471811822128</v>
      </c>
      <c r="W53" s="31">
        <v>-2162.4034299999967</v>
      </c>
      <c r="X53" s="31">
        <v>-72.031999999999968</v>
      </c>
      <c r="Y53" s="31">
        <v>-44.182890000000043</v>
      </c>
      <c r="Z53" s="31">
        <v>-100.54074000000008</v>
      </c>
      <c r="AA53" s="31">
        <v>280.26320362500155</v>
      </c>
      <c r="AB53" s="31">
        <v>-6.8181200000000004</v>
      </c>
      <c r="AC53" s="31">
        <v>-2222.5975200000066</v>
      </c>
      <c r="AD53" s="31">
        <v>-355.47387049452055</v>
      </c>
      <c r="AE53" s="31">
        <v>-7285.2954499999951</v>
      </c>
      <c r="AF53" s="31">
        <v>-25221.74707072246</v>
      </c>
    </row>
    <row r="54" spans="1:32" ht="12.95" customHeight="1" x14ac:dyDescent="0.2">
      <c r="A54" s="254" t="s">
        <v>1301</v>
      </c>
      <c r="B54" s="31">
        <v>-140.31299999999999</v>
      </c>
      <c r="C54" s="31">
        <v>-19299.428749999999</v>
      </c>
      <c r="D54" s="31">
        <v>-45526.361180000014</v>
      </c>
      <c r="E54" s="31">
        <v>-29773.100380000003</v>
      </c>
      <c r="F54" s="31">
        <v>-11873.994019999998</v>
      </c>
      <c r="G54" s="31">
        <v>-26396.85000240738</v>
      </c>
      <c r="H54" s="31">
        <v>-43936.882590471381</v>
      </c>
      <c r="I54" s="31">
        <v>-3231.2658699999997</v>
      </c>
      <c r="J54" s="31">
        <v>-602.66</v>
      </c>
      <c r="K54" s="31">
        <v>-383.91244999999998</v>
      </c>
      <c r="L54" s="31">
        <v>-14994.454519999998</v>
      </c>
      <c r="M54" s="31">
        <v>-55214.872219999997</v>
      </c>
      <c r="N54" s="31">
        <v>-852.41584</v>
      </c>
      <c r="O54" s="31">
        <v>-1760.6363199999998</v>
      </c>
      <c r="P54" s="31">
        <v>-21330.11075</v>
      </c>
      <c r="Q54" s="31">
        <v>-34504.885770000001</v>
      </c>
      <c r="R54" s="31">
        <v>-10135.990690000001</v>
      </c>
      <c r="S54" s="31">
        <v>-6629.6554099999994</v>
      </c>
      <c r="T54" s="31">
        <v>-26.10201</v>
      </c>
      <c r="U54" s="31">
        <v>-3214.8842400000003</v>
      </c>
      <c r="V54" s="31">
        <v>-3498.7734297795205</v>
      </c>
      <c r="W54" s="31">
        <v>-23482.34836</v>
      </c>
      <c r="X54" s="31">
        <v>-468.68599999999998</v>
      </c>
      <c r="Y54" s="31">
        <v>-12550.794850000002</v>
      </c>
      <c r="Z54" s="31">
        <v>-410.03494000000001</v>
      </c>
      <c r="AA54" s="31">
        <v>-10090.956047997999</v>
      </c>
      <c r="AB54" s="31">
        <v>-173.15639999999999</v>
      </c>
      <c r="AC54" s="31">
        <v>-33035.949380000005</v>
      </c>
      <c r="AD54" s="31">
        <v>-1126.3449604945206</v>
      </c>
      <c r="AE54" s="31">
        <v>-21781.830439999998</v>
      </c>
      <c r="AF54" s="31">
        <v>-436447.65082115075</v>
      </c>
    </row>
    <row r="55" spans="1:32" ht="12.95" customHeight="1" x14ac:dyDescent="0.2">
      <c r="A55" s="254" t="s">
        <v>1302</v>
      </c>
      <c r="B55" s="31">
        <v>51.787999999999997</v>
      </c>
      <c r="C55" s="31">
        <v>15722.56221</v>
      </c>
      <c r="D55" s="31">
        <v>40095.815340000001</v>
      </c>
      <c r="E55" s="31">
        <v>15780.175325210817</v>
      </c>
      <c r="F55" s="31">
        <v>9752.7070499999973</v>
      </c>
      <c r="G55" s="31">
        <v>10266.89895972456</v>
      </c>
      <c r="H55" s="31">
        <v>31933.998562278633</v>
      </c>
      <c r="I55" s="31">
        <v>3070.3651</v>
      </c>
      <c r="J55" s="31">
        <v>498.56481000000002</v>
      </c>
      <c r="K55" s="31">
        <v>299.24876</v>
      </c>
      <c r="L55" s="31">
        <v>12120.080849999998</v>
      </c>
      <c r="M55" s="31">
        <v>46863.004860000008</v>
      </c>
      <c r="N55" s="31">
        <v>707.9552000000001</v>
      </c>
      <c r="O55" s="31">
        <v>1669.84878</v>
      </c>
      <c r="P55" s="31">
        <v>16356.02296</v>
      </c>
      <c r="Q55" s="31">
        <v>32936.370620000002</v>
      </c>
      <c r="R55" s="31">
        <v>8854.2383200000022</v>
      </c>
      <c r="S55" s="31">
        <v>4720.5286299999998</v>
      </c>
      <c r="T55" s="31">
        <v>15.661200000000001</v>
      </c>
      <c r="U55" s="31">
        <v>2698.7653400000004</v>
      </c>
      <c r="V55" s="31">
        <v>2758.2076882587144</v>
      </c>
      <c r="W55" s="31">
        <v>17735.742560000002</v>
      </c>
      <c r="X55" s="31">
        <v>329.20400000000001</v>
      </c>
      <c r="Y55" s="31">
        <v>10974.26138</v>
      </c>
      <c r="Z55" s="31">
        <v>216.11409000000003</v>
      </c>
      <c r="AA55" s="31">
        <v>8424.7460316230008</v>
      </c>
      <c r="AB55" s="31">
        <v>152.04198</v>
      </c>
      <c r="AC55" s="31">
        <v>28054.8966</v>
      </c>
      <c r="AD55" s="31">
        <v>624.46293000000003</v>
      </c>
      <c r="AE55" s="31">
        <v>5254.7718700000005</v>
      </c>
      <c r="AF55" s="31">
        <v>328939.05000709568</v>
      </c>
    </row>
    <row r="56" spans="1:32" ht="12.95" customHeight="1" x14ac:dyDescent="0.2">
      <c r="A56" s="254" t="s">
        <v>1303</v>
      </c>
      <c r="B56" s="31">
        <v>116.49167999999999</v>
      </c>
      <c r="C56" s="31">
        <v>22767.254009999997</v>
      </c>
      <c r="D56" s="31">
        <v>28353.890649999998</v>
      </c>
      <c r="E56" s="31">
        <v>24813.339</v>
      </c>
      <c r="F56" s="31">
        <v>11868.503359999999</v>
      </c>
      <c r="G56" s="31">
        <v>21042.929279999997</v>
      </c>
      <c r="H56" s="31">
        <v>31326.457559999999</v>
      </c>
      <c r="I56" s="31">
        <v>2880.6153099999997</v>
      </c>
      <c r="J56" s="31">
        <v>556.19574999999998</v>
      </c>
      <c r="K56" s="31">
        <v>665.2916899999999</v>
      </c>
      <c r="L56" s="31">
        <v>12497.434309999999</v>
      </c>
      <c r="M56" s="31">
        <v>36469.171940000007</v>
      </c>
      <c r="N56" s="31">
        <v>833.41942000000006</v>
      </c>
      <c r="O56" s="31">
        <v>1730.45207</v>
      </c>
      <c r="P56" s="31">
        <v>22952.334620000001</v>
      </c>
      <c r="Q56" s="31">
        <v>31647.869739999998</v>
      </c>
      <c r="R56" s="31">
        <v>3329.0364300000001</v>
      </c>
      <c r="S56" s="31">
        <v>2934.3655200000003</v>
      </c>
      <c r="T56" s="31">
        <v>75.195999999999998</v>
      </c>
      <c r="U56" s="31">
        <v>813.82481000000007</v>
      </c>
      <c r="V56" s="31">
        <v>5819.637993332628</v>
      </c>
      <c r="W56" s="31">
        <v>16101.349</v>
      </c>
      <c r="X56" s="31">
        <v>166.477</v>
      </c>
      <c r="Y56" s="31">
        <v>13414.670740000001</v>
      </c>
      <c r="Z56" s="31">
        <v>417.41919999999993</v>
      </c>
      <c r="AA56" s="31">
        <v>7469.9211999999998</v>
      </c>
      <c r="AB56" s="31">
        <v>74.842399999999998</v>
      </c>
      <c r="AC56" s="31">
        <v>17959.959849999999</v>
      </c>
      <c r="AD56" s="31">
        <v>270.67939000000001</v>
      </c>
      <c r="AE56" s="31">
        <v>12908.024100000002</v>
      </c>
      <c r="AF56" s="31">
        <v>332277.0540233326</v>
      </c>
    </row>
    <row r="57" spans="1:32" ht="12.95" customHeight="1" x14ac:dyDescent="0.2">
      <c r="A57" s="254" t="s">
        <v>1304</v>
      </c>
      <c r="B57" s="31">
        <v>-2.6954699999999998</v>
      </c>
      <c r="C57" s="31">
        <v>-18143.492090000003</v>
      </c>
      <c r="D57" s="31">
        <v>-24248.629300000004</v>
      </c>
      <c r="E57" s="31">
        <v>-13621.96781</v>
      </c>
      <c r="F57" s="31">
        <v>-9829.5090700000001</v>
      </c>
      <c r="G57" s="31">
        <v>-8440.7856699999993</v>
      </c>
      <c r="H57" s="31">
        <v>-22733.251339999999</v>
      </c>
      <c r="I57" s="31">
        <v>-2781.6219499999997</v>
      </c>
      <c r="J57" s="31">
        <v>-461.23066999999998</v>
      </c>
      <c r="K57" s="31">
        <v>-551.83860000000004</v>
      </c>
      <c r="L57" s="31">
        <v>-9939.5962100000015</v>
      </c>
      <c r="M57" s="31">
        <v>-28794.772270000005</v>
      </c>
      <c r="N57" s="31">
        <v>-696.48731000000009</v>
      </c>
      <c r="O57" s="31">
        <v>-1659.63402</v>
      </c>
      <c r="P57" s="31">
        <v>-17869.360659999998</v>
      </c>
      <c r="Q57" s="31">
        <v>-30149.509720000002</v>
      </c>
      <c r="R57" s="31">
        <v>-2524.4431099999997</v>
      </c>
      <c r="S57" s="31">
        <v>-2365.77945</v>
      </c>
      <c r="T57" s="31">
        <v>-48.243300000000005</v>
      </c>
      <c r="U57" s="31">
        <v>-661.83971999999994</v>
      </c>
      <c r="V57" s="31">
        <v>-5066.9487799999997</v>
      </c>
      <c r="W57" s="31">
        <v>-12517.146629999999</v>
      </c>
      <c r="X57" s="31">
        <v>-99.027000000000001</v>
      </c>
      <c r="Y57" s="31">
        <v>-11882.320159999999</v>
      </c>
      <c r="Z57" s="31">
        <v>-324.03909000000004</v>
      </c>
      <c r="AA57" s="31">
        <v>-5523.4479799999999</v>
      </c>
      <c r="AB57" s="31">
        <v>-60.546100000000003</v>
      </c>
      <c r="AC57" s="31">
        <v>-15201.50459</v>
      </c>
      <c r="AD57" s="31">
        <v>-124.27123000000002</v>
      </c>
      <c r="AE57" s="31">
        <v>-3666.26098</v>
      </c>
      <c r="AF57" s="31">
        <v>-249990.20028000005</v>
      </c>
    </row>
    <row r="58" spans="1:32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</row>
    <row r="59" spans="1:32" ht="12.95" customHeight="1" x14ac:dyDescent="0.2">
      <c r="A59" s="252" t="s">
        <v>1309</v>
      </c>
      <c r="B59" s="31">
        <v>-20.546410000000002</v>
      </c>
      <c r="C59" s="31">
        <v>-144.34696</v>
      </c>
      <c r="D59" s="31">
        <v>-57.671520000000008</v>
      </c>
      <c r="E59" s="31">
        <v>-607.03556999999989</v>
      </c>
      <c r="F59" s="31">
        <v>1.018E-2</v>
      </c>
      <c r="G59" s="31">
        <v>-173.80589000000001</v>
      </c>
      <c r="H59" s="31">
        <v>-202.27946</v>
      </c>
      <c r="I59" s="31">
        <v>-0.25506000000000001</v>
      </c>
      <c r="J59" s="31">
        <v>-5.13795</v>
      </c>
      <c r="K59" s="31">
        <v>-11.085520000000001</v>
      </c>
      <c r="L59" s="31">
        <v>24.468489999999999</v>
      </c>
      <c r="M59" s="31">
        <v>-414.93012999999968</v>
      </c>
      <c r="N59" s="31">
        <v>0</v>
      </c>
      <c r="O59" s="31">
        <v>14.482170000000002</v>
      </c>
      <c r="P59" s="31">
        <v>-82.12688</v>
      </c>
      <c r="Q59" s="31">
        <v>15.804880000000001</v>
      </c>
      <c r="R59" s="31">
        <v>7.5313699999999999</v>
      </c>
      <c r="S59" s="31">
        <v>-37.097949999999997</v>
      </c>
      <c r="T59" s="31">
        <v>-0.18055000000000002</v>
      </c>
      <c r="U59" s="31">
        <v>-18.267160000000004</v>
      </c>
      <c r="V59" s="31">
        <v>-2.4162400000000002</v>
      </c>
      <c r="W59" s="31">
        <v>-194.08493999999999</v>
      </c>
      <c r="X59" s="31">
        <v>-23.332999999999998</v>
      </c>
      <c r="Y59" s="31">
        <v>-156.52223000000001</v>
      </c>
      <c r="Z59" s="31">
        <v>-5.5409300000000004</v>
      </c>
      <c r="AA59" s="31">
        <v>-131.53832999999995</v>
      </c>
      <c r="AB59" s="31">
        <v>-3.83223</v>
      </c>
      <c r="AC59" s="31">
        <v>-176.70559999999986</v>
      </c>
      <c r="AD59" s="31">
        <v>0</v>
      </c>
      <c r="AE59" s="31">
        <v>-1328.6618099999998</v>
      </c>
      <c r="AF59" s="31">
        <v>-3735.1052300000001</v>
      </c>
    </row>
    <row r="60" spans="1:32" ht="12.95" customHeight="1" x14ac:dyDescent="0.2">
      <c r="A60" s="1704" t="s">
        <v>1232</v>
      </c>
      <c r="B60" s="31">
        <v>-1037.4960726667202</v>
      </c>
      <c r="C60" s="31">
        <v>-2009.2343499999997</v>
      </c>
      <c r="D60" s="31">
        <v>-1553.8675635620002</v>
      </c>
      <c r="E60" s="31">
        <v>-6949.8791877069889</v>
      </c>
      <c r="F60" s="31">
        <v>-3501.5670948201455</v>
      </c>
      <c r="G60" s="31">
        <v>-5830.7759161919403</v>
      </c>
      <c r="H60" s="31">
        <v>-5063.0827900000013</v>
      </c>
      <c r="I60" s="31">
        <v>-1242.6188907838941</v>
      </c>
      <c r="J60" s="31">
        <v>6.6330900000000028</v>
      </c>
      <c r="K60" s="31">
        <v>7.9525399999999422</v>
      </c>
      <c r="L60" s="31">
        <v>10.280820000000858</v>
      </c>
      <c r="M60" s="31">
        <v>-5700.8930665608568</v>
      </c>
      <c r="N60" s="31">
        <v>26.212607775507522</v>
      </c>
      <c r="O60" s="31">
        <v>488.78952546686446</v>
      </c>
      <c r="P60" s="31">
        <v>-411.16159000000016</v>
      </c>
      <c r="Q60" s="31">
        <v>6279.7011311179986</v>
      </c>
      <c r="R60" s="31">
        <v>35.557562300606833</v>
      </c>
      <c r="S60" s="31">
        <v>-2130.9691899999998</v>
      </c>
      <c r="T60" s="31">
        <v>-8.8152100000000004</v>
      </c>
      <c r="U60" s="31">
        <v>-750.78676872685844</v>
      </c>
      <c r="V60" s="31">
        <v>-416.00759206345032</v>
      </c>
      <c r="W60" s="31">
        <v>3305.1829354189695</v>
      </c>
      <c r="X60" s="31">
        <v>-72.95199999999997</v>
      </c>
      <c r="Y60" s="31">
        <v>2465.4993399999994</v>
      </c>
      <c r="Z60" s="31">
        <v>95.737640220618516</v>
      </c>
      <c r="AA60" s="31">
        <v>-2349.4092921019433</v>
      </c>
      <c r="AB60" s="31">
        <v>42.384609999999995</v>
      </c>
      <c r="AC60" s="31">
        <v>210.38095087619149</v>
      </c>
      <c r="AD60" s="31">
        <v>-114.39451000000005</v>
      </c>
      <c r="AE60" s="31">
        <v>-8075.5666781119417</v>
      </c>
      <c r="AF60" s="31">
        <v>-34245.165010119985</v>
      </c>
    </row>
    <row r="61" spans="1:32" ht="12.95" customHeight="1" x14ac:dyDescent="0.2">
      <c r="A61" s="1708" t="s">
        <v>2036</v>
      </c>
      <c r="B61" s="31">
        <v>-308.07785999999999</v>
      </c>
      <c r="C61" s="31">
        <v>-5168.6078399999997</v>
      </c>
      <c r="D61" s="31">
        <v>-5304.6781835620004</v>
      </c>
      <c r="E61" s="31">
        <v>-8965.0370077069874</v>
      </c>
      <c r="F61" s="31">
        <v>-2018.6926900000001</v>
      </c>
      <c r="G61" s="31">
        <v>-3644.11670619194</v>
      </c>
      <c r="H61" s="31">
        <v>-9923.5366100000028</v>
      </c>
      <c r="I61" s="31">
        <v>-667.88026999999988</v>
      </c>
      <c r="J61" s="31">
        <v>-50.575830000000003</v>
      </c>
      <c r="K61" s="31">
        <v>-275.97409999999996</v>
      </c>
      <c r="L61" s="31">
        <v>-3719.8298500000001</v>
      </c>
      <c r="M61" s="31">
        <v>-8660.9343699999972</v>
      </c>
      <c r="N61" s="31">
        <v>-37.832350000000005</v>
      </c>
      <c r="O61" s="31">
        <v>-1255.1891799999999</v>
      </c>
      <c r="P61" s="31">
        <v>-4342.5775100000001</v>
      </c>
      <c r="Q61" s="31">
        <v>-6527.929869999999</v>
      </c>
      <c r="R61" s="31">
        <v>-1426.4051400000001</v>
      </c>
      <c r="S61" s="31">
        <v>-1218.81594</v>
      </c>
      <c r="T61" s="31">
        <v>-7.5602900000000002</v>
      </c>
      <c r="U61" s="31">
        <v>-1415.1057687268585</v>
      </c>
      <c r="V61" s="31">
        <v>-77.301630000000003</v>
      </c>
      <c r="W61" s="31">
        <v>-6728.7806200000005</v>
      </c>
      <c r="X61" s="31">
        <v>-328.93599999999998</v>
      </c>
      <c r="Y61" s="31">
        <v>-4696.0430600000009</v>
      </c>
      <c r="Z61" s="31">
        <v>-370.00895000000003</v>
      </c>
      <c r="AA61" s="31">
        <v>-3272.0372899999998</v>
      </c>
      <c r="AB61" s="31">
        <v>-71.521529999999998</v>
      </c>
      <c r="AC61" s="31">
        <v>-8619.0576400000009</v>
      </c>
      <c r="AD61" s="31">
        <v>-335.63317000000006</v>
      </c>
      <c r="AE61" s="31">
        <v>-5538.77358</v>
      </c>
      <c r="AF61" s="31">
        <v>-94977.450836187796</v>
      </c>
    </row>
    <row r="62" spans="1:32" ht="12.95" customHeight="1" x14ac:dyDescent="0.2">
      <c r="A62" s="1708" t="s">
        <v>3962</v>
      </c>
      <c r="B62" s="31">
        <v>-308.07785999999999</v>
      </c>
      <c r="C62" s="31">
        <v>-5168.6078399999997</v>
      </c>
      <c r="D62" s="31">
        <v>-5304.6781835620004</v>
      </c>
      <c r="E62" s="31">
        <v>-8965.0370077069874</v>
      </c>
      <c r="F62" s="31">
        <v>-2018.6926900000001</v>
      </c>
      <c r="G62" s="31">
        <v>-3644.11670619194</v>
      </c>
      <c r="H62" s="31">
        <v>-9923.5366100000028</v>
      </c>
      <c r="I62" s="31">
        <v>-667.88026999999988</v>
      </c>
      <c r="J62" s="31">
        <v>-50.575830000000003</v>
      </c>
      <c r="K62" s="31">
        <v>-275.97409999999996</v>
      </c>
      <c r="L62" s="31">
        <v>-3719.8298500000001</v>
      </c>
      <c r="M62" s="31">
        <v>-8660.9343699999972</v>
      </c>
      <c r="N62" s="31">
        <v>-37.832350000000005</v>
      </c>
      <c r="O62" s="31">
        <v>-1255.1891799999999</v>
      </c>
      <c r="P62" s="31">
        <v>-4342.5775100000001</v>
      </c>
      <c r="Q62" s="31">
        <v>-6527.929869999999</v>
      </c>
      <c r="R62" s="31">
        <v>-1426.4051400000001</v>
      </c>
      <c r="S62" s="31">
        <v>-1218.81594</v>
      </c>
      <c r="T62" s="31">
        <v>-7.5602900000000002</v>
      </c>
      <c r="U62" s="31">
        <v>-1415.1057687268585</v>
      </c>
      <c r="V62" s="31">
        <v>-77.301630000000003</v>
      </c>
      <c r="W62" s="31">
        <v>-6728.7806200000005</v>
      </c>
      <c r="X62" s="31">
        <v>-328.93599999999998</v>
      </c>
      <c r="Y62" s="31">
        <v>-4696.0430600000009</v>
      </c>
      <c r="Z62" s="31">
        <v>-370.00895000000003</v>
      </c>
      <c r="AA62" s="31">
        <v>-3272.0372899999998</v>
      </c>
      <c r="AB62" s="31">
        <v>-71.521529999999998</v>
      </c>
      <c r="AC62" s="31">
        <v>-8619.0576400000009</v>
      </c>
      <c r="AD62" s="31">
        <v>-335.63317000000006</v>
      </c>
      <c r="AE62" s="31">
        <v>-5538.77358</v>
      </c>
      <c r="AF62" s="31">
        <v>-94977.450836187796</v>
      </c>
    </row>
    <row r="63" spans="1:32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</row>
    <row r="64" spans="1:32" ht="12.95" customHeight="1" x14ac:dyDescent="0.2">
      <c r="A64" s="1708" t="s">
        <v>1946</v>
      </c>
      <c r="B64" s="31">
        <v>13.77528</v>
      </c>
      <c r="C64" s="31">
        <v>5664.78532</v>
      </c>
      <c r="D64" s="31">
        <v>7639.9391999999998</v>
      </c>
      <c r="E64" s="31">
        <v>8990.2924800000001</v>
      </c>
      <c r="F64" s="31">
        <v>1184.7954299999999</v>
      </c>
      <c r="G64" s="31">
        <v>53.083320000000008</v>
      </c>
      <c r="H64" s="31">
        <v>7017.14815</v>
      </c>
      <c r="I64" s="31">
        <v>990.80867999999998</v>
      </c>
      <c r="J64" s="31">
        <v>92.862800000000007</v>
      </c>
      <c r="K64" s="31">
        <v>390.28230999999994</v>
      </c>
      <c r="L64" s="31">
        <v>5275.8715300000003</v>
      </c>
      <c r="M64" s="31">
        <v>7966.3224500000006</v>
      </c>
      <c r="N64" s="31">
        <v>88.945299999999989</v>
      </c>
      <c r="O64" s="31">
        <v>2194.8568000000005</v>
      </c>
      <c r="P64" s="31">
        <v>4875.3174799999997</v>
      </c>
      <c r="Q64" s="31">
        <v>14871.643939999998</v>
      </c>
      <c r="R64" s="31">
        <v>2072.4108799999995</v>
      </c>
      <c r="S64" s="31">
        <v>956.90923999999984</v>
      </c>
      <c r="T64" s="31">
        <v>16.396169999999998</v>
      </c>
      <c r="U64" s="31">
        <v>1061.2056600000001</v>
      </c>
      <c r="V64" s="31">
        <v>47.605229999999999</v>
      </c>
      <c r="W64" s="31">
        <v>11961.673859999999</v>
      </c>
      <c r="X64" s="31">
        <v>400.01799999999997</v>
      </c>
      <c r="Y64" s="31">
        <v>8872.96162</v>
      </c>
      <c r="Z64" s="31">
        <v>659.81706000000008</v>
      </c>
      <c r="AA64" s="31">
        <v>2992.5369799999999</v>
      </c>
      <c r="AB64" s="31">
        <v>113.90613999999999</v>
      </c>
      <c r="AC64" s="31">
        <v>11358.159230000001</v>
      </c>
      <c r="AD64" s="31">
        <v>311.56903999999997</v>
      </c>
      <c r="AE64" s="31">
        <v>719.28276000000005</v>
      </c>
      <c r="AF64" s="31">
        <v>108855.18234000001</v>
      </c>
    </row>
    <row r="65" spans="1:32" ht="12.95" customHeight="1" x14ac:dyDescent="0.2">
      <c r="A65" s="1708" t="s">
        <v>3963</v>
      </c>
      <c r="B65" s="31">
        <v>-246.85352008923107</v>
      </c>
      <c r="C65" s="31">
        <v>-1352.4389799999999</v>
      </c>
      <c r="D65" s="31">
        <v>-2497.7503999999999</v>
      </c>
      <c r="E65" s="31">
        <v>-3643.0927800000004</v>
      </c>
      <c r="F65" s="31">
        <v>-1415.9060065430247</v>
      </c>
      <c r="G65" s="31">
        <v>-1147.1555799999999</v>
      </c>
      <c r="H65" s="31">
        <v>-1256.63138</v>
      </c>
      <c r="I65" s="31">
        <v>-1020.3704956365866</v>
      </c>
      <c r="J65" s="31">
        <v>-23.093579999999999</v>
      </c>
      <c r="K65" s="31">
        <v>-66.757110000000011</v>
      </c>
      <c r="L65" s="31">
        <v>-708.12084000000004</v>
      </c>
      <c r="M65" s="31">
        <v>-2642.2819093964918</v>
      </c>
      <c r="N65" s="31">
        <v>-8.3138529110377775</v>
      </c>
      <c r="O65" s="31">
        <v>-305.27755754050372</v>
      </c>
      <c r="P65" s="31">
        <v>-551.08341999999993</v>
      </c>
      <c r="Q65" s="31">
        <v>-1278.303165972</v>
      </c>
      <c r="R65" s="31">
        <v>-289.03547090739875</v>
      </c>
      <c r="S65" s="31">
        <v>-1129.5852299999997</v>
      </c>
      <c r="T65" s="31">
        <v>-11.823779999999999</v>
      </c>
      <c r="U65" s="31">
        <v>-259.20561999999995</v>
      </c>
      <c r="V65" s="31">
        <v>-214.41981579398959</v>
      </c>
      <c r="W65" s="31">
        <v>-1210.5652954185218</v>
      </c>
      <c r="X65" s="31">
        <v>-68.498999999999995</v>
      </c>
      <c r="Y65" s="31">
        <v>-928.40679</v>
      </c>
      <c r="Z65" s="31">
        <v>-104.05714677916566</v>
      </c>
      <c r="AA65" s="31">
        <v>-1467.805950109065</v>
      </c>
      <c r="AB65" s="31">
        <v>0</v>
      </c>
      <c r="AC65" s="31">
        <v>-1896.7178141712532</v>
      </c>
      <c r="AD65" s="31">
        <v>-49.179630000000003</v>
      </c>
      <c r="AE65" s="31">
        <v>-1822.1309678858295</v>
      </c>
      <c r="AF65" s="31">
        <v>-27614.863089154103</v>
      </c>
    </row>
    <row r="66" spans="1:32" ht="12.95" customHeight="1" x14ac:dyDescent="0.2">
      <c r="A66" s="1708" t="s">
        <v>3964</v>
      </c>
      <c r="B66" s="31">
        <v>-127.71036155889233</v>
      </c>
      <c r="C66" s="31">
        <v>-992.68528000000003</v>
      </c>
      <c r="D66" s="31">
        <v>-686.19795999999997</v>
      </c>
      <c r="E66" s="31">
        <v>-2471.7082500000001</v>
      </c>
      <c r="F66" s="31">
        <v>-1021.4803504988002</v>
      </c>
      <c r="G66" s="31">
        <v>-373.52816000000001</v>
      </c>
      <c r="H66" s="31">
        <v>-495.87941000000001</v>
      </c>
      <c r="I66" s="31">
        <v>-332.29011463499018</v>
      </c>
      <c r="J66" s="31">
        <v>-0.94367000000000001</v>
      </c>
      <c r="K66" s="31">
        <v>-28.36477</v>
      </c>
      <c r="L66" s="31">
        <v>-484.5052</v>
      </c>
      <c r="M66" s="31">
        <v>-912.01054420670187</v>
      </c>
      <c r="N66" s="31">
        <v>-7.9796466417408958</v>
      </c>
      <c r="O66" s="31">
        <v>-123.84787482994066</v>
      </c>
      <c r="P66" s="31">
        <v>-291.07892000000004</v>
      </c>
      <c r="Q66" s="31">
        <v>-291.45309841900001</v>
      </c>
      <c r="R66" s="31">
        <v>-10.659941342367336</v>
      </c>
      <c r="S66" s="31">
        <v>-202.22579999999999</v>
      </c>
      <c r="T66" s="31">
        <v>-5.8273099999999998</v>
      </c>
      <c r="U66" s="31">
        <v>-113.89724</v>
      </c>
      <c r="V66" s="31">
        <v>-97.552989156202756</v>
      </c>
      <c r="W66" s="31">
        <v>-411.65736783994731</v>
      </c>
      <c r="X66" s="31">
        <v>-44.969000000000001</v>
      </c>
      <c r="Y66" s="31">
        <v>-315.98136</v>
      </c>
      <c r="Z66" s="31">
        <v>-46.594616608319861</v>
      </c>
      <c r="AA66" s="31">
        <v>-441.36810511116647</v>
      </c>
      <c r="AB66" s="31">
        <v>0</v>
      </c>
      <c r="AC66" s="31">
        <v>-516.1521806049235</v>
      </c>
      <c r="AD66" s="31">
        <v>-31.19904</v>
      </c>
      <c r="AE66" s="31">
        <v>-111.68012407025574</v>
      </c>
      <c r="AF66" s="31">
        <v>-10991.428685523248</v>
      </c>
    </row>
    <row r="67" spans="1:32" ht="12.95" customHeight="1" x14ac:dyDescent="0.2">
      <c r="A67" s="1708" t="s">
        <v>3965</v>
      </c>
      <c r="B67" s="31">
        <v>-7.2754899820797068</v>
      </c>
      <c r="C67" s="31">
        <v>0</v>
      </c>
      <c r="D67" s="31">
        <v>-371.04888999999997</v>
      </c>
      <c r="E67" s="31">
        <v>-784.01846999999998</v>
      </c>
      <c r="F67" s="31">
        <v>-38.254646210372158</v>
      </c>
      <c r="G67" s="31">
        <v>-122.40404000000001</v>
      </c>
      <c r="H67" s="31">
        <v>-335.10384999999997</v>
      </c>
      <c r="I67" s="31">
        <v>-64.813368114890039</v>
      </c>
      <c r="J67" s="31">
        <v>-0.42910000000000004</v>
      </c>
      <c r="K67" s="31">
        <v>-1.8748199999999999</v>
      </c>
      <c r="L67" s="31">
        <v>-130.31118000000001</v>
      </c>
      <c r="M67" s="31">
        <v>-828.15953448023458</v>
      </c>
      <c r="N67" s="31">
        <v>-1.0694547411408755</v>
      </c>
      <c r="O67" s="31">
        <v>-15.996117186676077</v>
      </c>
      <c r="P67" s="31">
        <v>-16.120549999999998</v>
      </c>
      <c r="Q67" s="31">
        <v>-182.24042832800001</v>
      </c>
      <c r="R67" s="31">
        <v>-74.241183012703701</v>
      </c>
      <c r="S67" s="31">
        <v>-281.83199000000002</v>
      </c>
      <c r="T67" s="31">
        <v>0</v>
      </c>
      <c r="U67" s="31">
        <v>-4.3562599999999998</v>
      </c>
      <c r="V67" s="31">
        <v>-17.391139201859325</v>
      </c>
      <c r="W67" s="31">
        <v>-189.64842225009642</v>
      </c>
      <c r="X67" s="31">
        <v>-16.989999999999998</v>
      </c>
      <c r="Y67" s="31">
        <v>-78.721689999999995</v>
      </c>
      <c r="Z67" s="31">
        <v>-4.6654722559760096</v>
      </c>
      <c r="AA67" s="31">
        <v>-160.734926881712</v>
      </c>
      <c r="AB67" s="31">
        <v>0</v>
      </c>
      <c r="AC67" s="31">
        <v>-47.095084347631108</v>
      </c>
      <c r="AD67" s="31">
        <v>-1.3173299999999999</v>
      </c>
      <c r="AE67" s="31">
        <v>0</v>
      </c>
      <c r="AF67" s="31">
        <v>-3776.1134369933725</v>
      </c>
    </row>
    <row r="68" spans="1:32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-12.28344033911233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-12.28344033911233</v>
      </c>
    </row>
    <row r="69" spans="1:32" ht="12.95" customHeight="1" x14ac:dyDescent="0.2">
      <c r="A69" s="1704" t="s">
        <v>2340</v>
      </c>
      <c r="B69" s="31">
        <v>-361.35412103651714</v>
      </c>
      <c r="C69" s="31">
        <v>0</v>
      </c>
      <c r="D69" s="31">
        <v>-95.073999999999998</v>
      </c>
      <c r="E69" s="31">
        <v>-76.315160000000006</v>
      </c>
      <c r="F69" s="31">
        <v>-192.02883156794812</v>
      </c>
      <c r="G69" s="31">
        <v>-576.18151999999998</v>
      </c>
      <c r="H69" s="31">
        <v>-1.1095699999999999</v>
      </c>
      <c r="I69" s="31">
        <v>-144.65076941050739</v>
      </c>
      <c r="J69" s="31">
        <v>-3.6811400000000001</v>
      </c>
      <c r="K69" s="31">
        <v>-8.1048299999999998</v>
      </c>
      <c r="L69" s="31">
        <v>-213.19830999999999</v>
      </c>
      <c r="M69" s="31">
        <v>-608.97885813831942</v>
      </c>
      <c r="N69" s="31">
        <v>-7.1277779305728979</v>
      </c>
      <c r="O69" s="31">
        <v>-5.2864349760158351</v>
      </c>
      <c r="P69" s="31">
        <v>-48.298410000000004</v>
      </c>
      <c r="Q69" s="31">
        <v>-272.33193616300002</v>
      </c>
      <c r="R69" s="31">
        <v>-236.51158243692274</v>
      </c>
      <c r="S69" s="31">
        <v>-221.52053000000001</v>
      </c>
      <c r="T69" s="31">
        <v>0</v>
      </c>
      <c r="U69" s="31">
        <v>-19.42754</v>
      </c>
      <c r="V69" s="31">
        <v>-26.793598709083884</v>
      </c>
      <c r="W69" s="31">
        <v>-64.663058739419796</v>
      </c>
      <c r="X69" s="31">
        <v>-13.576000000000001</v>
      </c>
      <c r="Y69" s="31">
        <v>-333.35282000000001</v>
      </c>
      <c r="Z69" s="31">
        <v>-13.537554135919947</v>
      </c>
      <c r="AA69" s="31">
        <v>0</v>
      </c>
      <c r="AB69" s="31">
        <v>0</v>
      </c>
      <c r="AC69" s="31">
        <v>0</v>
      </c>
      <c r="AD69" s="31">
        <v>-6.3763199999999998</v>
      </c>
      <c r="AE69" s="31">
        <v>-1193.7991976364515</v>
      </c>
      <c r="AF69" s="31">
        <v>-4743.2798708806786</v>
      </c>
    </row>
    <row r="70" spans="1:32" ht="12.95" customHeight="1" x14ac:dyDescent="0.2">
      <c r="A70" s="1708" t="s">
        <v>1285</v>
      </c>
      <c r="B70" s="31">
        <v>0</v>
      </c>
      <c r="C70" s="31">
        <v>-160.28757000000002</v>
      </c>
      <c r="D70" s="31">
        <v>-239.05732999999998</v>
      </c>
      <c r="E70" s="31">
        <v>0</v>
      </c>
      <c r="F70" s="31">
        <v>0</v>
      </c>
      <c r="G70" s="31">
        <v>-20.473230000000001</v>
      </c>
      <c r="H70" s="31">
        <v>-67.970119999999994</v>
      </c>
      <c r="I70" s="31">
        <v>-3.4225529869200422</v>
      </c>
      <c r="J70" s="31">
        <v>-7.5063899999999997</v>
      </c>
      <c r="K70" s="31">
        <v>-1.2541399999999998</v>
      </c>
      <c r="L70" s="31">
        <v>-9.6253299999999999</v>
      </c>
      <c r="M70" s="31">
        <v>-2.5668600000000001</v>
      </c>
      <c r="N70" s="31">
        <v>-0.40961000000000009</v>
      </c>
      <c r="O70" s="31">
        <v>-0.47011000000000003</v>
      </c>
      <c r="P70" s="31">
        <v>-37.320260000000005</v>
      </c>
      <c r="Q70" s="31">
        <v>-39.684309999999996</v>
      </c>
      <c r="R70" s="31">
        <v>0</v>
      </c>
      <c r="S70" s="31">
        <v>-33.898940000000003</v>
      </c>
      <c r="T70" s="31">
        <v>0</v>
      </c>
      <c r="U70" s="31">
        <v>0</v>
      </c>
      <c r="V70" s="31">
        <v>-30.153649202314789</v>
      </c>
      <c r="W70" s="31">
        <v>-51.176160333043491</v>
      </c>
      <c r="X70" s="31">
        <v>0</v>
      </c>
      <c r="Y70" s="31">
        <v>-54.956559999999996</v>
      </c>
      <c r="Z70" s="31">
        <v>-25.215679999999999</v>
      </c>
      <c r="AA70" s="31">
        <v>0</v>
      </c>
      <c r="AB70" s="31">
        <v>0</v>
      </c>
      <c r="AC70" s="31">
        <v>-68.755560000000003</v>
      </c>
      <c r="AD70" s="31">
        <v>-2.25806</v>
      </c>
      <c r="AE70" s="31">
        <v>-128.46556851940443</v>
      </c>
      <c r="AF70" s="31">
        <v>-984.92799104168284</v>
      </c>
    </row>
    <row r="71" spans="1:32" ht="12.95" customHeight="1" x14ac:dyDescent="0.2">
      <c r="A71" s="78" t="s">
        <v>648</v>
      </c>
      <c r="B71" s="31">
        <v>0</v>
      </c>
      <c r="C71" s="31">
        <v>-10.296189999999944</v>
      </c>
      <c r="D71" s="31">
        <v>0</v>
      </c>
      <c r="E71" s="31">
        <v>-376.47266999999999</v>
      </c>
      <c r="F71" s="31">
        <v>-394.88382999999999</v>
      </c>
      <c r="G71" s="31">
        <v>0</v>
      </c>
      <c r="H71" s="31">
        <v>0</v>
      </c>
      <c r="I71" s="31">
        <v>1.2520293119470431E-14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-13.161719999999999</v>
      </c>
      <c r="Q71" s="31">
        <v>0</v>
      </c>
      <c r="R71" s="31">
        <v>1.65709</v>
      </c>
      <c r="S71" s="31">
        <v>-0.43939</v>
      </c>
      <c r="T71" s="31">
        <v>0</v>
      </c>
      <c r="U71" s="31">
        <v>0</v>
      </c>
      <c r="V71" s="31">
        <v>0</v>
      </c>
      <c r="W71" s="31">
        <v>-0.45005000000000001</v>
      </c>
      <c r="X71" s="31">
        <v>-0.36</v>
      </c>
      <c r="Y71" s="31">
        <v>0</v>
      </c>
      <c r="Z71" s="31">
        <v>0</v>
      </c>
      <c r="AA71" s="31">
        <v>-20.411200000000001</v>
      </c>
      <c r="AB71" s="31">
        <v>0</v>
      </c>
      <c r="AC71" s="31">
        <v>0</v>
      </c>
      <c r="AD71" s="31">
        <v>0</v>
      </c>
      <c r="AE71" s="31">
        <v>0</v>
      </c>
      <c r="AF71" s="31">
        <v>-814.81795999999986</v>
      </c>
    </row>
    <row r="72" spans="1:32" ht="15" customHeight="1" x14ac:dyDescent="0.2">
      <c r="A72" s="1318" t="s">
        <v>850</v>
      </c>
      <c r="B72" s="1721">
        <v>-1249.2337326667202</v>
      </c>
      <c r="C72" s="1721">
        <v>-10278.634030000003</v>
      </c>
      <c r="D72" s="1721">
        <v>-8419.6693435620236</v>
      </c>
      <c r="E72" s="1721">
        <v>-30473.010622496175</v>
      </c>
      <c r="F72" s="1721">
        <v>-4697.2573048201484</v>
      </c>
      <c r="G72" s="1721">
        <v>-24456.381998874771</v>
      </c>
      <c r="H72" s="1721">
        <v>-35707.005458192747</v>
      </c>
      <c r="I72" s="1721">
        <v>-1856.3771807838941</v>
      </c>
      <c r="J72" s="1721">
        <v>-43.433149999999948</v>
      </c>
      <c r="K72" s="1721">
        <v>-298.54132000000021</v>
      </c>
      <c r="L72" s="1721">
        <v>-4049.4687300000023</v>
      </c>
      <c r="M72" s="1721">
        <v>-18357.057786560843</v>
      </c>
      <c r="N72" s="1721">
        <v>15.487517775507584</v>
      </c>
      <c r="O72" s="1721">
        <v>-101.40818453313545</v>
      </c>
      <c r="P72" s="1721">
        <v>-5584.2894699999943</v>
      </c>
      <c r="Q72" s="1721">
        <v>4962.8861611179918</v>
      </c>
      <c r="R72" s="1721">
        <v>-1286.8078976993913</v>
      </c>
      <c r="S72" s="1721">
        <v>-4344.1551199999976</v>
      </c>
      <c r="T72" s="1721">
        <v>5.8132799999999918</v>
      </c>
      <c r="U72" s="1721">
        <v>-1586.9923587268581</v>
      </c>
      <c r="V72" s="1721">
        <v>-483.09201025162821</v>
      </c>
      <c r="W72" s="1721">
        <v>-4407.17768458103</v>
      </c>
      <c r="X72" s="1721">
        <v>-476.66199999999992</v>
      </c>
      <c r="Y72" s="1721">
        <v>-495.70805000000337</v>
      </c>
      <c r="Z72" s="1721">
        <v>-442.79237977938152</v>
      </c>
      <c r="AA72" s="1721">
        <v>-4516.559077399942</v>
      </c>
      <c r="AB72" s="1721">
        <v>-12.131750000000054</v>
      </c>
      <c r="AC72" s="1721">
        <v>-8231.2283491238177</v>
      </c>
      <c r="AD72" s="1721">
        <v>-1104.6559504945208</v>
      </c>
      <c r="AE72" s="1721">
        <v>-36817.357988111937</v>
      </c>
      <c r="AF72" s="1721">
        <v>-204792.90196976549</v>
      </c>
    </row>
    <row r="73" spans="1:32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D73" s="1727"/>
      <c r="AE73" s="1727"/>
      <c r="AF73" s="1727"/>
    </row>
    <row r="74" spans="1:32" ht="15" customHeight="1" thickBot="1" x14ac:dyDescent="0.25">
      <c r="A74" s="1316" t="s">
        <v>851</v>
      </c>
      <c r="B74" s="1726">
        <v>57.683169692785896</v>
      </c>
      <c r="C74" s="1726">
        <v>2185.4956799999891</v>
      </c>
      <c r="D74" s="1726">
        <v>-2787.8497835620374</v>
      </c>
      <c r="E74" s="1726">
        <v>-11050.20017249617</v>
      </c>
      <c r="F74" s="1726">
        <v>-190.43313927535473</v>
      </c>
      <c r="G74" s="1726">
        <v>-10384.319738874779</v>
      </c>
      <c r="H74" s="1726">
        <v>-13500.260898192755</v>
      </c>
      <c r="I74" s="1726">
        <v>-571.66886950628441</v>
      </c>
      <c r="J74" s="1726">
        <v>-6.8621799999999737</v>
      </c>
      <c r="K74" s="1726">
        <v>546.35900999999922</v>
      </c>
      <c r="L74" s="1726">
        <v>947.27057010044155</v>
      </c>
      <c r="M74" s="1726">
        <v>3691.7330958103121</v>
      </c>
      <c r="N74" s="1726">
        <v>87.707937775507602</v>
      </c>
      <c r="O74" s="1726">
        <v>661.23527010992598</v>
      </c>
      <c r="P74" s="1726">
        <v>600.56713254292572</v>
      </c>
      <c r="Q74" s="1726">
        <v>9677.924964210797</v>
      </c>
      <c r="R74" s="1726">
        <v>-669.44456769939029</v>
      </c>
      <c r="S74" s="1726">
        <v>-2058.9919799999984</v>
      </c>
      <c r="T74" s="1726">
        <v>24.009019999999992</v>
      </c>
      <c r="U74" s="1726">
        <v>893.9999212731409</v>
      </c>
      <c r="V74" s="1726">
        <v>-275.3067866073356</v>
      </c>
      <c r="W74" s="1726">
        <v>6524.7380664856637</v>
      </c>
      <c r="X74" s="1726">
        <v>395.84999999999991</v>
      </c>
      <c r="Y74" s="1726">
        <v>5555.791933799992</v>
      </c>
      <c r="Z74" s="1726">
        <v>14.352061341693627</v>
      </c>
      <c r="AA74" s="1726">
        <v>105.97744469858662</v>
      </c>
      <c r="AB74" s="1726">
        <v>-30.052450000000128</v>
      </c>
      <c r="AC74" s="1726">
        <v>1162.4764131578722</v>
      </c>
      <c r="AD74" s="1726">
        <v>-127.78608049452123</v>
      </c>
      <c r="AE74" s="1726">
        <v>-17539.98507485343</v>
      </c>
      <c r="AF74" s="1726">
        <v>-26059.990030562425</v>
      </c>
    </row>
    <row r="75" spans="1:32" ht="12.95" customHeight="1" x14ac:dyDescent="0.2">
      <c r="A75" s="1143" t="s">
        <v>2141</v>
      </c>
      <c r="B75" s="1144">
        <v>286.96701552666667</v>
      </c>
      <c r="C75" s="1144">
        <v>1205.6401200000066</v>
      </c>
      <c r="D75" s="1144">
        <v>2181.0720499999998</v>
      </c>
      <c r="E75" s="1144">
        <v>-12511.779579797074</v>
      </c>
      <c r="F75" s="1144">
        <v>-352.2228333701608</v>
      </c>
      <c r="G75" s="1144">
        <v>3070.2622100000008</v>
      </c>
      <c r="H75" s="1144">
        <v>-3203.7474499999994</v>
      </c>
      <c r="I75" s="1144">
        <v>-295.14150142454639</v>
      </c>
      <c r="J75" s="1144">
        <v>-67.728759999999937</v>
      </c>
      <c r="K75" s="1144">
        <v>-647.01871000000006</v>
      </c>
      <c r="L75" s="1144">
        <v>1065.6378300000029</v>
      </c>
      <c r="M75" s="1144">
        <v>4049.7309797283037</v>
      </c>
      <c r="N75" s="1144">
        <v>12.146032356823918</v>
      </c>
      <c r="O75" s="1144">
        <v>1021.7447500915583</v>
      </c>
      <c r="P75" s="1144">
        <v>1225.7400671048611</v>
      </c>
      <c r="Q75" s="1144">
        <v>8147.8006400000004</v>
      </c>
      <c r="R75" s="1144">
        <v>275.86146214099529</v>
      </c>
      <c r="S75" s="1144">
        <v>-116.58553000000073</v>
      </c>
      <c r="T75" s="1144">
        <v>-24.180400000000002</v>
      </c>
      <c r="U75" s="1144">
        <v>-784.69414999999992</v>
      </c>
      <c r="V75" s="1144">
        <v>-434.84824142465868</v>
      </c>
      <c r="W75" s="1144">
        <v>8399.5592845395367</v>
      </c>
      <c r="X75" s="1144">
        <v>-186.95</v>
      </c>
      <c r="Y75" s="1144">
        <v>7304.6703000000007</v>
      </c>
      <c r="Z75" s="1144">
        <v>256.10598339999984</v>
      </c>
      <c r="AA75" s="1144">
        <v>479.40731205682363</v>
      </c>
      <c r="AB75" s="1144">
        <v>-95.133559999999989</v>
      </c>
      <c r="AC75" s="1144">
        <v>3541.0227409118784</v>
      </c>
      <c r="AD75" s="1144">
        <v>73.88733942460955</v>
      </c>
      <c r="AE75" s="1144">
        <v>-6202.8354545724396</v>
      </c>
      <c r="AF75" s="1144">
        <v>17674.389946693191</v>
      </c>
    </row>
    <row r="76" spans="1:32" ht="12.95" customHeight="1" x14ac:dyDescent="0.2">
      <c r="A76" s="1143" t="s">
        <v>1861</v>
      </c>
      <c r="B76" s="1146">
        <v>-552.85765000000004</v>
      </c>
      <c r="C76" s="1146">
        <v>2332.7084399770038</v>
      </c>
      <c r="D76" s="1146">
        <v>3965.4549100000095</v>
      </c>
      <c r="E76" s="1146">
        <v>-1966.5302783224602</v>
      </c>
      <c r="F76" s="1146">
        <v>1793.4971092522737</v>
      </c>
      <c r="G76" s="1146">
        <v>3065.4239133931669</v>
      </c>
      <c r="H76" s="1146">
        <v>-1564.4084600013559</v>
      </c>
      <c r="I76" s="1146">
        <v>-171.26088832740578</v>
      </c>
      <c r="J76" s="1146">
        <v>-19.537839999999953</v>
      </c>
      <c r="K76" s="1146">
        <v>-103.25617</v>
      </c>
      <c r="L76" s="1146">
        <v>-871.95072999999877</v>
      </c>
      <c r="M76" s="1146">
        <v>2517.2291999577956</v>
      </c>
      <c r="N76" s="1146">
        <v>-5.4980800000000762</v>
      </c>
      <c r="O76" s="1146">
        <v>-260.95042981044031</v>
      </c>
      <c r="P76" s="1146">
        <v>-1506.8297924922706</v>
      </c>
      <c r="Q76" s="1146">
        <v>6586.1227700000054</v>
      </c>
      <c r="R76" s="1146">
        <v>757.93803698316276</v>
      </c>
      <c r="S76" s="1146">
        <v>-483.27927999999969</v>
      </c>
      <c r="T76" s="1146">
        <v>10.71531999999999</v>
      </c>
      <c r="U76" s="1146">
        <v>376.16600000000005</v>
      </c>
      <c r="V76" s="1146">
        <v>-639.02090463765319</v>
      </c>
      <c r="W76" s="1146">
        <v>9807.0747500000034</v>
      </c>
      <c r="X76" s="1146">
        <v>-10.672659999999999</v>
      </c>
      <c r="Y76" s="1146">
        <v>2522.874190000005</v>
      </c>
      <c r="Z76" s="1146">
        <v>275.2865372000004</v>
      </c>
      <c r="AA76" s="1146">
        <v>-618.60909680508405</v>
      </c>
      <c r="AB76" s="1146">
        <v>-27.732790000000001</v>
      </c>
      <c r="AC76" s="1146">
        <v>4520.51570606724</v>
      </c>
      <c r="AD76" s="1146" t="s">
        <v>1933</v>
      </c>
      <c r="AE76" s="1146">
        <v>-4007.6133406028366</v>
      </c>
      <c r="AF76" s="1146">
        <v>25720.99849183116</v>
      </c>
    </row>
    <row r="77" spans="1:32" ht="12.95" customHeight="1" x14ac:dyDescent="0.2">
      <c r="A77" s="190" t="s">
        <v>1111</v>
      </c>
      <c r="B77" s="84" t="s">
        <v>1933</v>
      </c>
      <c r="C77" s="84">
        <v>-11885.452691259183</v>
      </c>
      <c r="D77" s="84">
        <v>18825.572949999947</v>
      </c>
      <c r="E77" s="84">
        <v>-8185.1892677844662</v>
      </c>
      <c r="F77" s="84">
        <v>-7868.1141065584452</v>
      </c>
      <c r="G77" s="84">
        <v>-2072.1453988974226</v>
      </c>
      <c r="H77" s="84">
        <v>-35873.11260000326</v>
      </c>
      <c r="I77" s="84">
        <v>-908.12036619148364</v>
      </c>
      <c r="J77" s="84">
        <v>-421.09036000000066</v>
      </c>
      <c r="K77" s="84">
        <v>-78.567080000000004</v>
      </c>
      <c r="L77" s="84">
        <v>-619.53732399962212</v>
      </c>
      <c r="M77" s="84">
        <v>6921.7526799999496</v>
      </c>
      <c r="N77" s="84">
        <v>-740.71126000000072</v>
      </c>
      <c r="O77" s="84">
        <v>2135.1157415980019</v>
      </c>
      <c r="P77" s="84">
        <v>6938.4147535697912</v>
      </c>
      <c r="Q77" s="84">
        <v>38784.411340000006</v>
      </c>
      <c r="R77" s="84">
        <v>975.84548579410773</v>
      </c>
      <c r="S77" s="84">
        <v>2033.6326299999998</v>
      </c>
      <c r="T77" s="84">
        <v>86.468789999999998</v>
      </c>
      <c r="U77" s="84">
        <v>-2264.1300200000055</v>
      </c>
      <c r="V77" s="84">
        <v>-4842.9599448406307</v>
      </c>
      <c r="W77" s="84">
        <v>28189.062109947427</v>
      </c>
      <c r="X77" s="84" t="s">
        <v>1933</v>
      </c>
      <c r="Y77" s="84">
        <v>22150.93356999995</v>
      </c>
      <c r="Z77" s="84">
        <v>565.67591811893351</v>
      </c>
      <c r="AA77" s="84">
        <v>8319.5022200000021</v>
      </c>
      <c r="AB77" s="84" t="s">
        <v>1933</v>
      </c>
      <c r="AC77" s="84">
        <v>18765.188899999954</v>
      </c>
      <c r="AD77" s="84" t="s">
        <v>1933</v>
      </c>
      <c r="AE77" s="84">
        <v>-3769.1446101022771</v>
      </c>
      <c r="AF77" s="84">
        <v>75163.302059391281</v>
      </c>
    </row>
    <row r="78" spans="1:32" ht="12.95" customHeight="1" thickBot="1" x14ac:dyDescent="0.25">
      <c r="A78" s="191" t="s">
        <v>1112</v>
      </c>
      <c r="B78" s="85" t="s">
        <v>1933</v>
      </c>
      <c r="C78" s="85">
        <v>-1347.8622900000018</v>
      </c>
      <c r="D78" s="85">
        <v>5167.4399900000017</v>
      </c>
      <c r="E78" s="85">
        <v>4280.4372200000025</v>
      </c>
      <c r="F78" s="85">
        <v>-426.5699300000004</v>
      </c>
      <c r="G78" s="85">
        <v>5273.2402248180015</v>
      </c>
      <c r="H78" s="85">
        <v>1922.1625199999874</v>
      </c>
      <c r="I78" s="85">
        <v>-443.73717554800004</v>
      </c>
      <c r="J78" s="85" t="s">
        <v>1933</v>
      </c>
      <c r="K78" s="85" t="s">
        <v>1933</v>
      </c>
      <c r="L78" s="85">
        <v>2519.8840600000008</v>
      </c>
      <c r="M78" s="85">
        <v>4315.2126802793382</v>
      </c>
      <c r="N78" s="85">
        <v>-5.9592599999999933</v>
      </c>
      <c r="O78" s="85">
        <v>-217.11443126140762</v>
      </c>
      <c r="P78" s="85">
        <v>777.9368999999997</v>
      </c>
      <c r="Q78" s="85">
        <v>2714.122880000004</v>
      </c>
      <c r="R78" s="85">
        <v>885.89407000000017</v>
      </c>
      <c r="S78" s="85">
        <v>1294.6511499999997</v>
      </c>
      <c r="T78" s="85">
        <v>41.829920000000001</v>
      </c>
      <c r="U78" s="85">
        <v>279.65752999999972</v>
      </c>
      <c r="V78" s="85">
        <v>-378.603428712415</v>
      </c>
      <c r="W78" s="85">
        <v>8120.070020650207</v>
      </c>
      <c r="X78" s="85" t="s">
        <v>1933</v>
      </c>
      <c r="Y78" s="85">
        <v>3179.5722299999989</v>
      </c>
      <c r="Z78" s="85">
        <v>-33.060400000000008</v>
      </c>
      <c r="AA78" s="85">
        <v>2769.7144167058809</v>
      </c>
      <c r="AB78" s="85" t="s">
        <v>1933</v>
      </c>
      <c r="AC78" s="85">
        <v>3789.8617599999875</v>
      </c>
      <c r="AD78" s="85" t="s">
        <v>1933</v>
      </c>
      <c r="AE78" s="85">
        <v>1231.5812498626071</v>
      </c>
      <c r="AF78" s="85">
        <v>45710.361906794176</v>
      </c>
    </row>
    <row r="80" spans="1:32" ht="12.95" customHeight="1" x14ac:dyDescent="0.2">
      <c r="A80" s="192"/>
      <c r="B80" s="33"/>
      <c r="C80" s="33"/>
      <c r="D80" s="33"/>
      <c r="E80" s="33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33"/>
    </row>
  </sheetData>
  <mergeCells count="2">
    <mergeCell ref="O5:AF6"/>
    <mergeCell ref="A5:N6"/>
  </mergeCells>
  <phoneticPr fontId="55" type="noConversion"/>
  <conditionalFormatting sqref="AF8">
    <cfRule type="expression" dxfId="216" priority="35" stopIfTrue="1">
      <formula>$AJ8=1</formula>
    </cfRule>
  </conditionalFormatting>
  <conditionalFormatting sqref="C8:AA8">
    <cfRule type="expression" dxfId="215" priority="760" stopIfTrue="1">
      <formula>#REF!=1</formula>
    </cfRule>
  </conditionalFormatting>
  <conditionalFormatting sqref="AB8">
    <cfRule type="expression" dxfId="214" priority="761" stopIfTrue="1">
      <formula>#REF!=1</formula>
    </cfRule>
  </conditionalFormatting>
  <conditionalFormatting sqref="AE8">
    <cfRule type="expression" dxfId="213" priority="762" stopIfTrue="1">
      <formula>#REF!=1</formula>
    </cfRule>
  </conditionalFormatting>
  <conditionalFormatting sqref="AC8:AD8">
    <cfRule type="expression" dxfId="212" priority="786" stopIfTrue="1">
      <formula>#REF!=1</formula>
    </cfRule>
  </conditionalFormatting>
  <conditionalFormatting sqref="D9:AF9">
    <cfRule type="expression" dxfId="211" priority="1193" stopIfTrue="1">
      <formula>$AI9=1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65" fitToWidth="2" orientation="portrait" r:id="rId1"/>
  <colBreaks count="1" manualBreakCount="1">
    <brk id="14" min="2" max="78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G80"/>
  <sheetViews>
    <sheetView showGridLines="0" zoomScaleNormal="100" workbookViewId="0">
      <pane xSplit="1" ySplit="8" topLeftCell="G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N6"/>
    </sheetView>
  </sheetViews>
  <sheetFormatPr defaultRowHeight="12.75" x14ac:dyDescent="0.2"/>
  <cols>
    <col min="1" max="1" width="47.140625" style="514" customWidth="1"/>
    <col min="2" max="32" width="6.7109375" style="514" customWidth="1"/>
    <col min="33" max="33" width="7.85546875" style="514" customWidth="1"/>
    <col min="34" max="16384" width="9.140625" style="514"/>
  </cols>
  <sheetData>
    <row r="1" spans="1:33" x14ac:dyDescent="0.2">
      <c r="A1" s="877" t="s">
        <v>624</v>
      </c>
    </row>
    <row r="2" spans="1:33" x14ac:dyDescent="0.2">
      <c r="A2" s="877" t="s">
        <v>625</v>
      </c>
    </row>
    <row r="3" spans="1:33" s="959" customFormat="1" ht="15" customHeight="1" x14ac:dyDescent="0.2">
      <c r="A3" s="1052" t="s">
        <v>1039</v>
      </c>
      <c r="AG3" s="1054" t="str">
        <f>"TABLE: " &amp;RIGHT(A3,2)</f>
        <v>TABLE: 21</v>
      </c>
    </row>
    <row r="4" spans="1:33" s="579" customFormat="1" ht="12" customHeight="1" x14ac:dyDescent="0.2"/>
    <row r="5" spans="1:33" s="579" customFormat="1" ht="18" customHeight="1" x14ac:dyDescent="0.2">
      <c r="A5" s="1942" t="s">
        <v>201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4" t="s">
        <v>202</v>
      </c>
      <c r="P5" s="1944"/>
      <c r="Q5" s="1944"/>
      <c r="R5" s="1944"/>
      <c r="S5" s="1944"/>
      <c r="T5" s="1944"/>
      <c r="U5" s="1944"/>
      <c r="V5" s="1944"/>
      <c r="W5" s="1944"/>
      <c r="X5" s="1944"/>
      <c r="Y5" s="1944"/>
      <c r="Z5" s="1944"/>
      <c r="AA5" s="1944"/>
      <c r="AB5" s="1944"/>
      <c r="AC5" s="1944"/>
      <c r="AD5" s="1944"/>
      <c r="AE5" s="1944"/>
      <c r="AF5" s="1944"/>
      <c r="AG5" s="1944"/>
    </row>
    <row r="6" spans="1:33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4"/>
      <c r="P6" s="1944"/>
      <c r="Q6" s="1944"/>
      <c r="R6" s="1944"/>
      <c r="S6" s="1944"/>
      <c r="T6" s="1944"/>
      <c r="U6" s="1944"/>
      <c r="V6" s="1944"/>
      <c r="W6" s="1944"/>
      <c r="X6" s="1944"/>
      <c r="Y6" s="1944"/>
      <c r="Z6" s="1944"/>
      <c r="AA6" s="1944"/>
      <c r="AB6" s="1944"/>
      <c r="AC6" s="1944"/>
      <c r="AD6" s="1944"/>
      <c r="AE6" s="1944"/>
      <c r="AF6" s="1944"/>
      <c r="AG6" s="1944"/>
    </row>
    <row r="7" spans="1:33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09"/>
      <c r="AC7" s="509"/>
      <c r="AD7" s="509"/>
      <c r="AE7" s="509"/>
      <c r="AG7" s="518">
        <v>0</v>
      </c>
    </row>
    <row r="8" spans="1:33" s="308" customFormat="1" ht="75" customHeight="1" thickBot="1" x14ac:dyDescent="0.25">
      <c r="A8" s="1310"/>
      <c r="B8" s="1311" t="s">
        <v>1876</v>
      </c>
      <c r="C8" s="1311" t="s">
        <v>1538</v>
      </c>
      <c r="D8" s="1311" t="s">
        <v>1074</v>
      </c>
      <c r="E8" s="1311" t="s">
        <v>1033</v>
      </c>
      <c r="F8" s="1311" t="s">
        <v>1899</v>
      </c>
      <c r="G8" s="1311" t="s">
        <v>1900</v>
      </c>
      <c r="H8" s="1311" t="s">
        <v>1090</v>
      </c>
      <c r="I8" s="1311" t="s">
        <v>1976</v>
      </c>
      <c r="J8" s="1311" t="s">
        <v>1129</v>
      </c>
      <c r="K8" s="1311" t="s">
        <v>999</v>
      </c>
      <c r="L8" s="1311" t="s">
        <v>1908</v>
      </c>
      <c r="M8" s="1312" t="s">
        <v>1076</v>
      </c>
      <c r="N8" s="1311" t="s">
        <v>1102</v>
      </c>
      <c r="O8" s="1311" t="s">
        <v>1997</v>
      </c>
      <c r="P8" s="1311" t="s">
        <v>1881</v>
      </c>
      <c r="Q8" s="1311" t="s">
        <v>1028</v>
      </c>
      <c r="R8" s="1311" t="s">
        <v>1753</v>
      </c>
      <c r="S8" s="1311" t="s">
        <v>1077</v>
      </c>
      <c r="T8" s="1311" t="s">
        <v>1032</v>
      </c>
      <c r="U8" s="1311" t="s">
        <v>1031</v>
      </c>
      <c r="V8" s="1311" t="s">
        <v>1101</v>
      </c>
      <c r="W8" s="1311" t="s">
        <v>1934</v>
      </c>
      <c r="X8" s="1311" t="s">
        <v>1877</v>
      </c>
      <c r="Y8" s="1311" t="s">
        <v>1100</v>
      </c>
      <c r="Z8" s="1311" t="s">
        <v>1073</v>
      </c>
      <c r="AA8" s="1311" t="s">
        <v>1488</v>
      </c>
      <c r="AB8" s="1311" t="s">
        <v>5</v>
      </c>
      <c r="AC8" s="1311" t="s">
        <v>1886</v>
      </c>
      <c r="AD8" s="1311" t="s">
        <v>1029</v>
      </c>
      <c r="AE8" s="1311" t="s">
        <v>1878</v>
      </c>
      <c r="AF8" s="1311" t="s">
        <v>1022</v>
      </c>
      <c r="AG8" s="1313" t="s">
        <v>1407</v>
      </c>
    </row>
    <row r="9" spans="1:33" ht="15" customHeight="1" x14ac:dyDescent="0.2">
      <c r="A9" s="926" t="s">
        <v>844</v>
      </c>
      <c r="B9" s="90"/>
      <c r="C9" s="90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2"/>
      <c r="AG9" s="92"/>
    </row>
    <row r="10" spans="1:33" ht="12.95" customHeight="1" x14ac:dyDescent="0.2">
      <c r="A10" s="250" t="s">
        <v>1019</v>
      </c>
      <c r="B10" s="31">
        <v>2233.542919999999</v>
      </c>
      <c r="C10" s="31">
        <v>7509.9140599999955</v>
      </c>
      <c r="D10" s="31">
        <v>4904.2645299999931</v>
      </c>
      <c r="E10" s="31">
        <v>44484.992630000001</v>
      </c>
      <c r="F10" s="31">
        <v>1548.1044300000003</v>
      </c>
      <c r="G10" s="31">
        <v>4239.7693899999977</v>
      </c>
      <c r="H10" s="31">
        <v>31942.756109999995</v>
      </c>
      <c r="I10" s="31">
        <v>1987.6232999999938</v>
      </c>
      <c r="J10" s="31">
        <v>64.920910000000021</v>
      </c>
      <c r="K10" s="31">
        <v>685.87886000000003</v>
      </c>
      <c r="L10" s="31">
        <v>4708.2238099999977</v>
      </c>
      <c r="M10" s="31">
        <v>13943.892199999998</v>
      </c>
      <c r="N10" s="31">
        <v>79.965230000000005</v>
      </c>
      <c r="O10" s="31">
        <v>397.70412000000022</v>
      </c>
      <c r="P10" s="31">
        <v>11747.858989999997</v>
      </c>
      <c r="Q10" s="31">
        <v>2435.2105999999994</v>
      </c>
      <c r="R10" s="31">
        <v>357.5150899999993</v>
      </c>
      <c r="S10" s="31">
        <v>745.5840299999993</v>
      </c>
      <c r="T10" s="31">
        <v>72.093800000000016</v>
      </c>
      <c r="U10" s="31">
        <v>1733.0960299999999</v>
      </c>
      <c r="V10" s="31">
        <v>112.90896000000001</v>
      </c>
      <c r="W10" s="31">
        <v>4859.7185799999997</v>
      </c>
      <c r="X10" s="31">
        <v>404.46100000000007</v>
      </c>
      <c r="Y10" s="31">
        <v>2251.4543210000029</v>
      </c>
      <c r="Z10" s="31">
        <v>481.49008999999995</v>
      </c>
      <c r="AA10" s="31">
        <v>1375.2179600000009</v>
      </c>
      <c r="AB10" s="31">
        <v>9.8979999999999624E-2</v>
      </c>
      <c r="AC10" s="31">
        <v>57.357580000000034</v>
      </c>
      <c r="AD10" s="31">
        <v>11022.216850000001</v>
      </c>
      <c r="AE10" s="31">
        <v>145.83504999999997</v>
      </c>
      <c r="AF10" s="31">
        <v>6517.487119999997</v>
      </c>
      <c r="AG10" s="31">
        <v>163051.15753099998</v>
      </c>
    </row>
    <row r="11" spans="1:33" ht="12.95" customHeight="1" x14ac:dyDescent="0.2">
      <c r="A11" s="250" t="s">
        <v>1178</v>
      </c>
      <c r="B11" s="31">
        <v>7136.4235099999996</v>
      </c>
      <c r="C11" s="31">
        <v>21862.850329999997</v>
      </c>
      <c r="D11" s="31">
        <v>29686.174969999993</v>
      </c>
      <c r="E11" s="31">
        <v>55153.860850000005</v>
      </c>
      <c r="F11" s="31">
        <v>3896.5230000000001</v>
      </c>
      <c r="G11" s="31">
        <v>7333.4660099999965</v>
      </c>
      <c r="H11" s="31">
        <v>48748.229739999995</v>
      </c>
      <c r="I11" s="31">
        <v>38044.874739999999</v>
      </c>
      <c r="J11" s="31">
        <v>204.35740000000001</v>
      </c>
      <c r="K11" s="31">
        <v>1527.9684599999998</v>
      </c>
      <c r="L11" s="31">
        <v>18890.120989999999</v>
      </c>
      <c r="M11" s="31">
        <v>34191.433360000003</v>
      </c>
      <c r="N11" s="31">
        <v>226.95097000000004</v>
      </c>
      <c r="O11" s="31">
        <v>3032.4195199999995</v>
      </c>
      <c r="P11" s="31">
        <v>12743.852469999998</v>
      </c>
      <c r="Q11" s="31">
        <v>18249.81423</v>
      </c>
      <c r="R11" s="31">
        <v>1744.4493499999996</v>
      </c>
      <c r="S11" s="31">
        <v>7610.7170699999988</v>
      </c>
      <c r="T11" s="31">
        <v>114.95235000000001</v>
      </c>
      <c r="U11" s="31">
        <v>3089.2122499999996</v>
      </c>
      <c r="V11" s="31">
        <v>201.72504000000001</v>
      </c>
      <c r="W11" s="31">
        <v>12149.50857</v>
      </c>
      <c r="X11" s="31">
        <v>1508.9839999999999</v>
      </c>
      <c r="Y11" s="31">
        <v>8548.4766800000016</v>
      </c>
      <c r="Z11" s="31">
        <v>435.69079000000005</v>
      </c>
      <c r="AA11" s="31">
        <v>3654.5841700000001</v>
      </c>
      <c r="AB11" s="31">
        <v>3.8572200000000003</v>
      </c>
      <c r="AC11" s="31">
        <v>390.31105000000002</v>
      </c>
      <c r="AD11" s="31">
        <v>29531.690730000002</v>
      </c>
      <c r="AE11" s="31">
        <v>362.31031999999999</v>
      </c>
      <c r="AF11" s="31">
        <v>16022.406409999998</v>
      </c>
      <c r="AG11" s="31">
        <v>386298.19654999999</v>
      </c>
    </row>
    <row r="12" spans="1:33" ht="12.95" customHeight="1" x14ac:dyDescent="0.2">
      <c r="A12" s="250" t="s">
        <v>1286</v>
      </c>
      <c r="B12" s="31">
        <v>4654.3024299999997</v>
      </c>
      <c r="C12" s="31">
        <v>21862.850329999997</v>
      </c>
      <c r="D12" s="31">
        <v>28667.998909999991</v>
      </c>
      <c r="E12" s="31">
        <v>54340.245600000002</v>
      </c>
      <c r="F12" s="31">
        <v>3896.5116600000001</v>
      </c>
      <c r="G12" s="31">
        <v>7136.0061599999963</v>
      </c>
      <c r="H12" s="31">
        <v>48748.027099999992</v>
      </c>
      <c r="I12" s="31">
        <v>32106.77564</v>
      </c>
      <c r="J12" s="31">
        <v>204.35740000000001</v>
      </c>
      <c r="K12" s="31">
        <v>1527.9684599999998</v>
      </c>
      <c r="L12" s="31">
        <v>18749.7981</v>
      </c>
      <c r="M12" s="31">
        <v>33724.216050000003</v>
      </c>
      <c r="N12" s="31">
        <v>226.95097000000004</v>
      </c>
      <c r="O12" s="31">
        <v>3032.4195199999995</v>
      </c>
      <c r="P12" s="31">
        <v>12743.264489999998</v>
      </c>
      <c r="Q12" s="31">
        <v>18248.74596</v>
      </c>
      <c r="R12" s="31">
        <v>1744.3813899999996</v>
      </c>
      <c r="S12" s="31">
        <v>7610.679689999999</v>
      </c>
      <c r="T12" s="31">
        <v>114.95235000000001</v>
      </c>
      <c r="U12" s="31">
        <v>3089.2122499999996</v>
      </c>
      <c r="V12" s="31">
        <v>201.72479000000001</v>
      </c>
      <c r="W12" s="31">
        <v>12149.50857</v>
      </c>
      <c r="X12" s="31">
        <v>1508.9839999999999</v>
      </c>
      <c r="Y12" s="31">
        <v>8548.114520000001</v>
      </c>
      <c r="Z12" s="31">
        <v>435.66616000000005</v>
      </c>
      <c r="AA12" s="31">
        <v>3654.5841700000001</v>
      </c>
      <c r="AB12" s="31">
        <v>3.8572200000000003</v>
      </c>
      <c r="AC12" s="31">
        <v>390.31105000000002</v>
      </c>
      <c r="AD12" s="31">
        <v>29531.690730000002</v>
      </c>
      <c r="AE12" s="31">
        <v>362.31031999999999</v>
      </c>
      <c r="AF12" s="31">
        <v>15620.560989999998</v>
      </c>
      <c r="AG12" s="31">
        <v>374836.97697999992</v>
      </c>
    </row>
    <row r="13" spans="1:33" ht="12.95" customHeight="1" x14ac:dyDescent="0.2">
      <c r="A13" s="250" t="s">
        <v>1287</v>
      </c>
      <c r="B13" s="31">
        <v>2482.1210799999999</v>
      </c>
      <c r="C13" s="31">
        <v>0</v>
      </c>
      <c r="D13" s="31">
        <v>1018.1760599999999</v>
      </c>
      <c r="E13" s="31">
        <v>813.61524999999983</v>
      </c>
      <c r="F13" s="31">
        <v>1.1339999999999999E-2</v>
      </c>
      <c r="G13" s="31">
        <v>197.45984999999993</v>
      </c>
      <c r="H13" s="31">
        <v>0.20263999999999999</v>
      </c>
      <c r="I13" s="31">
        <v>5938.0990999999995</v>
      </c>
      <c r="J13" s="31">
        <v>0</v>
      </c>
      <c r="K13" s="31">
        <v>0</v>
      </c>
      <c r="L13" s="31">
        <v>140.32289</v>
      </c>
      <c r="M13" s="31">
        <v>467.21731</v>
      </c>
      <c r="N13" s="31">
        <v>0</v>
      </c>
      <c r="O13" s="31">
        <v>0</v>
      </c>
      <c r="P13" s="31">
        <v>0.58798000000000006</v>
      </c>
      <c r="Q13" s="31">
        <v>1.0682700000000001</v>
      </c>
      <c r="R13" s="31">
        <v>6.7960000000000007E-2</v>
      </c>
      <c r="S13" s="31">
        <v>3.7379999999999997E-2</v>
      </c>
      <c r="T13" s="31">
        <v>0</v>
      </c>
      <c r="U13" s="31">
        <v>0</v>
      </c>
      <c r="V13" s="31">
        <v>2.5000000000000001E-4</v>
      </c>
      <c r="W13" s="31">
        <v>0</v>
      </c>
      <c r="X13" s="31">
        <v>0</v>
      </c>
      <c r="Y13" s="31">
        <v>0.36216000000000004</v>
      </c>
      <c r="Z13" s="31">
        <v>2.4629999999999999E-2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401.84541999999999</v>
      </c>
      <c r="AG13" s="31">
        <v>11461.219569999999</v>
      </c>
    </row>
    <row r="14" spans="1:33" ht="12.95" customHeight="1" x14ac:dyDescent="0.2">
      <c r="A14" s="250" t="s">
        <v>1288</v>
      </c>
      <c r="B14" s="31">
        <v>-3792.3371200000001</v>
      </c>
      <c r="C14" s="31">
        <v>-12246.37292</v>
      </c>
      <c r="D14" s="31">
        <v>-24716.000819999997</v>
      </c>
      <c r="E14" s="31">
        <v>-9229.2891999999993</v>
      </c>
      <c r="F14" s="31">
        <v>-2344.9137899999996</v>
      </c>
      <c r="G14" s="31">
        <v>-2374.4033100000001</v>
      </c>
      <c r="H14" s="31">
        <v>-16113.578680000001</v>
      </c>
      <c r="I14" s="31">
        <v>-35844.844170000004</v>
      </c>
      <c r="J14" s="31">
        <v>-143.43925999999999</v>
      </c>
      <c r="K14" s="31">
        <v>-647.54051000000004</v>
      </c>
      <c r="L14" s="31">
        <v>-13898.521799999999</v>
      </c>
      <c r="M14" s="31">
        <v>-21734.894220000002</v>
      </c>
      <c r="N14" s="31">
        <v>-132.94502000000003</v>
      </c>
      <c r="O14" s="31">
        <v>-2706.5251899999998</v>
      </c>
      <c r="P14" s="31">
        <v>-1331.3291600000002</v>
      </c>
      <c r="Q14" s="31">
        <v>-15672.92909</v>
      </c>
      <c r="R14" s="31">
        <v>-1352.4252000000001</v>
      </c>
      <c r="S14" s="31">
        <v>-6496.2852700000003</v>
      </c>
      <c r="T14" s="31">
        <v>-56.716339999999995</v>
      </c>
      <c r="U14" s="31">
        <v>-1088.9499799999999</v>
      </c>
      <c r="V14" s="31">
        <v>-80.767570000000006</v>
      </c>
      <c r="W14" s="31">
        <v>-6987.7186399999991</v>
      </c>
      <c r="X14" s="31">
        <v>-703.05099999999993</v>
      </c>
      <c r="Y14" s="31">
        <v>-6128.7799589999995</v>
      </c>
      <c r="Z14" s="31">
        <v>-149.15824000000003</v>
      </c>
      <c r="AA14" s="31">
        <v>-2652.2271899999996</v>
      </c>
      <c r="AB14" s="31">
        <v>-3.0858300000000001</v>
      </c>
      <c r="AC14" s="31">
        <v>-305.84474</v>
      </c>
      <c r="AD14" s="31">
        <v>-17490.002660000002</v>
      </c>
      <c r="AE14" s="31">
        <v>-246.41434000000004</v>
      </c>
      <c r="AF14" s="31">
        <v>-9117.0241499999993</v>
      </c>
      <c r="AG14" s="31">
        <v>-215788.31536900002</v>
      </c>
    </row>
    <row r="15" spans="1:33" ht="12.95" customHeight="1" x14ac:dyDescent="0.2">
      <c r="A15" s="250" t="s">
        <v>1289</v>
      </c>
      <c r="B15" s="31">
        <v>-2919.20991</v>
      </c>
      <c r="C15" s="31">
        <v>-6274.9901899999995</v>
      </c>
      <c r="D15" s="31">
        <v>-24747.308219999999</v>
      </c>
      <c r="E15" s="31">
        <v>-9229.2891999999993</v>
      </c>
      <c r="F15" s="31">
        <v>-2344.9137899999996</v>
      </c>
      <c r="G15" s="31">
        <v>-1941.60175</v>
      </c>
      <c r="H15" s="31">
        <v>-15605.671030000001</v>
      </c>
      <c r="I15" s="31">
        <v>-28349.195490000002</v>
      </c>
      <c r="J15" s="31">
        <v>-143.43925999999999</v>
      </c>
      <c r="K15" s="31">
        <v>-647.54051000000004</v>
      </c>
      <c r="L15" s="31">
        <v>-13898.521799999999</v>
      </c>
      <c r="M15" s="31">
        <v>-21734.894220000002</v>
      </c>
      <c r="N15" s="31">
        <v>-132.94502000000003</v>
      </c>
      <c r="O15" s="31">
        <v>-2699.5536499999998</v>
      </c>
      <c r="P15" s="31">
        <v>-75.938810000000004</v>
      </c>
      <c r="Q15" s="31">
        <v>-15672.92909</v>
      </c>
      <c r="R15" s="31">
        <v>-1352.4252000000001</v>
      </c>
      <c r="S15" s="31">
        <v>-6496.2852700000003</v>
      </c>
      <c r="T15" s="31">
        <v>-56.716339999999995</v>
      </c>
      <c r="U15" s="31">
        <v>-896.32281</v>
      </c>
      <c r="V15" s="31">
        <v>-80.767570000000006</v>
      </c>
      <c r="W15" s="31">
        <v>-6987.7186399999991</v>
      </c>
      <c r="X15" s="31">
        <v>-703.05099999999993</v>
      </c>
      <c r="Y15" s="31">
        <v>-6128.7799589999995</v>
      </c>
      <c r="Z15" s="31">
        <v>-149.15824000000003</v>
      </c>
      <c r="AA15" s="31">
        <v>-2652.2271899999996</v>
      </c>
      <c r="AB15" s="31">
        <v>-3.0858300000000001</v>
      </c>
      <c r="AC15" s="31">
        <v>-305.84474</v>
      </c>
      <c r="AD15" s="31">
        <v>-17490.002660000002</v>
      </c>
      <c r="AE15" s="31">
        <v>-246.41434000000004</v>
      </c>
      <c r="AF15" s="31">
        <v>-8867.2990799999989</v>
      </c>
      <c r="AG15" s="31">
        <v>-198834.04080900003</v>
      </c>
    </row>
    <row r="16" spans="1:33" ht="12.95" customHeight="1" x14ac:dyDescent="0.2">
      <c r="A16" s="250" t="s">
        <v>1922</v>
      </c>
      <c r="B16" s="31">
        <v>-2919.20991</v>
      </c>
      <c r="C16" s="31">
        <v>-3030.3944700000002</v>
      </c>
      <c r="D16" s="31">
        <v>-1168.7768600000002</v>
      </c>
      <c r="E16" s="31">
        <v>-483.73956000000004</v>
      </c>
      <c r="F16" s="31">
        <v>-525.72726999999998</v>
      </c>
      <c r="G16" s="31">
        <v>0</v>
      </c>
      <c r="H16" s="31">
        <v>-6614.603250000001</v>
      </c>
      <c r="I16" s="31">
        <v>-16083.899180000002</v>
      </c>
      <c r="J16" s="31">
        <v>-57.837629999999997</v>
      </c>
      <c r="K16" s="31">
        <v>0</v>
      </c>
      <c r="L16" s="31">
        <v>-4467.2248200000013</v>
      </c>
      <c r="M16" s="31">
        <v>-248.39573999999999</v>
      </c>
      <c r="N16" s="31">
        <v>0</v>
      </c>
      <c r="O16" s="31">
        <v>-32.004400000000004</v>
      </c>
      <c r="P16" s="31">
        <v>0</v>
      </c>
      <c r="Q16" s="31">
        <v>-1449.83734</v>
      </c>
      <c r="R16" s="31">
        <v>-364.70181000000002</v>
      </c>
      <c r="S16" s="31">
        <v>-1288.2392199999999</v>
      </c>
      <c r="T16" s="31">
        <v>0</v>
      </c>
      <c r="U16" s="31">
        <v>-66.482500000000002</v>
      </c>
      <c r="V16" s="31">
        <v>0</v>
      </c>
      <c r="W16" s="31">
        <v>-260.77452</v>
      </c>
      <c r="X16" s="31">
        <v>-116.982</v>
      </c>
      <c r="Y16" s="31">
        <v>-86.21369</v>
      </c>
      <c r="Z16" s="31">
        <v>-3.8618399999999999</v>
      </c>
      <c r="AA16" s="31">
        <v>-173.93815999999998</v>
      </c>
      <c r="AB16" s="31">
        <v>-3.0858300000000001</v>
      </c>
      <c r="AC16" s="31">
        <v>-195.15227999999999</v>
      </c>
      <c r="AD16" s="31">
        <v>0</v>
      </c>
      <c r="AE16" s="31">
        <v>-153.33822000000001</v>
      </c>
      <c r="AF16" s="31">
        <v>-1996.5414500000002</v>
      </c>
      <c r="AG16" s="31">
        <v>-41790.961949999997</v>
      </c>
    </row>
    <row r="17" spans="1:33" ht="12.95" customHeight="1" x14ac:dyDescent="0.2">
      <c r="A17" s="250" t="s">
        <v>1004</v>
      </c>
      <c r="B17" s="31">
        <v>0</v>
      </c>
      <c r="C17" s="31">
        <v>-2821.63355</v>
      </c>
      <c r="D17" s="31">
        <v>-7209.4869100000005</v>
      </c>
      <c r="E17" s="31">
        <v>-4854.7680899999996</v>
      </c>
      <c r="F17" s="31">
        <v>-1167.3350999999998</v>
      </c>
      <c r="G17" s="31">
        <v>0</v>
      </c>
      <c r="H17" s="31">
        <v>0</v>
      </c>
      <c r="I17" s="31">
        <v>-12265.12874</v>
      </c>
      <c r="J17" s="31">
        <v>-85.60163</v>
      </c>
      <c r="K17" s="31">
        <v>-544.80411000000004</v>
      </c>
      <c r="L17" s="31">
        <v>-6164.4541999999992</v>
      </c>
      <c r="M17" s="31">
        <v>-2261.5985300000038</v>
      </c>
      <c r="N17" s="31">
        <v>-132.94502000000003</v>
      </c>
      <c r="O17" s="31">
        <v>-1732.9158199999999</v>
      </c>
      <c r="P17" s="31">
        <v>0</v>
      </c>
      <c r="Q17" s="31">
        <v>-5734.4918999999991</v>
      </c>
      <c r="R17" s="31">
        <v>-741.94631000000004</v>
      </c>
      <c r="S17" s="31">
        <v>-1724.3102499999998</v>
      </c>
      <c r="T17" s="31">
        <v>-56.716339999999995</v>
      </c>
      <c r="U17" s="31">
        <v>-829.84031000000004</v>
      </c>
      <c r="V17" s="31">
        <v>-80.767570000000006</v>
      </c>
      <c r="W17" s="31">
        <v>-4697.243739999999</v>
      </c>
      <c r="X17" s="31">
        <v>-464.88</v>
      </c>
      <c r="Y17" s="31">
        <v>-3480.4770003999997</v>
      </c>
      <c r="Z17" s="31">
        <v>-134.90445000000003</v>
      </c>
      <c r="AA17" s="31">
        <v>-1848.8745899999999</v>
      </c>
      <c r="AB17" s="31">
        <v>0</v>
      </c>
      <c r="AC17" s="31">
        <v>-9.663529999999998</v>
      </c>
      <c r="AD17" s="31">
        <v>-17490.002660000002</v>
      </c>
      <c r="AE17" s="31">
        <v>-87.632000000000019</v>
      </c>
      <c r="AF17" s="31">
        <v>0</v>
      </c>
      <c r="AG17" s="31">
        <v>-76622.422350400011</v>
      </c>
    </row>
    <row r="18" spans="1:33" ht="12.95" customHeight="1" x14ac:dyDescent="0.2">
      <c r="A18" s="250" t="s">
        <v>1013</v>
      </c>
      <c r="B18" s="31">
        <v>0</v>
      </c>
      <c r="C18" s="31">
        <v>-422.96217000000001</v>
      </c>
      <c r="D18" s="31">
        <v>-16369.044449999998</v>
      </c>
      <c r="E18" s="31">
        <v>-3890.7815499999997</v>
      </c>
      <c r="F18" s="31">
        <v>-651.85142000000008</v>
      </c>
      <c r="G18" s="31">
        <v>-1941.60175</v>
      </c>
      <c r="H18" s="31">
        <v>-8991.0677799999994</v>
      </c>
      <c r="I18" s="31">
        <v>-0.16757</v>
      </c>
      <c r="J18" s="31">
        <v>0</v>
      </c>
      <c r="K18" s="31">
        <v>-102.73639999999999</v>
      </c>
      <c r="L18" s="31">
        <v>-3266.8427799999999</v>
      </c>
      <c r="M18" s="31">
        <v>-19224.899949999999</v>
      </c>
      <c r="N18" s="31">
        <v>0</v>
      </c>
      <c r="O18" s="31">
        <v>-934.63342999999986</v>
      </c>
      <c r="P18" s="31">
        <v>-75.938810000000004</v>
      </c>
      <c r="Q18" s="31">
        <v>-8488.5998500000005</v>
      </c>
      <c r="R18" s="31">
        <v>-245.77708000000001</v>
      </c>
      <c r="S18" s="31">
        <v>-3483.7357999999999</v>
      </c>
      <c r="T18" s="31">
        <v>0</v>
      </c>
      <c r="U18" s="31">
        <v>0</v>
      </c>
      <c r="V18" s="31">
        <v>0</v>
      </c>
      <c r="W18" s="31">
        <v>-2029.70038</v>
      </c>
      <c r="X18" s="31">
        <v>-121.18899999999999</v>
      </c>
      <c r="Y18" s="31">
        <v>-2562.0892686000002</v>
      </c>
      <c r="Z18" s="31">
        <v>-10.391950000000001</v>
      </c>
      <c r="AA18" s="31">
        <v>-629.4144399999999</v>
      </c>
      <c r="AB18" s="31">
        <v>0</v>
      </c>
      <c r="AC18" s="31">
        <v>-101.02892999999999</v>
      </c>
      <c r="AD18" s="31">
        <v>0</v>
      </c>
      <c r="AE18" s="31">
        <v>-5.4441199999999998</v>
      </c>
      <c r="AF18" s="31">
        <v>-6870.7576299999992</v>
      </c>
      <c r="AG18" s="31">
        <v>-80420.65650859999</v>
      </c>
    </row>
    <row r="19" spans="1:33" ht="12.95" customHeight="1" x14ac:dyDescent="0.2">
      <c r="A19" s="250" t="s">
        <v>1290</v>
      </c>
      <c r="B19" s="31">
        <v>-873.12720999999999</v>
      </c>
      <c r="C19" s="31">
        <v>-5971.3827300000003</v>
      </c>
      <c r="D19" s="31">
        <v>31.307400000000001</v>
      </c>
      <c r="E19" s="31">
        <v>0</v>
      </c>
      <c r="F19" s="31">
        <v>0</v>
      </c>
      <c r="G19" s="31">
        <v>-432.80155999999994</v>
      </c>
      <c r="H19" s="31">
        <v>-507.90765000000005</v>
      </c>
      <c r="I19" s="31">
        <v>-7495.6486800000011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-6.9715400000000001</v>
      </c>
      <c r="P19" s="31">
        <v>-1255.3903500000001</v>
      </c>
      <c r="Q19" s="31">
        <v>0</v>
      </c>
      <c r="R19" s="31">
        <v>0</v>
      </c>
      <c r="S19" s="31">
        <v>0</v>
      </c>
      <c r="T19" s="31">
        <v>0</v>
      </c>
      <c r="U19" s="31">
        <v>-192.62716999999998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-249.72507000000002</v>
      </c>
      <c r="AG19" s="31">
        <v>-16954.274560000002</v>
      </c>
    </row>
    <row r="20" spans="1:33" ht="12.95" customHeight="1" x14ac:dyDescent="0.2">
      <c r="A20" s="250" t="s">
        <v>1014</v>
      </c>
      <c r="B20" s="31">
        <v>-873.12720999999999</v>
      </c>
      <c r="C20" s="31">
        <v>0</v>
      </c>
      <c r="D20" s="31">
        <v>31.307400000000001</v>
      </c>
      <c r="E20" s="31">
        <v>0</v>
      </c>
      <c r="F20" s="31">
        <v>0</v>
      </c>
      <c r="G20" s="31">
        <v>-432.80155999999994</v>
      </c>
      <c r="H20" s="31">
        <v>-507.90765000000005</v>
      </c>
      <c r="I20" s="31">
        <v>-9.8330000000000001E-2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-6.9715400000000001</v>
      </c>
      <c r="P20" s="31">
        <v>-1255.3903500000001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-249.72507000000002</v>
      </c>
      <c r="AG20" s="31">
        <v>-3294.7143099999998</v>
      </c>
    </row>
    <row r="21" spans="1:33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</row>
    <row r="22" spans="1:33" ht="12.95" customHeight="1" x14ac:dyDescent="0.2">
      <c r="A22" s="250" t="s">
        <v>1013</v>
      </c>
      <c r="B22" s="31">
        <v>0</v>
      </c>
      <c r="C22" s="31">
        <v>-5971.3827300000003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-7495.5503500000013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-192.62716999999998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-13659.560250000002</v>
      </c>
    </row>
    <row r="23" spans="1:33" ht="12.95" customHeight="1" x14ac:dyDescent="0.2">
      <c r="A23" s="250" t="s">
        <v>1291</v>
      </c>
      <c r="B23" s="31">
        <v>-1110.5434700000003</v>
      </c>
      <c r="C23" s="31">
        <v>-2106.5633500000017</v>
      </c>
      <c r="D23" s="31">
        <v>-65.909620000002178</v>
      </c>
      <c r="E23" s="31">
        <v>-1439.5790200000042</v>
      </c>
      <c r="F23" s="31">
        <v>-3.5047800000002098</v>
      </c>
      <c r="G23" s="31">
        <v>-719.29330999999934</v>
      </c>
      <c r="H23" s="31">
        <v>-691.8949500000017</v>
      </c>
      <c r="I23" s="31">
        <v>-212.40727000000152</v>
      </c>
      <c r="J23" s="31">
        <v>4.0027700000000053</v>
      </c>
      <c r="K23" s="31">
        <v>-194.54908999999978</v>
      </c>
      <c r="L23" s="31">
        <v>-283.37538000000313</v>
      </c>
      <c r="M23" s="31">
        <v>1487.3530599999976</v>
      </c>
      <c r="N23" s="31">
        <v>-14.040720000000004</v>
      </c>
      <c r="O23" s="31">
        <v>71.809790000000589</v>
      </c>
      <c r="P23" s="31">
        <v>335.33568000000099</v>
      </c>
      <c r="Q23" s="31">
        <v>-141.67454000000089</v>
      </c>
      <c r="R23" s="31">
        <v>-34.509060000000204</v>
      </c>
      <c r="S23" s="31">
        <v>-368.84776999999917</v>
      </c>
      <c r="T23" s="31">
        <v>13.857790000000008</v>
      </c>
      <c r="U23" s="31">
        <v>-267.16623999999979</v>
      </c>
      <c r="V23" s="31">
        <v>-8.0485099999999932</v>
      </c>
      <c r="W23" s="31">
        <v>-302.07135000000108</v>
      </c>
      <c r="X23" s="31">
        <v>-401.47199999999992</v>
      </c>
      <c r="Y23" s="31">
        <v>-168.24239999999918</v>
      </c>
      <c r="Z23" s="31">
        <v>194.95753999999994</v>
      </c>
      <c r="AA23" s="31">
        <v>372.8609800000005</v>
      </c>
      <c r="AB23" s="31">
        <v>-0.67241000000000062</v>
      </c>
      <c r="AC23" s="31">
        <v>-27.108729999999987</v>
      </c>
      <c r="AD23" s="31">
        <v>-1019.4712200000004</v>
      </c>
      <c r="AE23" s="31">
        <v>29.939070000000015</v>
      </c>
      <c r="AF23" s="31">
        <v>-387.89514000000122</v>
      </c>
      <c r="AG23" s="31">
        <v>-7458.7236500000145</v>
      </c>
    </row>
    <row r="24" spans="1:33" ht="12.95" customHeight="1" x14ac:dyDescent="0.2">
      <c r="A24" s="250" t="s">
        <v>1292</v>
      </c>
      <c r="B24" s="31">
        <v>-3122.7009500000004</v>
      </c>
      <c r="C24" s="31">
        <v>-10577.505050000002</v>
      </c>
      <c r="D24" s="31">
        <v>-11728.3084</v>
      </c>
      <c r="E24" s="31">
        <v>-28752.422120000007</v>
      </c>
      <c r="F24" s="31">
        <v>-1933.3616700000002</v>
      </c>
      <c r="G24" s="31">
        <v>-3652.6932199999997</v>
      </c>
      <c r="H24" s="31">
        <v>-25169.317329999998</v>
      </c>
      <c r="I24" s="31">
        <v>-17622.075400000002</v>
      </c>
      <c r="J24" s="31">
        <v>-106.70442</v>
      </c>
      <c r="K24" s="31">
        <v>-814.96335999999985</v>
      </c>
      <c r="L24" s="31">
        <v>-8828.8461800000023</v>
      </c>
      <c r="M24" s="31">
        <v>-14462.196890000001</v>
      </c>
      <c r="N24" s="31">
        <v>-57.400700000000001</v>
      </c>
      <c r="O24" s="31">
        <v>-1281.8526399999998</v>
      </c>
      <c r="P24" s="31">
        <v>-6338.9378699999997</v>
      </c>
      <c r="Q24" s="31">
        <v>-6039.6840300000003</v>
      </c>
      <c r="R24" s="31">
        <v>-907.07285000000013</v>
      </c>
      <c r="S24" s="31">
        <v>-3433.2558499999996</v>
      </c>
      <c r="T24" s="31">
        <v>-54.075619999999994</v>
      </c>
      <c r="U24" s="31">
        <v>-1537.6319499999997</v>
      </c>
      <c r="V24" s="31">
        <v>-95.076100000000011</v>
      </c>
      <c r="W24" s="31">
        <v>-5952.9531200000001</v>
      </c>
      <c r="X24" s="31">
        <v>-826.851</v>
      </c>
      <c r="Y24" s="31">
        <v>-3686.9958099999994</v>
      </c>
      <c r="Z24" s="31">
        <v>-143.28715</v>
      </c>
      <c r="AA24" s="31">
        <v>-1921.60123</v>
      </c>
      <c r="AB24" s="31">
        <v>-3.3620899999999998</v>
      </c>
      <c r="AC24" s="31">
        <v>-232.35368</v>
      </c>
      <c r="AD24" s="31">
        <v>-13092.42591</v>
      </c>
      <c r="AE24" s="31">
        <v>-224.01971</v>
      </c>
      <c r="AF24" s="31">
        <v>-7659.9407300000003</v>
      </c>
      <c r="AG24" s="31">
        <v>-180259.87302999996</v>
      </c>
    </row>
    <row r="25" spans="1:33" ht="12.95" customHeight="1" x14ac:dyDescent="0.2">
      <c r="A25" s="250" t="s">
        <v>26</v>
      </c>
      <c r="B25" s="31">
        <v>1214.77666</v>
      </c>
      <c r="C25" s="31">
        <v>4992.5548799999997</v>
      </c>
      <c r="D25" s="31">
        <v>9335.5131600000004</v>
      </c>
      <c r="E25" s="31">
        <v>4971.7180799999987</v>
      </c>
      <c r="F25" s="31">
        <v>1056.6693400000001</v>
      </c>
      <c r="G25" s="31">
        <v>804.23000999999999</v>
      </c>
      <c r="H25" s="31">
        <v>7396.8017499999996</v>
      </c>
      <c r="I25" s="31">
        <v>16510.145860000001</v>
      </c>
      <c r="J25" s="31">
        <v>73.107520000000008</v>
      </c>
      <c r="K25" s="31">
        <v>335.44975000000005</v>
      </c>
      <c r="L25" s="31">
        <v>6465.0708299999997</v>
      </c>
      <c r="M25" s="31">
        <v>9292.9769099999994</v>
      </c>
      <c r="N25" s="31">
        <v>29.475759999999998</v>
      </c>
      <c r="O25" s="31">
        <v>1134.6059000000002</v>
      </c>
      <c r="P25" s="31">
        <v>63.713449999999995</v>
      </c>
      <c r="Q25" s="31">
        <v>4551.0238299999992</v>
      </c>
      <c r="R25" s="31">
        <v>686.71151999999995</v>
      </c>
      <c r="S25" s="31">
        <v>2830.0440700000004</v>
      </c>
      <c r="T25" s="31">
        <v>25.829079999999998</v>
      </c>
      <c r="U25" s="31">
        <v>583.25152000000003</v>
      </c>
      <c r="V25" s="31">
        <v>39.163029999999999</v>
      </c>
      <c r="W25" s="31">
        <v>3518.5092799999998</v>
      </c>
      <c r="X25" s="31">
        <v>288.83800000000002</v>
      </c>
      <c r="Y25" s="31">
        <v>2144.4977300000005</v>
      </c>
      <c r="Z25" s="31">
        <v>61.656749999999995</v>
      </c>
      <c r="AA25" s="31">
        <v>1425.5877600000003</v>
      </c>
      <c r="AB25" s="31">
        <v>2.6896799999999992</v>
      </c>
      <c r="AC25" s="31">
        <v>187.42448000000002</v>
      </c>
      <c r="AD25" s="31">
        <v>6953.0495599999986</v>
      </c>
      <c r="AE25" s="31">
        <v>156.02033</v>
      </c>
      <c r="AF25" s="307">
        <v>3665.6722999999993</v>
      </c>
      <c r="AG25" s="31">
        <v>90796.778779999993</v>
      </c>
    </row>
    <row r="26" spans="1:33" ht="12.95" customHeight="1" x14ac:dyDescent="0.2">
      <c r="A26" s="250" t="s">
        <v>1293</v>
      </c>
      <c r="B26" s="31">
        <v>1779.7990400000001</v>
      </c>
      <c r="C26" s="31">
        <v>6283.4293799999996</v>
      </c>
      <c r="D26" s="31">
        <v>10349.261279999999</v>
      </c>
      <c r="E26" s="31">
        <v>26397.992670000003</v>
      </c>
      <c r="F26" s="31">
        <v>1953.79243</v>
      </c>
      <c r="G26" s="31">
        <v>2614.5866900000005</v>
      </c>
      <c r="H26" s="31">
        <v>24973.923179999998</v>
      </c>
      <c r="I26" s="31">
        <v>15752.197099999999</v>
      </c>
      <c r="J26" s="31">
        <v>74.118690000000001</v>
      </c>
      <c r="K26" s="31">
        <v>487.56556</v>
      </c>
      <c r="L26" s="31">
        <v>8062.860459999999</v>
      </c>
      <c r="M26" s="31">
        <v>11049.51535</v>
      </c>
      <c r="N26" s="31">
        <v>21.1098</v>
      </c>
      <c r="O26" s="31">
        <v>1226.9950500000002</v>
      </c>
      <c r="P26" s="31">
        <v>6661.0383200000006</v>
      </c>
      <c r="Q26" s="31">
        <v>5937.8074299999998</v>
      </c>
      <c r="R26" s="31">
        <v>925.77334999999994</v>
      </c>
      <c r="S26" s="31">
        <v>1919.11346</v>
      </c>
      <c r="T26" s="31">
        <v>101.77277000000001</v>
      </c>
      <c r="U26" s="31">
        <v>1346.92518</v>
      </c>
      <c r="V26" s="31">
        <v>205.04898</v>
      </c>
      <c r="W26" s="31">
        <v>5000.7658899999997</v>
      </c>
      <c r="X26" s="31">
        <v>242.43299999999999</v>
      </c>
      <c r="Y26" s="31">
        <v>3041.9475899999998</v>
      </c>
      <c r="Z26" s="31">
        <v>398.74718999999993</v>
      </c>
      <c r="AA26" s="31">
        <v>1763.1259700000001</v>
      </c>
      <c r="AB26" s="31">
        <v>0</v>
      </c>
      <c r="AC26" s="31">
        <v>72.639619999999994</v>
      </c>
      <c r="AD26" s="31">
        <v>8450.601560000001</v>
      </c>
      <c r="AE26" s="31">
        <v>242.66776000000002</v>
      </c>
      <c r="AF26" s="31">
        <v>4926.8290399999996</v>
      </c>
      <c r="AG26" s="31">
        <v>152264.38379000002</v>
      </c>
    </row>
    <row r="27" spans="1:33" ht="12.95" customHeight="1" x14ac:dyDescent="0.2">
      <c r="A27" s="250" t="s">
        <v>27</v>
      </c>
      <c r="B27" s="31">
        <v>-982.41822000000002</v>
      </c>
      <c r="C27" s="31">
        <v>-2805.0425599999994</v>
      </c>
      <c r="D27" s="31">
        <v>-8022.3756600000015</v>
      </c>
      <c r="E27" s="31">
        <v>-4056.8676499999997</v>
      </c>
      <c r="F27" s="31">
        <v>-1080.6048800000001</v>
      </c>
      <c r="G27" s="31">
        <v>-485.41679000000005</v>
      </c>
      <c r="H27" s="31">
        <v>-7893.3025500000003</v>
      </c>
      <c r="I27" s="31">
        <v>-14852.67483</v>
      </c>
      <c r="J27" s="31">
        <v>-36.519020000000005</v>
      </c>
      <c r="K27" s="31">
        <v>-202.60103999999998</v>
      </c>
      <c r="L27" s="31">
        <v>-5982.4604899999995</v>
      </c>
      <c r="M27" s="31">
        <v>-4392.9423100000004</v>
      </c>
      <c r="N27" s="31">
        <v>-7.2255799999999999</v>
      </c>
      <c r="O27" s="31">
        <v>-1007.93852</v>
      </c>
      <c r="P27" s="31">
        <v>-50.47822</v>
      </c>
      <c r="Q27" s="31">
        <v>-4590.8217699999996</v>
      </c>
      <c r="R27" s="31">
        <v>-739.92107999999996</v>
      </c>
      <c r="S27" s="31">
        <v>-1684.74945</v>
      </c>
      <c r="T27" s="31">
        <v>-59.668440000000004</v>
      </c>
      <c r="U27" s="31">
        <v>-659.71099000000004</v>
      </c>
      <c r="V27" s="31">
        <v>-157.18441999999999</v>
      </c>
      <c r="W27" s="31">
        <v>-2868.3934000000004</v>
      </c>
      <c r="X27" s="31">
        <v>-105.892</v>
      </c>
      <c r="Y27" s="31">
        <v>-1667.69191</v>
      </c>
      <c r="Z27" s="31">
        <v>-122.15925</v>
      </c>
      <c r="AA27" s="31">
        <v>-894.25151999999991</v>
      </c>
      <c r="AB27" s="31">
        <v>0</v>
      </c>
      <c r="AC27" s="31">
        <v>-54.81915</v>
      </c>
      <c r="AD27" s="31">
        <v>-3330.69643</v>
      </c>
      <c r="AE27" s="31">
        <v>-144.72931</v>
      </c>
      <c r="AF27" s="31">
        <v>-1320.4557499999999</v>
      </c>
      <c r="AG27" s="31">
        <v>-70260.013189999983</v>
      </c>
    </row>
    <row r="28" spans="1:33" ht="12.95" customHeight="1" x14ac:dyDescent="0.2">
      <c r="A28" s="250" t="s">
        <v>1294</v>
      </c>
      <c r="B28" s="31">
        <v>0</v>
      </c>
      <c r="C28" s="31">
        <v>-1.32626</v>
      </c>
      <c r="D28" s="31">
        <v>-99.463040000000035</v>
      </c>
      <c r="E28" s="31">
        <v>966.31118000000015</v>
      </c>
      <c r="F28" s="31">
        <v>39.592030000000008</v>
      </c>
      <c r="G28" s="31">
        <v>-2636.1666299999997</v>
      </c>
      <c r="H28" s="31">
        <v>-2815.5695599999995</v>
      </c>
      <c r="I28" s="31">
        <v>44.813379999999938</v>
      </c>
      <c r="J28" s="31">
        <v>0</v>
      </c>
      <c r="K28" s="31">
        <v>-96.285669999999996</v>
      </c>
      <c r="L28" s="31">
        <v>105.75135607457742</v>
      </c>
      <c r="M28" s="31">
        <v>-278.47699999999998</v>
      </c>
      <c r="N28" s="31">
        <v>0</v>
      </c>
      <c r="O28" s="31">
        <v>-244.97000000000003</v>
      </c>
      <c r="P28" s="31">
        <v>-3669.37014</v>
      </c>
      <c r="Q28" s="31">
        <v>-656.93707000000018</v>
      </c>
      <c r="R28" s="31">
        <v>9.2694299999999998</v>
      </c>
      <c r="S28" s="31">
        <v>-1683.4231199999986</v>
      </c>
      <c r="T28" s="31">
        <v>-5.7579999999999999E-2</v>
      </c>
      <c r="U28" s="31">
        <v>-84.001749999999987</v>
      </c>
      <c r="V28" s="31">
        <v>290.95163000000025</v>
      </c>
      <c r="W28" s="31">
        <v>-118.16</v>
      </c>
      <c r="X28" s="31">
        <v>-201.94</v>
      </c>
      <c r="Y28" s="31">
        <v>73.968999999999937</v>
      </c>
      <c r="Z28" s="31">
        <v>-16.684849999999997</v>
      </c>
      <c r="AA28" s="31">
        <v>-182.62699999999995</v>
      </c>
      <c r="AB28" s="31">
        <v>0</v>
      </c>
      <c r="AC28" s="31">
        <v>0</v>
      </c>
      <c r="AD28" s="31">
        <v>-2627.7486799999997</v>
      </c>
      <c r="AE28" s="31">
        <v>0</v>
      </c>
      <c r="AF28" s="31">
        <v>-711.30063000000018</v>
      </c>
      <c r="AG28" s="31">
        <v>-14593.85097392542</v>
      </c>
    </row>
    <row r="29" spans="1:33" ht="12.95" customHeight="1" x14ac:dyDescent="0.2">
      <c r="A29" s="250" t="s">
        <v>1295</v>
      </c>
      <c r="B29" s="31">
        <v>0</v>
      </c>
      <c r="C29" s="31">
        <v>-2.65252</v>
      </c>
      <c r="D29" s="31">
        <v>-397.85390000000001</v>
      </c>
      <c r="E29" s="31">
        <v>-210.42576</v>
      </c>
      <c r="F29" s="31">
        <v>0</v>
      </c>
      <c r="G29" s="31">
        <v>-6867.2587700000004</v>
      </c>
      <c r="H29" s="31">
        <v>-3215.3696299999997</v>
      </c>
      <c r="I29" s="31">
        <v>-743.64859000000001</v>
      </c>
      <c r="J29" s="31">
        <v>0</v>
      </c>
      <c r="K29" s="31">
        <v>-186.05497</v>
      </c>
      <c r="L29" s="31">
        <v>-5134.4307966141751</v>
      </c>
      <c r="M29" s="31">
        <v>-657.10799999999995</v>
      </c>
      <c r="N29" s="31">
        <v>0</v>
      </c>
      <c r="O29" s="31">
        <v>-1863.097</v>
      </c>
      <c r="P29" s="31">
        <v>-4978.9835000000003</v>
      </c>
      <c r="Q29" s="31">
        <v>-1528.6938</v>
      </c>
      <c r="R29" s="31">
        <v>0</v>
      </c>
      <c r="S29" s="31">
        <v>-8611.1829499999985</v>
      </c>
      <c r="T29" s="31">
        <v>-0.11516</v>
      </c>
      <c r="U29" s="31">
        <v>-135.33783</v>
      </c>
      <c r="V29" s="31">
        <v>0</v>
      </c>
      <c r="W29" s="31">
        <v>-118.16</v>
      </c>
      <c r="X29" s="31">
        <v>-201.94</v>
      </c>
      <c r="Y29" s="31">
        <v>-619.01400000000001</v>
      </c>
      <c r="Z29" s="31">
        <v>-17.298639999999999</v>
      </c>
      <c r="AA29" s="31">
        <v>-751.88099999999997</v>
      </c>
      <c r="AB29" s="31">
        <v>0</v>
      </c>
      <c r="AC29" s="31">
        <v>0</v>
      </c>
      <c r="AD29" s="31">
        <v>-2647.9924499999997</v>
      </c>
      <c r="AE29" s="31">
        <v>0</v>
      </c>
      <c r="AF29" s="31">
        <v>-3708.0202300000001</v>
      </c>
      <c r="AG29" s="31">
        <v>-42596.519496614186</v>
      </c>
    </row>
    <row r="30" spans="1:33" ht="12.95" customHeight="1" x14ac:dyDescent="0.2">
      <c r="A30" s="250" t="s">
        <v>1296</v>
      </c>
      <c r="B30" s="31">
        <v>0</v>
      </c>
      <c r="C30" s="31">
        <v>1.32626</v>
      </c>
      <c r="D30" s="31">
        <v>298.39085999999998</v>
      </c>
      <c r="E30" s="31">
        <v>105.2362</v>
      </c>
      <c r="F30" s="31">
        <v>0</v>
      </c>
      <c r="G30" s="31">
        <v>1818.7496299999998</v>
      </c>
      <c r="H30" s="31">
        <v>334.80794000000003</v>
      </c>
      <c r="I30" s="31">
        <v>0</v>
      </c>
      <c r="J30" s="31">
        <v>0</v>
      </c>
      <c r="K30" s="31">
        <v>89.769300000000001</v>
      </c>
      <c r="L30" s="31">
        <v>3467.7072326887528</v>
      </c>
      <c r="M30" s="31">
        <v>378.63099999999997</v>
      </c>
      <c r="N30" s="31">
        <v>0</v>
      </c>
      <c r="O30" s="31">
        <v>1618.127</v>
      </c>
      <c r="P30" s="31">
        <v>83.007890000000003</v>
      </c>
      <c r="Q30" s="31">
        <v>0</v>
      </c>
      <c r="R30" s="31">
        <v>0</v>
      </c>
      <c r="S30" s="31">
        <v>6927.75983</v>
      </c>
      <c r="T30" s="31">
        <v>5.7579999999999999E-2</v>
      </c>
      <c r="U30" s="31">
        <v>51.336080000000003</v>
      </c>
      <c r="V30" s="31">
        <v>-2.9999999999999997E-4</v>
      </c>
      <c r="W30" s="31">
        <v>0</v>
      </c>
      <c r="X30" s="31">
        <v>0</v>
      </c>
      <c r="Y30" s="31">
        <v>495.55200000000002</v>
      </c>
      <c r="Z30" s="31">
        <v>0.61378999999999995</v>
      </c>
      <c r="AA30" s="31">
        <v>569.25400000000002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16240.326292688753</v>
      </c>
    </row>
    <row r="31" spans="1:33" ht="12.95" customHeight="1" x14ac:dyDescent="0.2">
      <c r="A31" s="250" t="s">
        <v>1297</v>
      </c>
      <c r="B31" s="31">
        <v>0</v>
      </c>
      <c r="C31" s="31">
        <v>0</v>
      </c>
      <c r="D31" s="31">
        <v>0</v>
      </c>
      <c r="E31" s="31">
        <v>1549.7535500000001</v>
      </c>
      <c r="F31" s="31">
        <v>67.084960000000009</v>
      </c>
      <c r="G31" s="31">
        <v>2420.0771600000003</v>
      </c>
      <c r="H31" s="31">
        <v>64.992130000000003</v>
      </c>
      <c r="I31" s="31">
        <v>788.46196999999995</v>
      </c>
      <c r="J31" s="31">
        <v>0</v>
      </c>
      <c r="K31" s="31">
        <v>0</v>
      </c>
      <c r="L31" s="31">
        <v>6134.5935099999997</v>
      </c>
      <c r="M31" s="31">
        <v>0</v>
      </c>
      <c r="N31" s="31">
        <v>0</v>
      </c>
      <c r="O31" s="31">
        <v>0</v>
      </c>
      <c r="P31" s="31">
        <v>1226.6054700000002</v>
      </c>
      <c r="Q31" s="31">
        <v>871.75672999999983</v>
      </c>
      <c r="R31" s="31">
        <v>85.810239999999993</v>
      </c>
      <c r="S31" s="31">
        <v>0</v>
      </c>
      <c r="T31" s="31">
        <v>0</v>
      </c>
      <c r="U31" s="31">
        <v>0</v>
      </c>
      <c r="V31" s="31">
        <v>1246.4210600000001</v>
      </c>
      <c r="W31" s="31">
        <v>0</v>
      </c>
      <c r="X31" s="31">
        <v>0</v>
      </c>
      <c r="Y31" s="31">
        <v>883.23699999999997</v>
      </c>
      <c r="Z31" s="31">
        <v>0</v>
      </c>
      <c r="AA31" s="31">
        <v>0</v>
      </c>
      <c r="AB31" s="31">
        <v>0</v>
      </c>
      <c r="AC31" s="31">
        <v>0</v>
      </c>
      <c r="AD31" s="31">
        <v>20.243770000000001</v>
      </c>
      <c r="AE31" s="31">
        <v>0</v>
      </c>
      <c r="AF31" s="31">
        <v>2996.7195999999999</v>
      </c>
      <c r="AG31" s="31">
        <v>18355.757149999998</v>
      </c>
    </row>
    <row r="32" spans="1:33" ht="12.95" customHeight="1" x14ac:dyDescent="0.2">
      <c r="A32" s="250" t="s">
        <v>1298</v>
      </c>
      <c r="B32" s="31">
        <v>0</v>
      </c>
      <c r="C32" s="31">
        <v>0</v>
      </c>
      <c r="D32" s="31">
        <v>0</v>
      </c>
      <c r="E32" s="31">
        <v>-478.25281000000001</v>
      </c>
      <c r="F32" s="31">
        <v>-27.492930000000001</v>
      </c>
      <c r="G32" s="31">
        <v>-7.7346499999999994</v>
      </c>
      <c r="H32" s="31">
        <v>0</v>
      </c>
      <c r="I32" s="31">
        <v>0</v>
      </c>
      <c r="J32" s="31">
        <v>0</v>
      </c>
      <c r="K32" s="31">
        <v>0</v>
      </c>
      <c r="L32" s="31">
        <v>-4362.11859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-76.540809999999993</v>
      </c>
      <c r="S32" s="31">
        <v>0</v>
      </c>
      <c r="T32" s="31">
        <v>0</v>
      </c>
      <c r="U32" s="31">
        <v>0</v>
      </c>
      <c r="V32" s="31">
        <v>-955.46912999999995</v>
      </c>
      <c r="W32" s="31">
        <v>0</v>
      </c>
      <c r="X32" s="31">
        <v>0</v>
      </c>
      <c r="Y32" s="31">
        <v>-685.80600000000004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-6593.4149200000011</v>
      </c>
    </row>
    <row r="33" spans="1:33" ht="12.95" customHeight="1" x14ac:dyDescent="0.2">
      <c r="A33" s="252" t="s">
        <v>1299</v>
      </c>
      <c r="B33" s="31">
        <v>190.01936831645895</v>
      </c>
      <c r="C33" s="31">
        <v>731.71878000000004</v>
      </c>
      <c r="D33" s="31">
        <v>297.30756000000002</v>
      </c>
      <c r="E33" s="31">
        <v>5508.0446600000005</v>
      </c>
      <c r="F33" s="31">
        <v>681.19024784749661</v>
      </c>
      <c r="G33" s="31">
        <v>911.42773000000022</v>
      </c>
      <c r="H33" s="31">
        <v>2925.1789899999999</v>
      </c>
      <c r="I33" s="31">
        <v>159.14863517198222</v>
      </c>
      <c r="J33" s="31">
        <v>6.663380000000001</v>
      </c>
      <c r="K33" s="31">
        <v>212.34413999999998</v>
      </c>
      <c r="L33" s="31">
        <v>692.48251775900565</v>
      </c>
      <c r="M33" s="31">
        <v>1172.3943227994969</v>
      </c>
      <c r="N33" s="31">
        <v>0</v>
      </c>
      <c r="O33" s="31">
        <v>3.7193947461602743</v>
      </c>
      <c r="P33" s="31">
        <v>2430.3679450201876</v>
      </c>
      <c r="Q33" s="31">
        <v>160.96739579616229</v>
      </c>
      <c r="R33" s="31">
        <v>49.980650000000004</v>
      </c>
      <c r="S33" s="31">
        <v>258.01656999999994</v>
      </c>
      <c r="T33" s="31">
        <v>2.3327999999999998</v>
      </c>
      <c r="U33" s="31">
        <v>309.11818999999997</v>
      </c>
      <c r="V33" s="31">
        <v>9.7925045819327199</v>
      </c>
      <c r="W33" s="31">
        <v>1217.0940629162221</v>
      </c>
      <c r="X33" s="31">
        <v>169.3</v>
      </c>
      <c r="Y33" s="31">
        <v>220.84410999999997</v>
      </c>
      <c r="Z33" s="31">
        <v>0.97911840617460566</v>
      </c>
      <c r="AA33" s="31">
        <v>91.039287549302074</v>
      </c>
      <c r="AB33" s="31">
        <v>0</v>
      </c>
      <c r="AC33" s="31">
        <v>10.86</v>
      </c>
      <c r="AD33" s="31">
        <v>2605.7284901982339</v>
      </c>
      <c r="AE33" s="31">
        <v>19.935879999999997</v>
      </c>
      <c r="AF33" s="31">
        <v>704.7417181402011</v>
      </c>
      <c r="AG33" s="31">
        <v>21752.738449249016</v>
      </c>
    </row>
    <row r="34" spans="1:33" ht="12.95" customHeight="1" x14ac:dyDescent="0.2">
      <c r="A34" s="250" t="s">
        <v>1308</v>
      </c>
      <c r="B34" s="31">
        <v>0</v>
      </c>
      <c r="C34" s="31">
        <v>0</v>
      </c>
      <c r="D34" s="31">
        <v>0</v>
      </c>
      <c r="E34" s="31">
        <v>2.1476500000000001</v>
      </c>
      <c r="F34" s="31">
        <v>6.6500000000000005E-3</v>
      </c>
      <c r="G34" s="31">
        <v>0</v>
      </c>
      <c r="H34" s="31">
        <v>2.4409099999999997</v>
      </c>
      <c r="I34" s="31">
        <v>0</v>
      </c>
      <c r="J34" s="31">
        <v>7.81365</v>
      </c>
      <c r="K34" s="31">
        <v>0</v>
      </c>
      <c r="L34" s="31">
        <v>22.29382</v>
      </c>
      <c r="M34" s="31">
        <v>0</v>
      </c>
      <c r="N34" s="31">
        <v>0</v>
      </c>
      <c r="O34" s="31">
        <v>0</v>
      </c>
      <c r="P34" s="31">
        <v>3.5295100000000001</v>
      </c>
      <c r="Q34" s="31">
        <v>8.4599999999999988E-3</v>
      </c>
      <c r="R34" s="31">
        <v>7.213E-2</v>
      </c>
      <c r="S34" s="31">
        <v>4.8999999999999998E-4</v>
      </c>
      <c r="T34" s="31">
        <v>0</v>
      </c>
      <c r="U34" s="31">
        <v>0</v>
      </c>
      <c r="V34" s="31">
        <v>2.5473600000000003</v>
      </c>
      <c r="W34" s="31">
        <v>0</v>
      </c>
      <c r="X34" s="31">
        <v>0</v>
      </c>
      <c r="Y34" s="31">
        <v>6.7270900000000005</v>
      </c>
      <c r="Z34" s="31">
        <v>0</v>
      </c>
      <c r="AA34" s="31">
        <v>0</v>
      </c>
      <c r="AB34" s="31">
        <v>0</v>
      </c>
      <c r="AC34" s="31">
        <v>0</v>
      </c>
      <c r="AD34" s="31">
        <v>0.58967999999999998</v>
      </c>
      <c r="AE34" s="31">
        <v>0</v>
      </c>
      <c r="AF34" s="31">
        <v>0</v>
      </c>
      <c r="AG34" s="31">
        <v>48.177400000000006</v>
      </c>
    </row>
    <row r="35" spans="1:33" ht="12.95" customHeight="1" x14ac:dyDescent="0.2">
      <c r="A35" s="250" t="s">
        <v>28</v>
      </c>
      <c r="B35" s="31">
        <v>0</v>
      </c>
      <c r="C35" s="31">
        <v>10.954000000000001</v>
      </c>
      <c r="D35" s="31">
        <v>21.860419999999998</v>
      </c>
      <c r="E35" s="31">
        <v>19.027889999999996</v>
      </c>
      <c r="F35" s="31">
        <v>-0.254</v>
      </c>
      <c r="G35" s="31">
        <v>0</v>
      </c>
      <c r="H35" s="31">
        <v>57.765570000000004</v>
      </c>
      <c r="I35" s="31">
        <v>631.76515999999992</v>
      </c>
      <c r="J35" s="31">
        <v>0</v>
      </c>
      <c r="K35" s="31">
        <v>8.3000000000000004E-2</v>
      </c>
      <c r="L35" s="31">
        <v>4.4968500000000056</v>
      </c>
      <c r="M35" s="31">
        <v>25.109000000000002</v>
      </c>
      <c r="N35" s="31">
        <v>0</v>
      </c>
      <c r="O35" s="31">
        <v>7.9962</v>
      </c>
      <c r="P35" s="31">
        <v>3.6031899999999952</v>
      </c>
      <c r="Q35" s="31">
        <v>0</v>
      </c>
      <c r="R35" s="31">
        <v>0</v>
      </c>
      <c r="S35" s="31">
        <v>-2.31067</v>
      </c>
      <c r="T35" s="31">
        <v>0</v>
      </c>
      <c r="U35" s="31">
        <v>0</v>
      </c>
      <c r="V35" s="31">
        <v>0</v>
      </c>
      <c r="W35" s="31">
        <v>6.7633000000000001</v>
      </c>
      <c r="X35" s="31">
        <v>0</v>
      </c>
      <c r="Y35" s="31">
        <v>-3.6597600000000021</v>
      </c>
      <c r="Z35" s="31">
        <v>0</v>
      </c>
      <c r="AA35" s="31">
        <v>1.6830000000000001</v>
      </c>
      <c r="AB35" s="31">
        <v>0</v>
      </c>
      <c r="AC35" s="31">
        <v>0</v>
      </c>
      <c r="AD35" s="31">
        <v>-5.2729999999999997</v>
      </c>
      <c r="AE35" s="31">
        <v>0</v>
      </c>
      <c r="AF35" s="31">
        <v>0</v>
      </c>
      <c r="AG35" s="31">
        <v>779.61014999999998</v>
      </c>
    </row>
    <row r="36" spans="1:33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</row>
    <row r="37" spans="1:33" ht="15" customHeight="1" x14ac:dyDescent="0.2">
      <c r="A37" s="1318" t="s">
        <v>841</v>
      </c>
      <c r="B37" s="1721">
        <v>2423.5622883164579</v>
      </c>
      <c r="C37" s="1721">
        <v>8251.2605799999947</v>
      </c>
      <c r="D37" s="1721">
        <v>5123.9694699999936</v>
      </c>
      <c r="E37" s="1721">
        <v>50980.524009999994</v>
      </c>
      <c r="F37" s="1721">
        <v>2268.6393578474967</v>
      </c>
      <c r="G37" s="1721">
        <v>2515.0304899999983</v>
      </c>
      <c r="H37" s="1721">
        <v>32112.572019999996</v>
      </c>
      <c r="I37" s="1721">
        <v>2823.3504751719761</v>
      </c>
      <c r="J37" s="1721">
        <v>79.39794000000002</v>
      </c>
      <c r="K37" s="1721">
        <v>802.02032999999994</v>
      </c>
      <c r="L37" s="1721">
        <v>5533.2483538335809</v>
      </c>
      <c r="M37" s="1721">
        <v>14862.918522799495</v>
      </c>
      <c r="N37" s="1721">
        <v>79.965230000000005</v>
      </c>
      <c r="O37" s="1721">
        <v>164.44971474616045</v>
      </c>
      <c r="P37" s="1721">
        <v>10515.989495020185</v>
      </c>
      <c r="Q37" s="1721">
        <v>1939.2493857961615</v>
      </c>
      <c r="R37" s="1721">
        <v>416.83729999999935</v>
      </c>
      <c r="S37" s="1721">
        <v>-682.1326999999992</v>
      </c>
      <c r="T37" s="1721">
        <v>74.36902000000002</v>
      </c>
      <c r="U37" s="1721">
        <v>1958.2124699999999</v>
      </c>
      <c r="V37" s="1721">
        <v>416.200454581933</v>
      </c>
      <c r="W37" s="1721">
        <v>5965.4159429162219</v>
      </c>
      <c r="X37" s="1721">
        <v>371.82100000000008</v>
      </c>
      <c r="Y37" s="1721">
        <v>2549.3347610000028</v>
      </c>
      <c r="Z37" s="1721">
        <v>465.78435840617459</v>
      </c>
      <c r="AA37" s="1721">
        <v>1285.313247549303</v>
      </c>
      <c r="AB37" s="1721">
        <v>9.8979999999999624E-2</v>
      </c>
      <c r="AC37" s="1721">
        <v>68.217580000000027</v>
      </c>
      <c r="AD37" s="1721">
        <v>10995.513340198235</v>
      </c>
      <c r="AE37" s="1721">
        <v>165.77092999999996</v>
      </c>
      <c r="AF37" s="1721">
        <v>6510.928208140198</v>
      </c>
      <c r="AG37" s="1721">
        <v>171037.83255632358</v>
      </c>
    </row>
    <row r="38" spans="1:33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</row>
    <row r="39" spans="1:33" ht="15" customHeight="1" x14ac:dyDescent="0.2">
      <c r="A39" s="926" t="s">
        <v>849</v>
      </c>
      <c r="B39" s="81"/>
      <c r="C39" s="8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</row>
    <row r="40" spans="1:33" ht="12.95" customHeight="1" x14ac:dyDescent="0.2">
      <c r="A40" s="78" t="s">
        <v>695</v>
      </c>
      <c r="B40" s="31">
        <v>-831.64449999999977</v>
      </c>
      <c r="C40" s="31">
        <v>-2585.1126299999978</v>
      </c>
      <c r="D40" s="31">
        <v>-1574.9391300000134</v>
      </c>
      <c r="E40" s="31">
        <v>-18532.317460052298</v>
      </c>
      <c r="F40" s="31">
        <v>-712.59530999999834</v>
      </c>
      <c r="G40" s="31">
        <v>-11957.288264636263</v>
      </c>
      <c r="H40" s="31">
        <v>909.58575332250621</v>
      </c>
      <c r="I40" s="31">
        <v>-3827.2058400000087</v>
      </c>
      <c r="J40" s="31">
        <v>-283.29195000000004</v>
      </c>
      <c r="K40" s="31">
        <v>-456.59093999999988</v>
      </c>
      <c r="L40" s="31">
        <v>-6099.3943700000054</v>
      </c>
      <c r="M40" s="31">
        <v>-2143.9959400000043</v>
      </c>
      <c r="N40" s="31">
        <v>-52.148489999999995</v>
      </c>
      <c r="O40" s="31">
        <v>-1307.61211</v>
      </c>
      <c r="P40" s="31">
        <v>-18498.509130000009</v>
      </c>
      <c r="Q40" s="31">
        <v>-5379.1420299999936</v>
      </c>
      <c r="R40" s="31">
        <v>160.12972000000008</v>
      </c>
      <c r="S40" s="31">
        <v>-2712.4085400000022</v>
      </c>
      <c r="T40" s="31">
        <v>-5.3556600000000012</v>
      </c>
      <c r="U40" s="31">
        <v>-1807.5336300000029</v>
      </c>
      <c r="V40" s="31">
        <v>-407.05323333899349</v>
      </c>
      <c r="W40" s="31">
        <v>-2357.7165199999959</v>
      </c>
      <c r="X40" s="31">
        <v>-357.26300000000003</v>
      </c>
      <c r="Y40" s="31">
        <v>-1214.1514299999974</v>
      </c>
      <c r="Z40" s="31">
        <v>-741.75981999999999</v>
      </c>
      <c r="AA40" s="31">
        <v>-1206.093094228002</v>
      </c>
      <c r="AB40" s="31">
        <v>0</v>
      </c>
      <c r="AC40" s="31">
        <v>-16.342340000000007</v>
      </c>
      <c r="AD40" s="31">
        <v>-15240.255309999997</v>
      </c>
      <c r="AE40" s="31">
        <v>-76.303899999999913</v>
      </c>
      <c r="AF40" s="31">
        <v>-7501.7926999999981</v>
      </c>
      <c r="AG40" s="31">
        <v>-106816.10179893312</v>
      </c>
    </row>
    <row r="41" spans="1:33" ht="12.95" customHeight="1" x14ac:dyDescent="0.2">
      <c r="A41" s="897" t="s">
        <v>693</v>
      </c>
      <c r="B41" s="31">
        <v>-167.40727999999999</v>
      </c>
      <c r="C41" s="31">
        <v>-5295.0728700000009</v>
      </c>
      <c r="D41" s="31">
        <v>-6500.2835300000006</v>
      </c>
      <c r="E41" s="31">
        <v>-11566.656940000001</v>
      </c>
      <c r="F41" s="31">
        <v>-256.17961000000003</v>
      </c>
      <c r="G41" s="31">
        <v>-2938.2998199999993</v>
      </c>
      <c r="H41" s="31">
        <v>-20203.639689999996</v>
      </c>
      <c r="I41" s="31">
        <v>-7439.1188900000006</v>
      </c>
      <c r="J41" s="31">
        <v>-53.211940000000006</v>
      </c>
      <c r="K41" s="31">
        <v>-76.533609999999982</v>
      </c>
      <c r="L41" s="31">
        <v>-6158.5783700000002</v>
      </c>
      <c r="M41" s="31">
        <v>-3189.4250799999995</v>
      </c>
      <c r="N41" s="31">
        <v>-3.6071999999999997</v>
      </c>
      <c r="O41" s="31">
        <v>-1362.6929500000001</v>
      </c>
      <c r="P41" s="31">
        <v>-4398.0171500000006</v>
      </c>
      <c r="Q41" s="31">
        <v>-5337.2945499999996</v>
      </c>
      <c r="R41" s="31">
        <v>-103.71063000000001</v>
      </c>
      <c r="S41" s="31">
        <v>-492.45768000000004</v>
      </c>
      <c r="T41" s="31">
        <v>-19.52197</v>
      </c>
      <c r="U41" s="31">
        <v>-271.90201000000002</v>
      </c>
      <c r="V41" s="31">
        <v>-106.23713000000001</v>
      </c>
      <c r="W41" s="31">
        <v>-5409.4380799999999</v>
      </c>
      <c r="X41" s="31">
        <v>-112.911</v>
      </c>
      <c r="Y41" s="31">
        <v>-1498.63861</v>
      </c>
      <c r="Z41" s="31">
        <v>-238.12410999999997</v>
      </c>
      <c r="AA41" s="31">
        <v>-811.19200227299996</v>
      </c>
      <c r="AB41" s="31">
        <v>0</v>
      </c>
      <c r="AC41" s="31">
        <v>-24.26699</v>
      </c>
      <c r="AD41" s="31">
        <v>-7336.6177300000008</v>
      </c>
      <c r="AE41" s="31">
        <v>-3.7191199999999998</v>
      </c>
      <c r="AF41" s="31">
        <v>-2525.0630200000001</v>
      </c>
      <c r="AG41" s="31">
        <v>-93899.819562272998</v>
      </c>
    </row>
    <row r="42" spans="1:33" ht="12.95" customHeight="1" x14ac:dyDescent="0.2">
      <c r="A42" s="897" t="s">
        <v>156</v>
      </c>
      <c r="B42" s="31">
        <v>-167.40727999999999</v>
      </c>
      <c r="C42" s="31">
        <v>-5253.11366</v>
      </c>
      <c r="D42" s="31">
        <v>-6274.7808300000006</v>
      </c>
      <c r="E42" s="31">
        <v>-11393.786</v>
      </c>
      <c r="F42" s="31">
        <v>-236.61564000000001</v>
      </c>
      <c r="G42" s="31">
        <v>-2938.2998199999997</v>
      </c>
      <c r="H42" s="31">
        <v>-20168.81266</v>
      </c>
      <c r="I42" s="31">
        <v>-7435.6208800000004</v>
      </c>
      <c r="J42" s="31">
        <v>-53.211940000000006</v>
      </c>
      <c r="K42" s="31">
        <v>-76.533609999999996</v>
      </c>
      <c r="L42" s="31">
        <v>-6078.2981500000005</v>
      </c>
      <c r="M42" s="31">
        <v>-3175.7559500000002</v>
      </c>
      <c r="N42" s="31">
        <v>-3.6071999999999997</v>
      </c>
      <c r="O42" s="31">
        <v>-1362.6929500000001</v>
      </c>
      <c r="P42" s="31">
        <v>-4314.7282400000004</v>
      </c>
      <c r="Q42" s="31">
        <v>-5292.8957799999998</v>
      </c>
      <c r="R42" s="31">
        <v>-89.899110000000022</v>
      </c>
      <c r="S42" s="31">
        <v>-486.43967000000004</v>
      </c>
      <c r="T42" s="31">
        <v>-19.521979999999999</v>
      </c>
      <c r="U42" s="31">
        <v>-271.90201000000002</v>
      </c>
      <c r="V42" s="31">
        <v>-77.137309999999999</v>
      </c>
      <c r="W42" s="31">
        <v>-5409.4380799999999</v>
      </c>
      <c r="X42" s="31">
        <v>-112.911</v>
      </c>
      <c r="Y42" s="31">
        <v>-1474.9098199999999</v>
      </c>
      <c r="Z42" s="31">
        <v>-232.43849</v>
      </c>
      <c r="AA42" s="31">
        <v>-811.19200000000001</v>
      </c>
      <c r="AB42" s="31">
        <v>0</v>
      </c>
      <c r="AC42" s="31">
        <v>-24.26699</v>
      </c>
      <c r="AD42" s="31">
        <v>-7333.60113</v>
      </c>
      <c r="AE42" s="31">
        <v>-3.7191199999999998</v>
      </c>
      <c r="AF42" s="31">
        <v>-2525.06302000918</v>
      </c>
      <c r="AG42" s="31">
        <v>-93098.600320009195</v>
      </c>
    </row>
    <row r="43" spans="1:33" ht="12.95" customHeight="1" x14ac:dyDescent="0.2">
      <c r="A43" s="897" t="s">
        <v>157</v>
      </c>
      <c r="B43" s="31">
        <v>0</v>
      </c>
      <c r="C43" s="31">
        <v>-41.959209999999999</v>
      </c>
      <c r="D43" s="31">
        <v>-225.50269999999998</v>
      </c>
      <c r="E43" s="31">
        <v>-172.87093999999999</v>
      </c>
      <c r="F43" s="31">
        <v>-19.563969999999998</v>
      </c>
      <c r="G43" s="31">
        <v>0</v>
      </c>
      <c r="H43" s="31">
        <v>-34.826310000000014</v>
      </c>
      <c r="I43" s="31">
        <v>-3.4980100000000003</v>
      </c>
      <c r="J43" s="31">
        <v>0</v>
      </c>
      <c r="K43" s="31">
        <v>0</v>
      </c>
      <c r="L43" s="31">
        <v>-80.280220000000014</v>
      </c>
      <c r="M43" s="31">
        <v>-13.669130000000001</v>
      </c>
      <c r="N43" s="31">
        <v>0</v>
      </c>
      <c r="O43" s="31">
        <v>0</v>
      </c>
      <c r="P43" s="31">
        <v>-83.288910000000016</v>
      </c>
      <c r="Q43" s="31">
        <v>-44.398769999999999</v>
      </c>
      <c r="R43" s="31">
        <v>-13.811520000000002</v>
      </c>
      <c r="S43" s="31">
        <v>-6.0180100000000003</v>
      </c>
      <c r="T43" s="31">
        <v>0</v>
      </c>
      <c r="U43" s="31">
        <v>0</v>
      </c>
      <c r="V43" s="31">
        <v>-29.099820000000001</v>
      </c>
      <c r="W43" s="31">
        <v>0</v>
      </c>
      <c r="X43" s="31">
        <v>0</v>
      </c>
      <c r="Y43" s="31">
        <v>-23.72879</v>
      </c>
      <c r="Z43" s="31">
        <v>-5.6856200000000001</v>
      </c>
      <c r="AA43" s="31">
        <v>0</v>
      </c>
      <c r="AB43" s="31">
        <v>0</v>
      </c>
      <c r="AC43" s="31">
        <v>0</v>
      </c>
      <c r="AD43" s="31">
        <v>-3.0165999999999999</v>
      </c>
      <c r="AE43" s="31">
        <v>0</v>
      </c>
      <c r="AF43" s="31">
        <v>0</v>
      </c>
      <c r="AG43" s="31">
        <v>-801.2185300000001</v>
      </c>
    </row>
    <row r="44" spans="1:33" ht="12.95" customHeight="1" x14ac:dyDescent="0.2">
      <c r="A44" s="897" t="s">
        <v>691</v>
      </c>
      <c r="B44" s="31">
        <v>127.82042</v>
      </c>
      <c r="C44" s="31">
        <v>3615.1925799999999</v>
      </c>
      <c r="D44" s="31">
        <v>3010.6808600000004</v>
      </c>
      <c r="E44" s="31">
        <v>7510.3886600000005</v>
      </c>
      <c r="F44" s="31">
        <v>104.13948999999998</v>
      </c>
      <c r="G44" s="31">
        <v>719.92889000000002</v>
      </c>
      <c r="H44" s="31">
        <v>5410.1825400000007</v>
      </c>
      <c r="I44" s="31">
        <v>6069.1864800000003</v>
      </c>
      <c r="J44" s="31">
        <v>1.5164600000000001</v>
      </c>
      <c r="K44" s="31">
        <v>27.122310000000002</v>
      </c>
      <c r="L44" s="31">
        <v>4069.3304099999996</v>
      </c>
      <c r="M44" s="31">
        <v>1575.44119</v>
      </c>
      <c r="N44" s="31">
        <v>2.4139299999999997</v>
      </c>
      <c r="O44" s="31">
        <v>1180.5354600000001</v>
      </c>
      <c r="P44" s="31">
        <v>1867.89076</v>
      </c>
      <c r="Q44" s="31">
        <v>4098.6974</v>
      </c>
      <c r="R44" s="31">
        <v>50.437190000000001</v>
      </c>
      <c r="S44" s="31">
        <v>316.52486000000005</v>
      </c>
      <c r="T44" s="31">
        <v>9.6123899999999995</v>
      </c>
      <c r="U44" s="31">
        <v>158.76075</v>
      </c>
      <c r="V44" s="31">
        <v>46.711940000000006</v>
      </c>
      <c r="W44" s="31">
        <v>3917.2244699999997</v>
      </c>
      <c r="X44" s="31">
        <v>56.722000000000001</v>
      </c>
      <c r="Y44" s="31">
        <v>1091.2773199999999</v>
      </c>
      <c r="Z44" s="31">
        <v>17.000070000000001</v>
      </c>
      <c r="AA44" s="31">
        <v>562.54840034500012</v>
      </c>
      <c r="AB44" s="31">
        <v>0</v>
      </c>
      <c r="AC44" s="31">
        <v>16.986879999999999</v>
      </c>
      <c r="AD44" s="31">
        <v>5223.506159999999</v>
      </c>
      <c r="AE44" s="31">
        <v>0</v>
      </c>
      <c r="AF44" s="31">
        <v>1229.1333200000001</v>
      </c>
      <c r="AG44" s="31">
        <v>52086.913590344993</v>
      </c>
    </row>
    <row r="45" spans="1:33" ht="12.95" customHeight="1" x14ac:dyDescent="0.2">
      <c r="A45" s="73" t="s">
        <v>1606</v>
      </c>
      <c r="B45" s="31">
        <v>127.82042</v>
      </c>
      <c r="C45" s="31">
        <v>2914.8887500000001</v>
      </c>
      <c r="D45" s="31">
        <v>2960.1975600000005</v>
      </c>
      <c r="E45" s="31">
        <v>7510.3886600000005</v>
      </c>
      <c r="F45" s="31">
        <v>104.13948000000001</v>
      </c>
      <c r="G45" s="31">
        <v>674.12090000000001</v>
      </c>
      <c r="H45" s="31">
        <v>5410.1825400000007</v>
      </c>
      <c r="I45" s="31">
        <v>5790.8487899999991</v>
      </c>
      <c r="J45" s="31">
        <v>1.5164600000000001</v>
      </c>
      <c r="K45" s="31">
        <v>27.121399999999998</v>
      </c>
      <c r="L45" s="31">
        <v>4069.33041</v>
      </c>
      <c r="M45" s="31">
        <v>1575.44119</v>
      </c>
      <c r="N45" s="31">
        <v>2.4139299999999997</v>
      </c>
      <c r="O45" s="31">
        <v>1178.6829942531097</v>
      </c>
      <c r="P45" s="31">
        <v>1867.8907599999998</v>
      </c>
      <c r="Q45" s="31">
        <v>4098.6974</v>
      </c>
      <c r="R45" s="31">
        <v>50.437190000000001</v>
      </c>
      <c r="S45" s="31">
        <v>316.52485999999999</v>
      </c>
      <c r="T45" s="31">
        <v>9.6123899999999995</v>
      </c>
      <c r="U45" s="31">
        <v>124.34622999999999</v>
      </c>
      <c r="V45" s="31">
        <v>46.711939999999998</v>
      </c>
      <c r="W45" s="31">
        <v>3917.2244700000006</v>
      </c>
      <c r="X45" s="31">
        <v>56.722000000000001</v>
      </c>
      <c r="Y45" s="31">
        <v>1091.2773199999999</v>
      </c>
      <c r="Z45" s="31">
        <v>16.999950000000002</v>
      </c>
      <c r="AA45" s="31">
        <v>562.54840000000002</v>
      </c>
      <c r="AB45" s="31">
        <v>0</v>
      </c>
      <c r="AC45" s="31">
        <v>16.986879999999999</v>
      </c>
      <c r="AD45" s="31">
        <v>5223.506159999999</v>
      </c>
      <c r="AE45" s="31">
        <v>0</v>
      </c>
      <c r="AF45" s="31">
        <v>1229.13329989918</v>
      </c>
      <c r="AG45" s="31">
        <v>50975.712734152279</v>
      </c>
    </row>
    <row r="46" spans="1:33" ht="12.95" customHeight="1" x14ac:dyDescent="0.2">
      <c r="A46" s="73" t="s">
        <v>1922</v>
      </c>
      <c r="B46" s="31">
        <v>127.82042</v>
      </c>
      <c r="C46" s="31">
        <v>9.7184899999999992</v>
      </c>
      <c r="D46" s="31">
        <v>0</v>
      </c>
      <c r="E46" s="31">
        <v>5586.4418800000003</v>
      </c>
      <c r="F46" s="31">
        <v>0</v>
      </c>
      <c r="G46" s="31">
        <v>0</v>
      </c>
      <c r="H46" s="31">
        <v>134.17344</v>
      </c>
      <c r="I46" s="31">
        <v>3713.8172199999999</v>
      </c>
      <c r="J46" s="31">
        <v>0</v>
      </c>
      <c r="K46" s="31">
        <v>0</v>
      </c>
      <c r="L46" s="31">
        <v>708.15897999999993</v>
      </c>
      <c r="M46" s="31">
        <v>10.814260000000001</v>
      </c>
      <c r="N46" s="31">
        <v>0</v>
      </c>
      <c r="O46" s="31">
        <v>7.7769999999999992E-2</v>
      </c>
      <c r="P46" s="31">
        <v>0.24478999999999998</v>
      </c>
      <c r="Q46" s="31">
        <v>186.55798999999999</v>
      </c>
      <c r="R46" s="31">
        <v>0</v>
      </c>
      <c r="S46" s="31">
        <v>0.70243000000000011</v>
      </c>
      <c r="T46" s="31">
        <v>0</v>
      </c>
      <c r="U46" s="31">
        <v>0</v>
      </c>
      <c r="V46" s="31">
        <v>0</v>
      </c>
      <c r="W46" s="31">
        <v>260.29919000000001</v>
      </c>
      <c r="X46" s="31">
        <v>46.164999999999999</v>
      </c>
      <c r="Y46" s="31">
        <v>0</v>
      </c>
      <c r="Z46" s="31">
        <v>16.599</v>
      </c>
      <c r="AA46" s="31">
        <v>4.3240100000000004</v>
      </c>
      <c r="AB46" s="31">
        <v>0</v>
      </c>
      <c r="AC46" s="31">
        <v>16.986879999999999</v>
      </c>
      <c r="AD46" s="31">
        <v>0</v>
      </c>
      <c r="AE46" s="31">
        <v>0</v>
      </c>
      <c r="AF46" s="31">
        <v>12.121715</v>
      </c>
      <c r="AG46" s="31">
        <v>10835.023465</v>
      </c>
    </row>
    <row r="47" spans="1:33" ht="12.95" customHeight="1" x14ac:dyDescent="0.2">
      <c r="A47" s="73" t="s">
        <v>1004</v>
      </c>
      <c r="B47" s="31">
        <v>0</v>
      </c>
      <c r="C47" s="31">
        <v>2516.7328399999997</v>
      </c>
      <c r="D47" s="31">
        <v>1908.4331100000002</v>
      </c>
      <c r="E47" s="31">
        <v>349.03392999999994</v>
      </c>
      <c r="F47" s="31">
        <v>104.13948000000001</v>
      </c>
      <c r="G47" s="31">
        <v>3.5720000000000002E-2</v>
      </c>
      <c r="H47" s="31">
        <v>660.80170999999996</v>
      </c>
      <c r="I47" s="31">
        <v>2026.90083</v>
      </c>
      <c r="J47" s="31">
        <v>0</v>
      </c>
      <c r="K47" s="31">
        <v>27.121399999999998</v>
      </c>
      <c r="L47" s="31">
        <v>2846.9723200000003</v>
      </c>
      <c r="M47" s="31">
        <v>1220.74026</v>
      </c>
      <c r="N47" s="31">
        <v>2.4139299999999997</v>
      </c>
      <c r="O47" s="31">
        <v>912.03522856765574</v>
      </c>
      <c r="P47" s="31">
        <v>1692.0392599999998</v>
      </c>
      <c r="Q47" s="31">
        <v>3525.6638800000001</v>
      </c>
      <c r="R47" s="31">
        <v>42.050690000000003</v>
      </c>
      <c r="S47" s="31">
        <v>268.72064</v>
      </c>
      <c r="T47" s="31">
        <v>9.6123899999999995</v>
      </c>
      <c r="U47" s="31">
        <v>124.34622999999999</v>
      </c>
      <c r="V47" s="31">
        <v>45.785440000000001</v>
      </c>
      <c r="W47" s="31">
        <v>3149.6867800000005</v>
      </c>
      <c r="X47" s="31">
        <v>8.6910000000000007</v>
      </c>
      <c r="Y47" s="31">
        <v>0</v>
      </c>
      <c r="Z47" s="31">
        <v>0</v>
      </c>
      <c r="AA47" s="31">
        <v>558.12094000000002</v>
      </c>
      <c r="AB47" s="31">
        <v>0</v>
      </c>
      <c r="AC47" s="31">
        <v>0</v>
      </c>
      <c r="AD47" s="31">
        <v>5223.506159999999</v>
      </c>
      <c r="AE47" s="31">
        <v>0</v>
      </c>
      <c r="AF47" s="31">
        <v>774.01930084817991</v>
      </c>
      <c r="AG47" s="31">
        <v>27997.60346941583</v>
      </c>
    </row>
    <row r="48" spans="1:33" ht="12.95" customHeight="1" x14ac:dyDescent="0.2">
      <c r="A48" s="73" t="s">
        <v>1013</v>
      </c>
      <c r="B48" s="31">
        <v>0</v>
      </c>
      <c r="C48" s="31">
        <v>388.43741999999997</v>
      </c>
      <c r="D48" s="31">
        <v>1051.7644500000001</v>
      </c>
      <c r="E48" s="31">
        <v>1574.9128500000002</v>
      </c>
      <c r="F48" s="31">
        <v>0</v>
      </c>
      <c r="G48" s="31">
        <v>674.08518000000004</v>
      </c>
      <c r="H48" s="31">
        <v>4615.2073900000005</v>
      </c>
      <c r="I48" s="31">
        <v>50.130740000000003</v>
      </c>
      <c r="J48" s="31">
        <v>1.5164600000000001</v>
      </c>
      <c r="K48" s="31">
        <v>0</v>
      </c>
      <c r="L48" s="31">
        <v>514.19911000000002</v>
      </c>
      <c r="M48" s="31">
        <v>343.88666999999998</v>
      </c>
      <c r="N48" s="31">
        <v>0</v>
      </c>
      <c r="O48" s="31">
        <v>266.56999568545399</v>
      </c>
      <c r="P48" s="31">
        <v>175.60670999999999</v>
      </c>
      <c r="Q48" s="31">
        <v>386.47552999999999</v>
      </c>
      <c r="R48" s="31">
        <v>8.3864999999999998</v>
      </c>
      <c r="S48" s="31">
        <v>47.101790000000001</v>
      </c>
      <c r="T48" s="31">
        <v>0</v>
      </c>
      <c r="U48" s="31">
        <v>0</v>
      </c>
      <c r="V48" s="31">
        <v>0.92649999999999999</v>
      </c>
      <c r="W48" s="31">
        <v>507.23849999999999</v>
      </c>
      <c r="X48" s="31">
        <v>1.8660000000000001</v>
      </c>
      <c r="Y48" s="31">
        <v>1091.2773199999999</v>
      </c>
      <c r="Z48" s="31">
        <v>0.40094999999999997</v>
      </c>
      <c r="AA48" s="31">
        <v>0.10345</v>
      </c>
      <c r="AB48" s="31">
        <v>0</v>
      </c>
      <c r="AC48" s="31">
        <v>0</v>
      </c>
      <c r="AD48" s="31">
        <v>0</v>
      </c>
      <c r="AE48" s="31">
        <v>0</v>
      </c>
      <c r="AF48" s="31">
        <v>442.99228405100001</v>
      </c>
      <c r="AG48" s="31">
        <v>12143.085799736455</v>
      </c>
    </row>
    <row r="49" spans="1:33" ht="12.95" customHeight="1" x14ac:dyDescent="0.2">
      <c r="A49" s="73" t="s">
        <v>694</v>
      </c>
      <c r="B49" s="31">
        <v>0</v>
      </c>
      <c r="C49" s="31">
        <v>700.30382999999995</v>
      </c>
      <c r="D49" s="31">
        <v>50.483299999999993</v>
      </c>
      <c r="E49" s="31">
        <v>0</v>
      </c>
      <c r="F49" s="31">
        <v>0</v>
      </c>
      <c r="G49" s="31">
        <v>45.808010000000003</v>
      </c>
      <c r="H49" s="31">
        <v>0</v>
      </c>
      <c r="I49" s="31">
        <v>278.33768999999995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1.8524657468901846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34.414519999999996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1111.19981574689</v>
      </c>
    </row>
    <row r="50" spans="1:33" ht="12.95" customHeight="1" x14ac:dyDescent="0.2">
      <c r="A50" s="73" t="s">
        <v>1014</v>
      </c>
      <c r="B50" s="31">
        <v>0</v>
      </c>
      <c r="C50" s="31">
        <v>0</v>
      </c>
      <c r="D50" s="31">
        <v>50.483299999999993</v>
      </c>
      <c r="E50" s="31">
        <v>0</v>
      </c>
      <c r="F50" s="31">
        <v>0</v>
      </c>
      <c r="G50" s="31">
        <v>45.808010000000003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1.8524657468901846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98.143775746890185</v>
      </c>
    </row>
    <row r="51" spans="1:33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</row>
    <row r="52" spans="1:33" ht="12.95" customHeight="1" x14ac:dyDescent="0.2">
      <c r="A52" s="73" t="s">
        <v>1013</v>
      </c>
      <c r="B52" s="31">
        <v>0</v>
      </c>
      <c r="C52" s="31">
        <v>700.30382999999995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278.33768999999995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34.414519999999996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1013.0560399999999</v>
      </c>
    </row>
    <row r="53" spans="1:33" ht="12.95" customHeight="1" x14ac:dyDescent="0.2">
      <c r="A53" s="254" t="s">
        <v>1300</v>
      </c>
      <c r="B53" s="31">
        <v>-792.05763999999976</v>
      </c>
      <c r="C53" s="31">
        <v>-905.23233999999684</v>
      </c>
      <c r="D53" s="31">
        <v>1914.6635399999868</v>
      </c>
      <c r="E53" s="31">
        <v>-14476.049180052298</v>
      </c>
      <c r="F53" s="31">
        <v>-560.55518999999822</v>
      </c>
      <c r="G53" s="31">
        <v>-9738.9173346362641</v>
      </c>
      <c r="H53" s="31">
        <v>15703.042903322501</v>
      </c>
      <c r="I53" s="31">
        <v>-2457.2734300000084</v>
      </c>
      <c r="J53" s="31">
        <v>-231.59647000000007</v>
      </c>
      <c r="K53" s="31">
        <v>-407.17963999999989</v>
      </c>
      <c r="L53" s="31">
        <v>-4010.1464100000048</v>
      </c>
      <c r="M53" s="31">
        <v>-530.01205000000482</v>
      </c>
      <c r="N53" s="31">
        <v>-50.955219999999997</v>
      </c>
      <c r="O53" s="31">
        <v>-1125.45462</v>
      </c>
      <c r="P53" s="31">
        <v>-15968.382740000008</v>
      </c>
      <c r="Q53" s="31">
        <v>-4140.544879999994</v>
      </c>
      <c r="R53" s="31">
        <v>213.40316000000007</v>
      </c>
      <c r="S53" s="31">
        <v>-2536.4757200000022</v>
      </c>
      <c r="T53" s="31">
        <v>4.5539199999999989</v>
      </c>
      <c r="U53" s="31">
        <v>-1694.3923700000028</v>
      </c>
      <c r="V53" s="31">
        <v>-347.52804333899348</v>
      </c>
      <c r="W53" s="31">
        <v>-865.50290999999561</v>
      </c>
      <c r="X53" s="31">
        <v>-301.07400000000001</v>
      </c>
      <c r="Y53" s="31">
        <v>-806.79013999999734</v>
      </c>
      <c r="Z53" s="31">
        <v>-520.63578000000007</v>
      </c>
      <c r="AA53" s="31">
        <v>-957.44949230000202</v>
      </c>
      <c r="AB53" s="31">
        <v>0</v>
      </c>
      <c r="AC53" s="31">
        <v>-9.0622300000000067</v>
      </c>
      <c r="AD53" s="31">
        <v>-13127.143739999996</v>
      </c>
      <c r="AE53" s="31">
        <v>-72.58477999999991</v>
      </c>
      <c r="AF53" s="31">
        <v>-6205.8629999999985</v>
      </c>
      <c r="AG53" s="31">
        <v>-65003.195827005075</v>
      </c>
    </row>
    <row r="54" spans="1:33" ht="12.95" customHeight="1" x14ac:dyDescent="0.2">
      <c r="A54" s="254" t="s">
        <v>1301</v>
      </c>
      <c r="B54" s="31">
        <v>-3640.0667999999996</v>
      </c>
      <c r="C54" s="31">
        <v>-19407.763469999998</v>
      </c>
      <c r="D54" s="31">
        <v>-92224.199670000002</v>
      </c>
      <c r="E54" s="31">
        <v>-58859.752810000005</v>
      </c>
      <c r="F54" s="31">
        <v>-11464.201879999997</v>
      </c>
      <c r="G54" s="31">
        <v>-37058.670428752339</v>
      </c>
      <c r="H54" s="31">
        <v>-73187.734487499998</v>
      </c>
      <c r="I54" s="31">
        <v>-62939.185920000004</v>
      </c>
      <c r="J54" s="31">
        <v>-980.20456999999999</v>
      </c>
      <c r="K54" s="31">
        <v>-1116.6669299999999</v>
      </c>
      <c r="L54" s="31">
        <v>-54087.489900000008</v>
      </c>
      <c r="M54" s="31">
        <v>-54795.168109999999</v>
      </c>
      <c r="N54" s="31">
        <v>-634.45253000000002</v>
      </c>
      <c r="O54" s="31">
        <v>-8558.9182199999996</v>
      </c>
      <c r="P54" s="31">
        <v>-59248.783480000006</v>
      </c>
      <c r="Q54" s="31">
        <v>-49707.997709999996</v>
      </c>
      <c r="R54" s="31">
        <v>-752.22564999999997</v>
      </c>
      <c r="S54" s="31">
        <v>-51089.93705</v>
      </c>
      <c r="T54" s="31">
        <v>-1.1264500000000006</v>
      </c>
      <c r="U54" s="31">
        <v>-9606.3336600000002</v>
      </c>
      <c r="V54" s="31">
        <v>-8660.5768087513989</v>
      </c>
      <c r="W54" s="31">
        <v>-22694.855309999995</v>
      </c>
      <c r="X54" s="31">
        <v>-631.84500000000003</v>
      </c>
      <c r="Y54" s="31">
        <v>-7412.3382999999985</v>
      </c>
      <c r="Z54" s="31">
        <v>-585.47987000000001</v>
      </c>
      <c r="AA54" s="31">
        <v>-13758.942400539001</v>
      </c>
      <c r="AB54" s="31">
        <v>0</v>
      </c>
      <c r="AC54" s="31">
        <v>-36.490370000000006</v>
      </c>
      <c r="AD54" s="31">
        <v>-49083.358479999995</v>
      </c>
      <c r="AE54" s="31">
        <v>-312.15005999999994</v>
      </c>
      <c r="AF54" s="31">
        <v>-29441.656139999999</v>
      </c>
      <c r="AG54" s="31">
        <v>-781978.5724655427</v>
      </c>
    </row>
    <row r="55" spans="1:33" ht="12.95" customHeight="1" x14ac:dyDescent="0.2">
      <c r="A55" s="254" t="s">
        <v>1302</v>
      </c>
      <c r="B55" s="31">
        <v>1929.0778</v>
      </c>
      <c r="C55" s="31">
        <v>15299.335849999999</v>
      </c>
      <c r="D55" s="31">
        <v>57007.732360000002</v>
      </c>
      <c r="E55" s="31">
        <v>3829.4039599477128</v>
      </c>
      <c r="F55" s="31">
        <v>10034.87578</v>
      </c>
      <c r="G55" s="31">
        <v>12004.422704116079</v>
      </c>
      <c r="H55" s="31">
        <v>28377.253160822518</v>
      </c>
      <c r="I55" s="31">
        <v>53921.894399999997</v>
      </c>
      <c r="J55" s="31">
        <v>163.64542</v>
      </c>
      <c r="K55" s="31">
        <v>562.41282999999999</v>
      </c>
      <c r="L55" s="31">
        <v>39543.441599999998</v>
      </c>
      <c r="M55" s="31">
        <v>35085.881170000001</v>
      </c>
      <c r="N55" s="31">
        <v>365.21482000000003</v>
      </c>
      <c r="O55" s="31">
        <v>7074.0626899999997</v>
      </c>
      <c r="P55" s="31">
        <v>22376.095109999998</v>
      </c>
      <c r="Q55" s="31">
        <v>40012.310189999997</v>
      </c>
      <c r="R55" s="31">
        <v>593.74392000000012</v>
      </c>
      <c r="S55" s="31">
        <v>47377.471449999997</v>
      </c>
      <c r="T55" s="31">
        <v>2.4245600000000005</v>
      </c>
      <c r="U55" s="31">
        <v>5267.8981399999984</v>
      </c>
      <c r="V55" s="31">
        <v>7715.4923996361658</v>
      </c>
      <c r="W55" s="31">
        <v>16338.699849999999</v>
      </c>
      <c r="X55" s="31">
        <v>318.11500000000001</v>
      </c>
      <c r="Y55" s="31">
        <v>5325.3014200000007</v>
      </c>
      <c r="Z55" s="31">
        <v>42.379460000000002</v>
      </c>
      <c r="AA55" s="31">
        <v>10848.857328238999</v>
      </c>
      <c r="AB55" s="31">
        <v>0</v>
      </c>
      <c r="AC55" s="31">
        <v>25.55499</v>
      </c>
      <c r="AD55" s="31">
        <v>28310.989289999998</v>
      </c>
      <c r="AE55" s="31">
        <v>217.65426000000002</v>
      </c>
      <c r="AF55" s="31">
        <v>10569.111540000002</v>
      </c>
      <c r="AG55" s="31">
        <v>460540.75345276139</v>
      </c>
    </row>
    <row r="56" spans="1:33" ht="12.95" customHeight="1" x14ac:dyDescent="0.2">
      <c r="A56" s="254" t="s">
        <v>1303</v>
      </c>
      <c r="B56" s="31">
        <v>2116.2283299999999</v>
      </c>
      <c r="C56" s="31">
        <v>15916.739730000001</v>
      </c>
      <c r="D56" s="31">
        <v>86139.922989999992</v>
      </c>
      <c r="E56" s="31">
        <v>48347.716959999998</v>
      </c>
      <c r="F56" s="31">
        <v>6423.5620499999986</v>
      </c>
      <c r="G56" s="31">
        <v>21406.221279999998</v>
      </c>
      <c r="H56" s="31">
        <v>80931.98377999998</v>
      </c>
      <c r="I56" s="31">
        <v>42282.110970000002</v>
      </c>
      <c r="J56" s="31">
        <v>1508.8846699999999</v>
      </c>
      <c r="K56" s="31">
        <v>280.94920999999999</v>
      </c>
      <c r="L56" s="31">
        <v>37127.956140000002</v>
      </c>
      <c r="M56" s="31">
        <v>52311.840059999995</v>
      </c>
      <c r="N56" s="31">
        <v>542.01138000000003</v>
      </c>
      <c r="O56" s="31">
        <v>3116.8122100000001</v>
      </c>
      <c r="P56" s="31">
        <v>49284.456889999994</v>
      </c>
      <c r="Q56" s="31">
        <v>34844.734170000003</v>
      </c>
      <c r="R56" s="31">
        <v>1161.2218399999999</v>
      </c>
      <c r="S56" s="31">
        <v>52383.827960000002</v>
      </c>
      <c r="T56" s="31">
        <v>8.0198999999999998</v>
      </c>
      <c r="U56" s="31">
        <v>5931.6017899999997</v>
      </c>
      <c r="V56" s="31">
        <v>7759.2347857762397</v>
      </c>
      <c r="W56" s="31">
        <v>20180.476910000001</v>
      </c>
      <c r="X56" s="31">
        <v>37.539000000000001</v>
      </c>
      <c r="Y56" s="31">
        <v>5627.3434799999995</v>
      </c>
      <c r="Z56" s="31">
        <v>24.259650000000001</v>
      </c>
      <c r="AA56" s="31">
        <v>6970.4138599999997</v>
      </c>
      <c r="AB56" s="31">
        <v>0</v>
      </c>
      <c r="AC56" s="31">
        <v>6.24383</v>
      </c>
      <c r="AD56" s="31">
        <v>31916.216250000001</v>
      </c>
      <c r="AE56" s="31">
        <v>81.973420000000019</v>
      </c>
      <c r="AF56" s="31">
        <v>19268.82849</v>
      </c>
      <c r="AG56" s="31">
        <v>633939.33198577631</v>
      </c>
    </row>
    <row r="57" spans="1:33" ht="12.95" customHeight="1" x14ac:dyDescent="0.2">
      <c r="A57" s="254" t="s">
        <v>1304</v>
      </c>
      <c r="B57" s="31">
        <v>-1197.2969700000001</v>
      </c>
      <c r="C57" s="31">
        <v>-12713.544449999999</v>
      </c>
      <c r="D57" s="31">
        <v>-49008.792140000005</v>
      </c>
      <c r="E57" s="31">
        <v>-7793.4172900000012</v>
      </c>
      <c r="F57" s="31">
        <v>-5554.7911400000003</v>
      </c>
      <c r="G57" s="31">
        <v>-6090.8908900000006</v>
      </c>
      <c r="H57" s="31">
        <v>-20418.45955</v>
      </c>
      <c r="I57" s="31">
        <v>-35722.092880000004</v>
      </c>
      <c r="J57" s="31">
        <v>-923.92198999999994</v>
      </c>
      <c r="K57" s="31">
        <v>-133.87475000000001</v>
      </c>
      <c r="L57" s="31">
        <v>-26594.054249999997</v>
      </c>
      <c r="M57" s="31">
        <v>-33132.565170000002</v>
      </c>
      <c r="N57" s="31">
        <v>-323.72889000000004</v>
      </c>
      <c r="O57" s="31">
        <v>-2757.4113000000002</v>
      </c>
      <c r="P57" s="31">
        <v>-28380.151259999999</v>
      </c>
      <c r="Q57" s="31">
        <v>-29289.591529999998</v>
      </c>
      <c r="R57" s="31">
        <v>-789.33695</v>
      </c>
      <c r="S57" s="31">
        <v>-51207.838080000001</v>
      </c>
      <c r="T57" s="31">
        <v>-4.7640900000000004</v>
      </c>
      <c r="U57" s="31">
        <v>-3287.5586400000007</v>
      </c>
      <c r="V57" s="31">
        <v>-7161.6784200000002</v>
      </c>
      <c r="W57" s="31">
        <v>-14689.824360000001</v>
      </c>
      <c r="X57" s="31">
        <v>-24.882999999999999</v>
      </c>
      <c r="Y57" s="31">
        <v>-4347.096739999999</v>
      </c>
      <c r="Z57" s="31">
        <v>-1.7950200000000001</v>
      </c>
      <c r="AA57" s="31">
        <v>-5017.7782799999995</v>
      </c>
      <c r="AB57" s="31">
        <v>0</v>
      </c>
      <c r="AC57" s="31">
        <v>-4.3706800000000001</v>
      </c>
      <c r="AD57" s="31">
        <v>-24270.9908</v>
      </c>
      <c r="AE57" s="31">
        <v>-60.062400000000004</v>
      </c>
      <c r="AF57" s="31">
        <v>-6602.1468900000009</v>
      </c>
      <c r="AG57" s="31">
        <v>-377504.70880000008</v>
      </c>
    </row>
    <row r="58" spans="1:33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</row>
    <row r="59" spans="1:33" ht="12.95" customHeight="1" x14ac:dyDescent="0.2">
      <c r="A59" s="252" t="s">
        <v>1309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-10.859749999999998</v>
      </c>
      <c r="K59" s="31">
        <v>0</v>
      </c>
      <c r="L59" s="31">
        <v>0</v>
      </c>
      <c r="M59" s="31">
        <v>0</v>
      </c>
      <c r="N59" s="31">
        <v>0</v>
      </c>
      <c r="O59" s="31">
        <v>17.78828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6.9285300000000021</v>
      </c>
    </row>
    <row r="60" spans="1:33" ht="12.95" customHeight="1" x14ac:dyDescent="0.2">
      <c r="A60" s="1704" t="s">
        <v>1232</v>
      </c>
      <c r="B60" s="31">
        <v>-2049.7018351296374</v>
      </c>
      <c r="C60" s="31">
        <v>-2130.5013800000006</v>
      </c>
      <c r="D60" s="31">
        <v>-552.88379813839356</v>
      </c>
      <c r="E60" s="31">
        <v>-14053.349417841993</v>
      </c>
      <c r="F60" s="31">
        <v>-526.91472230852889</v>
      </c>
      <c r="G60" s="31">
        <v>-1542.1192589491209</v>
      </c>
      <c r="H60" s="31">
        <v>-7559.0719400000016</v>
      </c>
      <c r="I60" s="31">
        <v>66.727208685218102</v>
      </c>
      <c r="J60" s="31">
        <v>-24.369489999999992</v>
      </c>
      <c r="K60" s="31">
        <v>-164.32772000000003</v>
      </c>
      <c r="L60" s="31">
        <v>-48.276660000000447</v>
      </c>
      <c r="M60" s="31">
        <v>-5250.561710472819</v>
      </c>
      <c r="N60" s="31">
        <v>-4.784577744842732</v>
      </c>
      <c r="O60" s="31">
        <v>113.31293684573018</v>
      </c>
      <c r="P60" s="31">
        <v>-2817.0237600000005</v>
      </c>
      <c r="Q60" s="31">
        <v>443.97499036399995</v>
      </c>
      <c r="R60" s="31">
        <v>151.54552438823904</v>
      </c>
      <c r="S60" s="31">
        <v>116.00311000000022</v>
      </c>
      <c r="T60" s="31">
        <v>-16.283959999999997</v>
      </c>
      <c r="U60" s="31">
        <v>-686.1287139902654</v>
      </c>
      <c r="V60" s="31">
        <v>-127.63254371649529</v>
      </c>
      <c r="W60" s="31">
        <v>-580.70654586849741</v>
      </c>
      <c r="X60" s="31">
        <v>-249.477</v>
      </c>
      <c r="Y60" s="31">
        <v>332.68807000000015</v>
      </c>
      <c r="Z60" s="31">
        <v>-107.61770661104808</v>
      </c>
      <c r="AA60" s="31">
        <v>-266.30918589617778</v>
      </c>
      <c r="AB60" s="31">
        <v>-2.4273200000000004</v>
      </c>
      <c r="AC60" s="31">
        <v>12.814830000000008</v>
      </c>
      <c r="AD60" s="31">
        <v>-2253.6462689054088</v>
      </c>
      <c r="AE60" s="31">
        <v>-17.192260000000012</v>
      </c>
      <c r="AF60" s="31">
        <v>-2298.535729015106</v>
      </c>
      <c r="AG60" s="31">
        <v>-42092.776834305165</v>
      </c>
    </row>
    <row r="61" spans="1:33" ht="12.95" customHeight="1" x14ac:dyDescent="0.2">
      <c r="A61" s="1708" t="s">
        <v>2036</v>
      </c>
      <c r="B61" s="31">
        <v>-645.59741999999994</v>
      </c>
      <c r="C61" s="31">
        <v>-2797.7416200000002</v>
      </c>
      <c r="D61" s="31">
        <v>-3561.7944781383926</v>
      </c>
      <c r="E61" s="31">
        <v>-11475.267777841995</v>
      </c>
      <c r="F61" s="31">
        <v>-953.75129000000015</v>
      </c>
      <c r="G61" s="31">
        <v>-1060.4561789491208</v>
      </c>
      <c r="H61" s="31">
        <v>-8648.8382800000018</v>
      </c>
      <c r="I61" s="31">
        <v>-5830.4835900000007</v>
      </c>
      <c r="J61" s="31">
        <v>-34.420029999999997</v>
      </c>
      <c r="K61" s="31">
        <v>-227.92834000000005</v>
      </c>
      <c r="L61" s="31">
        <v>-3027.3524900000002</v>
      </c>
      <c r="M61" s="31">
        <v>-5515.0911000000015</v>
      </c>
      <c r="N61" s="31">
        <v>-17.953189999999999</v>
      </c>
      <c r="O61" s="31">
        <v>-480.06002999999998</v>
      </c>
      <c r="P61" s="31">
        <v>-2317.8551100000004</v>
      </c>
      <c r="Q61" s="31">
        <v>-1697.2764299999999</v>
      </c>
      <c r="R61" s="31">
        <v>-232.05799999999996</v>
      </c>
      <c r="S61" s="31">
        <v>-767.09927999999991</v>
      </c>
      <c r="T61" s="31">
        <v>-25.313559999999999</v>
      </c>
      <c r="U61" s="31">
        <v>-869.6794139902654</v>
      </c>
      <c r="V61" s="31">
        <v>-40.352229999999999</v>
      </c>
      <c r="W61" s="31">
        <v>-1959.8225199999997</v>
      </c>
      <c r="X61" s="31">
        <v>-170.101</v>
      </c>
      <c r="Y61" s="31">
        <v>-1040.3186099999998</v>
      </c>
      <c r="Z61" s="31">
        <v>-168.18928000000002</v>
      </c>
      <c r="AA61" s="31">
        <v>-659.25198999999986</v>
      </c>
      <c r="AB61" s="31">
        <v>-9.9019999999999983E-2</v>
      </c>
      <c r="AC61" s="31">
        <v>-43.18271</v>
      </c>
      <c r="AD61" s="31">
        <v>-3466.52646</v>
      </c>
      <c r="AE61" s="31">
        <v>-55.760100000000008</v>
      </c>
      <c r="AF61" s="31">
        <v>-1621.1949</v>
      </c>
      <c r="AG61" s="31">
        <v>-59410.816428919774</v>
      </c>
    </row>
    <row r="62" spans="1:33" ht="12.95" customHeight="1" x14ac:dyDescent="0.2">
      <c r="A62" s="1708" t="s">
        <v>3962</v>
      </c>
      <c r="B62" s="31">
        <v>-645.59741999999994</v>
      </c>
      <c r="C62" s="31">
        <v>-2797.7416200000002</v>
      </c>
      <c r="D62" s="31">
        <v>-3561.7944781383926</v>
      </c>
      <c r="E62" s="31">
        <v>-11475.267777841995</v>
      </c>
      <c r="F62" s="31">
        <v>-953.75129000000015</v>
      </c>
      <c r="G62" s="31">
        <v>-1060.4561789491208</v>
      </c>
      <c r="H62" s="31">
        <v>-8648.8382800000018</v>
      </c>
      <c r="I62" s="31">
        <v>-5830.4835900000007</v>
      </c>
      <c r="J62" s="31">
        <v>-34.420029999999997</v>
      </c>
      <c r="K62" s="31">
        <v>-227.92834000000005</v>
      </c>
      <c r="L62" s="31">
        <v>-3027.3524900000002</v>
      </c>
      <c r="M62" s="31">
        <v>-5515.0911000000015</v>
      </c>
      <c r="N62" s="31">
        <v>-17.953189999999999</v>
      </c>
      <c r="O62" s="31">
        <v>-480.06002999999998</v>
      </c>
      <c r="P62" s="31">
        <v>-2317.8551100000004</v>
      </c>
      <c r="Q62" s="31">
        <v>-1697.2764299999999</v>
      </c>
      <c r="R62" s="31">
        <v>-232.05799999999996</v>
      </c>
      <c r="S62" s="31">
        <v>-767.09927999999991</v>
      </c>
      <c r="T62" s="31">
        <v>-25.313559999999999</v>
      </c>
      <c r="U62" s="31">
        <v>-869.6794139902654</v>
      </c>
      <c r="V62" s="31">
        <v>-40.352229999999999</v>
      </c>
      <c r="W62" s="31">
        <v>-1959.8225199999997</v>
      </c>
      <c r="X62" s="31">
        <v>-170.101</v>
      </c>
      <c r="Y62" s="31">
        <v>-1040.3186099999998</v>
      </c>
      <c r="Z62" s="31">
        <v>-168.18928000000002</v>
      </c>
      <c r="AA62" s="31">
        <v>-659.25198999999986</v>
      </c>
      <c r="AB62" s="31">
        <v>-9.9019999999999983E-2</v>
      </c>
      <c r="AC62" s="31">
        <v>-43.18271</v>
      </c>
      <c r="AD62" s="31">
        <v>-3466.52646</v>
      </c>
      <c r="AE62" s="31">
        <v>-55.760100000000008</v>
      </c>
      <c r="AF62" s="31">
        <v>-1621.1949</v>
      </c>
      <c r="AG62" s="31">
        <v>-59410.816428919774</v>
      </c>
    </row>
    <row r="63" spans="1:33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</row>
    <row r="64" spans="1:33" ht="12.95" customHeight="1" x14ac:dyDescent="0.2">
      <c r="A64" s="1708" t="s">
        <v>1946</v>
      </c>
      <c r="B64" s="31">
        <v>585.56541000000004</v>
      </c>
      <c r="C64" s="31">
        <v>1934.3085299999998</v>
      </c>
      <c r="D64" s="31">
        <v>5627.6441699999987</v>
      </c>
      <c r="E64" s="31">
        <v>2516.1406200000001</v>
      </c>
      <c r="F64" s="31">
        <v>630.60536999999999</v>
      </c>
      <c r="G64" s="31">
        <v>224.50930000000002</v>
      </c>
      <c r="H64" s="31">
        <v>3251.1174999999998</v>
      </c>
      <c r="I64" s="31">
        <v>8683.4086399999978</v>
      </c>
      <c r="J64" s="31">
        <v>37.628920000000008</v>
      </c>
      <c r="K64" s="31">
        <v>170.13286000000002</v>
      </c>
      <c r="L64" s="31">
        <v>3764.9876899999995</v>
      </c>
      <c r="M64" s="31">
        <v>1719.7462000000003</v>
      </c>
      <c r="N64" s="31">
        <v>33.208590000000001</v>
      </c>
      <c r="O64" s="31">
        <v>803.87638000000015</v>
      </c>
      <c r="P64" s="31">
        <v>-11.91315</v>
      </c>
      <c r="Q64" s="31">
        <v>2822.9458600000003</v>
      </c>
      <c r="R64" s="31">
        <v>473.1336</v>
      </c>
      <c r="S64" s="31">
        <v>1227.04673</v>
      </c>
      <c r="T64" s="31">
        <v>22.975470000000001</v>
      </c>
      <c r="U64" s="31">
        <v>387.45584000000002</v>
      </c>
      <c r="V64" s="31">
        <v>31.399720000000002</v>
      </c>
      <c r="W64" s="31">
        <v>1927.1714299999999</v>
      </c>
      <c r="X64" s="31">
        <v>158.34299999999999</v>
      </c>
      <c r="Y64" s="31">
        <v>1803.28736</v>
      </c>
      <c r="Z64" s="31">
        <v>83.242150000000009</v>
      </c>
      <c r="AA64" s="31">
        <v>613.45697999999982</v>
      </c>
      <c r="AB64" s="31">
        <v>0.13869999999999982</v>
      </c>
      <c r="AC64" s="31">
        <v>55.997540000000008</v>
      </c>
      <c r="AD64" s="31">
        <v>2245.8408399999998</v>
      </c>
      <c r="AE64" s="31">
        <v>50.662679999999995</v>
      </c>
      <c r="AF64" s="31">
        <v>778.49439000000007</v>
      </c>
      <c r="AG64" s="31">
        <v>42652.559320000008</v>
      </c>
    </row>
    <row r="65" spans="1:33" ht="12.95" customHeight="1" x14ac:dyDescent="0.2">
      <c r="A65" s="1708" t="s">
        <v>3963</v>
      </c>
      <c r="B65" s="31">
        <v>-660.87365537366406</v>
      </c>
      <c r="C65" s="31">
        <v>-716.87479999999994</v>
      </c>
      <c r="D65" s="31">
        <v>-1730.7487500000002</v>
      </c>
      <c r="E65" s="31">
        <v>-2660.6976599999998</v>
      </c>
      <c r="F65" s="31">
        <v>-108.15336567097175</v>
      </c>
      <c r="G65" s="31">
        <v>-377.64747000000006</v>
      </c>
      <c r="H65" s="31">
        <v>-1136.0689399999999</v>
      </c>
      <c r="I65" s="31">
        <v>-1985.5178338801777</v>
      </c>
      <c r="J65" s="31">
        <v>-17.86298</v>
      </c>
      <c r="K65" s="31">
        <v>-66.337639999999993</v>
      </c>
      <c r="L65" s="31">
        <v>-351.49421999999998</v>
      </c>
      <c r="M65" s="31">
        <v>-768.34523982617839</v>
      </c>
      <c r="N65" s="31">
        <v>-6.6910792746050003</v>
      </c>
      <c r="O65" s="31">
        <v>-139.93993933119745</v>
      </c>
      <c r="P65" s="31">
        <v>-275.89447999999999</v>
      </c>
      <c r="Q65" s="31">
        <v>-416.19172845599991</v>
      </c>
      <c r="R65" s="31">
        <v>-42.390768799318707</v>
      </c>
      <c r="S65" s="31">
        <v>-207.86592999999996</v>
      </c>
      <c r="T65" s="31">
        <v>-9.3345400000000005</v>
      </c>
      <c r="U65" s="31">
        <v>-133.32646000000003</v>
      </c>
      <c r="V65" s="31">
        <v>-65.872673354324533</v>
      </c>
      <c r="W65" s="31">
        <v>-344.16837076739967</v>
      </c>
      <c r="X65" s="31">
        <v>-113.056</v>
      </c>
      <c r="Y65" s="31">
        <v>-230.69101999999998</v>
      </c>
      <c r="Z65" s="31">
        <v>-13.970794201730161</v>
      </c>
      <c r="AA65" s="31">
        <v>-156.37017002318885</v>
      </c>
      <c r="AB65" s="31">
        <v>-0.56544000000000005</v>
      </c>
      <c r="AC65" s="31">
        <v>0</v>
      </c>
      <c r="AD65" s="31">
        <v>-784.01475699541061</v>
      </c>
      <c r="AE65" s="31">
        <v>-6.5849299999999999</v>
      </c>
      <c r="AF65" s="31">
        <v>-817.13071499207115</v>
      </c>
      <c r="AG65" s="31">
        <v>-14344.682350946239</v>
      </c>
    </row>
    <row r="66" spans="1:33" ht="12.95" customHeight="1" x14ac:dyDescent="0.2">
      <c r="A66" s="1708" t="s">
        <v>3964</v>
      </c>
      <c r="B66" s="31">
        <v>-341.9048407412173</v>
      </c>
      <c r="C66" s="31">
        <v>-526.18349000000001</v>
      </c>
      <c r="D66" s="31">
        <v>-475.48235</v>
      </c>
      <c r="E66" s="31">
        <v>-1805.1882599999999</v>
      </c>
      <c r="F66" s="31">
        <v>-78.025333152545045</v>
      </c>
      <c r="G66" s="31">
        <v>-121.89268999999999</v>
      </c>
      <c r="H66" s="31">
        <v>-448.30435</v>
      </c>
      <c r="I66" s="31">
        <v>-667.05545761922122</v>
      </c>
      <c r="J66" s="31">
        <v>-0.72992000000000012</v>
      </c>
      <c r="K66" s="31">
        <v>-28.186540000000001</v>
      </c>
      <c r="L66" s="31">
        <v>-240.49674999999999</v>
      </c>
      <c r="M66" s="31">
        <v>-265.20219429294491</v>
      </c>
      <c r="N66" s="31">
        <v>-6.4221064330279587</v>
      </c>
      <c r="O66" s="31">
        <v>-56.772152626057832</v>
      </c>
      <c r="P66" s="31">
        <v>-145.72577999999999</v>
      </c>
      <c r="Q66" s="31">
        <v>-94.891706461999988</v>
      </c>
      <c r="R66" s="31">
        <v>-1.5634174845044098</v>
      </c>
      <c r="S66" s="31">
        <v>-37.213540000000002</v>
      </c>
      <c r="T66" s="31">
        <v>-4.6113299999999997</v>
      </c>
      <c r="U66" s="31">
        <v>-58.345099999999995</v>
      </c>
      <c r="V66" s="31">
        <v>-29.969600363795465</v>
      </c>
      <c r="W66" s="31">
        <v>-117.03577340277937</v>
      </c>
      <c r="X66" s="31">
        <v>-74.22</v>
      </c>
      <c r="Y66" s="31">
        <v>-78.515180000000015</v>
      </c>
      <c r="Z66" s="31">
        <v>-6.2558297982632274</v>
      </c>
      <c r="AA66" s="31">
        <v>-47.020388242681193</v>
      </c>
      <c r="AB66" s="31">
        <v>-1.47743</v>
      </c>
      <c r="AC66" s="31">
        <v>0</v>
      </c>
      <c r="AD66" s="31">
        <v>-213.35325867988234</v>
      </c>
      <c r="AE66" s="31">
        <v>-4.1774100000000001</v>
      </c>
      <c r="AF66" s="31">
        <v>-50.082711528587147</v>
      </c>
      <c r="AG66" s="31">
        <v>-6026.3048908275059</v>
      </c>
    </row>
    <row r="67" spans="1:33" ht="12.95" customHeight="1" x14ac:dyDescent="0.2">
      <c r="A67" s="1708" t="s">
        <v>3965</v>
      </c>
      <c r="B67" s="31">
        <v>-19.477865486193835</v>
      </c>
      <c r="C67" s="31">
        <v>0</v>
      </c>
      <c r="D67" s="31">
        <v>-257.10829999999999</v>
      </c>
      <c r="E67" s="31">
        <v>-572.60030999999992</v>
      </c>
      <c r="F67" s="31">
        <v>-2.9220645445989306</v>
      </c>
      <c r="G67" s="31">
        <v>-40.295919999999995</v>
      </c>
      <c r="H67" s="31">
        <v>-302.95388000000003</v>
      </c>
      <c r="I67" s="31">
        <v>-49.730893608937507</v>
      </c>
      <c r="J67" s="31">
        <v>-0.33191000000000004</v>
      </c>
      <c r="K67" s="31">
        <v>-1.8630300000000002</v>
      </c>
      <c r="L67" s="31">
        <v>-64.683350000000004</v>
      </c>
      <c r="M67" s="31">
        <v>-240.81928346543785</v>
      </c>
      <c r="N67" s="31">
        <v>-0.86070881096242002</v>
      </c>
      <c r="O67" s="31">
        <v>-7.3326571618065151</v>
      </c>
      <c r="P67" s="31">
        <v>-8.0705599999999986</v>
      </c>
      <c r="Q67" s="31">
        <v>-59.334092944000005</v>
      </c>
      <c r="R67" s="31">
        <v>-10.888424229037657</v>
      </c>
      <c r="S67" s="31">
        <v>-51.862670000000008</v>
      </c>
      <c r="T67" s="31">
        <v>0</v>
      </c>
      <c r="U67" s="31">
        <v>-2.24072</v>
      </c>
      <c r="V67" s="31">
        <v>-5.3427936576735933</v>
      </c>
      <c r="W67" s="31">
        <v>-53.917776060032978</v>
      </c>
      <c r="X67" s="31">
        <v>-28.039000000000001</v>
      </c>
      <c r="Y67" s="31">
        <v>-19.560800000000004</v>
      </c>
      <c r="Z67" s="31">
        <v>-0.62638996704811623</v>
      </c>
      <c r="AA67" s="31">
        <v>-17.123617630307699</v>
      </c>
      <c r="AB67" s="31">
        <v>-8.8139999999999996E-2</v>
      </c>
      <c r="AC67" s="31">
        <v>0</v>
      </c>
      <c r="AD67" s="31">
        <v>-19.466913230115637</v>
      </c>
      <c r="AE67" s="31">
        <v>-0.17638000000000001</v>
      </c>
      <c r="AF67" s="31">
        <v>0</v>
      </c>
      <c r="AG67" s="31">
        <v>-1837.7184507961531</v>
      </c>
    </row>
    <row r="68" spans="1:33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-3.5718834086865012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-3.5718834086865012</v>
      </c>
    </row>
    <row r="69" spans="1:33" ht="12.95" customHeight="1" x14ac:dyDescent="0.2">
      <c r="A69" s="1704" t="s">
        <v>2340</v>
      </c>
      <c r="B69" s="31">
        <v>-967.41346352856226</v>
      </c>
      <c r="C69" s="31">
        <v>0</v>
      </c>
      <c r="D69" s="31">
        <v>-65.878950000000017</v>
      </c>
      <c r="E69" s="31">
        <v>-55.73603</v>
      </c>
      <c r="F69" s="31">
        <v>-14.668038940412991</v>
      </c>
      <c r="G69" s="31">
        <v>-156.88335000000001</v>
      </c>
      <c r="H69" s="31">
        <v>-1.0031399999999999</v>
      </c>
      <c r="I69" s="31">
        <v>-76.120553942288367</v>
      </c>
      <c r="J69" s="31">
        <v>-2.8473600000000001</v>
      </c>
      <c r="K69" s="31">
        <v>-8.0538900000000009</v>
      </c>
      <c r="L69" s="31">
        <v>-105.82652</v>
      </c>
      <c r="M69" s="31">
        <v>-177.0840594795697</v>
      </c>
      <c r="N69" s="31">
        <v>-5.7365132262473502</v>
      </c>
      <c r="O69" s="31">
        <v>-2.4233140352081821</v>
      </c>
      <c r="P69" s="31">
        <v>-24.180109999999999</v>
      </c>
      <c r="Q69" s="31">
        <v>-88.666211774000004</v>
      </c>
      <c r="R69" s="31">
        <v>-34.687465098900262</v>
      </c>
      <c r="S69" s="31">
        <v>-40.764120000000013</v>
      </c>
      <c r="T69" s="31">
        <v>0</v>
      </c>
      <c r="U69" s="31">
        <v>-9.9928600000000003</v>
      </c>
      <c r="V69" s="31">
        <v>-8.231356645908507</v>
      </c>
      <c r="W69" s="31">
        <v>-18.383956370968555</v>
      </c>
      <c r="X69" s="31">
        <v>-22.404</v>
      </c>
      <c r="Y69" s="31">
        <v>-82.83165000000001</v>
      </c>
      <c r="Z69" s="31">
        <v>-1.8175626440065555</v>
      </c>
      <c r="AA69" s="31">
        <v>0</v>
      </c>
      <c r="AB69" s="31">
        <v>-0.16425000000000001</v>
      </c>
      <c r="AC69" s="31">
        <v>0</v>
      </c>
      <c r="AD69" s="31">
        <v>0</v>
      </c>
      <c r="AE69" s="31">
        <v>-0.85377000000000003</v>
      </c>
      <c r="AF69" s="31">
        <v>-535.35668352833579</v>
      </c>
      <c r="AG69" s="31">
        <v>-2508.009179214409</v>
      </c>
    </row>
    <row r="70" spans="1:33" ht="12.95" customHeight="1" x14ac:dyDescent="0.2">
      <c r="A70" s="1708" t="s">
        <v>1285</v>
      </c>
      <c r="B70" s="31">
        <v>0</v>
      </c>
      <c r="C70" s="31">
        <v>-24.01</v>
      </c>
      <c r="D70" s="31">
        <v>-89.515140000000017</v>
      </c>
      <c r="E70" s="31">
        <v>0</v>
      </c>
      <c r="F70" s="31">
        <v>0</v>
      </c>
      <c r="G70" s="31">
        <v>-9.4529500000000031</v>
      </c>
      <c r="H70" s="31">
        <v>-273.02085</v>
      </c>
      <c r="I70" s="31">
        <v>-7.7731022641549004</v>
      </c>
      <c r="J70" s="31">
        <v>-5.806210000000001</v>
      </c>
      <c r="K70" s="31">
        <v>-2.0911400000000002</v>
      </c>
      <c r="L70" s="31">
        <v>-23.411019999999997</v>
      </c>
      <c r="M70" s="31">
        <v>-0.1941500000000001</v>
      </c>
      <c r="N70" s="31">
        <v>-0.32957000000000003</v>
      </c>
      <c r="O70" s="31">
        <v>-4.0353500000000002</v>
      </c>
      <c r="P70" s="31">
        <v>-33.384569999999997</v>
      </c>
      <c r="Q70" s="31">
        <v>-22.610700000000001</v>
      </c>
      <c r="R70" s="31">
        <v>0</v>
      </c>
      <c r="S70" s="31">
        <v>-6.2380799999999992</v>
      </c>
      <c r="T70" s="31">
        <v>0</v>
      </c>
      <c r="U70" s="31">
        <v>0</v>
      </c>
      <c r="V70" s="31">
        <v>-9.2636096947931836</v>
      </c>
      <c r="W70" s="31">
        <v>-14.549579267316993</v>
      </c>
      <c r="X70" s="31">
        <v>0</v>
      </c>
      <c r="Y70" s="31">
        <v>-18.682029999999997</v>
      </c>
      <c r="Z70" s="31">
        <v>0</v>
      </c>
      <c r="AA70" s="31">
        <v>0</v>
      </c>
      <c r="AB70" s="31">
        <v>-0.17174</v>
      </c>
      <c r="AC70" s="31">
        <v>0</v>
      </c>
      <c r="AD70" s="31">
        <v>-16.125719999999998</v>
      </c>
      <c r="AE70" s="31">
        <v>-0.30235000000000001</v>
      </c>
      <c r="AF70" s="31">
        <v>-53.265108966111825</v>
      </c>
      <c r="AG70" s="31">
        <v>-614.23297019237702</v>
      </c>
    </row>
    <row r="71" spans="1:33" ht="12.95" customHeight="1" x14ac:dyDescent="0.2">
      <c r="A71" s="78" t="s">
        <v>648</v>
      </c>
      <c r="B71" s="31">
        <v>0</v>
      </c>
      <c r="C71" s="31">
        <v>0</v>
      </c>
      <c r="D71" s="31">
        <v>0</v>
      </c>
      <c r="E71" s="31">
        <v>-65.327229999999986</v>
      </c>
      <c r="F71" s="31">
        <v>-7.4199200000000003</v>
      </c>
      <c r="G71" s="31">
        <v>0</v>
      </c>
      <c r="H71" s="31">
        <v>0</v>
      </c>
      <c r="I71" s="31">
        <v>-49.72771999999997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-1.77</v>
      </c>
      <c r="Q71" s="31">
        <v>0</v>
      </c>
      <c r="R71" s="31">
        <v>0.27326</v>
      </c>
      <c r="S71" s="31">
        <v>-4.8499999999999993E-3</v>
      </c>
      <c r="T71" s="31">
        <v>0</v>
      </c>
      <c r="U71" s="31">
        <v>-2.2622599999999999</v>
      </c>
      <c r="V71" s="31">
        <v>0</v>
      </c>
      <c r="W71" s="31">
        <v>-0.16075</v>
      </c>
      <c r="X71" s="31">
        <v>-0.435</v>
      </c>
      <c r="Y71" s="31">
        <v>0</v>
      </c>
      <c r="Z71" s="31">
        <v>0</v>
      </c>
      <c r="AA71" s="31">
        <v>-23.041729999999998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-149.87619999999995</v>
      </c>
    </row>
    <row r="72" spans="1:33" ht="15" customHeight="1" x14ac:dyDescent="0.2">
      <c r="A72" s="1318" t="s">
        <v>850</v>
      </c>
      <c r="B72" s="1721">
        <v>-2881.3463351296373</v>
      </c>
      <c r="C72" s="1721">
        <v>-4715.6140099999984</v>
      </c>
      <c r="D72" s="1721">
        <v>-2127.822928138407</v>
      </c>
      <c r="E72" s="1721">
        <v>-32650.99410789429</v>
      </c>
      <c r="F72" s="1721">
        <v>-1246.9299523085272</v>
      </c>
      <c r="G72" s="1721">
        <v>-13499.407523585383</v>
      </c>
      <c r="H72" s="1721">
        <v>-6649.4861866774954</v>
      </c>
      <c r="I72" s="1721">
        <v>-3810.2063513147905</v>
      </c>
      <c r="J72" s="1721">
        <v>-318.52119000000005</v>
      </c>
      <c r="K72" s="1721">
        <v>-620.91865999999993</v>
      </c>
      <c r="L72" s="1721">
        <v>-6147.6710300000059</v>
      </c>
      <c r="M72" s="1721">
        <v>-7394.5576504728233</v>
      </c>
      <c r="N72" s="1721">
        <v>-56.933067744842731</v>
      </c>
      <c r="O72" s="1721">
        <v>-1176.51089315427</v>
      </c>
      <c r="P72" s="1721">
        <v>-21317.30289000001</v>
      </c>
      <c r="Q72" s="1721">
        <v>-4935.1670396359932</v>
      </c>
      <c r="R72" s="1721">
        <v>311.94850438823909</v>
      </c>
      <c r="S72" s="1721">
        <v>-2596.4102800000019</v>
      </c>
      <c r="T72" s="1721">
        <v>-21.639619999999997</v>
      </c>
      <c r="U72" s="1721">
        <v>-2495.9246039902682</v>
      </c>
      <c r="V72" s="1721">
        <v>-534.68577705548876</v>
      </c>
      <c r="W72" s="1721">
        <v>-2938.5838158684933</v>
      </c>
      <c r="X72" s="1721">
        <v>-607.17499999999995</v>
      </c>
      <c r="Y72" s="1721">
        <v>-881.46335999999724</v>
      </c>
      <c r="Z72" s="1721">
        <v>-849.3775266110481</v>
      </c>
      <c r="AA72" s="1721">
        <v>-1495.4440101241796</v>
      </c>
      <c r="AB72" s="1721">
        <v>-2.4273200000000004</v>
      </c>
      <c r="AC72" s="1721">
        <v>-3.5275099999999995</v>
      </c>
      <c r="AD72" s="1721">
        <v>-17493.901578905406</v>
      </c>
      <c r="AE72" s="1721">
        <v>-93.496159999999918</v>
      </c>
      <c r="AF72" s="1721">
        <v>-9800.3284290151041</v>
      </c>
      <c r="AG72" s="1721">
        <v>-149051.82630323819</v>
      </c>
    </row>
    <row r="73" spans="1:33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  <c r="AA73" s="1727"/>
      <c r="AB73" s="1727"/>
      <c r="AC73" s="1727"/>
      <c r="AD73" s="1727"/>
      <c r="AE73" s="1727"/>
      <c r="AF73" s="1727"/>
      <c r="AG73" s="1727"/>
    </row>
    <row r="74" spans="1:33" ht="15" customHeight="1" thickBot="1" x14ac:dyDescent="0.25">
      <c r="A74" s="1316" t="s">
        <v>851</v>
      </c>
      <c r="B74" s="1726">
        <v>-457.78404681317943</v>
      </c>
      <c r="C74" s="1726">
        <v>3535.6465699999962</v>
      </c>
      <c r="D74" s="1726">
        <v>2996.1465418615867</v>
      </c>
      <c r="E74" s="1726">
        <v>18329.529902105704</v>
      </c>
      <c r="F74" s="1726">
        <v>1021.7094055389696</v>
      </c>
      <c r="G74" s="1726">
        <v>-10984.377033585384</v>
      </c>
      <c r="H74" s="1726">
        <v>25463.085833322501</v>
      </c>
      <c r="I74" s="1726">
        <v>-986.8558761428144</v>
      </c>
      <c r="J74" s="1726">
        <v>-239.12325000000004</v>
      </c>
      <c r="K74" s="1726">
        <v>181.10167000000001</v>
      </c>
      <c r="L74" s="1726">
        <v>-614.42267616642494</v>
      </c>
      <c r="M74" s="1726">
        <v>7468.3608723266716</v>
      </c>
      <c r="N74" s="1726">
        <v>23.032162255157274</v>
      </c>
      <c r="O74" s="1726">
        <v>-1012.0611784081095</v>
      </c>
      <c r="P74" s="1726">
        <v>-10801.313394979825</v>
      </c>
      <c r="Q74" s="1726">
        <v>-2995.9176538398315</v>
      </c>
      <c r="R74" s="1726">
        <v>728.78580438823838</v>
      </c>
      <c r="S74" s="1726">
        <v>-3278.5429800000011</v>
      </c>
      <c r="T74" s="1726">
        <v>52.729400000000027</v>
      </c>
      <c r="U74" s="1726">
        <v>-537.71213399026828</v>
      </c>
      <c r="V74" s="1726">
        <v>-118.48532247355575</v>
      </c>
      <c r="W74" s="1726">
        <v>3026.8321270477286</v>
      </c>
      <c r="X74" s="1726">
        <v>-235.35399999999987</v>
      </c>
      <c r="Y74" s="1726">
        <v>1667.8714010000056</v>
      </c>
      <c r="Z74" s="1726">
        <v>-383.59316820487351</v>
      </c>
      <c r="AA74" s="1726">
        <v>-210.1307625748766</v>
      </c>
      <c r="AB74" s="1726">
        <v>-2.3283400000000007</v>
      </c>
      <c r="AC74" s="1726">
        <v>64.69007000000002</v>
      </c>
      <c r="AD74" s="1726">
        <v>-6498.3882387071717</v>
      </c>
      <c r="AE74" s="1726">
        <v>72.274770000000046</v>
      </c>
      <c r="AF74" s="1726">
        <v>-3289.4002208749062</v>
      </c>
      <c r="AG74" s="1726">
        <v>21986.006253085332</v>
      </c>
    </row>
    <row r="75" spans="1:33" ht="12.95" customHeight="1" x14ac:dyDescent="0.2">
      <c r="A75" s="1143" t="s">
        <v>2141</v>
      </c>
      <c r="B75" s="1144">
        <v>-374.09782476256464</v>
      </c>
      <c r="C75" s="1144">
        <v>3491.9906899999978</v>
      </c>
      <c r="D75" s="1144">
        <v>-7291.5506400000058</v>
      </c>
      <c r="E75" s="1144">
        <v>18942.324270979454</v>
      </c>
      <c r="F75" s="1144">
        <v>566.08014888066839</v>
      </c>
      <c r="G75" s="1144">
        <v>-6901.9442700000009</v>
      </c>
      <c r="H75" s="1144">
        <v>-14270.97744000001</v>
      </c>
      <c r="I75" s="1144">
        <v>1924.0261646211109</v>
      </c>
      <c r="J75" s="1144">
        <v>313.03216000000003</v>
      </c>
      <c r="K75" s="1144">
        <v>253.32557000000003</v>
      </c>
      <c r="L75" s="1144">
        <v>-5095.8942500000003</v>
      </c>
      <c r="M75" s="1144">
        <v>-2441.6518164116646</v>
      </c>
      <c r="N75" s="1144">
        <v>145.55827824585143</v>
      </c>
      <c r="O75" s="1144">
        <v>188.30567534021259</v>
      </c>
      <c r="P75" s="1144">
        <v>-2610.5891844927855</v>
      </c>
      <c r="Q75" s="1144">
        <v>-1481.2054200000009</v>
      </c>
      <c r="R75" s="1144">
        <v>182.62801146953288</v>
      </c>
      <c r="S75" s="1144">
        <v>-218.40843000000274</v>
      </c>
      <c r="T75" s="1144">
        <v>48.400470000000006</v>
      </c>
      <c r="U75" s="1144">
        <v>-600.78505999999959</v>
      </c>
      <c r="V75" s="1144">
        <v>-851.75294462222678</v>
      </c>
      <c r="W75" s="1144">
        <v>3709.6530058448516</v>
      </c>
      <c r="X75" s="1144">
        <v>-20.846</v>
      </c>
      <c r="Y75" s="1144">
        <v>794.73119999999949</v>
      </c>
      <c r="Z75" s="1144">
        <v>293.09911540000007</v>
      </c>
      <c r="AA75" s="1144">
        <v>-270.09890550398313</v>
      </c>
      <c r="AB75" s="1144" t="s">
        <v>1933</v>
      </c>
      <c r="AC75" s="1144">
        <v>40.09966</v>
      </c>
      <c r="AD75" s="1144">
        <v>2663.2837867627804</v>
      </c>
      <c r="AE75" s="1144">
        <v>43.139656450480615</v>
      </c>
      <c r="AF75" s="1144">
        <v>-8161.8078977383975</v>
      </c>
      <c r="AG75" s="1144">
        <v>-16991.932219536699</v>
      </c>
    </row>
    <row r="76" spans="1:33" ht="12.95" customHeight="1" x14ac:dyDescent="0.2">
      <c r="A76" s="1143" t="s">
        <v>1861</v>
      </c>
      <c r="B76" s="1146">
        <v>-840.16520000000003</v>
      </c>
      <c r="C76" s="1146">
        <v>3199.34195004</v>
      </c>
      <c r="D76" s="1146">
        <v>5335.7751299999936</v>
      </c>
      <c r="E76" s="1146">
        <v>20517.857112758848</v>
      </c>
      <c r="F76" s="1146">
        <v>-331.241975923773</v>
      </c>
      <c r="G76" s="1146">
        <v>953.04245465899908</v>
      </c>
      <c r="H76" s="1146">
        <v>8190.1875999988933</v>
      </c>
      <c r="I76" s="1146">
        <v>-1885.0160750179027</v>
      </c>
      <c r="J76" s="1146">
        <v>42.732889999999969</v>
      </c>
      <c r="K76" s="1146">
        <v>-64.869120000000024</v>
      </c>
      <c r="L76" s="1146">
        <v>1222.9696000000004</v>
      </c>
      <c r="M76" s="1146">
        <v>9967.7138832068358</v>
      </c>
      <c r="N76" s="1146">
        <v>203.23287999999999</v>
      </c>
      <c r="O76" s="1146">
        <v>181.41488593009188</v>
      </c>
      <c r="P76" s="1146">
        <v>11387.963341003815</v>
      </c>
      <c r="Q76" s="1146">
        <v>1297.374779999999</v>
      </c>
      <c r="R76" s="1146">
        <v>460.94987065843679</v>
      </c>
      <c r="S76" s="1146">
        <v>230.76143999999871</v>
      </c>
      <c r="T76" s="1146">
        <v>57.822920000000011</v>
      </c>
      <c r="U76" s="1146">
        <v>13.944880000000305</v>
      </c>
      <c r="V76" s="1146">
        <v>487.88558355643437</v>
      </c>
      <c r="W76" s="1146">
        <v>3641.8729100000005</v>
      </c>
      <c r="X76" s="1146">
        <v>-152.78028</v>
      </c>
      <c r="Y76" s="1146">
        <v>498.28246999999863</v>
      </c>
      <c r="Z76" s="1146">
        <v>399.53592459999993</v>
      </c>
      <c r="AA76" s="1146">
        <v>458.11908712234361</v>
      </c>
      <c r="AB76" s="1146" t="s">
        <v>1933</v>
      </c>
      <c r="AC76" s="1146">
        <v>-41.424230000000001</v>
      </c>
      <c r="AD76" s="1146">
        <v>959.25681538584422</v>
      </c>
      <c r="AE76" s="1146" t="s">
        <v>1933</v>
      </c>
      <c r="AF76" s="1146">
        <v>3625.6848384031464</v>
      </c>
      <c r="AG76" s="1146">
        <v>70018.22636638199</v>
      </c>
    </row>
    <row r="77" spans="1:33" ht="12.95" customHeight="1" x14ac:dyDescent="0.2">
      <c r="A77" s="190" t="s">
        <v>1111</v>
      </c>
      <c r="B77" s="84" t="s">
        <v>1933</v>
      </c>
      <c r="C77" s="84">
        <v>925.3161397165394</v>
      </c>
      <c r="D77" s="84">
        <v>-6426.3208099999993</v>
      </c>
      <c r="E77" s="84">
        <v>2175.5460038975589</v>
      </c>
      <c r="F77" s="84">
        <v>76.956187815129908</v>
      </c>
      <c r="G77" s="84">
        <v>-2213.6178285486581</v>
      </c>
      <c r="H77" s="84">
        <v>-4264.7601000003597</v>
      </c>
      <c r="I77" s="84">
        <v>2992.8609427556444</v>
      </c>
      <c r="J77" s="84">
        <v>-892.36757</v>
      </c>
      <c r="K77" s="84">
        <v>-161.73496999999998</v>
      </c>
      <c r="L77" s="84">
        <v>1344.1406700000011</v>
      </c>
      <c r="M77" s="84">
        <v>5929.2858100000449</v>
      </c>
      <c r="N77" s="84">
        <v>-380.61599999999999</v>
      </c>
      <c r="O77" s="84">
        <v>160.97822774314864</v>
      </c>
      <c r="P77" s="84">
        <v>-13363.842171002794</v>
      </c>
      <c r="Q77" s="84">
        <v>2049.2780800000005</v>
      </c>
      <c r="R77" s="84">
        <v>353.25190197111607</v>
      </c>
      <c r="S77" s="84">
        <v>345.48221000000382</v>
      </c>
      <c r="T77" s="84">
        <v>12.993219999999999</v>
      </c>
      <c r="U77" s="84">
        <v>394.57472181155202</v>
      </c>
      <c r="V77" s="84">
        <v>105.95513495058171</v>
      </c>
      <c r="W77" s="84">
        <v>1277.6229732870422</v>
      </c>
      <c r="X77" s="84" t="s">
        <v>1933</v>
      </c>
      <c r="Y77" s="84">
        <v>1241.4413500000001</v>
      </c>
      <c r="Z77" s="84">
        <v>90.07046144668152</v>
      </c>
      <c r="AA77" s="84">
        <v>-385.22867999999994</v>
      </c>
      <c r="AB77" s="84" t="s">
        <v>1933</v>
      </c>
      <c r="AC77" s="84" t="s">
        <v>1933</v>
      </c>
      <c r="AD77" s="84">
        <v>880.69154999999785</v>
      </c>
      <c r="AE77" s="84" t="s">
        <v>1933</v>
      </c>
      <c r="AF77" s="84">
        <v>494.53290012655333</v>
      </c>
      <c r="AG77" s="84">
        <v>-7237.5096440302159</v>
      </c>
    </row>
    <row r="78" spans="1:33" ht="12.95" customHeight="1" thickBot="1" x14ac:dyDescent="0.25">
      <c r="A78" s="191" t="s">
        <v>1112</v>
      </c>
      <c r="B78" s="85" t="s">
        <v>1933</v>
      </c>
      <c r="C78" s="85">
        <v>1030.4657199999999</v>
      </c>
      <c r="D78" s="85">
        <v>-36.585909999998108</v>
      </c>
      <c r="E78" s="85">
        <v>-1014.11778</v>
      </c>
      <c r="F78" s="85">
        <v>652.80056000000002</v>
      </c>
      <c r="G78" s="85">
        <v>575.52904597799954</v>
      </c>
      <c r="H78" s="85">
        <v>5719.6320400000013</v>
      </c>
      <c r="I78" s="85">
        <v>799.22158980199924</v>
      </c>
      <c r="J78" s="85" t="s">
        <v>1933</v>
      </c>
      <c r="K78" s="85" t="s">
        <v>1933</v>
      </c>
      <c r="L78" s="85">
        <v>652.36905999999919</v>
      </c>
      <c r="M78" s="85">
        <v>3667.5442950500828</v>
      </c>
      <c r="N78" s="85">
        <v>-102.29836</v>
      </c>
      <c r="O78" s="85">
        <v>-59.44362943916083</v>
      </c>
      <c r="P78" s="85">
        <v>-1230.55144</v>
      </c>
      <c r="Q78" s="85">
        <v>622.85603000000094</v>
      </c>
      <c r="R78" s="85">
        <v>351.97634999999997</v>
      </c>
      <c r="S78" s="85">
        <v>13.598129999999765</v>
      </c>
      <c r="T78" s="85">
        <v>64.266210000000001</v>
      </c>
      <c r="U78" s="85">
        <v>118.26858</v>
      </c>
      <c r="V78" s="85">
        <v>-21.812796224499266</v>
      </c>
      <c r="W78" s="85">
        <v>1164.3284061113011</v>
      </c>
      <c r="X78" s="85" t="s">
        <v>1933</v>
      </c>
      <c r="Y78" s="85">
        <v>-334.26171999999997</v>
      </c>
      <c r="Z78" s="85">
        <v>13.838290000000001</v>
      </c>
      <c r="AA78" s="85">
        <v>450.61601019860871</v>
      </c>
      <c r="AB78" s="85" t="s">
        <v>1933</v>
      </c>
      <c r="AC78" s="85" t="s">
        <v>1933</v>
      </c>
      <c r="AD78" s="85">
        <v>922.46669999999619</v>
      </c>
      <c r="AE78" s="85" t="s">
        <v>1933</v>
      </c>
      <c r="AF78" s="85">
        <v>607.18894438658367</v>
      </c>
      <c r="AG78" s="85">
        <v>14627.894325862912</v>
      </c>
    </row>
    <row r="80" spans="1:33" ht="12.95" customHeight="1" x14ac:dyDescent="0.2">
      <c r="A80" s="192"/>
      <c r="B80" s="33"/>
      <c r="C80" s="33"/>
      <c r="D80" s="33"/>
      <c r="E80" s="33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33"/>
    </row>
  </sheetData>
  <mergeCells count="2">
    <mergeCell ref="O5:AG6"/>
    <mergeCell ref="A5:N6"/>
  </mergeCells>
  <phoneticPr fontId="6" type="noConversion"/>
  <conditionalFormatting sqref="AG8">
    <cfRule type="expression" dxfId="210" priority="30" stopIfTrue="1">
      <formula>$AK8=1</formula>
    </cfRule>
  </conditionalFormatting>
  <conditionalFormatting sqref="C8:AB8">
    <cfRule type="expression" dxfId="209" priority="757" stopIfTrue="1">
      <formula>#REF!=1</formula>
    </cfRule>
  </conditionalFormatting>
  <conditionalFormatting sqref="AC8">
    <cfRule type="expression" dxfId="208" priority="758" stopIfTrue="1">
      <formula>#REF!=1</formula>
    </cfRule>
  </conditionalFormatting>
  <conditionalFormatting sqref="AF8">
    <cfRule type="expression" dxfId="207" priority="759" stopIfTrue="1">
      <formula>#REF!=1</formula>
    </cfRule>
  </conditionalFormatting>
  <conditionalFormatting sqref="AD8:AE8">
    <cfRule type="expression" dxfId="206" priority="785" stopIfTrue="1">
      <formula>#REF!=1</formula>
    </cfRule>
  </conditionalFormatting>
  <conditionalFormatting sqref="D9:AG9">
    <cfRule type="expression" dxfId="205" priority="1203" stopIfTrue="1">
      <formula>$AJ9=1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4" min="2" max="78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Z80"/>
  <sheetViews>
    <sheetView showGridLines="0" zoomScaleNormal="100" workbookViewId="0">
      <pane xSplit="1" ySplit="8" topLeftCell="C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A5" sqref="A5:J6"/>
    </sheetView>
  </sheetViews>
  <sheetFormatPr defaultRowHeight="12.75" x14ac:dyDescent="0.2"/>
  <cols>
    <col min="1" max="1" width="47.140625" style="514" customWidth="1"/>
    <col min="2" max="26" width="7.7109375" style="514" customWidth="1"/>
    <col min="27" max="16384" width="9.140625" style="514"/>
  </cols>
  <sheetData>
    <row r="1" spans="1:26" x14ac:dyDescent="0.2">
      <c r="A1" s="877" t="s">
        <v>624</v>
      </c>
    </row>
    <row r="2" spans="1:26" x14ac:dyDescent="0.2">
      <c r="A2" s="877" t="s">
        <v>625</v>
      </c>
    </row>
    <row r="3" spans="1:26" s="959" customFormat="1" ht="15" customHeight="1" x14ac:dyDescent="0.2">
      <c r="A3" s="1052" t="s">
        <v>1006</v>
      </c>
      <c r="Z3" s="1053" t="str">
        <f>"TABLE: " &amp;RIGHT(A3,2)</f>
        <v>TABLE: 22</v>
      </c>
    </row>
    <row r="4" spans="1:26" s="579" customFormat="1" ht="12" customHeight="1" x14ac:dyDescent="0.2"/>
    <row r="5" spans="1:26" s="579" customFormat="1" ht="18" customHeight="1" x14ac:dyDescent="0.2">
      <c r="A5" s="1942" t="s">
        <v>199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1" t="s">
        <v>200</v>
      </c>
      <c r="L5" s="1941"/>
      <c r="M5" s="1941"/>
      <c r="N5" s="1941"/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</row>
    <row r="6" spans="1:26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1"/>
      <c r="L6" s="1941"/>
      <c r="M6" s="1941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</row>
    <row r="7" spans="1:26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18">
        <v>0</v>
      </c>
    </row>
    <row r="8" spans="1:26" s="308" customFormat="1" ht="75" customHeight="1" thickBot="1" x14ac:dyDescent="0.25">
      <c r="A8" s="1310"/>
      <c r="B8" s="1311" t="s">
        <v>1538</v>
      </c>
      <c r="C8" s="1311" t="s">
        <v>1074</v>
      </c>
      <c r="D8" s="1311" t="s">
        <v>1033</v>
      </c>
      <c r="E8" s="1311" t="s">
        <v>1899</v>
      </c>
      <c r="F8" s="1311" t="s">
        <v>1900</v>
      </c>
      <c r="G8" s="1311" t="s">
        <v>1090</v>
      </c>
      <c r="H8" s="1311" t="s">
        <v>999</v>
      </c>
      <c r="I8" s="1311" t="s">
        <v>1908</v>
      </c>
      <c r="J8" s="1312" t="s">
        <v>1076</v>
      </c>
      <c r="K8" s="1311" t="s">
        <v>1997</v>
      </c>
      <c r="L8" s="1311" t="s">
        <v>1881</v>
      </c>
      <c r="M8" s="1311" t="s">
        <v>1028</v>
      </c>
      <c r="N8" s="1311" t="s">
        <v>1077</v>
      </c>
      <c r="O8" s="1311" t="s">
        <v>1031</v>
      </c>
      <c r="P8" s="1311" t="s">
        <v>1934</v>
      </c>
      <c r="Q8" s="1311" t="s">
        <v>1877</v>
      </c>
      <c r="R8" s="1311" t="s">
        <v>1100</v>
      </c>
      <c r="S8" s="1311" t="s">
        <v>1073</v>
      </c>
      <c r="T8" s="1311" t="s">
        <v>1488</v>
      </c>
      <c r="U8" s="1311" t="s">
        <v>5</v>
      </c>
      <c r="V8" s="1311" t="s">
        <v>1886</v>
      </c>
      <c r="W8" s="1311" t="s">
        <v>1029</v>
      </c>
      <c r="X8" s="1311" t="s">
        <v>1878</v>
      </c>
      <c r="Y8" s="1311" t="s">
        <v>1022</v>
      </c>
      <c r="Z8" s="1313" t="s">
        <v>1407</v>
      </c>
    </row>
    <row r="9" spans="1:26" ht="15" customHeight="1" x14ac:dyDescent="0.2">
      <c r="A9" s="926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2.95" customHeight="1" x14ac:dyDescent="0.2">
      <c r="A10" s="250" t="s">
        <v>1019</v>
      </c>
      <c r="B10" s="31">
        <v>4946.7756499999996</v>
      </c>
      <c r="C10" s="31">
        <v>1311.3201599999998</v>
      </c>
      <c r="D10" s="31">
        <v>6387.482</v>
      </c>
      <c r="E10" s="31">
        <v>389.70098000000002</v>
      </c>
      <c r="F10" s="31">
        <v>2179.4254600000004</v>
      </c>
      <c r="G10" s="31">
        <v>9830.8377900000014</v>
      </c>
      <c r="H10" s="31">
        <v>666.00203999999997</v>
      </c>
      <c r="I10" s="31">
        <v>2284.0428500000007</v>
      </c>
      <c r="J10" s="31">
        <v>1032.01422</v>
      </c>
      <c r="K10" s="31">
        <v>1477.8617200000001</v>
      </c>
      <c r="L10" s="31">
        <v>2919.2470599999997</v>
      </c>
      <c r="M10" s="31">
        <v>3105.1155500000004</v>
      </c>
      <c r="N10" s="31">
        <v>1399.2904199999998</v>
      </c>
      <c r="O10" s="31">
        <v>47.792789999999997</v>
      </c>
      <c r="P10" s="31">
        <v>1158.98216</v>
      </c>
      <c r="Q10" s="31">
        <v>372.28699999999998</v>
      </c>
      <c r="R10" s="31">
        <v>791.80786000000001</v>
      </c>
      <c r="S10" s="31">
        <v>57.904899999999998</v>
      </c>
      <c r="T10" s="31">
        <v>2137.2746799999995</v>
      </c>
      <c r="U10" s="31">
        <v>0.11637999999999993</v>
      </c>
      <c r="V10" s="31">
        <v>204.48543000000001</v>
      </c>
      <c r="W10" s="31">
        <v>1634.43695</v>
      </c>
      <c r="X10" s="31">
        <v>715.76745999999991</v>
      </c>
      <c r="Y10" s="31">
        <v>1188.1094599999999</v>
      </c>
      <c r="Z10" s="31">
        <v>46238.08097000001</v>
      </c>
    </row>
    <row r="11" spans="1:26" ht="12.95" customHeight="1" x14ac:dyDescent="0.2">
      <c r="A11" s="250" t="s">
        <v>1178</v>
      </c>
      <c r="B11" s="31">
        <v>5209.3368700000001</v>
      </c>
      <c r="C11" s="31">
        <v>1447.1789199999998</v>
      </c>
      <c r="D11" s="31">
        <v>6875.3249999999998</v>
      </c>
      <c r="E11" s="31">
        <v>437.76385999999997</v>
      </c>
      <c r="F11" s="31">
        <v>1783.1243800000004</v>
      </c>
      <c r="G11" s="31">
        <v>11322.092070000001</v>
      </c>
      <c r="H11" s="31">
        <v>630.90657999999996</v>
      </c>
      <c r="I11" s="31">
        <v>2094.6023000000005</v>
      </c>
      <c r="J11" s="31">
        <v>1036.58123</v>
      </c>
      <c r="K11" s="31">
        <v>1466.9030700000001</v>
      </c>
      <c r="L11" s="31">
        <v>3243.0069600000002</v>
      </c>
      <c r="M11" s="31">
        <v>3666.0219200000001</v>
      </c>
      <c r="N11" s="31">
        <v>3296.7722599999997</v>
      </c>
      <c r="O11" s="31">
        <v>67.906880000000001</v>
      </c>
      <c r="P11" s="31">
        <v>1295.2090900000001</v>
      </c>
      <c r="Q11" s="31">
        <v>377.88499999999999</v>
      </c>
      <c r="R11" s="31">
        <v>809.73761000000002</v>
      </c>
      <c r="S11" s="31">
        <v>63.983139999999999</v>
      </c>
      <c r="T11" s="31">
        <v>2629.3828799999997</v>
      </c>
      <c r="U11" s="31">
        <v>1.92</v>
      </c>
      <c r="V11" s="31">
        <v>195.43985000000001</v>
      </c>
      <c r="W11" s="31">
        <v>2007.2107100000001</v>
      </c>
      <c r="X11" s="31">
        <v>886.12457999999992</v>
      </c>
      <c r="Y11" s="31">
        <v>1506.63123</v>
      </c>
      <c r="Z11" s="31">
        <v>52351.046389999996</v>
      </c>
    </row>
    <row r="12" spans="1:26" ht="12.95" customHeight="1" x14ac:dyDescent="0.2">
      <c r="A12" s="250" t="s">
        <v>1286</v>
      </c>
      <c r="B12" s="31">
        <v>5209.3368700000001</v>
      </c>
      <c r="C12" s="31">
        <v>1447.1789199999998</v>
      </c>
      <c r="D12" s="31">
        <v>6874.7028199999995</v>
      </c>
      <c r="E12" s="31">
        <v>437.76385999999997</v>
      </c>
      <c r="F12" s="31">
        <v>1765.6613900000004</v>
      </c>
      <c r="G12" s="31">
        <v>11322.092070000001</v>
      </c>
      <c r="H12" s="31">
        <v>630.90657999999996</v>
      </c>
      <c r="I12" s="31">
        <v>2094.5923000000003</v>
      </c>
      <c r="J12" s="31">
        <v>1036.58123</v>
      </c>
      <c r="K12" s="31">
        <v>1466.9030700000001</v>
      </c>
      <c r="L12" s="31">
        <v>3243.0069600000002</v>
      </c>
      <c r="M12" s="31">
        <v>3666.0219200000001</v>
      </c>
      <c r="N12" s="31">
        <v>3296.7722599999997</v>
      </c>
      <c r="O12" s="31">
        <v>67.906880000000001</v>
      </c>
      <c r="P12" s="31">
        <v>1295.2090900000001</v>
      </c>
      <c r="Q12" s="31">
        <v>377.88499999999999</v>
      </c>
      <c r="R12" s="31">
        <v>809.73761000000002</v>
      </c>
      <c r="S12" s="31">
        <v>63.983139999999999</v>
      </c>
      <c r="T12" s="31">
        <v>2629.2783399999998</v>
      </c>
      <c r="U12" s="31">
        <v>1.92</v>
      </c>
      <c r="V12" s="31">
        <v>195.43985000000001</v>
      </c>
      <c r="W12" s="31">
        <v>2007.2107100000001</v>
      </c>
      <c r="X12" s="31">
        <v>886.12457999999992</v>
      </c>
      <c r="Y12" s="31">
        <v>1506.63123</v>
      </c>
      <c r="Z12" s="31">
        <v>52332.846679999995</v>
      </c>
    </row>
    <row r="13" spans="1:26" ht="12.95" customHeight="1" x14ac:dyDescent="0.2">
      <c r="A13" s="250" t="s">
        <v>1287</v>
      </c>
      <c r="B13" s="31">
        <v>0</v>
      </c>
      <c r="C13" s="31">
        <v>0</v>
      </c>
      <c r="D13" s="31">
        <v>0.62217999999999996</v>
      </c>
      <c r="E13" s="31">
        <v>0</v>
      </c>
      <c r="F13" s="31">
        <v>17.462990000000005</v>
      </c>
      <c r="G13" s="31">
        <v>0</v>
      </c>
      <c r="H13" s="31">
        <v>0</v>
      </c>
      <c r="I13" s="31">
        <v>0.01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0.10454000000000001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18.199710000000007</v>
      </c>
    </row>
    <row r="14" spans="1:26" ht="12.95" customHeight="1" x14ac:dyDescent="0.2">
      <c r="A14" s="250" t="s">
        <v>1288</v>
      </c>
      <c r="B14" s="31">
        <v>-520.74269000000004</v>
      </c>
      <c r="C14" s="31">
        <v>-2.5417800000000002</v>
      </c>
      <c r="D14" s="31">
        <v>0</v>
      </c>
      <c r="E14" s="31">
        <v>-264.46959999999996</v>
      </c>
      <c r="F14" s="31">
        <v>8.0000000000000002E-3</v>
      </c>
      <c r="G14" s="31">
        <v>-3.6077100000000004</v>
      </c>
      <c r="H14" s="31">
        <v>0</v>
      </c>
      <c r="I14" s="31">
        <v>-3.1204499999999999</v>
      </c>
      <c r="J14" s="31">
        <v>-0.82938000000000001</v>
      </c>
      <c r="K14" s="31">
        <v>0</v>
      </c>
      <c r="L14" s="31">
        <v>0</v>
      </c>
      <c r="M14" s="31">
        <v>-602.45770999999991</v>
      </c>
      <c r="N14" s="31">
        <v>-0.52539999999999998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-2.16E-3</v>
      </c>
      <c r="Y14" s="31">
        <v>-4.23489</v>
      </c>
      <c r="Z14" s="31">
        <v>-1402.5237699999998</v>
      </c>
    </row>
    <row r="15" spans="1:26" ht="12.95" customHeight="1" x14ac:dyDescent="0.2">
      <c r="A15" s="250" t="s">
        <v>1289</v>
      </c>
      <c r="B15" s="31">
        <v>-520.74269000000004</v>
      </c>
      <c r="C15" s="31">
        <v>0</v>
      </c>
      <c r="D15" s="31">
        <v>0</v>
      </c>
      <c r="E15" s="31">
        <v>-264.46959999999996</v>
      </c>
      <c r="F15" s="31">
        <v>8.0000000000000002E-3</v>
      </c>
      <c r="G15" s="31">
        <v>-3.6077100000000004</v>
      </c>
      <c r="H15" s="31">
        <v>0</v>
      </c>
      <c r="I15" s="31">
        <v>0</v>
      </c>
      <c r="J15" s="31">
        <v>-0.82938000000000001</v>
      </c>
      <c r="K15" s="31">
        <v>0</v>
      </c>
      <c r="L15" s="31">
        <v>0</v>
      </c>
      <c r="M15" s="31">
        <v>-602.45770999999991</v>
      </c>
      <c r="N15" s="31">
        <v>-0.52539999999999998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-4.23489</v>
      </c>
      <c r="Z15" s="31">
        <v>-1396.8593799999996</v>
      </c>
    </row>
    <row r="16" spans="1:26" ht="12.95" customHeight="1" x14ac:dyDescent="0.2">
      <c r="A16" s="250" t="s">
        <v>1922</v>
      </c>
      <c r="B16" s="31">
        <v>-520.74269000000004</v>
      </c>
      <c r="C16" s="31">
        <v>0</v>
      </c>
      <c r="D16" s="31">
        <v>0</v>
      </c>
      <c r="E16" s="31">
        <v>-264.46959999999996</v>
      </c>
      <c r="F16" s="31">
        <v>0</v>
      </c>
      <c r="G16" s="31">
        <v>-6.1999999999999998E-3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-602.45770999999991</v>
      </c>
      <c r="N16" s="31">
        <v>-0.52539999999999998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-1388.2015999999999</v>
      </c>
    </row>
    <row r="17" spans="1:26" ht="12.95" customHeight="1" x14ac:dyDescent="0.2">
      <c r="A17" s="250" t="s">
        <v>1004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-0.69325999999999999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-0.69325999999999999</v>
      </c>
    </row>
    <row r="18" spans="1:26" ht="12.95" customHeight="1" x14ac:dyDescent="0.2">
      <c r="A18" s="250" t="s">
        <v>1013</v>
      </c>
      <c r="B18" s="31">
        <v>0</v>
      </c>
      <c r="C18" s="31">
        <v>0</v>
      </c>
      <c r="D18" s="31">
        <v>0</v>
      </c>
      <c r="E18" s="31">
        <v>0</v>
      </c>
      <c r="F18" s="31">
        <v>8.0000000000000002E-3</v>
      </c>
      <c r="G18" s="31">
        <v>-3.6015100000000002</v>
      </c>
      <c r="H18" s="31">
        <v>0</v>
      </c>
      <c r="I18" s="31">
        <v>0</v>
      </c>
      <c r="J18" s="31">
        <v>-0.13611999999999999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-4.23489</v>
      </c>
      <c r="Z18" s="31">
        <v>-7.9645200000000003</v>
      </c>
    </row>
    <row r="19" spans="1:26" ht="12.95" customHeight="1" x14ac:dyDescent="0.2">
      <c r="A19" s="250" t="s">
        <v>1290</v>
      </c>
      <c r="B19" s="31">
        <v>0</v>
      </c>
      <c r="C19" s="31">
        <v>-2.5417800000000002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-3.1204499999999999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-2.16E-3</v>
      </c>
      <c r="Y19" s="31">
        <v>0</v>
      </c>
      <c r="Z19" s="31">
        <v>-5.66439</v>
      </c>
    </row>
    <row r="20" spans="1:26" ht="12.95" customHeight="1" x14ac:dyDescent="0.2">
      <c r="A20" s="250" t="s">
        <v>1014</v>
      </c>
      <c r="B20" s="31">
        <v>0</v>
      </c>
      <c r="C20" s="31">
        <v>-2.5417800000000002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-3.1204499999999999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-2.16E-3</v>
      </c>
      <c r="Y20" s="31">
        <v>0</v>
      </c>
      <c r="Z20" s="31">
        <v>-5.66439</v>
      </c>
    </row>
    <row r="21" spans="1:26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</row>
    <row r="22" spans="1:26" ht="12.95" customHeight="1" x14ac:dyDescent="0.2">
      <c r="A22" s="250" t="s">
        <v>1013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</row>
    <row r="23" spans="1:26" ht="12.95" customHeight="1" x14ac:dyDescent="0.2">
      <c r="A23" s="250" t="s">
        <v>1291</v>
      </c>
      <c r="B23" s="31">
        <v>258.18146999999988</v>
      </c>
      <c r="C23" s="31">
        <v>-133.31698000000006</v>
      </c>
      <c r="D23" s="31">
        <v>-487.8430000000003</v>
      </c>
      <c r="E23" s="31">
        <v>216.40672000000001</v>
      </c>
      <c r="F23" s="31">
        <v>396.29307999999997</v>
      </c>
      <c r="G23" s="31">
        <v>-1487.6465699999994</v>
      </c>
      <c r="H23" s="31">
        <v>35.095460000000003</v>
      </c>
      <c r="I23" s="31">
        <v>192.56099999999992</v>
      </c>
      <c r="J23" s="31">
        <v>-3.7376300000000584</v>
      </c>
      <c r="K23" s="31">
        <v>10.958650000000034</v>
      </c>
      <c r="L23" s="31">
        <v>-323.75990000000024</v>
      </c>
      <c r="M23" s="31">
        <v>41.551340000000152</v>
      </c>
      <c r="N23" s="31">
        <v>-1896.9564399999999</v>
      </c>
      <c r="O23" s="31">
        <v>-20.114090000000004</v>
      </c>
      <c r="P23" s="31">
        <v>-136.22692999999992</v>
      </c>
      <c r="Q23" s="31">
        <v>-5.5980000000000132</v>
      </c>
      <c r="R23" s="31">
        <v>-17.929750000000013</v>
      </c>
      <c r="S23" s="31">
        <v>-6.0782399999999974</v>
      </c>
      <c r="T23" s="31">
        <v>-492.10820000000012</v>
      </c>
      <c r="U23" s="31">
        <v>-1.80362</v>
      </c>
      <c r="V23" s="31">
        <v>9.0455800000000011</v>
      </c>
      <c r="W23" s="31">
        <v>-372.77376000000004</v>
      </c>
      <c r="X23" s="31">
        <v>-170.35496000000001</v>
      </c>
      <c r="Y23" s="31">
        <v>-314.28688000000005</v>
      </c>
      <c r="Z23" s="31">
        <v>-4710.4416499999998</v>
      </c>
    </row>
    <row r="24" spans="1:26" ht="12.95" customHeight="1" x14ac:dyDescent="0.2">
      <c r="A24" s="250" t="s">
        <v>1292</v>
      </c>
      <c r="B24" s="31">
        <v>-2356.4983099999999</v>
      </c>
      <c r="C24" s="31">
        <v>-753.59069</v>
      </c>
      <c r="D24" s="31">
        <v>-3756.0385099999999</v>
      </c>
      <c r="E24" s="31">
        <v>-239.39339999999999</v>
      </c>
      <c r="F24" s="31">
        <v>-999.38384999999994</v>
      </c>
      <c r="G24" s="31">
        <v>-6282.5532199999998</v>
      </c>
      <c r="H24" s="31">
        <v>-321.58891</v>
      </c>
      <c r="I24" s="31">
        <v>-1112.73964</v>
      </c>
      <c r="J24" s="31">
        <v>-578.96355000000005</v>
      </c>
      <c r="K24" s="31">
        <v>-716.73526000000004</v>
      </c>
      <c r="L24" s="31">
        <v>-1744.0765800000001</v>
      </c>
      <c r="M24" s="31">
        <v>-1965.91749</v>
      </c>
      <c r="N24" s="31">
        <v>-2428.6579200000001</v>
      </c>
      <c r="O24" s="31">
        <v>-38.769040000000004</v>
      </c>
      <c r="P24" s="31">
        <v>-685.41157999999996</v>
      </c>
      <c r="Q24" s="31">
        <v>-204.75700000000001</v>
      </c>
      <c r="R24" s="31">
        <v>-434.40454</v>
      </c>
      <c r="S24" s="31">
        <v>-29.114509999999999</v>
      </c>
      <c r="T24" s="31">
        <v>-1414.2305900000001</v>
      </c>
      <c r="U24" s="31">
        <v>-1.80362</v>
      </c>
      <c r="V24" s="31">
        <v>-89.223910000000004</v>
      </c>
      <c r="W24" s="31">
        <v>-1165.3238100000001</v>
      </c>
      <c r="X24" s="31">
        <v>-474.32177000000001</v>
      </c>
      <c r="Y24" s="31">
        <v>-750.91764000000001</v>
      </c>
      <c r="Z24" s="31">
        <v>-28544.41534</v>
      </c>
    </row>
    <row r="25" spans="1:26" ht="12.95" customHeight="1" x14ac:dyDescent="0.2">
      <c r="A25" s="250" t="s">
        <v>26</v>
      </c>
      <c r="B25" s="31">
        <v>235.55590000000001</v>
      </c>
      <c r="C25" s="31">
        <v>0</v>
      </c>
      <c r="D25" s="31">
        <v>0</v>
      </c>
      <c r="E25" s="31">
        <v>71.818039999999996</v>
      </c>
      <c r="F25" s="31">
        <v>4.4800000000000005E-3</v>
      </c>
      <c r="G25" s="31">
        <v>6.7599999999999995E-3</v>
      </c>
      <c r="H25" s="31">
        <v>0</v>
      </c>
      <c r="I25" s="31">
        <v>0</v>
      </c>
      <c r="J25" s="31">
        <v>0.38419999999999999</v>
      </c>
      <c r="K25" s="31">
        <v>0</v>
      </c>
      <c r="L25" s="31">
        <v>0</v>
      </c>
      <c r="M25" s="31">
        <v>320.11809000000005</v>
      </c>
      <c r="N25" s="31">
        <v>0.21362999999999999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07">
        <v>2.6179999999999998E-2</v>
      </c>
      <c r="Z25" s="31">
        <v>628.12728000000004</v>
      </c>
    </row>
    <row r="26" spans="1:26" ht="12.95" customHeight="1" x14ac:dyDescent="0.2">
      <c r="A26" s="250" t="s">
        <v>1293</v>
      </c>
      <c r="B26" s="31">
        <v>2643.3959</v>
      </c>
      <c r="C26" s="31">
        <v>620.27370999999994</v>
      </c>
      <c r="D26" s="31">
        <v>3268.1955099999996</v>
      </c>
      <c r="E26" s="31">
        <v>383.98208</v>
      </c>
      <c r="F26" s="31">
        <v>1395.68246</v>
      </c>
      <c r="G26" s="31">
        <v>4794.9397300000001</v>
      </c>
      <c r="H26" s="31">
        <v>356.68437</v>
      </c>
      <c r="I26" s="31">
        <v>1305.3006399999999</v>
      </c>
      <c r="J26" s="31">
        <v>575.17614000000003</v>
      </c>
      <c r="K26" s="31">
        <v>727.69391000000007</v>
      </c>
      <c r="L26" s="31">
        <v>1420.3166799999999</v>
      </c>
      <c r="M26" s="31">
        <v>1906.3496</v>
      </c>
      <c r="N26" s="31">
        <v>531.80133000000001</v>
      </c>
      <c r="O26" s="31">
        <v>18.654949999999999</v>
      </c>
      <c r="P26" s="31">
        <v>549.18465000000003</v>
      </c>
      <c r="Q26" s="31">
        <v>199.15899999999999</v>
      </c>
      <c r="R26" s="31">
        <v>416.47478999999998</v>
      </c>
      <c r="S26" s="31">
        <v>23.036270000000002</v>
      </c>
      <c r="T26" s="31">
        <v>922.12239</v>
      </c>
      <c r="U26" s="31">
        <v>0</v>
      </c>
      <c r="V26" s="31">
        <v>98.269490000000005</v>
      </c>
      <c r="W26" s="31">
        <v>792.55005000000006</v>
      </c>
      <c r="X26" s="31">
        <v>303.96681000000001</v>
      </c>
      <c r="Y26" s="31">
        <v>436.63961999999998</v>
      </c>
      <c r="Z26" s="31">
        <v>23689.850080000004</v>
      </c>
    </row>
    <row r="27" spans="1:26" ht="12.95" customHeight="1" x14ac:dyDescent="0.2">
      <c r="A27" s="250" t="s">
        <v>27</v>
      </c>
      <c r="B27" s="31">
        <v>-264.27202</v>
      </c>
      <c r="C27" s="31">
        <v>0</v>
      </c>
      <c r="D27" s="31">
        <v>0</v>
      </c>
      <c r="E27" s="31">
        <v>0</v>
      </c>
      <c r="F27" s="31">
        <v>-1.001E-2</v>
      </c>
      <c r="G27" s="31">
        <v>-3.984E-2</v>
      </c>
      <c r="H27" s="31">
        <v>0</v>
      </c>
      <c r="I27" s="31">
        <v>0</v>
      </c>
      <c r="J27" s="31">
        <v>-0.33442</v>
      </c>
      <c r="K27" s="31">
        <v>0</v>
      </c>
      <c r="L27" s="31">
        <v>0</v>
      </c>
      <c r="M27" s="31">
        <v>-218.99885999999998</v>
      </c>
      <c r="N27" s="31">
        <v>-0.31348000000000004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-3.5040000000000002E-2</v>
      </c>
      <c r="Z27" s="31">
        <v>-484.00367000000006</v>
      </c>
    </row>
    <row r="28" spans="1:26" ht="12.95" customHeight="1" x14ac:dyDescent="0.2">
      <c r="A28" s="250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</row>
    <row r="29" spans="1:26" ht="12.95" customHeight="1" x14ac:dyDescent="0.2">
      <c r="A29" s="250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</row>
    <row r="30" spans="1:26" ht="12.95" customHeight="1" x14ac:dyDescent="0.2">
      <c r="A30" s="250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</row>
    <row r="31" spans="1:26" ht="12.95" customHeight="1" x14ac:dyDescent="0.2">
      <c r="A31" s="250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</row>
    <row r="32" spans="1:26" ht="12.95" customHeight="1" x14ac:dyDescent="0.2">
      <c r="A32" s="250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</row>
    <row r="33" spans="1:26" ht="12.95" customHeight="1" x14ac:dyDescent="0.2">
      <c r="A33" s="252" t="s">
        <v>1299</v>
      </c>
      <c r="B33" s="31">
        <v>420.18000999999998</v>
      </c>
      <c r="C33" s="31">
        <v>215.81978999999998</v>
      </c>
      <c r="D33" s="31">
        <v>894.52044999999998</v>
      </c>
      <c r="E33" s="31">
        <v>83.736285054527016</v>
      </c>
      <c r="F33" s="31">
        <v>368.35983999999996</v>
      </c>
      <c r="G33" s="31">
        <v>628.55083000000002</v>
      </c>
      <c r="H33" s="31">
        <v>160.76434</v>
      </c>
      <c r="I33" s="31">
        <v>477.39710006106884</v>
      </c>
      <c r="J33" s="31">
        <v>111.63543685861889</v>
      </c>
      <c r="K33" s="31">
        <v>37.887706425971864</v>
      </c>
      <c r="L33" s="31">
        <v>879.82820297750129</v>
      </c>
      <c r="M33" s="31">
        <v>362.21203659919769</v>
      </c>
      <c r="N33" s="31">
        <v>908.29306999999994</v>
      </c>
      <c r="O33" s="31">
        <v>11.123430000000001</v>
      </c>
      <c r="P33" s="31">
        <v>367.62521642657987</v>
      </c>
      <c r="Q33" s="31">
        <v>85.225999999999999</v>
      </c>
      <c r="R33" s="31">
        <v>0</v>
      </c>
      <c r="S33" s="31">
        <v>0</v>
      </c>
      <c r="T33" s="31">
        <v>316.84448584476553</v>
      </c>
      <c r="U33" s="31">
        <v>0</v>
      </c>
      <c r="V33" s="31">
        <v>27.49999</v>
      </c>
      <c r="W33" s="31">
        <v>525.46314042630513</v>
      </c>
      <c r="X33" s="31">
        <v>62.593419999999995</v>
      </c>
      <c r="Y33" s="31">
        <v>188.12206742324076</v>
      </c>
      <c r="Z33" s="31">
        <v>7133.6828480977774</v>
      </c>
    </row>
    <row r="34" spans="1:26" ht="12.95" customHeight="1" x14ac:dyDescent="0.2">
      <c r="A34" s="250" t="s">
        <v>1308</v>
      </c>
      <c r="B34" s="31">
        <v>0</v>
      </c>
      <c r="C34" s="31">
        <v>0</v>
      </c>
      <c r="D34" s="31">
        <v>2.16E-3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2.16E-3</v>
      </c>
    </row>
    <row r="35" spans="1:26" ht="12.95" customHeight="1" x14ac:dyDescent="0.2">
      <c r="A35" s="250" t="s">
        <v>28</v>
      </c>
      <c r="B35" s="31">
        <v>-0.36899999999999999</v>
      </c>
      <c r="C35" s="31">
        <v>0</v>
      </c>
      <c r="D35" s="31">
        <v>0</v>
      </c>
      <c r="E35" s="31">
        <v>0</v>
      </c>
      <c r="F35" s="31">
        <v>0</v>
      </c>
      <c r="G35" s="31">
        <v>9.8369999999999999E-2</v>
      </c>
      <c r="H35" s="31">
        <v>0</v>
      </c>
      <c r="I35" s="31">
        <v>0</v>
      </c>
      <c r="J35" s="31">
        <v>0</v>
      </c>
      <c r="K35" s="31">
        <v>0</v>
      </c>
      <c r="L35" s="31">
        <v>0.44812999999999997</v>
      </c>
      <c r="M35" s="31">
        <v>0</v>
      </c>
      <c r="N35" s="31">
        <v>0</v>
      </c>
      <c r="O35" s="31">
        <v>0</v>
      </c>
      <c r="P35" s="31">
        <v>0</v>
      </c>
      <c r="Q35" s="31">
        <v>0.46300000000000002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0.64050000000000007</v>
      </c>
    </row>
    <row r="36" spans="1:26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" customHeight="1" x14ac:dyDescent="0.2">
      <c r="A37" s="1318" t="s">
        <v>841</v>
      </c>
      <c r="B37" s="1721">
        <v>5366.5866599999999</v>
      </c>
      <c r="C37" s="1721">
        <v>1527.1399499999998</v>
      </c>
      <c r="D37" s="1721">
        <v>7282.00461</v>
      </c>
      <c r="E37" s="1721">
        <v>473.43726505452702</v>
      </c>
      <c r="F37" s="1721">
        <v>2547.7853000000005</v>
      </c>
      <c r="G37" s="1721">
        <v>10459.486990000001</v>
      </c>
      <c r="H37" s="1721">
        <v>826.76638000000003</v>
      </c>
      <c r="I37" s="1721">
        <v>2761.4399500610698</v>
      </c>
      <c r="J37" s="1721">
        <v>1143.649656858619</v>
      </c>
      <c r="K37" s="1721">
        <v>1515.7494264259719</v>
      </c>
      <c r="L37" s="1721">
        <v>3799.5233929775013</v>
      </c>
      <c r="M37" s="1721">
        <v>3467.3275865991982</v>
      </c>
      <c r="N37" s="1721">
        <v>2307.58349</v>
      </c>
      <c r="O37" s="1721">
        <v>58.916219999999996</v>
      </c>
      <c r="P37" s="1721">
        <v>1526.6073764265798</v>
      </c>
      <c r="Q37" s="1721">
        <v>457.976</v>
      </c>
      <c r="R37" s="1721">
        <v>791.80786000000001</v>
      </c>
      <c r="S37" s="1721">
        <v>57.904899999999998</v>
      </c>
      <c r="T37" s="1721">
        <v>2454.1191658447651</v>
      </c>
      <c r="U37" s="1721">
        <v>0.11637999999999993</v>
      </c>
      <c r="V37" s="1721">
        <v>231.98542</v>
      </c>
      <c r="W37" s="1721">
        <v>2159.9000904263053</v>
      </c>
      <c r="X37" s="1721">
        <v>778.36087999999995</v>
      </c>
      <c r="Y37" s="1721">
        <v>1376.2315274232405</v>
      </c>
      <c r="Z37" s="1721">
        <v>53372.406478097779</v>
      </c>
    </row>
    <row r="38" spans="1:26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" customHeight="1" x14ac:dyDescent="0.2">
      <c r="A39" s="926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2.95" customHeight="1" x14ac:dyDescent="0.2">
      <c r="A40" s="78" t="s">
        <v>695</v>
      </c>
      <c r="B40" s="31">
        <v>-195.76155</v>
      </c>
      <c r="C40" s="31">
        <v>-302.79133999999999</v>
      </c>
      <c r="D40" s="31">
        <v>-80.625419999999991</v>
      </c>
      <c r="E40" s="31">
        <v>-7.4713700000000012</v>
      </c>
      <c r="F40" s="31">
        <v>-20.861799830687342</v>
      </c>
      <c r="G40" s="31">
        <v>7.9333049999999901</v>
      </c>
      <c r="H40" s="31">
        <v>-4.2211499999999997</v>
      </c>
      <c r="I40" s="31">
        <v>-18.621050000000004</v>
      </c>
      <c r="J40" s="31">
        <v>-2.464</v>
      </c>
      <c r="K40" s="31">
        <v>-10.5482</v>
      </c>
      <c r="L40" s="31">
        <v>-2.0130800000000093</v>
      </c>
      <c r="M40" s="31">
        <v>-0.97712999999999794</v>
      </c>
      <c r="N40" s="31">
        <v>3.4949699999999999</v>
      </c>
      <c r="O40" s="31">
        <v>0</v>
      </c>
      <c r="P40" s="31">
        <v>-0.52249999999999996</v>
      </c>
      <c r="Q40" s="31">
        <v>-3.4940000000000002</v>
      </c>
      <c r="R40" s="31">
        <v>-12.172229999999999</v>
      </c>
      <c r="S40" s="31">
        <v>0</v>
      </c>
      <c r="T40" s="31">
        <v>-3.6696799999999943</v>
      </c>
      <c r="U40" s="31">
        <v>0</v>
      </c>
      <c r="V40" s="31">
        <v>0</v>
      </c>
      <c r="W40" s="31">
        <v>-25.326439999999998</v>
      </c>
      <c r="X40" s="31">
        <v>-10.500389999999999</v>
      </c>
      <c r="Y40" s="31">
        <v>-42.241230000000002</v>
      </c>
      <c r="Z40" s="31">
        <v>-732.8589848306874</v>
      </c>
    </row>
    <row r="41" spans="1:26" ht="12.95" customHeight="1" x14ac:dyDescent="0.2">
      <c r="A41" s="897" t="s">
        <v>693</v>
      </c>
      <c r="B41" s="31">
        <v>-145.67366000000001</v>
      </c>
      <c r="C41" s="31">
        <v>-153.84397000000001</v>
      </c>
      <c r="D41" s="31">
        <v>-75.806170000000009</v>
      </c>
      <c r="E41" s="31">
        <v>-1.25023</v>
      </c>
      <c r="F41" s="31">
        <v>-6.7515700000000001</v>
      </c>
      <c r="G41" s="31">
        <v>-29.646129999999999</v>
      </c>
      <c r="H41" s="31">
        <v>-1.75</v>
      </c>
      <c r="I41" s="31">
        <v>-36.302390000000003</v>
      </c>
      <c r="J41" s="31">
        <v>-2.464</v>
      </c>
      <c r="K41" s="31">
        <v>-2.7241999999999997</v>
      </c>
      <c r="L41" s="31">
        <v>-25.752980000000004</v>
      </c>
      <c r="M41" s="31">
        <v>-1.44113</v>
      </c>
      <c r="N41" s="31">
        <v>-1.50421</v>
      </c>
      <c r="O41" s="31">
        <v>0</v>
      </c>
      <c r="P41" s="31">
        <v>-0.52249999999999996</v>
      </c>
      <c r="Q41" s="31">
        <v>-0.46300000000000002</v>
      </c>
      <c r="R41" s="31">
        <v>-2.3511899999999999</v>
      </c>
      <c r="S41" s="31">
        <v>0</v>
      </c>
      <c r="T41" s="31">
        <v>-6.2304499999999994</v>
      </c>
      <c r="U41" s="31">
        <v>0</v>
      </c>
      <c r="V41" s="31">
        <v>0</v>
      </c>
      <c r="W41" s="31">
        <v>-5.0447199999999999</v>
      </c>
      <c r="X41" s="31">
        <v>0</v>
      </c>
      <c r="Y41" s="31">
        <v>-5.0225</v>
      </c>
      <c r="Z41" s="31">
        <v>-504.54522000000003</v>
      </c>
    </row>
    <row r="42" spans="1:26" ht="12.95" customHeight="1" x14ac:dyDescent="0.2">
      <c r="A42" s="897" t="s">
        <v>156</v>
      </c>
      <c r="B42" s="31">
        <v>-145.67366000000001</v>
      </c>
      <c r="C42" s="31">
        <v>-153.84397000000001</v>
      </c>
      <c r="D42" s="31">
        <v>-75.764800000000008</v>
      </c>
      <c r="E42" s="31">
        <v>-1.25</v>
      </c>
      <c r="F42" s="31">
        <v>-6.7515700000000001</v>
      </c>
      <c r="G42" s="31">
        <v>-28.707879999999999</v>
      </c>
      <c r="H42" s="31">
        <v>-1.75</v>
      </c>
      <c r="I42" s="31">
        <v>-36.293529999999997</v>
      </c>
      <c r="J42" s="31">
        <v>-2.464</v>
      </c>
      <c r="K42" s="31">
        <v>-2.7241999999999997</v>
      </c>
      <c r="L42" s="31">
        <v>-25.729149999999997</v>
      </c>
      <c r="M42" s="31">
        <v>-1.44</v>
      </c>
      <c r="N42" s="31">
        <v>-1.5</v>
      </c>
      <c r="O42" s="31">
        <v>0</v>
      </c>
      <c r="P42" s="31">
        <v>-0.52249999999999996</v>
      </c>
      <c r="Q42" s="31">
        <v>-0.46300000000000002</v>
      </c>
      <c r="R42" s="31">
        <v>-2.335</v>
      </c>
      <c r="S42" s="31">
        <v>0</v>
      </c>
      <c r="T42" s="31">
        <v>-6.2304499999999994</v>
      </c>
      <c r="U42" s="31">
        <v>0</v>
      </c>
      <c r="V42" s="31">
        <v>0</v>
      </c>
      <c r="W42" s="31">
        <v>-5.0447199999999999</v>
      </c>
      <c r="X42" s="31">
        <v>0</v>
      </c>
      <c r="Y42" s="31">
        <v>-5.0225</v>
      </c>
      <c r="Z42" s="31">
        <v>-503.51093000000003</v>
      </c>
    </row>
    <row r="43" spans="1:26" ht="12.95" customHeight="1" x14ac:dyDescent="0.2">
      <c r="A43" s="897" t="s">
        <v>157</v>
      </c>
      <c r="B43" s="31">
        <v>0</v>
      </c>
      <c r="C43" s="31">
        <v>0</v>
      </c>
      <c r="D43" s="31">
        <v>-4.1369999999999997E-2</v>
      </c>
      <c r="E43" s="31">
        <v>-2.3000000000000001E-4</v>
      </c>
      <c r="F43" s="31">
        <v>0</v>
      </c>
      <c r="G43" s="31">
        <v>-0.93825000000000003</v>
      </c>
      <c r="H43" s="31">
        <v>0</v>
      </c>
      <c r="I43" s="31">
        <v>-8.8599999999999998E-3</v>
      </c>
      <c r="J43" s="31">
        <v>0</v>
      </c>
      <c r="K43" s="31">
        <v>0</v>
      </c>
      <c r="L43" s="31">
        <v>-2.3829999999999997E-2</v>
      </c>
      <c r="M43" s="31">
        <v>-1.1300000000000001E-3</v>
      </c>
      <c r="N43" s="31">
        <v>-4.2100000000000002E-3</v>
      </c>
      <c r="O43" s="31">
        <v>0</v>
      </c>
      <c r="P43" s="31">
        <v>0</v>
      </c>
      <c r="Q43" s="31">
        <v>0</v>
      </c>
      <c r="R43" s="31">
        <v>-1.6190000000000003E-2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-1.0342900000000002</v>
      </c>
    </row>
    <row r="44" spans="1:26" ht="12.95" customHeight="1" x14ac:dyDescent="0.2">
      <c r="A44" s="897" t="s">
        <v>691</v>
      </c>
      <c r="B44" s="31">
        <v>14.56739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6.3E-3</v>
      </c>
      <c r="M44" s="31">
        <v>0.30049999999999999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14.874189999999999</v>
      </c>
    </row>
    <row r="45" spans="1:26" ht="12.95" customHeight="1" x14ac:dyDescent="0.2">
      <c r="A45" s="73" t="s">
        <v>1606</v>
      </c>
      <c r="B45" s="31">
        <v>14.56739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6.3E-3</v>
      </c>
      <c r="M45" s="31">
        <v>0.30049999999999999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14.874189999999999</v>
      </c>
    </row>
    <row r="46" spans="1:26" ht="12.95" customHeight="1" x14ac:dyDescent="0.2">
      <c r="A46" s="73" t="s">
        <v>1922</v>
      </c>
      <c r="B46" s="31">
        <v>14.56739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0.30049999999999999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14.867889999999999</v>
      </c>
    </row>
    <row r="47" spans="1:26" ht="12.95" customHeight="1" x14ac:dyDescent="0.2">
      <c r="A47" s="73" t="s">
        <v>1004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6.3E-3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6.3E-3</v>
      </c>
    </row>
    <row r="48" spans="1:26" ht="12.95" customHeight="1" x14ac:dyDescent="0.2">
      <c r="A48" s="73" t="s">
        <v>1013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</row>
    <row r="49" spans="1:26" ht="12.95" customHeight="1" x14ac:dyDescent="0.2">
      <c r="A49" s="73" t="s">
        <v>694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</row>
    <row r="50" spans="1:26" ht="12.95" customHeight="1" x14ac:dyDescent="0.2">
      <c r="A50" s="73" t="s">
        <v>1014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</row>
    <row r="51" spans="1:26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</row>
    <row r="52" spans="1:26" ht="12.95" customHeight="1" x14ac:dyDescent="0.2">
      <c r="A52" s="73" t="s">
        <v>1013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</row>
    <row r="53" spans="1:26" ht="12.95" customHeight="1" x14ac:dyDescent="0.2">
      <c r="A53" s="254" t="s">
        <v>1300</v>
      </c>
      <c r="B53" s="31">
        <v>-64.655279999999991</v>
      </c>
      <c r="C53" s="31">
        <v>-148.94736999999998</v>
      </c>
      <c r="D53" s="31">
        <v>-4.8192499999999825</v>
      </c>
      <c r="E53" s="31">
        <v>-6.221140000000001</v>
      </c>
      <c r="F53" s="31">
        <v>-14.110229830687343</v>
      </c>
      <c r="G53" s="31">
        <v>37.579434999999989</v>
      </c>
      <c r="H53" s="31">
        <v>-2.4711500000000002</v>
      </c>
      <c r="I53" s="31">
        <v>17.681339999999999</v>
      </c>
      <c r="J53" s="31">
        <v>0</v>
      </c>
      <c r="K53" s="31">
        <v>-7.8239999999999998</v>
      </c>
      <c r="L53" s="31">
        <v>23.733599999999996</v>
      </c>
      <c r="M53" s="31">
        <v>0.16350000000000209</v>
      </c>
      <c r="N53" s="31">
        <v>4.99918</v>
      </c>
      <c r="O53" s="31">
        <v>0</v>
      </c>
      <c r="P53" s="31">
        <v>0</v>
      </c>
      <c r="Q53" s="31">
        <v>-3.0310000000000001</v>
      </c>
      <c r="R53" s="31">
        <v>-9.82104</v>
      </c>
      <c r="S53" s="31">
        <v>0</v>
      </c>
      <c r="T53" s="31">
        <v>2.5607700000000051</v>
      </c>
      <c r="U53" s="31">
        <v>0</v>
      </c>
      <c r="V53" s="31">
        <v>0</v>
      </c>
      <c r="W53" s="31">
        <v>-20.28172</v>
      </c>
      <c r="X53" s="31">
        <v>-10.500389999999999</v>
      </c>
      <c r="Y53" s="31">
        <v>-37.218730000000001</v>
      </c>
      <c r="Z53" s="31">
        <v>-243.18795483068735</v>
      </c>
    </row>
    <row r="54" spans="1:26" ht="12.95" customHeight="1" x14ac:dyDescent="0.2">
      <c r="A54" s="254" t="s">
        <v>1301</v>
      </c>
      <c r="B54" s="31">
        <v>-94.300690000000003</v>
      </c>
      <c r="C54" s="31">
        <v>-443.12241999999998</v>
      </c>
      <c r="D54" s="31">
        <v>-132.14554999999999</v>
      </c>
      <c r="E54" s="31">
        <v>-11.999970000000001</v>
      </c>
      <c r="F54" s="31">
        <v>-24.460229830687343</v>
      </c>
      <c r="G54" s="31">
        <v>-71.219454999999996</v>
      </c>
      <c r="H54" s="31">
        <v>-2.4711500000000002</v>
      </c>
      <c r="I54" s="31">
        <v>-52.651360000000004</v>
      </c>
      <c r="J54" s="31">
        <v>0</v>
      </c>
      <c r="K54" s="31">
        <v>-11.763</v>
      </c>
      <c r="L54" s="31">
        <v>-118.30193</v>
      </c>
      <c r="M54" s="31">
        <v>-1.6522699999999999</v>
      </c>
      <c r="N54" s="31">
        <v>-2.3700000000000001E-3</v>
      </c>
      <c r="O54" s="31">
        <v>0</v>
      </c>
      <c r="P54" s="31">
        <v>0</v>
      </c>
      <c r="Q54" s="31">
        <v>-3.492</v>
      </c>
      <c r="R54" s="31">
        <v>-9.95322</v>
      </c>
      <c r="S54" s="31">
        <v>0</v>
      </c>
      <c r="T54" s="31">
        <v>-76.307059999999993</v>
      </c>
      <c r="U54" s="31">
        <v>0</v>
      </c>
      <c r="V54" s="31">
        <v>0</v>
      </c>
      <c r="W54" s="31">
        <v>-25.40315</v>
      </c>
      <c r="X54" s="31">
        <v>-15.7522</v>
      </c>
      <c r="Y54" s="31">
        <v>-49.18918</v>
      </c>
      <c r="Z54" s="31">
        <v>-1144.1919948306872</v>
      </c>
    </row>
    <row r="55" spans="1:26" ht="12.95" customHeight="1" x14ac:dyDescent="0.2">
      <c r="A55" s="254" t="s">
        <v>1302</v>
      </c>
      <c r="B55" s="31">
        <v>9.4300800000000002</v>
      </c>
      <c r="C55" s="31">
        <v>0</v>
      </c>
      <c r="D55" s="31">
        <v>0</v>
      </c>
      <c r="E55" s="31">
        <v>3.0920100000000001</v>
      </c>
      <c r="F55" s="31">
        <v>0</v>
      </c>
      <c r="G55" s="31">
        <v>-1.0000000000000001E-5</v>
      </c>
      <c r="H55" s="31">
        <v>0</v>
      </c>
      <c r="I55" s="31">
        <v>0</v>
      </c>
      <c r="J55" s="31">
        <v>0</v>
      </c>
      <c r="K55" s="31">
        <v>0</v>
      </c>
      <c r="L55" s="31">
        <v>8.0735399999999995</v>
      </c>
      <c r="M55" s="31">
        <v>0.33014000000000199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2.9999999999999997E-5</v>
      </c>
      <c r="Y55" s="31">
        <v>0</v>
      </c>
      <c r="Z55" s="31">
        <v>20.925790000000003</v>
      </c>
    </row>
    <row r="56" spans="1:26" ht="12.95" customHeight="1" x14ac:dyDescent="0.2">
      <c r="A56" s="254" t="s">
        <v>1303</v>
      </c>
      <c r="B56" s="31">
        <v>22.461480000000002</v>
      </c>
      <c r="C56" s="31">
        <v>294.17505</v>
      </c>
      <c r="D56" s="31">
        <v>127.3263</v>
      </c>
      <c r="E56" s="31">
        <v>2.68682</v>
      </c>
      <c r="F56" s="31">
        <v>10.35</v>
      </c>
      <c r="G56" s="31">
        <v>108.79903999999999</v>
      </c>
      <c r="H56" s="31">
        <v>0</v>
      </c>
      <c r="I56" s="31">
        <v>70.332700000000003</v>
      </c>
      <c r="J56" s="31">
        <v>0</v>
      </c>
      <c r="K56" s="31">
        <v>3.9390000000000001</v>
      </c>
      <c r="L56" s="31">
        <v>134.63055</v>
      </c>
      <c r="M56" s="31">
        <v>1.8566799999999999</v>
      </c>
      <c r="N56" s="31">
        <v>5.0015499999999999</v>
      </c>
      <c r="O56" s="31">
        <v>0</v>
      </c>
      <c r="P56" s="31">
        <v>0</v>
      </c>
      <c r="Q56" s="31">
        <v>0.46100000000000002</v>
      </c>
      <c r="R56" s="31">
        <v>0.13218000000000002</v>
      </c>
      <c r="S56" s="31">
        <v>0</v>
      </c>
      <c r="T56" s="31">
        <v>78.867829999999998</v>
      </c>
      <c r="U56" s="31">
        <v>0</v>
      </c>
      <c r="V56" s="31">
        <v>0</v>
      </c>
      <c r="W56" s="31">
        <v>5.1214300000000001</v>
      </c>
      <c r="X56" s="31">
        <v>5.2517800000000001</v>
      </c>
      <c r="Y56" s="31">
        <v>11.970450000000001</v>
      </c>
      <c r="Z56" s="31">
        <v>883.36415000000011</v>
      </c>
    </row>
    <row r="57" spans="1:26" ht="12.95" customHeight="1" x14ac:dyDescent="0.2">
      <c r="A57" s="254" t="s">
        <v>1304</v>
      </c>
      <c r="B57" s="31">
        <v>-2.2461499999999996</v>
      </c>
      <c r="C57" s="31">
        <v>0</v>
      </c>
      <c r="D57" s="31">
        <v>0</v>
      </c>
      <c r="E57" s="31">
        <v>0</v>
      </c>
      <c r="F57" s="31">
        <v>0</v>
      </c>
      <c r="G57" s="31">
        <v>-1.4000000000000001E-4</v>
      </c>
      <c r="H57" s="31">
        <v>0</v>
      </c>
      <c r="I57" s="31">
        <v>0</v>
      </c>
      <c r="J57" s="31">
        <v>0</v>
      </c>
      <c r="K57" s="31">
        <v>0</v>
      </c>
      <c r="L57" s="31">
        <v>-0.66855999999999993</v>
      </c>
      <c r="M57" s="31">
        <v>-0.37104999999999999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-3.2858999999999994</v>
      </c>
    </row>
    <row r="58" spans="1:26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</row>
    <row r="59" spans="1:26" ht="12.95" customHeight="1" x14ac:dyDescent="0.2">
      <c r="A59" s="252" t="s">
        <v>1309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</row>
    <row r="60" spans="1:26" ht="12.95" customHeight="1" x14ac:dyDescent="0.2">
      <c r="A60" s="1704" t="s">
        <v>1232</v>
      </c>
      <c r="B60" s="31">
        <v>-2816.6106799999998</v>
      </c>
      <c r="C60" s="31">
        <v>-1308.0555997260303</v>
      </c>
      <c r="D60" s="31">
        <v>-6116.9300913269981</v>
      </c>
      <c r="E60" s="31">
        <v>-185.20227684986429</v>
      </c>
      <c r="F60" s="31">
        <v>-1034.4310033259703</v>
      </c>
      <c r="G60" s="31">
        <v>-5007.5395399999979</v>
      </c>
      <c r="H60" s="31">
        <v>-426.74337000000003</v>
      </c>
      <c r="I60" s="31">
        <v>-3176.0695599999999</v>
      </c>
      <c r="J60" s="31">
        <v>-160.42356986255226</v>
      </c>
      <c r="K60" s="31">
        <v>-1574.6115257889035</v>
      </c>
      <c r="L60" s="31">
        <v>-474.23034999999993</v>
      </c>
      <c r="M60" s="31">
        <v>-3506.5999838460007</v>
      </c>
      <c r="N60" s="31">
        <v>-1106.6852699999999</v>
      </c>
      <c r="O60" s="31">
        <v>-26.985099999999946</v>
      </c>
      <c r="P60" s="31">
        <v>-224.01665754533451</v>
      </c>
      <c r="Q60" s="31">
        <v>-418.834</v>
      </c>
      <c r="R60" s="31">
        <v>-755.51405999999997</v>
      </c>
      <c r="S60" s="31">
        <v>-9.1878600000000006</v>
      </c>
      <c r="T60" s="31">
        <v>-791.74484970576998</v>
      </c>
      <c r="U60" s="31">
        <v>-1.2434300000000003</v>
      </c>
      <c r="V60" s="31">
        <v>-118.44929999999999</v>
      </c>
      <c r="W60" s="31">
        <v>-203.20895454698038</v>
      </c>
      <c r="X60" s="31">
        <v>-127.55948000000001</v>
      </c>
      <c r="Y60" s="31">
        <v>-600.27929643449647</v>
      </c>
      <c r="Z60" s="31">
        <v>-30171.155808958898</v>
      </c>
    </row>
    <row r="61" spans="1:26" ht="12.95" customHeight="1" x14ac:dyDescent="0.2">
      <c r="A61" s="1708" t="s">
        <v>2036</v>
      </c>
      <c r="B61" s="31">
        <v>-892.28680999999995</v>
      </c>
      <c r="C61" s="31">
        <v>-287.92714972603028</v>
      </c>
      <c r="D61" s="31">
        <v>-938.21474132699814</v>
      </c>
      <c r="E61" s="31">
        <v>-22.15897</v>
      </c>
      <c r="F61" s="31">
        <v>-263.17894332597024</v>
      </c>
      <c r="G61" s="31">
        <v>-1020.5685799999977</v>
      </c>
      <c r="H61" s="31">
        <v>-69.526420000000002</v>
      </c>
      <c r="I61" s="31">
        <v>-348.94888999999989</v>
      </c>
      <c r="J61" s="31">
        <v>-120.20523999999999</v>
      </c>
      <c r="K61" s="31">
        <v>-585.56537999999989</v>
      </c>
      <c r="L61" s="31">
        <v>-472.46050999999994</v>
      </c>
      <c r="M61" s="31">
        <v>-372.7158</v>
      </c>
      <c r="N61" s="31">
        <v>-467.88284999999996</v>
      </c>
      <c r="O61" s="31">
        <v>-23.690539999999945</v>
      </c>
      <c r="P61" s="31">
        <v>-195.99465999999993</v>
      </c>
      <c r="Q61" s="31">
        <v>-37.372</v>
      </c>
      <c r="R61" s="31">
        <v>-65.647179999999992</v>
      </c>
      <c r="S61" s="31">
        <v>-9.154770000000001</v>
      </c>
      <c r="T61" s="31">
        <v>-623.02125000000035</v>
      </c>
      <c r="U61" s="31">
        <v>-1.5430000000000006E-2</v>
      </c>
      <c r="V61" s="31">
        <v>-12.2081</v>
      </c>
      <c r="W61" s="31">
        <v>-151.04114999999999</v>
      </c>
      <c r="X61" s="31">
        <v>-114.35227</v>
      </c>
      <c r="Y61" s="31">
        <v>-158.75023999999999</v>
      </c>
      <c r="Z61" s="31">
        <v>-7252.8878743789974</v>
      </c>
    </row>
    <row r="62" spans="1:26" ht="12.95" customHeight="1" x14ac:dyDescent="0.2">
      <c r="A62" s="1708" t="s">
        <v>3962</v>
      </c>
      <c r="B62" s="31">
        <v>-892.28680999999995</v>
      </c>
      <c r="C62" s="31">
        <v>-287.92714972603028</v>
      </c>
      <c r="D62" s="31">
        <v>-938.21474132699814</v>
      </c>
      <c r="E62" s="31">
        <v>-22.15897</v>
      </c>
      <c r="F62" s="31">
        <v>-263.17894332597024</v>
      </c>
      <c r="G62" s="31">
        <v>-1020.5685799999977</v>
      </c>
      <c r="H62" s="31">
        <v>-69.526420000000002</v>
      </c>
      <c r="I62" s="31">
        <v>-348.94888999999989</v>
      </c>
      <c r="J62" s="31">
        <v>-120.20523999999999</v>
      </c>
      <c r="K62" s="31">
        <v>-585.56537999999989</v>
      </c>
      <c r="L62" s="31">
        <v>-472.46050999999994</v>
      </c>
      <c r="M62" s="31">
        <v>-372.7158</v>
      </c>
      <c r="N62" s="31">
        <v>-467.88284999999996</v>
      </c>
      <c r="O62" s="31">
        <v>-23.690539999999945</v>
      </c>
      <c r="P62" s="31">
        <v>-195.99465999999993</v>
      </c>
      <c r="Q62" s="31">
        <v>-37.372</v>
      </c>
      <c r="R62" s="31">
        <v>-65.647179999999992</v>
      </c>
      <c r="S62" s="31">
        <v>-9.154770000000001</v>
      </c>
      <c r="T62" s="31">
        <v>-623.02125000000035</v>
      </c>
      <c r="U62" s="31">
        <v>-1.5430000000000006E-2</v>
      </c>
      <c r="V62" s="31">
        <v>-12.2081</v>
      </c>
      <c r="W62" s="31">
        <v>-151.04114999999999</v>
      </c>
      <c r="X62" s="31">
        <v>-114.35227</v>
      </c>
      <c r="Y62" s="31">
        <v>-158.75023999999999</v>
      </c>
      <c r="Z62" s="31">
        <v>-7252.8878743789974</v>
      </c>
    </row>
    <row r="63" spans="1:26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</row>
    <row r="64" spans="1:26" ht="12.95" customHeight="1" x14ac:dyDescent="0.2">
      <c r="A64" s="1708" t="s">
        <v>1946</v>
      </c>
      <c r="B64" s="31">
        <v>164.89599999999999</v>
      </c>
      <c r="C64" s="31">
        <v>0</v>
      </c>
      <c r="D64" s="31">
        <v>0</v>
      </c>
      <c r="E64" s="31">
        <v>0</v>
      </c>
      <c r="F64" s="31">
        <v>2.2200000000000002E-3</v>
      </c>
      <c r="G64" s="31">
        <v>0.62497999999999998</v>
      </c>
      <c r="H64" s="31">
        <v>0</v>
      </c>
      <c r="I64" s="31">
        <v>-5.6000000000000006E-4</v>
      </c>
      <c r="J64" s="31">
        <v>0.26080999999999999</v>
      </c>
      <c r="K64" s="31">
        <v>0</v>
      </c>
      <c r="L64" s="31">
        <v>0</v>
      </c>
      <c r="M64" s="31">
        <v>251.04451999999995</v>
      </c>
      <c r="N64" s="31">
        <v>7.5010000000000007E-2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0.82452999999999999</v>
      </c>
      <c r="Z64" s="31">
        <v>417.72750999999994</v>
      </c>
    </row>
    <row r="65" spans="1:26" ht="12.95" customHeight="1" x14ac:dyDescent="0.2">
      <c r="A65" s="1708" t="s">
        <v>3963</v>
      </c>
      <c r="B65" s="31">
        <v>-1204.8582799999999</v>
      </c>
      <c r="C65" s="31">
        <v>-692.96871999999996</v>
      </c>
      <c r="D65" s="31">
        <v>-2704.8281499999998</v>
      </c>
      <c r="E65" s="31">
        <v>-86.537694613518227</v>
      </c>
      <c r="F65" s="31">
        <v>-416.22462000000002</v>
      </c>
      <c r="G65" s="31">
        <v>-2355.6044100000004</v>
      </c>
      <c r="H65" s="31">
        <v>-224.68513000000002</v>
      </c>
      <c r="I65" s="31">
        <v>-1303.2331000000001</v>
      </c>
      <c r="J65" s="31">
        <v>-21.375580786861011</v>
      </c>
      <c r="K65" s="31">
        <v>-670.35577087793024</v>
      </c>
      <c r="L65" s="31">
        <v>0</v>
      </c>
      <c r="M65" s="31">
        <v>-2136.1677491160003</v>
      </c>
      <c r="N65" s="31">
        <v>-386.11147999999997</v>
      </c>
      <c r="O65" s="31">
        <v>-2.1541999999999999</v>
      </c>
      <c r="P65" s="31">
        <v>-17.597279869320314</v>
      </c>
      <c r="Q65" s="31">
        <v>-181.417</v>
      </c>
      <c r="R65" s="31">
        <v>-386.65348999999998</v>
      </c>
      <c r="S65" s="31">
        <v>0</v>
      </c>
      <c r="T65" s="31">
        <v>-119.64463448072121</v>
      </c>
      <c r="U65" s="31">
        <v>-0.28145999999999999</v>
      </c>
      <c r="V65" s="31">
        <v>-61.359199999999994</v>
      </c>
      <c r="W65" s="31">
        <v>-40.223174324777418</v>
      </c>
      <c r="X65" s="31">
        <v>-7.1905600000000005</v>
      </c>
      <c r="Y65" s="31">
        <v>-248.89443402497062</v>
      </c>
      <c r="Z65" s="31">
        <v>-13268.366118094098</v>
      </c>
    </row>
    <row r="66" spans="1:26" ht="12.95" customHeight="1" x14ac:dyDescent="0.2">
      <c r="A66" s="1708" t="s">
        <v>3964</v>
      </c>
      <c r="B66" s="31">
        <v>-884.36158999999998</v>
      </c>
      <c r="C66" s="31">
        <v>-190.37679999999997</v>
      </c>
      <c r="D66" s="31">
        <v>-1835.12923</v>
      </c>
      <c r="E66" s="31">
        <v>-62.431089505014157</v>
      </c>
      <c r="F66" s="31">
        <v>-130.28046000000001</v>
      </c>
      <c r="G66" s="31">
        <v>-929.54482999999993</v>
      </c>
      <c r="H66" s="31">
        <v>-95.467619999999997</v>
      </c>
      <c r="I66" s="31">
        <v>-891.68849</v>
      </c>
      <c r="J66" s="31">
        <v>-7.3779996740060616</v>
      </c>
      <c r="K66" s="31">
        <v>-271.95624294197592</v>
      </c>
      <c r="L66" s="31">
        <v>0</v>
      </c>
      <c r="M66" s="31">
        <v>-487.04620765699997</v>
      </c>
      <c r="N66" s="31">
        <v>-69.124229999999997</v>
      </c>
      <c r="O66" s="31">
        <v>-0.94270000000000009</v>
      </c>
      <c r="P66" s="31">
        <v>-5.9840224559244843</v>
      </c>
      <c r="Q66" s="31">
        <v>-119.098</v>
      </c>
      <c r="R66" s="31">
        <v>-131.59674999999999</v>
      </c>
      <c r="S66" s="31">
        <v>0</v>
      </c>
      <c r="T66" s="31">
        <v>-35.977048330912012</v>
      </c>
      <c r="U66" s="31">
        <v>-0.73541999999999996</v>
      </c>
      <c r="V66" s="31">
        <v>-40.893889999999999</v>
      </c>
      <c r="W66" s="31">
        <v>-10.945897688875355</v>
      </c>
      <c r="X66" s="31">
        <v>-4.5616099999999999</v>
      </c>
      <c r="Y66" s="31">
        <v>-15.254974402063107</v>
      </c>
      <c r="Z66" s="31">
        <v>-6220.7751026557717</v>
      </c>
    </row>
    <row r="67" spans="1:26" ht="12.95" customHeight="1" x14ac:dyDescent="0.2">
      <c r="A67" s="1708" t="s">
        <v>3965</v>
      </c>
      <c r="B67" s="31">
        <v>0</v>
      </c>
      <c r="C67" s="31">
        <v>-102.94274</v>
      </c>
      <c r="D67" s="31">
        <v>-582.09749999999997</v>
      </c>
      <c r="E67" s="31">
        <v>-2.3380569585858124</v>
      </c>
      <c r="F67" s="31">
        <v>-44.412140000000001</v>
      </c>
      <c r="G67" s="31">
        <v>-628.16518000000008</v>
      </c>
      <c r="H67" s="31">
        <v>-6.3100500000000004</v>
      </c>
      <c r="I67" s="31">
        <v>-239.82608999999999</v>
      </c>
      <c r="J67" s="31">
        <v>-6.6996602333529056</v>
      </c>
      <c r="K67" s="31">
        <v>-35.125705125917186</v>
      </c>
      <c r="L67" s="31">
        <v>0</v>
      </c>
      <c r="M67" s="31">
        <v>-304.54131378400001</v>
      </c>
      <c r="N67" s="31">
        <v>-96.334990000000005</v>
      </c>
      <c r="O67" s="31">
        <v>-3.6200000000000003E-2</v>
      </c>
      <c r="P67" s="31">
        <v>-2.7568082248353205</v>
      </c>
      <c r="Q67" s="31">
        <v>-44.994999999999997</v>
      </c>
      <c r="R67" s="31">
        <v>-32.785220000000002</v>
      </c>
      <c r="S67" s="31">
        <v>0</v>
      </c>
      <c r="T67" s="31">
        <v>-13.101916894136393</v>
      </c>
      <c r="U67" s="31">
        <v>-4.3869999999999999E-2</v>
      </c>
      <c r="V67" s="31">
        <v>-3.9881100000000003</v>
      </c>
      <c r="W67" s="31">
        <v>-0.99873253332760992</v>
      </c>
      <c r="X67" s="31">
        <v>-0.19261</v>
      </c>
      <c r="Y67" s="31">
        <v>0</v>
      </c>
      <c r="Z67" s="31">
        <v>-2147.6918937541554</v>
      </c>
    </row>
    <row r="68" spans="1:26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-9.9370801569486619E-2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-9.9370801569486619E-2</v>
      </c>
    </row>
    <row r="69" spans="1:26" ht="12.95" customHeight="1" x14ac:dyDescent="0.2">
      <c r="A69" s="1704" t="s">
        <v>2340</v>
      </c>
      <c r="B69" s="31">
        <v>0</v>
      </c>
      <c r="C69" s="31">
        <v>-26.37706</v>
      </c>
      <c r="D69" s="31">
        <v>-56.660470000000004</v>
      </c>
      <c r="E69" s="31">
        <v>-11.736465772746097</v>
      </c>
      <c r="F69" s="31">
        <v>-172.90870000000001</v>
      </c>
      <c r="G69" s="31">
        <v>-2.0799400000000001</v>
      </c>
      <c r="H69" s="31">
        <v>-27.278490000000001</v>
      </c>
      <c r="I69" s="31">
        <v>-392.37243000000001</v>
      </c>
      <c r="J69" s="31">
        <v>-4.9265283667628088</v>
      </c>
      <c r="K69" s="31">
        <v>-11.608426843080212</v>
      </c>
      <c r="L69" s="31">
        <v>0</v>
      </c>
      <c r="M69" s="31">
        <v>-455.09290328899999</v>
      </c>
      <c r="N69" s="31">
        <v>-75.719499999999996</v>
      </c>
      <c r="O69" s="31">
        <v>-0.16146000000000002</v>
      </c>
      <c r="P69" s="31">
        <v>-0.93996907572876609</v>
      </c>
      <c r="Q69" s="31">
        <v>-35.951999999999998</v>
      </c>
      <c r="R69" s="31">
        <v>-138.83142000000001</v>
      </c>
      <c r="S69" s="31">
        <v>0</v>
      </c>
      <c r="T69" s="31">
        <v>0</v>
      </c>
      <c r="U69" s="31">
        <v>-8.1759999999999999E-2</v>
      </c>
      <c r="V69" s="31">
        <v>0</v>
      </c>
      <c r="W69" s="31">
        <v>0</v>
      </c>
      <c r="X69" s="31">
        <v>-0.93228</v>
      </c>
      <c r="Y69" s="31">
        <v>-163.06729915245373</v>
      </c>
      <c r="Z69" s="31">
        <v>-1576.7271024997715</v>
      </c>
    </row>
    <row r="70" spans="1:26" ht="12.95" customHeight="1" x14ac:dyDescent="0.2">
      <c r="A70" s="1708" t="s">
        <v>1285</v>
      </c>
      <c r="B70" s="31">
        <v>0</v>
      </c>
      <c r="C70" s="31">
        <v>-7.4631300000000005</v>
      </c>
      <c r="D70" s="31">
        <v>0</v>
      </c>
      <c r="E70" s="31">
        <v>0</v>
      </c>
      <c r="F70" s="31">
        <v>-7.4283599999999996</v>
      </c>
      <c r="G70" s="31">
        <v>-72.201580000000007</v>
      </c>
      <c r="H70" s="31">
        <v>-3.47566</v>
      </c>
      <c r="I70" s="31">
        <v>0</v>
      </c>
      <c r="J70" s="31">
        <v>0</v>
      </c>
      <c r="K70" s="31">
        <v>0</v>
      </c>
      <c r="L70" s="31">
        <v>-1.7698399999999999</v>
      </c>
      <c r="M70" s="31">
        <v>-2.08053</v>
      </c>
      <c r="N70" s="31">
        <v>-11.58723</v>
      </c>
      <c r="O70" s="31">
        <v>0</v>
      </c>
      <c r="P70" s="31">
        <v>-0.74391791952571118</v>
      </c>
      <c r="Q70" s="31">
        <v>0</v>
      </c>
      <c r="R70" s="31">
        <v>0</v>
      </c>
      <c r="S70" s="31">
        <v>-3.3090000000000001E-2</v>
      </c>
      <c r="T70" s="31">
        <v>0</v>
      </c>
      <c r="U70" s="31">
        <v>-8.5489999999999997E-2</v>
      </c>
      <c r="V70" s="31">
        <v>0</v>
      </c>
      <c r="W70" s="31">
        <v>0</v>
      </c>
      <c r="X70" s="31">
        <v>-0.33015</v>
      </c>
      <c r="Y70" s="31">
        <v>-15.136878855009043</v>
      </c>
      <c r="Z70" s="31">
        <v>-122.33585677453478</v>
      </c>
    </row>
    <row r="71" spans="1:26" ht="12.95" customHeight="1" x14ac:dyDescent="0.2">
      <c r="A71" s="78" t="s">
        <v>648</v>
      </c>
      <c r="B71" s="31">
        <v>0</v>
      </c>
      <c r="C71" s="31">
        <v>0</v>
      </c>
      <c r="D71" s="31">
        <v>-6.9800000000000001E-3</v>
      </c>
      <c r="E71" s="31">
        <v>-92.149149999999992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-3.28295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-95.43907999999999</v>
      </c>
    </row>
    <row r="72" spans="1:26" ht="15" customHeight="1" x14ac:dyDescent="0.2">
      <c r="A72" s="1318" t="s">
        <v>850</v>
      </c>
      <c r="B72" s="1721">
        <v>-3012.3722299999999</v>
      </c>
      <c r="C72" s="1721">
        <v>-1610.8469397260303</v>
      </c>
      <c r="D72" s="1721">
        <v>-6197.5624913269985</v>
      </c>
      <c r="E72" s="1721">
        <v>-284.82279684986429</v>
      </c>
      <c r="F72" s="1721">
        <v>-1055.2928031566576</v>
      </c>
      <c r="G72" s="1721">
        <v>-4999.6062349999984</v>
      </c>
      <c r="H72" s="1721">
        <v>-430.96452000000005</v>
      </c>
      <c r="I72" s="1721">
        <v>-3194.6906100000001</v>
      </c>
      <c r="J72" s="1721">
        <v>-162.88756986255225</v>
      </c>
      <c r="K72" s="1721">
        <v>-1585.1597257889034</v>
      </c>
      <c r="L72" s="1721">
        <v>-476.24342999999993</v>
      </c>
      <c r="M72" s="1721">
        <v>-3507.5771138460009</v>
      </c>
      <c r="N72" s="1721">
        <v>-1103.1903</v>
      </c>
      <c r="O72" s="1721">
        <v>-26.985099999999946</v>
      </c>
      <c r="P72" s="1721">
        <v>-224.53915754533452</v>
      </c>
      <c r="Q72" s="1721">
        <v>-422.32800000000003</v>
      </c>
      <c r="R72" s="1721">
        <v>-767.68628999999999</v>
      </c>
      <c r="S72" s="1721">
        <v>-9.1878600000000006</v>
      </c>
      <c r="T72" s="1721">
        <v>-798.69747970576998</v>
      </c>
      <c r="U72" s="1721">
        <v>-1.2434300000000003</v>
      </c>
      <c r="V72" s="1721">
        <v>-118.44929999999999</v>
      </c>
      <c r="W72" s="1721">
        <v>-228.53539454698037</v>
      </c>
      <c r="X72" s="1721">
        <v>-138.05987000000002</v>
      </c>
      <c r="Y72" s="1721">
        <v>-642.52052643449645</v>
      </c>
      <c r="Z72" s="1721">
        <v>-30999.453873789593</v>
      </c>
    </row>
    <row r="73" spans="1:26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  <c r="Z73" s="1727"/>
    </row>
    <row r="74" spans="1:26" ht="15" customHeight="1" thickBot="1" x14ac:dyDescent="0.25">
      <c r="A74" s="1316" t="s">
        <v>851</v>
      </c>
      <c r="B74" s="1726">
        <v>2354.21443</v>
      </c>
      <c r="C74" s="1726">
        <v>-83.706989726030542</v>
      </c>
      <c r="D74" s="1726">
        <v>1084.4421186730015</v>
      </c>
      <c r="E74" s="1726">
        <v>188.61446820466273</v>
      </c>
      <c r="F74" s="1726">
        <v>1492.4924968433429</v>
      </c>
      <c r="G74" s="1726">
        <v>5459.8807550000029</v>
      </c>
      <c r="H74" s="1726">
        <v>395.80185999999998</v>
      </c>
      <c r="I74" s="1726">
        <v>-433.25065993893031</v>
      </c>
      <c r="J74" s="1726">
        <v>980.76208699606673</v>
      </c>
      <c r="K74" s="1726">
        <v>-69.410299362931482</v>
      </c>
      <c r="L74" s="1726">
        <v>3323.2799629775013</v>
      </c>
      <c r="M74" s="1726">
        <v>-40.2495272468027</v>
      </c>
      <c r="N74" s="1726">
        <v>1204.39319</v>
      </c>
      <c r="O74" s="1726">
        <v>31.93112000000005</v>
      </c>
      <c r="P74" s="1726">
        <v>1302.0682188812452</v>
      </c>
      <c r="Q74" s="1726">
        <v>35.647999999999968</v>
      </c>
      <c r="R74" s="1726">
        <v>24.12157000000002</v>
      </c>
      <c r="S74" s="1726">
        <v>48.717039999999997</v>
      </c>
      <c r="T74" s="1726">
        <v>1655.421686138995</v>
      </c>
      <c r="U74" s="1726">
        <v>-1.1270500000000003</v>
      </c>
      <c r="V74" s="1726">
        <v>113.53612000000001</v>
      </c>
      <c r="W74" s="1726">
        <v>1931.3646958793249</v>
      </c>
      <c r="X74" s="1726">
        <v>640.30100999999991</v>
      </c>
      <c r="Y74" s="1726">
        <v>733.7110009887441</v>
      </c>
      <c r="Z74" s="1726">
        <v>22372.952604308193</v>
      </c>
    </row>
    <row r="75" spans="1:26" ht="12.95" customHeight="1" x14ac:dyDescent="0.2">
      <c r="A75" s="1143" t="s">
        <v>2141</v>
      </c>
      <c r="B75" s="1144">
        <v>7693.64167</v>
      </c>
      <c r="C75" s="1144">
        <v>428.98992000000015</v>
      </c>
      <c r="D75" s="1144">
        <v>532.8253244365128</v>
      </c>
      <c r="E75" s="1144">
        <v>564.13097543272875</v>
      </c>
      <c r="F75" s="1144">
        <v>1311.98261</v>
      </c>
      <c r="G75" s="1144">
        <v>3723.760429999998</v>
      </c>
      <c r="H75" s="1144">
        <v>335.93940000000003</v>
      </c>
      <c r="I75" s="1144">
        <v>-80.925819999999362</v>
      </c>
      <c r="J75" s="1144">
        <v>818.38881371278217</v>
      </c>
      <c r="K75" s="1144">
        <v>-389.95710841492297</v>
      </c>
      <c r="L75" s="1144">
        <v>3168.0775497576519</v>
      </c>
      <c r="M75" s="1144">
        <v>584.63168000000064</v>
      </c>
      <c r="N75" s="1144">
        <v>264.58730000000003</v>
      </c>
      <c r="O75" s="1144">
        <v>44.697239999999994</v>
      </c>
      <c r="P75" s="1144">
        <v>674.28213186623623</v>
      </c>
      <c r="Q75" s="1144">
        <v>-35.944000000000003</v>
      </c>
      <c r="R75" s="1144">
        <v>357.45616000000001</v>
      </c>
      <c r="S75" s="1144">
        <v>4.2292100000000001</v>
      </c>
      <c r="T75" s="1144">
        <v>1692.1770298943679</v>
      </c>
      <c r="U75" s="1144" t="s">
        <v>1933</v>
      </c>
      <c r="V75" s="1144">
        <v>42.846369999999993</v>
      </c>
      <c r="W75" s="1144">
        <v>1654.1020651253748</v>
      </c>
      <c r="X75" s="1144">
        <v>194.13058687003519</v>
      </c>
      <c r="Y75" s="1144">
        <v>512.41220643750989</v>
      </c>
      <c r="Z75" s="1144">
        <v>24096.453245118282</v>
      </c>
    </row>
    <row r="76" spans="1:26" ht="12.95" customHeight="1" x14ac:dyDescent="0.2">
      <c r="A76" s="1143" t="s">
        <v>1861</v>
      </c>
      <c r="B76" s="1146">
        <v>-518.88912004300118</v>
      </c>
      <c r="C76" s="1146">
        <v>2471.1507399999996</v>
      </c>
      <c r="D76" s="1146">
        <v>3902.7852158727519</v>
      </c>
      <c r="E76" s="1146">
        <v>363.08893127939513</v>
      </c>
      <c r="F76" s="1146">
        <v>1071.8483566735229</v>
      </c>
      <c r="G76" s="1146">
        <v>3715.0638100000715</v>
      </c>
      <c r="H76" s="1146">
        <v>-205.46831999999998</v>
      </c>
      <c r="I76" s="1146">
        <v>1342.62653</v>
      </c>
      <c r="J76" s="1146">
        <v>710.2399778257078</v>
      </c>
      <c r="K76" s="1146">
        <v>-204.53688462168071</v>
      </c>
      <c r="L76" s="1146">
        <v>2550.5243050616195</v>
      </c>
      <c r="M76" s="1146">
        <v>3192.3801099999996</v>
      </c>
      <c r="N76" s="1146">
        <v>367.48131000000001</v>
      </c>
      <c r="O76" s="1146">
        <v>93.511450000000039</v>
      </c>
      <c r="P76" s="1146">
        <v>0</v>
      </c>
      <c r="Q76" s="1146">
        <v>7.1829299999999998</v>
      </c>
      <c r="R76" s="1146">
        <v>203.07119999999972</v>
      </c>
      <c r="S76" s="1146">
        <v>0</v>
      </c>
      <c r="T76" s="1146">
        <v>695.33780949785648</v>
      </c>
      <c r="U76" s="1146" t="s">
        <v>1933</v>
      </c>
      <c r="V76" s="1146">
        <v>-21.455240000000007</v>
      </c>
      <c r="W76" s="1146">
        <v>895.78283886225063</v>
      </c>
      <c r="X76" s="1146" t="s">
        <v>1933</v>
      </c>
      <c r="Y76" s="1146">
        <v>340.26206185650665</v>
      </c>
      <c r="Z76" s="1146">
        <v>20971.988012264999</v>
      </c>
    </row>
    <row r="77" spans="1:26" ht="12.95" customHeight="1" x14ac:dyDescent="0.2">
      <c r="A77" s="190" t="s">
        <v>1111</v>
      </c>
      <c r="B77" s="84">
        <v>2262.2645506118401</v>
      </c>
      <c r="C77" s="84">
        <v>1031.0677100000005</v>
      </c>
      <c r="D77" s="84">
        <v>725.13309864881819</v>
      </c>
      <c r="E77" s="84">
        <v>362.72751037646611</v>
      </c>
      <c r="F77" s="84">
        <v>890.66656047081392</v>
      </c>
      <c r="G77" s="84">
        <v>7453.5502399991647</v>
      </c>
      <c r="H77" s="84">
        <v>-342.02568000000008</v>
      </c>
      <c r="I77" s="84">
        <v>1133.7285200000001</v>
      </c>
      <c r="J77" s="84">
        <v>640.39141999999993</v>
      </c>
      <c r="K77" s="84">
        <v>-203.48628069403424</v>
      </c>
      <c r="L77" s="84">
        <v>2361.2497064218114</v>
      </c>
      <c r="M77" s="84">
        <v>2572.7846000000004</v>
      </c>
      <c r="N77" s="84">
        <v>645.56759999999997</v>
      </c>
      <c r="O77" s="84">
        <v>16.296439999999983</v>
      </c>
      <c r="P77" s="84">
        <v>0</v>
      </c>
      <c r="Q77" s="84" t="s">
        <v>1933</v>
      </c>
      <c r="R77" s="84">
        <v>264.0005000000001</v>
      </c>
      <c r="S77" s="84">
        <v>0</v>
      </c>
      <c r="T77" s="84">
        <v>247.43431999999996</v>
      </c>
      <c r="U77" s="84" t="s">
        <v>1933</v>
      </c>
      <c r="V77" s="84" t="s">
        <v>1933</v>
      </c>
      <c r="W77" s="84">
        <v>747.44637999999998</v>
      </c>
      <c r="X77" s="84" t="s">
        <v>1933</v>
      </c>
      <c r="Y77" s="84">
        <v>506.38046482798296</v>
      </c>
      <c r="Z77" s="84">
        <v>21315.177660662863</v>
      </c>
    </row>
    <row r="78" spans="1:26" ht="12.95" customHeight="1" thickBot="1" x14ac:dyDescent="0.25">
      <c r="A78" s="191" t="s">
        <v>1112</v>
      </c>
      <c r="B78" s="85">
        <v>1596.1474900000001</v>
      </c>
      <c r="C78" s="85">
        <v>1212.405</v>
      </c>
      <c r="D78" s="85">
        <v>3475.3870200000001</v>
      </c>
      <c r="E78" s="85">
        <v>643.42498999999998</v>
      </c>
      <c r="F78" s="85">
        <v>153.03066000000001</v>
      </c>
      <c r="G78" s="85">
        <v>6255.2403500000082</v>
      </c>
      <c r="H78" s="85" t="s">
        <v>1933</v>
      </c>
      <c r="I78" s="85">
        <v>1469.8663999999999</v>
      </c>
      <c r="J78" s="85">
        <v>376.17985971487644</v>
      </c>
      <c r="K78" s="85">
        <v>245.16887786374301</v>
      </c>
      <c r="L78" s="85">
        <v>1006.01064</v>
      </c>
      <c r="M78" s="85">
        <v>672.08975999999996</v>
      </c>
      <c r="N78" s="85">
        <v>-9.3468300000000006</v>
      </c>
      <c r="O78" s="85">
        <v>10.207879999999999</v>
      </c>
      <c r="P78" s="85">
        <v>0</v>
      </c>
      <c r="Q78" s="85" t="s">
        <v>1933</v>
      </c>
      <c r="R78" s="85">
        <v>421.09972999999997</v>
      </c>
      <c r="S78" s="85">
        <v>0</v>
      </c>
      <c r="T78" s="85">
        <v>437.48919778654658</v>
      </c>
      <c r="U78" s="85" t="s">
        <v>1933</v>
      </c>
      <c r="V78" s="85" t="s">
        <v>1933</v>
      </c>
      <c r="W78" s="85">
        <v>569.04615999999999</v>
      </c>
      <c r="X78" s="85" t="s">
        <v>1933</v>
      </c>
      <c r="Y78" s="85">
        <v>37.449686219914348</v>
      </c>
      <c r="Z78" s="85">
        <v>18570.896871585097</v>
      </c>
    </row>
    <row r="80" spans="1:26" ht="12.95" customHeight="1" x14ac:dyDescent="0.2">
      <c r="A80" s="192"/>
      <c r="B80" s="33"/>
      <c r="C80" s="33"/>
      <c r="D80" s="33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33"/>
    </row>
  </sheetData>
  <mergeCells count="2">
    <mergeCell ref="K5:Z6"/>
    <mergeCell ref="A5:J6"/>
  </mergeCells>
  <phoneticPr fontId="6" type="noConversion"/>
  <conditionalFormatting sqref="Y8">
    <cfRule type="expression" dxfId="204" priority="755" stopIfTrue="1">
      <formula>#REF!=1</formula>
    </cfRule>
  </conditionalFormatting>
  <conditionalFormatting sqref="Z8 C9:Z9">
    <cfRule type="expression" dxfId="203" priority="756" stopIfTrue="1">
      <formula>#REF!=1</formula>
    </cfRule>
  </conditionalFormatting>
  <conditionalFormatting sqref="B8:X8">
    <cfRule type="expression" dxfId="202" priority="1225" stopIfTrue="1">
      <formula>$AA8=1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0" min="2" max="7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3"/>
  <sheetViews>
    <sheetView showGridLines="0" workbookViewId="0">
      <selection activeCell="G30" sqref="G30"/>
    </sheetView>
  </sheetViews>
  <sheetFormatPr defaultRowHeight="12.75" x14ac:dyDescent="0.2"/>
  <cols>
    <col min="1" max="16384" width="9.140625" style="865"/>
  </cols>
  <sheetData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Y78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D4" sqref="D4"/>
    </sheetView>
  </sheetViews>
  <sheetFormatPr defaultRowHeight="12.75" x14ac:dyDescent="0.2"/>
  <cols>
    <col min="1" max="1" width="47.140625" style="514" customWidth="1"/>
    <col min="2" max="24" width="7.7109375" style="514" customWidth="1"/>
    <col min="25" max="25" width="8.85546875" style="514" customWidth="1"/>
    <col min="26" max="16384" width="9.140625" style="514"/>
  </cols>
  <sheetData>
    <row r="1" spans="1:25" x14ac:dyDescent="0.2">
      <c r="A1" s="877" t="s">
        <v>624</v>
      </c>
    </row>
    <row r="2" spans="1:25" x14ac:dyDescent="0.2">
      <c r="A2" s="877" t="s">
        <v>625</v>
      </c>
    </row>
    <row r="3" spans="1:25" s="959" customFormat="1" ht="15" customHeight="1" x14ac:dyDescent="0.2">
      <c r="A3" s="1052" t="s">
        <v>945</v>
      </c>
      <c r="Y3" s="1053" t="str">
        <f>"TABLE: " &amp;RIGHT(A3,2)</f>
        <v>TABLE: 23</v>
      </c>
    </row>
    <row r="4" spans="1:25" s="579" customFormat="1" ht="12" customHeight="1" x14ac:dyDescent="0.2"/>
    <row r="5" spans="1:25" s="579" customFormat="1" ht="18" customHeight="1" x14ac:dyDescent="0.2">
      <c r="A5" s="1942" t="s">
        <v>197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4" t="s">
        <v>198</v>
      </c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4"/>
    </row>
    <row r="6" spans="1:25" s="57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4"/>
      <c r="N6" s="1944"/>
      <c r="O6" s="1944"/>
      <c r="P6" s="1944"/>
      <c r="Q6" s="1944"/>
      <c r="R6" s="1944"/>
      <c r="S6" s="1944"/>
      <c r="T6" s="1944"/>
      <c r="U6" s="1944"/>
      <c r="V6" s="1944"/>
      <c r="W6" s="1944"/>
      <c r="X6" s="1944"/>
      <c r="Y6" s="1944"/>
    </row>
    <row r="7" spans="1:25" s="579" customFormat="1" ht="12" customHeight="1" thickBot="1" x14ac:dyDescent="0.25">
      <c r="A7" s="587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18">
        <v>0</v>
      </c>
    </row>
    <row r="8" spans="1:25" s="308" customFormat="1" ht="75" customHeight="1" thickBot="1" x14ac:dyDescent="0.25">
      <c r="A8" s="1310"/>
      <c r="B8" s="1311" t="s">
        <v>1538</v>
      </c>
      <c r="C8" s="1311" t="s">
        <v>1074</v>
      </c>
      <c r="D8" s="1311" t="s">
        <v>1033</v>
      </c>
      <c r="E8" s="1311" t="s">
        <v>1899</v>
      </c>
      <c r="F8" s="1311" t="s">
        <v>1900</v>
      </c>
      <c r="G8" s="1311" t="s">
        <v>1090</v>
      </c>
      <c r="H8" s="1311" t="s">
        <v>140</v>
      </c>
      <c r="I8" s="1311" t="s">
        <v>1976</v>
      </c>
      <c r="J8" s="1311" t="s">
        <v>999</v>
      </c>
      <c r="K8" s="1311" t="s">
        <v>1908</v>
      </c>
      <c r="L8" s="1312" t="s">
        <v>1076</v>
      </c>
      <c r="M8" s="1311" t="s">
        <v>1997</v>
      </c>
      <c r="N8" s="1311" t="s">
        <v>1881</v>
      </c>
      <c r="O8" s="1311" t="s">
        <v>1028</v>
      </c>
      <c r="P8" s="1311" t="s">
        <v>1753</v>
      </c>
      <c r="Q8" s="1311" t="s">
        <v>1032</v>
      </c>
      <c r="R8" s="1311" t="s">
        <v>1031</v>
      </c>
      <c r="S8" s="1311" t="s">
        <v>1934</v>
      </c>
      <c r="T8" s="1311" t="s">
        <v>1877</v>
      </c>
      <c r="U8" s="1311" t="s">
        <v>1100</v>
      </c>
      <c r="V8" s="1311" t="s">
        <v>1488</v>
      </c>
      <c r="W8" s="1311" t="s">
        <v>1878</v>
      </c>
      <c r="X8" s="1311" t="s">
        <v>1022</v>
      </c>
      <c r="Y8" s="1313" t="s">
        <v>1407</v>
      </c>
    </row>
    <row r="9" spans="1:25" ht="15" customHeight="1" x14ac:dyDescent="0.2">
      <c r="A9" s="926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</row>
    <row r="10" spans="1:25" ht="12.95" customHeight="1" x14ac:dyDescent="0.2">
      <c r="A10" s="250" t="s">
        <v>1019</v>
      </c>
      <c r="B10" s="31">
        <v>17120.030239999989</v>
      </c>
      <c r="C10" s="31">
        <v>527.93221000000085</v>
      </c>
      <c r="D10" s="31">
        <v>804.50618000000145</v>
      </c>
      <c r="E10" s="31">
        <v>11.338130000000005</v>
      </c>
      <c r="F10" s="31">
        <v>2746.96461</v>
      </c>
      <c r="G10" s="31">
        <v>3660.3785499999976</v>
      </c>
      <c r="H10" s="31">
        <v>4533.29547</v>
      </c>
      <c r="I10" s="31">
        <v>5.3370900000008987</v>
      </c>
      <c r="J10" s="31">
        <v>14.150169999999999</v>
      </c>
      <c r="K10" s="31">
        <v>105.09572000000139</v>
      </c>
      <c r="L10" s="31">
        <v>201.66985999999861</v>
      </c>
      <c r="M10" s="31">
        <v>0</v>
      </c>
      <c r="N10" s="31">
        <v>494.15375999999998</v>
      </c>
      <c r="O10" s="31">
        <v>19.94074999999907</v>
      </c>
      <c r="P10" s="31">
        <v>122.42905999999994</v>
      </c>
      <c r="Q10" s="31">
        <v>13.412989999999997</v>
      </c>
      <c r="R10" s="31">
        <v>68.432579999999973</v>
      </c>
      <c r="S10" s="31">
        <v>212.73014000000001</v>
      </c>
      <c r="T10" s="31">
        <v>264.12100000000009</v>
      </c>
      <c r="U10" s="31">
        <v>36.000400299999797</v>
      </c>
      <c r="V10" s="31">
        <v>1416.02153</v>
      </c>
      <c r="W10" s="31">
        <v>78.852979999999988</v>
      </c>
      <c r="X10" s="31">
        <v>1855.1855899999982</v>
      </c>
      <c r="Y10" s="31">
        <v>34311.979850299984</v>
      </c>
    </row>
    <row r="11" spans="1:25" ht="12.95" customHeight="1" x14ac:dyDescent="0.2">
      <c r="A11" s="250" t="s">
        <v>1178</v>
      </c>
      <c r="B11" s="31">
        <v>33916.23410999999</v>
      </c>
      <c r="C11" s="31">
        <v>20745.927690000004</v>
      </c>
      <c r="D11" s="31">
        <v>6324.1444800000008</v>
      </c>
      <c r="E11" s="31">
        <v>67.269000000000005</v>
      </c>
      <c r="F11" s="31">
        <v>3072.06799</v>
      </c>
      <c r="G11" s="31">
        <v>19408.817749999998</v>
      </c>
      <c r="H11" s="31">
        <v>9185.5608400000001</v>
      </c>
      <c r="I11" s="31">
        <v>12293.706550000001</v>
      </c>
      <c r="J11" s="31">
        <v>20.622139999999998</v>
      </c>
      <c r="K11" s="31">
        <v>5954.1677600000003</v>
      </c>
      <c r="L11" s="31">
        <v>6657.0208899999998</v>
      </c>
      <c r="M11" s="31">
        <v>0</v>
      </c>
      <c r="N11" s="31">
        <v>487.57405</v>
      </c>
      <c r="O11" s="31">
        <v>3951.4549300000003</v>
      </c>
      <c r="P11" s="31">
        <v>2848.0214500000002</v>
      </c>
      <c r="Q11" s="31">
        <v>30.087289999999996</v>
      </c>
      <c r="R11" s="31">
        <v>1548.61429</v>
      </c>
      <c r="S11" s="31">
        <v>821.60158000000001</v>
      </c>
      <c r="T11" s="31">
        <v>2446.1460000000002</v>
      </c>
      <c r="U11" s="31">
        <v>1004.82336</v>
      </c>
      <c r="V11" s="31">
        <v>1790.5985699999999</v>
      </c>
      <c r="W11" s="31">
        <v>279.48370999999997</v>
      </c>
      <c r="X11" s="31">
        <v>7517.7465299999994</v>
      </c>
      <c r="Y11" s="31">
        <v>140371.69096000001</v>
      </c>
    </row>
    <row r="12" spans="1:25" ht="12.95" customHeight="1" x14ac:dyDescent="0.2">
      <c r="A12" s="250" t="s">
        <v>1286</v>
      </c>
      <c r="B12" s="31">
        <v>33620.479519999993</v>
      </c>
      <c r="C12" s="31">
        <v>19033.599240000003</v>
      </c>
      <c r="D12" s="31">
        <v>6324.1444800000008</v>
      </c>
      <c r="E12" s="31">
        <v>67.269000000000005</v>
      </c>
      <c r="F12" s="31">
        <v>2325.6828600000003</v>
      </c>
      <c r="G12" s="31">
        <v>19408.817749999998</v>
      </c>
      <c r="H12" s="31">
        <v>9185.5608400000001</v>
      </c>
      <c r="I12" s="31">
        <v>11899.364810000001</v>
      </c>
      <c r="J12" s="31">
        <v>20.622139999999998</v>
      </c>
      <c r="K12" s="31">
        <v>5810.9594999999999</v>
      </c>
      <c r="L12" s="31">
        <v>4581.7516999999998</v>
      </c>
      <c r="M12" s="31">
        <v>0</v>
      </c>
      <c r="N12" s="31">
        <v>487.57405</v>
      </c>
      <c r="O12" s="31">
        <v>3951.4549300000003</v>
      </c>
      <c r="P12" s="31">
        <v>2848.0214500000002</v>
      </c>
      <c r="Q12" s="31">
        <v>30.087289999999996</v>
      </c>
      <c r="R12" s="31">
        <v>1548.61429</v>
      </c>
      <c r="S12" s="31">
        <v>821.60158000000001</v>
      </c>
      <c r="T12" s="31">
        <v>2446.1460000000002</v>
      </c>
      <c r="U12" s="31">
        <v>1004.82336</v>
      </c>
      <c r="V12" s="31">
        <v>1598.7796899999998</v>
      </c>
      <c r="W12" s="31">
        <v>279.48370999999997</v>
      </c>
      <c r="X12" s="31">
        <v>7282.7565699999996</v>
      </c>
      <c r="Y12" s="31">
        <v>134577.59475999998</v>
      </c>
    </row>
    <row r="13" spans="1:25" ht="12.95" customHeight="1" x14ac:dyDescent="0.2">
      <c r="A13" s="250" t="s">
        <v>1287</v>
      </c>
      <c r="B13" s="31">
        <v>295.75459000000001</v>
      </c>
      <c r="C13" s="31">
        <v>1712.32845</v>
      </c>
      <c r="D13" s="31">
        <v>0</v>
      </c>
      <c r="E13" s="31">
        <v>0</v>
      </c>
      <c r="F13" s="31">
        <v>746.38512999999978</v>
      </c>
      <c r="G13" s="31">
        <v>0</v>
      </c>
      <c r="H13" s="31">
        <v>0</v>
      </c>
      <c r="I13" s="31">
        <v>394.34174000000002</v>
      </c>
      <c r="J13" s="31">
        <v>0</v>
      </c>
      <c r="K13" s="31">
        <v>143.20826</v>
      </c>
      <c r="L13" s="31">
        <v>2075.26919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191.81888000000001</v>
      </c>
      <c r="W13" s="31">
        <v>0</v>
      </c>
      <c r="X13" s="31">
        <v>234.98996</v>
      </c>
      <c r="Y13" s="31">
        <v>5794.096199999999</v>
      </c>
    </row>
    <row r="14" spans="1:25" ht="12.95" customHeight="1" x14ac:dyDescent="0.2">
      <c r="A14" s="250" t="s">
        <v>1288</v>
      </c>
      <c r="B14" s="31">
        <v>-13266.89682</v>
      </c>
      <c r="C14" s="31">
        <v>-20158.034610000002</v>
      </c>
      <c r="D14" s="31">
        <v>-5723.8594099999991</v>
      </c>
      <c r="E14" s="31">
        <v>-55.990490000000001</v>
      </c>
      <c r="F14" s="31">
        <v>10.17038</v>
      </c>
      <c r="G14" s="31">
        <v>-15339.153980000001</v>
      </c>
      <c r="H14" s="31">
        <v>-11.39859</v>
      </c>
      <c r="I14" s="31">
        <v>-12263.95651</v>
      </c>
      <c r="J14" s="31">
        <v>-5.8772399999999996</v>
      </c>
      <c r="K14" s="31">
        <v>-5797.4608999999991</v>
      </c>
      <c r="L14" s="31">
        <v>-6457.714320000001</v>
      </c>
      <c r="M14" s="31">
        <v>0</v>
      </c>
      <c r="N14" s="31">
        <v>-17.480810000000002</v>
      </c>
      <c r="O14" s="31">
        <v>-3925.40834</v>
      </c>
      <c r="P14" s="31">
        <v>-1818.82698</v>
      </c>
      <c r="Q14" s="31">
        <v>-15.62532</v>
      </c>
      <c r="R14" s="31">
        <v>-1464.1564799999999</v>
      </c>
      <c r="S14" s="31">
        <v>-703.95101999999997</v>
      </c>
      <c r="T14" s="31">
        <v>-39.206000000000003</v>
      </c>
      <c r="U14" s="31">
        <v>-994.06117970000014</v>
      </c>
      <c r="V14" s="31">
        <v>-741.90221999999994</v>
      </c>
      <c r="W14" s="31">
        <v>-190.58034000000001</v>
      </c>
      <c r="X14" s="31">
        <v>-6194.1132400000006</v>
      </c>
      <c r="Y14" s="31">
        <v>-95175.484419700006</v>
      </c>
    </row>
    <row r="15" spans="1:25" ht="12.95" customHeight="1" x14ac:dyDescent="0.2">
      <c r="A15" s="250" t="s">
        <v>1289</v>
      </c>
      <c r="B15" s="31">
        <v>-4664.1931700000005</v>
      </c>
      <c r="C15" s="31">
        <v>-20158.034610000002</v>
      </c>
      <c r="D15" s="31">
        <v>-5723.8594099999991</v>
      </c>
      <c r="E15" s="31">
        <v>-55.990490000000001</v>
      </c>
      <c r="F15" s="31">
        <v>10.17038</v>
      </c>
      <c r="G15" s="31">
        <v>-14201.606380000001</v>
      </c>
      <c r="H15" s="31">
        <v>-11.39859</v>
      </c>
      <c r="I15" s="31">
        <v>-1771.4746599999999</v>
      </c>
      <c r="J15" s="31">
        <v>0</v>
      </c>
      <c r="K15" s="31">
        <v>-5735.9508499999993</v>
      </c>
      <c r="L15" s="31">
        <v>-6457.714320000001</v>
      </c>
      <c r="M15" s="31">
        <v>0</v>
      </c>
      <c r="N15" s="31">
        <v>-17.480810000000002</v>
      </c>
      <c r="O15" s="31">
        <v>-3925.40834</v>
      </c>
      <c r="P15" s="31">
        <v>-1818.82698</v>
      </c>
      <c r="Q15" s="31">
        <v>-15.62532</v>
      </c>
      <c r="R15" s="31">
        <v>0</v>
      </c>
      <c r="S15" s="31">
        <v>-703.95101999999997</v>
      </c>
      <c r="T15" s="31">
        <v>-39.206000000000003</v>
      </c>
      <c r="U15" s="31">
        <v>-994.06117970000014</v>
      </c>
      <c r="V15" s="31">
        <v>-738.78562999999997</v>
      </c>
      <c r="W15" s="31">
        <v>-190.16792000000001</v>
      </c>
      <c r="X15" s="31">
        <v>-5664.717560000001</v>
      </c>
      <c r="Y15" s="31">
        <v>-72878.282859700004</v>
      </c>
    </row>
    <row r="16" spans="1:25" ht="12.95" customHeight="1" x14ac:dyDescent="0.2">
      <c r="A16" s="250" t="s">
        <v>1922</v>
      </c>
      <c r="B16" s="31">
        <v>-3678.4038599999999</v>
      </c>
      <c r="C16" s="31">
        <v>0</v>
      </c>
      <c r="D16" s="31">
        <v>-1.62</v>
      </c>
      <c r="E16" s="31">
        <v>0</v>
      </c>
      <c r="F16" s="31">
        <v>0</v>
      </c>
      <c r="G16" s="31">
        <v>0</v>
      </c>
      <c r="H16" s="31">
        <v>-11.39859</v>
      </c>
      <c r="I16" s="31">
        <v>-1751.3726799999999</v>
      </c>
      <c r="J16" s="31">
        <v>0</v>
      </c>
      <c r="K16" s="31">
        <v>-269.76676000000003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-52.447930000000007</v>
      </c>
      <c r="T16" s="31">
        <v>0</v>
      </c>
      <c r="U16" s="31">
        <v>0</v>
      </c>
      <c r="V16" s="31">
        <v>0</v>
      </c>
      <c r="W16" s="31">
        <v>-25.904439999999997</v>
      </c>
      <c r="X16" s="31">
        <v>9.4329999999999997E-2</v>
      </c>
      <c r="Y16" s="31">
        <v>-5790.8199300000006</v>
      </c>
    </row>
    <row r="17" spans="1:25" ht="12.95" customHeight="1" x14ac:dyDescent="0.2">
      <c r="A17" s="250" t="s">
        <v>1004</v>
      </c>
      <c r="B17" s="31">
        <v>-857.21306000000004</v>
      </c>
      <c r="C17" s="31">
        <v>-6266.8546399999996</v>
      </c>
      <c r="D17" s="31">
        <v>-2435.8377700000001</v>
      </c>
      <c r="E17" s="31">
        <v>-55.990490000000001</v>
      </c>
      <c r="F17" s="31">
        <v>0</v>
      </c>
      <c r="G17" s="31">
        <v>0</v>
      </c>
      <c r="H17" s="31">
        <v>0</v>
      </c>
      <c r="I17" s="31">
        <v>-20.101980000000001</v>
      </c>
      <c r="J17" s="31">
        <v>0</v>
      </c>
      <c r="K17" s="31">
        <v>-865.84604999999999</v>
      </c>
      <c r="L17" s="31">
        <v>-4271.0014800000008</v>
      </c>
      <c r="M17" s="31">
        <v>0</v>
      </c>
      <c r="N17" s="31">
        <v>0</v>
      </c>
      <c r="O17" s="31">
        <v>-327.27402999999998</v>
      </c>
      <c r="P17" s="31">
        <v>-51.99147</v>
      </c>
      <c r="Q17" s="31">
        <v>-15.62532</v>
      </c>
      <c r="R17" s="31">
        <v>0</v>
      </c>
      <c r="S17" s="31">
        <v>-475.23361999999997</v>
      </c>
      <c r="T17" s="31">
        <v>-6.7240000000000002</v>
      </c>
      <c r="U17" s="31">
        <v>-393.7103482</v>
      </c>
      <c r="V17" s="31">
        <v>-514.21204999999998</v>
      </c>
      <c r="W17" s="31">
        <v>-164.26348000000002</v>
      </c>
      <c r="X17" s="31">
        <v>0</v>
      </c>
      <c r="Y17" s="31">
        <v>-16721.8797882</v>
      </c>
    </row>
    <row r="18" spans="1:25" ht="12.95" customHeight="1" x14ac:dyDescent="0.2">
      <c r="A18" s="250" t="s">
        <v>1013</v>
      </c>
      <c r="B18" s="31">
        <v>-128.57624999999999</v>
      </c>
      <c r="C18" s="31">
        <v>-13891.179970000001</v>
      </c>
      <c r="D18" s="31">
        <v>-3286.4016399999996</v>
      </c>
      <c r="E18" s="31">
        <v>0</v>
      </c>
      <c r="F18" s="31">
        <v>10.17038</v>
      </c>
      <c r="G18" s="31">
        <v>-14201.606380000001</v>
      </c>
      <c r="H18" s="31">
        <v>0</v>
      </c>
      <c r="I18" s="31">
        <v>0</v>
      </c>
      <c r="J18" s="31">
        <v>0</v>
      </c>
      <c r="K18" s="31">
        <v>-4600.3380399999996</v>
      </c>
      <c r="L18" s="31">
        <v>-2186.7128399999997</v>
      </c>
      <c r="M18" s="31">
        <v>0</v>
      </c>
      <c r="N18" s="31">
        <v>-17.480810000000002</v>
      </c>
      <c r="O18" s="31">
        <v>-3598.1343099999999</v>
      </c>
      <c r="P18" s="31">
        <v>-1766.8355100000001</v>
      </c>
      <c r="Q18" s="31">
        <v>0</v>
      </c>
      <c r="R18" s="31">
        <v>0</v>
      </c>
      <c r="S18" s="31">
        <v>-176.26947000000001</v>
      </c>
      <c r="T18" s="31">
        <v>-32.481999999999999</v>
      </c>
      <c r="U18" s="31">
        <v>-600.35083150000014</v>
      </c>
      <c r="V18" s="31">
        <v>-224.57357999999999</v>
      </c>
      <c r="W18" s="31">
        <v>0</v>
      </c>
      <c r="X18" s="31">
        <v>-5664.8118900000009</v>
      </c>
      <c r="Y18" s="31">
        <v>-50365.583141499999</v>
      </c>
    </row>
    <row r="19" spans="1:25" ht="12.95" customHeight="1" x14ac:dyDescent="0.2">
      <c r="A19" s="250" t="s">
        <v>1290</v>
      </c>
      <c r="B19" s="31">
        <v>-8602.7036499999995</v>
      </c>
      <c r="C19" s="31">
        <v>0</v>
      </c>
      <c r="D19" s="31">
        <v>0</v>
      </c>
      <c r="E19" s="31">
        <v>0</v>
      </c>
      <c r="F19" s="31">
        <v>0</v>
      </c>
      <c r="G19" s="31">
        <v>-1137.5476000000001</v>
      </c>
      <c r="H19" s="31">
        <v>0</v>
      </c>
      <c r="I19" s="31">
        <v>-10492.48185</v>
      </c>
      <c r="J19" s="31">
        <v>-5.8772399999999996</v>
      </c>
      <c r="K19" s="31">
        <v>-61.51005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-1464.1564799999999</v>
      </c>
      <c r="S19" s="31">
        <v>0</v>
      </c>
      <c r="T19" s="31">
        <v>0</v>
      </c>
      <c r="U19" s="31">
        <v>0</v>
      </c>
      <c r="V19" s="31">
        <v>-3.11659</v>
      </c>
      <c r="W19" s="31">
        <v>-0.41242000000000001</v>
      </c>
      <c r="X19" s="31">
        <v>-529.39567999999997</v>
      </c>
      <c r="Y19" s="31">
        <v>-22297.201560000005</v>
      </c>
    </row>
    <row r="20" spans="1:25" ht="12.95" customHeight="1" x14ac:dyDescent="0.2">
      <c r="A20" s="250" t="s">
        <v>1014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-1137.5476000000001</v>
      </c>
      <c r="H20" s="31">
        <v>0</v>
      </c>
      <c r="I20" s="31">
        <v>-1.3974300000000002</v>
      </c>
      <c r="J20" s="31">
        <v>-5.8772399999999996</v>
      </c>
      <c r="K20" s="31">
        <v>-61.51005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-3.11659</v>
      </c>
      <c r="W20" s="31">
        <v>-0.41242000000000001</v>
      </c>
      <c r="X20" s="31">
        <v>-529.39567999999997</v>
      </c>
      <c r="Y20" s="31">
        <v>-1739.2570100000003</v>
      </c>
    </row>
    <row r="21" spans="1:25" ht="12.95" customHeight="1" x14ac:dyDescent="0.2">
      <c r="A21" s="250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</row>
    <row r="22" spans="1:25" ht="12.95" customHeight="1" x14ac:dyDescent="0.2">
      <c r="A22" s="250" t="s">
        <v>1013</v>
      </c>
      <c r="B22" s="31">
        <v>-8602.7036499999995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-10491.084419999999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-1464.1564799999999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-20557.94455</v>
      </c>
    </row>
    <row r="23" spans="1:25" ht="12.95" customHeight="1" x14ac:dyDescent="0.2">
      <c r="A23" s="250" t="s">
        <v>1291</v>
      </c>
      <c r="B23" s="31">
        <v>-3529.3070499999985</v>
      </c>
      <c r="C23" s="31">
        <v>-59.960870000000796</v>
      </c>
      <c r="D23" s="31">
        <v>204.22110999999973</v>
      </c>
      <c r="E23" s="31">
        <v>5.9620000000000006E-2</v>
      </c>
      <c r="F23" s="31">
        <v>-335.27376000000004</v>
      </c>
      <c r="G23" s="31">
        <v>-409.28521999999975</v>
      </c>
      <c r="H23" s="31">
        <v>-4640.8667799999994</v>
      </c>
      <c r="I23" s="31">
        <v>-24.41294999999991</v>
      </c>
      <c r="J23" s="31">
        <v>-0.59472999999999931</v>
      </c>
      <c r="K23" s="31">
        <v>-51.61113999999975</v>
      </c>
      <c r="L23" s="31">
        <v>2.363289999999779</v>
      </c>
      <c r="M23" s="31">
        <v>0</v>
      </c>
      <c r="N23" s="31">
        <v>24.060520000000011</v>
      </c>
      <c r="O23" s="31">
        <v>-6.105840000001308</v>
      </c>
      <c r="P23" s="31">
        <v>-906.7654100000002</v>
      </c>
      <c r="Q23" s="31">
        <v>-1.0489799999999985</v>
      </c>
      <c r="R23" s="31">
        <v>-16.025230000000136</v>
      </c>
      <c r="S23" s="31">
        <v>95.079579999999964</v>
      </c>
      <c r="T23" s="31">
        <v>-2142.819</v>
      </c>
      <c r="U23" s="31">
        <v>25.238219999999956</v>
      </c>
      <c r="V23" s="31">
        <v>367.32517999999993</v>
      </c>
      <c r="W23" s="31">
        <v>-10.050389999999979</v>
      </c>
      <c r="X23" s="31">
        <v>531.55229999999938</v>
      </c>
      <c r="Y23" s="31">
        <v>-10884.22669</v>
      </c>
    </row>
    <row r="24" spans="1:25" ht="12.95" customHeight="1" x14ac:dyDescent="0.2">
      <c r="A24" s="250" t="s">
        <v>1292</v>
      </c>
      <c r="B24" s="31">
        <v>-8535.3718599999993</v>
      </c>
      <c r="C24" s="31">
        <v>-8148.6535300000005</v>
      </c>
      <c r="D24" s="31">
        <v>-1575.3713300000002</v>
      </c>
      <c r="E24" s="31">
        <v>-0.87085999999999997</v>
      </c>
      <c r="F24" s="31">
        <v>-1605.2211299999999</v>
      </c>
      <c r="G24" s="31">
        <v>-13106.923409999999</v>
      </c>
      <c r="H24" s="31">
        <v>-8782.7532499999998</v>
      </c>
      <c r="I24" s="31">
        <v>-3682.4399099999996</v>
      </c>
      <c r="J24" s="31">
        <v>-8.1241599999999998</v>
      </c>
      <c r="K24" s="31">
        <v>-3847.3179100000002</v>
      </c>
      <c r="L24" s="31">
        <v>-2786.7837599999998</v>
      </c>
      <c r="M24" s="31">
        <v>0</v>
      </c>
      <c r="N24" s="31">
        <v>-182.40585999999999</v>
      </c>
      <c r="O24" s="31">
        <v>-3221.4450400000005</v>
      </c>
      <c r="P24" s="31">
        <v>-1730.9016000000001</v>
      </c>
      <c r="Q24" s="31">
        <v>-15.597339999999999</v>
      </c>
      <c r="R24" s="31">
        <v>-643.96510000000001</v>
      </c>
      <c r="S24" s="31">
        <v>-133.84878</v>
      </c>
      <c r="T24" s="31">
        <v>-2144.866</v>
      </c>
      <c r="U24" s="31">
        <v>-824.65650000000005</v>
      </c>
      <c r="V24" s="31">
        <v>-929.43522999999993</v>
      </c>
      <c r="W24" s="31">
        <v>-153.92064999999999</v>
      </c>
      <c r="X24" s="31">
        <v>-2632.1315900000004</v>
      </c>
      <c r="Y24" s="31">
        <v>-64693.004799999988</v>
      </c>
    </row>
    <row r="25" spans="1:25" ht="12.95" customHeight="1" x14ac:dyDescent="0.2">
      <c r="A25" s="250" t="s">
        <v>26</v>
      </c>
      <c r="B25" s="31">
        <v>3734.11987</v>
      </c>
      <c r="C25" s="31">
        <v>7943.1335199999994</v>
      </c>
      <c r="D25" s="31">
        <v>1567.6717600000002</v>
      </c>
      <c r="E25" s="31">
        <v>0.64491999999999994</v>
      </c>
      <c r="F25" s="31">
        <v>-1.6449999999999999E-2</v>
      </c>
      <c r="G25" s="31">
        <v>10161.203170000001</v>
      </c>
      <c r="H25" s="31">
        <v>9.6939700000000002</v>
      </c>
      <c r="I25" s="31">
        <v>3652.3764299999998</v>
      </c>
      <c r="J25" s="31">
        <v>0</v>
      </c>
      <c r="K25" s="31">
        <v>3717.7774900000004</v>
      </c>
      <c r="L25" s="31">
        <v>2708.9767099999999</v>
      </c>
      <c r="M25" s="31">
        <v>0</v>
      </c>
      <c r="N25" s="31">
        <v>8.3739100000000004</v>
      </c>
      <c r="O25" s="31">
        <v>3203.8321499999993</v>
      </c>
      <c r="P25" s="31">
        <v>824.13618999999994</v>
      </c>
      <c r="Q25" s="31">
        <v>8.2650699999999997</v>
      </c>
      <c r="R25" s="31">
        <v>614.33819999999992</v>
      </c>
      <c r="S25" s="31">
        <v>106.70894</v>
      </c>
      <c r="T25" s="31">
        <v>1.389</v>
      </c>
      <c r="U25" s="31">
        <v>800.61731999999995</v>
      </c>
      <c r="V25" s="31">
        <v>372.20580999999999</v>
      </c>
      <c r="W25" s="31">
        <v>91.921679999999995</v>
      </c>
      <c r="X25" s="307">
        <v>1658.1990099999998</v>
      </c>
      <c r="Y25" s="31">
        <v>41185.568669999993</v>
      </c>
    </row>
    <row r="26" spans="1:25" ht="12.95" customHeight="1" x14ac:dyDescent="0.2">
      <c r="A26" s="250" t="s">
        <v>1293</v>
      </c>
      <c r="B26" s="31">
        <v>7400.2814100000005</v>
      </c>
      <c r="C26" s="31">
        <v>2824.1771800000001</v>
      </c>
      <c r="D26" s="31">
        <v>1387.8592100000001</v>
      </c>
      <c r="E26" s="31">
        <v>1.75108</v>
      </c>
      <c r="F26" s="31">
        <v>1280.13528</v>
      </c>
      <c r="G26" s="31">
        <v>7671.3078499999992</v>
      </c>
      <c r="H26" s="31">
        <v>4132.1925000000001</v>
      </c>
      <c r="I26" s="31">
        <v>2937.3563599999998</v>
      </c>
      <c r="J26" s="31">
        <v>7.5294300000000005</v>
      </c>
      <c r="K26" s="31">
        <v>1031.4405400000001</v>
      </c>
      <c r="L26" s="31">
        <v>2214.0927099999999</v>
      </c>
      <c r="M26" s="31">
        <v>0</v>
      </c>
      <c r="N26" s="31">
        <v>198.19979000000001</v>
      </c>
      <c r="O26" s="31">
        <v>1435.3127400000001</v>
      </c>
      <c r="P26" s="31">
        <v>0</v>
      </c>
      <c r="Q26" s="31">
        <v>15.51121</v>
      </c>
      <c r="R26" s="31">
        <v>350.22310999999996</v>
      </c>
      <c r="S26" s="31">
        <v>438.15931999999998</v>
      </c>
      <c r="T26" s="31">
        <v>0.65800000000000003</v>
      </c>
      <c r="U26" s="31">
        <v>574.98373000000004</v>
      </c>
      <c r="V26" s="31">
        <v>1475.9241299999999</v>
      </c>
      <c r="W26" s="31">
        <v>130.60551000000001</v>
      </c>
      <c r="X26" s="31">
        <v>2640.8398999999999</v>
      </c>
      <c r="Y26" s="31">
        <v>38148.546560000003</v>
      </c>
    </row>
    <row r="27" spans="1:25" ht="12.95" customHeight="1" x14ac:dyDescent="0.2">
      <c r="A27" s="250" t="s">
        <v>27</v>
      </c>
      <c r="B27" s="31">
        <v>-6128.3364700000002</v>
      </c>
      <c r="C27" s="31">
        <v>-2678.6180399999998</v>
      </c>
      <c r="D27" s="31">
        <v>-1175.9385300000004</v>
      </c>
      <c r="E27" s="31">
        <v>-1.4655199999999999</v>
      </c>
      <c r="F27" s="31">
        <v>-10.17146</v>
      </c>
      <c r="G27" s="31">
        <v>-5134.8728300000002</v>
      </c>
      <c r="H27" s="31">
        <v>0</v>
      </c>
      <c r="I27" s="31">
        <v>-2931.7058299999999</v>
      </c>
      <c r="J27" s="31">
        <v>0</v>
      </c>
      <c r="K27" s="31">
        <v>-953.51125999999999</v>
      </c>
      <c r="L27" s="31">
        <v>-2133.9223700000002</v>
      </c>
      <c r="M27" s="31">
        <v>0</v>
      </c>
      <c r="N27" s="31">
        <v>-0.10732</v>
      </c>
      <c r="O27" s="31">
        <v>-1423.8056900000001</v>
      </c>
      <c r="P27" s="31">
        <v>0</v>
      </c>
      <c r="Q27" s="31">
        <v>-9.2279199999999992</v>
      </c>
      <c r="R27" s="31">
        <v>-336.62144000000001</v>
      </c>
      <c r="S27" s="31">
        <v>-315.93990000000002</v>
      </c>
      <c r="T27" s="31">
        <v>0</v>
      </c>
      <c r="U27" s="31">
        <v>-525.70632999999998</v>
      </c>
      <c r="V27" s="31">
        <v>-551.36953000000005</v>
      </c>
      <c r="W27" s="31">
        <v>-78.656929999999988</v>
      </c>
      <c r="X27" s="31">
        <v>-1135.35502</v>
      </c>
      <c r="Y27" s="31">
        <v>-25525.33712</v>
      </c>
    </row>
    <row r="28" spans="1:25" ht="12.95" customHeight="1" x14ac:dyDescent="0.2">
      <c r="A28" s="250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-111.62699999999995</v>
      </c>
      <c r="L28" s="31">
        <v>72.650000000000091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-1567.39438</v>
      </c>
      <c r="Y28" s="31">
        <v>-1606.3713799999998</v>
      </c>
    </row>
    <row r="29" spans="1:25" ht="12.95" customHeight="1" x14ac:dyDescent="0.2">
      <c r="A29" s="250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-3315.2809999999999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-1567.39438</v>
      </c>
      <c r="Y29" s="31">
        <v>-4882.6753799999997</v>
      </c>
    </row>
    <row r="30" spans="1:25" ht="12.95" customHeight="1" x14ac:dyDescent="0.2">
      <c r="A30" s="250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3203.654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3203.654</v>
      </c>
    </row>
    <row r="31" spans="1:25" ht="12.95" customHeight="1" x14ac:dyDescent="0.2">
      <c r="A31" s="250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2006.3920000000001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2006.3920000000001</v>
      </c>
    </row>
    <row r="32" spans="1:25" ht="12.95" customHeight="1" x14ac:dyDescent="0.2">
      <c r="A32" s="250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-1933.742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-1933.742</v>
      </c>
    </row>
    <row r="33" spans="1:25" ht="12.95" customHeight="1" x14ac:dyDescent="0.2">
      <c r="A33" s="252" t="s">
        <v>1299</v>
      </c>
      <c r="B33" s="31">
        <v>1615.1624500000003</v>
      </c>
      <c r="C33" s="31">
        <v>51.000839999999997</v>
      </c>
      <c r="D33" s="31">
        <v>36.455889999999989</v>
      </c>
      <c r="E33" s="31">
        <v>5.4894117997022844</v>
      </c>
      <c r="F33" s="31">
        <v>632.75621000000012</v>
      </c>
      <c r="G33" s="31">
        <v>0</v>
      </c>
      <c r="H33" s="31">
        <v>790.74459000000002</v>
      </c>
      <c r="I33" s="31">
        <v>2.4896693147313322</v>
      </c>
      <c r="J33" s="31">
        <v>3.8492799999999998</v>
      </c>
      <c r="K33" s="31">
        <v>19.085380232115362</v>
      </c>
      <c r="L33" s="31">
        <v>21.353229864624037</v>
      </c>
      <c r="M33" s="31">
        <v>0</v>
      </c>
      <c r="N33" s="31">
        <v>100.06920013860109</v>
      </c>
      <c r="O33" s="31">
        <v>0.62202199775297462</v>
      </c>
      <c r="P33" s="31">
        <v>151.85157000000001</v>
      </c>
      <c r="Q33" s="31">
        <v>0.43122000000000005</v>
      </c>
      <c r="R33" s="31">
        <v>13.834530000000001</v>
      </c>
      <c r="S33" s="31">
        <v>0</v>
      </c>
      <c r="T33" s="31">
        <v>543.51400000000001</v>
      </c>
      <c r="U33" s="31">
        <v>1.9091199999999999</v>
      </c>
      <c r="V33" s="31">
        <v>108.85971544787459</v>
      </c>
      <c r="W33" s="31">
        <v>7.9453299999999993</v>
      </c>
      <c r="X33" s="31">
        <v>63.659339533213448</v>
      </c>
      <c r="Y33" s="31">
        <v>4171.0829983286148</v>
      </c>
    </row>
    <row r="34" spans="1:25" ht="12.95" customHeight="1" x14ac:dyDescent="0.2">
      <c r="A34" s="250" t="s">
        <v>1308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</row>
    <row r="35" spans="1:25" ht="12.95" customHeight="1" x14ac:dyDescent="0.2">
      <c r="A35" s="250" t="s">
        <v>28</v>
      </c>
      <c r="B35" s="31">
        <v>0</v>
      </c>
      <c r="C35" s="31">
        <v>-0.12663999999966472</v>
      </c>
      <c r="D35" s="31">
        <v>0</v>
      </c>
      <c r="E35" s="31">
        <v>0</v>
      </c>
      <c r="F35" s="31">
        <v>0</v>
      </c>
      <c r="G35" s="31">
        <v>762.31463999999994</v>
      </c>
      <c r="H35" s="31">
        <v>0</v>
      </c>
      <c r="I35" s="31">
        <v>0</v>
      </c>
      <c r="J35" s="31">
        <v>0</v>
      </c>
      <c r="K35" s="31">
        <v>57.696929999999938</v>
      </c>
      <c r="L35" s="31">
        <v>0</v>
      </c>
      <c r="M35" s="31">
        <v>0</v>
      </c>
      <c r="N35" s="31">
        <v>101.43691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921.32184000000029</v>
      </c>
    </row>
    <row r="36" spans="1:25" ht="12.95" customHeight="1" x14ac:dyDescent="0.2">
      <c r="A36" s="252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</row>
    <row r="37" spans="1:25" ht="15" customHeight="1" x14ac:dyDescent="0.2">
      <c r="A37" s="1318" t="s">
        <v>841</v>
      </c>
      <c r="B37" s="1721">
        <v>18735.192689999989</v>
      </c>
      <c r="C37" s="1721">
        <v>578.80641000000128</v>
      </c>
      <c r="D37" s="1721">
        <v>840.9620700000014</v>
      </c>
      <c r="E37" s="1721">
        <v>16.827541799702288</v>
      </c>
      <c r="F37" s="1721">
        <v>3379.72082</v>
      </c>
      <c r="G37" s="1721">
        <v>4422.6931899999972</v>
      </c>
      <c r="H37" s="1721">
        <v>5324.0400600000003</v>
      </c>
      <c r="I37" s="1721">
        <v>7.8267593147322305</v>
      </c>
      <c r="J37" s="1721">
        <v>17.99945</v>
      </c>
      <c r="K37" s="1721">
        <v>70.251030232116733</v>
      </c>
      <c r="L37" s="1721">
        <v>295.67308986462274</v>
      </c>
      <c r="M37" s="1721">
        <v>0</v>
      </c>
      <c r="N37" s="1721">
        <v>695.65987013860104</v>
      </c>
      <c r="O37" s="1721">
        <v>20.562771997752044</v>
      </c>
      <c r="P37" s="1721">
        <v>274.28062999999997</v>
      </c>
      <c r="Q37" s="1721">
        <v>13.844209999999997</v>
      </c>
      <c r="R37" s="1721">
        <v>82.267109999999974</v>
      </c>
      <c r="S37" s="1721">
        <v>212.73014000000001</v>
      </c>
      <c r="T37" s="1721">
        <v>807.6350000000001</v>
      </c>
      <c r="U37" s="1721">
        <v>37.909520299999798</v>
      </c>
      <c r="V37" s="1721">
        <v>1524.8812454478746</v>
      </c>
      <c r="W37" s="1721">
        <v>86.798309999999987</v>
      </c>
      <c r="X37" s="1721">
        <v>351.4505495332117</v>
      </c>
      <c r="Y37" s="1721">
        <v>37798.013308628615</v>
      </c>
    </row>
    <row r="38" spans="1:25" ht="12.95" customHeight="1" x14ac:dyDescent="0.2">
      <c r="A38" s="253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</row>
    <row r="39" spans="1:25" ht="15" customHeight="1" x14ac:dyDescent="0.2">
      <c r="A39" s="926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</row>
    <row r="40" spans="1:25" ht="12.95" customHeight="1" x14ac:dyDescent="0.2">
      <c r="A40" s="78" t="s">
        <v>695</v>
      </c>
      <c r="B40" s="31">
        <v>-6200.1519800000005</v>
      </c>
      <c r="C40" s="31">
        <v>-290.25931999999921</v>
      </c>
      <c r="D40" s="31">
        <v>-491.09895893111394</v>
      </c>
      <c r="E40" s="31">
        <v>0</v>
      </c>
      <c r="F40" s="31">
        <v>-165.48278686217319</v>
      </c>
      <c r="G40" s="31">
        <v>-1045.55249</v>
      </c>
      <c r="H40" s="31">
        <v>-1353.9894199999999</v>
      </c>
      <c r="I40" s="31">
        <v>-25.89300999999989</v>
      </c>
      <c r="J40" s="31">
        <v>0</v>
      </c>
      <c r="K40" s="31">
        <v>-175.58035000000015</v>
      </c>
      <c r="L40" s="31">
        <v>207.95982999999904</v>
      </c>
      <c r="M40" s="31">
        <v>0</v>
      </c>
      <c r="N40" s="31">
        <v>-136.34517</v>
      </c>
      <c r="O40" s="31">
        <v>-102.64236999999993</v>
      </c>
      <c r="P40" s="31">
        <v>0</v>
      </c>
      <c r="Q40" s="31">
        <v>-5.8638400000000006</v>
      </c>
      <c r="R40" s="31">
        <v>0</v>
      </c>
      <c r="S40" s="31">
        <v>-179.86203000000012</v>
      </c>
      <c r="T40" s="31">
        <v>-14.930999999999999</v>
      </c>
      <c r="U40" s="31">
        <v>1.9895600000000044</v>
      </c>
      <c r="V40" s="31">
        <v>-151.87080679999985</v>
      </c>
      <c r="W40" s="31">
        <v>-70.580279999999988</v>
      </c>
      <c r="X40" s="31">
        <v>-1832.63311</v>
      </c>
      <c r="Y40" s="31">
        <v>-12032.787532593289</v>
      </c>
    </row>
    <row r="41" spans="1:25" ht="12.95" customHeight="1" x14ac:dyDescent="0.2">
      <c r="A41" s="897" t="s">
        <v>693</v>
      </c>
      <c r="B41" s="31">
        <v>-8450.3710800000008</v>
      </c>
      <c r="C41" s="31">
        <v>-2533.7306400000002</v>
      </c>
      <c r="D41" s="31">
        <v>-352.27605</v>
      </c>
      <c r="E41" s="31">
        <v>0</v>
      </c>
      <c r="F41" s="31">
        <v>-4.9123999999999999</v>
      </c>
      <c r="G41" s="31">
        <v>-598.12284999999997</v>
      </c>
      <c r="H41" s="31">
        <v>-1467.9280999999999</v>
      </c>
      <c r="I41" s="31">
        <v>-966.70802000000003</v>
      </c>
      <c r="J41" s="31">
        <v>0</v>
      </c>
      <c r="K41" s="31">
        <v>-1151.96091</v>
      </c>
      <c r="L41" s="31">
        <v>-60.171739999999993</v>
      </c>
      <c r="M41" s="31">
        <v>0</v>
      </c>
      <c r="N41" s="31">
        <v>-104.17105000000001</v>
      </c>
      <c r="O41" s="31">
        <v>-575.43773999999996</v>
      </c>
      <c r="P41" s="31">
        <v>-19.61515</v>
      </c>
      <c r="Q41" s="31">
        <v>-6.3288900000000003</v>
      </c>
      <c r="R41" s="31">
        <v>-83.593140000000005</v>
      </c>
      <c r="S41" s="31">
        <v>-4510.1897499999995</v>
      </c>
      <c r="T41" s="31">
        <v>0</v>
      </c>
      <c r="U41" s="31">
        <v>0</v>
      </c>
      <c r="V41" s="31">
        <v>-147.44782000000001</v>
      </c>
      <c r="W41" s="31">
        <v>-29.360109999999999</v>
      </c>
      <c r="X41" s="31">
        <v>-1956.38681</v>
      </c>
      <c r="Y41" s="31">
        <v>-23018.71225</v>
      </c>
    </row>
    <row r="42" spans="1:25" ht="12.95" customHeight="1" x14ac:dyDescent="0.2">
      <c r="A42" s="897" t="s">
        <v>156</v>
      </c>
      <c r="B42" s="31">
        <v>-8450.3710800000008</v>
      </c>
      <c r="C42" s="31">
        <v>-2533.5654399999999</v>
      </c>
      <c r="D42" s="31">
        <v>-352.27605</v>
      </c>
      <c r="E42" s="31">
        <v>0</v>
      </c>
      <c r="F42" s="31">
        <v>-4.9124000000000008</v>
      </c>
      <c r="G42" s="31">
        <v>-598.12284999999997</v>
      </c>
      <c r="H42" s="31">
        <v>-1467.9280999999999</v>
      </c>
      <c r="I42" s="31">
        <v>-966.70802000000003</v>
      </c>
      <c r="J42" s="31">
        <v>0</v>
      </c>
      <c r="K42" s="31">
        <v>-1151.96091</v>
      </c>
      <c r="L42" s="31">
        <v>-60.171739999999993</v>
      </c>
      <c r="M42" s="31">
        <v>0</v>
      </c>
      <c r="N42" s="31">
        <v>-104.17105000000001</v>
      </c>
      <c r="O42" s="31">
        <v>-575.43773999999996</v>
      </c>
      <c r="P42" s="31">
        <v>-19.61515</v>
      </c>
      <c r="Q42" s="31">
        <v>-6.3288900000000003</v>
      </c>
      <c r="R42" s="31">
        <v>-83.593140000000005</v>
      </c>
      <c r="S42" s="31">
        <v>-4510.1897499999995</v>
      </c>
      <c r="T42" s="31">
        <v>0</v>
      </c>
      <c r="U42" s="31">
        <v>0</v>
      </c>
      <c r="V42" s="31">
        <v>-147.44782000000001</v>
      </c>
      <c r="W42" s="31">
        <v>-29.360109999999999</v>
      </c>
      <c r="X42" s="31">
        <v>-328.77307000000002</v>
      </c>
      <c r="Y42" s="31">
        <v>-21390.933310000004</v>
      </c>
    </row>
    <row r="43" spans="1:25" ht="12.95" customHeight="1" x14ac:dyDescent="0.2">
      <c r="A43" s="897" t="s">
        <v>157</v>
      </c>
      <c r="B43" s="31">
        <v>0</v>
      </c>
      <c r="C43" s="31">
        <v>-0.16519999999999999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-1627.61374</v>
      </c>
      <c r="Y43" s="31">
        <v>-1627.7789399999999</v>
      </c>
    </row>
    <row r="44" spans="1:25" ht="12.95" customHeight="1" x14ac:dyDescent="0.2">
      <c r="A44" s="897" t="s">
        <v>691</v>
      </c>
      <c r="B44" s="31">
        <v>5319.9142400000001</v>
      </c>
      <c r="C44" s="31">
        <v>2250.8677500000013</v>
      </c>
      <c r="D44" s="31">
        <v>29.103079999999999</v>
      </c>
      <c r="E44" s="31">
        <v>0</v>
      </c>
      <c r="F44" s="31">
        <v>0</v>
      </c>
      <c r="G44" s="31">
        <v>0.51449999999999996</v>
      </c>
      <c r="H44" s="31">
        <v>1.44702</v>
      </c>
      <c r="I44" s="31">
        <v>250.88084000000001</v>
      </c>
      <c r="J44" s="31">
        <v>0</v>
      </c>
      <c r="K44" s="31">
        <v>1077.4160299999999</v>
      </c>
      <c r="L44" s="31">
        <v>58.508799999999987</v>
      </c>
      <c r="M44" s="31">
        <v>0</v>
      </c>
      <c r="N44" s="31">
        <v>0</v>
      </c>
      <c r="O44" s="31">
        <v>553.37347</v>
      </c>
      <c r="P44" s="31">
        <v>19.61515</v>
      </c>
      <c r="Q44" s="31">
        <v>0.38736999999999999</v>
      </c>
      <c r="R44" s="31">
        <v>83.593140000000005</v>
      </c>
      <c r="S44" s="31">
        <v>4287.0580099999997</v>
      </c>
      <c r="T44" s="31">
        <v>0</v>
      </c>
      <c r="U44" s="31">
        <v>0</v>
      </c>
      <c r="V44" s="31">
        <v>0</v>
      </c>
      <c r="W44" s="31">
        <v>8.8843899999999998</v>
      </c>
      <c r="X44" s="31">
        <v>13.33868</v>
      </c>
      <c r="Y44" s="31">
        <v>13954.902470000001</v>
      </c>
    </row>
    <row r="45" spans="1:25" ht="12.95" customHeight="1" x14ac:dyDescent="0.2">
      <c r="A45" s="73" t="s">
        <v>1606</v>
      </c>
      <c r="B45" s="31">
        <v>1310.32394</v>
      </c>
      <c r="C45" s="31">
        <v>2250.8677500000003</v>
      </c>
      <c r="D45" s="31">
        <v>29.103079999999999</v>
      </c>
      <c r="E45" s="31">
        <v>0</v>
      </c>
      <c r="F45" s="31">
        <v>0</v>
      </c>
      <c r="G45" s="31">
        <v>0.51449999999999996</v>
      </c>
      <c r="H45" s="31">
        <v>1.44702</v>
      </c>
      <c r="I45" s="31">
        <v>250.88084000000001</v>
      </c>
      <c r="J45" s="31">
        <v>0</v>
      </c>
      <c r="K45" s="31">
        <v>1078.6588700000002</v>
      </c>
      <c r="L45" s="31">
        <v>58.508799999999987</v>
      </c>
      <c r="M45" s="31">
        <v>0</v>
      </c>
      <c r="N45" s="31">
        <v>0</v>
      </c>
      <c r="O45" s="31">
        <v>553.37347</v>
      </c>
      <c r="P45" s="31">
        <v>19.61515</v>
      </c>
      <c r="Q45" s="31">
        <v>0.38736999999999999</v>
      </c>
      <c r="R45" s="31">
        <v>0</v>
      </c>
      <c r="S45" s="31">
        <v>4287.0580100000006</v>
      </c>
      <c r="T45" s="31">
        <v>0</v>
      </c>
      <c r="U45" s="31">
        <v>0</v>
      </c>
      <c r="V45" s="31">
        <v>0</v>
      </c>
      <c r="W45" s="31">
        <v>8.8843899999999998</v>
      </c>
      <c r="X45" s="31">
        <v>13.338604254</v>
      </c>
      <c r="Y45" s="31">
        <v>9862.9617942540008</v>
      </c>
    </row>
    <row r="46" spans="1:25" ht="12.95" customHeight="1" x14ac:dyDescent="0.2">
      <c r="A46" s="73" t="s">
        <v>1922</v>
      </c>
      <c r="B46" s="31">
        <v>1310.32394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1.44702</v>
      </c>
      <c r="I46" s="31">
        <v>250.88084000000001</v>
      </c>
      <c r="J46" s="31">
        <v>0</v>
      </c>
      <c r="K46" s="31">
        <v>155.59614000000002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95.642799999999994</v>
      </c>
      <c r="T46" s="31">
        <v>0</v>
      </c>
      <c r="U46" s="31">
        <v>0</v>
      </c>
      <c r="V46" s="31">
        <v>0</v>
      </c>
      <c r="W46" s="31">
        <v>8.8843899999999998</v>
      </c>
      <c r="X46" s="31">
        <v>9.0206042540000002</v>
      </c>
      <c r="Y46" s="31">
        <v>1831.7957342540003</v>
      </c>
    </row>
    <row r="47" spans="1:25" ht="12.95" customHeight="1" x14ac:dyDescent="0.2">
      <c r="A47" s="73" t="s">
        <v>1004</v>
      </c>
      <c r="B47" s="31">
        <v>0</v>
      </c>
      <c r="C47" s="31">
        <v>1261.4976200000001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923.00963000000002</v>
      </c>
      <c r="L47" s="31">
        <v>50.374109999999988</v>
      </c>
      <c r="M47" s="31">
        <v>0</v>
      </c>
      <c r="N47" s="31">
        <v>0</v>
      </c>
      <c r="O47" s="31">
        <v>527.95948999999996</v>
      </c>
      <c r="P47" s="31">
        <v>0</v>
      </c>
      <c r="Q47" s="31">
        <v>0.38736999999999999</v>
      </c>
      <c r="R47" s="31">
        <v>0</v>
      </c>
      <c r="S47" s="31">
        <v>3644.8654300000003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6408.0936500000007</v>
      </c>
    </row>
    <row r="48" spans="1:25" ht="12.95" customHeight="1" x14ac:dyDescent="0.2">
      <c r="A48" s="73" t="s">
        <v>1013</v>
      </c>
      <c r="B48" s="31">
        <v>0</v>
      </c>
      <c r="C48" s="31">
        <v>989.37013000000002</v>
      </c>
      <c r="D48" s="31">
        <v>29.103079999999999</v>
      </c>
      <c r="E48" s="31">
        <v>0</v>
      </c>
      <c r="F48" s="31">
        <v>0</v>
      </c>
      <c r="G48" s="31">
        <v>0.51449999999999996</v>
      </c>
      <c r="H48" s="31">
        <v>0</v>
      </c>
      <c r="I48" s="31">
        <v>0</v>
      </c>
      <c r="J48" s="31">
        <v>0</v>
      </c>
      <c r="K48" s="31">
        <v>5.3100000000000001E-2</v>
      </c>
      <c r="L48" s="31">
        <v>8.1346900000000009</v>
      </c>
      <c r="M48" s="31">
        <v>0</v>
      </c>
      <c r="N48" s="31">
        <v>0</v>
      </c>
      <c r="O48" s="31">
        <v>25.413979999999999</v>
      </c>
      <c r="P48" s="31">
        <v>19.61515</v>
      </c>
      <c r="Q48" s="31">
        <v>0</v>
      </c>
      <c r="R48" s="31">
        <v>0</v>
      </c>
      <c r="S48" s="31">
        <v>546.54978000000006</v>
      </c>
      <c r="T48" s="31">
        <v>0</v>
      </c>
      <c r="U48" s="31">
        <v>0</v>
      </c>
      <c r="V48" s="31">
        <v>0</v>
      </c>
      <c r="W48" s="31">
        <v>0</v>
      </c>
      <c r="X48" s="31">
        <v>4.3179999999999996</v>
      </c>
      <c r="Y48" s="31">
        <v>1623.0724100000002</v>
      </c>
    </row>
    <row r="49" spans="1:25" ht="12.95" customHeight="1" x14ac:dyDescent="0.2">
      <c r="A49" s="73" t="s">
        <v>694</v>
      </c>
      <c r="B49" s="31">
        <v>4009.5902999999998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-1.2428399999999999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83.593140000000005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4091.9405999999999</v>
      </c>
    </row>
    <row r="50" spans="1:25" ht="12.95" customHeight="1" x14ac:dyDescent="0.2">
      <c r="A50" s="73" t="s">
        <v>1014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-1.2428399999999999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-1.2428399999999999</v>
      </c>
    </row>
    <row r="51" spans="1:25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</row>
    <row r="52" spans="1:25" ht="12.95" customHeight="1" x14ac:dyDescent="0.2">
      <c r="A52" s="73" t="s">
        <v>1013</v>
      </c>
      <c r="B52" s="31">
        <v>4009.5902999999998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83.593140000000005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4093.1834399999998</v>
      </c>
    </row>
    <row r="53" spans="1:25" ht="12.95" customHeight="1" x14ac:dyDescent="0.2">
      <c r="A53" s="254" t="s">
        <v>1300</v>
      </c>
      <c r="B53" s="31">
        <v>-3069.6951400000003</v>
      </c>
      <c r="C53" s="31">
        <v>-7.3964300000002368</v>
      </c>
      <c r="D53" s="31">
        <v>-167.92598893111392</v>
      </c>
      <c r="E53" s="31">
        <v>0</v>
      </c>
      <c r="F53" s="31">
        <v>-160.57038686217319</v>
      </c>
      <c r="G53" s="31">
        <v>-447.94414</v>
      </c>
      <c r="H53" s="31">
        <v>112.49165999999991</v>
      </c>
      <c r="I53" s="31">
        <v>689.93417000000011</v>
      </c>
      <c r="J53" s="31">
        <v>0</v>
      </c>
      <c r="K53" s="31">
        <v>-101.03547</v>
      </c>
      <c r="L53" s="31">
        <v>209.62276999999904</v>
      </c>
      <c r="M53" s="31">
        <v>0</v>
      </c>
      <c r="N53" s="31">
        <v>-32.174119999999995</v>
      </c>
      <c r="O53" s="31">
        <v>-80.578099999999964</v>
      </c>
      <c r="P53" s="31">
        <v>0</v>
      </c>
      <c r="Q53" s="31">
        <v>7.7679999999999749E-2</v>
      </c>
      <c r="R53" s="31">
        <v>0</v>
      </c>
      <c r="S53" s="31">
        <v>43.269709999999691</v>
      </c>
      <c r="T53" s="31">
        <v>-14.930999999999999</v>
      </c>
      <c r="U53" s="31">
        <v>1.9895600000000044</v>
      </c>
      <c r="V53" s="31">
        <v>-4.4229867999998618</v>
      </c>
      <c r="W53" s="31">
        <v>-50.104559999999992</v>
      </c>
      <c r="X53" s="31">
        <v>110.41501999999998</v>
      </c>
      <c r="Y53" s="31">
        <v>-2968.9777525932891</v>
      </c>
    </row>
    <row r="54" spans="1:25" ht="12.95" customHeight="1" x14ac:dyDescent="0.2">
      <c r="A54" s="254" t="s">
        <v>1301</v>
      </c>
      <c r="B54" s="31">
        <v>-4251.3797800000002</v>
      </c>
      <c r="C54" s="31">
        <v>-4865.5292300000001</v>
      </c>
      <c r="D54" s="31">
        <v>-4201.4770899999994</v>
      </c>
      <c r="E54" s="31">
        <v>0</v>
      </c>
      <c r="F54" s="31">
        <v>-247.4909127103644</v>
      </c>
      <c r="G54" s="31">
        <v>-774.88923</v>
      </c>
      <c r="H54" s="31">
        <v>-952.12830000000008</v>
      </c>
      <c r="I54" s="31">
        <v>-141.42923000000005</v>
      </c>
      <c r="J54" s="31">
        <v>0</v>
      </c>
      <c r="K54" s="31">
        <v>258.83999999999997</v>
      </c>
      <c r="L54" s="31">
        <v>-7830.2330000000002</v>
      </c>
      <c r="M54" s="31">
        <v>0</v>
      </c>
      <c r="N54" s="31">
        <v>-33.603809999999996</v>
      </c>
      <c r="O54" s="31">
        <v>-2080.1187</v>
      </c>
      <c r="P54" s="31">
        <v>-44.058999999999997</v>
      </c>
      <c r="Q54" s="31">
        <v>-2.6058000000000003</v>
      </c>
      <c r="R54" s="31">
        <v>-37.987000000000002</v>
      </c>
      <c r="S54" s="31">
        <v>-104.35885999999999</v>
      </c>
      <c r="T54" s="31">
        <v>-14.930999999999999</v>
      </c>
      <c r="U54" s="31">
        <v>-10.952999999999999</v>
      </c>
      <c r="V54" s="31">
        <v>-2283.39687</v>
      </c>
      <c r="W54" s="31">
        <v>-70.373199999999997</v>
      </c>
      <c r="X54" s="31">
        <v>-81.964920000000006</v>
      </c>
      <c r="Y54" s="31">
        <v>-27770.068932710368</v>
      </c>
    </row>
    <row r="55" spans="1:25" ht="12.95" customHeight="1" x14ac:dyDescent="0.2">
      <c r="A55" s="254" t="s">
        <v>1302</v>
      </c>
      <c r="B55" s="31">
        <v>1037.8221599999999</v>
      </c>
      <c r="C55" s="31">
        <v>4848.3909299999996</v>
      </c>
      <c r="D55" s="31">
        <v>4008.5633310688854</v>
      </c>
      <c r="E55" s="31">
        <v>0</v>
      </c>
      <c r="F55" s="31">
        <v>39.603395848191212</v>
      </c>
      <c r="G55" s="31">
        <v>95.436760000000007</v>
      </c>
      <c r="H55" s="31">
        <v>0.20777000000000001</v>
      </c>
      <c r="I55" s="31">
        <v>79.045000000000002</v>
      </c>
      <c r="J55" s="31">
        <v>0</v>
      </c>
      <c r="K55" s="31">
        <v>-136.64079999999998</v>
      </c>
      <c r="L55" s="31">
        <v>7803.8461799999995</v>
      </c>
      <c r="M55" s="31">
        <v>0</v>
      </c>
      <c r="N55" s="31">
        <v>0</v>
      </c>
      <c r="O55" s="31">
        <v>1996.57636</v>
      </c>
      <c r="P55" s="31">
        <v>44.058999999999997</v>
      </c>
      <c r="Q55" s="31">
        <v>1.38348</v>
      </c>
      <c r="R55" s="31">
        <v>37.987000000000002</v>
      </c>
      <c r="S55" s="31">
        <v>96.049189999999996</v>
      </c>
      <c r="T55" s="31">
        <v>0</v>
      </c>
      <c r="U55" s="31">
        <v>10.712</v>
      </c>
      <c r="V55" s="31">
        <v>2246.5692932000002</v>
      </c>
      <c r="W55" s="31">
        <v>20.163830000000001</v>
      </c>
      <c r="X55" s="31">
        <v>0.37289</v>
      </c>
      <c r="Y55" s="31">
        <v>22230.147770117077</v>
      </c>
    </row>
    <row r="56" spans="1:25" ht="12.95" customHeight="1" x14ac:dyDescent="0.2">
      <c r="A56" s="254" t="s">
        <v>1303</v>
      </c>
      <c r="B56" s="31">
        <v>3622.2845100000004</v>
      </c>
      <c r="C56" s="31">
        <v>2838.92398</v>
      </c>
      <c r="D56" s="31">
        <v>316.61627000000004</v>
      </c>
      <c r="E56" s="31">
        <v>0</v>
      </c>
      <c r="F56" s="31">
        <v>58.306849999999997</v>
      </c>
      <c r="G56" s="31">
        <v>231.80832999999998</v>
      </c>
      <c r="H56" s="31">
        <v>1064.41219</v>
      </c>
      <c r="I56" s="31">
        <v>809.61363000000006</v>
      </c>
      <c r="J56" s="31">
        <v>0</v>
      </c>
      <c r="K56" s="31">
        <v>-179.714</v>
      </c>
      <c r="L56" s="31">
        <v>6639.3609999999999</v>
      </c>
      <c r="M56" s="31">
        <v>0</v>
      </c>
      <c r="N56" s="31">
        <v>1.4296900000000001</v>
      </c>
      <c r="O56" s="31">
        <v>26.511260000000004</v>
      </c>
      <c r="P56" s="31">
        <v>0</v>
      </c>
      <c r="Q56" s="31">
        <v>1.3</v>
      </c>
      <c r="R56" s="31">
        <v>35.676749999999998</v>
      </c>
      <c r="S56" s="31">
        <v>1048.8701899999999</v>
      </c>
      <c r="T56" s="31">
        <v>0</v>
      </c>
      <c r="U56" s="31">
        <v>27.882000000000001</v>
      </c>
      <c r="V56" s="31">
        <v>32.404589999999999</v>
      </c>
      <c r="W56" s="31">
        <v>1.87961</v>
      </c>
      <c r="X56" s="31">
        <v>208.68899999999999</v>
      </c>
      <c r="Y56" s="31">
        <v>16786.255849999998</v>
      </c>
    </row>
    <row r="57" spans="1:25" ht="12.95" customHeight="1" x14ac:dyDescent="0.2">
      <c r="A57" s="254" t="s">
        <v>1304</v>
      </c>
      <c r="B57" s="31">
        <v>-3478.4220300000002</v>
      </c>
      <c r="C57" s="31">
        <v>-2829.1821099999997</v>
      </c>
      <c r="D57" s="31">
        <v>-291.62849999999997</v>
      </c>
      <c r="E57" s="31">
        <v>0</v>
      </c>
      <c r="F57" s="31">
        <v>-10.98972</v>
      </c>
      <c r="G57" s="31">
        <v>-0.3</v>
      </c>
      <c r="H57" s="31">
        <v>0</v>
      </c>
      <c r="I57" s="31">
        <v>-57.295229999999997</v>
      </c>
      <c r="J57" s="31">
        <v>0</v>
      </c>
      <c r="K57" s="31">
        <v>-43.520669999999996</v>
      </c>
      <c r="L57" s="31">
        <v>-6403.3514100000002</v>
      </c>
      <c r="M57" s="31">
        <v>0</v>
      </c>
      <c r="N57" s="31">
        <v>0</v>
      </c>
      <c r="O57" s="31">
        <v>-23.547020000000003</v>
      </c>
      <c r="P57" s="31">
        <v>0</v>
      </c>
      <c r="Q57" s="31">
        <v>0</v>
      </c>
      <c r="R57" s="31">
        <v>-35.676749999999998</v>
      </c>
      <c r="S57" s="31">
        <v>-997.29081000000008</v>
      </c>
      <c r="T57" s="31">
        <v>0</v>
      </c>
      <c r="U57" s="31">
        <v>-25.651439999999997</v>
      </c>
      <c r="V57" s="31">
        <v>0</v>
      </c>
      <c r="W57" s="31">
        <v>-1.7747999999999999</v>
      </c>
      <c r="X57" s="31">
        <v>-16.681950000000001</v>
      </c>
      <c r="Y57" s="31">
        <v>-14215.31244</v>
      </c>
    </row>
    <row r="58" spans="1:25" ht="12.95" customHeight="1" x14ac:dyDescent="0.2">
      <c r="A58" s="250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</row>
    <row r="59" spans="1:25" ht="12.95" customHeight="1" x14ac:dyDescent="0.2">
      <c r="A59" s="252" t="s">
        <v>1309</v>
      </c>
      <c r="B59" s="31">
        <v>-32.799769999999995</v>
      </c>
      <c r="C59" s="31">
        <v>-6.0947600000000017</v>
      </c>
      <c r="D59" s="31">
        <v>0</v>
      </c>
      <c r="E59" s="31">
        <v>0</v>
      </c>
      <c r="F59" s="31">
        <v>0.82599999999999996</v>
      </c>
      <c r="G59" s="31">
        <v>0</v>
      </c>
      <c r="H59" s="31">
        <v>0</v>
      </c>
      <c r="I59" s="31">
        <v>0</v>
      </c>
      <c r="J59" s="31">
        <v>-1.7638399999999999</v>
      </c>
      <c r="K59" s="31">
        <v>-2.4057199999999996</v>
      </c>
      <c r="L59" s="31">
        <v>0</v>
      </c>
      <c r="M59" s="31">
        <v>0</v>
      </c>
      <c r="N59" s="31">
        <v>-40.591360000000002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-0.65934999999999999</v>
      </c>
      <c r="V59" s="31">
        <v>0</v>
      </c>
      <c r="W59" s="31">
        <v>0</v>
      </c>
      <c r="X59" s="31">
        <v>0</v>
      </c>
      <c r="Y59" s="31">
        <v>-83.488800000000012</v>
      </c>
    </row>
    <row r="60" spans="1:25" ht="12.95" customHeight="1" x14ac:dyDescent="0.2">
      <c r="A60" s="1704" t="s">
        <v>1232</v>
      </c>
      <c r="B60" s="31">
        <v>-6541.1966399999983</v>
      </c>
      <c r="C60" s="31">
        <v>1265.6145690465269</v>
      </c>
      <c r="D60" s="31">
        <v>250.90418619800016</v>
      </c>
      <c r="E60" s="31">
        <v>17.973137758740336</v>
      </c>
      <c r="F60" s="31">
        <v>-709.49427604072014</v>
      </c>
      <c r="G60" s="31">
        <v>-210.83679000000006</v>
      </c>
      <c r="H60" s="31">
        <v>-3947.7743700000001</v>
      </c>
      <c r="I60" s="31">
        <v>-359.65513344943048</v>
      </c>
      <c r="J60" s="31">
        <v>-20.601150000000001</v>
      </c>
      <c r="K60" s="31">
        <v>119.36113999999998</v>
      </c>
      <c r="L60" s="31">
        <v>473.97800375579595</v>
      </c>
      <c r="M60" s="31">
        <v>-0.58914355366138227</v>
      </c>
      <c r="N60" s="31">
        <v>-83.253190000000032</v>
      </c>
      <c r="O60" s="31">
        <v>-269.81538428199974</v>
      </c>
      <c r="P60" s="31">
        <v>54.538864355930357</v>
      </c>
      <c r="Q60" s="31">
        <v>-1.1884099999999993</v>
      </c>
      <c r="R60" s="31">
        <v>262.83583107286063</v>
      </c>
      <c r="S60" s="31">
        <v>-18.573986216812386</v>
      </c>
      <c r="T60" s="31">
        <v>-127.22800000000001</v>
      </c>
      <c r="U60" s="31">
        <v>11.218850000000018</v>
      </c>
      <c r="V60" s="31">
        <v>-376.86995536405573</v>
      </c>
      <c r="W60" s="31">
        <v>-4.4876700000000085</v>
      </c>
      <c r="X60" s="31">
        <v>-879.03646006294116</v>
      </c>
      <c r="Y60" s="31">
        <v>-11094.243006781768</v>
      </c>
    </row>
    <row r="61" spans="1:25" ht="12.95" customHeight="1" x14ac:dyDescent="0.2">
      <c r="A61" s="1708" t="s">
        <v>2036</v>
      </c>
      <c r="B61" s="31">
        <v>-10249.296289999998</v>
      </c>
      <c r="C61" s="31">
        <v>-1226.1748809534733</v>
      </c>
      <c r="D61" s="31">
        <v>-603.05824380199988</v>
      </c>
      <c r="E61" s="31">
        <v>-0.80903999999999998</v>
      </c>
      <c r="F61" s="31">
        <v>-552.97720604072015</v>
      </c>
      <c r="G61" s="31">
        <v>-1058.1774</v>
      </c>
      <c r="H61" s="31">
        <v>-2241.3095599999997</v>
      </c>
      <c r="I61" s="31">
        <v>-295.73199</v>
      </c>
      <c r="J61" s="31">
        <v>-18.795930000000002</v>
      </c>
      <c r="K61" s="31">
        <v>-243.45953000000003</v>
      </c>
      <c r="L61" s="31">
        <v>-701.35838999999987</v>
      </c>
      <c r="M61" s="31">
        <v>0</v>
      </c>
      <c r="N61" s="31">
        <v>-70.199680000000029</v>
      </c>
      <c r="O61" s="31">
        <v>-431.69922999999977</v>
      </c>
      <c r="P61" s="31">
        <v>-119.29961999999999</v>
      </c>
      <c r="Q61" s="31">
        <v>-6.2310800000000004</v>
      </c>
      <c r="R61" s="31">
        <v>-285.20691892713944</v>
      </c>
      <c r="S61" s="31">
        <v>-184.15374999999997</v>
      </c>
      <c r="T61" s="31">
        <v>-75.147000000000006</v>
      </c>
      <c r="U61" s="31">
        <v>-116.3477</v>
      </c>
      <c r="V61" s="31">
        <v>-411.45106999999973</v>
      </c>
      <c r="W61" s="31">
        <v>-32.399830000000001</v>
      </c>
      <c r="X61" s="31">
        <v>-798.69938999999999</v>
      </c>
      <c r="Y61" s="31">
        <v>-19721.984689723333</v>
      </c>
    </row>
    <row r="62" spans="1:25" ht="12.95" customHeight="1" x14ac:dyDescent="0.2">
      <c r="A62" s="1708" t="s">
        <v>3962</v>
      </c>
      <c r="B62" s="31">
        <v>-10249.296289999998</v>
      </c>
      <c r="C62" s="31">
        <v>-1226.1748809534733</v>
      </c>
      <c r="D62" s="31">
        <v>-603.05824380199988</v>
      </c>
      <c r="E62" s="31">
        <v>-0.80903999999999998</v>
      </c>
      <c r="F62" s="31">
        <v>-552.97720604072015</v>
      </c>
      <c r="G62" s="31">
        <v>-1058.1774</v>
      </c>
      <c r="H62" s="31">
        <v>-2241.3095599999997</v>
      </c>
      <c r="I62" s="31">
        <v>-295.73199</v>
      </c>
      <c r="J62" s="31">
        <v>-18.795930000000002</v>
      </c>
      <c r="K62" s="31">
        <v>-243.45953000000003</v>
      </c>
      <c r="L62" s="31">
        <v>-701.35838999999987</v>
      </c>
      <c r="M62" s="31">
        <v>0</v>
      </c>
      <c r="N62" s="31">
        <v>-70.199680000000029</v>
      </c>
      <c r="O62" s="31">
        <v>-431.69922999999977</v>
      </c>
      <c r="P62" s="31">
        <v>-119.29961999999999</v>
      </c>
      <c r="Q62" s="31">
        <v>-6.2310800000000004</v>
      </c>
      <c r="R62" s="31">
        <v>-285.20691892713944</v>
      </c>
      <c r="S62" s="31">
        <v>-184.15374999999997</v>
      </c>
      <c r="T62" s="31">
        <v>-75.147000000000006</v>
      </c>
      <c r="U62" s="31">
        <v>-116.3477</v>
      </c>
      <c r="V62" s="31">
        <v>-411.45106999999973</v>
      </c>
      <c r="W62" s="31">
        <v>-32.399830000000001</v>
      </c>
      <c r="X62" s="31">
        <v>-798.69938999999999</v>
      </c>
      <c r="Y62" s="31">
        <v>-19721.984689723333</v>
      </c>
    </row>
    <row r="63" spans="1:25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</row>
    <row r="64" spans="1:25" ht="12.95" customHeight="1" x14ac:dyDescent="0.2">
      <c r="A64" s="1708" t="s">
        <v>1946</v>
      </c>
      <c r="B64" s="31">
        <v>4835.01512</v>
      </c>
      <c r="C64" s="31">
        <v>2947.1025500000001</v>
      </c>
      <c r="D64" s="31">
        <v>1022.6299200000001</v>
      </c>
      <c r="E64" s="31">
        <v>19.88382</v>
      </c>
      <c r="F64" s="31">
        <v>3.2299999999999998E-3</v>
      </c>
      <c r="G64" s="31">
        <v>847.34077000000002</v>
      </c>
      <c r="H64" s="31">
        <v>8.7690000000000004E-2</v>
      </c>
      <c r="I64" s="31">
        <v>628.96998999999994</v>
      </c>
      <c r="J64" s="31">
        <v>-0.70025999999999999</v>
      </c>
      <c r="K64" s="31">
        <v>435.94639999999998</v>
      </c>
      <c r="L64" s="31">
        <v>1366.6221</v>
      </c>
      <c r="M64" s="31">
        <v>0.60965000000000003</v>
      </c>
      <c r="N64" s="31">
        <v>1.2769999999999999</v>
      </c>
      <c r="O64" s="31">
        <v>168.60919000000001</v>
      </c>
      <c r="P64" s="31">
        <v>227.31589999999997</v>
      </c>
      <c r="Q64" s="31">
        <v>5.9717200000000004</v>
      </c>
      <c r="R64" s="31">
        <v>622.50850000000003</v>
      </c>
      <c r="S64" s="31">
        <v>246.14983999999998</v>
      </c>
      <c r="T64" s="31">
        <v>12.112</v>
      </c>
      <c r="U64" s="31">
        <v>156.68154000000001</v>
      </c>
      <c r="V64" s="31">
        <v>166.31282000000002</v>
      </c>
      <c r="W64" s="31">
        <v>37.531309999999998</v>
      </c>
      <c r="X64" s="31">
        <v>293.15643</v>
      </c>
      <c r="Y64" s="31">
        <v>14041.138269999996</v>
      </c>
    </row>
    <row r="65" spans="1:25" ht="12.95" customHeight="1" x14ac:dyDescent="0.2">
      <c r="A65" s="1708" t="s">
        <v>3963</v>
      </c>
      <c r="B65" s="31">
        <v>-641.24441000000002</v>
      </c>
      <c r="C65" s="31">
        <v>-309.29217</v>
      </c>
      <c r="D65" s="31">
        <v>-88.094539999999995</v>
      </c>
      <c r="E65" s="31">
        <v>-0.58471323778575446</v>
      </c>
      <c r="F65" s="31">
        <v>-83.244900000000001</v>
      </c>
      <c r="G65" s="31">
        <v>0</v>
      </c>
      <c r="H65" s="31">
        <v>-741.97190999999998</v>
      </c>
      <c r="I65" s="31">
        <v>-478.44591663974205</v>
      </c>
      <c r="J65" s="31">
        <v>-0.68240000000000001</v>
      </c>
      <c r="K65" s="31">
        <v>-33.70917</v>
      </c>
      <c r="L65" s="31">
        <v>-101.01111538136675</v>
      </c>
      <c r="M65" s="31">
        <v>-0.81251838471820814</v>
      </c>
      <c r="N65" s="31">
        <v>-8.4673499999999997</v>
      </c>
      <c r="O65" s="31">
        <v>-4.2468543719999996</v>
      </c>
      <c r="P65" s="31">
        <v>-25.32052773397891</v>
      </c>
      <c r="Q65" s="31">
        <v>-0.62230999999999992</v>
      </c>
      <c r="R65" s="31">
        <v>-48.690570000000001</v>
      </c>
      <c r="S65" s="31">
        <v>-50.596470789990811</v>
      </c>
      <c r="T65" s="31">
        <v>-30.53</v>
      </c>
      <c r="U65" s="31">
        <v>-16.318239999999999</v>
      </c>
      <c r="V65" s="31">
        <v>-93.413083678214036</v>
      </c>
      <c r="W65" s="31">
        <v>-5.0436800000000002</v>
      </c>
      <c r="X65" s="31">
        <v>-210.14965439629503</v>
      </c>
      <c r="Y65" s="31">
        <v>-2972.5359646140923</v>
      </c>
    </row>
    <row r="66" spans="1:25" ht="12.95" customHeight="1" x14ac:dyDescent="0.2">
      <c r="A66" s="1708" t="s">
        <v>3964</v>
      </c>
      <c r="B66" s="31">
        <v>-470.67106000000001</v>
      </c>
      <c r="C66" s="31">
        <v>-84.97072</v>
      </c>
      <c r="D66" s="31">
        <v>-59.768999999999998</v>
      </c>
      <c r="E66" s="31">
        <v>-0.42183102572814152</v>
      </c>
      <c r="F66" s="31">
        <v>-28.325530000000001</v>
      </c>
      <c r="G66" s="31">
        <v>0</v>
      </c>
      <c r="H66" s="31">
        <v>-228.48396</v>
      </c>
      <c r="I66" s="31">
        <v>-180.22031412829395</v>
      </c>
      <c r="J66" s="31">
        <v>-0.28994999999999999</v>
      </c>
      <c r="K66" s="31">
        <v>-23.064240000000002</v>
      </c>
      <c r="L66" s="31">
        <v>-34.86501647771852</v>
      </c>
      <c r="M66" s="31">
        <v>-0.32963011109735751</v>
      </c>
      <c r="N66" s="31">
        <v>-4.4723999999999995</v>
      </c>
      <c r="O66" s="31">
        <v>-0.96828271899999996</v>
      </c>
      <c r="P66" s="31">
        <v>-0.93384849809135051</v>
      </c>
      <c r="Q66" s="31">
        <v>-0.30674000000000001</v>
      </c>
      <c r="R66" s="31">
        <v>-21.307509999999997</v>
      </c>
      <c r="S66" s="31">
        <v>-17.205523788122065</v>
      </c>
      <c r="T66" s="31">
        <v>-20.042000000000002</v>
      </c>
      <c r="U66" s="31">
        <v>-5.5538800000000004</v>
      </c>
      <c r="V66" s="31">
        <v>-28.089241450874759</v>
      </c>
      <c r="W66" s="31">
        <v>-3.1996599999999997</v>
      </c>
      <c r="X66" s="31">
        <v>-12.880270348256404</v>
      </c>
      <c r="Y66" s="31">
        <v>-1226.3723885471825</v>
      </c>
    </row>
    <row r="67" spans="1:25" ht="12.95" customHeight="1" x14ac:dyDescent="0.2">
      <c r="A67" s="1708" t="s">
        <v>3965</v>
      </c>
      <c r="B67" s="31">
        <v>0</v>
      </c>
      <c r="C67" s="31">
        <v>-45.946349999999995</v>
      </c>
      <c r="D67" s="31">
        <v>-18.958549999999999</v>
      </c>
      <c r="E67" s="31">
        <v>-1.5797657431108263E-2</v>
      </c>
      <c r="F67" s="31">
        <v>-8.8824500000000004</v>
      </c>
      <c r="G67" s="31">
        <v>0</v>
      </c>
      <c r="H67" s="31">
        <v>-68.713809999999995</v>
      </c>
      <c r="I67" s="31">
        <v>-9.9030504661759409</v>
      </c>
      <c r="J67" s="31">
        <v>-1.916E-2</v>
      </c>
      <c r="K67" s="31">
        <v>-6.20329</v>
      </c>
      <c r="L67" s="31">
        <v>-31.659497797745853</v>
      </c>
      <c r="M67" s="31">
        <v>-4.2574827324333445E-2</v>
      </c>
      <c r="N67" s="31">
        <v>-0.24768999999999999</v>
      </c>
      <c r="O67" s="31">
        <v>-0.60544992799999997</v>
      </c>
      <c r="P67" s="31">
        <v>-6.5037897513929259</v>
      </c>
      <c r="Q67" s="31">
        <v>0</v>
      </c>
      <c r="R67" s="31">
        <v>-0.81829999999999992</v>
      </c>
      <c r="S67" s="31">
        <v>-7.9264959048965915</v>
      </c>
      <c r="T67" s="31">
        <v>-7.5709999999999997</v>
      </c>
      <c r="U67" s="31">
        <v>-1.3836600000000001</v>
      </c>
      <c r="V67" s="31">
        <v>-10.229380234967238</v>
      </c>
      <c r="W67" s="31">
        <v>-0.1351</v>
      </c>
      <c r="X67" s="31">
        <v>0</v>
      </c>
      <c r="Y67" s="31">
        <v>-225.76620656793398</v>
      </c>
    </row>
    <row r="68" spans="1:25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-0.11784</v>
      </c>
      <c r="I68" s="31">
        <v>0</v>
      </c>
      <c r="J68" s="31">
        <v>0</v>
      </c>
      <c r="K68" s="31">
        <v>0</v>
      </c>
      <c r="L68" s="31">
        <v>-0.46958048078132802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-0.58742048078132802</v>
      </c>
    </row>
    <row r="69" spans="1:25" ht="12.95" customHeight="1" x14ac:dyDescent="0.2">
      <c r="A69" s="1704" t="s">
        <v>2340</v>
      </c>
      <c r="B69" s="31">
        <v>0</v>
      </c>
      <c r="C69" s="31">
        <v>-11.77285</v>
      </c>
      <c r="D69" s="31">
        <v>-1.8454000000000002</v>
      </c>
      <c r="E69" s="31">
        <v>-7.9300320314658099E-2</v>
      </c>
      <c r="F69" s="31">
        <v>-34.58175</v>
      </c>
      <c r="G69" s="31">
        <v>0</v>
      </c>
      <c r="H69" s="31">
        <v>-532.53902000000005</v>
      </c>
      <c r="I69" s="31">
        <v>-21.830903000901856</v>
      </c>
      <c r="J69" s="31">
        <v>-8.2849999999999993E-2</v>
      </c>
      <c r="K69" s="31">
        <v>-10.14903</v>
      </c>
      <c r="L69" s="31">
        <v>-23.280496106591716</v>
      </c>
      <c r="M69" s="31">
        <v>-1.4070230521483155E-2</v>
      </c>
      <c r="N69" s="31">
        <v>-0.74209999999999998</v>
      </c>
      <c r="O69" s="31">
        <v>-0.90475726299999992</v>
      </c>
      <c r="P69" s="31">
        <v>-20.71924966060643</v>
      </c>
      <c r="Q69" s="31">
        <v>0</v>
      </c>
      <c r="R69" s="31">
        <v>-3.6493699999999998</v>
      </c>
      <c r="S69" s="31">
        <v>-2.7026403078649293</v>
      </c>
      <c r="T69" s="31">
        <v>-6.05</v>
      </c>
      <c r="U69" s="31">
        <v>-5.85921</v>
      </c>
      <c r="V69" s="31">
        <v>0</v>
      </c>
      <c r="W69" s="31">
        <v>-0.65393000000000001</v>
      </c>
      <c r="X69" s="31">
        <v>-137.68301687609204</v>
      </c>
      <c r="Y69" s="31">
        <v>-815.14687376589313</v>
      </c>
    </row>
    <row r="70" spans="1:25" ht="12.95" customHeight="1" x14ac:dyDescent="0.2">
      <c r="A70" s="1708" t="s">
        <v>1285</v>
      </c>
      <c r="B70" s="31">
        <v>-15</v>
      </c>
      <c r="C70" s="31">
        <v>-3.33101</v>
      </c>
      <c r="D70" s="31">
        <v>0</v>
      </c>
      <c r="E70" s="31">
        <v>0</v>
      </c>
      <c r="F70" s="31">
        <v>-1.48567</v>
      </c>
      <c r="G70" s="31">
        <v>-1.6000000000000001E-4</v>
      </c>
      <c r="H70" s="31">
        <v>-134.72595999999999</v>
      </c>
      <c r="I70" s="31">
        <v>-2.4929492143166319</v>
      </c>
      <c r="J70" s="31">
        <v>-3.0600000000000002E-2</v>
      </c>
      <c r="K70" s="31">
        <v>0</v>
      </c>
      <c r="L70" s="31">
        <v>0</v>
      </c>
      <c r="M70" s="31">
        <v>0</v>
      </c>
      <c r="N70" s="31">
        <v>-0.40097000000000005</v>
      </c>
      <c r="O70" s="31">
        <v>0</v>
      </c>
      <c r="P70" s="31">
        <v>0</v>
      </c>
      <c r="Q70" s="31">
        <v>0</v>
      </c>
      <c r="R70" s="31">
        <v>0</v>
      </c>
      <c r="S70" s="31">
        <v>-2.1389454259379912</v>
      </c>
      <c r="T70" s="31">
        <v>0</v>
      </c>
      <c r="U70" s="31">
        <v>0</v>
      </c>
      <c r="V70" s="31">
        <v>0</v>
      </c>
      <c r="W70" s="31">
        <v>-0.58677999999999997</v>
      </c>
      <c r="X70" s="31">
        <v>-12.780558442297661</v>
      </c>
      <c r="Y70" s="31">
        <v>-172.9877330825523</v>
      </c>
    </row>
    <row r="71" spans="1:25" ht="12.95" customHeight="1" x14ac:dyDescent="0.2">
      <c r="A71" s="78" t="s">
        <v>648</v>
      </c>
      <c r="B71" s="31">
        <v>0</v>
      </c>
      <c r="C71" s="31">
        <v>0</v>
      </c>
      <c r="D71" s="31">
        <v>-0.16832</v>
      </c>
      <c r="E71" s="31">
        <v>-5.2599999999999999E-3</v>
      </c>
      <c r="F71" s="31">
        <v>0</v>
      </c>
      <c r="G71" s="31">
        <v>0</v>
      </c>
      <c r="H71" s="31">
        <v>0</v>
      </c>
      <c r="I71" s="31">
        <v>-7.864999999999088E-2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-0.27610000000000001</v>
      </c>
      <c r="Q71" s="31">
        <v>0</v>
      </c>
      <c r="R71" s="31">
        <v>-62.35651</v>
      </c>
      <c r="S71" s="31">
        <v>0</v>
      </c>
      <c r="T71" s="31">
        <v>0</v>
      </c>
      <c r="U71" s="31">
        <v>0</v>
      </c>
      <c r="V71" s="31">
        <v>-2.6715300000000002</v>
      </c>
      <c r="W71" s="31">
        <v>0</v>
      </c>
      <c r="X71" s="31">
        <v>0</v>
      </c>
      <c r="Y71" s="31">
        <v>-65.556369999999987</v>
      </c>
    </row>
    <row r="72" spans="1:25" ht="15" customHeight="1" x14ac:dyDescent="0.2">
      <c r="A72" s="1318" t="s">
        <v>850</v>
      </c>
      <c r="B72" s="1721">
        <v>-12774.148389999998</v>
      </c>
      <c r="C72" s="1721">
        <v>969.26048904652771</v>
      </c>
      <c r="D72" s="1721">
        <v>-240.36309273311377</v>
      </c>
      <c r="E72" s="1721">
        <v>17.967877758740336</v>
      </c>
      <c r="F72" s="1721">
        <v>-874.15106290289327</v>
      </c>
      <c r="G72" s="1721">
        <v>-1256.3892800000001</v>
      </c>
      <c r="H72" s="1721">
        <v>-5301.76379</v>
      </c>
      <c r="I72" s="1721">
        <v>-385.62679344943035</v>
      </c>
      <c r="J72" s="1721">
        <v>-22.364989999999999</v>
      </c>
      <c r="K72" s="1721">
        <v>-58.624930000000177</v>
      </c>
      <c r="L72" s="1721">
        <v>681.93783375579505</v>
      </c>
      <c r="M72" s="1721">
        <v>-0.58914355366138227</v>
      </c>
      <c r="N72" s="1721">
        <v>-260.18972000000002</v>
      </c>
      <c r="O72" s="1721">
        <v>-372.45775428199966</v>
      </c>
      <c r="P72" s="1721">
        <v>54.262764355930358</v>
      </c>
      <c r="Q72" s="1721">
        <v>-7.0522499999999999</v>
      </c>
      <c r="R72" s="1721">
        <v>200.47932107286061</v>
      </c>
      <c r="S72" s="1721">
        <v>-198.4360162168125</v>
      </c>
      <c r="T72" s="1721">
        <v>-142.15900000000002</v>
      </c>
      <c r="U72" s="1721">
        <v>12.549060000000022</v>
      </c>
      <c r="V72" s="1721">
        <v>-531.41229216405554</v>
      </c>
      <c r="W72" s="1721">
        <v>-75.067949999999996</v>
      </c>
      <c r="X72" s="1721">
        <v>-2711.6695700629411</v>
      </c>
      <c r="Y72" s="1721">
        <v>-23276.075709375051</v>
      </c>
    </row>
    <row r="73" spans="1:25" ht="12.95" customHeight="1" x14ac:dyDescent="0.2">
      <c r="A73" s="255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7"/>
      <c r="W73" s="1727"/>
      <c r="X73" s="1727"/>
      <c r="Y73" s="1727"/>
    </row>
    <row r="74" spans="1:25" ht="15" customHeight="1" thickBot="1" x14ac:dyDescent="0.25">
      <c r="A74" s="1316" t="s">
        <v>851</v>
      </c>
      <c r="B74" s="1726">
        <v>5961.0442999999905</v>
      </c>
      <c r="C74" s="1726">
        <v>1548.066899046529</v>
      </c>
      <c r="D74" s="1726">
        <v>600.59897726688769</v>
      </c>
      <c r="E74" s="1726">
        <v>34.795419558442624</v>
      </c>
      <c r="F74" s="1726">
        <v>2505.569757097107</v>
      </c>
      <c r="G74" s="1726">
        <v>3166.3039099999969</v>
      </c>
      <c r="H74" s="1726">
        <v>22.276270000000295</v>
      </c>
      <c r="I74" s="1726">
        <v>-377.80003413469814</v>
      </c>
      <c r="J74" s="1726">
        <v>-4.3655399999999993</v>
      </c>
      <c r="K74" s="1726">
        <v>11.626100232116556</v>
      </c>
      <c r="L74" s="1726">
        <v>977.61092362041779</v>
      </c>
      <c r="M74" s="1726">
        <v>-0.58914355366138227</v>
      </c>
      <c r="N74" s="1726">
        <v>435.47015013860101</v>
      </c>
      <c r="O74" s="1726">
        <v>-351.89498228424759</v>
      </c>
      <c r="P74" s="1726">
        <v>328.54339435593033</v>
      </c>
      <c r="Q74" s="1726">
        <v>6.7919599999999969</v>
      </c>
      <c r="R74" s="1726">
        <v>282.74643107286056</v>
      </c>
      <c r="S74" s="1726">
        <v>14.294123783187501</v>
      </c>
      <c r="T74" s="1726">
        <v>665.47600000000011</v>
      </c>
      <c r="U74" s="1726">
        <v>50.458580299999824</v>
      </c>
      <c r="V74" s="1726">
        <v>993.46895328381902</v>
      </c>
      <c r="W74" s="1726">
        <v>11.73035999999999</v>
      </c>
      <c r="X74" s="1726">
        <v>-2360.2190205297293</v>
      </c>
      <c r="Y74" s="1726">
        <v>14521.937599253553</v>
      </c>
    </row>
    <row r="75" spans="1:25" ht="12.95" customHeight="1" x14ac:dyDescent="0.2">
      <c r="A75" s="1143" t="s">
        <v>2141</v>
      </c>
      <c r="B75" s="1144">
        <v>3094.7737200000006</v>
      </c>
      <c r="C75" s="1144">
        <v>1811.7968799999974</v>
      </c>
      <c r="D75" s="1144">
        <v>534.69917525305459</v>
      </c>
      <c r="E75" s="1144">
        <v>-1.1050877359401847</v>
      </c>
      <c r="F75" s="1144">
        <v>2758.9402300000006</v>
      </c>
      <c r="G75" s="1144">
        <v>0</v>
      </c>
      <c r="H75" s="1144">
        <v>93.929139999999663</v>
      </c>
      <c r="I75" s="1144">
        <v>-1236.9107477669882</v>
      </c>
      <c r="J75" s="1144">
        <v>-46.463660000000004</v>
      </c>
      <c r="K75" s="1144">
        <v>313.3004699999999</v>
      </c>
      <c r="L75" s="1144">
        <v>3491.3349896178365</v>
      </c>
      <c r="M75" s="1144">
        <v>-0.44739247992052733</v>
      </c>
      <c r="N75" s="1144">
        <v>618.62151739163778</v>
      </c>
      <c r="O75" s="1144">
        <v>-56.206049999999998</v>
      </c>
      <c r="P75" s="1144">
        <v>-2.1747852721959673E-6</v>
      </c>
      <c r="Q75" s="1144">
        <v>1.7769299999999999</v>
      </c>
      <c r="R75" s="1144">
        <v>18.217220000000008</v>
      </c>
      <c r="S75" s="1144">
        <v>150.07901000000004</v>
      </c>
      <c r="T75" s="1144">
        <v>0.215</v>
      </c>
      <c r="U75" s="1144">
        <v>107.96482999999992</v>
      </c>
      <c r="V75" s="1144">
        <v>737.82116176895681</v>
      </c>
      <c r="W75" s="1144">
        <v>7.5649231135279882</v>
      </c>
      <c r="X75" s="1144">
        <v>1658.7608396105775</v>
      </c>
      <c r="Y75" s="1144">
        <v>14058.041126597956</v>
      </c>
    </row>
    <row r="76" spans="1:25" ht="12.95" customHeight="1" x14ac:dyDescent="0.2">
      <c r="A76" s="1143" t="s">
        <v>1861</v>
      </c>
      <c r="B76" s="1146">
        <v>764.57035000000008</v>
      </c>
      <c r="C76" s="1146">
        <v>1623.6018599999998</v>
      </c>
      <c r="D76" s="1146">
        <v>853.71061415309032</v>
      </c>
      <c r="E76" s="1146">
        <v>0</v>
      </c>
      <c r="F76" s="1146">
        <v>3253.5579041436717</v>
      </c>
      <c r="G76" s="1146">
        <v>8.9999999999999971E-41</v>
      </c>
      <c r="H76" s="1146">
        <v>-972.8184499999993</v>
      </c>
      <c r="I76" s="1146">
        <v>-107.24963976666425</v>
      </c>
      <c r="J76" s="1146">
        <v>0.16426000000000091</v>
      </c>
      <c r="K76" s="1146">
        <v>206.6730399999997</v>
      </c>
      <c r="L76" s="1146">
        <v>-2846.2417218468468</v>
      </c>
      <c r="M76" s="1146">
        <v>71.101342379455872</v>
      </c>
      <c r="N76" s="1146">
        <v>416.4735012107451</v>
      </c>
      <c r="O76" s="1146">
        <v>70.090516592709591</v>
      </c>
      <c r="P76" s="1146">
        <v>-1.0111988552467257</v>
      </c>
      <c r="Q76" s="1146">
        <v>8.7837000000000014</v>
      </c>
      <c r="R76" s="1146">
        <v>0.2157199999999998</v>
      </c>
      <c r="S76" s="1146">
        <v>-188.07870999999997</v>
      </c>
      <c r="T76" s="1146">
        <v>0</v>
      </c>
      <c r="U76" s="1146">
        <v>77.803339999999935</v>
      </c>
      <c r="V76" s="1146">
        <v>106.73070563382961</v>
      </c>
      <c r="W76" s="1146" t="s">
        <v>1933</v>
      </c>
      <c r="X76" s="1146">
        <v>1024.9788713745459</v>
      </c>
      <c r="Y76" s="1146">
        <v>4361.9120450192904</v>
      </c>
    </row>
    <row r="77" spans="1:25" ht="12.95" customHeight="1" x14ac:dyDescent="0.2">
      <c r="A77" s="190" t="s">
        <v>1111</v>
      </c>
      <c r="B77" s="84">
        <v>734.99299997064213</v>
      </c>
      <c r="C77" s="84">
        <v>1437.8424000000036</v>
      </c>
      <c r="D77" s="84">
        <v>1174.7449087854586</v>
      </c>
      <c r="E77" s="84">
        <v>0</v>
      </c>
      <c r="F77" s="84">
        <v>1857.2819076784601</v>
      </c>
      <c r="G77" s="84">
        <v>9.0000000000000008E-14</v>
      </c>
      <c r="H77" s="84">
        <v>-3433.2434399999993</v>
      </c>
      <c r="I77" s="84">
        <v>-68.697531764397041</v>
      </c>
      <c r="J77" s="84">
        <v>0</v>
      </c>
      <c r="K77" s="84">
        <v>238.8550400000002</v>
      </c>
      <c r="L77" s="84">
        <v>17.96377999999968</v>
      </c>
      <c r="M77" s="84">
        <v>0</v>
      </c>
      <c r="N77" s="84">
        <v>356.14444288652612</v>
      </c>
      <c r="O77" s="84">
        <v>0</v>
      </c>
      <c r="P77" s="84">
        <v>-1.3499905357413298</v>
      </c>
      <c r="Q77" s="84">
        <v>0</v>
      </c>
      <c r="R77" s="84">
        <v>0</v>
      </c>
      <c r="S77" s="84">
        <v>-1571.1064799999999</v>
      </c>
      <c r="T77" s="84" t="s">
        <v>1933</v>
      </c>
      <c r="U77" s="84">
        <v>-2.1113199999999779</v>
      </c>
      <c r="V77" s="84">
        <v>26.06258000000004</v>
      </c>
      <c r="W77" s="84" t="s">
        <v>1933</v>
      </c>
      <c r="X77" s="84">
        <v>99.657778560138013</v>
      </c>
      <c r="Y77" s="84">
        <v>868.84322673908423</v>
      </c>
    </row>
    <row r="78" spans="1:25" ht="12.95" customHeight="1" thickBot="1" x14ac:dyDescent="0.25">
      <c r="A78" s="191" t="s">
        <v>1112</v>
      </c>
      <c r="B78" s="85">
        <v>39.45774999999994</v>
      </c>
      <c r="C78" s="85">
        <v>2361.35644</v>
      </c>
      <c r="D78" s="85">
        <v>0</v>
      </c>
      <c r="E78" s="85">
        <v>0</v>
      </c>
      <c r="F78" s="85">
        <v>0</v>
      </c>
      <c r="G78" s="85">
        <v>0</v>
      </c>
      <c r="H78" s="85" t="s">
        <v>1933</v>
      </c>
      <c r="I78" s="85">
        <v>0</v>
      </c>
      <c r="J78" s="85" t="s">
        <v>1933</v>
      </c>
      <c r="K78" s="85">
        <v>146.25607000000051</v>
      </c>
      <c r="L78" s="85">
        <v>13.589373000079039</v>
      </c>
      <c r="M78" s="85">
        <v>0</v>
      </c>
      <c r="N78" s="85">
        <v>125.50317999999999</v>
      </c>
      <c r="O78" s="85">
        <v>0</v>
      </c>
      <c r="P78" s="85">
        <v>-2.6003400000000001</v>
      </c>
      <c r="Q78" s="85">
        <v>0</v>
      </c>
      <c r="R78" s="85">
        <v>0</v>
      </c>
      <c r="S78" s="85">
        <v>-945.76277000000005</v>
      </c>
      <c r="T78" s="85" t="s">
        <v>1933</v>
      </c>
      <c r="U78" s="85">
        <v>-24.696380000000001</v>
      </c>
      <c r="V78" s="85">
        <v>180.04227</v>
      </c>
      <c r="W78" s="85" t="s">
        <v>1933</v>
      </c>
      <c r="X78" s="85">
        <v>170.12935019080925</v>
      </c>
      <c r="Y78" s="85">
        <v>2065.8561309448269</v>
      </c>
    </row>
  </sheetData>
  <mergeCells count="2">
    <mergeCell ref="M5:Y6"/>
    <mergeCell ref="A5:L6"/>
  </mergeCells>
  <phoneticPr fontId="6" type="noConversion"/>
  <conditionalFormatting sqref="X8">
    <cfRule type="expression" dxfId="201" priority="35" stopIfTrue="1">
      <formula>$AC9=1</formula>
    </cfRule>
  </conditionalFormatting>
  <conditionalFormatting sqref="Y8">
    <cfRule type="expression" dxfId="200" priority="36" stopIfTrue="1">
      <formula>$AC8=1</formula>
    </cfRule>
  </conditionalFormatting>
  <conditionalFormatting sqref="B8:W8">
    <cfRule type="expression" dxfId="199" priority="784" stopIfTrue="1">
      <formula>#REF!=1</formula>
    </cfRule>
  </conditionalFormatting>
  <conditionalFormatting sqref="C9:Y9">
    <cfRule type="expression" dxfId="198" priority="1247" stopIfTrue="1">
      <formula>$AB9=1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2" min="2" max="78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S80"/>
  <sheetViews>
    <sheetView showGridLines="0" zoomScaleNormal="100" workbookViewId="0">
      <pane xSplit="1" ySplit="8" topLeftCell="B9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M2" sqref="M2"/>
    </sheetView>
  </sheetViews>
  <sheetFormatPr defaultRowHeight="12.75" x14ac:dyDescent="0.2"/>
  <cols>
    <col min="1" max="1" width="47.140625" style="514" customWidth="1"/>
    <col min="2" max="3" width="5.42578125" style="514" customWidth="1"/>
    <col min="4" max="5" width="6.7109375" style="514" customWidth="1"/>
    <col min="6" max="6" width="4.28515625" style="514" customWidth="1"/>
    <col min="7" max="7" width="6.7109375" style="514" customWidth="1"/>
    <col min="8" max="8" width="5" style="514" customWidth="1"/>
    <col min="9" max="9" width="6.7109375" style="514" customWidth="1"/>
    <col min="10" max="10" width="5.85546875" style="514" customWidth="1"/>
    <col min="11" max="11" width="5.28515625" style="514" customWidth="1"/>
    <col min="12" max="12" width="5.42578125" style="514" customWidth="1"/>
    <col min="13" max="13" width="5.7109375" style="514" customWidth="1"/>
    <col min="14" max="14" width="5.85546875" style="514" customWidth="1"/>
    <col min="15" max="15" width="7.7109375" style="514" customWidth="1"/>
    <col min="16" max="16" width="3.42578125" style="514" customWidth="1"/>
    <col min="17" max="17" width="6.28515625" style="514" customWidth="1"/>
    <col min="18" max="18" width="6.140625" style="514" customWidth="1"/>
    <col min="19" max="19" width="7.140625" style="514" customWidth="1"/>
    <col min="20" max="16384" width="9.140625" style="514"/>
  </cols>
  <sheetData>
    <row r="1" spans="1:19" x14ac:dyDescent="0.2">
      <c r="A1" s="877" t="s">
        <v>624</v>
      </c>
    </row>
    <row r="2" spans="1:19" x14ac:dyDescent="0.2">
      <c r="A2" s="877" t="s">
        <v>625</v>
      </c>
    </row>
    <row r="3" spans="1:19" s="1599" customFormat="1" ht="15" customHeight="1" x14ac:dyDescent="0.2">
      <c r="A3" s="1210" t="s">
        <v>1052</v>
      </c>
      <c r="S3" s="1211" t="str">
        <f>"TABLE: " &amp;RIGHT(A3,2)</f>
        <v>TABLE: 24</v>
      </c>
    </row>
    <row r="4" spans="1:19" s="579" customFormat="1" ht="12" customHeight="1" x14ac:dyDescent="0.2"/>
    <row r="5" spans="1:19" s="579" customFormat="1" ht="18" customHeight="1" x14ac:dyDescent="0.2">
      <c r="A5" s="1943" t="s">
        <v>3737</v>
      </c>
      <c r="B5" s="1943"/>
      <c r="C5" s="1943"/>
      <c r="D5" s="1943"/>
      <c r="E5" s="1943"/>
      <c r="F5" s="1943"/>
      <c r="G5" s="1943"/>
      <c r="H5" s="1943"/>
      <c r="I5" s="1943"/>
      <c r="J5" s="1943"/>
      <c r="K5" s="1943"/>
      <c r="L5" s="1943"/>
      <c r="M5" s="1943"/>
      <c r="N5" s="1943"/>
      <c r="O5" s="1943"/>
      <c r="Q5" s="1945" t="s">
        <v>3738</v>
      </c>
      <c r="R5" s="1945"/>
      <c r="S5" s="1945"/>
    </row>
    <row r="6" spans="1:19" s="579" customFormat="1" ht="18" customHeight="1" x14ac:dyDescent="0.2">
      <c r="A6" s="1943"/>
      <c r="B6" s="1943"/>
      <c r="C6" s="1943"/>
      <c r="D6" s="1943"/>
      <c r="E6" s="1943"/>
      <c r="F6" s="1943"/>
      <c r="G6" s="1943"/>
      <c r="H6" s="1943"/>
      <c r="I6" s="1943"/>
      <c r="J6" s="1943"/>
      <c r="K6" s="1943"/>
      <c r="L6" s="1943"/>
      <c r="M6" s="1943"/>
      <c r="N6" s="1943"/>
      <c r="O6" s="1943"/>
      <c r="Q6" s="1945"/>
      <c r="R6" s="1945"/>
      <c r="S6" s="1945"/>
    </row>
    <row r="7" spans="1:19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1601"/>
      <c r="Q7" s="509"/>
      <c r="R7" s="1947">
        <v>0</v>
      </c>
      <c r="S7" s="1947"/>
    </row>
    <row r="8" spans="1:19" s="308" customFormat="1" ht="75" customHeight="1" thickBot="1" x14ac:dyDescent="0.25">
      <c r="A8" s="1310"/>
      <c r="B8" s="1311" t="s">
        <v>1538</v>
      </c>
      <c r="C8" s="1311" t="s">
        <v>1074</v>
      </c>
      <c r="D8" s="1311" t="s">
        <v>1033</v>
      </c>
      <c r="E8" s="1311" t="s">
        <v>1901</v>
      </c>
      <c r="F8" s="1311" t="s">
        <v>1976</v>
      </c>
      <c r="G8" s="1311" t="s">
        <v>1902</v>
      </c>
      <c r="H8" s="1311" t="s">
        <v>1129</v>
      </c>
      <c r="I8" s="1311" t="s">
        <v>1758</v>
      </c>
      <c r="J8" s="1312" t="s">
        <v>1076</v>
      </c>
      <c r="K8" s="1311" t="s">
        <v>1028</v>
      </c>
      <c r="L8" s="1311" t="s">
        <v>1488</v>
      </c>
      <c r="M8" s="1311" t="s">
        <v>1029</v>
      </c>
      <c r="N8" s="1311" t="s">
        <v>1022</v>
      </c>
      <c r="O8" s="1313" t="s">
        <v>1407</v>
      </c>
      <c r="Q8" s="1311" t="s">
        <v>1997</v>
      </c>
      <c r="R8" s="1311" t="s">
        <v>1100</v>
      </c>
      <c r="S8" s="1313" t="s">
        <v>1407</v>
      </c>
    </row>
    <row r="9" spans="1:19" ht="15" customHeight="1" x14ac:dyDescent="0.2">
      <c r="A9" s="1602" t="s">
        <v>844</v>
      </c>
      <c r="B9" s="90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Q9" s="91"/>
      <c r="R9" s="91"/>
      <c r="S9" s="91"/>
    </row>
    <row r="10" spans="1:19" ht="12.95" customHeight="1" x14ac:dyDescent="0.2">
      <c r="A10" s="1603" t="s">
        <v>1019</v>
      </c>
      <c r="B10" s="31">
        <v>12.982050000000029</v>
      </c>
      <c r="C10" s="31">
        <v>7.9267700000000332</v>
      </c>
      <c r="D10" s="31">
        <v>2006.7937999999995</v>
      </c>
      <c r="E10" s="31">
        <v>1018.2494399999994</v>
      </c>
      <c r="F10" s="31">
        <v>0</v>
      </c>
      <c r="G10" s="31">
        <v>22001.627410000001</v>
      </c>
      <c r="H10" s="31">
        <v>1.8595700000000002</v>
      </c>
      <c r="I10" s="31">
        <v>988.65069999999832</v>
      </c>
      <c r="J10" s="31">
        <v>63.769590000000051</v>
      </c>
      <c r="K10" s="31">
        <v>0</v>
      </c>
      <c r="L10" s="31">
        <v>7.5284899999999988</v>
      </c>
      <c r="M10" s="31">
        <v>0</v>
      </c>
      <c r="N10" s="31">
        <v>-2.3219999999999991E-2</v>
      </c>
      <c r="O10" s="31">
        <v>26109.364600000001</v>
      </c>
      <c r="Q10" s="31">
        <v>2.9033199999999999</v>
      </c>
      <c r="R10" s="31">
        <v>701.02623000000006</v>
      </c>
      <c r="S10" s="31">
        <v>703.92955000000006</v>
      </c>
    </row>
    <row r="11" spans="1:19" ht="12.95" customHeight="1" x14ac:dyDescent="0.2">
      <c r="A11" s="1603" t="s">
        <v>1178</v>
      </c>
      <c r="B11" s="31">
        <v>1476.1951899999999</v>
      </c>
      <c r="C11" s="31">
        <v>1144.3262</v>
      </c>
      <c r="D11" s="31">
        <v>3156.0841299999993</v>
      </c>
      <c r="E11" s="31">
        <v>7795.2532700000002</v>
      </c>
      <c r="F11" s="31">
        <v>281.85929999999996</v>
      </c>
      <c r="G11" s="31">
        <v>23976.728519999997</v>
      </c>
      <c r="H11" s="31">
        <v>0</v>
      </c>
      <c r="I11" s="31">
        <v>11746.034</v>
      </c>
      <c r="J11" s="31">
        <v>1690.24999</v>
      </c>
      <c r="K11" s="31">
        <v>0</v>
      </c>
      <c r="L11" s="31">
        <v>-0.93198000000000003</v>
      </c>
      <c r="M11" s="31">
        <v>0</v>
      </c>
      <c r="N11" s="31">
        <v>-0.12143999999999999</v>
      </c>
      <c r="O11" s="31">
        <v>51265.677179999991</v>
      </c>
      <c r="Q11" s="31">
        <v>0</v>
      </c>
      <c r="R11" s="31">
        <v>817.28867000000002</v>
      </c>
      <c r="S11" s="31">
        <v>817.28867000000002</v>
      </c>
    </row>
    <row r="12" spans="1:19" ht="12.95" customHeight="1" x14ac:dyDescent="0.2">
      <c r="A12" s="1603" t="s">
        <v>1286</v>
      </c>
      <c r="B12" s="31">
        <v>1476.1951899999999</v>
      </c>
      <c r="C12" s="31">
        <v>1144.3262</v>
      </c>
      <c r="D12" s="31">
        <v>3156.0841299999993</v>
      </c>
      <c r="E12" s="31">
        <v>7795.2532700000002</v>
      </c>
      <c r="F12" s="31">
        <v>281.85929999999996</v>
      </c>
      <c r="G12" s="31">
        <v>20043.703449999997</v>
      </c>
      <c r="H12" s="31">
        <v>0</v>
      </c>
      <c r="I12" s="31">
        <v>11746.034</v>
      </c>
      <c r="J12" s="31">
        <v>1690.24999</v>
      </c>
      <c r="K12" s="31">
        <v>0</v>
      </c>
      <c r="L12" s="31">
        <v>-0.93198000000000003</v>
      </c>
      <c r="M12" s="31">
        <v>0</v>
      </c>
      <c r="N12" s="31">
        <v>-0.12143999999999999</v>
      </c>
      <c r="O12" s="31">
        <v>47332.652109999988</v>
      </c>
      <c r="Q12" s="31">
        <v>0</v>
      </c>
      <c r="R12" s="31">
        <v>817.28867000000002</v>
      </c>
      <c r="S12" s="31">
        <v>817.28867000000002</v>
      </c>
    </row>
    <row r="13" spans="1:19" ht="12.95" customHeight="1" x14ac:dyDescent="0.2">
      <c r="A13" s="1603" t="s">
        <v>1287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3933.0250699999983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3933.0250699999983</v>
      </c>
      <c r="Q13" s="31">
        <v>0</v>
      </c>
      <c r="R13" s="31">
        <v>0</v>
      </c>
      <c r="S13" s="31">
        <v>0</v>
      </c>
    </row>
    <row r="14" spans="1:19" ht="12.95" customHeight="1" x14ac:dyDescent="0.2">
      <c r="A14" s="1603" t="s">
        <v>1288</v>
      </c>
      <c r="B14" s="31">
        <v>-1460.8718899999999</v>
      </c>
      <c r="C14" s="31">
        <v>-1141.85609</v>
      </c>
      <c r="D14" s="31">
        <v>-248.62962999999999</v>
      </c>
      <c r="E14" s="31">
        <v>-6155.9425000000001</v>
      </c>
      <c r="F14" s="31">
        <v>-281.85929999999996</v>
      </c>
      <c r="G14" s="31">
        <v>-150.48071999999999</v>
      </c>
      <c r="H14" s="31">
        <v>0</v>
      </c>
      <c r="I14" s="31">
        <v>-10079.979300000001</v>
      </c>
      <c r="J14" s="31">
        <v>-1605.73748</v>
      </c>
      <c r="K14" s="31">
        <v>0</v>
      </c>
      <c r="L14" s="31">
        <v>0</v>
      </c>
      <c r="M14" s="31">
        <v>0</v>
      </c>
      <c r="N14" s="31">
        <v>9.8220000000000002E-2</v>
      </c>
      <c r="O14" s="31">
        <v>-21125.258689999999</v>
      </c>
      <c r="Q14" s="31">
        <v>0</v>
      </c>
      <c r="R14" s="31">
        <v>0</v>
      </c>
      <c r="S14" s="31">
        <v>0</v>
      </c>
    </row>
    <row r="15" spans="1:19" ht="12.95" customHeight="1" x14ac:dyDescent="0.2">
      <c r="A15" s="1603" t="s">
        <v>1289</v>
      </c>
      <c r="B15" s="31">
        <v>-291.14269999999999</v>
      </c>
      <c r="C15" s="31">
        <v>-1141.85609</v>
      </c>
      <c r="D15" s="31">
        <v>-248.62962999999999</v>
      </c>
      <c r="E15" s="31">
        <v>-6155.9425000000001</v>
      </c>
      <c r="F15" s="31">
        <v>0</v>
      </c>
      <c r="G15" s="31">
        <v>0</v>
      </c>
      <c r="H15" s="31">
        <v>0</v>
      </c>
      <c r="I15" s="31">
        <v>-10079.979300000001</v>
      </c>
      <c r="J15" s="31">
        <v>-1605.73748</v>
      </c>
      <c r="K15" s="31">
        <v>0</v>
      </c>
      <c r="L15" s="31">
        <v>0</v>
      </c>
      <c r="M15" s="31">
        <v>0</v>
      </c>
      <c r="N15" s="31">
        <v>9.8220000000000002E-2</v>
      </c>
      <c r="O15" s="31">
        <v>-19523.189480000001</v>
      </c>
      <c r="Q15" s="31">
        <v>0</v>
      </c>
      <c r="R15" s="31">
        <v>0</v>
      </c>
      <c r="S15" s="31">
        <v>0</v>
      </c>
    </row>
    <row r="16" spans="1:19" ht="12.95" customHeight="1" x14ac:dyDescent="0.2">
      <c r="A16" s="1603" t="s">
        <v>1922</v>
      </c>
      <c r="B16" s="31">
        <v>-291.14269999999999</v>
      </c>
      <c r="C16" s="31">
        <v>0</v>
      </c>
      <c r="D16" s="31">
        <v>-248.62962999999999</v>
      </c>
      <c r="E16" s="31">
        <v>-6155.9425000000001</v>
      </c>
      <c r="F16" s="31">
        <v>0</v>
      </c>
      <c r="G16" s="31">
        <v>0</v>
      </c>
      <c r="H16" s="31">
        <v>0</v>
      </c>
      <c r="I16" s="31">
        <v>-10079.979300000001</v>
      </c>
      <c r="J16" s="31">
        <v>0</v>
      </c>
      <c r="K16" s="31">
        <v>0</v>
      </c>
      <c r="L16" s="31">
        <v>0</v>
      </c>
      <c r="M16" s="31">
        <v>0</v>
      </c>
      <c r="N16" s="31">
        <v>9.8220000000000002E-2</v>
      </c>
      <c r="O16" s="31">
        <v>-16775.59591</v>
      </c>
      <c r="Q16" s="31">
        <v>0</v>
      </c>
      <c r="R16" s="31">
        <v>0</v>
      </c>
      <c r="S16" s="31">
        <v>0</v>
      </c>
    </row>
    <row r="17" spans="1:19" ht="12.95" customHeight="1" x14ac:dyDescent="0.2">
      <c r="A17" s="1603" t="s">
        <v>1004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-1605.73748</v>
      </c>
      <c r="K17" s="31">
        <v>0</v>
      </c>
      <c r="L17" s="31">
        <v>0</v>
      </c>
      <c r="M17" s="31">
        <v>0</v>
      </c>
      <c r="N17" s="31">
        <v>0</v>
      </c>
      <c r="O17" s="31">
        <v>-1605.73748</v>
      </c>
      <c r="Q17" s="31">
        <v>0</v>
      </c>
      <c r="R17" s="31">
        <v>0</v>
      </c>
      <c r="S17" s="31">
        <v>0</v>
      </c>
    </row>
    <row r="18" spans="1:19" ht="12.95" customHeight="1" x14ac:dyDescent="0.2">
      <c r="A18" s="1603" t="s">
        <v>1013</v>
      </c>
      <c r="B18" s="31">
        <v>0</v>
      </c>
      <c r="C18" s="31">
        <v>-1141.85609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-1141.85609</v>
      </c>
      <c r="Q18" s="31">
        <v>0</v>
      </c>
      <c r="R18" s="31">
        <v>0</v>
      </c>
      <c r="S18" s="31">
        <v>0</v>
      </c>
    </row>
    <row r="19" spans="1:19" ht="12.95" customHeight="1" x14ac:dyDescent="0.2">
      <c r="A19" s="1603" t="s">
        <v>1290</v>
      </c>
      <c r="B19" s="31">
        <v>-1169.72919</v>
      </c>
      <c r="C19" s="31">
        <v>0</v>
      </c>
      <c r="D19" s="31">
        <v>0</v>
      </c>
      <c r="E19" s="31">
        <v>0</v>
      </c>
      <c r="F19" s="31">
        <v>-281.85929999999996</v>
      </c>
      <c r="G19" s="31">
        <v>-150.48071999999999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-1602.0692100000001</v>
      </c>
      <c r="Q19" s="31">
        <v>0</v>
      </c>
      <c r="R19" s="31">
        <v>0</v>
      </c>
      <c r="S19" s="31">
        <v>0</v>
      </c>
    </row>
    <row r="20" spans="1:19" ht="12.95" customHeight="1" x14ac:dyDescent="0.2">
      <c r="A20" s="1603" t="s">
        <v>1014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Q20" s="31">
        <v>0</v>
      </c>
      <c r="R20" s="31">
        <v>0</v>
      </c>
      <c r="S20" s="31">
        <v>0</v>
      </c>
    </row>
    <row r="21" spans="1:19" ht="12.95" customHeight="1" x14ac:dyDescent="0.2">
      <c r="A21" s="1603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-150.48071999999999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-150.48071999999999</v>
      </c>
      <c r="Q21" s="31">
        <v>0</v>
      </c>
      <c r="R21" s="31">
        <v>0</v>
      </c>
      <c r="S21" s="31">
        <v>0</v>
      </c>
    </row>
    <row r="22" spans="1:19" ht="12.95" customHeight="1" x14ac:dyDescent="0.2">
      <c r="A22" s="1603" t="s">
        <v>1013</v>
      </c>
      <c r="B22" s="31">
        <v>-1169.72919</v>
      </c>
      <c r="C22" s="31">
        <v>0</v>
      </c>
      <c r="D22" s="31">
        <v>0</v>
      </c>
      <c r="E22" s="31">
        <v>0</v>
      </c>
      <c r="F22" s="31">
        <v>-281.85929999999996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-1451.5884900000001</v>
      </c>
      <c r="Q22" s="31">
        <v>0</v>
      </c>
      <c r="R22" s="31">
        <v>0</v>
      </c>
      <c r="S22" s="31">
        <v>0</v>
      </c>
    </row>
    <row r="23" spans="1:19" ht="12.95" customHeight="1" x14ac:dyDescent="0.2">
      <c r="A23" s="1603" t="s">
        <v>1291</v>
      </c>
      <c r="B23" s="31">
        <v>-2.3412499999999881</v>
      </c>
      <c r="C23" s="31">
        <v>5.4566600000000562</v>
      </c>
      <c r="D23" s="31">
        <v>-900.66069999999991</v>
      </c>
      <c r="E23" s="31">
        <v>-621.06133000000068</v>
      </c>
      <c r="F23" s="31">
        <v>0</v>
      </c>
      <c r="G23" s="31">
        <v>-1824.6203899999982</v>
      </c>
      <c r="H23" s="31">
        <v>1.8595700000000002</v>
      </c>
      <c r="I23" s="31">
        <v>-677.40400000000045</v>
      </c>
      <c r="J23" s="31">
        <v>-20.74291999999997</v>
      </c>
      <c r="K23" s="31">
        <v>0</v>
      </c>
      <c r="L23" s="31">
        <v>8.460469999999999</v>
      </c>
      <c r="M23" s="31">
        <v>0</v>
      </c>
      <c r="N23" s="31">
        <v>0</v>
      </c>
      <c r="O23" s="31">
        <v>-4031.0538899999992</v>
      </c>
      <c r="Q23" s="31">
        <v>2.9033199999999999</v>
      </c>
      <c r="R23" s="31">
        <v>-116.26244000000001</v>
      </c>
      <c r="S23" s="31">
        <v>-113.35912000000002</v>
      </c>
    </row>
    <row r="24" spans="1:19" ht="12.95" customHeight="1" x14ac:dyDescent="0.2">
      <c r="A24" s="1603" t="s">
        <v>1292</v>
      </c>
      <c r="B24" s="31">
        <v>-122.03466</v>
      </c>
      <c r="C24" s="31">
        <v>-24.553810000000002</v>
      </c>
      <c r="D24" s="31">
        <v>-1886.30933</v>
      </c>
      <c r="E24" s="31">
        <v>-4297.9194100000004</v>
      </c>
      <c r="F24" s="31">
        <v>-126.68279</v>
      </c>
      <c r="G24" s="31">
        <v>-7211.4179299999987</v>
      </c>
      <c r="H24" s="31">
        <v>0</v>
      </c>
      <c r="I24" s="31">
        <v>-4634.3770000000004</v>
      </c>
      <c r="J24" s="31">
        <v>-855.38995999999997</v>
      </c>
      <c r="K24" s="31">
        <v>0</v>
      </c>
      <c r="L24" s="31">
        <v>0</v>
      </c>
      <c r="M24" s="31">
        <v>0</v>
      </c>
      <c r="N24" s="31">
        <v>0</v>
      </c>
      <c r="O24" s="31">
        <v>-19158.68489</v>
      </c>
      <c r="Q24" s="31">
        <v>0</v>
      </c>
      <c r="R24" s="31">
        <v>-587.83126000000004</v>
      </c>
      <c r="S24" s="31">
        <v>-587.83126000000004</v>
      </c>
    </row>
    <row r="25" spans="1:19" ht="12.95" customHeight="1" x14ac:dyDescent="0.2">
      <c r="A25" s="1603" t="s">
        <v>26</v>
      </c>
      <c r="B25" s="31">
        <v>115.99831</v>
      </c>
      <c r="C25" s="31">
        <v>24.553810000000002</v>
      </c>
      <c r="D25" s="31">
        <v>121.79958999999999</v>
      </c>
      <c r="E25" s="31">
        <v>3390.1680699999997</v>
      </c>
      <c r="F25" s="31">
        <v>126.68279</v>
      </c>
      <c r="G25" s="31">
        <v>10.978239999999994</v>
      </c>
      <c r="H25" s="31">
        <v>1.41008</v>
      </c>
      <c r="I25" s="31">
        <v>3956.973</v>
      </c>
      <c r="J25" s="31">
        <v>812.62043000000006</v>
      </c>
      <c r="K25" s="31">
        <v>0</v>
      </c>
      <c r="L25" s="31">
        <v>0</v>
      </c>
      <c r="M25" s="31">
        <v>0</v>
      </c>
      <c r="N25" s="1604">
        <v>0</v>
      </c>
      <c r="O25" s="31">
        <v>8561.1843200000003</v>
      </c>
      <c r="Q25" s="31">
        <v>0</v>
      </c>
      <c r="R25" s="31">
        <v>0</v>
      </c>
      <c r="S25" s="31">
        <v>0</v>
      </c>
    </row>
    <row r="26" spans="1:19" ht="12.95" customHeight="1" x14ac:dyDescent="0.2">
      <c r="A26" s="1603" t="s">
        <v>1293</v>
      </c>
      <c r="B26" s="31">
        <v>74.871570000000006</v>
      </c>
      <c r="C26" s="31">
        <v>1492.8459700000001</v>
      </c>
      <c r="D26" s="31">
        <v>912.40535000000011</v>
      </c>
      <c r="E26" s="31">
        <v>1370.54351</v>
      </c>
      <c r="F26" s="31">
        <v>0</v>
      </c>
      <c r="G26" s="31">
        <v>5376.0448200000001</v>
      </c>
      <c r="H26" s="31">
        <v>1.6214600000000001</v>
      </c>
      <c r="I26" s="31">
        <v>0</v>
      </c>
      <c r="J26" s="31">
        <v>440.53143999999998</v>
      </c>
      <c r="K26" s="31">
        <v>0</v>
      </c>
      <c r="L26" s="31">
        <v>8.460469999999999</v>
      </c>
      <c r="M26" s="31">
        <v>0</v>
      </c>
      <c r="N26" s="31">
        <v>0</v>
      </c>
      <c r="O26" s="31">
        <v>9677.324590000002</v>
      </c>
      <c r="Q26" s="31">
        <v>5.2787600000000001</v>
      </c>
      <c r="R26" s="31">
        <v>494.42382000000003</v>
      </c>
      <c r="S26" s="31">
        <v>499.70258000000001</v>
      </c>
    </row>
    <row r="27" spans="1:19" ht="12.95" customHeight="1" x14ac:dyDescent="0.2">
      <c r="A27" s="1603" t="s">
        <v>27</v>
      </c>
      <c r="B27" s="31">
        <v>-71.176469999999995</v>
      </c>
      <c r="C27" s="31">
        <v>-1487.38931</v>
      </c>
      <c r="D27" s="31">
        <v>-48.556309999999996</v>
      </c>
      <c r="E27" s="31">
        <v>-1083.8534999999999</v>
      </c>
      <c r="F27" s="31">
        <v>0</v>
      </c>
      <c r="G27" s="31">
        <v>-0.22552</v>
      </c>
      <c r="H27" s="31">
        <v>-1.17197</v>
      </c>
      <c r="I27" s="31">
        <v>0</v>
      </c>
      <c r="J27" s="31">
        <v>-418.50483000000003</v>
      </c>
      <c r="K27" s="31">
        <v>0</v>
      </c>
      <c r="L27" s="31">
        <v>0</v>
      </c>
      <c r="M27" s="31">
        <v>0</v>
      </c>
      <c r="N27" s="31">
        <v>0</v>
      </c>
      <c r="O27" s="31">
        <v>-3110.8779099999997</v>
      </c>
      <c r="Q27" s="31">
        <v>-2.3754400000000002</v>
      </c>
      <c r="R27" s="31">
        <v>-22.855</v>
      </c>
      <c r="S27" s="31">
        <v>-25.230440000000002</v>
      </c>
    </row>
    <row r="28" spans="1:19" ht="12.95" customHeight="1" x14ac:dyDescent="0.2">
      <c r="A28" s="1603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Q28" s="31">
        <v>0</v>
      </c>
      <c r="R28" s="31">
        <v>426.80099999999999</v>
      </c>
      <c r="S28" s="31">
        <v>426.80099999999999</v>
      </c>
    </row>
    <row r="29" spans="1:19" ht="12.95" customHeight="1" x14ac:dyDescent="0.2">
      <c r="A29" s="1603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Q29" s="31">
        <v>0</v>
      </c>
      <c r="R29" s="31">
        <v>0</v>
      </c>
      <c r="S29" s="31">
        <v>0</v>
      </c>
    </row>
    <row r="30" spans="1:19" ht="12.95" customHeight="1" x14ac:dyDescent="0.2">
      <c r="A30" s="1603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Q30" s="31">
        <v>0</v>
      </c>
      <c r="R30" s="31">
        <v>-20.684999999999999</v>
      </c>
      <c r="S30" s="31">
        <v>-20.684999999999999</v>
      </c>
    </row>
    <row r="31" spans="1:19" ht="12.95" customHeight="1" x14ac:dyDescent="0.2">
      <c r="A31" s="1603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Q31" s="31">
        <v>0</v>
      </c>
      <c r="R31" s="31">
        <v>447.48599999999999</v>
      </c>
      <c r="S31" s="31">
        <v>447.48599999999999</v>
      </c>
    </row>
    <row r="32" spans="1:19" ht="12.95" customHeight="1" x14ac:dyDescent="0.2">
      <c r="A32" s="1603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Q32" s="31">
        <v>0</v>
      </c>
      <c r="R32" s="31">
        <v>0</v>
      </c>
      <c r="S32" s="31">
        <v>0</v>
      </c>
    </row>
    <row r="33" spans="1:19" ht="12.95" customHeight="1" x14ac:dyDescent="0.2">
      <c r="A33" s="1605" t="s">
        <v>1299</v>
      </c>
      <c r="B33" s="31">
        <v>1.4127400000000001</v>
      </c>
      <c r="C33" s="31">
        <v>2.0669999999999997E-2</v>
      </c>
      <c r="D33" s="31">
        <v>358.92124000000001</v>
      </c>
      <c r="E33" s="31">
        <v>0</v>
      </c>
      <c r="F33" s="31">
        <v>0</v>
      </c>
      <c r="G33" s="31">
        <v>954.73000000000013</v>
      </c>
      <c r="H33" s="31">
        <v>0</v>
      </c>
      <c r="I33" s="31">
        <v>217.042</v>
      </c>
      <c r="J33" s="31">
        <v>8.0173423156245942</v>
      </c>
      <c r="K33" s="31">
        <v>0</v>
      </c>
      <c r="L33" s="31">
        <v>0</v>
      </c>
      <c r="M33" s="31">
        <v>0</v>
      </c>
      <c r="N33" s="31">
        <v>0</v>
      </c>
      <c r="O33" s="31">
        <v>1540.1439923156247</v>
      </c>
      <c r="Q33" s="31">
        <v>0</v>
      </c>
      <c r="R33" s="31">
        <v>88.008939999999996</v>
      </c>
      <c r="S33" s="31">
        <v>88.008939999999996</v>
      </c>
    </row>
    <row r="34" spans="1:19" ht="12.95" customHeight="1" x14ac:dyDescent="0.2">
      <c r="A34" s="1603" t="s">
        <v>1308</v>
      </c>
      <c r="B34" s="31">
        <v>0</v>
      </c>
      <c r="C34" s="31">
        <v>0</v>
      </c>
      <c r="D34" s="31">
        <v>7.7999999999999999E-4</v>
      </c>
      <c r="E34" s="31">
        <v>1.6479000000000001</v>
      </c>
      <c r="F34" s="31">
        <v>0</v>
      </c>
      <c r="G34" s="31">
        <v>2407.648560000001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2409.2972400000008</v>
      </c>
      <c r="Q34" s="31">
        <v>0</v>
      </c>
      <c r="R34" s="31">
        <v>-0.79352</v>
      </c>
      <c r="S34" s="31">
        <v>-0.79352</v>
      </c>
    </row>
    <row r="35" spans="1:19" ht="12.95" customHeight="1" x14ac:dyDescent="0.2">
      <c r="A35" s="1603" t="s">
        <v>28</v>
      </c>
      <c r="B35" s="31">
        <v>0</v>
      </c>
      <c r="C35" s="31">
        <v>-5.5600000000000024E-3</v>
      </c>
      <c r="D35" s="31">
        <v>40</v>
      </c>
      <c r="E35" s="31">
        <v>0</v>
      </c>
      <c r="F35" s="31">
        <v>0</v>
      </c>
      <c r="G35" s="31">
        <v>554.21465999999828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594.20909999999822</v>
      </c>
      <c r="Q35" s="31">
        <v>0</v>
      </c>
      <c r="R35" s="31">
        <v>42.536239999999999</v>
      </c>
      <c r="S35" s="31">
        <v>42.536239999999999</v>
      </c>
    </row>
    <row r="36" spans="1:19" ht="12.95" customHeight="1" x14ac:dyDescent="0.2">
      <c r="A36" s="1605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Q36" s="31"/>
      <c r="R36" s="31"/>
      <c r="S36" s="31"/>
    </row>
    <row r="37" spans="1:19" ht="15" customHeight="1" x14ac:dyDescent="0.2">
      <c r="A37" s="1606" t="s">
        <v>841</v>
      </c>
      <c r="B37" s="1721">
        <v>14.394790000000029</v>
      </c>
      <c r="C37" s="1721">
        <v>7.9418800000000331</v>
      </c>
      <c r="D37" s="1721">
        <v>2405.7158199999994</v>
      </c>
      <c r="E37" s="1721">
        <v>1019.8973399999994</v>
      </c>
      <c r="F37" s="1721">
        <v>0</v>
      </c>
      <c r="G37" s="1721">
        <v>25918.22063</v>
      </c>
      <c r="H37" s="1721">
        <v>1.8595700000000002</v>
      </c>
      <c r="I37" s="1721">
        <v>1205.6926999999982</v>
      </c>
      <c r="J37" s="1721">
        <v>71.78693231562464</v>
      </c>
      <c r="K37" s="1721">
        <v>0</v>
      </c>
      <c r="L37" s="1721">
        <v>7.5284899999999988</v>
      </c>
      <c r="M37" s="1721">
        <v>0</v>
      </c>
      <c r="N37" s="1721">
        <v>-2.3219999999999991E-2</v>
      </c>
      <c r="O37" s="1721">
        <v>30653.014932315622</v>
      </c>
      <c r="P37" s="1729"/>
      <c r="Q37" s="1721">
        <v>2.9033199999999999</v>
      </c>
      <c r="R37" s="1721">
        <v>1257.57889</v>
      </c>
      <c r="S37" s="1721">
        <v>1260.4822099999999</v>
      </c>
    </row>
    <row r="38" spans="1:19" ht="12.95" customHeight="1" x14ac:dyDescent="0.2">
      <c r="A38" s="1608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Q38" s="31"/>
      <c r="R38" s="31"/>
      <c r="S38" s="31"/>
    </row>
    <row r="39" spans="1:19" ht="15" customHeight="1" x14ac:dyDescent="0.2">
      <c r="A39" s="1602" t="s">
        <v>849</v>
      </c>
      <c r="B39" s="8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Q39" s="31"/>
      <c r="R39" s="31"/>
      <c r="S39" s="31"/>
    </row>
    <row r="40" spans="1:19" ht="12.95" customHeight="1" x14ac:dyDescent="0.2">
      <c r="A40" s="78" t="s">
        <v>695</v>
      </c>
      <c r="B40" s="31">
        <v>0</v>
      </c>
      <c r="C40" s="31">
        <v>15.190770000000043</v>
      </c>
      <c r="D40" s="31">
        <v>-442.24014615428734</v>
      </c>
      <c r="E40" s="31">
        <v>-306.72599999999983</v>
      </c>
      <c r="F40" s="31">
        <v>0</v>
      </c>
      <c r="G40" s="31">
        <v>-10735.56969601572</v>
      </c>
      <c r="H40" s="31">
        <v>0</v>
      </c>
      <c r="I40" s="31">
        <v>-597.80925999999999</v>
      </c>
      <c r="J40" s="31">
        <v>-21.235870000000048</v>
      </c>
      <c r="K40" s="31">
        <v>0</v>
      </c>
      <c r="L40" s="31">
        <v>3.7742300000000029</v>
      </c>
      <c r="M40" s="31">
        <v>0</v>
      </c>
      <c r="N40" s="31">
        <v>-1.8056200000000044</v>
      </c>
      <c r="O40" s="31">
        <v>-12086.421592170005</v>
      </c>
      <c r="Q40" s="31">
        <v>0</v>
      </c>
      <c r="R40" s="31">
        <v>-208.73878999999999</v>
      </c>
      <c r="S40" s="31">
        <v>-208.73878999999999</v>
      </c>
    </row>
    <row r="41" spans="1:19" ht="12.95" customHeight="1" x14ac:dyDescent="0.2">
      <c r="A41" s="897" t="s">
        <v>693</v>
      </c>
      <c r="B41" s="31">
        <v>-21.440099999999997</v>
      </c>
      <c r="C41" s="31">
        <v>-363.91377</v>
      </c>
      <c r="D41" s="31">
        <v>-204.17271</v>
      </c>
      <c r="E41" s="31">
        <v>-541.95478999999989</v>
      </c>
      <c r="F41" s="31">
        <v>0</v>
      </c>
      <c r="G41" s="31">
        <v>-3234.6629860141993</v>
      </c>
      <c r="H41" s="31">
        <v>0</v>
      </c>
      <c r="I41" s="31">
        <v>-27.068999999999999</v>
      </c>
      <c r="J41" s="31">
        <v>52.895320000000005</v>
      </c>
      <c r="K41" s="31">
        <v>0</v>
      </c>
      <c r="L41" s="31">
        <v>-23.323589999999999</v>
      </c>
      <c r="M41" s="31">
        <v>0</v>
      </c>
      <c r="N41" s="31">
        <v>-23.410810000000001</v>
      </c>
      <c r="O41" s="31">
        <v>-4387.0524360142008</v>
      </c>
      <c r="Q41" s="31">
        <v>0</v>
      </c>
      <c r="R41" s="31">
        <v>-321.91199999999998</v>
      </c>
      <c r="S41" s="31">
        <v>-321.91199999999998</v>
      </c>
    </row>
    <row r="42" spans="1:19" ht="12.95" customHeight="1" x14ac:dyDescent="0.2">
      <c r="A42" s="897" t="s">
        <v>156</v>
      </c>
      <c r="B42" s="31">
        <v>-21.440099999999997</v>
      </c>
      <c r="C42" s="31">
        <v>-363.91377</v>
      </c>
      <c r="D42" s="31">
        <v>-204.17271</v>
      </c>
      <c r="E42" s="31">
        <v>-541.95479</v>
      </c>
      <c r="F42" s="31">
        <v>0</v>
      </c>
      <c r="G42" s="31">
        <v>-2573.0242042433001</v>
      </c>
      <c r="H42" s="31">
        <v>0</v>
      </c>
      <c r="I42" s="31">
        <v>-27.068999999999999</v>
      </c>
      <c r="J42" s="31">
        <v>52.895319999999998</v>
      </c>
      <c r="K42" s="31">
        <v>0</v>
      </c>
      <c r="L42" s="31">
        <v>-23.323589999999999</v>
      </c>
      <c r="M42" s="31">
        <v>0</v>
      </c>
      <c r="N42" s="31">
        <v>-23.410810000000001</v>
      </c>
      <c r="O42" s="31">
        <v>-3725.4136542432998</v>
      </c>
      <c r="Q42" s="31">
        <v>0</v>
      </c>
      <c r="R42" s="31">
        <v>-321.91199999999998</v>
      </c>
      <c r="S42" s="31">
        <v>-321.91199999999998</v>
      </c>
    </row>
    <row r="43" spans="1:19" ht="12.95" customHeight="1" x14ac:dyDescent="0.2">
      <c r="A43" s="897" t="s">
        <v>157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-661.63878964725996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-661.63878964725996</v>
      </c>
      <c r="Q43" s="31">
        <v>0</v>
      </c>
      <c r="R43" s="31">
        <v>0</v>
      </c>
      <c r="S43" s="31">
        <v>0</v>
      </c>
    </row>
    <row r="44" spans="1:19" ht="12.95" customHeight="1" x14ac:dyDescent="0.2">
      <c r="A44" s="897" t="s">
        <v>691</v>
      </c>
      <c r="B44" s="31">
        <v>21.440099999999997</v>
      </c>
      <c r="C44" s="31">
        <v>360.94894999999997</v>
      </c>
      <c r="D44" s="31">
        <v>24.98659</v>
      </c>
      <c r="E44" s="31">
        <v>420.01494000000002</v>
      </c>
      <c r="F44" s="31">
        <v>0</v>
      </c>
      <c r="G44" s="31">
        <v>0</v>
      </c>
      <c r="H44" s="31">
        <v>0</v>
      </c>
      <c r="I44" s="31">
        <v>22.896999999999998</v>
      </c>
      <c r="J44" s="31">
        <v>-63.20001000000007</v>
      </c>
      <c r="K44" s="31">
        <v>0</v>
      </c>
      <c r="L44" s="31">
        <v>0</v>
      </c>
      <c r="M44" s="31">
        <v>0</v>
      </c>
      <c r="N44" s="31">
        <v>22.236369999999997</v>
      </c>
      <c r="O44" s="31">
        <v>809.32393999999999</v>
      </c>
      <c r="Q44" s="31">
        <v>0</v>
      </c>
      <c r="R44" s="31">
        <v>0.75975000000000004</v>
      </c>
      <c r="S44" s="31">
        <v>0.75975000000000004</v>
      </c>
    </row>
    <row r="45" spans="1:19" ht="12.95" customHeight="1" x14ac:dyDescent="0.2">
      <c r="A45" s="73" t="s">
        <v>1606</v>
      </c>
      <c r="B45" s="31">
        <v>0</v>
      </c>
      <c r="C45" s="31">
        <v>360.94895000000002</v>
      </c>
      <c r="D45" s="31">
        <v>24.98659</v>
      </c>
      <c r="E45" s="31">
        <v>420.01494000000002</v>
      </c>
      <c r="F45" s="31">
        <v>0</v>
      </c>
      <c r="G45" s="31">
        <v>0</v>
      </c>
      <c r="H45" s="31">
        <v>0</v>
      </c>
      <c r="I45" s="31">
        <v>22.896999999999998</v>
      </c>
      <c r="J45" s="31">
        <v>-63.20001000000007</v>
      </c>
      <c r="K45" s="31">
        <v>0</v>
      </c>
      <c r="L45" s="31">
        <v>0</v>
      </c>
      <c r="M45" s="31">
        <v>0</v>
      </c>
      <c r="N45" s="31">
        <v>22.2363635</v>
      </c>
      <c r="O45" s="31">
        <v>787.88383350000004</v>
      </c>
      <c r="Q45" s="31">
        <v>0</v>
      </c>
      <c r="R45" s="31">
        <v>0.75975000000000004</v>
      </c>
      <c r="S45" s="31">
        <v>0.75975000000000004</v>
      </c>
    </row>
    <row r="46" spans="1:19" ht="12.95" customHeight="1" x14ac:dyDescent="0.2">
      <c r="A46" s="73" t="s">
        <v>1922</v>
      </c>
      <c r="B46" s="31">
        <v>0</v>
      </c>
      <c r="C46" s="31">
        <v>0</v>
      </c>
      <c r="D46" s="31">
        <v>24.98659</v>
      </c>
      <c r="E46" s="31">
        <v>420.01494000000002</v>
      </c>
      <c r="F46" s="31">
        <v>0</v>
      </c>
      <c r="G46" s="31">
        <v>0</v>
      </c>
      <c r="H46" s="31">
        <v>0</v>
      </c>
      <c r="I46" s="31">
        <v>22.896999999999998</v>
      </c>
      <c r="J46" s="31">
        <v>0</v>
      </c>
      <c r="K46" s="31">
        <v>0</v>
      </c>
      <c r="L46" s="31">
        <v>0</v>
      </c>
      <c r="M46" s="31">
        <v>0</v>
      </c>
      <c r="N46" s="31">
        <v>22.2363635</v>
      </c>
      <c r="O46" s="31">
        <v>490.13489349999998</v>
      </c>
      <c r="Q46" s="31">
        <v>0</v>
      </c>
      <c r="R46" s="31">
        <v>0</v>
      </c>
      <c r="S46" s="31">
        <v>0</v>
      </c>
    </row>
    <row r="47" spans="1:19" ht="12.95" customHeight="1" x14ac:dyDescent="0.2">
      <c r="A47" s="73" t="s">
        <v>1004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-63.20001000000007</v>
      </c>
      <c r="K47" s="31">
        <v>0</v>
      </c>
      <c r="L47" s="31">
        <v>0</v>
      </c>
      <c r="M47" s="31">
        <v>0</v>
      </c>
      <c r="N47" s="31">
        <v>0</v>
      </c>
      <c r="O47" s="31">
        <v>-63.20001000000007</v>
      </c>
      <c r="Q47" s="31">
        <v>0</v>
      </c>
      <c r="R47" s="31">
        <v>0</v>
      </c>
      <c r="S47" s="31">
        <v>0</v>
      </c>
    </row>
    <row r="48" spans="1:19" ht="12.95" customHeight="1" x14ac:dyDescent="0.2">
      <c r="A48" s="73" t="s">
        <v>1013</v>
      </c>
      <c r="B48" s="31">
        <v>0</v>
      </c>
      <c r="C48" s="31">
        <v>360.94895000000002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360.94895000000002</v>
      </c>
      <c r="Q48" s="31">
        <v>0</v>
      </c>
      <c r="R48" s="31">
        <v>0.75975000000000004</v>
      </c>
      <c r="S48" s="31">
        <v>0.75975000000000004</v>
      </c>
    </row>
    <row r="49" spans="1:19" ht="12.95" customHeight="1" x14ac:dyDescent="0.2">
      <c r="A49" s="73" t="s">
        <v>3759</v>
      </c>
      <c r="B49" s="31">
        <v>21.440099999999997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21.440099999999997</v>
      </c>
      <c r="Q49" s="31">
        <v>0</v>
      </c>
      <c r="R49" s="31">
        <v>0</v>
      </c>
      <c r="S49" s="31">
        <v>0</v>
      </c>
    </row>
    <row r="50" spans="1:19" ht="12.95" customHeight="1" x14ac:dyDescent="0.2">
      <c r="A50" s="73" t="s">
        <v>1014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Q50" s="31">
        <v>0</v>
      </c>
      <c r="R50" s="31">
        <v>0</v>
      </c>
      <c r="S50" s="31">
        <v>0</v>
      </c>
    </row>
    <row r="51" spans="1:19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Q51" s="31">
        <v>0</v>
      </c>
      <c r="R51" s="31">
        <v>0</v>
      </c>
      <c r="S51" s="31">
        <v>0</v>
      </c>
    </row>
    <row r="52" spans="1:19" ht="12.95" customHeight="1" x14ac:dyDescent="0.2">
      <c r="A52" s="73" t="s">
        <v>1013</v>
      </c>
      <c r="B52" s="31">
        <v>21.440099999999997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21.440099999999997</v>
      </c>
      <c r="Q52" s="31">
        <v>0</v>
      </c>
      <c r="R52" s="31">
        <v>0</v>
      </c>
      <c r="S52" s="31">
        <v>0</v>
      </c>
    </row>
    <row r="53" spans="1:19" ht="12.95" customHeight="1" x14ac:dyDescent="0.2">
      <c r="A53" s="1609" t="s">
        <v>1300</v>
      </c>
      <c r="B53" s="31">
        <v>0</v>
      </c>
      <c r="C53" s="31">
        <v>18.155590000000075</v>
      </c>
      <c r="D53" s="31">
        <v>-263.05402615428738</v>
      </c>
      <c r="E53" s="31">
        <v>-184.78614999999996</v>
      </c>
      <c r="F53" s="31">
        <v>0</v>
      </c>
      <c r="G53" s="31">
        <v>-7500.9067100015209</v>
      </c>
      <c r="H53" s="31">
        <v>0</v>
      </c>
      <c r="I53" s="31">
        <v>-593.63725999999997</v>
      </c>
      <c r="J53" s="31">
        <v>-10.931179999999983</v>
      </c>
      <c r="K53" s="31">
        <v>0</v>
      </c>
      <c r="L53" s="31">
        <v>27.097820000000002</v>
      </c>
      <c r="M53" s="31">
        <v>0</v>
      </c>
      <c r="N53" s="31">
        <v>-0.6311800000000003</v>
      </c>
      <c r="O53" s="31">
        <v>-8508.6930961558064</v>
      </c>
      <c r="Q53" s="31">
        <v>0</v>
      </c>
      <c r="R53" s="31">
        <v>112.41345999999999</v>
      </c>
      <c r="S53" s="31">
        <v>112.41345999999999</v>
      </c>
    </row>
    <row r="54" spans="1:19" ht="12.95" customHeight="1" x14ac:dyDescent="0.2">
      <c r="A54" s="1609" t="s">
        <v>1301</v>
      </c>
      <c r="B54" s="31">
        <v>-847.19590000000005</v>
      </c>
      <c r="C54" s="31">
        <v>-1307.3696499999999</v>
      </c>
      <c r="D54" s="31">
        <v>-310.76659999999998</v>
      </c>
      <c r="E54" s="31">
        <v>-1083.15491</v>
      </c>
      <c r="F54" s="31">
        <v>0</v>
      </c>
      <c r="G54" s="31">
        <v>-13823.295800000571</v>
      </c>
      <c r="H54" s="31">
        <v>0</v>
      </c>
      <c r="I54" s="31">
        <v>-4239.9255899999998</v>
      </c>
      <c r="J54" s="31">
        <v>-112.44782000000001</v>
      </c>
      <c r="K54" s="31">
        <v>0</v>
      </c>
      <c r="L54" s="31">
        <v>-3.0698300000000001</v>
      </c>
      <c r="M54" s="31">
        <v>0</v>
      </c>
      <c r="N54" s="31">
        <v>-4.4331100000000001</v>
      </c>
      <c r="O54" s="31">
        <v>-21731.659210000573</v>
      </c>
      <c r="Q54" s="31">
        <v>0</v>
      </c>
      <c r="R54" s="31">
        <v>-2510.9025699999997</v>
      </c>
      <c r="S54" s="31">
        <v>-2510.9025699999997</v>
      </c>
    </row>
    <row r="55" spans="1:19" ht="12.95" customHeight="1" x14ac:dyDescent="0.2">
      <c r="A55" s="1609" t="s">
        <v>1302</v>
      </c>
      <c r="B55" s="31">
        <v>847.19590000000005</v>
      </c>
      <c r="C55" s="31">
        <v>1292.51883</v>
      </c>
      <c r="D55" s="31">
        <v>3.7125738457125763</v>
      </c>
      <c r="E55" s="31">
        <v>839.44506999999999</v>
      </c>
      <c r="F55" s="31">
        <v>0</v>
      </c>
      <c r="G55" s="31">
        <v>167.53299999905005</v>
      </c>
      <c r="H55" s="31">
        <v>0</v>
      </c>
      <c r="I55" s="31">
        <v>3646.2883299999999</v>
      </c>
      <c r="J55" s="31">
        <v>102.30008000000002</v>
      </c>
      <c r="K55" s="31">
        <v>0</v>
      </c>
      <c r="L55" s="31">
        <v>0</v>
      </c>
      <c r="M55" s="31">
        <v>0</v>
      </c>
      <c r="N55" s="31">
        <v>3.8337699999999999</v>
      </c>
      <c r="O55" s="31">
        <v>6902.8275538447633</v>
      </c>
      <c r="Q55" s="31">
        <v>0</v>
      </c>
      <c r="R55" s="31">
        <v>2039.3395</v>
      </c>
      <c r="S55" s="31">
        <v>2039.3395</v>
      </c>
    </row>
    <row r="56" spans="1:19" ht="12.95" customHeight="1" x14ac:dyDescent="0.2">
      <c r="A56" s="1609" t="s">
        <v>1303</v>
      </c>
      <c r="B56" s="31">
        <v>-25.243869999999998</v>
      </c>
      <c r="C56" s="31">
        <v>1928.2901199999999</v>
      </c>
      <c r="D56" s="31">
        <v>44</v>
      </c>
      <c r="E56" s="31">
        <v>261.88307000000003</v>
      </c>
      <c r="F56" s="31">
        <v>0</v>
      </c>
      <c r="G56" s="31">
        <v>6635.13609</v>
      </c>
      <c r="H56" s="31">
        <v>0</v>
      </c>
      <c r="I56" s="31">
        <v>0</v>
      </c>
      <c r="J56" s="31">
        <v>-25.910820000000001</v>
      </c>
      <c r="K56" s="31">
        <v>0</v>
      </c>
      <c r="L56" s="31">
        <v>30.167650000000002</v>
      </c>
      <c r="M56" s="31">
        <v>0</v>
      </c>
      <c r="N56" s="31">
        <v>0.9556</v>
      </c>
      <c r="O56" s="31">
        <v>8849.2778399999988</v>
      </c>
      <c r="Q56" s="31">
        <v>0</v>
      </c>
      <c r="R56" s="31">
        <v>2524.8908199999996</v>
      </c>
      <c r="S56" s="31">
        <v>2524.8908199999996</v>
      </c>
    </row>
    <row r="57" spans="1:19" ht="12.95" customHeight="1" x14ac:dyDescent="0.2">
      <c r="A57" s="1609" t="s">
        <v>1304</v>
      </c>
      <c r="B57" s="31">
        <v>25.243869999999998</v>
      </c>
      <c r="C57" s="31">
        <v>-1895.2837099999999</v>
      </c>
      <c r="D57" s="31">
        <v>0</v>
      </c>
      <c r="E57" s="31">
        <v>-202.95938000000001</v>
      </c>
      <c r="F57" s="31">
        <v>0</v>
      </c>
      <c r="G57" s="31">
        <v>-480.28</v>
      </c>
      <c r="H57" s="31">
        <v>0</v>
      </c>
      <c r="I57" s="31">
        <v>0</v>
      </c>
      <c r="J57" s="31">
        <v>25.127380000000002</v>
      </c>
      <c r="K57" s="31">
        <v>0</v>
      </c>
      <c r="L57" s="31">
        <v>0</v>
      </c>
      <c r="M57" s="31">
        <v>0</v>
      </c>
      <c r="N57" s="31">
        <v>-0.9874400000000001</v>
      </c>
      <c r="O57" s="31">
        <v>-2529.1392799999994</v>
      </c>
      <c r="Q57" s="31">
        <v>0</v>
      </c>
      <c r="R57" s="31">
        <v>-1940.9142899999999</v>
      </c>
      <c r="S57" s="31">
        <v>-1940.9142899999999</v>
      </c>
    </row>
    <row r="58" spans="1:19" ht="12.95" customHeight="1" x14ac:dyDescent="0.2">
      <c r="A58" s="1603" t="s">
        <v>1228</v>
      </c>
      <c r="B58" s="31">
        <v>0</v>
      </c>
      <c r="C58" s="31">
        <v>0</v>
      </c>
      <c r="D58" s="31">
        <v>0</v>
      </c>
      <c r="E58" s="31">
        <v>-78.231040000000007</v>
      </c>
      <c r="F58" s="31">
        <v>0</v>
      </c>
      <c r="G58" s="31">
        <v>-99.969210000190003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-178.20025000019001</v>
      </c>
      <c r="Q58" s="31">
        <v>0</v>
      </c>
      <c r="R58" s="31">
        <v>0</v>
      </c>
      <c r="S58" s="31">
        <v>0</v>
      </c>
    </row>
    <row r="59" spans="1:19" ht="12.95" customHeight="1" x14ac:dyDescent="0.2">
      <c r="A59" s="1605" t="s">
        <v>3760</v>
      </c>
      <c r="B59" s="31">
        <v>0</v>
      </c>
      <c r="C59" s="31">
        <v>-0.29640999999999984</v>
      </c>
      <c r="D59" s="31">
        <v>-348.89454000000001</v>
      </c>
      <c r="E59" s="31">
        <v>-196.71729000000002</v>
      </c>
      <c r="F59" s="31">
        <v>0</v>
      </c>
      <c r="G59" s="31">
        <v>-2537.37</v>
      </c>
      <c r="H59" s="31">
        <v>0</v>
      </c>
      <c r="I59" s="31">
        <v>-186.256</v>
      </c>
      <c r="J59" s="31">
        <v>-10.141500000000001</v>
      </c>
      <c r="K59" s="31">
        <v>0</v>
      </c>
      <c r="L59" s="31">
        <v>0.11184999999999999</v>
      </c>
      <c r="M59" s="31">
        <v>0</v>
      </c>
      <c r="N59" s="31">
        <v>0</v>
      </c>
      <c r="O59" s="31">
        <v>-3279.5638899999999</v>
      </c>
      <c r="Q59" s="31">
        <v>0</v>
      </c>
      <c r="R59" s="31">
        <v>0</v>
      </c>
      <c r="S59" s="31">
        <v>0</v>
      </c>
    </row>
    <row r="60" spans="1:19" ht="12.95" customHeight="1" x14ac:dyDescent="0.2">
      <c r="A60" s="1704" t="s">
        <v>1232</v>
      </c>
      <c r="B60" s="31">
        <v>27.327660000000009</v>
      </c>
      <c r="C60" s="31">
        <v>145.82722999999999</v>
      </c>
      <c r="D60" s="31">
        <v>-318.07246939099997</v>
      </c>
      <c r="E60" s="31">
        <v>-1686.3979800000002</v>
      </c>
      <c r="F60" s="31">
        <v>6.1575521723426583</v>
      </c>
      <c r="G60" s="31">
        <v>-14122.557710000581</v>
      </c>
      <c r="H60" s="31">
        <v>0</v>
      </c>
      <c r="I60" s="31">
        <v>-3008.7395099999994</v>
      </c>
      <c r="J60" s="31">
        <v>-11.078237868935403</v>
      </c>
      <c r="K60" s="31">
        <v>-0.26991000000000004</v>
      </c>
      <c r="L60" s="31">
        <v>-171.45887058472661</v>
      </c>
      <c r="M60" s="31">
        <v>-0.54797044352418234</v>
      </c>
      <c r="N60" s="31">
        <v>-113.46847706247844</v>
      </c>
      <c r="O60" s="31">
        <v>-19253.278693178901</v>
      </c>
      <c r="Q60" s="31">
        <v>0.31286754008969581</v>
      </c>
      <c r="R60" s="31">
        <v>-127.52257999999999</v>
      </c>
      <c r="S60" s="31">
        <v>-127.26781245991029</v>
      </c>
    </row>
    <row r="61" spans="1:19" ht="12.95" customHeight="1" x14ac:dyDescent="0.2">
      <c r="A61" s="1708" t="s">
        <v>2036</v>
      </c>
      <c r="B61" s="31">
        <v>-183.92075</v>
      </c>
      <c r="C61" s="31">
        <v>-167.22226000000001</v>
      </c>
      <c r="D61" s="31">
        <v>-329.14601939099998</v>
      </c>
      <c r="E61" s="31">
        <v>-559.61037999999996</v>
      </c>
      <c r="F61" s="31">
        <v>-18.86983</v>
      </c>
      <c r="G61" s="31">
        <v>-2496.8217400005706</v>
      </c>
      <c r="H61" s="31">
        <v>0</v>
      </c>
      <c r="I61" s="31">
        <v>-744.19499999999994</v>
      </c>
      <c r="J61" s="31">
        <v>-138.27231</v>
      </c>
      <c r="K61" s="31">
        <v>0</v>
      </c>
      <c r="L61" s="31">
        <v>-2.22438</v>
      </c>
      <c r="M61" s="31">
        <v>0</v>
      </c>
      <c r="N61" s="31">
        <v>2.1149999999999999E-2</v>
      </c>
      <c r="O61" s="31">
        <v>-4640.2615193915708</v>
      </c>
      <c r="Q61" s="31">
        <v>0</v>
      </c>
      <c r="R61" s="31">
        <v>-102.74436999999999</v>
      </c>
      <c r="S61" s="31">
        <v>-102.74436999999999</v>
      </c>
    </row>
    <row r="62" spans="1:19" ht="12.95" customHeight="1" x14ac:dyDescent="0.2">
      <c r="A62" s="1708" t="s">
        <v>3962</v>
      </c>
      <c r="B62" s="31">
        <v>-183.92075</v>
      </c>
      <c r="C62" s="31">
        <v>-167.22226000000001</v>
      </c>
      <c r="D62" s="31">
        <v>-329.14601939099998</v>
      </c>
      <c r="E62" s="31">
        <v>-559.61037999999996</v>
      </c>
      <c r="F62" s="31">
        <v>-18.86983</v>
      </c>
      <c r="G62" s="31">
        <v>-2496.8217400003805</v>
      </c>
      <c r="H62" s="31">
        <v>0</v>
      </c>
      <c r="I62" s="31">
        <v>-569.72199999999998</v>
      </c>
      <c r="J62" s="31">
        <v>-138.27231</v>
      </c>
      <c r="K62" s="31">
        <v>0</v>
      </c>
      <c r="L62" s="31">
        <v>-2.22438</v>
      </c>
      <c r="M62" s="31">
        <v>0</v>
      </c>
      <c r="N62" s="31">
        <v>2.1149999999999999E-2</v>
      </c>
      <c r="O62" s="31">
        <v>-4465.7885193913808</v>
      </c>
      <c r="Q62" s="31">
        <v>0</v>
      </c>
      <c r="R62" s="31">
        <v>-102.74436999999999</v>
      </c>
      <c r="S62" s="31">
        <v>-102.74436999999999</v>
      </c>
    </row>
    <row r="63" spans="1:19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-1.899898052215576E-10</v>
      </c>
      <c r="H63" s="31">
        <v>0</v>
      </c>
      <c r="I63" s="31">
        <v>-174.47300000000001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-174.47300000019001</v>
      </c>
      <c r="Q63" s="31">
        <v>0</v>
      </c>
      <c r="R63" s="31">
        <v>0</v>
      </c>
      <c r="S63" s="31">
        <v>0</v>
      </c>
    </row>
    <row r="64" spans="1:19" ht="12.95" customHeight="1" x14ac:dyDescent="0.2">
      <c r="A64" s="1708" t="s">
        <v>1946</v>
      </c>
      <c r="B64" s="31">
        <v>229.94836000000001</v>
      </c>
      <c r="C64" s="31">
        <v>390.60376000000002</v>
      </c>
      <c r="D64" s="31">
        <v>26.463669999999997</v>
      </c>
      <c r="E64" s="31">
        <v>1525.28379</v>
      </c>
      <c r="F64" s="31">
        <v>27.944110000000002</v>
      </c>
      <c r="G64" s="31">
        <v>-2681.4977899999999</v>
      </c>
      <c r="H64" s="31">
        <v>0</v>
      </c>
      <c r="I64" s="31">
        <v>1672.5600200000001</v>
      </c>
      <c r="J64" s="31">
        <v>181.74314000000001</v>
      </c>
      <c r="K64" s="31">
        <v>0</v>
      </c>
      <c r="L64" s="31">
        <v>0</v>
      </c>
      <c r="M64" s="31">
        <v>0</v>
      </c>
      <c r="N64" s="31">
        <v>-0.69710000000000005</v>
      </c>
      <c r="O64" s="31">
        <v>1372.35196</v>
      </c>
      <c r="Q64" s="31">
        <v>0.53447</v>
      </c>
      <c r="R64" s="31">
        <v>3.4281999999999999</v>
      </c>
      <c r="S64" s="31">
        <v>3.9045700000000001</v>
      </c>
    </row>
    <row r="65" spans="1:19" ht="12.95" customHeight="1" x14ac:dyDescent="0.2">
      <c r="A65" s="1708" t="s">
        <v>3963</v>
      </c>
      <c r="B65" s="31">
        <v>-10.78431</v>
      </c>
      <c r="C65" s="31">
        <v>-52.682270000000003</v>
      </c>
      <c r="D65" s="31">
        <v>-8.0382099999999994</v>
      </c>
      <c r="E65" s="31">
        <v>-841.19632999999999</v>
      </c>
      <c r="F65" s="31">
        <v>-2.0015495298578179</v>
      </c>
      <c r="G65" s="31">
        <v>-4273.4906000000055</v>
      </c>
      <c r="H65" s="31">
        <v>0</v>
      </c>
      <c r="I65" s="31">
        <v>-2375.4542200000001</v>
      </c>
      <c r="J65" s="31">
        <v>-28.805404735368136</v>
      </c>
      <c r="K65" s="31">
        <v>0</v>
      </c>
      <c r="L65" s="31">
        <v>-120.00691546914807</v>
      </c>
      <c r="M65" s="31">
        <v>-0.42250408783926069</v>
      </c>
      <c r="N65" s="31">
        <v>-63.463783376873003</v>
      </c>
      <c r="O65" s="31">
        <v>-7776.3460971990917</v>
      </c>
      <c r="Q65" s="31">
        <v>-0.13114533399124464</v>
      </c>
      <c r="R65" s="31">
        <v>-12.69276</v>
      </c>
      <c r="S65" s="31">
        <v>-12.823905333991245</v>
      </c>
    </row>
    <row r="66" spans="1:19" ht="12.95" customHeight="1" x14ac:dyDescent="0.2">
      <c r="A66" s="1708" t="s">
        <v>3964</v>
      </c>
      <c r="B66" s="31">
        <v>-7.9156400000000007</v>
      </c>
      <c r="C66" s="31">
        <v>-14.47321</v>
      </c>
      <c r="D66" s="31">
        <v>-5.4536499999999997</v>
      </c>
      <c r="E66" s="31">
        <v>-527.57263</v>
      </c>
      <c r="F66" s="31">
        <v>-0.76975158541602751</v>
      </c>
      <c r="G66" s="31">
        <v>-1013.9777899998094</v>
      </c>
      <c r="H66" s="31">
        <v>0</v>
      </c>
      <c r="I66" s="31">
        <v>0</v>
      </c>
      <c r="J66" s="31">
        <v>-9.9424791712697189</v>
      </c>
      <c r="K66" s="31">
        <v>0</v>
      </c>
      <c r="L66" s="31">
        <v>-36.085985941750749</v>
      </c>
      <c r="M66" s="31">
        <v>-0.11497567251352794</v>
      </c>
      <c r="N66" s="31">
        <v>-3.8897550869906006</v>
      </c>
      <c r="O66" s="31">
        <v>-1620.19586745775</v>
      </c>
      <c r="Q66" s="31">
        <v>-5.3204274298884406E-2</v>
      </c>
      <c r="R66" s="31">
        <v>-4.3199499999999995</v>
      </c>
      <c r="S66" s="31">
        <v>-4.3731542742988836</v>
      </c>
    </row>
    <row r="67" spans="1:19" ht="12.95" customHeight="1" x14ac:dyDescent="0.2">
      <c r="A67" s="1708" t="s">
        <v>3965</v>
      </c>
      <c r="B67" s="31">
        <v>0</v>
      </c>
      <c r="C67" s="31">
        <v>-7.8261200000000004</v>
      </c>
      <c r="D67" s="31">
        <v>-1.7298799999999999</v>
      </c>
      <c r="E67" s="31">
        <v>-180.72726</v>
      </c>
      <c r="F67" s="31">
        <v>-4.12825973859893E-2</v>
      </c>
      <c r="G67" s="31">
        <v>-859.60045999999898</v>
      </c>
      <c r="H67" s="31">
        <v>0</v>
      </c>
      <c r="I67" s="31">
        <v>-62.080309999999997</v>
      </c>
      <c r="J67" s="31">
        <v>-9.028359347775238</v>
      </c>
      <c r="K67" s="31">
        <v>0</v>
      </c>
      <c r="L67" s="31">
        <v>-13.141589173827791</v>
      </c>
      <c r="M67" s="31">
        <v>-1.0490683171393655E-2</v>
      </c>
      <c r="N67" s="31">
        <v>0</v>
      </c>
      <c r="O67" s="31">
        <v>-1134.1857518021593</v>
      </c>
      <c r="Q67" s="31">
        <v>-6.8718321383038064E-3</v>
      </c>
      <c r="R67" s="31">
        <v>-1.0762499999999999</v>
      </c>
      <c r="S67" s="31">
        <v>-1.0831218321383038</v>
      </c>
    </row>
    <row r="68" spans="1:19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-1.899898052215576E-10</v>
      </c>
      <c r="H68" s="31">
        <v>0</v>
      </c>
      <c r="I68" s="31">
        <v>0</v>
      </c>
      <c r="J68" s="31">
        <v>-0.13391056770005832</v>
      </c>
      <c r="K68" s="31">
        <v>0</v>
      </c>
      <c r="L68" s="31">
        <v>0</v>
      </c>
      <c r="M68" s="31">
        <v>0</v>
      </c>
      <c r="N68" s="31">
        <v>0</v>
      </c>
      <c r="O68" s="31">
        <v>-0.13391056789004813</v>
      </c>
      <c r="Q68" s="31">
        <v>0</v>
      </c>
      <c r="R68" s="31">
        <v>0</v>
      </c>
      <c r="S68" s="31">
        <v>0</v>
      </c>
    </row>
    <row r="69" spans="1:19" ht="12.95" customHeight="1" x14ac:dyDescent="0.2">
      <c r="A69" s="1704" t="s">
        <v>2340</v>
      </c>
      <c r="B69" s="31">
        <v>0</v>
      </c>
      <c r="C69" s="31">
        <v>-2.00529</v>
      </c>
      <c r="D69" s="31">
        <v>-0.16838</v>
      </c>
      <c r="E69" s="31">
        <v>-571.81939999999997</v>
      </c>
      <c r="F69" s="31">
        <v>-9.322995346130715E-2</v>
      </c>
      <c r="G69" s="31">
        <v>-2602.7168100000049</v>
      </c>
      <c r="H69" s="31">
        <v>0</v>
      </c>
      <c r="I69" s="31">
        <v>-927.76199999999994</v>
      </c>
      <c r="J69" s="31">
        <v>-6.6389140468222276</v>
      </c>
      <c r="K69" s="31">
        <v>0</v>
      </c>
      <c r="L69" s="31">
        <v>0</v>
      </c>
      <c r="M69" s="31">
        <v>0</v>
      </c>
      <c r="N69" s="31">
        <v>-41.579345837138362</v>
      </c>
      <c r="O69" s="31">
        <v>-4152.7833698374261</v>
      </c>
      <c r="Q69" s="31">
        <v>-2.2710194818713761E-3</v>
      </c>
      <c r="R69" s="31">
        <v>-4.5574500000000002</v>
      </c>
      <c r="S69" s="31">
        <v>-4.5597210194818718</v>
      </c>
    </row>
    <row r="70" spans="1:19" ht="12.95" customHeight="1" x14ac:dyDescent="0.2">
      <c r="A70" s="1708" t="s">
        <v>1285</v>
      </c>
      <c r="B70" s="31">
        <v>0</v>
      </c>
      <c r="C70" s="31">
        <v>-0.56738</v>
      </c>
      <c r="D70" s="31">
        <v>0</v>
      </c>
      <c r="E70" s="31">
        <v>-530.75576999999998</v>
      </c>
      <c r="F70" s="31">
        <v>-1.0914161536198768E-2</v>
      </c>
      <c r="G70" s="31">
        <v>-194.45251999999985</v>
      </c>
      <c r="H70" s="31">
        <v>0</v>
      </c>
      <c r="I70" s="31">
        <v>-571.80799999999999</v>
      </c>
      <c r="J70" s="31">
        <v>0</v>
      </c>
      <c r="K70" s="31">
        <v>-0.26991000000000004</v>
      </c>
      <c r="L70" s="31">
        <v>0</v>
      </c>
      <c r="M70" s="31">
        <v>0</v>
      </c>
      <c r="N70" s="31">
        <v>-3.8596427614764806</v>
      </c>
      <c r="O70" s="31">
        <v>-1301.7241369230123</v>
      </c>
      <c r="Q70" s="31">
        <v>-2.811E-2</v>
      </c>
      <c r="R70" s="31">
        <v>-5.56</v>
      </c>
      <c r="S70" s="31">
        <v>-5.5881099999999995</v>
      </c>
    </row>
    <row r="71" spans="1:19" ht="12.95" customHeight="1" x14ac:dyDescent="0.2">
      <c r="A71" s="78" t="s">
        <v>648</v>
      </c>
      <c r="B71" s="31">
        <v>0</v>
      </c>
      <c r="C71" s="31">
        <v>0</v>
      </c>
      <c r="D71" s="31">
        <v>-0.7368300000000001</v>
      </c>
      <c r="E71" s="31">
        <v>0</v>
      </c>
      <c r="F71" s="31">
        <v>3.9925898038302783E-17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1E-3</v>
      </c>
      <c r="M71" s="31">
        <v>0</v>
      </c>
      <c r="N71" s="31">
        <v>0</v>
      </c>
      <c r="O71" s="31">
        <v>-0.7358300000000001</v>
      </c>
      <c r="Q71" s="31">
        <v>0</v>
      </c>
      <c r="R71" s="31">
        <v>0</v>
      </c>
      <c r="S71" s="31">
        <v>0</v>
      </c>
    </row>
    <row r="72" spans="1:19" ht="15" customHeight="1" x14ac:dyDescent="0.2">
      <c r="A72" s="1606" t="s">
        <v>850</v>
      </c>
      <c r="B72" s="1721">
        <v>27.327660000000009</v>
      </c>
      <c r="C72" s="1721">
        <v>160.72159000000002</v>
      </c>
      <c r="D72" s="1721">
        <v>-1109.9439855452874</v>
      </c>
      <c r="E72" s="1721">
        <v>-2268.07231</v>
      </c>
      <c r="F72" s="1721">
        <v>6.1575521723426583</v>
      </c>
      <c r="G72" s="1721">
        <v>-27495.466616016492</v>
      </c>
      <c r="H72" s="1721">
        <v>0</v>
      </c>
      <c r="I72" s="1721">
        <v>-3792.8047699999993</v>
      </c>
      <c r="J72" s="1721">
        <v>-42.455607868935452</v>
      </c>
      <c r="K72" s="1721">
        <v>-0.26991000000000004</v>
      </c>
      <c r="L72" s="1721">
        <v>-167.57179058472661</v>
      </c>
      <c r="M72" s="1721">
        <v>-0.54797044352418234</v>
      </c>
      <c r="N72" s="1721">
        <v>-115.27409706247845</v>
      </c>
      <c r="O72" s="1721">
        <v>-34798.200255349111</v>
      </c>
      <c r="P72" s="1729"/>
      <c r="Q72" s="1721">
        <v>0.31286754008969581</v>
      </c>
      <c r="R72" s="1721">
        <v>-336.26137</v>
      </c>
      <c r="S72" s="1721">
        <v>-336.00660245991031</v>
      </c>
    </row>
    <row r="73" spans="1:19" ht="12.95" customHeight="1" x14ac:dyDescent="0.2">
      <c r="A73" s="1610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9"/>
      <c r="Q73" s="1727"/>
      <c r="R73" s="1727"/>
      <c r="S73" s="1727"/>
    </row>
    <row r="74" spans="1:19" ht="15" customHeight="1" thickBot="1" x14ac:dyDescent="0.25">
      <c r="A74" s="1611" t="s">
        <v>851</v>
      </c>
      <c r="B74" s="1726">
        <v>41.722450000000038</v>
      </c>
      <c r="C74" s="1726">
        <v>168.66347000000005</v>
      </c>
      <c r="D74" s="1726">
        <v>1295.771834454712</v>
      </c>
      <c r="E74" s="1726">
        <v>-1248.1749700000005</v>
      </c>
      <c r="F74" s="1726">
        <v>6.1575521723426583</v>
      </c>
      <c r="G74" s="1726">
        <v>-1577.2459860164927</v>
      </c>
      <c r="H74" s="1726">
        <v>1.8595700000000002</v>
      </c>
      <c r="I74" s="1726">
        <v>-2587.112070000001</v>
      </c>
      <c r="J74" s="1726">
        <v>29.331324446689187</v>
      </c>
      <c r="K74" s="1726">
        <v>-0.26991000000000004</v>
      </c>
      <c r="L74" s="1726">
        <v>-160.04330058472661</v>
      </c>
      <c r="M74" s="1726">
        <v>-0.54797044352418234</v>
      </c>
      <c r="N74" s="1726">
        <v>-115.29731706247844</v>
      </c>
      <c r="O74" s="1726">
        <v>-4145.18532303348</v>
      </c>
      <c r="P74" s="1729"/>
      <c r="Q74" s="1726">
        <v>3.2161875400896958</v>
      </c>
      <c r="R74" s="1726">
        <v>921.31752000000006</v>
      </c>
      <c r="S74" s="1726">
        <v>924.47560754008975</v>
      </c>
    </row>
    <row r="75" spans="1:19" ht="12.95" customHeight="1" x14ac:dyDescent="0.2">
      <c r="A75" s="1143" t="s">
        <v>2141</v>
      </c>
      <c r="B75" s="1144">
        <v>31.705309999999923</v>
      </c>
      <c r="C75" s="1144">
        <v>338.6239000000005</v>
      </c>
      <c r="D75" s="1144">
        <v>190.40097532533639</v>
      </c>
      <c r="E75" s="1144">
        <v>-191.9208100000003</v>
      </c>
      <c r="F75" s="1144">
        <v>0</v>
      </c>
      <c r="G75" s="1144">
        <v>4624.3038855156692</v>
      </c>
      <c r="H75" s="1144">
        <v>0</v>
      </c>
      <c r="I75" s="1144">
        <v>-1051.5402799999997</v>
      </c>
      <c r="J75" s="1144">
        <v>45.992400949300816</v>
      </c>
      <c r="K75" s="1144">
        <v>-11.55148999999998</v>
      </c>
      <c r="L75" s="1144">
        <v>440.79550612203428</v>
      </c>
      <c r="M75" s="1144">
        <v>-0.87733015835826134</v>
      </c>
      <c r="N75" s="1144">
        <v>73.53134</v>
      </c>
      <c r="O75" s="1144">
        <v>4489.4634077539831</v>
      </c>
      <c r="Q75" s="93">
        <v>2.8302363291873385</v>
      </c>
      <c r="R75" s="93">
        <v>-578.21707999999967</v>
      </c>
      <c r="S75" s="1589">
        <v>-572.80885367081237</v>
      </c>
    </row>
    <row r="76" spans="1:19" ht="12.95" customHeight="1" thickBot="1" x14ac:dyDescent="0.25">
      <c r="A76" s="1143" t="s">
        <v>1861</v>
      </c>
      <c r="B76" s="1146">
        <v>10.36842</v>
      </c>
      <c r="C76" s="1146">
        <v>207.94787999999909</v>
      </c>
      <c r="D76" s="1146">
        <v>4.7722110894546184</v>
      </c>
      <c r="E76" s="1146">
        <v>-2327.7176399999998</v>
      </c>
      <c r="F76" s="1146">
        <v>4.8999999999999998E-4</v>
      </c>
      <c r="G76" s="1146">
        <v>-780.09999687268999</v>
      </c>
      <c r="H76" s="1146">
        <v>0</v>
      </c>
      <c r="I76" s="1146" t="s">
        <v>1933</v>
      </c>
      <c r="J76" s="1146">
        <v>-31.588046091297613</v>
      </c>
      <c r="K76" s="1146">
        <v>-5.6600699999999593</v>
      </c>
      <c r="L76" s="1146">
        <v>593.43280151947556</v>
      </c>
      <c r="M76" s="1146">
        <v>-0.80715045304895694</v>
      </c>
      <c r="N76" s="1146">
        <v>428.5792151936389</v>
      </c>
      <c r="O76" s="1146">
        <v>-1900.7718856144684</v>
      </c>
      <c r="Q76" s="1590">
        <v>0.51541900878923474</v>
      </c>
      <c r="R76" s="1590">
        <v>82.467609999999837</v>
      </c>
      <c r="S76" s="1590">
        <v>82.983029008789075</v>
      </c>
    </row>
    <row r="77" spans="1:19" ht="12.95" customHeight="1" x14ac:dyDescent="0.2">
      <c r="A77" s="190" t="s">
        <v>1111</v>
      </c>
      <c r="B77" s="84">
        <v>8.8585358614887735</v>
      </c>
      <c r="C77" s="84">
        <v>-340.50278000000003</v>
      </c>
      <c r="D77" s="84">
        <v>-7.3083657671471958</v>
      </c>
      <c r="E77" s="84">
        <v>-2861.3833799999998</v>
      </c>
      <c r="F77" s="84">
        <v>5.5218468740902613E-4</v>
      </c>
      <c r="G77" s="84">
        <v>-13333.041000000003</v>
      </c>
      <c r="H77" s="84">
        <v>0</v>
      </c>
      <c r="I77" s="84" t="s">
        <v>1933</v>
      </c>
      <c r="J77" s="84">
        <v>350.83389999999946</v>
      </c>
      <c r="K77" s="84">
        <v>-138.09409000000002</v>
      </c>
      <c r="L77" s="84">
        <v>113.75326999999996</v>
      </c>
      <c r="M77" s="84">
        <v>-0.33551999999999998</v>
      </c>
      <c r="N77" s="84">
        <v>220.59898482701195</v>
      </c>
      <c r="O77" s="84">
        <v>-15987.210922893963</v>
      </c>
    </row>
    <row r="78" spans="1:19" ht="12.95" customHeight="1" thickBot="1" x14ac:dyDescent="0.25">
      <c r="A78" s="191" t="s">
        <v>1112</v>
      </c>
      <c r="B78" s="85">
        <v>5.3472799999999996</v>
      </c>
      <c r="C78" s="85">
        <v>657.95550000000003</v>
      </c>
      <c r="D78" s="85">
        <v>81.010660000000001</v>
      </c>
      <c r="E78" s="85">
        <v>-1660.18</v>
      </c>
      <c r="F78" s="85">
        <v>114.39927</v>
      </c>
      <c r="G78" s="85">
        <v>-957.96</v>
      </c>
      <c r="H78" s="85" t="s">
        <v>1933</v>
      </c>
      <c r="I78" s="85" t="s">
        <v>1933</v>
      </c>
      <c r="J78" s="85">
        <v>213.45040621694213</v>
      </c>
      <c r="K78" s="85">
        <v>59.496209999999998</v>
      </c>
      <c r="L78" s="85">
        <v>1.0919930534678906</v>
      </c>
      <c r="M78" s="85">
        <v>0</v>
      </c>
      <c r="N78" s="85">
        <v>22.000648269947444</v>
      </c>
      <c r="O78" s="85">
        <v>-1459.3710124596425</v>
      </c>
      <c r="Q78" s="67"/>
      <c r="R78" s="67"/>
      <c r="S78" s="33"/>
    </row>
    <row r="80" spans="1:19" ht="12.95" customHeight="1" x14ac:dyDescent="0.2">
      <c r="A80" s="192"/>
      <c r="B80" s="33"/>
      <c r="C80" s="33"/>
      <c r="D80" s="33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33"/>
    </row>
  </sheetData>
  <mergeCells count="3">
    <mergeCell ref="A5:O6"/>
    <mergeCell ref="Q5:S6"/>
    <mergeCell ref="R7:S7"/>
  </mergeCells>
  <phoneticPr fontId="6" type="noConversion"/>
  <conditionalFormatting sqref="B8:N8 C9:O9">
    <cfRule type="expression" dxfId="197" priority="4" stopIfTrue="1">
      <formula>#REF!=1</formula>
    </cfRule>
  </conditionalFormatting>
  <conditionalFormatting sqref="O8">
    <cfRule type="expression" dxfId="196" priority="5" stopIfTrue="1">
      <formula>#REF!=1</formula>
    </cfRule>
  </conditionalFormatting>
  <conditionalFormatting sqref="Q8:R8">
    <cfRule type="expression" dxfId="195" priority="1" stopIfTrue="1">
      <formula>$E8=1</formula>
    </cfRule>
  </conditionalFormatting>
  <conditionalFormatting sqref="S8">
    <cfRule type="expression" dxfId="194" priority="2" stopIfTrue="1">
      <formula>#REF!=1</formula>
    </cfRule>
  </conditionalFormatting>
  <conditionalFormatting sqref="Q9:S9">
    <cfRule type="expression" dxfId="193" priority="3" stopIfTrue="1">
      <formula>$H9=1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4" fitToWidth="2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Y78"/>
  <sheetViews>
    <sheetView showGridLines="0" zoomScaleNormal="100" workbookViewId="0">
      <pane xSplit="1" ySplit="8" topLeftCell="B45" activePane="bottomRight" state="frozen"/>
      <selection activeCell="A60" sqref="A60:A70"/>
      <selection pane="topRight" activeCell="A60" sqref="A60:A70"/>
      <selection pane="bottomLeft" activeCell="A60" sqref="A60:A70"/>
      <selection pane="bottomRight" activeCell="L4" sqref="L4"/>
    </sheetView>
  </sheetViews>
  <sheetFormatPr defaultRowHeight="12.75" x14ac:dyDescent="0.2"/>
  <cols>
    <col min="1" max="1" width="47.140625" style="514" customWidth="1"/>
    <col min="2" max="2" width="4.5703125" style="514" customWidth="1"/>
    <col min="3" max="3" width="5.42578125" style="514" customWidth="1"/>
    <col min="4" max="4" width="4.42578125" style="514" customWidth="1"/>
    <col min="5" max="5" width="5.28515625" style="514" customWidth="1"/>
    <col min="6" max="6" width="6.140625" style="514" customWidth="1"/>
    <col min="7" max="7" width="3.7109375" style="514" customWidth="1"/>
    <col min="8" max="8" width="4.28515625" style="514" customWidth="1"/>
    <col min="9" max="9" width="6.28515625" style="514" customWidth="1"/>
    <col min="10" max="10" width="4.85546875" style="514" customWidth="1"/>
    <col min="11" max="11" width="5.7109375" style="514" customWidth="1"/>
    <col min="12" max="12" width="4.42578125" style="514" customWidth="1"/>
    <col min="13" max="13" width="4.5703125" style="514" customWidth="1"/>
    <col min="14" max="15" width="4.7109375" style="514" customWidth="1"/>
    <col min="16" max="16" width="5.7109375" style="514" customWidth="1"/>
    <col min="17" max="17" width="4.85546875" style="514" customWidth="1"/>
    <col min="18" max="18" width="5.7109375" style="514" customWidth="1"/>
    <col min="19" max="19" width="3.85546875" style="514" customWidth="1"/>
    <col min="20" max="20" width="4" style="514" customWidth="1"/>
    <col min="21" max="21" width="7.42578125" style="514" customWidth="1"/>
    <col min="22" max="22" width="4" style="514" customWidth="1"/>
    <col min="23" max="23" width="6.140625" style="514" customWidth="1"/>
    <col min="24" max="24" width="6" style="514" customWidth="1"/>
    <col min="25" max="25" width="6.28515625" style="514" customWidth="1"/>
    <col min="26" max="16384" width="9.140625" style="514"/>
  </cols>
  <sheetData>
    <row r="1" spans="1:25" x14ac:dyDescent="0.2">
      <c r="A1" s="877" t="s">
        <v>624</v>
      </c>
    </row>
    <row r="2" spans="1:25" x14ac:dyDescent="0.2">
      <c r="A2" s="877" t="s">
        <v>625</v>
      </c>
    </row>
    <row r="3" spans="1:25" s="1599" customFormat="1" ht="15" customHeight="1" x14ac:dyDescent="0.2">
      <c r="A3" s="1210" t="s">
        <v>1053</v>
      </c>
      <c r="Y3" s="1211" t="str">
        <f>"TABLE: " &amp;RIGHT(A3,3)</f>
        <v>TABLE:  25</v>
      </c>
    </row>
    <row r="4" spans="1:25" s="579" customFormat="1" ht="12" customHeight="1" x14ac:dyDescent="0.2"/>
    <row r="5" spans="1:25" s="579" customFormat="1" ht="18" customHeight="1" x14ac:dyDescent="0.2">
      <c r="A5" s="1943" t="s">
        <v>195</v>
      </c>
      <c r="B5" s="1943"/>
      <c r="C5" s="1943"/>
      <c r="D5" s="1943"/>
      <c r="E5" s="1943"/>
      <c r="F5" s="1943"/>
      <c r="G5" s="1943"/>
      <c r="H5" s="1943"/>
      <c r="I5" s="1943"/>
      <c r="J5" s="1943"/>
      <c r="K5" s="1943"/>
      <c r="L5" s="1943"/>
      <c r="M5" s="1943"/>
      <c r="N5" s="1943"/>
      <c r="O5" s="1943"/>
      <c r="P5" s="1943"/>
      <c r="Q5" s="1943"/>
      <c r="R5" s="1943"/>
      <c r="S5" s="1943"/>
      <c r="T5" s="1943"/>
      <c r="U5" s="1943"/>
      <c r="W5" s="1948" t="s">
        <v>3740</v>
      </c>
      <c r="X5" s="1948"/>
      <c r="Y5" s="1948"/>
    </row>
    <row r="6" spans="1:25" s="579" customFormat="1" ht="18" customHeight="1" x14ac:dyDescent="0.2">
      <c r="A6" s="1945" t="s">
        <v>196</v>
      </c>
      <c r="B6" s="1945"/>
      <c r="C6" s="1945"/>
      <c r="D6" s="1945"/>
      <c r="E6" s="1945"/>
      <c r="F6" s="1945"/>
      <c r="G6" s="1945"/>
      <c r="H6" s="1945"/>
      <c r="I6" s="1945"/>
      <c r="J6" s="1945"/>
      <c r="K6" s="1945"/>
      <c r="L6" s="1945"/>
      <c r="M6" s="1945"/>
      <c r="N6" s="1945"/>
      <c r="O6" s="1945"/>
      <c r="P6" s="1945"/>
      <c r="Q6" s="1945"/>
      <c r="R6" s="1945"/>
      <c r="S6" s="1945"/>
      <c r="T6" s="1945"/>
      <c r="U6" s="1945"/>
      <c r="W6" s="1949" t="s">
        <v>3739</v>
      </c>
      <c r="X6" s="1949"/>
      <c r="Y6" s="1949"/>
    </row>
    <row r="7" spans="1:25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1947"/>
      <c r="U7" s="1947"/>
      <c r="W7" s="509"/>
      <c r="X7" s="1947">
        <v>0</v>
      </c>
      <c r="Y7" s="1947"/>
    </row>
    <row r="8" spans="1:25" s="309" customFormat="1" ht="75" customHeight="1" thickBot="1" x14ac:dyDescent="0.25">
      <c r="A8" s="1313"/>
      <c r="B8" s="1313" t="s">
        <v>1876</v>
      </c>
      <c r="C8" s="1313" t="s">
        <v>1538</v>
      </c>
      <c r="D8" s="1313" t="s">
        <v>1899</v>
      </c>
      <c r="E8" s="1313" t="s">
        <v>1900</v>
      </c>
      <c r="F8" s="1313" t="s">
        <v>1976</v>
      </c>
      <c r="G8" s="1313" t="s">
        <v>1129</v>
      </c>
      <c r="H8" s="1313" t="s">
        <v>999</v>
      </c>
      <c r="I8" s="1313" t="s">
        <v>1908</v>
      </c>
      <c r="J8" s="1317" t="s">
        <v>1997</v>
      </c>
      <c r="K8" s="1313" t="s">
        <v>1028</v>
      </c>
      <c r="L8" s="1313" t="s">
        <v>1753</v>
      </c>
      <c r="M8" s="1313" t="s">
        <v>1032</v>
      </c>
      <c r="N8" s="1313" t="s">
        <v>1031</v>
      </c>
      <c r="O8" s="1313" t="s">
        <v>1934</v>
      </c>
      <c r="P8" s="1313" t="s">
        <v>1877</v>
      </c>
      <c r="Q8" s="1313" t="s">
        <v>1100</v>
      </c>
      <c r="R8" s="1313" t="s">
        <v>1488</v>
      </c>
      <c r="S8" s="1313" t="s">
        <v>1886</v>
      </c>
      <c r="T8" s="1311" t="s">
        <v>1878</v>
      </c>
      <c r="U8" s="1313" t="s">
        <v>1407</v>
      </c>
      <c r="W8" s="1313" t="s">
        <v>1538</v>
      </c>
      <c r="X8" s="1311" t="s">
        <v>1878</v>
      </c>
      <c r="Y8" s="1313" t="s">
        <v>1407</v>
      </c>
    </row>
    <row r="9" spans="1:25" ht="15" customHeight="1" x14ac:dyDescent="0.2">
      <c r="A9" s="1602" t="s">
        <v>844</v>
      </c>
      <c r="B9" s="90"/>
      <c r="C9" s="90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3"/>
      <c r="W9" s="90"/>
      <c r="X9" s="91"/>
      <c r="Y9" s="93"/>
    </row>
    <row r="10" spans="1:25" ht="12.95" customHeight="1" x14ac:dyDescent="0.2">
      <c r="A10" s="1603" t="s">
        <v>1019</v>
      </c>
      <c r="B10" s="31">
        <v>-87.892160000000004</v>
      </c>
      <c r="C10" s="31">
        <v>119.72702000000004</v>
      </c>
      <c r="D10" s="31">
        <v>22.85416</v>
      </c>
      <c r="E10" s="31">
        <v>257.84351000000004</v>
      </c>
      <c r="F10" s="31">
        <v>2334.5444800000005</v>
      </c>
      <c r="G10" s="31">
        <v>1.0800300000000003</v>
      </c>
      <c r="H10" s="31">
        <v>64.175560000000019</v>
      </c>
      <c r="I10" s="31">
        <v>348.35268999999994</v>
      </c>
      <c r="J10" s="31">
        <v>22.552259999999997</v>
      </c>
      <c r="K10" s="31">
        <v>130.92178999999942</v>
      </c>
      <c r="L10" s="31">
        <v>13.347179999999998</v>
      </c>
      <c r="M10" s="31">
        <v>0.52038000000000051</v>
      </c>
      <c r="N10" s="31">
        <v>13.887260000000083</v>
      </c>
      <c r="O10" s="31">
        <v>104.89244999999997</v>
      </c>
      <c r="P10" s="31">
        <v>12.093999999999996</v>
      </c>
      <c r="Q10" s="31">
        <v>54.200649700000014</v>
      </c>
      <c r="R10" s="31">
        <v>38.392020000000045</v>
      </c>
      <c r="S10" s="31">
        <v>1.2326900000000001</v>
      </c>
      <c r="T10" s="31">
        <v>13.227869999999996</v>
      </c>
      <c r="U10" s="31">
        <v>3465.9538397000001</v>
      </c>
      <c r="W10" s="31">
        <v>105.53183000000018</v>
      </c>
      <c r="X10" s="31">
        <v>79.974549999999994</v>
      </c>
      <c r="Y10" s="31">
        <v>185.50638000000018</v>
      </c>
    </row>
    <row r="11" spans="1:25" ht="12.95" customHeight="1" x14ac:dyDescent="0.2">
      <c r="A11" s="1603" t="s">
        <v>1178</v>
      </c>
      <c r="B11" s="31">
        <v>0</v>
      </c>
      <c r="C11" s="31">
        <v>2323.5860499999999</v>
      </c>
      <c r="D11" s="31">
        <v>29.612860000000001</v>
      </c>
      <c r="E11" s="31">
        <v>261.98944</v>
      </c>
      <c r="F11" s="31">
        <v>3260.5967800000003</v>
      </c>
      <c r="G11" s="31">
        <v>3.5602600000000004</v>
      </c>
      <c r="H11" s="31">
        <v>110.15899</v>
      </c>
      <c r="I11" s="31">
        <v>693.60758999999996</v>
      </c>
      <c r="J11" s="31">
        <v>124.63764</v>
      </c>
      <c r="K11" s="31">
        <v>1922.0043699999999</v>
      </c>
      <c r="L11" s="31">
        <v>31.377520000000001</v>
      </c>
      <c r="M11" s="31">
        <v>3.3490000000000002</v>
      </c>
      <c r="N11" s="31">
        <v>803.59910000000002</v>
      </c>
      <c r="O11" s="31">
        <v>345.66265999999996</v>
      </c>
      <c r="P11" s="31">
        <v>522.76</v>
      </c>
      <c r="Q11" s="31">
        <v>245.32670000000002</v>
      </c>
      <c r="R11" s="31">
        <v>1567.1643999999999</v>
      </c>
      <c r="S11" s="31">
        <v>5.2341499999999996</v>
      </c>
      <c r="T11" s="31">
        <v>80.669139999999999</v>
      </c>
      <c r="U11" s="31">
        <v>12334.896649999999</v>
      </c>
      <c r="W11" s="31">
        <v>2396.1729100000002</v>
      </c>
      <c r="X11" s="31">
        <v>79.421199999999999</v>
      </c>
      <c r="Y11" s="31">
        <v>2475.59411</v>
      </c>
    </row>
    <row r="12" spans="1:25" ht="12.95" customHeight="1" x14ac:dyDescent="0.2">
      <c r="A12" s="1603" t="s">
        <v>1286</v>
      </c>
      <c r="B12" s="31">
        <v>0</v>
      </c>
      <c r="C12" s="31">
        <v>2323.5860499999999</v>
      </c>
      <c r="D12" s="31">
        <v>29.612860000000001</v>
      </c>
      <c r="E12" s="31">
        <v>260.71301</v>
      </c>
      <c r="F12" s="31">
        <v>2651.0248900000001</v>
      </c>
      <c r="G12" s="31">
        <v>3.5602600000000004</v>
      </c>
      <c r="H12" s="31">
        <v>110.15899</v>
      </c>
      <c r="I12" s="31">
        <v>693.34001999999998</v>
      </c>
      <c r="J12" s="31">
        <v>124.63764</v>
      </c>
      <c r="K12" s="31">
        <v>1922.0045599999999</v>
      </c>
      <c r="L12" s="31">
        <v>31.377520000000001</v>
      </c>
      <c r="M12" s="31">
        <v>3.3490000000000002</v>
      </c>
      <c r="N12" s="31">
        <v>803.59910000000002</v>
      </c>
      <c r="O12" s="31">
        <v>345.66265999999996</v>
      </c>
      <c r="P12" s="31">
        <v>522.76</v>
      </c>
      <c r="Q12" s="31">
        <v>245.32670000000002</v>
      </c>
      <c r="R12" s="31">
        <v>1567.1643999999999</v>
      </c>
      <c r="S12" s="31">
        <v>5.2341499999999996</v>
      </c>
      <c r="T12" s="31">
        <v>80.669139999999999</v>
      </c>
      <c r="U12" s="31">
        <v>11723.780949999998</v>
      </c>
      <c r="W12" s="31">
        <v>2396.1729100000002</v>
      </c>
      <c r="X12" s="31">
        <v>79.421199999999999</v>
      </c>
      <c r="Y12" s="31">
        <v>2475.59411</v>
      </c>
    </row>
    <row r="13" spans="1:25" ht="12.95" customHeight="1" x14ac:dyDescent="0.2">
      <c r="A13" s="1603" t="s">
        <v>1287</v>
      </c>
      <c r="B13" s="31">
        <v>0</v>
      </c>
      <c r="C13" s="31">
        <v>0</v>
      </c>
      <c r="D13" s="31">
        <v>0</v>
      </c>
      <c r="E13" s="31">
        <v>1.2764299999999997</v>
      </c>
      <c r="F13" s="31">
        <v>609.57189000000005</v>
      </c>
      <c r="G13" s="31">
        <v>0</v>
      </c>
      <c r="H13" s="31">
        <v>0</v>
      </c>
      <c r="I13" s="31">
        <v>0.26756999999999997</v>
      </c>
      <c r="J13" s="31">
        <v>0</v>
      </c>
      <c r="K13" s="31">
        <v>-1.9000000000000001E-4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611.11570000000006</v>
      </c>
      <c r="W13" s="31">
        <v>0</v>
      </c>
      <c r="X13" s="31">
        <v>0</v>
      </c>
      <c r="Y13" s="31">
        <v>0</v>
      </c>
    </row>
    <row r="14" spans="1:25" ht="12.95" customHeight="1" x14ac:dyDescent="0.2">
      <c r="A14" s="1603" t="s">
        <v>1288</v>
      </c>
      <c r="B14" s="31">
        <v>-87.892160000000004</v>
      </c>
      <c r="C14" s="31">
        <v>-2188.3507</v>
      </c>
      <c r="D14" s="31">
        <v>-8.4853299999999994</v>
      </c>
      <c r="E14" s="31">
        <v>-0.37372000000000005</v>
      </c>
      <c r="F14" s="31">
        <v>-3260.0473700000002</v>
      </c>
      <c r="G14" s="31">
        <v>-1.56734</v>
      </c>
      <c r="H14" s="31">
        <v>-44.837309999999995</v>
      </c>
      <c r="I14" s="31">
        <v>-320.63643999999999</v>
      </c>
      <c r="J14" s="31">
        <v>-105.82169</v>
      </c>
      <c r="K14" s="31">
        <v>-1776.0086500000002</v>
      </c>
      <c r="L14" s="31">
        <v>-11.736939999999999</v>
      </c>
      <c r="M14" s="31">
        <v>-2.9371</v>
      </c>
      <c r="N14" s="31">
        <v>-786.17399999999998</v>
      </c>
      <c r="O14" s="31">
        <v>-124.23338999999999</v>
      </c>
      <c r="P14" s="31">
        <v>-502.66399999999999</v>
      </c>
      <c r="Q14" s="31">
        <v>-186.9295103</v>
      </c>
      <c r="R14" s="31">
        <v>-1518.2551099999998</v>
      </c>
      <c r="S14" s="31">
        <v>-3.9109099999999999</v>
      </c>
      <c r="T14" s="31">
        <v>-66.00215</v>
      </c>
      <c r="U14" s="31">
        <v>-10996.863820299999</v>
      </c>
      <c r="W14" s="31">
        <v>-2251.3890200000001</v>
      </c>
      <c r="X14" s="31">
        <v>0</v>
      </c>
      <c r="Y14" s="31">
        <v>-2251.3890200000001</v>
      </c>
    </row>
    <row r="15" spans="1:25" ht="12.95" customHeight="1" x14ac:dyDescent="0.2">
      <c r="A15" s="1603" t="s">
        <v>1289</v>
      </c>
      <c r="B15" s="31">
        <v>0</v>
      </c>
      <c r="C15" s="31">
        <v>-346.88211000000001</v>
      </c>
      <c r="D15" s="31">
        <v>-8.4853299999999994</v>
      </c>
      <c r="E15" s="31">
        <v>-0.37372000000000005</v>
      </c>
      <c r="F15" s="31">
        <v>-1039.0659600000001</v>
      </c>
      <c r="G15" s="31">
        <v>-1.56734</v>
      </c>
      <c r="H15" s="31">
        <v>-44.837309999999995</v>
      </c>
      <c r="I15" s="31">
        <v>-320.63643999999999</v>
      </c>
      <c r="J15" s="31">
        <v>-105.82169</v>
      </c>
      <c r="K15" s="31">
        <v>-1776.0086500000002</v>
      </c>
      <c r="L15" s="31">
        <v>-11.736939999999999</v>
      </c>
      <c r="M15" s="31">
        <v>-2.9371</v>
      </c>
      <c r="N15" s="31">
        <v>-5.25617</v>
      </c>
      <c r="O15" s="31">
        <v>-124.23338999999999</v>
      </c>
      <c r="P15" s="31">
        <v>-502.66399999999999</v>
      </c>
      <c r="Q15" s="31">
        <v>-186.9295103</v>
      </c>
      <c r="R15" s="31">
        <v>-1518.2551099999998</v>
      </c>
      <c r="S15" s="31">
        <v>-3.9109099999999999</v>
      </c>
      <c r="T15" s="31">
        <v>-66.000979999999998</v>
      </c>
      <c r="U15" s="31">
        <v>-6065.6026603</v>
      </c>
      <c r="W15" s="31">
        <v>-2251.3890200000001</v>
      </c>
      <c r="X15" s="31">
        <v>0</v>
      </c>
      <c r="Y15" s="31">
        <v>-2251.3890200000001</v>
      </c>
    </row>
    <row r="16" spans="1:25" ht="12.95" customHeight="1" x14ac:dyDescent="0.2">
      <c r="A16" s="1603" t="s">
        <v>1922</v>
      </c>
      <c r="B16" s="31">
        <v>0</v>
      </c>
      <c r="C16" s="31">
        <v>0</v>
      </c>
      <c r="D16" s="31">
        <v>0</v>
      </c>
      <c r="E16" s="31">
        <v>0</v>
      </c>
      <c r="F16" s="31">
        <v>-1039.0659600000001</v>
      </c>
      <c r="G16" s="31">
        <v>0</v>
      </c>
      <c r="H16" s="31">
        <v>0</v>
      </c>
      <c r="I16" s="31">
        <v>-84.306389999999993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-3.0871599999999999</v>
      </c>
      <c r="T16" s="31">
        <v>0</v>
      </c>
      <c r="U16" s="31">
        <v>-1126.4595100000001</v>
      </c>
      <c r="W16" s="31">
        <v>-2251.3890200000001</v>
      </c>
      <c r="X16" s="31">
        <v>0</v>
      </c>
      <c r="Y16" s="31">
        <v>-2251.3890200000001</v>
      </c>
    </row>
    <row r="17" spans="1:25" ht="12.95" customHeight="1" x14ac:dyDescent="0.2">
      <c r="A17" s="1603" t="s">
        <v>1004</v>
      </c>
      <c r="B17" s="31">
        <v>0</v>
      </c>
      <c r="C17" s="31">
        <v>-301.62835999999999</v>
      </c>
      <c r="D17" s="31">
        <v>-8.4853299999999994</v>
      </c>
      <c r="E17" s="31">
        <v>0</v>
      </c>
      <c r="F17" s="31">
        <v>0</v>
      </c>
      <c r="G17" s="31">
        <v>-1.56734</v>
      </c>
      <c r="H17" s="31">
        <v>-44.837309999999995</v>
      </c>
      <c r="I17" s="31">
        <v>-202.28451999999999</v>
      </c>
      <c r="J17" s="31">
        <v>-59.367629999999998</v>
      </c>
      <c r="K17" s="31">
        <v>-1448.0306500000002</v>
      </c>
      <c r="L17" s="31">
        <v>-11.736939999999999</v>
      </c>
      <c r="M17" s="31">
        <v>-2.9371</v>
      </c>
      <c r="N17" s="31">
        <v>-5.25617</v>
      </c>
      <c r="O17" s="31">
        <v>-108.03271999999998</v>
      </c>
      <c r="P17" s="31">
        <v>0</v>
      </c>
      <c r="Q17" s="31">
        <v>-162.54740229999999</v>
      </c>
      <c r="R17" s="31">
        <v>-115.69822000000001</v>
      </c>
      <c r="S17" s="31">
        <v>-0.82374999999999998</v>
      </c>
      <c r="T17" s="31">
        <v>-0.98680000000000012</v>
      </c>
      <c r="U17" s="31">
        <v>-2474.2202423000008</v>
      </c>
      <c r="W17" s="31">
        <v>0</v>
      </c>
      <c r="X17" s="31">
        <v>0</v>
      </c>
      <c r="Y17" s="31">
        <v>0</v>
      </c>
    </row>
    <row r="18" spans="1:25" ht="12.95" customHeight="1" x14ac:dyDescent="0.2">
      <c r="A18" s="1603" t="s">
        <v>1013</v>
      </c>
      <c r="B18" s="31">
        <v>0</v>
      </c>
      <c r="C18" s="31">
        <v>-45.253749999999997</v>
      </c>
      <c r="D18" s="31">
        <v>0</v>
      </c>
      <c r="E18" s="31">
        <v>-0.37372000000000005</v>
      </c>
      <c r="F18" s="31">
        <v>0</v>
      </c>
      <c r="G18" s="31">
        <v>0</v>
      </c>
      <c r="H18" s="31">
        <v>0</v>
      </c>
      <c r="I18" s="31">
        <v>-34.045529999999999</v>
      </c>
      <c r="J18" s="31">
        <v>-46.454060000000005</v>
      </c>
      <c r="K18" s="31">
        <v>-327.97800000000001</v>
      </c>
      <c r="L18" s="31">
        <v>0</v>
      </c>
      <c r="M18" s="31">
        <v>0</v>
      </c>
      <c r="N18" s="31">
        <v>0</v>
      </c>
      <c r="O18" s="31">
        <v>-16.200670000000002</v>
      </c>
      <c r="P18" s="31">
        <v>-502.66399999999999</v>
      </c>
      <c r="Q18" s="31">
        <v>-24.382108000000006</v>
      </c>
      <c r="R18" s="31">
        <v>-1402.5568899999998</v>
      </c>
      <c r="S18" s="31">
        <v>0</v>
      </c>
      <c r="T18" s="31">
        <v>-65.014179999999996</v>
      </c>
      <c r="U18" s="31">
        <v>-2464.922908</v>
      </c>
      <c r="W18" s="31">
        <v>0</v>
      </c>
      <c r="X18" s="31">
        <v>0</v>
      </c>
      <c r="Y18" s="31">
        <v>0</v>
      </c>
    </row>
    <row r="19" spans="1:25" ht="12.95" customHeight="1" x14ac:dyDescent="0.2">
      <c r="A19" s="1603" t="s">
        <v>1290</v>
      </c>
      <c r="B19" s="31">
        <v>-87.892160000000004</v>
      </c>
      <c r="C19" s="31">
        <v>-1841.4685900000002</v>
      </c>
      <c r="D19" s="31">
        <v>0</v>
      </c>
      <c r="E19" s="31">
        <v>0</v>
      </c>
      <c r="F19" s="31">
        <v>-2220.9814099999999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-780.91782999999998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-1.17E-3</v>
      </c>
      <c r="U19" s="31">
        <v>-4931.26116</v>
      </c>
      <c r="W19" s="31">
        <v>0</v>
      </c>
      <c r="X19" s="31">
        <v>0</v>
      </c>
      <c r="Y19" s="31">
        <v>0</v>
      </c>
    </row>
    <row r="20" spans="1:25" ht="12.95" customHeight="1" x14ac:dyDescent="0.2">
      <c r="A20" s="1603" t="s">
        <v>1014</v>
      </c>
      <c r="B20" s="31">
        <v>-87.892160000000004</v>
      </c>
      <c r="C20" s="31">
        <v>0</v>
      </c>
      <c r="D20" s="31">
        <v>0</v>
      </c>
      <c r="E20" s="31">
        <v>0</v>
      </c>
      <c r="F20" s="31">
        <v>-1.2420799999999999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-1.17E-3</v>
      </c>
      <c r="U20" s="31">
        <v>-89.135410000000007</v>
      </c>
      <c r="W20" s="31">
        <v>0</v>
      </c>
      <c r="X20" s="31">
        <v>0</v>
      </c>
      <c r="Y20" s="31">
        <v>0</v>
      </c>
    </row>
    <row r="21" spans="1:25" ht="12.95" customHeight="1" x14ac:dyDescent="0.2">
      <c r="A21" s="1603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W21" s="31">
        <v>0</v>
      </c>
      <c r="X21" s="31">
        <v>0</v>
      </c>
      <c r="Y21" s="31">
        <v>0</v>
      </c>
    </row>
    <row r="22" spans="1:25" ht="12.95" customHeight="1" x14ac:dyDescent="0.2">
      <c r="A22" s="1603" t="s">
        <v>1013</v>
      </c>
      <c r="B22" s="31">
        <v>0</v>
      </c>
      <c r="C22" s="31">
        <v>-1841.4685900000002</v>
      </c>
      <c r="D22" s="31">
        <v>0</v>
      </c>
      <c r="E22" s="31">
        <v>0</v>
      </c>
      <c r="F22" s="31">
        <v>-2219.7393299999999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-780.91782999999998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-4842.1257500000002</v>
      </c>
      <c r="W22" s="31">
        <v>0</v>
      </c>
      <c r="X22" s="31">
        <v>0</v>
      </c>
      <c r="Y22" s="31">
        <v>0</v>
      </c>
    </row>
    <row r="23" spans="1:25" ht="12.95" customHeight="1" x14ac:dyDescent="0.2">
      <c r="A23" s="1603" t="s">
        <v>1291</v>
      </c>
      <c r="B23" s="31">
        <v>0</v>
      </c>
      <c r="C23" s="31">
        <v>-15.508329999999887</v>
      </c>
      <c r="D23" s="31">
        <v>1.7266300000000019</v>
      </c>
      <c r="E23" s="31">
        <v>-3.7722099999999577</v>
      </c>
      <c r="F23" s="31">
        <v>2333.9950700000004</v>
      </c>
      <c r="G23" s="31">
        <v>-0.91289000000000009</v>
      </c>
      <c r="H23" s="31">
        <v>-1.1461199999999963</v>
      </c>
      <c r="I23" s="31">
        <v>-24.618460000000006</v>
      </c>
      <c r="J23" s="31">
        <v>3.736309999999996</v>
      </c>
      <c r="K23" s="31">
        <v>-15.073930000000246</v>
      </c>
      <c r="L23" s="31">
        <v>-6.293400000000001</v>
      </c>
      <c r="M23" s="31">
        <v>0.10848000000000035</v>
      </c>
      <c r="N23" s="31">
        <v>-3.5378399999999601</v>
      </c>
      <c r="O23" s="31">
        <v>-116.53682000000001</v>
      </c>
      <c r="P23" s="31">
        <v>-8.0020000000000078</v>
      </c>
      <c r="Q23" s="31">
        <v>-4.1965399999999988</v>
      </c>
      <c r="R23" s="31">
        <v>-10.517270000000011</v>
      </c>
      <c r="S23" s="31">
        <v>-9.0549999999999686E-2</v>
      </c>
      <c r="T23" s="31">
        <v>-1.4391200000000026</v>
      </c>
      <c r="U23" s="31">
        <v>2127.9210100000009</v>
      </c>
      <c r="W23" s="31">
        <v>-39.252059999999972</v>
      </c>
      <c r="X23" s="31">
        <v>0.55335000000000001</v>
      </c>
      <c r="Y23" s="31">
        <v>-38.69870999999997</v>
      </c>
    </row>
    <row r="24" spans="1:25" ht="12.95" customHeight="1" x14ac:dyDescent="0.2">
      <c r="A24" s="1603" t="s">
        <v>1292</v>
      </c>
      <c r="B24" s="31">
        <v>0</v>
      </c>
      <c r="C24" s="31">
        <v>-1210.3183899999999</v>
      </c>
      <c r="D24" s="31">
        <v>-13.03589</v>
      </c>
      <c r="E24" s="31">
        <v>-140.70561999999998</v>
      </c>
      <c r="F24" s="31">
        <v>-596.74506000000008</v>
      </c>
      <c r="G24" s="31">
        <v>-1.93984</v>
      </c>
      <c r="H24" s="31">
        <v>-58.122839999999997</v>
      </c>
      <c r="I24" s="31">
        <v>-287.15179000000001</v>
      </c>
      <c r="J24" s="31">
        <v>-42.489470000000004</v>
      </c>
      <c r="K24" s="31">
        <v>-1775.4592399999999</v>
      </c>
      <c r="L24" s="31">
        <v>-17.91573</v>
      </c>
      <c r="M24" s="31">
        <v>-1.8234699999999999</v>
      </c>
      <c r="N24" s="31">
        <v>-791.70256000000006</v>
      </c>
      <c r="O24" s="31">
        <v>-174.77954</v>
      </c>
      <c r="P24" s="31">
        <v>-104.587</v>
      </c>
      <c r="Q24" s="31">
        <v>-94.943380000000005</v>
      </c>
      <c r="R24" s="31">
        <v>-408.49765000000002</v>
      </c>
      <c r="S24" s="31">
        <v>-2.8747399999999996</v>
      </c>
      <c r="T24" s="31">
        <v>-33.574730000000002</v>
      </c>
      <c r="U24" s="31">
        <v>-5756.666940000001</v>
      </c>
      <c r="W24" s="31">
        <v>-846.93743999999992</v>
      </c>
      <c r="X24" s="31">
        <v>0</v>
      </c>
      <c r="Y24" s="31">
        <v>-846.93743999999992</v>
      </c>
    </row>
    <row r="25" spans="1:25" ht="12.95" customHeight="1" x14ac:dyDescent="0.2">
      <c r="A25" s="1603" t="s">
        <v>26</v>
      </c>
      <c r="B25" s="31">
        <v>0</v>
      </c>
      <c r="C25" s="31">
        <v>1146.1408899999999</v>
      </c>
      <c r="D25" s="31">
        <v>1.51776</v>
      </c>
      <c r="E25" s="31">
        <v>3.1E-4</v>
      </c>
      <c r="F25" s="31">
        <v>587.33983000000001</v>
      </c>
      <c r="G25" s="31">
        <v>0.48558000000000001</v>
      </c>
      <c r="H25" s="31">
        <v>29.160270000000001</v>
      </c>
      <c r="I25" s="31">
        <v>114.2073</v>
      </c>
      <c r="J25" s="31">
        <v>33.123760000000004</v>
      </c>
      <c r="K25" s="31">
        <v>1674.3083499999998</v>
      </c>
      <c r="L25" s="31">
        <v>6.8632799999999996</v>
      </c>
      <c r="M25" s="31">
        <v>1.6376500000000001</v>
      </c>
      <c r="N25" s="31">
        <v>782.59768000000008</v>
      </c>
      <c r="O25" s="31">
        <v>58.242719999999998</v>
      </c>
      <c r="P25" s="31">
        <v>91.495999999999995</v>
      </c>
      <c r="Q25" s="31">
        <v>68.006590000000003</v>
      </c>
      <c r="R25" s="31">
        <v>385.27134000000001</v>
      </c>
      <c r="S25" s="31">
        <v>2.1497199999999999</v>
      </c>
      <c r="T25" s="31">
        <v>27.15277</v>
      </c>
      <c r="U25" s="31">
        <v>5009.7017999999998</v>
      </c>
      <c r="W25" s="31">
        <v>801.62496999999996</v>
      </c>
      <c r="X25" s="31">
        <v>0</v>
      </c>
      <c r="Y25" s="31">
        <v>801.62496999999996</v>
      </c>
    </row>
    <row r="26" spans="1:25" ht="12.95" customHeight="1" x14ac:dyDescent="0.2">
      <c r="A26" s="1603" t="s">
        <v>1293</v>
      </c>
      <c r="B26" s="31">
        <v>0</v>
      </c>
      <c r="C26" s="31">
        <v>1183.8139900000001</v>
      </c>
      <c r="D26" s="31">
        <v>21.476150000000001</v>
      </c>
      <c r="E26" s="31">
        <v>143.57901000000001</v>
      </c>
      <c r="F26" s="31">
        <v>4973.8926600000004</v>
      </c>
      <c r="G26" s="31">
        <v>0.57147999999999999</v>
      </c>
      <c r="H26" s="31">
        <v>42.49389</v>
      </c>
      <c r="I26" s="31">
        <v>211.78671</v>
      </c>
      <c r="J26" s="31">
        <v>39.940889999999996</v>
      </c>
      <c r="K26" s="31">
        <v>1729.1147699999999</v>
      </c>
      <c r="L26" s="31">
        <v>8.9160699999999995</v>
      </c>
      <c r="M26" s="31">
        <v>1.9933800000000002</v>
      </c>
      <c r="N26" s="31">
        <v>916.47448999999995</v>
      </c>
      <c r="O26" s="31">
        <v>0</v>
      </c>
      <c r="P26" s="31">
        <v>5.0890000000000004</v>
      </c>
      <c r="Q26" s="31">
        <v>88.384289999999993</v>
      </c>
      <c r="R26" s="31">
        <v>52.161110000000001</v>
      </c>
      <c r="S26" s="31">
        <v>2.2582800000000001</v>
      </c>
      <c r="T26" s="31">
        <v>30.643729999999998</v>
      </c>
      <c r="U26" s="31">
        <v>9452.5898999999972</v>
      </c>
      <c r="W26" s="31">
        <v>117.67787</v>
      </c>
      <c r="X26" s="31">
        <v>0.55335000000000001</v>
      </c>
      <c r="Y26" s="31">
        <v>118.23121999999999</v>
      </c>
    </row>
    <row r="27" spans="1:25" ht="12.95" customHeight="1" x14ac:dyDescent="0.2">
      <c r="A27" s="1603" t="s">
        <v>27</v>
      </c>
      <c r="B27" s="31">
        <v>0</v>
      </c>
      <c r="C27" s="31">
        <v>-1135.14482</v>
      </c>
      <c r="D27" s="31">
        <v>-8.2313899999999993</v>
      </c>
      <c r="E27" s="31">
        <v>-6.6459099999999998</v>
      </c>
      <c r="F27" s="31">
        <v>-2630.4923599999997</v>
      </c>
      <c r="G27" s="31">
        <v>-3.0109999999999998E-2</v>
      </c>
      <c r="H27" s="31">
        <v>-14.677440000000001</v>
      </c>
      <c r="I27" s="31">
        <v>-63.460680000000004</v>
      </c>
      <c r="J27" s="31">
        <v>-26.83887</v>
      </c>
      <c r="K27" s="31">
        <v>-1643.03781</v>
      </c>
      <c r="L27" s="31">
        <v>-4.1570200000000002</v>
      </c>
      <c r="M27" s="31">
        <v>-1.6990799999999999</v>
      </c>
      <c r="N27" s="31">
        <v>-910.90744999999993</v>
      </c>
      <c r="O27" s="31">
        <v>0</v>
      </c>
      <c r="P27" s="31">
        <v>0</v>
      </c>
      <c r="Q27" s="31">
        <v>-65.64403999999999</v>
      </c>
      <c r="R27" s="31">
        <v>-39.452069999999999</v>
      </c>
      <c r="S27" s="31">
        <v>-1.62381</v>
      </c>
      <c r="T27" s="31">
        <v>-25.660889999999998</v>
      </c>
      <c r="U27" s="31">
        <v>-6577.7037500000006</v>
      </c>
      <c r="W27" s="31">
        <v>-111.61746000000001</v>
      </c>
      <c r="X27" s="31">
        <v>0</v>
      </c>
      <c r="Y27" s="31">
        <v>-111.61746000000001</v>
      </c>
    </row>
    <row r="28" spans="1:25" ht="12.95" customHeight="1" x14ac:dyDescent="0.2">
      <c r="A28" s="1603" t="s">
        <v>1294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-1402.8739424662949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-222.10499999999999</v>
      </c>
      <c r="Q28" s="31">
        <v>-23.416000000000004</v>
      </c>
      <c r="R28" s="31">
        <v>9.2257299999999915</v>
      </c>
      <c r="S28" s="31">
        <v>0</v>
      </c>
      <c r="T28" s="31">
        <v>0</v>
      </c>
      <c r="U28" s="31">
        <v>-1639.169212466295</v>
      </c>
      <c r="W28" s="31">
        <v>0</v>
      </c>
      <c r="X28" s="31">
        <v>0</v>
      </c>
      <c r="Y28" s="31">
        <v>0</v>
      </c>
    </row>
    <row r="29" spans="1:25" ht="12.95" customHeight="1" x14ac:dyDescent="0.2">
      <c r="A29" s="1603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-2329.28937905772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-222.10499999999999</v>
      </c>
      <c r="Q29" s="31">
        <v>-82.533000000000001</v>
      </c>
      <c r="R29" s="31">
        <v>-79.426000000000002</v>
      </c>
      <c r="S29" s="31">
        <v>0</v>
      </c>
      <c r="T29" s="31">
        <v>0</v>
      </c>
      <c r="U29" s="31">
        <v>-2713.3533790577198</v>
      </c>
      <c r="W29" s="31">
        <v>0</v>
      </c>
      <c r="X29" s="31">
        <v>0</v>
      </c>
      <c r="Y29" s="31">
        <v>0</v>
      </c>
    </row>
    <row r="30" spans="1:25" ht="12.95" customHeight="1" x14ac:dyDescent="0.2">
      <c r="A30" s="1603" t="s">
        <v>1296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926.41543659142519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74.91</v>
      </c>
      <c r="S30" s="31">
        <v>0</v>
      </c>
      <c r="T30" s="31">
        <v>0</v>
      </c>
      <c r="U30" s="31">
        <v>1001.3254365914252</v>
      </c>
      <c r="W30" s="31">
        <v>0</v>
      </c>
      <c r="X30" s="31">
        <v>0</v>
      </c>
      <c r="Y30" s="31">
        <v>0</v>
      </c>
    </row>
    <row r="31" spans="1:25" ht="12.95" customHeight="1" x14ac:dyDescent="0.2">
      <c r="A31" s="1603" t="s">
        <v>1297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59.116999999999997</v>
      </c>
      <c r="R31" s="31">
        <v>56.399519999999995</v>
      </c>
      <c r="S31" s="31">
        <v>0</v>
      </c>
      <c r="T31" s="31">
        <v>0</v>
      </c>
      <c r="U31" s="31">
        <v>115.51651999999999</v>
      </c>
      <c r="W31" s="31">
        <v>0</v>
      </c>
      <c r="X31" s="31">
        <v>0</v>
      </c>
      <c r="Y31" s="31">
        <v>0</v>
      </c>
    </row>
    <row r="32" spans="1:25" ht="12.95" customHeight="1" x14ac:dyDescent="0.2">
      <c r="A32" s="1603" t="s">
        <v>1298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-42.657789999999999</v>
      </c>
      <c r="S32" s="31">
        <v>0</v>
      </c>
      <c r="T32" s="31">
        <v>0</v>
      </c>
      <c r="U32" s="31">
        <v>-42.657789999999999</v>
      </c>
      <c r="W32" s="31">
        <v>0</v>
      </c>
      <c r="X32" s="31">
        <v>0</v>
      </c>
      <c r="Y32" s="31">
        <v>0</v>
      </c>
    </row>
    <row r="33" spans="1:25" ht="12.95" customHeight="1" x14ac:dyDescent="0.2">
      <c r="A33" s="1605" t="s">
        <v>1299</v>
      </c>
      <c r="B33" s="31">
        <v>-4.9942527720311478</v>
      </c>
      <c r="C33" s="31">
        <v>10.500489999999999</v>
      </c>
      <c r="D33" s="31">
        <v>10.283036342720623</v>
      </c>
      <c r="E33" s="31">
        <v>0</v>
      </c>
      <c r="F33" s="31">
        <v>0</v>
      </c>
      <c r="G33" s="31">
        <v>0.32956000000000002</v>
      </c>
      <c r="H33" s="31">
        <v>16.690549999999998</v>
      </c>
      <c r="I33" s="31">
        <v>17.066698777169975</v>
      </c>
      <c r="J33" s="31">
        <v>0.4351145788105516</v>
      </c>
      <c r="K33" s="31">
        <v>10.366575566719794</v>
      </c>
      <c r="L33" s="31">
        <v>2.89784</v>
      </c>
      <c r="M33" s="31">
        <v>1.729E-2</v>
      </c>
      <c r="N33" s="31">
        <v>2.8542999999999998</v>
      </c>
      <c r="O33" s="31">
        <v>62.874663208591336</v>
      </c>
      <c r="P33" s="31">
        <v>4.5389999999999997</v>
      </c>
      <c r="Q33" s="31">
        <v>0</v>
      </c>
      <c r="R33" s="31">
        <v>2.3242906762089595</v>
      </c>
      <c r="S33" s="31">
        <v>0.186</v>
      </c>
      <c r="T33" s="31">
        <v>1.1706000000000001</v>
      </c>
      <c r="U33" s="31">
        <v>137.54175637819009</v>
      </c>
      <c r="W33" s="31">
        <v>0</v>
      </c>
      <c r="X33" s="31">
        <v>6.1101400000000003</v>
      </c>
      <c r="Y33" s="31">
        <v>6.1101400000000003</v>
      </c>
    </row>
    <row r="34" spans="1:25" ht="12.95" customHeight="1" x14ac:dyDescent="0.2">
      <c r="A34" s="1603" t="s">
        <v>3761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0.17111000000000001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-2.1940999999999997</v>
      </c>
      <c r="R34" s="31">
        <v>0</v>
      </c>
      <c r="S34" s="31">
        <v>0</v>
      </c>
      <c r="T34" s="31">
        <v>0</v>
      </c>
      <c r="U34" s="31">
        <v>-2.0229899999999996</v>
      </c>
      <c r="W34" s="31">
        <v>0</v>
      </c>
      <c r="X34" s="31">
        <v>0</v>
      </c>
      <c r="Y34" s="31">
        <v>0</v>
      </c>
    </row>
    <row r="35" spans="1:25" ht="12.95" customHeight="1" x14ac:dyDescent="0.2">
      <c r="A35" s="1603" t="s">
        <v>28</v>
      </c>
      <c r="B35" s="31">
        <v>0</v>
      </c>
      <c r="C35" s="31">
        <v>-0.26250000000000001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90.035240000000044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19.245609999999999</v>
      </c>
      <c r="S35" s="31">
        <v>0</v>
      </c>
      <c r="T35" s="31">
        <v>0</v>
      </c>
      <c r="U35" s="31">
        <v>109.01835000000004</v>
      </c>
      <c r="W35" s="31">
        <v>0</v>
      </c>
      <c r="X35" s="31">
        <v>0</v>
      </c>
      <c r="Y35" s="31">
        <v>0</v>
      </c>
    </row>
    <row r="36" spans="1:25" ht="12.95" customHeight="1" x14ac:dyDescent="0.2">
      <c r="A36" s="1605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W36" s="31"/>
      <c r="X36" s="31"/>
      <c r="Y36" s="31"/>
    </row>
    <row r="37" spans="1:25" ht="15" customHeight="1" x14ac:dyDescent="0.2">
      <c r="A37" s="1606" t="s">
        <v>841</v>
      </c>
      <c r="B37" s="1721">
        <v>-92.88641277203115</v>
      </c>
      <c r="C37" s="1721">
        <v>129.96501000000006</v>
      </c>
      <c r="D37" s="1721">
        <v>33.137196342720621</v>
      </c>
      <c r="E37" s="1721">
        <v>257.84351000000004</v>
      </c>
      <c r="F37" s="1721">
        <v>2334.5444800000005</v>
      </c>
      <c r="G37" s="1721">
        <v>1.5807000000000004</v>
      </c>
      <c r="H37" s="1721">
        <v>80.86611000000002</v>
      </c>
      <c r="I37" s="1721">
        <v>-947.41931368912503</v>
      </c>
      <c r="J37" s="1721">
        <v>22.987374578810549</v>
      </c>
      <c r="K37" s="1721">
        <v>141.28836556671922</v>
      </c>
      <c r="L37" s="1721">
        <v>16.245019999999997</v>
      </c>
      <c r="M37" s="1721">
        <v>0.53767000000000054</v>
      </c>
      <c r="N37" s="1721">
        <v>16.741560000000081</v>
      </c>
      <c r="O37" s="1721">
        <v>167.7671132085913</v>
      </c>
      <c r="P37" s="1721">
        <v>-205.47200000000001</v>
      </c>
      <c r="Q37" s="1721">
        <v>28.590549700000011</v>
      </c>
      <c r="R37" s="1721">
        <v>69.187650676208989</v>
      </c>
      <c r="S37" s="1721">
        <v>1.41869</v>
      </c>
      <c r="T37" s="1721">
        <v>14.398469999999996</v>
      </c>
      <c r="U37" s="1721">
        <v>2071.3217436118957</v>
      </c>
      <c r="V37" s="1729"/>
      <c r="W37" s="1721">
        <v>105.53183000000018</v>
      </c>
      <c r="X37" s="1721">
        <v>86.084689999999995</v>
      </c>
      <c r="Y37" s="1721">
        <v>191.61652000000018</v>
      </c>
    </row>
    <row r="38" spans="1:25" ht="12.95" customHeight="1" x14ac:dyDescent="0.2">
      <c r="A38" s="1608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W38" s="31"/>
      <c r="X38" s="31"/>
      <c r="Y38" s="31"/>
    </row>
    <row r="39" spans="1:25" ht="15" customHeight="1" x14ac:dyDescent="0.2">
      <c r="A39" s="1602" t="s">
        <v>849</v>
      </c>
      <c r="B39" s="81"/>
      <c r="C39" s="8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W39" s="81"/>
      <c r="X39" s="31"/>
      <c r="Y39" s="31"/>
    </row>
    <row r="40" spans="1:25" ht="12.95" customHeight="1" x14ac:dyDescent="0.2">
      <c r="A40" s="78" t="s">
        <v>695</v>
      </c>
      <c r="B40" s="31">
        <v>0</v>
      </c>
      <c r="C40" s="31">
        <v>-170.51010000000008</v>
      </c>
      <c r="D40" s="31">
        <v>-7.0000000000000007E-5</v>
      </c>
      <c r="E40" s="31">
        <v>-435.92792999999995</v>
      </c>
      <c r="F40" s="31">
        <v>-148.70568999999978</v>
      </c>
      <c r="G40" s="31">
        <v>6.216E-2</v>
      </c>
      <c r="H40" s="31">
        <v>-0.85206000000000004</v>
      </c>
      <c r="I40" s="31">
        <v>-2884.8510300000003</v>
      </c>
      <c r="J40" s="31">
        <v>-15.73987000000001</v>
      </c>
      <c r="K40" s="31">
        <v>126.53781999999978</v>
      </c>
      <c r="L40" s="31">
        <v>-4.0000000000000003E-5</v>
      </c>
      <c r="M40" s="31">
        <v>0</v>
      </c>
      <c r="N40" s="31">
        <v>0</v>
      </c>
      <c r="O40" s="31">
        <v>-15.333270000000002</v>
      </c>
      <c r="P40" s="31">
        <v>-216.679</v>
      </c>
      <c r="Q40" s="31">
        <v>-81.693439999999896</v>
      </c>
      <c r="R40" s="31">
        <v>-41.709799989000203</v>
      </c>
      <c r="S40" s="31">
        <v>0</v>
      </c>
      <c r="T40" s="31">
        <v>-0.53065000000000007</v>
      </c>
      <c r="U40" s="31">
        <v>-3885.9329699890009</v>
      </c>
      <c r="W40" s="31">
        <v>0</v>
      </c>
      <c r="X40" s="31">
        <v>1.03627</v>
      </c>
      <c r="Y40" s="31">
        <v>1.03627</v>
      </c>
    </row>
    <row r="41" spans="1:25" ht="12.95" customHeight="1" x14ac:dyDescent="0.2">
      <c r="A41" s="897" t="s">
        <v>693</v>
      </c>
      <c r="B41" s="31">
        <v>0</v>
      </c>
      <c r="C41" s="31">
        <v>-70.333749999999995</v>
      </c>
      <c r="D41" s="31">
        <v>-7.0000000000000007E-5</v>
      </c>
      <c r="E41" s="31">
        <v>-331.64199999999988</v>
      </c>
      <c r="F41" s="31">
        <v>-4251.3029800000004</v>
      </c>
      <c r="G41" s="31">
        <v>0</v>
      </c>
      <c r="H41" s="31">
        <v>-3.5999999999999999E-3</v>
      </c>
      <c r="I41" s="31">
        <v>-374.80038999999999</v>
      </c>
      <c r="J41" s="31">
        <v>-2.5238299999999998</v>
      </c>
      <c r="K41" s="31">
        <v>-1535.7751000000001</v>
      </c>
      <c r="L41" s="31">
        <v>-4.0000000000000003E-5</v>
      </c>
      <c r="M41" s="31">
        <v>0</v>
      </c>
      <c r="N41" s="31">
        <v>0</v>
      </c>
      <c r="O41" s="31">
        <v>0</v>
      </c>
      <c r="P41" s="31">
        <v>0</v>
      </c>
      <c r="Q41" s="31">
        <v>-167.2362</v>
      </c>
      <c r="R41" s="31">
        <v>-37.283650000000002</v>
      </c>
      <c r="S41" s="31">
        <v>0</v>
      </c>
      <c r="T41" s="31">
        <v>0</v>
      </c>
      <c r="U41" s="31">
        <v>-6770.9016100000008</v>
      </c>
      <c r="W41" s="31">
        <v>0</v>
      </c>
      <c r="X41" s="31">
        <v>0</v>
      </c>
      <c r="Y41" s="31">
        <v>0</v>
      </c>
    </row>
    <row r="42" spans="1:25" ht="12.95" customHeight="1" x14ac:dyDescent="0.2">
      <c r="A42" s="897" t="s">
        <v>156</v>
      </c>
      <c r="B42" s="31">
        <v>0</v>
      </c>
      <c r="C42" s="31">
        <v>-70.333749999999995</v>
      </c>
      <c r="D42" s="31">
        <v>0</v>
      </c>
      <c r="E42" s="31">
        <v>-331.642</v>
      </c>
      <c r="F42" s="31">
        <v>-4251.3029800000004</v>
      </c>
      <c r="G42" s="31">
        <v>0</v>
      </c>
      <c r="H42" s="31">
        <v>-3.5999999999999999E-3</v>
      </c>
      <c r="I42" s="31">
        <v>-373.19209999999998</v>
      </c>
      <c r="J42" s="31">
        <v>-2.5238299999999998</v>
      </c>
      <c r="K42" s="31">
        <v>-1535.7750999999998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-167.23765</v>
      </c>
      <c r="R42" s="31">
        <v>-37.283650000000002</v>
      </c>
      <c r="S42" s="31">
        <v>0</v>
      </c>
      <c r="T42" s="31">
        <v>0</v>
      </c>
      <c r="U42" s="31">
        <v>-6769.2946600000005</v>
      </c>
      <c r="W42" s="31">
        <v>0</v>
      </c>
      <c r="X42" s="31">
        <v>0</v>
      </c>
      <c r="Y42" s="31">
        <v>0</v>
      </c>
    </row>
    <row r="43" spans="1:25" ht="12.95" customHeight="1" x14ac:dyDescent="0.2">
      <c r="A43" s="897" t="s">
        <v>157</v>
      </c>
      <c r="B43" s="31">
        <v>0</v>
      </c>
      <c r="C43" s="31">
        <v>0</v>
      </c>
      <c r="D43" s="31">
        <v>-7.0000000000000007E-5</v>
      </c>
      <c r="E43" s="31">
        <v>0</v>
      </c>
      <c r="F43" s="31">
        <v>0</v>
      </c>
      <c r="G43" s="31">
        <v>0</v>
      </c>
      <c r="H43" s="31">
        <v>0</v>
      </c>
      <c r="I43" s="31">
        <v>-1.60829</v>
      </c>
      <c r="J43" s="31">
        <v>0</v>
      </c>
      <c r="K43" s="31">
        <v>0</v>
      </c>
      <c r="L43" s="31">
        <v>-4.0000000000000003E-5</v>
      </c>
      <c r="M43" s="31">
        <v>0</v>
      </c>
      <c r="N43" s="31">
        <v>0</v>
      </c>
      <c r="O43" s="31">
        <v>0</v>
      </c>
      <c r="P43" s="31">
        <v>0</v>
      </c>
      <c r="Q43" s="31">
        <v>1.4499999999999999E-3</v>
      </c>
      <c r="R43" s="31">
        <v>0</v>
      </c>
      <c r="S43" s="31">
        <v>0</v>
      </c>
      <c r="T43" s="31">
        <v>0</v>
      </c>
      <c r="U43" s="31">
        <v>-1.6069500000000001</v>
      </c>
      <c r="W43" s="31">
        <v>0</v>
      </c>
      <c r="X43" s="31">
        <v>0</v>
      </c>
      <c r="Y43" s="31">
        <v>0</v>
      </c>
    </row>
    <row r="44" spans="1:25" ht="12.95" customHeight="1" x14ac:dyDescent="0.2">
      <c r="A44" s="897" t="s">
        <v>691</v>
      </c>
      <c r="B44" s="31">
        <v>0</v>
      </c>
      <c r="C44" s="31">
        <v>48.992050000000006</v>
      </c>
      <c r="D44" s="31">
        <v>0</v>
      </c>
      <c r="E44" s="31">
        <v>76.081940000000003</v>
      </c>
      <c r="F44" s="31">
        <v>4219.1565399999999</v>
      </c>
      <c r="G44" s="31">
        <v>0</v>
      </c>
      <c r="H44" s="31">
        <v>0</v>
      </c>
      <c r="I44" s="31">
        <v>75.300839999999994</v>
      </c>
      <c r="J44" s="31">
        <v>0.52298</v>
      </c>
      <c r="K44" s="31">
        <v>1477.42651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131.69992999999999</v>
      </c>
      <c r="R44" s="31">
        <v>7.6171400110000009</v>
      </c>
      <c r="S44" s="31">
        <v>0</v>
      </c>
      <c r="T44" s="31">
        <v>0</v>
      </c>
      <c r="U44" s="31">
        <v>6036.7979300109992</v>
      </c>
      <c r="W44" s="31">
        <v>0</v>
      </c>
      <c r="X44" s="31">
        <v>0</v>
      </c>
      <c r="Y44" s="31">
        <v>0</v>
      </c>
    </row>
    <row r="45" spans="1:25" ht="12.95" customHeight="1" x14ac:dyDescent="0.2">
      <c r="A45" s="73" t="s">
        <v>1606</v>
      </c>
      <c r="B45" s="31">
        <v>0</v>
      </c>
      <c r="C45" s="31">
        <v>48.992049999999999</v>
      </c>
      <c r="D45" s="31">
        <v>0</v>
      </c>
      <c r="E45" s="31">
        <v>76.081949999999992</v>
      </c>
      <c r="F45" s="31">
        <v>4168.2646199999999</v>
      </c>
      <c r="G45" s="31">
        <v>0</v>
      </c>
      <c r="H45" s="31">
        <v>9.1E-4</v>
      </c>
      <c r="I45" s="31">
        <v>75.300839999999994</v>
      </c>
      <c r="J45" s="31">
        <v>0.52298</v>
      </c>
      <c r="K45" s="31">
        <v>1477.42651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131.69992999999999</v>
      </c>
      <c r="R45" s="31">
        <v>7.61714</v>
      </c>
      <c r="S45" s="31">
        <v>0</v>
      </c>
      <c r="T45" s="31">
        <v>0</v>
      </c>
      <c r="U45" s="31">
        <v>5985.9069299999992</v>
      </c>
      <c r="W45" s="31">
        <v>0</v>
      </c>
      <c r="X45" s="31">
        <v>0</v>
      </c>
      <c r="Y45" s="31">
        <v>0</v>
      </c>
    </row>
    <row r="46" spans="1:25" ht="12.95" customHeight="1" x14ac:dyDescent="0.2">
      <c r="A46" s="73" t="s">
        <v>1922</v>
      </c>
      <c r="B46" s="31">
        <v>0</v>
      </c>
      <c r="C46" s="31">
        <v>0</v>
      </c>
      <c r="D46" s="31">
        <v>0</v>
      </c>
      <c r="E46" s="31">
        <v>0</v>
      </c>
      <c r="F46" s="31">
        <v>4166.6810500000001</v>
      </c>
      <c r="G46" s="31">
        <v>0</v>
      </c>
      <c r="H46" s="31">
        <v>0</v>
      </c>
      <c r="I46" s="31">
        <v>26.544070000000001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4193.2251200000001</v>
      </c>
      <c r="W46" s="31">
        <v>0</v>
      </c>
      <c r="X46" s="31">
        <v>0</v>
      </c>
      <c r="Y46" s="31">
        <v>0</v>
      </c>
    </row>
    <row r="47" spans="1:25" ht="12.95" customHeight="1" x14ac:dyDescent="0.2">
      <c r="A47" s="73" t="s">
        <v>1004</v>
      </c>
      <c r="B47" s="31">
        <v>0</v>
      </c>
      <c r="C47" s="31">
        <v>40.123339999999999</v>
      </c>
      <c r="D47" s="31">
        <v>0</v>
      </c>
      <c r="E47" s="31">
        <v>0</v>
      </c>
      <c r="F47" s="31">
        <v>0.74204999999999999</v>
      </c>
      <c r="G47" s="31">
        <v>0</v>
      </c>
      <c r="H47" s="31">
        <v>9.1E-4</v>
      </c>
      <c r="I47" s="31">
        <v>48.756769999999996</v>
      </c>
      <c r="J47" s="31">
        <v>0.29339999330383021</v>
      </c>
      <c r="K47" s="31">
        <v>1177.57483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7.61714</v>
      </c>
      <c r="S47" s="31">
        <v>0</v>
      </c>
      <c r="T47" s="31">
        <v>0</v>
      </c>
      <c r="U47" s="31">
        <v>1275.1084399933038</v>
      </c>
      <c r="W47" s="31">
        <v>0</v>
      </c>
      <c r="X47" s="31">
        <v>0</v>
      </c>
      <c r="Y47" s="31">
        <v>0</v>
      </c>
    </row>
    <row r="48" spans="1:25" ht="12.95" customHeight="1" x14ac:dyDescent="0.2">
      <c r="A48" s="73" t="s">
        <v>1013</v>
      </c>
      <c r="B48" s="31">
        <v>0</v>
      </c>
      <c r="C48" s="31">
        <v>8.8687100000000001</v>
      </c>
      <c r="D48" s="31">
        <v>0</v>
      </c>
      <c r="E48" s="31">
        <v>76.081949999999992</v>
      </c>
      <c r="F48" s="31">
        <v>0.84151999999999993</v>
      </c>
      <c r="G48" s="31">
        <v>0</v>
      </c>
      <c r="H48" s="31">
        <v>0</v>
      </c>
      <c r="I48" s="31">
        <v>0</v>
      </c>
      <c r="J48" s="31">
        <v>0.22958000669616979</v>
      </c>
      <c r="K48" s="31">
        <v>299.85167999999999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131.69992999999999</v>
      </c>
      <c r="R48" s="31">
        <v>0</v>
      </c>
      <c r="S48" s="31">
        <v>0</v>
      </c>
      <c r="T48" s="31">
        <v>0</v>
      </c>
      <c r="U48" s="31">
        <v>517.57337000669622</v>
      </c>
      <c r="W48" s="31">
        <v>0</v>
      </c>
      <c r="X48" s="31">
        <v>0</v>
      </c>
      <c r="Y48" s="31">
        <v>0</v>
      </c>
    </row>
    <row r="49" spans="1:25" ht="12.95" customHeight="1" x14ac:dyDescent="0.2">
      <c r="A49" s="73" t="s">
        <v>694</v>
      </c>
      <c r="B49" s="31">
        <v>0</v>
      </c>
      <c r="C49" s="31">
        <v>0</v>
      </c>
      <c r="D49" s="31">
        <v>0</v>
      </c>
      <c r="E49" s="31">
        <v>0</v>
      </c>
      <c r="F49" s="31">
        <v>50.89192000000039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50.89192000000039</v>
      </c>
      <c r="W49" s="31">
        <v>0</v>
      </c>
      <c r="X49" s="31">
        <v>0</v>
      </c>
      <c r="Y49" s="31">
        <v>0</v>
      </c>
    </row>
    <row r="50" spans="1:25" ht="12.95" customHeight="1" x14ac:dyDescent="0.2">
      <c r="A50" s="73" t="s">
        <v>1014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W50" s="31">
        <v>0</v>
      </c>
      <c r="X50" s="31">
        <v>0</v>
      </c>
      <c r="Y50" s="31">
        <v>0</v>
      </c>
    </row>
    <row r="51" spans="1:25" ht="12.95" customHeight="1" x14ac:dyDescent="0.2">
      <c r="A51" s="73" t="s">
        <v>1015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W51" s="31">
        <v>0</v>
      </c>
      <c r="X51" s="31">
        <v>0</v>
      </c>
      <c r="Y51" s="31">
        <v>0</v>
      </c>
    </row>
    <row r="52" spans="1:25" ht="12.95" customHeight="1" x14ac:dyDescent="0.2">
      <c r="A52" s="73" t="s">
        <v>1013</v>
      </c>
      <c r="B52" s="31">
        <v>0</v>
      </c>
      <c r="C52" s="31">
        <v>0</v>
      </c>
      <c r="D52" s="31">
        <v>0</v>
      </c>
      <c r="E52" s="31">
        <v>0</v>
      </c>
      <c r="F52" s="31">
        <v>50.89192000000039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50.89192000000039</v>
      </c>
      <c r="W52" s="31">
        <v>0</v>
      </c>
      <c r="X52" s="31">
        <v>0</v>
      </c>
      <c r="Y52" s="31">
        <v>0</v>
      </c>
    </row>
    <row r="53" spans="1:25" ht="12.95" customHeight="1" x14ac:dyDescent="0.2">
      <c r="A53" s="1609" t="s">
        <v>3762</v>
      </c>
      <c r="B53" s="31">
        <v>0</v>
      </c>
      <c r="C53" s="31">
        <v>-149.16840000000008</v>
      </c>
      <c r="D53" s="31">
        <v>0</v>
      </c>
      <c r="E53" s="31">
        <v>-180.36787000000007</v>
      </c>
      <c r="F53" s="31">
        <v>-116.55924999999934</v>
      </c>
      <c r="G53" s="31">
        <v>6.216E-2</v>
      </c>
      <c r="H53" s="31">
        <v>-0.84845999999999999</v>
      </c>
      <c r="I53" s="31">
        <v>-2585.3514800000003</v>
      </c>
      <c r="J53" s="31">
        <v>-13.739020000000011</v>
      </c>
      <c r="K53" s="31">
        <v>184.88640999999984</v>
      </c>
      <c r="L53" s="31">
        <v>0</v>
      </c>
      <c r="M53" s="31">
        <v>0</v>
      </c>
      <c r="N53" s="31">
        <v>0</v>
      </c>
      <c r="O53" s="31">
        <v>-15.333270000000002</v>
      </c>
      <c r="P53" s="31">
        <v>-216.679</v>
      </c>
      <c r="Q53" s="31">
        <v>-46.157169999999894</v>
      </c>
      <c r="R53" s="31">
        <v>-12.043290000000201</v>
      </c>
      <c r="S53" s="31">
        <v>0</v>
      </c>
      <c r="T53" s="31">
        <v>-0.53065000000000007</v>
      </c>
      <c r="U53" s="31">
        <v>-3151.8292900000001</v>
      </c>
      <c r="W53" s="31">
        <v>0</v>
      </c>
      <c r="X53" s="31">
        <v>1.03627</v>
      </c>
      <c r="Y53" s="31">
        <v>1.03627</v>
      </c>
    </row>
    <row r="54" spans="1:25" ht="12.95" customHeight="1" x14ac:dyDescent="0.2">
      <c r="A54" s="1609" t="s">
        <v>1301</v>
      </c>
      <c r="B54" s="31">
        <v>0</v>
      </c>
      <c r="C54" s="31">
        <v>-689.36503000000005</v>
      </c>
      <c r="D54" s="31">
        <v>0</v>
      </c>
      <c r="E54" s="31">
        <v>-958.19509000000005</v>
      </c>
      <c r="F54" s="31">
        <v>-4798.5853899999993</v>
      </c>
      <c r="G54" s="31">
        <v>0</v>
      </c>
      <c r="H54" s="31">
        <v>-1.13131</v>
      </c>
      <c r="I54" s="31">
        <v>-4294.3805400000001</v>
      </c>
      <c r="J54" s="31">
        <v>-118.40624000000001</v>
      </c>
      <c r="K54" s="31">
        <v>-50.169839999999965</v>
      </c>
      <c r="L54" s="31">
        <v>0</v>
      </c>
      <c r="M54" s="31">
        <v>0</v>
      </c>
      <c r="N54" s="31">
        <v>0</v>
      </c>
      <c r="O54" s="31">
        <v>-32.341000000000001</v>
      </c>
      <c r="P54" s="31">
        <v>-217.56899999999999</v>
      </c>
      <c r="Q54" s="31">
        <v>-640.05432999999994</v>
      </c>
      <c r="R54" s="31">
        <v>-3571.7573980000002</v>
      </c>
      <c r="S54" s="31">
        <v>0</v>
      </c>
      <c r="T54" s="31">
        <v>-2.9186000000000001</v>
      </c>
      <c r="U54" s="31">
        <v>-15374.873767999999</v>
      </c>
      <c r="W54" s="31">
        <v>0</v>
      </c>
      <c r="X54" s="31">
        <v>0</v>
      </c>
      <c r="Y54" s="31">
        <v>0</v>
      </c>
    </row>
    <row r="55" spans="1:25" ht="12.95" customHeight="1" x14ac:dyDescent="0.2">
      <c r="A55" s="1609" t="s">
        <v>1302</v>
      </c>
      <c r="B55" s="31">
        <v>0</v>
      </c>
      <c r="C55" s="31">
        <v>499.61884999999995</v>
      </c>
      <c r="D55" s="31">
        <v>0</v>
      </c>
      <c r="E55" s="31">
        <v>13.74217</v>
      </c>
      <c r="F55" s="31">
        <v>4735.9865599999994</v>
      </c>
      <c r="G55" s="31">
        <v>0</v>
      </c>
      <c r="H55" s="31">
        <v>0.28285000000000005</v>
      </c>
      <c r="I55" s="31">
        <v>1090.9481099999998</v>
      </c>
      <c r="J55" s="31">
        <v>96.858720000000005</v>
      </c>
      <c r="K55" s="31">
        <v>36.05053000000003</v>
      </c>
      <c r="L55" s="31">
        <v>0</v>
      </c>
      <c r="M55" s="31">
        <v>0</v>
      </c>
      <c r="N55" s="31">
        <v>0</v>
      </c>
      <c r="O55" s="31">
        <v>17.007729999999999</v>
      </c>
      <c r="P55" s="31">
        <v>0</v>
      </c>
      <c r="Q55" s="31">
        <v>519.56447000000003</v>
      </c>
      <c r="R55" s="31">
        <v>3517.913548</v>
      </c>
      <c r="S55" s="31">
        <v>0</v>
      </c>
      <c r="T55" s="31">
        <v>2.38795</v>
      </c>
      <c r="U55" s="31">
        <v>10530.361488</v>
      </c>
      <c r="W55" s="31">
        <v>0</v>
      </c>
      <c r="X55" s="31">
        <v>0</v>
      </c>
      <c r="Y55" s="31">
        <v>0</v>
      </c>
    </row>
    <row r="56" spans="1:25" ht="12.95" customHeight="1" x14ac:dyDescent="0.2">
      <c r="A56" s="1609" t="s">
        <v>1303</v>
      </c>
      <c r="B56" s="31">
        <v>0</v>
      </c>
      <c r="C56" s="31">
        <v>135.84926000000002</v>
      </c>
      <c r="D56" s="31">
        <v>0</v>
      </c>
      <c r="E56" s="31">
        <v>821.14503999999999</v>
      </c>
      <c r="F56" s="31">
        <v>6432.6649100000004</v>
      </c>
      <c r="G56" s="31">
        <v>6.216E-2</v>
      </c>
      <c r="H56" s="31">
        <v>0</v>
      </c>
      <c r="I56" s="31">
        <v>874.22077999999999</v>
      </c>
      <c r="J56" s="31">
        <v>63.774279999999997</v>
      </c>
      <c r="K56" s="31">
        <v>1126.9167399999999</v>
      </c>
      <c r="L56" s="31">
        <v>0</v>
      </c>
      <c r="M56" s="31">
        <v>0</v>
      </c>
      <c r="N56" s="31">
        <v>0</v>
      </c>
      <c r="O56" s="31">
        <v>0</v>
      </c>
      <c r="P56" s="31">
        <v>0.89</v>
      </c>
      <c r="Q56" s="31">
        <v>333.08555000000001</v>
      </c>
      <c r="R56" s="31">
        <v>57.92906</v>
      </c>
      <c r="S56" s="31">
        <v>0</v>
      </c>
      <c r="T56" s="31">
        <v>0</v>
      </c>
      <c r="U56" s="31">
        <v>9846.5377800000006</v>
      </c>
      <c r="W56" s="31">
        <v>0</v>
      </c>
      <c r="X56" s="31">
        <v>1.13917</v>
      </c>
      <c r="Y56" s="31">
        <v>1.13917</v>
      </c>
    </row>
    <row r="57" spans="1:25" ht="12.95" customHeight="1" x14ac:dyDescent="0.2">
      <c r="A57" s="1609" t="s">
        <v>3763</v>
      </c>
      <c r="B57" s="31">
        <v>0</v>
      </c>
      <c r="C57" s="31">
        <v>-95.271479999999983</v>
      </c>
      <c r="D57" s="31">
        <v>0</v>
      </c>
      <c r="E57" s="31">
        <v>-57.059989999999999</v>
      </c>
      <c r="F57" s="31">
        <v>-6486.6253299999998</v>
      </c>
      <c r="G57" s="31">
        <v>0</v>
      </c>
      <c r="H57" s="31">
        <v>0</v>
      </c>
      <c r="I57" s="31">
        <v>-256.13982999999996</v>
      </c>
      <c r="J57" s="31">
        <v>-55.965780000000002</v>
      </c>
      <c r="K57" s="31">
        <v>-927.91102000000001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-258.75286</v>
      </c>
      <c r="R57" s="31">
        <v>-16.128499999999999</v>
      </c>
      <c r="S57" s="31">
        <v>0</v>
      </c>
      <c r="T57" s="31">
        <v>0</v>
      </c>
      <c r="U57" s="31">
        <v>-8153.8547899999994</v>
      </c>
      <c r="W57" s="31">
        <v>0</v>
      </c>
      <c r="X57" s="31">
        <v>-0.10290000000000001</v>
      </c>
      <c r="Y57" s="31">
        <v>-0.10290000000000001</v>
      </c>
    </row>
    <row r="58" spans="1:25" ht="12.95" customHeight="1" x14ac:dyDescent="0.2">
      <c r="A58" s="1603" t="s">
        <v>1228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W58" s="31">
        <v>0</v>
      </c>
      <c r="X58" s="31">
        <v>0</v>
      </c>
      <c r="Y58" s="31">
        <v>0</v>
      </c>
    </row>
    <row r="59" spans="1:25" ht="12.95" customHeight="1" x14ac:dyDescent="0.2">
      <c r="A59" s="1605" t="s">
        <v>3764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-0.13608000000000001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-0.13608000000000001</v>
      </c>
      <c r="W59" s="31">
        <v>0</v>
      </c>
      <c r="X59" s="31">
        <v>0</v>
      </c>
      <c r="Y59" s="31">
        <v>0</v>
      </c>
    </row>
    <row r="60" spans="1:25" ht="12.95" customHeight="1" x14ac:dyDescent="0.2">
      <c r="A60" s="1704" t="s">
        <v>1232</v>
      </c>
      <c r="B60" s="31">
        <v>52.294216782320063</v>
      </c>
      <c r="C60" s="31">
        <v>106.89707999999996</v>
      </c>
      <c r="D60" s="31">
        <v>-5.9029287456245623</v>
      </c>
      <c r="E60" s="31">
        <v>-59.627415258583298</v>
      </c>
      <c r="F60" s="31">
        <v>-1889.2784343282394</v>
      </c>
      <c r="G60" s="31">
        <v>-0.62115999999999993</v>
      </c>
      <c r="H60" s="31">
        <v>-27.191019999999998</v>
      </c>
      <c r="I60" s="31">
        <v>-74.776910000000015</v>
      </c>
      <c r="J60" s="31">
        <v>2.5021244915789858</v>
      </c>
      <c r="K60" s="31">
        <v>535.04437574400004</v>
      </c>
      <c r="L60" s="31">
        <v>-5.5245584094151035E-2</v>
      </c>
      <c r="M60" s="31">
        <v>0.34569000000000005</v>
      </c>
      <c r="N60" s="31">
        <v>44.003942428957998</v>
      </c>
      <c r="O60" s="31">
        <v>-16.269992993297038</v>
      </c>
      <c r="P60" s="31">
        <v>7.3619999999999974</v>
      </c>
      <c r="Q60" s="31">
        <v>12.943599999999989</v>
      </c>
      <c r="R60" s="31">
        <v>70.094885544890928</v>
      </c>
      <c r="S60" s="31">
        <v>-3.3120000000000038E-2</v>
      </c>
      <c r="T60" s="31">
        <v>-1.6772299999999998</v>
      </c>
      <c r="U60" s="31">
        <v>-1243.9455419180902</v>
      </c>
      <c r="W60" s="31">
        <v>0</v>
      </c>
      <c r="X60" s="31">
        <v>-1.7703799999999998</v>
      </c>
      <c r="Y60" s="31">
        <v>-1.7703799999999998</v>
      </c>
    </row>
    <row r="61" spans="1:25" ht="12.95" customHeight="1" x14ac:dyDescent="0.2">
      <c r="A61" s="1708" t="s">
        <v>2036</v>
      </c>
      <c r="B61" s="31">
        <v>0</v>
      </c>
      <c r="C61" s="31">
        <v>-130.13081000000003</v>
      </c>
      <c r="D61" s="31">
        <v>-8.6546400000000006</v>
      </c>
      <c r="E61" s="31">
        <v>-56.753565258583301</v>
      </c>
      <c r="F61" s="31">
        <v>-1726.1179099999999</v>
      </c>
      <c r="G61" s="31">
        <v>-0.64317999999999997</v>
      </c>
      <c r="H61" s="31">
        <v>-28.791359999999997</v>
      </c>
      <c r="I61" s="31">
        <v>-144.28059999999999</v>
      </c>
      <c r="J61" s="31">
        <v>-19.102049999999995</v>
      </c>
      <c r="K61" s="31">
        <v>-43.458740000000006</v>
      </c>
      <c r="L61" s="31">
        <v>-2.7976700000000001</v>
      </c>
      <c r="M61" s="31">
        <v>-0.70378999999999992</v>
      </c>
      <c r="N61" s="31">
        <v>-3.5432375710420008</v>
      </c>
      <c r="O61" s="31">
        <v>-35.218000000000018</v>
      </c>
      <c r="P61" s="31">
        <v>-2.5339999999999998</v>
      </c>
      <c r="Q61" s="31">
        <v>-55.045029999999997</v>
      </c>
      <c r="R61" s="31">
        <v>-26.509899999999995</v>
      </c>
      <c r="S61" s="31">
        <v>-1.21801</v>
      </c>
      <c r="T61" s="31">
        <v>-0.62459999999999993</v>
      </c>
      <c r="U61" s="31">
        <v>-2286.1270928296249</v>
      </c>
      <c r="W61" s="31">
        <v>0</v>
      </c>
      <c r="X61" s="31">
        <v>-6.5720000000000001E-2</v>
      </c>
      <c r="Y61" s="31">
        <v>-6.5720000000000001E-2</v>
      </c>
    </row>
    <row r="62" spans="1:25" ht="12.95" customHeight="1" x14ac:dyDescent="0.2">
      <c r="A62" s="1708" t="s">
        <v>3962</v>
      </c>
      <c r="B62" s="31">
        <v>0</v>
      </c>
      <c r="C62" s="31">
        <v>-130.13081000000003</v>
      </c>
      <c r="D62" s="31">
        <v>-8.6546400000000006</v>
      </c>
      <c r="E62" s="31">
        <v>-56.753565258583301</v>
      </c>
      <c r="F62" s="31">
        <v>-1726.1179099999999</v>
      </c>
      <c r="G62" s="31">
        <v>-0.64317999999999997</v>
      </c>
      <c r="H62" s="31">
        <v>-28.791359999999997</v>
      </c>
      <c r="I62" s="31">
        <v>-144.28059999999999</v>
      </c>
      <c r="J62" s="31">
        <v>-19.102049999999995</v>
      </c>
      <c r="K62" s="31">
        <v>-43.458740000000006</v>
      </c>
      <c r="L62" s="31">
        <v>-2.7976700000000001</v>
      </c>
      <c r="M62" s="31">
        <v>-0.70378999999999992</v>
      </c>
      <c r="N62" s="31">
        <v>-3.5432375710420008</v>
      </c>
      <c r="O62" s="31">
        <v>-35.218000000000018</v>
      </c>
      <c r="P62" s="31">
        <v>-2.5339999999999998</v>
      </c>
      <c r="Q62" s="31">
        <v>-55.045029999999997</v>
      </c>
      <c r="R62" s="31">
        <v>-26.509899999999995</v>
      </c>
      <c r="S62" s="31">
        <v>-1.21801</v>
      </c>
      <c r="T62" s="31">
        <v>-0.62459999999999993</v>
      </c>
      <c r="U62" s="31">
        <v>-2286.1270928296249</v>
      </c>
      <c r="W62" s="31">
        <v>0</v>
      </c>
      <c r="X62" s="31">
        <v>-6.5720000000000001E-2</v>
      </c>
      <c r="Y62" s="31">
        <v>-6.5720000000000001E-2</v>
      </c>
    </row>
    <row r="63" spans="1:25" ht="12.95" customHeight="1" x14ac:dyDescent="0.2">
      <c r="A63" s="1708" t="s">
        <v>2035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W63" s="31">
        <v>0</v>
      </c>
      <c r="X63" s="31">
        <v>0</v>
      </c>
      <c r="Y63" s="31">
        <v>0</v>
      </c>
    </row>
    <row r="64" spans="1:25" ht="12.95" customHeight="1" x14ac:dyDescent="0.2">
      <c r="A64" s="1708" t="s">
        <v>1946</v>
      </c>
      <c r="B64" s="31">
        <v>0</v>
      </c>
      <c r="C64" s="31">
        <v>237.02788999999999</v>
      </c>
      <c r="D64" s="31">
        <v>6.0548299999999999</v>
      </c>
      <c r="E64" s="31">
        <v>0.87742999999999993</v>
      </c>
      <c r="F64" s="31">
        <v>463.4357</v>
      </c>
      <c r="G64" s="31">
        <v>0.47038000000000002</v>
      </c>
      <c r="H64" s="31">
        <v>10.62865</v>
      </c>
      <c r="I64" s="31">
        <v>92.797789999999992</v>
      </c>
      <c r="J64" s="31">
        <v>25.999940000000002</v>
      </c>
      <c r="K64" s="31">
        <v>632.30587000000003</v>
      </c>
      <c r="L64" s="31">
        <v>3.6122800000000006</v>
      </c>
      <c r="M64" s="31">
        <v>1.04948</v>
      </c>
      <c r="N64" s="31">
        <v>95.330950000000001</v>
      </c>
      <c r="O64" s="31">
        <v>23.09619</v>
      </c>
      <c r="P64" s="31">
        <v>27.026</v>
      </c>
      <c r="Q64" s="31">
        <v>81.209450000000004</v>
      </c>
      <c r="R64" s="31">
        <v>118.02583</v>
      </c>
      <c r="S64" s="31">
        <v>1.18489</v>
      </c>
      <c r="T64" s="31">
        <v>0.50260000000000005</v>
      </c>
      <c r="U64" s="31">
        <v>1820.6361500000003</v>
      </c>
      <c r="W64" s="31">
        <v>0</v>
      </c>
      <c r="X64" s="31">
        <v>0</v>
      </c>
      <c r="Y64" s="31">
        <v>0</v>
      </c>
    </row>
    <row r="65" spans="1:25" ht="12.95" customHeight="1" x14ac:dyDescent="0.2">
      <c r="A65" s="1708" t="s">
        <v>3963</v>
      </c>
      <c r="B65" s="31">
        <v>17.369650865355467</v>
      </c>
      <c r="C65" s="31">
        <v>0</v>
      </c>
      <c r="D65" s="31">
        <v>-1.7531801016785109</v>
      </c>
      <c r="E65" s="31">
        <v>-2.0303100000000001</v>
      </c>
      <c r="F65" s="31">
        <v>-439.6036638853389</v>
      </c>
      <c r="G65" s="31">
        <v>-0.29041</v>
      </c>
      <c r="H65" s="31">
        <v>-5.6739799999999994</v>
      </c>
      <c r="I65" s="31">
        <v>-10.738010000000001</v>
      </c>
      <c r="J65" s="31">
        <v>-2.979362276009641</v>
      </c>
      <c r="K65" s="31">
        <v>-33.974834975999997</v>
      </c>
      <c r="L65" s="31">
        <v>-0.41185988844722476</v>
      </c>
      <c r="M65" s="31">
        <v>0</v>
      </c>
      <c r="N65" s="31">
        <v>-31.244139999999998</v>
      </c>
      <c r="O65" s="31">
        <v>-2.6049797829047288</v>
      </c>
      <c r="P65" s="31">
        <v>-8.1470000000000002</v>
      </c>
      <c r="Q65" s="31">
        <v>-7.4099399999999997</v>
      </c>
      <c r="R65" s="31">
        <v>-15.190009213270498</v>
      </c>
      <c r="S65" s="31">
        <v>0</v>
      </c>
      <c r="T65" s="31">
        <v>-0.84672999999999998</v>
      </c>
      <c r="U65" s="31">
        <v>-545.52875925829403</v>
      </c>
      <c r="W65" s="31">
        <v>0</v>
      </c>
      <c r="X65" s="31">
        <v>-0.71460000000000001</v>
      </c>
      <c r="Y65" s="31">
        <v>-0.71460000000000001</v>
      </c>
    </row>
    <row r="66" spans="1:25" ht="12.95" customHeight="1" x14ac:dyDescent="0.2">
      <c r="A66" s="1708" t="s">
        <v>3964</v>
      </c>
      <c r="B66" s="31">
        <v>8.9862376334128111</v>
      </c>
      <c r="C66" s="31">
        <v>0</v>
      </c>
      <c r="D66" s="31">
        <v>-1.264800782307911</v>
      </c>
      <c r="E66" s="31">
        <v>-0.62441999999999998</v>
      </c>
      <c r="F66" s="31">
        <v>-155.20507772715703</v>
      </c>
      <c r="G66" s="31">
        <v>-1.1869999999999999E-2</v>
      </c>
      <c r="H66" s="31">
        <v>-2.4108400000000003</v>
      </c>
      <c r="I66" s="31">
        <v>-7.3470800000000001</v>
      </c>
      <c r="J66" s="31">
        <v>-1.2086957495502513</v>
      </c>
      <c r="K66" s="31">
        <v>-7.7462617519999997</v>
      </c>
      <c r="L66" s="31">
        <v>-1.5189838943774375E-2</v>
      </c>
      <c r="M66" s="31">
        <v>0</v>
      </c>
      <c r="N66" s="31">
        <v>-13.67277</v>
      </c>
      <c r="O66" s="31">
        <v>-0.88583335799007623</v>
      </c>
      <c r="P66" s="31">
        <v>-5.3479999999999999</v>
      </c>
      <c r="Q66" s="31">
        <v>-2.52196</v>
      </c>
      <c r="R66" s="31">
        <v>-4.5676239305231006</v>
      </c>
      <c r="S66" s="31">
        <v>0</v>
      </c>
      <c r="T66" s="31">
        <v>-0.53715999999999997</v>
      </c>
      <c r="U66" s="31">
        <v>-194.38134550505936</v>
      </c>
      <c r="W66" s="31">
        <v>0</v>
      </c>
      <c r="X66" s="31">
        <v>-0.45333999999999997</v>
      </c>
      <c r="Y66" s="31">
        <v>-0.45333999999999997</v>
      </c>
    </row>
    <row r="67" spans="1:25" ht="12.95" customHeight="1" x14ac:dyDescent="0.2">
      <c r="A67" s="1708" t="s">
        <v>3965</v>
      </c>
      <c r="B67" s="31">
        <v>0.51193404419525956</v>
      </c>
      <c r="C67" s="31">
        <v>0</v>
      </c>
      <c r="D67" s="31">
        <v>-4.7367045709850772E-2</v>
      </c>
      <c r="E67" s="31">
        <v>-0.21675</v>
      </c>
      <c r="F67" s="31">
        <v>-13.680468429349194</v>
      </c>
      <c r="G67" s="31">
        <v>-5.4000000000000003E-3</v>
      </c>
      <c r="H67" s="31">
        <v>-0.15934999999999999</v>
      </c>
      <c r="I67" s="31">
        <v>-1.9760499999999999</v>
      </c>
      <c r="J67" s="31">
        <v>-0.15611441762235981</v>
      </c>
      <c r="K67" s="31">
        <v>-4.8435994239999998</v>
      </c>
      <c r="L67" s="31">
        <v>-0.10578966400839571</v>
      </c>
      <c r="M67" s="31">
        <v>0</v>
      </c>
      <c r="N67" s="31">
        <v>-0.52510000000000001</v>
      </c>
      <c r="O67" s="31">
        <v>-0.4080988507526</v>
      </c>
      <c r="P67" s="31">
        <v>-2.0209999999999999</v>
      </c>
      <c r="Q67" s="31">
        <v>-0.62830999999999992</v>
      </c>
      <c r="R67" s="31">
        <v>-1.6634113113154669</v>
      </c>
      <c r="S67" s="31">
        <v>0</v>
      </c>
      <c r="T67" s="31">
        <v>-2.2679999999999999E-2</v>
      </c>
      <c r="U67" s="31">
        <v>-25.947555098562606</v>
      </c>
      <c r="W67" s="31">
        <v>0</v>
      </c>
      <c r="X67" s="31">
        <v>-1.9140000000000001E-2</v>
      </c>
      <c r="Y67" s="31">
        <v>-1.9140000000000001E-2</v>
      </c>
    </row>
    <row r="68" spans="1:25" ht="12.95" customHeight="1" x14ac:dyDescent="0.2">
      <c r="A68" s="1708" t="s">
        <v>3966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W68" s="31">
        <v>0</v>
      </c>
      <c r="X68" s="31">
        <v>0</v>
      </c>
      <c r="Y68" s="31">
        <v>0</v>
      </c>
    </row>
    <row r="69" spans="1:25" ht="12.95" customHeight="1" x14ac:dyDescent="0.2">
      <c r="A69" s="1704" t="s">
        <v>2340</v>
      </c>
      <c r="B69" s="31">
        <v>25.426394239356519</v>
      </c>
      <c r="C69" s="31">
        <v>0</v>
      </c>
      <c r="D69" s="31">
        <v>-0.23777081592828947</v>
      </c>
      <c r="E69" s="31">
        <v>-0.84357000000000004</v>
      </c>
      <c r="F69" s="31">
        <v>-16.273810016523367</v>
      </c>
      <c r="G69" s="31">
        <v>-4.6289999999999998E-2</v>
      </c>
      <c r="H69" s="31">
        <v>-0.68886000000000003</v>
      </c>
      <c r="I69" s="31">
        <v>-3.2329599999999998</v>
      </c>
      <c r="J69" s="31">
        <v>-5.1593065238769796E-2</v>
      </c>
      <c r="K69" s="31">
        <v>-7.2380581039999994</v>
      </c>
      <c r="L69" s="31">
        <v>-0.33701619269475658</v>
      </c>
      <c r="M69" s="31">
        <v>0</v>
      </c>
      <c r="N69" s="31">
        <v>-2.3417600000000003</v>
      </c>
      <c r="O69" s="31">
        <v>-0.13914653043042474</v>
      </c>
      <c r="P69" s="31">
        <v>-1.6140000000000001</v>
      </c>
      <c r="Q69" s="31">
        <v>-2.6606100000000001</v>
      </c>
      <c r="R69" s="31">
        <v>0</v>
      </c>
      <c r="S69" s="31">
        <v>0</v>
      </c>
      <c r="T69" s="31">
        <v>-0.10978</v>
      </c>
      <c r="U69" s="31">
        <v>-10.388830485459088</v>
      </c>
      <c r="W69" s="31">
        <v>0</v>
      </c>
      <c r="X69" s="31">
        <v>-9.265000000000001E-2</v>
      </c>
      <c r="Y69" s="31">
        <v>-9.265000000000001E-2</v>
      </c>
    </row>
    <row r="70" spans="1:25" ht="12.95" customHeight="1" x14ac:dyDescent="0.2">
      <c r="A70" s="1708" t="s">
        <v>1285</v>
      </c>
      <c r="B70" s="31">
        <v>0</v>
      </c>
      <c r="C70" s="31">
        <v>0</v>
      </c>
      <c r="D70" s="31">
        <v>0</v>
      </c>
      <c r="E70" s="31">
        <v>-3.6229999999999998E-2</v>
      </c>
      <c r="F70" s="31">
        <v>-1.8332042698709237</v>
      </c>
      <c r="G70" s="31">
        <v>-9.4390000000000002E-2</v>
      </c>
      <c r="H70" s="31">
        <v>-9.5280000000000004E-2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-0.11012447121919161</v>
      </c>
      <c r="P70" s="31">
        <v>0</v>
      </c>
      <c r="Q70" s="31">
        <v>0</v>
      </c>
      <c r="R70" s="31">
        <v>0</v>
      </c>
      <c r="S70" s="31">
        <v>0</v>
      </c>
      <c r="T70" s="31">
        <v>-3.8880000000000005E-2</v>
      </c>
      <c r="U70" s="31">
        <v>-2.2081087410901148</v>
      </c>
      <c r="W70" s="31">
        <v>0</v>
      </c>
      <c r="X70" s="31">
        <v>-0.42493000000000003</v>
      </c>
      <c r="Y70" s="31">
        <v>-0.42493000000000003</v>
      </c>
    </row>
    <row r="71" spans="1:25" ht="12.95" customHeight="1" x14ac:dyDescent="0.2">
      <c r="A71" s="78" t="s">
        <v>648</v>
      </c>
      <c r="B71" s="31">
        <v>0</v>
      </c>
      <c r="C71" s="31">
        <v>0</v>
      </c>
      <c r="D71" s="31">
        <v>-4.5380000000000004E-2</v>
      </c>
      <c r="E71" s="31">
        <v>0</v>
      </c>
      <c r="F71" s="31">
        <v>-3.3251999999999931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-2.9449299999999998</v>
      </c>
      <c r="S71" s="31">
        <v>0</v>
      </c>
      <c r="T71" s="31">
        <v>0</v>
      </c>
      <c r="U71" s="31">
        <v>-6.3155099999999926</v>
      </c>
      <c r="W71" s="31">
        <v>0</v>
      </c>
      <c r="X71" s="31">
        <v>0</v>
      </c>
      <c r="Y71" s="31">
        <v>0</v>
      </c>
    </row>
    <row r="72" spans="1:25" ht="15" customHeight="1" x14ac:dyDescent="0.2">
      <c r="A72" s="1606" t="s">
        <v>850</v>
      </c>
      <c r="B72" s="1721">
        <v>52.294216782320063</v>
      </c>
      <c r="C72" s="1721">
        <v>-63.61302000000012</v>
      </c>
      <c r="D72" s="1721">
        <v>-5.948378745624562</v>
      </c>
      <c r="E72" s="1721">
        <v>-495.55534525858326</v>
      </c>
      <c r="F72" s="1721">
        <v>-2041.3093243282392</v>
      </c>
      <c r="G72" s="1721">
        <v>-0.69507999999999992</v>
      </c>
      <c r="H72" s="1721">
        <v>-28.04308</v>
      </c>
      <c r="I72" s="1721">
        <v>-2959.6279400000003</v>
      </c>
      <c r="J72" s="1721">
        <v>-13.237745508421025</v>
      </c>
      <c r="K72" s="1721">
        <v>661.58219574399982</v>
      </c>
      <c r="L72" s="1721">
        <v>-5.5285584094151033E-2</v>
      </c>
      <c r="M72" s="1721">
        <v>0.34569000000000005</v>
      </c>
      <c r="N72" s="1721">
        <v>44.003942428957998</v>
      </c>
      <c r="O72" s="1721">
        <v>-31.60326299329704</v>
      </c>
      <c r="P72" s="1721">
        <v>-209.31700000000001</v>
      </c>
      <c r="Q72" s="1721">
        <v>-68.749839999999907</v>
      </c>
      <c r="R72" s="1721">
        <v>25.440155555890726</v>
      </c>
      <c r="S72" s="1721">
        <v>-3.3120000000000038E-2</v>
      </c>
      <c r="T72" s="1721">
        <v>-2.2078799999999998</v>
      </c>
      <c r="U72" s="1721">
        <v>-5136.3301019070896</v>
      </c>
      <c r="V72" s="1729"/>
      <c r="W72" s="1721">
        <v>0</v>
      </c>
      <c r="X72" s="1721">
        <v>-0.73410999999999982</v>
      </c>
      <c r="Y72" s="1721">
        <v>-0.73410999999999982</v>
      </c>
    </row>
    <row r="73" spans="1:25" ht="12.95" customHeight="1" x14ac:dyDescent="0.2">
      <c r="A73" s="1610" t="s">
        <v>1125</v>
      </c>
      <c r="B73" s="1727"/>
      <c r="C73" s="1727"/>
      <c r="D73" s="1727"/>
      <c r="E73" s="1727"/>
      <c r="F73" s="1727"/>
      <c r="G73" s="1727"/>
      <c r="H73" s="1727"/>
      <c r="I73" s="1727"/>
      <c r="J73" s="1727"/>
      <c r="K73" s="1727"/>
      <c r="L73" s="1727"/>
      <c r="M73" s="1727"/>
      <c r="N73" s="1727"/>
      <c r="O73" s="1727"/>
      <c r="P73" s="1727"/>
      <c r="Q73" s="1727"/>
      <c r="R73" s="1727"/>
      <c r="S73" s="1727"/>
      <c r="T73" s="1727"/>
      <c r="U73" s="1727"/>
      <c r="V73" s="1729"/>
      <c r="W73" s="1727"/>
      <c r="X73" s="1727"/>
      <c r="Y73" s="1727"/>
    </row>
    <row r="74" spans="1:25" ht="15" customHeight="1" thickBot="1" x14ac:dyDescent="0.25">
      <c r="A74" s="1611" t="s">
        <v>851</v>
      </c>
      <c r="B74" s="1726">
        <v>-40.592195989711087</v>
      </c>
      <c r="C74" s="1726">
        <v>66.351989999999944</v>
      </c>
      <c r="D74" s="1726">
        <v>27.188817597096058</v>
      </c>
      <c r="E74" s="1726">
        <v>-237.71183525858322</v>
      </c>
      <c r="F74" s="1726">
        <v>293.23515567176128</v>
      </c>
      <c r="G74" s="1726">
        <v>0.88562000000000052</v>
      </c>
      <c r="H74" s="1726">
        <v>52.823030000000017</v>
      </c>
      <c r="I74" s="1726">
        <v>-3907.0472536891252</v>
      </c>
      <c r="J74" s="1726">
        <v>9.7496290703895241</v>
      </c>
      <c r="K74" s="1726">
        <v>802.87056131071904</v>
      </c>
      <c r="L74" s="1726">
        <v>16.189734415905846</v>
      </c>
      <c r="M74" s="1726">
        <v>0.88336000000000059</v>
      </c>
      <c r="N74" s="1726">
        <v>60.745502428958076</v>
      </c>
      <c r="O74" s="1726">
        <v>136.16385021529425</v>
      </c>
      <c r="P74" s="1726">
        <v>-414.78899999999999</v>
      </c>
      <c r="Q74" s="1726">
        <v>-40.159290299999896</v>
      </c>
      <c r="R74" s="1726">
        <v>94.627806232099715</v>
      </c>
      <c r="S74" s="1726">
        <v>1.38557</v>
      </c>
      <c r="T74" s="1726">
        <v>12.190589999999997</v>
      </c>
      <c r="U74" s="1726">
        <v>-3065.0083582951961</v>
      </c>
      <c r="V74" s="1729"/>
      <c r="W74" s="1726">
        <v>105.53183000000018</v>
      </c>
      <c r="X74" s="1726">
        <v>85.350579999999994</v>
      </c>
      <c r="Y74" s="1726">
        <v>190.88241000000016</v>
      </c>
    </row>
    <row r="75" spans="1:25" ht="12.95" customHeight="1" thickBot="1" x14ac:dyDescent="0.25">
      <c r="A75" s="1143" t="s">
        <v>2141</v>
      </c>
      <c r="B75" s="1146">
        <v>0</v>
      </c>
      <c r="C75" s="1146">
        <v>250.41967999999994</v>
      </c>
      <c r="D75" s="1146">
        <v>-37.394903573426468</v>
      </c>
      <c r="E75" s="1146">
        <v>0</v>
      </c>
      <c r="F75" s="1146">
        <v>1798.3687457335461</v>
      </c>
      <c r="G75" s="1146">
        <v>1.2119300000000002</v>
      </c>
      <c r="H75" s="1146">
        <v>21.207829999999994</v>
      </c>
      <c r="I75" s="1146">
        <v>2066.4250299999994</v>
      </c>
      <c r="J75" s="1146">
        <v>14.793080020239444</v>
      </c>
      <c r="K75" s="1146">
        <v>483.30146999999982</v>
      </c>
      <c r="L75" s="1146">
        <v>14.709360059389372</v>
      </c>
      <c r="M75" s="1146">
        <v>0.32999999999999979</v>
      </c>
      <c r="N75" s="1146">
        <v>90.786999999999949</v>
      </c>
      <c r="O75" s="1146">
        <v>0</v>
      </c>
      <c r="P75" s="1146">
        <v>2.2869999999999999</v>
      </c>
      <c r="Q75" s="1146">
        <v>184.98403999999994</v>
      </c>
      <c r="R75" s="1146">
        <v>-41.839600312234296</v>
      </c>
      <c r="S75" s="1146">
        <v>0.56747000000000003</v>
      </c>
      <c r="T75" s="1146">
        <v>5.4127999999999927</v>
      </c>
      <c r="U75" s="1144">
        <v>4855.5709319275129</v>
      </c>
      <c r="W75" s="1148">
        <v>1.2041200000000098</v>
      </c>
      <c r="X75" s="1148">
        <v>54.465263598429004</v>
      </c>
      <c r="Y75" s="1149">
        <v>55.669383598429015</v>
      </c>
    </row>
    <row r="76" spans="1:25" ht="12.95" customHeight="1" x14ac:dyDescent="0.2">
      <c r="A76" s="1143" t="s">
        <v>1861</v>
      </c>
      <c r="B76" s="1146">
        <v>0</v>
      </c>
      <c r="C76" s="1146">
        <v>-46.659099999999874</v>
      </c>
      <c r="D76" s="1146">
        <v>0</v>
      </c>
      <c r="E76" s="1146">
        <v>0</v>
      </c>
      <c r="F76" s="1146">
        <v>2251.2496012744932</v>
      </c>
      <c r="G76" s="1146">
        <v>1.3678200000000003</v>
      </c>
      <c r="H76" s="1146">
        <v>13.751830000000005</v>
      </c>
      <c r="I76" s="1146">
        <v>-1600.1153999999999</v>
      </c>
      <c r="J76" s="1146">
        <v>4.5284849560344718</v>
      </c>
      <c r="K76" s="1146">
        <v>67.89809000000011</v>
      </c>
      <c r="L76" s="1146">
        <v>-6.3890402682950302</v>
      </c>
      <c r="M76" s="1146">
        <v>1.36721</v>
      </c>
      <c r="N76" s="1146">
        <v>-13.625420000000064</v>
      </c>
      <c r="O76" s="1146">
        <v>0</v>
      </c>
      <c r="P76" s="1146">
        <v>0</v>
      </c>
      <c r="Q76" s="1146">
        <v>-79.50772000000002</v>
      </c>
      <c r="R76" s="1146">
        <v>13.680613155069191</v>
      </c>
      <c r="S76" s="1146">
        <v>2.5639999999999864E-2</v>
      </c>
      <c r="T76" s="1146" t="s">
        <v>1933</v>
      </c>
      <c r="U76" s="1146">
        <v>607.57260911730214</v>
      </c>
      <c r="W76" s="67"/>
      <c r="X76" s="67"/>
      <c r="Y76" s="67"/>
    </row>
    <row r="77" spans="1:25" ht="12.95" customHeight="1" x14ac:dyDescent="0.2">
      <c r="A77" s="190" t="s">
        <v>1111</v>
      </c>
      <c r="B77" s="84" t="s">
        <v>1933</v>
      </c>
      <c r="C77" s="84">
        <v>0</v>
      </c>
      <c r="D77" s="84">
        <v>0</v>
      </c>
      <c r="E77" s="84">
        <v>0</v>
      </c>
      <c r="F77" s="84">
        <v>0</v>
      </c>
      <c r="G77" s="84">
        <v>-0.59228000000000014</v>
      </c>
      <c r="H77" s="84">
        <v>0</v>
      </c>
      <c r="I77" s="84">
        <v>-174.52347</v>
      </c>
      <c r="J77" s="84">
        <v>0</v>
      </c>
      <c r="K77" s="84">
        <v>0</v>
      </c>
      <c r="L77" s="84">
        <v>0</v>
      </c>
      <c r="M77" s="84">
        <v>0</v>
      </c>
      <c r="N77" s="84">
        <v>0</v>
      </c>
      <c r="O77" s="84">
        <v>0</v>
      </c>
      <c r="P77" s="84" t="s">
        <v>1933</v>
      </c>
      <c r="Q77" s="84">
        <v>-40.699730000000031</v>
      </c>
      <c r="R77" s="84">
        <v>-5.5735500000000027</v>
      </c>
      <c r="S77" s="84" t="s">
        <v>1933</v>
      </c>
      <c r="T77" s="84" t="s">
        <v>1933</v>
      </c>
      <c r="U77" s="84">
        <v>-221.38903000000005</v>
      </c>
      <c r="W77" s="67"/>
      <c r="X77" s="67"/>
      <c r="Y77" s="67"/>
    </row>
    <row r="78" spans="1:25" ht="12.95" customHeight="1" thickBot="1" x14ac:dyDescent="0.25">
      <c r="A78" s="191" t="s">
        <v>1112</v>
      </c>
      <c r="B78" s="85" t="s">
        <v>1933</v>
      </c>
      <c r="C78" s="85" t="s">
        <v>1933</v>
      </c>
      <c r="D78" s="85" t="s">
        <v>1933</v>
      </c>
      <c r="E78" s="85" t="s">
        <v>1933</v>
      </c>
      <c r="F78" s="85" t="s">
        <v>1933</v>
      </c>
      <c r="G78" s="85" t="s">
        <v>1933</v>
      </c>
      <c r="H78" s="85" t="s">
        <v>1933</v>
      </c>
      <c r="I78" s="85" t="s">
        <v>1933</v>
      </c>
      <c r="J78" s="85" t="s">
        <v>1933</v>
      </c>
      <c r="K78" s="85" t="s">
        <v>1933</v>
      </c>
      <c r="L78" s="85" t="s">
        <v>1933</v>
      </c>
      <c r="M78" s="85" t="s">
        <v>1933</v>
      </c>
      <c r="N78" s="85" t="s">
        <v>1933</v>
      </c>
      <c r="O78" s="85" t="s">
        <v>1933</v>
      </c>
      <c r="P78" s="85" t="s">
        <v>1933</v>
      </c>
      <c r="Q78" s="85" t="s">
        <v>1933</v>
      </c>
      <c r="R78" s="85" t="s">
        <v>1933</v>
      </c>
      <c r="S78" s="85" t="s">
        <v>1933</v>
      </c>
      <c r="T78" s="85" t="s">
        <v>1933</v>
      </c>
      <c r="U78" s="85">
        <v>0</v>
      </c>
    </row>
  </sheetData>
  <mergeCells count="6">
    <mergeCell ref="T7:U7"/>
    <mergeCell ref="A5:U5"/>
    <mergeCell ref="A6:U6"/>
    <mergeCell ref="W5:Y5"/>
    <mergeCell ref="W6:Y6"/>
    <mergeCell ref="X7:Y7"/>
  </mergeCells>
  <phoneticPr fontId="21" type="noConversion"/>
  <conditionalFormatting sqref="B8:U8">
    <cfRule type="expression" dxfId="192" priority="5" stopIfTrue="1">
      <formula>#REF!=1</formula>
    </cfRule>
  </conditionalFormatting>
  <conditionalFormatting sqref="D9:T9">
    <cfRule type="expression" dxfId="191" priority="6" stopIfTrue="1">
      <formula>$X9=1</formula>
    </cfRule>
  </conditionalFormatting>
  <conditionalFormatting sqref="W77:Y77">
    <cfRule type="cellIs" dxfId="190" priority="1" stopIfTrue="1" operator="greaterThan">
      <formula>1</formula>
    </cfRule>
    <cfRule type="cellIs" dxfId="189" priority="2" stopIfTrue="1" operator="lessThan">
      <formula>-1</formula>
    </cfRule>
  </conditionalFormatting>
  <conditionalFormatting sqref="W8:Y8">
    <cfRule type="expression" dxfId="188" priority="3" stopIfTrue="1">
      <formula>#REF!=1</formula>
    </cfRule>
  </conditionalFormatting>
  <conditionalFormatting sqref="X9">
    <cfRule type="expression" dxfId="187" priority="4" stopIfTrue="1">
      <formula>$G9=1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60" fitToWidth="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Z102"/>
  <sheetViews>
    <sheetView showGridLines="0" zoomScaleNormal="100" workbookViewId="0">
      <pane xSplit="1" ySplit="8" topLeftCell="G69" activePane="bottomRight" state="frozen"/>
      <selection activeCell="C10" sqref="C10"/>
      <selection pane="topRight" activeCell="C10" sqref="C10"/>
      <selection pane="bottomLeft" activeCell="C10" sqref="C10"/>
      <selection pane="bottomRight" activeCell="I4" sqref="I4"/>
    </sheetView>
  </sheetViews>
  <sheetFormatPr defaultRowHeight="12.75" x14ac:dyDescent="0.2"/>
  <cols>
    <col min="1" max="1" width="55.85546875" style="391" customWidth="1"/>
    <col min="2" max="4" width="8.7109375" style="391" customWidth="1"/>
    <col min="5" max="5" width="9.85546875" style="391" customWidth="1"/>
    <col min="6" max="8" width="8.7109375" style="391" customWidth="1"/>
    <col min="9" max="9" width="9.85546875" style="391" customWidth="1"/>
    <col min="10" max="13" width="8.7109375" style="391" customWidth="1"/>
    <col min="14" max="14" width="9.7109375" style="391" customWidth="1"/>
    <col min="15" max="24" width="8.7109375" style="391" customWidth="1"/>
    <col min="25" max="25" width="11.85546875" style="391" customWidth="1"/>
    <col min="26" max="26" width="8.7109375" style="391" customWidth="1"/>
    <col min="27" max="16384" width="9.140625" style="391"/>
  </cols>
  <sheetData>
    <row r="1" spans="1:26" x14ac:dyDescent="0.2">
      <c r="A1" s="877" t="s">
        <v>624</v>
      </c>
    </row>
    <row r="2" spans="1:26" x14ac:dyDescent="0.2">
      <c r="A2" s="877" t="s">
        <v>625</v>
      </c>
    </row>
    <row r="3" spans="1:26" s="942" customFormat="1" ht="15" customHeight="1" x14ac:dyDescent="0.2">
      <c r="A3" s="1052" t="s">
        <v>1054</v>
      </c>
      <c r="Y3" s="1053" t="s">
        <v>1265</v>
      </c>
    </row>
    <row r="4" spans="1:26" s="509" customFormat="1" ht="12" customHeight="1" x14ac:dyDescent="0.2">
      <c r="Z4" s="510"/>
    </row>
    <row r="5" spans="1:26" s="509" customFormat="1" ht="18" customHeight="1" x14ac:dyDescent="0.2">
      <c r="A5" s="1936" t="s">
        <v>212</v>
      </c>
      <c r="B5" s="1936"/>
      <c r="C5" s="1936"/>
      <c r="D5" s="1936"/>
      <c r="E5" s="1936"/>
      <c r="F5" s="1936"/>
      <c r="G5" s="1936"/>
      <c r="H5" s="1936"/>
      <c r="I5" s="1936"/>
      <c r="J5" s="1936"/>
      <c r="K5" s="1941" t="s">
        <v>213</v>
      </c>
      <c r="L5" s="1941"/>
      <c r="M5" s="1941"/>
      <c r="N5" s="1941"/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221"/>
    </row>
    <row r="6" spans="1:26" s="509" customFormat="1" ht="18" customHeight="1" x14ac:dyDescent="0.2">
      <c r="A6" s="1936"/>
      <c r="B6" s="1936"/>
      <c r="C6" s="1936"/>
      <c r="D6" s="1936"/>
      <c r="E6" s="1936"/>
      <c r="F6" s="1936"/>
      <c r="G6" s="1936"/>
      <c r="H6" s="1936"/>
      <c r="I6" s="1936"/>
      <c r="J6" s="1936"/>
      <c r="K6" s="1941"/>
      <c r="L6" s="1941"/>
      <c r="M6" s="1941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221"/>
    </row>
    <row r="7" spans="1:26" s="509" customFormat="1" ht="12" customHeight="1" thickBot="1" x14ac:dyDescent="0.25">
      <c r="U7" s="522"/>
      <c r="V7" s="522"/>
      <c r="Y7" s="539" t="s">
        <v>1041</v>
      </c>
    </row>
    <row r="8" spans="1:26" s="207" customFormat="1" ht="75" customHeight="1" thickBot="1" x14ac:dyDescent="0.25">
      <c r="A8" s="1319"/>
      <c r="B8" s="1320" t="s">
        <v>1879</v>
      </c>
      <c r="C8" s="1320" t="s">
        <v>1880</v>
      </c>
      <c r="D8" s="1320" t="s">
        <v>1918</v>
      </c>
      <c r="E8" s="1320" t="s">
        <v>141</v>
      </c>
      <c r="F8" s="1320" t="s">
        <v>4</v>
      </c>
      <c r="G8" s="1320" t="s">
        <v>1104</v>
      </c>
      <c r="H8" s="1320" t="s">
        <v>1882</v>
      </c>
      <c r="I8" s="1320" t="s">
        <v>1754</v>
      </c>
      <c r="J8" s="1320" t="s">
        <v>1885</v>
      </c>
      <c r="K8" s="1320" t="s">
        <v>1755</v>
      </c>
      <c r="L8" s="1320" t="s">
        <v>1072</v>
      </c>
      <c r="M8" s="1320" t="s">
        <v>1103</v>
      </c>
      <c r="N8" s="1320" t="s">
        <v>1893</v>
      </c>
      <c r="O8" s="1320" t="s">
        <v>142</v>
      </c>
      <c r="P8" s="1320" t="s">
        <v>1756</v>
      </c>
      <c r="Q8" s="1320" t="s">
        <v>1919</v>
      </c>
      <c r="R8" s="1320" t="s">
        <v>1883</v>
      </c>
      <c r="S8" s="1320" t="s">
        <v>1244</v>
      </c>
      <c r="T8" s="1320" t="s">
        <v>1884</v>
      </c>
      <c r="U8" s="1320" t="s">
        <v>2234</v>
      </c>
      <c r="V8" s="1320" t="s">
        <v>1887</v>
      </c>
      <c r="W8" s="1321" t="s">
        <v>1888</v>
      </c>
      <c r="X8" s="1320" t="s">
        <v>1757</v>
      </c>
      <c r="Y8" s="1322" t="s">
        <v>1332</v>
      </c>
      <c r="Z8" s="260"/>
    </row>
    <row r="9" spans="1:26" ht="15" customHeight="1" x14ac:dyDescent="0.2">
      <c r="A9" s="1530" t="s">
        <v>2342</v>
      </c>
      <c r="B9" s="584"/>
      <c r="C9" s="584"/>
      <c r="D9" s="584"/>
      <c r="E9" s="584"/>
      <c r="F9" s="584"/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</row>
    <row r="10" spans="1:26" ht="12.95" customHeight="1" x14ac:dyDescent="0.2">
      <c r="A10" s="256" t="s">
        <v>1618</v>
      </c>
      <c r="B10" s="585">
        <v>113816.14115000004</v>
      </c>
      <c r="C10" s="585">
        <v>59767.020250000001</v>
      </c>
      <c r="D10" s="585">
        <v>54718.690210000008</v>
      </c>
      <c r="E10" s="585">
        <v>66084.20739879999</v>
      </c>
      <c r="F10" s="585">
        <v>45.239999999999981</v>
      </c>
      <c r="G10" s="585">
        <v>22043.517369796184</v>
      </c>
      <c r="H10" s="585">
        <v>36047.319459999992</v>
      </c>
      <c r="I10" s="585">
        <v>179765.90865999999</v>
      </c>
      <c r="J10" s="585">
        <v>123893.05493000001</v>
      </c>
      <c r="K10" s="585">
        <v>28529.36937</v>
      </c>
      <c r="L10" s="585">
        <v>77290.085386266001</v>
      </c>
      <c r="M10" s="585">
        <v>332098.89246418478</v>
      </c>
      <c r="N10" s="585">
        <v>142320.78433000002</v>
      </c>
      <c r="O10" s="585">
        <v>11596.014400189972</v>
      </c>
      <c r="P10" s="585">
        <v>22884.54393</v>
      </c>
      <c r="Q10" s="585">
        <v>103847.15799000001</v>
      </c>
      <c r="R10" s="585">
        <v>147690.35068</v>
      </c>
      <c r="S10" s="585">
        <v>65696.529779999997</v>
      </c>
      <c r="T10" s="585">
        <v>35659.727329999994</v>
      </c>
      <c r="U10" s="585">
        <v>95758.097819999995</v>
      </c>
      <c r="V10" s="585">
        <v>140714.99284999998</v>
      </c>
      <c r="W10" s="585">
        <v>145636.47863</v>
      </c>
      <c r="X10" s="585">
        <v>812632.51373000001</v>
      </c>
      <c r="Y10" s="585">
        <v>2818536.6381192366</v>
      </c>
    </row>
    <row r="11" spans="1:26" ht="12.95" customHeight="1" x14ac:dyDescent="0.2">
      <c r="A11" s="256" t="s">
        <v>1020</v>
      </c>
      <c r="B11" s="585">
        <v>176818.90061000001</v>
      </c>
      <c r="C11" s="585">
        <v>81674.065000000002</v>
      </c>
      <c r="D11" s="585">
        <v>54844.820680000004</v>
      </c>
      <c r="E11" s="585">
        <v>77797.534329999995</v>
      </c>
      <c r="F11" s="585">
        <v>221.42399999999998</v>
      </c>
      <c r="G11" s="585">
        <v>29474.676599999999</v>
      </c>
      <c r="H11" s="585">
        <v>50254.747599999995</v>
      </c>
      <c r="I11" s="585">
        <v>183963.17625999998</v>
      </c>
      <c r="J11" s="585">
        <v>128257.80979</v>
      </c>
      <c r="K11" s="585">
        <v>29928.714530000001</v>
      </c>
      <c r="L11" s="585">
        <v>84034.96351999999</v>
      </c>
      <c r="M11" s="585">
        <v>348436.14500000002</v>
      </c>
      <c r="N11" s="585">
        <v>148415.86358</v>
      </c>
      <c r="O11" s="585">
        <v>10883.81487</v>
      </c>
      <c r="P11" s="585">
        <v>24033.4735</v>
      </c>
      <c r="Q11" s="585">
        <v>124684.89659</v>
      </c>
      <c r="R11" s="585">
        <v>240489.69764</v>
      </c>
      <c r="S11" s="585">
        <v>75895.062009999994</v>
      </c>
      <c r="T11" s="585">
        <v>40002.436779999996</v>
      </c>
      <c r="U11" s="585">
        <v>111264.38375000001</v>
      </c>
      <c r="V11" s="585">
        <v>141266.32961999997</v>
      </c>
      <c r="W11" s="585">
        <v>175998.68400000001</v>
      </c>
      <c r="X11" s="585">
        <v>810090.77059999993</v>
      </c>
      <c r="Y11" s="585">
        <v>3148732.3908599997</v>
      </c>
    </row>
    <row r="12" spans="1:26" ht="12.95" customHeight="1" x14ac:dyDescent="0.2">
      <c r="A12" s="250" t="s">
        <v>1286</v>
      </c>
      <c r="B12" s="585">
        <v>165964.58461000002</v>
      </c>
      <c r="C12" s="585">
        <v>81674.065000000002</v>
      </c>
      <c r="D12" s="585">
        <v>54844.820680000004</v>
      </c>
      <c r="E12" s="585">
        <v>28376.452940000003</v>
      </c>
      <c r="F12" s="585">
        <v>221.42399999999998</v>
      </c>
      <c r="G12" s="585">
        <v>29474.676599999999</v>
      </c>
      <c r="H12" s="585">
        <v>50254.747599999995</v>
      </c>
      <c r="I12" s="585">
        <v>183963.17625999998</v>
      </c>
      <c r="J12" s="585">
        <v>128257.80979</v>
      </c>
      <c r="K12" s="585">
        <v>29928.714530000001</v>
      </c>
      <c r="L12" s="585">
        <v>84034.96351999999</v>
      </c>
      <c r="M12" s="585">
        <v>348436.14500000002</v>
      </c>
      <c r="N12" s="585">
        <v>148415.86358</v>
      </c>
      <c r="O12" s="585">
        <v>10892.881100000001</v>
      </c>
      <c r="P12" s="585">
        <v>24033.4735</v>
      </c>
      <c r="Q12" s="585">
        <v>124684.89659</v>
      </c>
      <c r="R12" s="585">
        <v>240489.69764</v>
      </c>
      <c r="S12" s="585">
        <v>75895.062009999994</v>
      </c>
      <c r="T12" s="585">
        <v>40002.436779999996</v>
      </c>
      <c r="U12" s="585">
        <v>111264.38375000001</v>
      </c>
      <c r="V12" s="585">
        <v>141266.32961999997</v>
      </c>
      <c r="W12" s="585">
        <v>175998.68400000001</v>
      </c>
      <c r="X12" s="585">
        <v>808692.64836999995</v>
      </c>
      <c r="Y12" s="585">
        <v>3087067.9374700002</v>
      </c>
    </row>
    <row r="13" spans="1:26" ht="12.95" customHeight="1" x14ac:dyDescent="0.2">
      <c r="A13" s="250" t="s">
        <v>1287</v>
      </c>
      <c r="B13" s="585">
        <v>10854.316000000001</v>
      </c>
      <c r="C13" s="585">
        <v>0</v>
      </c>
      <c r="D13" s="585">
        <v>0</v>
      </c>
      <c r="E13" s="585">
        <v>49421.081389999999</v>
      </c>
      <c r="F13" s="585">
        <v>0</v>
      </c>
      <c r="G13" s="585">
        <v>0</v>
      </c>
      <c r="H13" s="585">
        <v>0</v>
      </c>
      <c r="I13" s="585">
        <v>0</v>
      </c>
      <c r="J13" s="585">
        <v>0</v>
      </c>
      <c r="K13" s="585">
        <v>0</v>
      </c>
      <c r="L13" s="585">
        <v>0</v>
      </c>
      <c r="M13" s="585">
        <v>0</v>
      </c>
      <c r="N13" s="585">
        <v>0</v>
      </c>
      <c r="O13" s="585">
        <v>-9.0662299999999991</v>
      </c>
      <c r="P13" s="585">
        <v>0</v>
      </c>
      <c r="Q13" s="585">
        <v>0</v>
      </c>
      <c r="R13" s="585">
        <v>0</v>
      </c>
      <c r="S13" s="585">
        <v>0</v>
      </c>
      <c r="T13" s="585">
        <v>0</v>
      </c>
      <c r="U13" s="585">
        <v>0</v>
      </c>
      <c r="V13" s="585">
        <v>0</v>
      </c>
      <c r="W13" s="585">
        <v>0</v>
      </c>
      <c r="X13" s="585">
        <v>1398.1222299999999</v>
      </c>
      <c r="Y13" s="585">
        <v>61664.453390000002</v>
      </c>
    </row>
    <row r="14" spans="1:26" ht="12.95" customHeight="1" x14ac:dyDescent="0.2">
      <c r="A14" s="256" t="s">
        <v>1311</v>
      </c>
      <c r="B14" s="32">
        <v>-57334.934199999996</v>
      </c>
      <c r="C14" s="32">
        <v>-19599.579290000001</v>
      </c>
      <c r="D14" s="32">
        <v>-818.41912000000002</v>
      </c>
      <c r="E14" s="32">
        <v>-1030.5723711999999</v>
      </c>
      <c r="F14" s="32">
        <v>-0.34499999999999997</v>
      </c>
      <c r="G14" s="32">
        <v>-7147.1110902038154</v>
      </c>
      <c r="H14" s="32">
        <v>-13005.79196</v>
      </c>
      <c r="I14" s="32">
        <v>-1970.0913500000001</v>
      </c>
      <c r="J14" s="32">
        <v>-33504.392699999997</v>
      </c>
      <c r="K14" s="32">
        <v>-1134.7986100000001</v>
      </c>
      <c r="L14" s="32">
        <v>-5964.9689337339996</v>
      </c>
      <c r="M14" s="32">
        <v>-10585.687535815208</v>
      </c>
      <c r="N14" s="32">
        <v>-6951.6067300000004</v>
      </c>
      <c r="O14" s="32">
        <v>-810.19700981002825</v>
      </c>
      <c r="P14" s="32">
        <v>-623.57899999999995</v>
      </c>
      <c r="Q14" s="32">
        <v>-7717.1807499999995</v>
      </c>
      <c r="R14" s="32">
        <v>-87856.433569999994</v>
      </c>
      <c r="S14" s="32">
        <v>-1789.0495900000001</v>
      </c>
      <c r="T14" s="32">
        <v>-1444.461</v>
      </c>
      <c r="U14" s="585">
        <v>-7622.3650900000002</v>
      </c>
      <c r="V14" s="585">
        <v>-1812.6921100000002</v>
      </c>
      <c r="W14" s="585">
        <v>-27361.106370000001</v>
      </c>
      <c r="X14" s="585">
        <v>-3044.0853500000003</v>
      </c>
      <c r="Y14" s="585">
        <v>-299129.44873076311</v>
      </c>
      <c r="Z14" s="63"/>
    </row>
    <row r="15" spans="1:26" ht="12.95" customHeight="1" x14ac:dyDescent="0.2">
      <c r="A15" s="256" t="s">
        <v>1606</v>
      </c>
      <c r="B15" s="32">
        <v>-57136.433009999993</v>
      </c>
      <c r="C15" s="32">
        <v>-19039.032070000001</v>
      </c>
      <c r="D15" s="32">
        <v>-727.06788000000006</v>
      </c>
      <c r="E15" s="32">
        <v>-1030.5723711999999</v>
      </c>
      <c r="F15" s="32">
        <v>0</v>
      </c>
      <c r="G15" s="32">
        <v>-7102.4299289538167</v>
      </c>
      <c r="H15" s="32">
        <v>-13005.79196</v>
      </c>
      <c r="I15" s="32">
        <v>-1708.9666400000001</v>
      </c>
      <c r="J15" s="32">
        <v>-33489.413769999999</v>
      </c>
      <c r="K15" s="32">
        <v>-1051.75341</v>
      </c>
      <c r="L15" s="32">
        <v>-5820.587403734</v>
      </c>
      <c r="M15" s="32">
        <v>-10140.298552997208</v>
      </c>
      <c r="N15" s="32">
        <v>-6447.4177300000001</v>
      </c>
      <c r="O15" s="32">
        <v>-769.38935981002828</v>
      </c>
      <c r="P15" s="32">
        <v>-623.57899999999995</v>
      </c>
      <c r="Q15" s="32">
        <v>-7611.3812499999995</v>
      </c>
      <c r="R15" s="32">
        <v>-87856.433569999994</v>
      </c>
      <c r="S15" s="32">
        <v>-1789.0495900000001</v>
      </c>
      <c r="T15" s="32">
        <v>-1361.961</v>
      </c>
      <c r="U15" s="585">
        <v>-7510.1190199442626</v>
      </c>
      <c r="V15" s="585">
        <v>-1812.6921100000002</v>
      </c>
      <c r="W15" s="585">
        <v>-26885.74437</v>
      </c>
      <c r="X15" s="585">
        <v>0</v>
      </c>
      <c r="Y15" s="585">
        <v>-292920.11399663938</v>
      </c>
      <c r="Z15" s="63"/>
    </row>
    <row r="16" spans="1:26" ht="12.95" customHeight="1" x14ac:dyDescent="0.2">
      <c r="A16" s="256" t="s">
        <v>1922</v>
      </c>
      <c r="B16" s="32">
        <v>-55638.133089999996</v>
      </c>
      <c r="C16" s="32">
        <v>-15475.254929999999</v>
      </c>
      <c r="D16" s="32">
        <v>-22.111540000000002</v>
      </c>
      <c r="E16" s="32">
        <v>-835.70552120000002</v>
      </c>
      <c r="F16" s="32">
        <v>0</v>
      </c>
      <c r="G16" s="32">
        <v>-7101.037873750045</v>
      </c>
      <c r="H16" s="32">
        <v>-12964.457620000001</v>
      </c>
      <c r="I16" s="32">
        <v>0</v>
      </c>
      <c r="J16" s="32">
        <v>-32773.45766</v>
      </c>
      <c r="K16" s="32">
        <v>0</v>
      </c>
      <c r="L16" s="32">
        <v>-4025.0138073439998</v>
      </c>
      <c r="M16" s="32">
        <v>-8838.0427017493857</v>
      </c>
      <c r="N16" s="32">
        <v>-3389.9232258675002</v>
      </c>
      <c r="O16" s="32">
        <v>-260.26655091548452</v>
      </c>
      <c r="P16" s="32">
        <v>0</v>
      </c>
      <c r="Q16" s="32">
        <v>-6096.5316399999992</v>
      </c>
      <c r="R16" s="32">
        <v>-87856.433569999994</v>
      </c>
      <c r="S16" s="32">
        <v>0</v>
      </c>
      <c r="T16" s="32">
        <v>-608.94799999999998</v>
      </c>
      <c r="U16" s="585">
        <v>0</v>
      </c>
      <c r="V16" s="585">
        <v>0</v>
      </c>
      <c r="W16" s="585">
        <v>-24574.716</v>
      </c>
      <c r="X16" s="585">
        <v>0</v>
      </c>
      <c r="Y16" s="585">
        <v>-260460.0337308264</v>
      </c>
      <c r="Z16" s="63"/>
    </row>
    <row r="17" spans="1:26" ht="12.95" customHeight="1" x14ac:dyDescent="0.2">
      <c r="A17" s="256" t="s">
        <v>1004</v>
      </c>
      <c r="B17" s="32">
        <v>-1495.1096700000001</v>
      </c>
      <c r="C17" s="32">
        <v>-3563.7771400000001</v>
      </c>
      <c r="D17" s="32">
        <v>-613.19686000000002</v>
      </c>
      <c r="E17" s="32">
        <v>-194.86685</v>
      </c>
      <c r="F17" s="32">
        <v>0</v>
      </c>
      <c r="G17" s="32">
        <v>0</v>
      </c>
      <c r="H17" s="32">
        <v>-41.334339999999997</v>
      </c>
      <c r="I17" s="32">
        <v>-1708.9666400000001</v>
      </c>
      <c r="J17" s="32">
        <v>-715.95611000000008</v>
      </c>
      <c r="K17" s="32">
        <v>-1051.75341</v>
      </c>
      <c r="L17" s="32">
        <v>-1795.5735963900004</v>
      </c>
      <c r="M17" s="32">
        <v>-1302.2558512478224</v>
      </c>
      <c r="N17" s="32">
        <v>-3057.4945041325</v>
      </c>
      <c r="O17" s="32">
        <v>-509.12280889454382</v>
      </c>
      <c r="P17" s="32">
        <v>-623.57899999999995</v>
      </c>
      <c r="Q17" s="32">
        <v>-1504.3550500000001</v>
      </c>
      <c r="R17" s="32">
        <v>0</v>
      </c>
      <c r="S17" s="32">
        <v>-1789.0495900000001</v>
      </c>
      <c r="T17" s="32">
        <v>-253.01299999999998</v>
      </c>
      <c r="U17" s="585">
        <v>-7510.1190199442626</v>
      </c>
      <c r="V17" s="585">
        <v>-1812.6921100000002</v>
      </c>
      <c r="W17" s="585">
        <v>-2172.7649999999999</v>
      </c>
      <c r="X17" s="585">
        <v>0</v>
      </c>
      <c r="Y17" s="585">
        <v>-31714.980550609125</v>
      </c>
      <c r="Z17" s="63"/>
    </row>
    <row r="18" spans="1:26" ht="12.95" customHeight="1" x14ac:dyDescent="0.2">
      <c r="A18" s="256" t="s">
        <v>1013</v>
      </c>
      <c r="B18" s="32">
        <v>-3.1902499999999998</v>
      </c>
      <c r="C18" s="32">
        <v>0</v>
      </c>
      <c r="D18" s="32">
        <v>-91.759479999999996</v>
      </c>
      <c r="E18" s="32">
        <v>0</v>
      </c>
      <c r="F18" s="32">
        <v>0</v>
      </c>
      <c r="G18" s="32">
        <v>-1.392055203771265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-10.49456</v>
      </c>
      <c r="R18" s="32">
        <v>0</v>
      </c>
      <c r="S18" s="32">
        <v>0</v>
      </c>
      <c r="T18" s="32">
        <v>-500</v>
      </c>
      <c r="U18" s="585">
        <v>0</v>
      </c>
      <c r="V18" s="585">
        <v>0</v>
      </c>
      <c r="W18" s="585">
        <v>-138.26337000000103</v>
      </c>
      <c r="X18" s="585">
        <v>0</v>
      </c>
      <c r="Y18" s="585">
        <v>-745.09971520377235</v>
      </c>
      <c r="Z18" s="63"/>
    </row>
    <row r="19" spans="1:26" ht="12.95" customHeight="1" x14ac:dyDescent="0.2">
      <c r="A19" s="256" t="s">
        <v>1312</v>
      </c>
      <c r="B19" s="32">
        <v>-198.50119000000001</v>
      </c>
      <c r="C19" s="32">
        <v>-560.54721999999992</v>
      </c>
      <c r="D19" s="32">
        <v>-91.35123999999999</v>
      </c>
      <c r="E19" s="32">
        <v>0</v>
      </c>
      <c r="F19" s="32">
        <v>-0.34499999999999997</v>
      </c>
      <c r="G19" s="32">
        <v>-44.681161249998901</v>
      </c>
      <c r="H19" s="32">
        <v>0</v>
      </c>
      <c r="I19" s="32">
        <v>-261.12470999999999</v>
      </c>
      <c r="J19" s="32">
        <v>-14.97893</v>
      </c>
      <c r="K19" s="32">
        <v>-83.045199999999994</v>
      </c>
      <c r="L19" s="32">
        <v>-144.38153</v>
      </c>
      <c r="M19" s="32">
        <v>-445.38898281800004</v>
      </c>
      <c r="N19" s="32">
        <v>-504.18900000000002</v>
      </c>
      <c r="O19" s="32">
        <v>-40.807650000000002</v>
      </c>
      <c r="P19" s="32">
        <v>0</v>
      </c>
      <c r="Q19" s="32">
        <v>-105.79949999999999</v>
      </c>
      <c r="R19" s="32">
        <v>0</v>
      </c>
      <c r="S19" s="32">
        <v>0</v>
      </c>
      <c r="T19" s="32">
        <v>-82.5</v>
      </c>
      <c r="U19" s="585">
        <v>-112.24607005573756</v>
      </c>
      <c r="V19" s="585">
        <v>0</v>
      </c>
      <c r="W19" s="585">
        <v>-475.36200000000002</v>
      </c>
      <c r="X19" s="585">
        <v>-3044.0853500000003</v>
      </c>
      <c r="Y19" s="585">
        <v>-6209.3347341237368</v>
      </c>
      <c r="Z19" s="63"/>
    </row>
    <row r="20" spans="1:26" ht="12.95" customHeight="1" x14ac:dyDescent="0.2">
      <c r="A20" s="256" t="s">
        <v>1014</v>
      </c>
      <c r="B20" s="32">
        <v>-198.50119000000001</v>
      </c>
      <c r="C20" s="32">
        <v>-560.54721999999992</v>
      </c>
      <c r="D20" s="32">
        <v>-91.35123999999999</v>
      </c>
      <c r="E20" s="32">
        <v>0</v>
      </c>
      <c r="F20" s="32">
        <v>-0.34499999999999997</v>
      </c>
      <c r="G20" s="32">
        <v>-44.681161249998901</v>
      </c>
      <c r="H20" s="32">
        <v>0</v>
      </c>
      <c r="I20" s="32">
        <v>-261.12470999999999</v>
      </c>
      <c r="J20" s="32">
        <v>-14.97893</v>
      </c>
      <c r="K20" s="32">
        <v>-83.045199999999994</v>
      </c>
      <c r="L20" s="32">
        <v>-144.38153</v>
      </c>
      <c r="M20" s="32">
        <v>-445.38898281800004</v>
      </c>
      <c r="N20" s="32">
        <v>-504.18900000000002</v>
      </c>
      <c r="O20" s="32">
        <v>-40.807650000000002</v>
      </c>
      <c r="P20" s="32">
        <v>0</v>
      </c>
      <c r="Q20" s="32">
        <v>-105.79949999999999</v>
      </c>
      <c r="R20" s="32">
        <v>0</v>
      </c>
      <c r="S20" s="32">
        <v>0</v>
      </c>
      <c r="T20" s="32">
        <v>-82.5</v>
      </c>
      <c r="U20" s="585">
        <v>-112.24607005573756</v>
      </c>
      <c r="V20" s="585">
        <v>0</v>
      </c>
      <c r="W20" s="585">
        <v>-475.36200000000002</v>
      </c>
      <c r="X20" s="585">
        <v>-3044.0853500000003</v>
      </c>
      <c r="Y20" s="585">
        <v>-6209.3347341237368</v>
      </c>
      <c r="Z20" s="63"/>
    </row>
    <row r="21" spans="1:26" ht="12.95" customHeight="1" x14ac:dyDescent="0.2">
      <c r="A21" s="256" t="s">
        <v>1015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585">
        <v>0</v>
      </c>
      <c r="V21" s="585">
        <v>0</v>
      </c>
      <c r="W21" s="585">
        <v>0</v>
      </c>
      <c r="X21" s="585">
        <v>0</v>
      </c>
      <c r="Y21" s="585">
        <v>0</v>
      </c>
      <c r="Z21" s="63"/>
    </row>
    <row r="22" spans="1:26" ht="12.95" customHeight="1" x14ac:dyDescent="0.2">
      <c r="A22" s="256" t="s">
        <v>1013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585">
        <v>0</v>
      </c>
      <c r="V22" s="585">
        <v>0</v>
      </c>
      <c r="W22" s="585">
        <v>0</v>
      </c>
      <c r="X22" s="585">
        <v>0</v>
      </c>
      <c r="Y22" s="585">
        <v>0</v>
      </c>
      <c r="Z22" s="63"/>
    </row>
    <row r="23" spans="1:26" ht="12.95" customHeight="1" x14ac:dyDescent="0.2">
      <c r="A23" s="257" t="s">
        <v>1313</v>
      </c>
      <c r="B23" s="32">
        <v>-5667.8252599999905</v>
      </c>
      <c r="C23" s="32">
        <v>-2307.4654600000013</v>
      </c>
      <c r="D23" s="32">
        <v>692.28865000000008</v>
      </c>
      <c r="E23" s="32">
        <v>-10682.754559999999</v>
      </c>
      <c r="F23" s="32">
        <v>-175.839</v>
      </c>
      <c r="G23" s="32">
        <v>-284.04813999999976</v>
      </c>
      <c r="H23" s="32">
        <v>-1201.6361800000032</v>
      </c>
      <c r="I23" s="32">
        <v>-2227.1762500000009</v>
      </c>
      <c r="J23" s="32">
        <v>29139.637840000003</v>
      </c>
      <c r="K23" s="32">
        <v>-264.54655000000002</v>
      </c>
      <c r="L23" s="32">
        <v>-779.90919999999983</v>
      </c>
      <c r="M23" s="32">
        <v>-5751.5650000000014</v>
      </c>
      <c r="N23" s="32">
        <v>856.52748000000452</v>
      </c>
      <c r="O23" s="32">
        <v>1522.3965399999995</v>
      </c>
      <c r="P23" s="32">
        <v>-525.35056999999983</v>
      </c>
      <c r="Q23" s="32">
        <v>-13120.557849999999</v>
      </c>
      <c r="R23" s="32">
        <v>-4942.9133899999943</v>
      </c>
      <c r="S23" s="32">
        <v>-8409.482640000002</v>
      </c>
      <c r="T23" s="32">
        <v>-2898.2484500000005</v>
      </c>
      <c r="U23" s="32">
        <v>-7883.9208399999989</v>
      </c>
      <c r="V23" s="32">
        <v>1261.3553399999996</v>
      </c>
      <c r="W23" s="32">
        <v>-3001.0990000000029</v>
      </c>
      <c r="X23" s="32">
        <v>5585.8284799999965</v>
      </c>
      <c r="Y23" s="585">
        <v>-31066.304009999985</v>
      </c>
      <c r="Z23" s="63"/>
    </row>
    <row r="24" spans="1:26" ht="12.95" customHeight="1" x14ac:dyDescent="0.2">
      <c r="A24" s="250" t="s">
        <v>1292</v>
      </c>
      <c r="B24" s="32">
        <v>-53623.390650000001</v>
      </c>
      <c r="C24" s="32">
        <v>-10938.77872</v>
      </c>
      <c r="D24" s="32">
        <v>-2687.7384000000002</v>
      </c>
      <c r="E24" s="32">
        <v>-26016.92742</v>
      </c>
      <c r="F24" s="32">
        <v>-175.839</v>
      </c>
      <c r="G24" s="32">
        <v>-2488.0288700000001</v>
      </c>
      <c r="H24" s="32">
        <v>-20916.658450000003</v>
      </c>
      <c r="I24" s="32">
        <v>-10510.256950000001</v>
      </c>
      <c r="J24" s="32">
        <v>-26660.70335</v>
      </c>
      <c r="K24" s="32">
        <v>-1711.9657500000001</v>
      </c>
      <c r="L24" s="32">
        <v>-5022.3619699999999</v>
      </c>
      <c r="M24" s="32">
        <v>-15390.486000000001</v>
      </c>
      <c r="N24" s="32">
        <v>-31107.672849999995</v>
      </c>
      <c r="O24" s="32">
        <v>-4006.1733800000002</v>
      </c>
      <c r="P24" s="32">
        <v>-1519.8597299999999</v>
      </c>
      <c r="Q24" s="32">
        <v>-38566.866249999999</v>
      </c>
      <c r="R24" s="32">
        <v>-105990.10644</v>
      </c>
      <c r="S24" s="32">
        <v>-31546.521000000001</v>
      </c>
      <c r="T24" s="32">
        <v>-4724.5910000000003</v>
      </c>
      <c r="U24" s="585">
        <v>-25906.664239999998</v>
      </c>
      <c r="V24" s="585">
        <v>-27899.11837</v>
      </c>
      <c r="W24" s="585">
        <v>-14164.264000000001</v>
      </c>
      <c r="X24" s="585">
        <v>-52672.387549999999</v>
      </c>
      <c r="Y24" s="585">
        <v>-514247.36034000001</v>
      </c>
      <c r="Z24" s="63"/>
    </row>
    <row r="25" spans="1:26" ht="12.95" customHeight="1" x14ac:dyDescent="0.2">
      <c r="A25" s="250" t="s">
        <v>26</v>
      </c>
      <c r="B25" s="32">
        <v>16889.359710000001</v>
      </c>
      <c r="C25" s="32">
        <v>0</v>
      </c>
      <c r="D25" s="32">
        <v>383.80504999999999</v>
      </c>
      <c r="E25" s="32">
        <v>220.22376</v>
      </c>
      <c r="F25" s="32">
        <v>0</v>
      </c>
      <c r="G25" s="32">
        <v>1213.0849500000002</v>
      </c>
      <c r="H25" s="32">
        <v>5773.4235200000003</v>
      </c>
      <c r="I25" s="32">
        <v>311.75648000000007</v>
      </c>
      <c r="J25" s="32">
        <v>6767.6008499999998</v>
      </c>
      <c r="K25" s="32">
        <v>54.786029999999997</v>
      </c>
      <c r="L25" s="32">
        <v>874.01560999999992</v>
      </c>
      <c r="M25" s="32">
        <v>1557.2760000000001</v>
      </c>
      <c r="N25" s="32">
        <v>1437.4681700000001</v>
      </c>
      <c r="O25" s="32">
        <v>296.54202999999995</v>
      </c>
      <c r="P25" s="32">
        <v>48.88561</v>
      </c>
      <c r="Q25" s="32">
        <v>4651.9163399999998</v>
      </c>
      <c r="R25" s="32">
        <v>48389.680670000002</v>
      </c>
      <c r="S25" s="32">
        <v>330.64</v>
      </c>
      <c r="T25" s="32">
        <v>399.23500000000001</v>
      </c>
      <c r="U25" s="585">
        <v>2292.6993000000002</v>
      </c>
      <c r="V25" s="585">
        <v>90.527999999999992</v>
      </c>
      <c r="W25" s="585">
        <v>586.22900000000004</v>
      </c>
      <c r="X25" s="585">
        <v>0</v>
      </c>
      <c r="Y25" s="585">
        <v>92569.156080000015</v>
      </c>
      <c r="Z25" s="63"/>
    </row>
    <row r="26" spans="1:26" ht="12.95" customHeight="1" x14ac:dyDescent="0.2">
      <c r="A26" s="250" t="s">
        <v>1293</v>
      </c>
      <c r="B26" s="32">
        <v>49605.423480000005</v>
      </c>
      <c r="C26" s="32">
        <v>8631.313259999999</v>
      </c>
      <c r="D26" s="32">
        <v>3636.8949500000003</v>
      </c>
      <c r="E26" s="32">
        <v>15253.836439999999</v>
      </c>
      <c r="F26" s="32">
        <v>0</v>
      </c>
      <c r="G26" s="32">
        <v>1914.3149700000001</v>
      </c>
      <c r="H26" s="32">
        <v>20277.792509999999</v>
      </c>
      <c r="I26" s="32">
        <v>8300.2742699999999</v>
      </c>
      <c r="J26" s="32">
        <v>66667.449890000004</v>
      </c>
      <c r="K26" s="32">
        <v>2046.31592</v>
      </c>
      <c r="L26" s="32">
        <v>4133.8374599999997</v>
      </c>
      <c r="M26" s="32">
        <v>9372.4089999999997</v>
      </c>
      <c r="N26" s="32">
        <v>31438.76484</v>
      </c>
      <c r="O26" s="32">
        <v>5616.5181599999996</v>
      </c>
      <c r="P26" s="32">
        <v>1065.78919</v>
      </c>
      <c r="Q26" s="32">
        <v>23944.674099999997</v>
      </c>
      <c r="R26" s="32">
        <v>98680.661110000001</v>
      </c>
      <c r="S26" s="32">
        <v>23289.590789999998</v>
      </c>
      <c r="T26" s="32">
        <v>1479.7046500000001</v>
      </c>
      <c r="U26" s="585">
        <v>18131.637989999999</v>
      </c>
      <c r="V26" s="585">
        <v>29158.659940000001</v>
      </c>
      <c r="W26" s="585">
        <v>11038.064999999999</v>
      </c>
      <c r="X26" s="585">
        <v>58258.216029999996</v>
      </c>
      <c r="Y26" s="585">
        <v>491942.14395000006</v>
      </c>
      <c r="Z26" s="63"/>
    </row>
    <row r="27" spans="1:26" ht="12.95" customHeight="1" x14ac:dyDescent="0.2">
      <c r="A27" s="250" t="s">
        <v>27</v>
      </c>
      <c r="B27" s="32">
        <v>-18539.217799999999</v>
      </c>
      <c r="C27" s="32">
        <v>0</v>
      </c>
      <c r="D27" s="32">
        <v>-640.67295000000001</v>
      </c>
      <c r="E27" s="32">
        <v>-139.88733999999999</v>
      </c>
      <c r="F27" s="32">
        <v>0</v>
      </c>
      <c r="G27" s="32">
        <v>-923.41918999999996</v>
      </c>
      <c r="H27" s="32">
        <v>-6336.1937600000001</v>
      </c>
      <c r="I27" s="32">
        <v>-328.95005000000003</v>
      </c>
      <c r="J27" s="32">
        <v>-17634.70955</v>
      </c>
      <c r="K27" s="32">
        <v>-653.68274999999994</v>
      </c>
      <c r="L27" s="32">
        <v>-765.40030000000002</v>
      </c>
      <c r="M27" s="32">
        <v>-1290.7640000000001</v>
      </c>
      <c r="N27" s="32">
        <v>-912.03268000000003</v>
      </c>
      <c r="O27" s="32">
        <v>-384.49027000000001</v>
      </c>
      <c r="P27" s="32">
        <v>-120.16564</v>
      </c>
      <c r="Q27" s="32">
        <v>-3150.2820400000001</v>
      </c>
      <c r="R27" s="32">
        <v>-46023.148729999994</v>
      </c>
      <c r="S27" s="32">
        <v>-483.19243</v>
      </c>
      <c r="T27" s="32">
        <v>-52.597100000000005</v>
      </c>
      <c r="U27" s="585">
        <v>-2401.5938900000001</v>
      </c>
      <c r="V27" s="585">
        <v>-88.714230000000001</v>
      </c>
      <c r="W27" s="585">
        <v>-461.12900000000002</v>
      </c>
      <c r="X27" s="585">
        <v>0</v>
      </c>
      <c r="Y27" s="585">
        <v>-101330.24369999999</v>
      </c>
      <c r="Z27" s="63"/>
    </row>
    <row r="28" spans="1:26" ht="12.95" customHeight="1" x14ac:dyDescent="0.2">
      <c r="A28" s="257" t="s">
        <v>1314</v>
      </c>
      <c r="B28" s="32">
        <v>-620.10253000000012</v>
      </c>
      <c r="C28" s="32">
        <v>0</v>
      </c>
      <c r="D28" s="32">
        <v>-246.43900000000002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585">
        <v>-866.54153000000019</v>
      </c>
      <c r="Z28" s="63"/>
    </row>
    <row r="29" spans="1:26" ht="12.95" customHeight="1" x14ac:dyDescent="0.2">
      <c r="A29" s="257" t="s">
        <v>1613</v>
      </c>
      <c r="B29" s="32">
        <v>-898.20417000000009</v>
      </c>
      <c r="C29" s="32">
        <v>0</v>
      </c>
      <c r="D29" s="32">
        <v>-299.83100000000002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585">
        <v>0</v>
      </c>
      <c r="V29" s="585">
        <v>0</v>
      </c>
      <c r="W29" s="585">
        <v>0</v>
      </c>
      <c r="X29" s="585">
        <v>0</v>
      </c>
      <c r="Y29" s="585">
        <v>-1198.0351700000001</v>
      </c>
      <c r="Z29" s="63"/>
    </row>
    <row r="30" spans="1:26" ht="12.95" customHeight="1" x14ac:dyDescent="0.2">
      <c r="A30" s="257" t="s">
        <v>1315</v>
      </c>
      <c r="B30" s="32">
        <v>278.10164000000003</v>
      </c>
      <c r="C30" s="32">
        <v>0</v>
      </c>
      <c r="D30" s="32">
        <v>53.392000000000003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585">
        <v>0</v>
      </c>
      <c r="V30" s="585">
        <v>0</v>
      </c>
      <c r="W30" s="585">
        <v>0</v>
      </c>
      <c r="X30" s="585">
        <v>0</v>
      </c>
      <c r="Y30" s="585">
        <v>331.49364000000003</v>
      </c>
      <c r="Z30" s="63"/>
    </row>
    <row r="31" spans="1:26" ht="12.95" customHeight="1" x14ac:dyDescent="0.2">
      <c r="A31" s="257" t="s">
        <v>1316</v>
      </c>
      <c r="B31" s="32">
        <v>0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585">
        <v>0</v>
      </c>
      <c r="V31" s="585">
        <v>0</v>
      </c>
      <c r="W31" s="585">
        <v>0</v>
      </c>
      <c r="X31" s="585">
        <v>0</v>
      </c>
      <c r="Y31" s="585">
        <v>0</v>
      </c>
      <c r="Z31" s="63"/>
    </row>
    <row r="32" spans="1:26" ht="12.95" customHeight="1" x14ac:dyDescent="0.2">
      <c r="A32" s="257" t="s">
        <v>1317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585">
        <v>0</v>
      </c>
      <c r="V32" s="585">
        <v>0</v>
      </c>
      <c r="W32" s="585">
        <v>0</v>
      </c>
      <c r="X32" s="585">
        <v>0</v>
      </c>
      <c r="Y32" s="585">
        <v>0</v>
      </c>
      <c r="Z32" s="63"/>
    </row>
    <row r="33" spans="1:25" ht="12.95" customHeight="1" x14ac:dyDescent="0.2">
      <c r="A33" s="256" t="s">
        <v>1318</v>
      </c>
      <c r="B33" s="585">
        <v>4276.1200799999997</v>
      </c>
      <c r="C33" s="585">
        <v>32187.785690000001</v>
      </c>
      <c r="D33" s="585">
        <v>62749.878659999995</v>
      </c>
      <c r="E33" s="585">
        <v>1085.7702300000001</v>
      </c>
      <c r="F33" s="585">
        <v>0</v>
      </c>
      <c r="G33" s="585">
        <v>1529.6586499999999</v>
      </c>
      <c r="H33" s="585">
        <v>7427.7211899999993</v>
      </c>
      <c r="I33" s="585">
        <v>14783.98841</v>
      </c>
      <c r="J33" s="585">
        <v>3196.2617899999996</v>
      </c>
      <c r="K33" s="585">
        <v>5399.0175299999992</v>
      </c>
      <c r="L33" s="585">
        <v>59581.891060000002</v>
      </c>
      <c r="M33" s="585">
        <v>223432.38699999999</v>
      </c>
      <c r="N33" s="585">
        <v>85124.954150000005</v>
      </c>
      <c r="O33" s="585">
        <v>6327.7746099999995</v>
      </c>
      <c r="P33" s="585">
        <v>15374.467690000001</v>
      </c>
      <c r="Q33" s="585">
        <v>0</v>
      </c>
      <c r="R33" s="585">
        <v>18509.943429999999</v>
      </c>
      <c r="S33" s="585">
        <v>10208.67779</v>
      </c>
      <c r="T33" s="585">
        <v>0</v>
      </c>
      <c r="U33" s="585">
        <v>6818.92472</v>
      </c>
      <c r="V33" s="585">
        <v>38637.718420000005</v>
      </c>
      <c r="W33" s="585">
        <v>87061.116850000006</v>
      </c>
      <c r="X33" s="585">
        <v>0</v>
      </c>
      <c r="Y33" s="585">
        <v>683714.05795000005</v>
      </c>
    </row>
    <row r="34" spans="1:25" ht="12.95" customHeight="1" x14ac:dyDescent="0.2">
      <c r="A34" s="256" t="s">
        <v>1001</v>
      </c>
      <c r="B34" s="585">
        <v>0</v>
      </c>
      <c r="C34" s="585">
        <v>0</v>
      </c>
      <c r="D34" s="585">
        <v>0</v>
      </c>
      <c r="E34" s="585">
        <v>0</v>
      </c>
      <c r="F34" s="585">
        <v>0</v>
      </c>
      <c r="G34" s="585">
        <v>0</v>
      </c>
      <c r="H34" s="585">
        <v>0</v>
      </c>
      <c r="I34" s="585">
        <v>0</v>
      </c>
      <c r="J34" s="585">
        <v>0</v>
      </c>
      <c r="K34" s="585">
        <v>0</v>
      </c>
      <c r="L34" s="585">
        <v>0</v>
      </c>
      <c r="M34" s="585">
        <v>0</v>
      </c>
      <c r="N34" s="585">
        <v>0</v>
      </c>
      <c r="O34" s="585">
        <v>0</v>
      </c>
      <c r="P34" s="585">
        <v>0</v>
      </c>
      <c r="Q34" s="585">
        <v>0</v>
      </c>
      <c r="R34" s="585">
        <v>0</v>
      </c>
      <c r="S34" s="585">
        <v>0</v>
      </c>
      <c r="T34" s="585">
        <v>0</v>
      </c>
      <c r="U34" s="585">
        <v>0</v>
      </c>
      <c r="V34" s="585">
        <v>0</v>
      </c>
      <c r="W34" s="585">
        <v>0</v>
      </c>
      <c r="X34" s="585">
        <v>0</v>
      </c>
      <c r="Y34" s="585">
        <v>0</v>
      </c>
    </row>
    <row r="35" spans="1:25" ht="12.95" customHeight="1" x14ac:dyDescent="0.2">
      <c r="A35" s="256" t="s">
        <v>1310</v>
      </c>
      <c r="B35" s="585">
        <v>418.88898999999998</v>
      </c>
      <c r="C35" s="585">
        <v>876.91339000000005</v>
      </c>
      <c r="D35" s="585">
        <v>0</v>
      </c>
      <c r="E35" s="585">
        <v>14.698879999999999</v>
      </c>
      <c r="F35" s="585">
        <v>45.917999999999999</v>
      </c>
      <c r="G35" s="585">
        <v>0</v>
      </c>
      <c r="H35" s="585">
        <v>294.3098</v>
      </c>
      <c r="I35" s="585">
        <v>100.81156</v>
      </c>
      <c r="J35" s="585">
        <v>5741.0576600000004</v>
      </c>
      <c r="K35" s="585">
        <v>32.919620000000002</v>
      </c>
      <c r="L35" s="585">
        <v>16.028880000000001</v>
      </c>
      <c r="M35" s="585">
        <v>0</v>
      </c>
      <c r="N35" s="585">
        <v>0</v>
      </c>
      <c r="O35" s="585">
        <v>2.80925</v>
      </c>
      <c r="P35" s="585">
        <v>19.04654</v>
      </c>
      <c r="Q35" s="585">
        <v>24.784839999999999</v>
      </c>
      <c r="R35" s="585">
        <v>0</v>
      </c>
      <c r="S35" s="585">
        <v>30.832470000000001</v>
      </c>
      <c r="T35" s="585">
        <v>0</v>
      </c>
      <c r="U35" s="585">
        <v>896.32379000000003</v>
      </c>
      <c r="V35" s="585">
        <v>2510.3882599999997</v>
      </c>
      <c r="W35" s="585">
        <v>0</v>
      </c>
      <c r="X35" s="585">
        <v>117.27674</v>
      </c>
      <c r="Y35" s="585">
        <v>11143.008669999999</v>
      </c>
    </row>
    <row r="36" spans="1:25" ht="12.95" customHeight="1" x14ac:dyDescent="0.2">
      <c r="A36" s="256" t="s">
        <v>1333</v>
      </c>
      <c r="B36" s="585">
        <v>343.79629999999997</v>
      </c>
      <c r="C36" s="585">
        <v>0</v>
      </c>
      <c r="D36" s="585">
        <v>392.75641000000002</v>
      </c>
      <c r="E36" s="585">
        <v>0</v>
      </c>
      <c r="F36" s="585">
        <v>0</v>
      </c>
      <c r="G36" s="585">
        <v>0</v>
      </c>
      <c r="H36" s="585">
        <v>-115.33182000000001</v>
      </c>
      <c r="I36" s="585">
        <v>0</v>
      </c>
      <c r="J36" s="585">
        <v>63.682389999999998</v>
      </c>
      <c r="K36" s="585">
        <v>0</v>
      </c>
      <c r="L36" s="585">
        <v>3009.9749500000003</v>
      </c>
      <c r="M36" s="585">
        <v>7964.7870000000003</v>
      </c>
      <c r="N36" s="585">
        <v>23149.843539999998</v>
      </c>
      <c r="O36" s="585">
        <v>0</v>
      </c>
      <c r="P36" s="585">
        <v>62.891529999999996</v>
      </c>
      <c r="Q36" s="585">
        <v>0</v>
      </c>
      <c r="R36" s="585">
        <v>94.082619999999991</v>
      </c>
      <c r="S36" s="585">
        <v>2.9140600000000001</v>
      </c>
      <c r="T36" s="585">
        <v>0</v>
      </c>
      <c r="U36" s="585">
        <v>1.7258699999999998</v>
      </c>
      <c r="V36" s="585">
        <v>895.52826000000005</v>
      </c>
      <c r="W36" s="585">
        <v>381.18100000000004</v>
      </c>
      <c r="X36" s="585">
        <v>0</v>
      </c>
      <c r="Y36" s="585">
        <v>36247.832110000003</v>
      </c>
    </row>
    <row r="37" spans="1:25" ht="12.95" customHeight="1" x14ac:dyDescent="0.2">
      <c r="A37" s="250" t="s">
        <v>29</v>
      </c>
      <c r="B37" s="585">
        <v>0</v>
      </c>
      <c r="C37" s="585">
        <v>0</v>
      </c>
      <c r="D37" s="585">
        <v>0</v>
      </c>
      <c r="E37" s="585">
        <v>0</v>
      </c>
      <c r="F37" s="585">
        <v>0</v>
      </c>
      <c r="G37" s="585">
        <v>0</v>
      </c>
      <c r="H37" s="585">
        <v>-95.540189999999996</v>
      </c>
      <c r="I37" s="585">
        <v>0</v>
      </c>
      <c r="J37" s="585">
        <v>192.88979000000003</v>
      </c>
      <c r="K37" s="585">
        <v>0</v>
      </c>
      <c r="L37" s="585">
        <v>0</v>
      </c>
      <c r="M37" s="585">
        <v>0</v>
      </c>
      <c r="N37" s="585">
        <v>601.28399999999999</v>
      </c>
      <c r="O37" s="585">
        <v>0</v>
      </c>
      <c r="P37" s="585">
        <v>0</v>
      </c>
      <c r="Q37" s="585">
        <v>0</v>
      </c>
      <c r="R37" s="585">
        <v>0</v>
      </c>
      <c r="S37" s="585">
        <v>0</v>
      </c>
      <c r="T37" s="585">
        <v>0</v>
      </c>
      <c r="U37" s="585">
        <v>0</v>
      </c>
      <c r="V37" s="585">
        <v>0</v>
      </c>
      <c r="W37" s="585">
        <v>0</v>
      </c>
      <c r="X37" s="585">
        <v>0</v>
      </c>
      <c r="Y37" s="585">
        <v>698.6336</v>
      </c>
    </row>
    <row r="38" spans="1:25" s="63" customFormat="1" ht="15" customHeight="1" x14ac:dyDescent="0.2">
      <c r="A38" s="1534" t="s">
        <v>2346</v>
      </c>
      <c r="B38" s="1733">
        <v>118234.84399000004</v>
      </c>
      <c r="C38" s="1733">
        <v>92831.719330000007</v>
      </c>
      <c r="D38" s="1733">
        <v>117614.88628000001</v>
      </c>
      <c r="E38" s="1733">
        <v>67184.676508799981</v>
      </c>
      <c r="F38" s="1733">
        <v>91.157999999999987</v>
      </c>
      <c r="G38" s="1733">
        <v>23573.176019796185</v>
      </c>
      <c r="H38" s="1733">
        <v>43558.478439999992</v>
      </c>
      <c r="I38" s="1733">
        <v>194650.70862999998</v>
      </c>
      <c r="J38" s="1733">
        <v>133086.94656000001</v>
      </c>
      <c r="K38" s="1733">
        <v>33961.306519999998</v>
      </c>
      <c r="L38" s="1733">
        <v>139897.980276266</v>
      </c>
      <c r="M38" s="1733">
        <v>563496.06646418478</v>
      </c>
      <c r="N38" s="1733">
        <v>251196.86602000004</v>
      </c>
      <c r="O38" s="1733">
        <v>17926.59826018997</v>
      </c>
      <c r="P38" s="1733">
        <v>38340.949690000009</v>
      </c>
      <c r="Q38" s="1733">
        <v>103871.94283</v>
      </c>
      <c r="R38" s="1733">
        <v>166294.37673000002</v>
      </c>
      <c r="S38" s="1733">
        <v>75938.954099999988</v>
      </c>
      <c r="T38" s="1733">
        <v>35659.727329999994</v>
      </c>
      <c r="U38" s="1733">
        <v>103475.07219999998</v>
      </c>
      <c r="V38" s="1733">
        <v>182758.62778999997</v>
      </c>
      <c r="W38" s="1733">
        <v>233078.77648000003</v>
      </c>
      <c r="X38" s="1733">
        <v>812749.79047000001</v>
      </c>
      <c r="Y38" s="1733">
        <v>3549473.6289192368</v>
      </c>
    </row>
    <row r="39" spans="1:25" ht="15" customHeight="1" x14ac:dyDescent="0.2">
      <c r="A39" s="1531" t="s">
        <v>2341</v>
      </c>
      <c r="B39" s="585"/>
      <c r="C39" s="585"/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</row>
    <row r="40" spans="1:25" ht="12.95" customHeight="1" x14ac:dyDescent="0.2">
      <c r="A40" s="78" t="s">
        <v>695</v>
      </c>
      <c r="B40" s="585">
        <v>-85562.480100000015</v>
      </c>
      <c r="C40" s="585">
        <v>-55905.939430000006</v>
      </c>
      <c r="D40" s="585">
        <v>-76249.060039999997</v>
      </c>
      <c r="E40" s="585">
        <v>-15119.17844</v>
      </c>
      <c r="F40" s="585">
        <v>-11.623999999999999</v>
      </c>
      <c r="G40" s="585">
        <v>-3138.6649150000003</v>
      </c>
      <c r="H40" s="585">
        <v>-30248.087179999999</v>
      </c>
      <c r="I40" s="585">
        <v>-54341.492270000002</v>
      </c>
      <c r="J40" s="585">
        <v>-97161.185379999981</v>
      </c>
      <c r="K40" s="585">
        <v>-5731.9659999999985</v>
      </c>
      <c r="L40" s="585">
        <v>-118290.41943468543</v>
      </c>
      <c r="M40" s="585">
        <v>-433037.36</v>
      </c>
      <c r="N40" s="585">
        <v>-123154.216575919</v>
      </c>
      <c r="O40" s="585">
        <v>-8599.0488007509994</v>
      </c>
      <c r="P40" s="585">
        <v>-31659.262890000002</v>
      </c>
      <c r="Q40" s="585">
        <v>-20728.99633658243</v>
      </c>
      <c r="R40" s="585">
        <v>-35354.940585570599</v>
      </c>
      <c r="S40" s="585">
        <v>-81342.42300000001</v>
      </c>
      <c r="T40" s="585">
        <v>-3686.4936899999998</v>
      </c>
      <c r="U40" s="585">
        <v>-19836.422029999994</v>
      </c>
      <c r="V40" s="585">
        <v>-92795.514620000002</v>
      </c>
      <c r="W40" s="585">
        <v>-109383.308</v>
      </c>
      <c r="X40" s="585">
        <v>-346696.36437000002</v>
      </c>
      <c r="Y40" s="585">
        <v>-1848034.4480885083</v>
      </c>
    </row>
    <row r="41" spans="1:25" ht="12.95" customHeight="1" x14ac:dyDescent="0.2">
      <c r="A41" s="897" t="s">
        <v>693</v>
      </c>
      <c r="B41" s="585">
        <v>-145010.19569000002</v>
      </c>
      <c r="C41" s="585">
        <v>-68005.452160000001</v>
      </c>
      <c r="D41" s="585">
        <v>-75792.793369999999</v>
      </c>
      <c r="E41" s="585">
        <v>-12512.44859</v>
      </c>
      <c r="F41" s="585">
        <v>0</v>
      </c>
      <c r="G41" s="585">
        <v>-3228.3482700000004</v>
      </c>
      <c r="H41" s="585">
        <v>-43823.64703</v>
      </c>
      <c r="I41" s="585">
        <v>-50657.506950000003</v>
      </c>
      <c r="J41" s="585">
        <v>-135124.74318999998</v>
      </c>
      <c r="K41" s="585">
        <v>-6426.3373699999993</v>
      </c>
      <c r="L41" s="585">
        <v>-116603.49636999996</v>
      </c>
      <c r="M41" s="585">
        <v>-430810.24299999996</v>
      </c>
      <c r="N41" s="585">
        <v>-123544.28227</v>
      </c>
      <c r="O41" s="585">
        <v>-8416.7550187509987</v>
      </c>
      <c r="P41" s="585">
        <v>-32054.845430000001</v>
      </c>
      <c r="Q41" s="585">
        <v>-19376.31393</v>
      </c>
      <c r="R41" s="585">
        <v>-46668.779335570602</v>
      </c>
      <c r="S41" s="585">
        <v>-82543.228630000012</v>
      </c>
      <c r="T41" s="585">
        <v>-2795.5369999999998</v>
      </c>
      <c r="U41" s="585">
        <v>-19305.051649999998</v>
      </c>
      <c r="V41" s="585">
        <v>-87002.156229999993</v>
      </c>
      <c r="W41" s="585">
        <v>-109391.799</v>
      </c>
      <c r="X41" s="585">
        <v>-316263.25030000001</v>
      </c>
      <c r="Y41" s="585">
        <v>-1935357.2107843217</v>
      </c>
    </row>
    <row r="42" spans="1:25" ht="12.95" customHeight="1" x14ac:dyDescent="0.2">
      <c r="A42" s="897" t="s">
        <v>156</v>
      </c>
      <c r="B42" s="585">
        <v>-136162.14914000002</v>
      </c>
      <c r="C42" s="585">
        <v>-68005.452160000001</v>
      </c>
      <c r="D42" s="585">
        <v>-75792.793369999999</v>
      </c>
      <c r="E42" s="585">
        <v>-1707.1880499999997</v>
      </c>
      <c r="F42" s="585">
        <v>0</v>
      </c>
      <c r="G42" s="585">
        <v>-3228.3482700000004</v>
      </c>
      <c r="H42" s="585">
        <v>-43823.64703</v>
      </c>
      <c r="I42" s="585">
        <v>-50657.506950000003</v>
      </c>
      <c r="J42" s="585">
        <v>-135124.74318999998</v>
      </c>
      <c r="K42" s="585">
        <v>-6426.3373699999993</v>
      </c>
      <c r="L42" s="585">
        <v>-116603.49636999996</v>
      </c>
      <c r="M42" s="585">
        <v>-430810.24299999996</v>
      </c>
      <c r="N42" s="585">
        <v>-123544.28227</v>
      </c>
      <c r="O42" s="585">
        <v>-8416.7550187509987</v>
      </c>
      <c r="P42" s="585">
        <v>-32054.845430000001</v>
      </c>
      <c r="Q42" s="585">
        <v>-19376.31393</v>
      </c>
      <c r="R42" s="585">
        <v>-46668.779335570602</v>
      </c>
      <c r="S42" s="585">
        <v>-82543.228630000012</v>
      </c>
      <c r="T42" s="585">
        <v>-2795.5369999999998</v>
      </c>
      <c r="U42" s="585">
        <v>-19305.051649999998</v>
      </c>
      <c r="V42" s="585">
        <v>-87002.156229999993</v>
      </c>
      <c r="W42" s="585">
        <v>-109391.799</v>
      </c>
      <c r="X42" s="585">
        <v>-316163.25030000001</v>
      </c>
      <c r="Y42" s="585">
        <v>-1915603.9036943214</v>
      </c>
    </row>
    <row r="43" spans="1:25" ht="12.95" customHeight="1" x14ac:dyDescent="0.2">
      <c r="A43" s="897" t="s">
        <v>157</v>
      </c>
      <c r="B43" s="585">
        <v>-8848.0465500000009</v>
      </c>
      <c r="C43" s="585">
        <v>0</v>
      </c>
      <c r="D43" s="585">
        <v>0</v>
      </c>
      <c r="E43" s="585">
        <v>-10805.260539999999</v>
      </c>
      <c r="F43" s="585">
        <v>0</v>
      </c>
      <c r="G43" s="585">
        <v>0</v>
      </c>
      <c r="H43" s="585">
        <v>0</v>
      </c>
      <c r="I43" s="585">
        <v>0</v>
      </c>
      <c r="J43" s="585">
        <v>0</v>
      </c>
      <c r="K43" s="585">
        <v>0</v>
      </c>
      <c r="L43" s="585">
        <v>0</v>
      </c>
      <c r="M43" s="585">
        <v>0</v>
      </c>
      <c r="N43" s="585">
        <v>0</v>
      </c>
      <c r="O43" s="585">
        <v>0</v>
      </c>
      <c r="P43" s="585">
        <v>0</v>
      </c>
      <c r="Q43" s="585">
        <v>0</v>
      </c>
      <c r="R43" s="585">
        <v>0</v>
      </c>
      <c r="S43" s="585">
        <v>0</v>
      </c>
      <c r="T43" s="585">
        <v>0</v>
      </c>
      <c r="U43" s="585">
        <v>0</v>
      </c>
      <c r="V43" s="585">
        <v>0</v>
      </c>
      <c r="W43" s="585">
        <v>0</v>
      </c>
      <c r="X43" s="585">
        <v>-100</v>
      </c>
      <c r="Y43" s="585">
        <v>-19753.307090000002</v>
      </c>
    </row>
    <row r="44" spans="1:25" ht="12.95" customHeight="1" x14ac:dyDescent="0.2">
      <c r="A44" s="897" t="s">
        <v>691</v>
      </c>
      <c r="B44" s="585">
        <v>60557.493900000001</v>
      </c>
      <c r="C44" s="585">
        <v>12598.213970000001</v>
      </c>
      <c r="D44" s="585">
        <v>70.814390000000003</v>
      </c>
      <c r="E44" s="585">
        <v>170.65886</v>
      </c>
      <c r="F44" s="585">
        <v>0</v>
      </c>
      <c r="G44" s="585">
        <v>744.87199499999997</v>
      </c>
      <c r="H44" s="585">
        <v>13948.788130000001</v>
      </c>
      <c r="I44" s="585">
        <v>1012.4865699999999</v>
      </c>
      <c r="J44" s="585">
        <v>38664.852339999998</v>
      </c>
      <c r="K44" s="585">
        <v>395.51443</v>
      </c>
      <c r="L44" s="585">
        <v>629.8500553145301</v>
      </c>
      <c r="M44" s="585">
        <v>1635.7509999999997</v>
      </c>
      <c r="N44" s="585">
        <v>2115.3134399999999</v>
      </c>
      <c r="O44" s="585">
        <v>300.65139799999997</v>
      </c>
      <c r="P44" s="585">
        <v>844.33619999999928</v>
      </c>
      <c r="Q44" s="585">
        <v>1545.0288999999998</v>
      </c>
      <c r="R44" s="585">
        <v>15533.807830000002</v>
      </c>
      <c r="S44" s="585">
        <v>88</v>
      </c>
      <c r="T44" s="585">
        <v>3.38</v>
      </c>
      <c r="U44" s="585">
        <v>1672.4828</v>
      </c>
      <c r="V44" s="585">
        <v>543.21612000000005</v>
      </c>
      <c r="W44" s="585">
        <v>3618.4690000000001</v>
      </c>
      <c r="X44" s="585">
        <v>3984.9830299999999</v>
      </c>
      <c r="Y44" s="585">
        <v>160678.96435831452</v>
      </c>
    </row>
    <row r="45" spans="1:25" ht="12.95" customHeight="1" x14ac:dyDescent="0.2">
      <c r="A45" s="73" t="s">
        <v>1606</v>
      </c>
      <c r="B45" s="585">
        <v>59668.522570000001</v>
      </c>
      <c r="C45" s="585">
        <v>11549.24597</v>
      </c>
      <c r="D45" s="585">
        <v>70.814390000000003</v>
      </c>
      <c r="E45" s="585">
        <v>170.65886</v>
      </c>
      <c r="F45" s="585">
        <v>0</v>
      </c>
      <c r="G45" s="585">
        <v>744.87199499999997</v>
      </c>
      <c r="H45" s="585">
        <v>13948.788130000001</v>
      </c>
      <c r="I45" s="585">
        <v>1012.4865699999999</v>
      </c>
      <c r="J45" s="585">
        <v>38664.852339999998</v>
      </c>
      <c r="K45" s="585">
        <v>395.51443</v>
      </c>
      <c r="L45" s="585">
        <v>629.8500553145301</v>
      </c>
      <c r="M45" s="585">
        <v>1635.7509999999997</v>
      </c>
      <c r="N45" s="585">
        <v>2115.3134399999999</v>
      </c>
      <c r="O45" s="585">
        <v>300.65139799999997</v>
      </c>
      <c r="P45" s="585">
        <v>844.33619999999928</v>
      </c>
      <c r="Q45" s="585">
        <v>1545.0288999999998</v>
      </c>
      <c r="R45" s="585">
        <v>15533.807830000002</v>
      </c>
      <c r="S45" s="585">
        <v>88</v>
      </c>
      <c r="T45" s="585">
        <v>3.38</v>
      </c>
      <c r="U45" s="585">
        <v>1672.4828</v>
      </c>
      <c r="V45" s="585">
        <v>543.21612000000005</v>
      </c>
      <c r="W45" s="585">
        <v>3618.4690000000001</v>
      </c>
      <c r="X45" s="585">
        <v>3984.9830299999999</v>
      </c>
      <c r="Y45" s="585">
        <v>158741.02502831453</v>
      </c>
    </row>
    <row r="46" spans="1:25" ht="12.95" customHeight="1" x14ac:dyDescent="0.2">
      <c r="A46" s="73" t="s">
        <v>1922</v>
      </c>
      <c r="B46" s="585">
        <v>59097.535210000002</v>
      </c>
      <c r="C46" s="585">
        <v>11418.222</v>
      </c>
      <c r="D46" s="585">
        <v>17.957240000000002</v>
      </c>
      <c r="E46" s="585">
        <v>170.65886</v>
      </c>
      <c r="F46" s="585">
        <v>0</v>
      </c>
      <c r="G46" s="585">
        <v>744.87199499999997</v>
      </c>
      <c r="H46" s="585">
        <v>13892.51533</v>
      </c>
      <c r="I46" s="585">
        <v>0</v>
      </c>
      <c r="J46" s="585">
        <v>38664.852339999998</v>
      </c>
      <c r="K46" s="585">
        <v>0</v>
      </c>
      <c r="L46" s="585">
        <v>472.11873475000004</v>
      </c>
      <c r="M46" s="585">
        <v>1523.2535999999998</v>
      </c>
      <c r="N46" s="585">
        <v>1282.9965400000001</v>
      </c>
      <c r="O46" s="585">
        <v>300.65139799999997</v>
      </c>
      <c r="P46" s="585">
        <v>0</v>
      </c>
      <c r="Q46" s="585">
        <v>1186.8431699999999</v>
      </c>
      <c r="R46" s="585">
        <v>13944.222760000001</v>
      </c>
      <c r="S46" s="585">
        <v>0</v>
      </c>
      <c r="T46" s="585">
        <v>3.38</v>
      </c>
      <c r="U46" s="585">
        <v>0</v>
      </c>
      <c r="V46" s="585">
        <v>0</v>
      </c>
      <c r="W46" s="585">
        <v>2837.1750000000002</v>
      </c>
      <c r="X46" s="585">
        <v>3984.9830299999999</v>
      </c>
      <c r="Y46" s="585">
        <v>149542.23720774997</v>
      </c>
    </row>
    <row r="47" spans="1:25" ht="12.95" customHeight="1" x14ac:dyDescent="0.2">
      <c r="A47" s="73" t="s">
        <v>1004</v>
      </c>
      <c r="B47" s="585">
        <v>449.79273999999998</v>
      </c>
      <c r="C47" s="585">
        <v>131.02396999999999</v>
      </c>
      <c r="D47" s="585">
        <v>52.857150000000004</v>
      </c>
      <c r="E47" s="585">
        <v>0</v>
      </c>
      <c r="F47" s="585">
        <v>0</v>
      </c>
      <c r="G47" s="585">
        <v>0</v>
      </c>
      <c r="H47" s="585">
        <v>56.272800000000004</v>
      </c>
      <c r="I47" s="585">
        <v>1012.4865699999999</v>
      </c>
      <c r="J47" s="585">
        <v>0</v>
      </c>
      <c r="K47" s="585">
        <v>395.51443</v>
      </c>
      <c r="L47" s="585">
        <v>157.73132056453002</v>
      </c>
      <c r="M47" s="585">
        <v>112.4974</v>
      </c>
      <c r="N47" s="585">
        <v>832.31690000000003</v>
      </c>
      <c r="O47" s="585">
        <v>0</v>
      </c>
      <c r="P47" s="585">
        <v>844.33619999999928</v>
      </c>
      <c r="Q47" s="585">
        <v>358.18572999999998</v>
      </c>
      <c r="R47" s="585">
        <v>1589.585070000001</v>
      </c>
      <c r="S47" s="585">
        <v>88</v>
      </c>
      <c r="T47" s="585">
        <v>0</v>
      </c>
      <c r="U47" s="585">
        <v>1672.4828</v>
      </c>
      <c r="V47" s="585">
        <v>543.21612000000005</v>
      </c>
      <c r="W47" s="585">
        <v>781.29399999999998</v>
      </c>
      <c r="X47" s="585">
        <v>0</v>
      </c>
      <c r="Y47" s="585">
        <v>9077.59320056453</v>
      </c>
    </row>
    <row r="48" spans="1:25" ht="12.95" customHeight="1" x14ac:dyDescent="0.2">
      <c r="A48" s="73" t="s">
        <v>1013</v>
      </c>
      <c r="B48" s="585">
        <v>121.19462</v>
      </c>
      <c r="C48" s="585">
        <v>0</v>
      </c>
      <c r="D48" s="585">
        <v>0</v>
      </c>
      <c r="E48" s="585">
        <v>0</v>
      </c>
      <c r="F48" s="585">
        <v>0</v>
      </c>
      <c r="G48" s="585">
        <v>0</v>
      </c>
      <c r="H48" s="585">
        <v>0</v>
      </c>
      <c r="I48" s="585">
        <v>0</v>
      </c>
      <c r="J48" s="585">
        <v>0</v>
      </c>
      <c r="K48" s="585">
        <v>0</v>
      </c>
      <c r="L48" s="585">
        <v>0</v>
      </c>
      <c r="M48" s="585">
        <v>0</v>
      </c>
      <c r="N48" s="585">
        <v>0</v>
      </c>
      <c r="O48" s="585">
        <v>0</v>
      </c>
      <c r="P48" s="585">
        <v>0</v>
      </c>
      <c r="Q48" s="585">
        <v>0</v>
      </c>
      <c r="R48" s="585">
        <v>0</v>
      </c>
      <c r="S48" s="585">
        <v>0</v>
      </c>
      <c r="T48" s="585">
        <v>0</v>
      </c>
      <c r="U48" s="585">
        <v>0</v>
      </c>
      <c r="V48" s="585">
        <v>0</v>
      </c>
      <c r="W48" s="585">
        <v>0</v>
      </c>
      <c r="X48" s="585">
        <v>0</v>
      </c>
      <c r="Y48" s="585">
        <v>121.19462</v>
      </c>
    </row>
    <row r="49" spans="1:25" ht="12.95" customHeight="1" x14ac:dyDescent="0.2">
      <c r="A49" s="73" t="s">
        <v>694</v>
      </c>
      <c r="B49" s="585">
        <v>888.97132999999997</v>
      </c>
      <c r="C49" s="585">
        <v>1048.9679999999998</v>
      </c>
      <c r="D49" s="585">
        <v>0</v>
      </c>
      <c r="E49" s="585">
        <v>0</v>
      </c>
      <c r="F49" s="585">
        <v>0</v>
      </c>
      <c r="G49" s="585">
        <v>0</v>
      </c>
      <c r="H49" s="585">
        <v>0</v>
      </c>
      <c r="I49" s="585">
        <v>0</v>
      </c>
      <c r="J49" s="585">
        <v>0</v>
      </c>
      <c r="K49" s="585">
        <v>0</v>
      </c>
      <c r="L49" s="585">
        <v>0</v>
      </c>
      <c r="M49" s="585">
        <v>0</v>
      </c>
      <c r="N49" s="585">
        <v>0</v>
      </c>
      <c r="O49" s="585">
        <v>0</v>
      </c>
      <c r="P49" s="585">
        <v>0</v>
      </c>
      <c r="Q49" s="585">
        <v>0</v>
      </c>
      <c r="R49" s="585">
        <v>0</v>
      </c>
      <c r="S49" s="585">
        <v>0</v>
      </c>
      <c r="T49" s="585">
        <v>0</v>
      </c>
      <c r="U49" s="585">
        <v>0</v>
      </c>
      <c r="V49" s="585">
        <v>0</v>
      </c>
      <c r="W49" s="585">
        <v>0</v>
      </c>
      <c r="X49" s="585">
        <v>0</v>
      </c>
      <c r="Y49" s="585">
        <v>1937.9393299999997</v>
      </c>
    </row>
    <row r="50" spans="1:25" ht="12.95" customHeight="1" x14ac:dyDescent="0.2">
      <c r="A50" s="73" t="s">
        <v>1014</v>
      </c>
      <c r="B50" s="585">
        <v>888.97132999999997</v>
      </c>
      <c r="C50" s="585">
        <v>1048.9679999999998</v>
      </c>
      <c r="D50" s="585">
        <v>0</v>
      </c>
      <c r="E50" s="585">
        <v>0</v>
      </c>
      <c r="F50" s="585">
        <v>0</v>
      </c>
      <c r="G50" s="585">
        <v>0</v>
      </c>
      <c r="H50" s="585">
        <v>0</v>
      </c>
      <c r="I50" s="585">
        <v>0</v>
      </c>
      <c r="J50" s="585">
        <v>0</v>
      </c>
      <c r="K50" s="585">
        <v>0</v>
      </c>
      <c r="L50" s="585">
        <v>0</v>
      </c>
      <c r="M50" s="585">
        <v>0</v>
      </c>
      <c r="N50" s="585">
        <v>0</v>
      </c>
      <c r="O50" s="585">
        <v>0</v>
      </c>
      <c r="P50" s="585">
        <v>0</v>
      </c>
      <c r="Q50" s="585">
        <v>0</v>
      </c>
      <c r="R50" s="585">
        <v>0</v>
      </c>
      <c r="S50" s="585">
        <v>0</v>
      </c>
      <c r="T50" s="585">
        <v>0</v>
      </c>
      <c r="U50" s="585">
        <v>0</v>
      </c>
      <c r="V50" s="585">
        <v>0</v>
      </c>
      <c r="W50" s="585">
        <v>0</v>
      </c>
      <c r="X50" s="585">
        <v>0</v>
      </c>
      <c r="Y50" s="585">
        <v>1937.9393299999997</v>
      </c>
    </row>
    <row r="51" spans="1:25" ht="12.95" customHeight="1" x14ac:dyDescent="0.2">
      <c r="A51" s="73" t="s">
        <v>1015</v>
      </c>
      <c r="B51" s="585">
        <v>0</v>
      </c>
      <c r="C51" s="585">
        <v>0</v>
      </c>
      <c r="D51" s="585">
        <v>0</v>
      </c>
      <c r="E51" s="585">
        <v>0</v>
      </c>
      <c r="F51" s="585">
        <v>0</v>
      </c>
      <c r="G51" s="585">
        <v>0</v>
      </c>
      <c r="H51" s="585">
        <v>0</v>
      </c>
      <c r="I51" s="585">
        <v>0</v>
      </c>
      <c r="J51" s="585">
        <v>0</v>
      </c>
      <c r="K51" s="585">
        <v>0</v>
      </c>
      <c r="L51" s="585">
        <v>0</v>
      </c>
      <c r="M51" s="585">
        <v>0</v>
      </c>
      <c r="N51" s="585">
        <v>0</v>
      </c>
      <c r="O51" s="585">
        <v>0</v>
      </c>
      <c r="P51" s="585">
        <v>0</v>
      </c>
      <c r="Q51" s="585">
        <v>0</v>
      </c>
      <c r="R51" s="585">
        <v>0</v>
      </c>
      <c r="S51" s="585">
        <v>0</v>
      </c>
      <c r="T51" s="585">
        <v>0</v>
      </c>
      <c r="U51" s="585">
        <v>0</v>
      </c>
      <c r="V51" s="585">
        <v>0</v>
      </c>
      <c r="W51" s="585">
        <v>0</v>
      </c>
      <c r="X51" s="585">
        <v>0</v>
      </c>
      <c r="Y51" s="585">
        <v>0</v>
      </c>
    </row>
    <row r="52" spans="1:25" ht="12.95" customHeight="1" x14ac:dyDescent="0.2">
      <c r="A52" s="73" t="s">
        <v>1013</v>
      </c>
      <c r="B52" s="585">
        <v>0</v>
      </c>
      <c r="C52" s="585">
        <v>0</v>
      </c>
      <c r="D52" s="585">
        <v>0</v>
      </c>
      <c r="E52" s="585">
        <v>0</v>
      </c>
      <c r="F52" s="585">
        <v>0</v>
      </c>
      <c r="G52" s="585">
        <v>0</v>
      </c>
      <c r="H52" s="585">
        <v>0</v>
      </c>
      <c r="I52" s="585">
        <v>0</v>
      </c>
      <c r="J52" s="585">
        <v>0</v>
      </c>
      <c r="K52" s="585">
        <v>0</v>
      </c>
      <c r="L52" s="585">
        <v>0</v>
      </c>
      <c r="M52" s="585">
        <v>0</v>
      </c>
      <c r="N52" s="585">
        <v>0</v>
      </c>
      <c r="O52" s="585">
        <v>0</v>
      </c>
      <c r="P52" s="585">
        <v>0</v>
      </c>
      <c r="Q52" s="585">
        <v>0</v>
      </c>
      <c r="R52" s="585">
        <v>0</v>
      </c>
      <c r="S52" s="585">
        <v>0</v>
      </c>
      <c r="T52" s="585">
        <v>0</v>
      </c>
      <c r="U52" s="585">
        <v>0</v>
      </c>
      <c r="V52" s="585">
        <v>0</v>
      </c>
      <c r="W52" s="585">
        <v>0</v>
      </c>
      <c r="X52" s="585">
        <v>0</v>
      </c>
      <c r="Y52" s="585">
        <v>0</v>
      </c>
    </row>
    <row r="53" spans="1:25" ht="12.95" customHeight="1" x14ac:dyDescent="0.2">
      <c r="A53" s="256" t="s">
        <v>1319</v>
      </c>
      <c r="B53" s="585">
        <v>-1109.7783099999988</v>
      </c>
      <c r="C53" s="585">
        <v>-498.70123999999919</v>
      </c>
      <c r="D53" s="585">
        <v>-527.08106000000078</v>
      </c>
      <c r="E53" s="585">
        <v>-2777.3887099999997</v>
      </c>
      <c r="F53" s="585">
        <v>-11.623999999999999</v>
      </c>
      <c r="G53" s="585">
        <v>-655.18864000000008</v>
      </c>
      <c r="H53" s="585">
        <v>-373.2282799999997</v>
      </c>
      <c r="I53" s="585">
        <v>-4696.4718900000034</v>
      </c>
      <c r="J53" s="585">
        <v>-701.29452999999921</v>
      </c>
      <c r="K53" s="585">
        <v>298.8569400000008</v>
      </c>
      <c r="L53" s="585">
        <v>-2316.7731199999989</v>
      </c>
      <c r="M53" s="585">
        <v>-3862.867999999999</v>
      </c>
      <c r="N53" s="585">
        <v>-1725.247745918999</v>
      </c>
      <c r="O53" s="585">
        <v>-482.94517999999994</v>
      </c>
      <c r="P53" s="585">
        <v>-448.75365999999997</v>
      </c>
      <c r="Q53" s="585">
        <v>-2897.7113065824315</v>
      </c>
      <c r="R53" s="585">
        <v>-4219.969079999998</v>
      </c>
      <c r="S53" s="585">
        <v>1112.8056300000035</v>
      </c>
      <c r="T53" s="585">
        <v>-894.33669000000009</v>
      </c>
      <c r="U53" s="585">
        <v>-2203.8531799999992</v>
      </c>
      <c r="V53" s="585">
        <v>-6336.5745099999995</v>
      </c>
      <c r="W53" s="585">
        <v>-3609.9780000000023</v>
      </c>
      <c r="X53" s="585">
        <v>-34418.097099999999</v>
      </c>
      <c r="Y53" s="585">
        <v>-73356.201662501408</v>
      </c>
    </row>
    <row r="54" spans="1:25" ht="12.95" customHeight="1" x14ac:dyDescent="0.2">
      <c r="A54" s="256" t="s">
        <v>1301</v>
      </c>
      <c r="B54" s="585">
        <v>-12374.950229999999</v>
      </c>
      <c r="C54" s="585">
        <v>-4986.4567299999999</v>
      </c>
      <c r="D54" s="585">
        <v>-10764.18518</v>
      </c>
      <c r="E54" s="585">
        <v>-9411.3403500000004</v>
      </c>
      <c r="F54" s="585">
        <v>-11.623999999999999</v>
      </c>
      <c r="G54" s="585">
        <v>-3093.9813100000001</v>
      </c>
      <c r="H54" s="585">
        <v>-2277.2570099999998</v>
      </c>
      <c r="I54" s="585">
        <v>-19164.938140000002</v>
      </c>
      <c r="J54" s="585">
        <v>-5950.1789900000003</v>
      </c>
      <c r="K54" s="585">
        <v>-4236.8176399999993</v>
      </c>
      <c r="L54" s="585">
        <v>-14331.81546</v>
      </c>
      <c r="M54" s="585">
        <v>-50605.404000000002</v>
      </c>
      <c r="N54" s="585">
        <v>-22031.52389</v>
      </c>
      <c r="O54" s="585">
        <v>-1980.7267899999999</v>
      </c>
      <c r="P54" s="585">
        <v>-3826.1916700000002</v>
      </c>
      <c r="Q54" s="585">
        <v>-8855.8912828382199</v>
      </c>
      <c r="R54" s="585">
        <v>-25177.657519999997</v>
      </c>
      <c r="S54" s="585">
        <v>-18574.499219999998</v>
      </c>
      <c r="T54" s="585">
        <v>-1491.193</v>
      </c>
      <c r="U54" s="585">
        <v>-8644.1506800000006</v>
      </c>
      <c r="V54" s="585">
        <v>-30459.957729999998</v>
      </c>
      <c r="W54" s="585">
        <v>-18669.022000000001</v>
      </c>
      <c r="X54" s="585">
        <v>-43808.307139999997</v>
      </c>
      <c r="Y54" s="585">
        <v>-320728.0699628382</v>
      </c>
    </row>
    <row r="55" spans="1:25" ht="12.95" customHeight="1" x14ac:dyDescent="0.2">
      <c r="A55" s="256" t="s">
        <v>1320</v>
      </c>
      <c r="B55" s="585">
        <v>4534.5024000000003</v>
      </c>
      <c r="C55" s="585">
        <v>847.5703800000008</v>
      </c>
      <c r="D55" s="585">
        <v>444.07377999999994</v>
      </c>
      <c r="E55" s="585">
        <v>108.16837999999998</v>
      </c>
      <c r="F55" s="585">
        <v>0</v>
      </c>
      <c r="G55" s="585">
        <v>1322.34132</v>
      </c>
      <c r="H55" s="585">
        <v>473.18784999999997</v>
      </c>
      <c r="I55" s="585">
        <v>294.49065999999999</v>
      </c>
      <c r="J55" s="585">
        <v>1436.0012300000001</v>
      </c>
      <c r="K55" s="585">
        <v>952.29189999999983</v>
      </c>
      <c r="L55" s="585">
        <v>570.50427000000002</v>
      </c>
      <c r="M55" s="585">
        <v>990.49</v>
      </c>
      <c r="N55" s="585">
        <v>1221.030824081</v>
      </c>
      <c r="O55" s="585">
        <v>24.621100000000002</v>
      </c>
      <c r="P55" s="585">
        <v>1932.9097400000001</v>
      </c>
      <c r="Q55" s="585">
        <v>1080.0874862557885</v>
      </c>
      <c r="R55" s="585">
        <v>8408.9500399999997</v>
      </c>
      <c r="S55" s="585">
        <v>242.5</v>
      </c>
      <c r="T55" s="585">
        <v>564.87299999999993</v>
      </c>
      <c r="U55" s="585">
        <v>1698.7665700000002</v>
      </c>
      <c r="V55" s="585">
        <v>526.32916</v>
      </c>
      <c r="W55" s="585">
        <v>5312.1369999999997</v>
      </c>
      <c r="X55" s="585">
        <v>0</v>
      </c>
      <c r="Y55" s="585">
        <v>32985.827090336796</v>
      </c>
    </row>
    <row r="56" spans="1:25" ht="12.95" customHeight="1" x14ac:dyDescent="0.2">
      <c r="A56" s="256" t="s">
        <v>1321</v>
      </c>
      <c r="B56" s="585">
        <v>11051.698469999999</v>
      </c>
      <c r="C56" s="585">
        <v>3640.1851100000003</v>
      </c>
      <c r="D56" s="585">
        <v>10192.761199999999</v>
      </c>
      <c r="E56" s="585">
        <v>6611.04457</v>
      </c>
      <c r="F56" s="585">
        <v>0</v>
      </c>
      <c r="G56" s="585">
        <v>1943.91668</v>
      </c>
      <c r="H56" s="585">
        <v>1782.1190999999999</v>
      </c>
      <c r="I56" s="585">
        <v>14764.850039999999</v>
      </c>
      <c r="J56" s="585">
        <v>4763.3115000000007</v>
      </c>
      <c r="K56" s="585">
        <v>3829.0896300000004</v>
      </c>
      <c r="L56" s="585">
        <v>12044.02197</v>
      </c>
      <c r="M56" s="585">
        <v>46341.515999999996</v>
      </c>
      <c r="N56" s="585">
        <v>19690.948079999998</v>
      </c>
      <c r="O56" s="585">
        <v>1504.3230199999998</v>
      </c>
      <c r="P56" s="585">
        <v>2981.3164200000001</v>
      </c>
      <c r="Q56" s="585">
        <v>5841.75299</v>
      </c>
      <c r="R56" s="585">
        <v>21519.264569999999</v>
      </c>
      <c r="S56" s="585">
        <v>19916.470480000004</v>
      </c>
      <c r="T56" s="585">
        <v>26.878</v>
      </c>
      <c r="U56" s="585">
        <v>5671.8378700000003</v>
      </c>
      <c r="V56" s="585">
        <v>24133.596989999998</v>
      </c>
      <c r="W56" s="585">
        <v>11181.243999999999</v>
      </c>
      <c r="X56" s="585">
        <v>9390.2100399999999</v>
      </c>
      <c r="Y56" s="585">
        <v>238822.35673</v>
      </c>
    </row>
    <row r="57" spans="1:25" ht="12.95" customHeight="1" x14ac:dyDescent="0.2">
      <c r="A57" s="256" t="s">
        <v>1322</v>
      </c>
      <c r="B57" s="585">
        <v>-4321.0289499999999</v>
      </c>
      <c r="C57" s="585">
        <v>0</v>
      </c>
      <c r="D57" s="585">
        <v>-399.73086000000001</v>
      </c>
      <c r="E57" s="585">
        <v>-85.261309999999995</v>
      </c>
      <c r="F57" s="585">
        <v>0</v>
      </c>
      <c r="G57" s="585">
        <v>-827.46533000000011</v>
      </c>
      <c r="H57" s="585">
        <v>-351.27821999999998</v>
      </c>
      <c r="I57" s="585">
        <v>-590.87444999999991</v>
      </c>
      <c r="J57" s="585">
        <v>-950.42826999999988</v>
      </c>
      <c r="K57" s="585">
        <v>-245.70694999999998</v>
      </c>
      <c r="L57" s="585">
        <v>-599.48390000000006</v>
      </c>
      <c r="M57" s="585">
        <v>-589.47</v>
      </c>
      <c r="N57" s="585">
        <v>-605.70276000000001</v>
      </c>
      <c r="O57" s="585">
        <v>-31.162509999999997</v>
      </c>
      <c r="P57" s="585">
        <v>-1536.7881500000001</v>
      </c>
      <c r="Q57" s="585">
        <v>-963.66049999999996</v>
      </c>
      <c r="R57" s="585">
        <v>-8970.5261699999992</v>
      </c>
      <c r="S57" s="585">
        <v>-471.66562999999996</v>
      </c>
      <c r="T57" s="585">
        <v>5.1053099999999993</v>
      </c>
      <c r="U57" s="585">
        <v>-930.30693999999994</v>
      </c>
      <c r="V57" s="585">
        <v>-536.54293000000007</v>
      </c>
      <c r="W57" s="585">
        <v>-1434.337</v>
      </c>
      <c r="X57" s="585">
        <v>0</v>
      </c>
      <c r="Y57" s="585">
        <v>-24436.315519999996</v>
      </c>
    </row>
    <row r="58" spans="1:25" ht="12.95" customHeight="1" x14ac:dyDescent="0.2">
      <c r="A58" s="256" t="s">
        <v>1323</v>
      </c>
      <c r="B58" s="585">
        <v>0</v>
      </c>
      <c r="C58" s="585">
        <v>0</v>
      </c>
      <c r="D58" s="585">
        <v>-176.86931000000007</v>
      </c>
      <c r="E58" s="585">
        <v>0</v>
      </c>
      <c r="F58" s="585">
        <v>0</v>
      </c>
      <c r="G58" s="585">
        <v>0</v>
      </c>
      <c r="H58" s="585">
        <v>0</v>
      </c>
      <c r="I58" s="585">
        <v>176.25013000000001</v>
      </c>
      <c r="J58" s="585">
        <v>0</v>
      </c>
      <c r="K58" s="585">
        <v>0</v>
      </c>
      <c r="L58" s="585">
        <v>9.3899600000000056</v>
      </c>
      <c r="M58" s="585">
        <v>0</v>
      </c>
      <c r="N58" s="585">
        <v>0</v>
      </c>
      <c r="O58" s="585">
        <v>59.213200000000008</v>
      </c>
      <c r="P58" s="585">
        <v>0</v>
      </c>
      <c r="Q58" s="585">
        <v>0</v>
      </c>
      <c r="R58" s="585">
        <v>-24.409949999999998</v>
      </c>
      <c r="S58" s="585">
        <v>0</v>
      </c>
      <c r="T58" s="585">
        <v>0</v>
      </c>
      <c r="U58" s="585">
        <v>0</v>
      </c>
      <c r="V58" s="585">
        <v>0</v>
      </c>
      <c r="W58" s="585">
        <v>-194.304</v>
      </c>
      <c r="X58" s="585">
        <v>0</v>
      </c>
      <c r="Y58" s="585">
        <v>-150.72997000000004</v>
      </c>
    </row>
    <row r="59" spans="1:25" ht="12.95" customHeight="1" x14ac:dyDescent="0.2">
      <c r="A59" s="256" t="s">
        <v>1324</v>
      </c>
      <c r="B59" s="585">
        <v>-341.47692999999344</v>
      </c>
      <c r="C59" s="585">
        <v>-10283.128120000008</v>
      </c>
      <c r="D59" s="585">
        <v>-2305.4208900000667</v>
      </c>
      <c r="E59" s="585">
        <v>-3049.1215200000006</v>
      </c>
      <c r="F59" s="585">
        <v>-3.016</v>
      </c>
      <c r="G59" s="585">
        <v>-8128.1132199999993</v>
      </c>
      <c r="H59" s="585">
        <v>-3984.3763499999986</v>
      </c>
      <c r="I59" s="585">
        <v>-56346.530130000028</v>
      </c>
      <c r="J59" s="585">
        <v>111.54473000000013</v>
      </c>
      <c r="K59" s="585">
        <v>-18632.084850000003</v>
      </c>
      <c r="L59" s="585">
        <v>10895.061183852042</v>
      </c>
      <c r="M59" s="585">
        <v>-41996.299999999872</v>
      </c>
      <c r="N59" s="585">
        <v>-21588.198980000103</v>
      </c>
      <c r="O59" s="585">
        <v>416.84971999999942</v>
      </c>
      <c r="P59" s="585">
        <v>1280.8424300000042</v>
      </c>
      <c r="Q59" s="585">
        <v>-12745.02044</v>
      </c>
      <c r="R59" s="585">
        <v>-9577.9860999999946</v>
      </c>
      <c r="S59" s="585">
        <v>30582.142349999995</v>
      </c>
      <c r="T59" s="585">
        <v>-12114.390199999996</v>
      </c>
      <c r="U59" s="585">
        <v>-19553.81482</v>
      </c>
      <c r="V59" s="585">
        <v>-10744.562009999994</v>
      </c>
      <c r="W59" s="585">
        <v>-54500.847999999998</v>
      </c>
      <c r="X59" s="585">
        <v>-322848.28034</v>
      </c>
      <c r="Y59" s="585">
        <v>-565456.22848614794</v>
      </c>
    </row>
    <row r="60" spans="1:25" ht="12.95" customHeight="1" x14ac:dyDescent="0.2">
      <c r="A60" s="256" t="s">
        <v>1325</v>
      </c>
      <c r="B60" s="585">
        <v>-32121.309339999996</v>
      </c>
      <c r="C60" s="585">
        <v>-207331.53161999999</v>
      </c>
      <c r="D60" s="585">
        <v>-262681.51259000006</v>
      </c>
      <c r="E60" s="585">
        <v>-5436.9043000000001</v>
      </c>
      <c r="F60" s="585">
        <v>-3.016</v>
      </c>
      <c r="G60" s="585">
        <v>-24279.06351</v>
      </c>
      <c r="H60" s="585">
        <v>-33374.978009999999</v>
      </c>
      <c r="I60" s="585">
        <v>-157321.4664</v>
      </c>
      <c r="J60" s="585">
        <v>-23311.936329999997</v>
      </c>
      <c r="K60" s="585">
        <v>-39555.424140000003</v>
      </c>
      <c r="L60" s="585">
        <v>-462858.85911614797</v>
      </c>
      <c r="M60" s="585">
        <v>-2025413.5589999999</v>
      </c>
      <c r="N60" s="585">
        <v>-572705.93515999999</v>
      </c>
      <c r="O60" s="585">
        <v>-32317.834749999998</v>
      </c>
      <c r="P60" s="585">
        <v>-79477.793049999993</v>
      </c>
      <c r="Q60" s="585">
        <v>-34290.491529999999</v>
      </c>
      <c r="R60" s="585">
        <v>-78545.071989999997</v>
      </c>
      <c r="S60" s="585">
        <v>-107526.273</v>
      </c>
      <c r="T60" s="585">
        <v>-22615.134429999998</v>
      </c>
      <c r="U60" s="585">
        <v>-62270.212330000002</v>
      </c>
      <c r="V60" s="585">
        <v>-286572.90490999998</v>
      </c>
      <c r="W60" s="585">
        <v>-550883.08600000001</v>
      </c>
      <c r="X60" s="585">
        <v>-612469.36017</v>
      </c>
      <c r="Y60" s="585">
        <v>-5713363.6576761473</v>
      </c>
    </row>
    <row r="61" spans="1:25" ht="12.95" customHeight="1" x14ac:dyDescent="0.2">
      <c r="A61" s="256" t="s">
        <v>1326</v>
      </c>
      <c r="B61" s="585">
        <v>0</v>
      </c>
      <c r="C61" s="585">
        <v>69.340609999999984</v>
      </c>
      <c r="D61" s="585">
        <v>0</v>
      </c>
      <c r="E61" s="585">
        <v>506.46760999999998</v>
      </c>
      <c r="F61" s="585">
        <v>0</v>
      </c>
      <c r="G61" s="585">
        <v>0</v>
      </c>
      <c r="H61" s="585">
        <v>0</v>
      </c>
      <c r="I61" s="585">
        <v>1359.5206000000001</v>
      </c>
      <c r="J61" s="585">
        <v>264.58573999999999</v>
      </c>
      <c r="K61" s="585">
        <v>0</v>
      </c>
      <c r="L61" s="585">
        <v>4080.37327</v>
      </c>
      <c r="M61" s="585">
        <v>5255.4920000000002</v>
      </c>
      <c r="N61" s="585">
        <v>0</v>
      </c>
      <c r="O61" s="585">
        <v>48.035760000000003</v>
      </c>
      <c r="P61" s="585">
        <v>0</v>
      </c>
      <c r="Q61" s="585">
        <v>0</v>
      </c>
      <c r="R61" s="585">
        <v>0</v>
      </c>
      <c r="S61" s="585">
        <v>0</v>
      </c>
      <c r="T61" s="585">
        <v>33.157080000000001</v>
      </c>
      <c r="U61" s="585">
        <v>2686.8578900000002</v>
      </c>
      <c r="V61" s="585">
        <v>0</v>
      </c>
      <c r="W61" s="585">
        <v>0</v>
      </c>
      <c r="X61" s="585">
        <v>0</v>
      </c>
      <c r="Y61" s="585">
        <v>14303.830560000002</v>
      </c>
    </row>
    <row r="62" spans="1:25" ht="12.95" customHeight="1" x14ac:dyDescent="0.2">
      <c r="A62" s="256" t="s">
        <v>1327</v>
      </c>
      <c r="B62" s="585">
        <v>31779.832410000003</v>
      </c>
      <c r="C62" s="585">
        <v>196979.06288999997</v>
      </c>
      <c r="D62" s="585">
        <v>260376.09169999999</v>
      </c>
      <c r="E62" s="585">
        <v>2061.4519599999999</v>
      </c>
      <c r="F62" s="585">
        <v>0</v>
      </c>
      <c r="G62" s="585">
        <v>16150.950290000001</v>
      </c>
      <c r="H62" s="585">
        <v>29390.60166</v>
      </c>
      <c r="I62" s="585">
        <v>100926.06534999999</v>
      </c>
      <c r="J62" s="585">
        <v>23542.369159999998</v>
      </c>
      <c r="K62" s="585">
        <v>20923.33929</v>
      </c>
      <c r="L62" s="585">
        <v>471643.91756000003</v>
      </c>
      <c r="M62" s="585">
        <v>1981456.7509999999</v>
      </c>
      <c r="N62" s="585">
        <v>551117.73617999989</v>
      </c>
      <c r="O62" s="585">
        <v>32837.120009999999</v>
      </c>
      <c r="P62" s="585">
        <v>80758.635479999997</v>
      </c>
      <c r="Q62" s="585">
        <v>21545.471089999999</v>
      </c>
      <c r="R62" s="585">
        <v>68967.085890000002</v>
      </c>
      <c r="S62" s="585">
        <v>138108.41535</v>
      </c>
      <c r="T62" s="585">
        <v>10467.587150000001</v>
      </c>
      <c r="U62" s="585">
        <v>41249.154430000002</v>
      </c>
      <c r="V62" s="585">
        <v>275828.34289999999</v>
      </c>
      <c r="W62" s="585">
        <v>496382.23800000001</v>
      </c>
      <c r="X62" s="585">
        <v>289621.07983</v>
      </c>
      <c r="Y62" s="585">
        <v>5142113.2995800003</v>
      </c>
    </row>
    <row r="63" spans="1:25" ht="12.95" customHeight="1" x14ac:dyDescent="0.2">
      <c r="A63" s="256" t="s">
        <v>1328</v>
      </c>
      <c r="B63" s="585">
        <v>0</v>
      </c>
      <c r="C63" s="585">
        <v>0</v>
      </c>
      <c r="D63" s="585">
        <v>0</v>
      </c>
      <c r="E63" s="585">
        <v>-180.13679000000002</v>
      </c>
      <c r="F63" s="585">
        <v>0</v>
      </c>
      <c r="G63" s="585">
        <v>0</v>
      </c>
      <c r="H63" s="585">
        <v>0</v>
      </c>
      <c r="I63" s="585">
        <v>-1310.64968</v>
      </c>
      <c r="J63" s="585">
        <v>-383.47384000000005</v>
      </c>
      <c r="K63" s="585">
        <v>0</v>
      </c>
      <c r="L63" s="585">
        <v>-1970.3705299999999</v>
      </c>
      <c r="M63" s="585">
        <v>-3294.9839999999999</v>
      </c>
      <c r="N63" s="585">
        <v>0</v>
      </c>
      <c r="O63" s="585">
        <v>-150.47129999999999</v>
      </c>
      <c r="P63" s="585">
        <v>0</v>
      </c>
      <c r="Q63" s="585">
        <v>0</v>
      </c>
      <c r="R63" s="585">
        <v>0</v>
      </c>
      <c r="S63" s="585">
        <v>0</v>
      </c>
      <c r="T63" s="585">
        <v>0</v>
      </c>
      <c r="U63" s="585">
        <v>-1219.61481</v>
      </c>
      <c r="V63" s="585">
        <v>0</v>
      </c>
      <c r="W63" s="585">
        <v>0</v>
      </c>
      <c r="X63" s="585">
        <v>0</v>
      </c>
      <c r="Y63" s="585">
        <v>-8509.7009500000004</v>
      </c>
    </row>
    <row r="64" spans="1:25" ht="12.95" customHeight="1" x14ac:dyDescent="0.2">
      <c r="A64" s="256" t="s">
        <v>1329</v>
      </c>
      <c r="B64" s="585">
        <v>-21.73592</v>
      </c>
      <c r="C64" s="585">
        <v>-107.16709999999998</v>
      </c>
      <c r="D64" s="585">
        <v>-677.81899999999996</v>
      </c>
      <c r="E64" s="585">
        <v>-184.85282000000001</v>
      </c>
      <c r="F64" s="585">
        <v>-3.3689999999999998</v>
      </c>
      <c r="G64" s="585">
        <v>-166.61212</v>
      </c>
      <c r="H64" s="585">
        <v>-19.165370000000003</v>
      </c>
      <c r="I64" s="585">
        <v>-3084.1081099999997</v>
      </c>
      <c r="J64" s="585">
        <v>-89.702420000000004</v>
      </c>
      <c r="K64" s="585">
        <v>-141.81560999999999</v>
      </c>
      <c r="L64" s="585">
        <v>-199.16817</v>
      </c>
      <c r="M64" s="585">
        <v>-974.399</v>
      </c>
      <c r="N64" s="585">
        <v>-1592.6223400000001</v>
      </c>
      <c r="O64" s="585">
        <v>-55.588619999999999</v>
      </c>
      <c r="P64" s="585">
        <v>-55.949690000000004</v>
      </c>
      <c r="Q64" s="585">
        <v>-1087.3709706720003</v>
      </c>
      <c r="R64" s="585">
        <v>-1042.837</v>
      </c>
      <c r="S64" s="585">
        <v>-1422.5809999999999</v>
      </c>
      <c r="T64" s="585">
        <v>-497.50223</v>
      </c>
      <c r="U64" s="585">
        <v>-1091.79827</v>
      </c>
      <c r="V64" s="585">
        <v>-2202.5192199999997</v>
      </c>
      <c r="W64" s="585">
        <v>-3433.1374300000002</v>
      </c>
      <c r="X64" s="585">
        <v>-8904.7574099999983</v>
      </c>
      <c r="Y64" s="585">
        <v>-27056.578820671999</v>
      </c>
    </row>
    <row r="65" spans="1:25" ht="12.95" customHeight="1" x14ac:dyDescent="0.2">
      <c r="A65" s="1704" t="s">
        <v>3967</v>
      </c>
      <c r="B65" s="585">
        <v>-28299.268400000001</v>
      </c>
      <c r="C65" s="585">
        <v>-26906.702129999998</v>
      </c>
      <c r="D65" s="585">
        <v>-16520.334199680001</v>
      </c>
      <c r="E65" s="585">
        <v>-46427.091900000007</v>
      </c>
      <c r="F65" s="585">
        <v>-12589.794999999998</v>
      </c>
      <c r="G65" s="585">
        <v>-13220.863027840453</v>
      </c>
      <c r="H65" s="585">
        <v>-9806.0942260000011</v>
      </c>
      <c r="I65" s="585">
        <v>-43789.84332</v>
      </c>
      <c r="J65" s="585">
        <v>-27976.818670000001</v>
      </c>
      <c r="K65" s="585">
        <v>-31834.164745167996</v>
      </c>
      <c r="L65" s="585">
        <v>-21166.170456528314</v>
      </c>
      <c r="M65" s="585">
        <v>-53048.288</v>
      </c>
      <c r="N65" s="585">
        <v>-79073.243392306002</v>
      </c>
      <c r="O65" s="585">
        <v>-12739.170720000002</v>
      </c>
      <c r="P65" s="585">
        <v>-12282.756439999999</v>
      </c>
      <c r="Q65" s="585">
        <v>-58217.960810660879</v>
      </c>
      <c r="R65" s="585">
        <v>-28520.389926843731</v>
      </c>
      <c r="S65" s="585">
        <v>-29247.30826323498</v>
      </c>
      <c r="T65" s="585">
        <v>-21848.620739999998</v>
      </c>
      <c r="U65" s="585">
        <v>-29751.093180000003</v>
      </c>
      <c r="V65" s="585">
        <v>-48628.746780000001</v>
      </c>
      <c r="W65" s="585">
        <v>-49962.567770000598</v>
      </c>
      <c r="X65" s="585">
        <v>-133774.56637000002</v>
      </c>
      <c r="Y65" s="585">
        <v>-835631.85846826306</v>
      </c>
    </row>
    <row r="66" spans="1:25" ht="12.95" customHeight="1" x14ac:dyDescent="0.2">
      <c r="A66" s="1708" t="s">
        <v>2036</v>
      </c>
      <c r="B66" s="585">
        <v>-13968.479140000001</v>
      </c>
      <c r="C66" s="585">
        <v>-6667.0237399999987</v>
      </c>
      <c r="D66" s="585">
        <v>-7134.6826720800009</v>
      </c>
      <c r="E66" s="585">
        <v>-37639.939540000007</v>
      </c>
      <c r="F66" s="585">
        <v>0</v>
      </c>
      <c r="G66" s="585">
        <v>-10476.184720000001</v>
      </c>
      <c r="H66" s="585">
        <v>-2605.8876399999999</v>
      </c>
      <c r="I66" s="585">
        <v>-36215.400410000002</v>
      </c>
      <c r="J66" s="585">
        <v>-15740.67712</v>
      </c>
      <c r="K66" s="585">
        <v>-11584.189019999998</v>
      </c>
      <c r="L66" s="585">
        <v>-10975.313766528318</v>
      </c>
      <c r="M66" s="585">
        <v>-20593.503000000001</v>
      </c>
      <c r="N66" s="585">
        <v>-24482.705952306002</v>
      </c>
      <c r="O66" s="585">
        <v>-2673.0407499999997</v>
      </c>
      <c r="P66" s="585">
        <v>-3177.9423499999998</v>
      </c>
      <c r="Q66" s="585">
        <v>-38153.200689999998</v>
      </c>
      <c r="R66" s="585">
        <v>-44061.532639999998</v>
      </c>
      <c r="S66" s="585">
        <v>-13574.85922323498</v>
      </c>
      <c r="T66" s="585">
        <v>-12983.015019999999</v>
      </c>
      <c r="U66" s="585">
        <v>-21855.863700000002</v>
      </c>
      <c r="V66" s="585">
        <v>-26252.20336</v>
      </c>
      <c r="W66" s="585">
        <v>-25508.7537700006</v>
      </c>
      <c r="X66" s="585">
        <v>-119213.88747</v>
      </c>
      <c r="Y66" s="585">
        <v>-505538.28569414985</v>
      </c>
    </row>
    <row r="67" spans="1:25" ht="12.95" customHeight="1" x14ac:dyDescent="0.2">
      <c r="A67" s="1708" t="s">
        <v>3962</v>
      </c>
      <c r="B67" s="585">
        <v>-13968.479140000001</v>
      </c>
      <c r="C67" s="585">
        <v>-6667.0237399999987</v>
      </c>
      <c r="D67" s="585">
        <v>-7134.6826720800009</v>
      </c>
      <c r="E67" s="585">
        <v>-37639.939540000007</v>
      </c>
      <c r="F67" s="585">
        <v>0</v>
      </c>
      <c r="G67" s="585">
        <v>-10476.184720000001</v>
      </c>
      <c r="H67" s="585">
        <v>-2605.8876399999999</v>
      </c>
      <c r="I67" s="585">
        <v>-36215.400410000002</v>
      </c>
      <c r="J67" s="585">
        <v>-15740.67712</v>
      </c>
      <c r="K67" s="585">
        <v>-11584.189019999998</v>
      </c>
      <c r="L67" s="585">
        <v>-10975.313766528318</v>
      </c>
      <c r="M67" s="585">
        <v>-20593.503000000001</v>
      </c>
      <c r="N67" s="585">
        <v>-24482.705952306002</v>
      </c>
      <c r="O67" s="585">
        <v>-2673.0407499999997</v>
      </c>
      <c r="P67" s="585">
        <v>-3177.9423499999998</v>
      </c>
      <c r="Q67" s="585">
        <v>-38153.200689999998</v>
      </c>
      <c r="R67" s="585">
        <v>-44061.532639999998</v>
      </c>
      <c r="S67" s="585">
        <v>-13574.85922323498</v>
      </c>
      <c r="T67" s="585">
        <v>-12983.015019999999</v>
      </c>
      <c r="U67" s="585">
        <v>-21855.863700000002</v>
      </c>
      <c r="V67" s="585">
        <v>-26154.40582</v>
      </c>
      <c r="W67" s="585">
        <v>-25508.7537700006</v>
      </c>
      <c r="X67" s="585">
        <v>-119213.88747</v>
      </c>
      <c r="Y67" s="585">
        <v>-505440.48815414985</v>
      </c>
    </row>
    <row r="68" spans="1:25" ht="12.95" customHeight="1" x14ac:dyDescent="0.2">
      <c r="A68" s="1708" t="s">
        <v>2035</v>
      </c>
      <c r="B68" s="585">
        <v>0</v>
      </c>
      <c r="C68" s="585">
        <v>0</v>
      </c>
      <c r="D68" s="585">
        <v>0</v>
      </c>
      <c r="E68" s="585">
        <v>0</v>
      </c>
      <c r="F68" s="585">
        <v>0</v>
      </c>
      <c r="G68" s="585">
        <v>0</v>
      </c>
      <c r="H68" s="585">
        <v>0</v>
      </c>
      <c r="I68" s="585">
        <v>0</v>
      </c>
      <c r="J68" s="585">
        <v>0</v>
      </c>
      <c r="K68" s="585">
        <v>0</v>
      </c>
      <c r="L68" s="585">
        <v>0</v>
      </c>
      <c r="M68" s="585">
        <v>0</v>
      </c>
      <c r="N68" s="585">
        <v>0</v>
      </c>
      <c r="O68" s="585">
        <v>0</v>
      </c>
      <c r="P68" s="585">
        <v>0</v>
      </c>
      <c r="Q68" s="585">
        <v>0</v>
      </c>
      <c r="R68" s="585">
        <v>0</v>
      </c>
      <c r="S68" s="585">
        <v>0</v>
      </c>
      <c r="T68" s="585">
        <v>0</v>
      </c>
      <c r="U68" s="585">
        <v>0</v>
      </c>
      <c r="V68" s="585">
        <v>-97.797540000000026</v>
      </c>
      <c r="W68" s="585">
        <v>0</v>
      </c>
      <c r="X68" s="585">
        <v>0</v>
      </c>
      <c r="Y68" s="585">
        <v>-97.797540000000026</v>
      </c>
    </row>
    <row r="69" spans="1:25" ht="12.95" customHeight="1" x14ac:dyDescent="0.2">
      <c r="A69" s="1708" t="s">
        <v>1946</v>
      </c>
      <c r="B69" s="585">
        <v>394.87054999999998</v>
      </c>
      <c r="C69" s="585">
        <v>5042.0486999999994</v>
      </c>
      <c r="D69" s="585">
        <v>764.74448000000007</v>
      </c>
      <c r="E69" s="585">
        <v>188.68661</v>
      </c>
      <c r="F69" s="585">
        <v>0</v>
      </c>
      <c r="G69" s="585">
        <v>4787.4595399999998</v>
      </c>
      <c r="H69" s="585">
        <v>9.743269999999999</v>
      </c>
      <c r="I69" s="585">
        <v>491.21755999999999</v>
      </c>
      <c r="J69" s="585">
        <v>2561.83203</v>
      </c>
      <c r="K69" s="585">
        <v>308.92131999999998</v>
      </c>
      <c r="L69" s="585">
        <v>2198.5091399999997</v>
      </c>
      <c r="M69" s="585">
        <v>1580.145</v>
      </c>
      <c r="N69" s="585">
        <v>1295.0126599999999</v>
      </c>
      <c r="O69" s="585">
        <v>557.48212000000001</v>
      </c>
      <c r="P69" s="585">
        <v>312.91790000000003</v>
      </c>
      <c r="Q69" s="585">
        <v>2632.9874199999999</v>
      </c>
      <c r="R69" s="585">
        <v>59100.147969999998</v>
      </c>
      <c r="S69" s="585">
        <v>613.80644999999993</v>
      </c>
      <c r="T69" s="585">
        <v>110.71164999999999</v>
      </c>
      <c r="U69" s="585">
        <v>2545.6211000000003</v>
      </c>
      <c r="V69" s="585">
        <v>1002.3819000000001</v>
      </c>
      <c r="W69" s="585">
        <v>16097.945</v>
      </c>
      <c r="X69" s="585">
        <v>0</v>
      </c>
      <c r="Y69" s="585">
        <v>102597.19237</v>
      </c>
    </row>
    <row r="70" spans="1:25" ht="12.95" customHeight="1" x14ac:dyDescent="0.2">
      <c r="A70" s="1708" t="s">
        <v>3963</v>
      </c>
      <c r="B70" s="585">
        <v>-9955.9555899999996</v>
      </c>
      <c r="C70" s="585">
        <v>-9955.2992699999995</v>
      </c>
      <c r="D70" s="585">
        <v>-5726.5662100000009</v>
      </c>
      <c r="E70" s="585">
        <v>-4636.5724</v>
      </c>
      <c r="F70" s="585">
        <v>-5379.7329999999993</v>
      </c>
      <c r="G70" s="585">
        <v>-4269.7968966418002</v>
      </c>
      <c r="H70" s="585">
        <v>-5112.7406499999997</v>
      </c>
      <c r="I70" s="585">
        <v>-2821.0807000000004</v>
      </c>
      <c r="J70" s="585">
        <v>-9564.3900900000008</v>
      </c>
      <c r="K70" s="585">
        <v>-12833.312736544</v>
      </c>
      <c r="L70" s="585">
        <v>-5963.9272599999986</v>
      </c>
      <c r="M70" s="585">
        <v>-17066.48</v>
      </c>
      <c r="N70" s="585">
        <v>-34622.601589999998</v>
      </c>
      <c r="O70" s="585">
        <v>-5880.3946800000003</v>
      </c>
      <c r="P70" s="585">
        <v>-4381.5662599999996</v>
      </c>
      <c r="Q70" s="585">
        <v>-13876.406607986077</v>
      </c>
      <c r="R70" s="585">
        <v>-25166.068365483065</v>
      </c>
      <c r="S70" s="585">
        <v>-6433.3911699999999</v>
      </c>
      <c r="T70" s="585">
        <v>-4935.5637500000012</v>
      </c>
      <c r="U70" s="585">
        <v>-5307.1867700000003</v>
      </c>
      <c r="V70" s="585">
        <v>-16522.2552</v>
      </c>
      <c r="W70" s="585">
        <v>-27071.494999999999</v>
      </c>
      <c r="X70" s="585">
        <v>-5777.37327</v>
      </c>
      <c r="Y70" s="585">
        <v>-243260.15746665493</v>
      </c>
    </row>
    <row r="71" spans="1:25" ht="12.95" customHeight="1" x14ac:dyDescent="0.2">
      <c r="A71" s="1708" t="s">
        <v>3964</v>
      </c>
      <c r="B71" s="585">
        <v>-2750.5865599999997</v>
      </c>
      <c r="C71" s="585">
        <v>-14965.924959999998</v>
      </c>
      <c r="D71" s="585">
        <v>-1687.4133700000002</v>
      </c>
      <c r="E71" s="585">
        <v>-1981.17788</v>
      </c>
      <c r="F71" s="585">
        <v>-5838.7239999999993</v>
      </c>
      <c r="G71" s="585">
        <v>-2317.7335107667004</v>
      </c>
      <c r="H71" s="585">
        <v>-1400.8877399999999</v>
      </c>
      <c r="I71" s="585">
        <v>-5190.27628</v>
      </c>
      <c r="J71" s="585">
        <v>-1898.5047599999998</v>
      </c>
      <c r="K71" s="585">
        <v>-6635.7666302240004</v>
      </c>
      <c r="L71" s="585">
        <v>-1861.3430299999998</v>
      </c>
      <c r="M71" s="585">
        <v>-10942.571</v>
      </c>
      <c r="N71" s="585">
        <v>-11504.48172</v>
      </c>
      <c r="O71" s="585">
        <v>-1834.8949399999999</v>
      </c>
      <c r="P71" s="585">
        <v>-2417.0181299999999</v>
      </c>
      <c r="Q71" s="585">
        <v>-4951.583753282689</v>
      </c>
      <c r="R71" s="585">
        <v>0</v>
      </c>
      <c r="S71" s="585">
        <v>-9434.3330799999985</v>
      </c>
      <c r="T71" s="585">
        <v>-2922.7042200000001</v>
      </c>
      <c r="U71" s="585">
        <v>-2045.6120699999999</v>
      </c>
      <c r="V71" s="585">
        <v>-3558.1944900000003</v>
      </c>
      <c r="W71" s="585">
        <v>-4353.5750000000007</v>
      </c>
      <c r="X71" s="585">
        <v>-6024.8840900000005</v>
      </c>
      <c r="Y71" s="585">
        <v>-106518.19121427336</v>
      </c>
    </row>
    <row r="72" spans="1:25" ht="12.95" customHeight="1" x14ac:dyDescent="0.2">
      <c r="A72" s="1708" t="s">
        <v>3965</v>
      </c>
      <c r="B72" s="585">
        <v>-461.60377</v>
      </c>
      <c r="C72" s="585">
        <v>0</v>
      </c>
      <c r="D72" s="585">
        <v>-11.554</v>
      </c>
      <c r="E72" s="585">
        <v>-196.64102</v>
      </c>
      <c r="F72" s="585">
        <v>-1371.338</v>
      </c>
      <c r="G72" s="585">
        <v>-681.56607766054992</v>
      </c>
      <c r="H72" s="585">
        <v>0</v>
      </c>
      <c r="I72" s="585">
        <v>0</v>
      </c>
      <c r="J72" s="585">
        <v>-704.24843999999996</v>
      </c>
      <c r="K72" s="585">
        <v>0</v>
      </c>
      <c r="L72" s="585">
        <v>-1025.8276799999999</v>
      </c>
      <c r="M72" s="585">
        <v>-3927.4850000000001</v>
      </c>
      <c r="N72" s="585">
        <v>-3814.0251899999998</v>
      </c>
      <c r="O72" s="585">
        <v>-663.94943000000001</v>
      </c>
      <c r="P72" s="585">
        <v>-53.369209999999995</v>
      </c>
      <c r="Q72" s="585">
        <v>-1490.0216388590891</v>
      </c>
      <c r="R72" s="585">
        <v>0</v>
      </c>
      <c r="S72" s="585">
        <v>0</v>
      </c>
      <c r="T72" s="585">
        <v>-186.02941999999999</v>
      </c>
      <c r="U72" s="585">
        <v>-1079.8352399999999</v>
      </c>
      <c r="V72" s="585">
        <v>-1086.8267799999999</v>
      </c>
      <c r="W72" s="585">
        <v>-1040.864</v>
      </c>
      <c r="X72" s="585">
        <v>0</v>
      </c>
      <c r="Y72" s="585">
        <v>-17795.184896519644</v>
      </c>
    </row>
    <row r="73" spans="1:25" ht="12.95" customHeight="1" x14ac:dyDescent="0.2">
      <c r="A73" s="1708" t="s">
        <v>3966</v>
      </c>
      <c r="B73" s="585">
        <v>0</v>
      </c>
      <c r="C73" s="585">
        <v>0</v>
      </c>
      <c r="D73" s="585">
        <v>0</v>
      </c>
      <c r="E73" s="585">
        <v>0</v>
      </c>
      <c r="F73" s="585">
        <v>0</v>
      </c>
      <c r="G73" s="585">
        <v>-2.23972791</v>
      </c>
      <c r="H73" s="585">
        <v>0</v>
      </c>
      <c r="I73" s="585">
        <v>0</v>
      </c>
      <c r="J73" s="585">
        <v>0</v>
      </c>
      <c r="K73" s="585">
        <v>0</v>
      </c>
      <c r="L73" s="585">
        <v>0</v>
      </c>
      <c r="M73" s="585">
        <v>0</v>
      </c>
      <c r="N73" s="585">
        <v>0</v>
      </c>
      <c r="O73" s="585">
        <v>-5.0670900000000003</v>
      </c>
      <c r="P73" s="585">
        <v>0</v>
      </c>
      <c r="Q73" s="585">
        <v>0</v>
      </c>
      <c r="R73" s="585">
        <v>-301.62080402570172</v>
      </c>
      <c r="S73" s="585">
        <v>0</v>
      </c>
      <c r="T73" s="585">
        <v>0</v>
      </c>
      <c r="U73" s="585">
        <v>0</v>
      </c>
      <c r="V73" s="585">
        <v>0</v>
      </c>
      <c r="W73" s="585">
        <v>0</v>
      </c>
      <c r="X73" s="585">
        <v>0</v>
      </c>
      <c r="Y73" s="585">
        <v>-308.92762193570172</v>
      </c>
    </row>
    <row r="74" spans="1:25" ht="12.95" customHeight="1" x14ac:dyDescent="0.2">
      <c r="A74" s="1704" t="s">
        <v>2340</v>
      </c>
      <c r="B74" s="585">
        <v>-828.48338999999999</v>
      </c>
      <c r="C74" s="585">
        <v>0</v>
      </c>
      <c r="D74" s="585">
        <v>-0.72570000000000001</v>
      </c>
      <c r="E74" s="585">
        <v>-1710.5703100000001</v>
      </c>
      <c r="F74" s="585">
        <v>0</v>
      </c>
      <c r="G74" s="585">
        <v>-114.8798848614</v>
      </c>
      <c r="H74" s="585">
        <v>-664.80975999999998</v>
      </c>
      <c r="I74" s="585">
        <v>-178.12860000000001</v>
      </c>
      <c r="J74" s="585">
        <v>-816.92324000000008</v>
      </c>
      <c r="K74" s="585">
        <v>-889.56821080000009</v>
      </c>
      <c r="L74" s="585">
        <v>-231.28644999999997</v>
      </c>
      <c r="M74" s="585">
        <v>-967.61300000000006</v>
      </c>
      <c r="N74" s="585">
        <v>-5531.7082300000002</v>
      </c>
      <c r="O74" s="585">
        <v>-1832.5705300000002</v>
      </c>
      <c r="P74" s="585">
        <v>-2554.2776699999999</v>
      </c>
      <c r="Q74" s="585">
        <v>-669.84201416471342</v>
      </c>
      <c r="R74" s="585">
        <v>-15613.825977334966</v>
      </c>
      <c r="S74" s="585">
        <v>0</v>
      </c>
      <c r="T74" s="585">
        <v>-932.01998000000003</v>
      </c>
      <c r="U74" s="585">
        <v>-465.90476999999998</v>
      </c>
      <c r="V74" s="585">
        <v>-976.13715000000002</v>
      </c>
      <c r="W74" s="585">
        <v>-7686.73</v>
      </c>
      <c r="X74" s="585">
        <v>-1440.7430899999999</v>
      </c>
      <c r="Y74" s="585">
        <v>-44106.747957161089</v>
      </c>
    </row>
    <row r="75" spans="1:25" ht="12.95" customHeight="1" x14ac:dyDescent="0.2">
      <c r="A75" s="1708" t="s">
        <v>1285</v>
      </c>
      <c r="B75" s="585">
        <v>-729.03050000000007</v>
      </c>
      <c r="C75" s="585">
        <v>-360.50285999999966</v>
      </c>
      <c r="D75" s="585">
        <v>-2724.1367276000001</v>
      </c>
      <c r="E75" s="585">
        <v>-450.87736000000001</v>
      </c>
      <c r="F75" s="585">
        <v>0</v>
      </c>
      <c r="G75" s="585">
        <v>-145.92175</v>
      </c>
      <c r="H75" s="585">
        <v>-31.511705999999997</v>
      </c>
      <c r="I75" s="585">
        <v>123.82511</v>
      </c>
      <c r="J75" s="585">
        <v>-1813.90705</v>
      </c>
      <c r="K75" s="585">
        <v>-200.2494676</v>
      </c>
      <c r="L75" s="585">
        <v>-3306.9814099999999</v>
      </c>
      <c r="M75" s="585">
        <v>-1130.7809999999999</v>
      </c>
      <c r="N75" s="585">
        <v>-412.73336999999998</v>
      </c>
      <c r="O75" s="585">
        <v>-406.73542000000003</v>
      </c>
      <c r="P75" s="585">
        <v>-11.500719999999999</v>
      </c>
      <c r="Q75" s="585">
        <v>-1709.8935263683093</v>
      </c>
      <c r="R75" s="585">
        <v>-2477.4901099999997</v>
      </c>
      <c r="S75" s="585">
        <v>-418.53124000000003</v>
      </c>
      <c r="T75" s="585">
        <v>0</v>
      </c>
      <c r="U75" s="585">
        <v>-1542.3117299999999</v>
      </c>
      <c r="V75" s="585">
        <v>-1235.5117</v>
      </c>
      <c r="W75" s="585">
        <v>-399.09499999999997</v>
      </c>
      <c r="X75" s="585">
        <v>-1317.6784500000001</v>
      </c>
      <c r="Y75" s="585">
        <v>-20701.55598756831</v>
      </c>
    </row>
    <row r="76" spans="1:25" ht="12.95" customHeight="1" x14ac:dyDescent="0.2">
      <c r="A76" s="256" t="s">
        <v>1330</v>
      </c>
      <c r="B76" s="585">
        <v>-527.16836000000001</v>
      </c>
      <c r="C76" s="585">
        <v>-24.760819999999999</v>
      </c>
      <c r="D76" s="585">
        <v>-14597.03758</v>
      </c>
      <c r="E76" s="585">
        <v>0</v>
      </c>
      <c r="F76" s="585">
        <v>0</v>
      </c>
      <c r="G76" s="585">
        <v>-52.035969999999999</v>
      </c>
      <c r="H76" s="585">
        <v>-447.65931</v>
      </c>
      <c r="I76" s="585">
        <v>-175.5462</v>
      </c>
      <c r="J76" s="585">
        <v>-361.73649999999998</v>
      </c>
      <c r="K76" s="585">
        <v>-562.17531000000008</v>
      </c>
      <c r="L76" s="585">
        <v>-2115.7935600000001</v>
      </c>
      <c r="M76" s="585">
        <v>0</v>
      </c>
      <c r="N76" s="585">
        <v>-19527.56682</v>
      </c>
      <c r="O76" s="585">
        <v>-512.70518000000004</v>
      </c>
      <c r="P76" s="585">
        <v>-2015.60989</v>
      </c>
      <c r="Q76" s="585">
        <v>0</v>
      </c>
      <c r="R76" s="585">
        <v>0</v>
      </c>
      <c r="S76" s="585">
        <v>0</v>
      </c>
      <c r="T76" s="585">
        <v>0</v>
      </c>
      <c r="U76" s="585">
        <v>0</v>
      </c>
      <c r="V76" s="585">
        <v>-18921.89056</v>
      </c>
      <c r="W76" s="585">
        <v>0</v>
      </c>
      <c r="X76" s="585">
        <v>0</v>
      </c>
      <c r="Y76" s="585">
        <v>-59841.686059999993</v>
      </c>
    </row>
    <row r="77" spans="1:25" ht="12.95" customHeight="1" x14ac:dyDescent="0.2">
      <c r="A77" s="76" t="s">
        <v>3969</v>
      </c>
      <c r="B77" s="585">
        <v>0</v>
      </c>
      <c r="C77" s="585">
        <v>0</v>
      </c>
      <c r="D77" s="585">
        <v>0</v>
      </c>
      <c r="E77" s="585">
        <v>0</v>
      </c>
      <c r="F77" s="585">
        <v>0</v>
      </c>
      <c r="G77" s="585">
        <v>0</v>
      </c>
      <c r="H77" s="585">
        <v>0</v>
      </c>
      <c r="I77" s="585">
        <v>0</v>
      </c>
      <c r="J77" s="585">
        <v>-28.200990000000001</v>
      </c>
      <c r="K77" s="585">
        <v>0</v>
      </c>
      <c r="L77" s="585">
        <v>0</v>
      </c>
      <c r="M77" s="585">
        <v>0</v>
      </c>
      <c r="N77" s="585">
        <v>0</v>
      </c>
      <c r="O77" s="585">
        <v>0</v>
      </c>
      <c r="P77" s="585">
        <v>0</v>
      </c>
      <c r="Q77" s="585">
        <v>0</v>
      </c>
      <c r="R77" s="585">
        <v>0</v>
      </c>
      <c r="S77" s="585">
        <v>0</v>
      </c>
      <c r="T77" s="585">
        <v>0</v>
      </c>
      <c r="U77" s="585">
        <v>0</v>
      </c>
      <c r="V77" s="585">
        <v>0</v>
      </c>
      <c r="W77" s="585">
        <v>0</v>
      </c>
      <c r="X77" s="585">
        <v>0</v>
      </c>
      <c r="Y77" s="585">
        <v>-28.200990000000001</v>
      </c>
    </row>
    <row r="78" spans="1:25" ht="12.95" customHeight="1" x14ac:dyDescent="0.2">
      <c r="A78" s="259" t="s">
        <v>1331</v>
      </c>
      <c r="B78" s="585">
        <v>-638.27687999999989</v>
      </c>
      <c r="C78" s="585">
        <v>0</v>
      </c>
      <c r="D78" s="585">
        <v>0</v>
      </c>
      <c r="E78" s="585">
        <v>0</v>
      </c>
      <c r="F78" s="585">
        <v>0</v>
      </c>
      <c r="G78" s="585">
        <v>0</v>
      </c>
      <c r="H78" s="585">
        <v>0</v>
      </c>
      <c r="I78" s="585">
        <v>0</v>
      </c>
      <c r="J78" s="585">
        <v>0</v>
      </c>
      <c r="K78" s="585">
        <v>0</v>
      </c>
      <c r="L78" s="585">
        <v>0</v>
      </c>
      <c r="M78" s="585">
        <v>0</v>
      </c>
      <c r="N78" s="585">
        <v>-721.404</v>
      </c>
      <c r="O78" s="585">
        <v>-143.64247</v>
      </c>
      <c r="P78" s="585">
        <v>0</v>
      </c>
      <c r="Q78" s="585">
        <v>0</v>
      </c>
      <c r="R78" s="585">
        <v>-9837.3647300000011</v>
      </c>
      <c r="S78" s="585">
        <v>0</v>
      </c>
      <c r="T78" s="585">
        <v>0</v>
      </c>
      <c r="U78" s="585">
        <v>0</v>
      </c>
      <c r="V78" s="585">
        <v>-2012.04125</v>
      </c>
      <c r="W78" s="585">
        <v>0</v>
      </c>
      <c r="X78" s="585">
        <v>0</v>
      </c>
      <c r="Y78" s="585">
        <v>-13352.729330000002</v>
      </c>
    </row>
    <row r="79" spans="1:25" ht="12.95" customHeight="1" x14ac:dyDescent="0.2">
      <c r="A79" s="259" t="s">
        <v>2154</v>
      </c>
      <c r="B79" s="585">
        <v>-1005.6113200000001</v>
      </c>
      <c r="C79" s="585">
        <v>0</v>
      </c>
      <c r="D79" s="585">
        <v>0</v>
      </c>
      <c r="E79" s="585">
        <v>0</v>
      </c>
      <c r="F79" s="585">
        <v>0</v>
      </c>
      <c r="G79" s="585">
        <v>0</v>
      </c>
      <c r="H79" s="585">
        <v>0</v>
      </c>
      <c r="I79" s="585">
        <v>0</v>
      </c>
      <c r="J79" s="585">
        <v>0</v>
      </c>
      <c r="K79" s="585">
        <v>0</v>
      </c>
      <c r="L79" s="585">
        <v>0</v>
      </c>
      <c r="M79" s="585">
        <v>0</v>
      </c>
      <c r="N79" s="585">
        <v>0</v>
      </c>
      <c r="O79" s="585">
        <v>0</v>
      </c>
      <c r="P79" s="585">
        <v>0</v>
      </c>
      <c r="Q79" s="585">
        <v>0</v>
      </c>
      <c r="R79" s="585">
        <v>0</v>
      </c>
      <c r="S79" s="585">
        <v>0</v>
      </c>
      <c r="T79" s="585">
        <v>0</v>
      </c>
      <c r="U79" s="585">
        <v>0</v>
      </c>
      <c r="V79" s="585">
        <v>0</v>
      </c>
      <c r="W79" s="585">
        <v>0</v>
      </c>
      <c r="X79" s="585">
        <v>0</v>
      </c>
      <c r="Y79" s="585">
        <v>-1005.6113200000001</v>
      </c>
    </row>
    <row r="80" spans="1:25" s="942" customFormat="1" ht="15" customHeight="1" x14ac:dyDescent="0.2">
      <c r="A80" s="1534" t="s">
        <v>2345</v>
      </c>
      <c r="B80" s="1325">
        <v>-116396.01791000001</v>
      </c>
      <c r="C80" s="1325">
        <v>-93227.697600000014</v>
      </c>
      <c r="D80" s="1325">
        <v>-110526.54101968007</v>
      </c>
      <c r="E80" s="1325">
        <v>-64780.244680000003</v>
      </c>
      <c r="F80" s="1325">
        <v>-12607.803999999998</v>
      </c>
      <c r="G80" s="1325">
        <v>-24706.289252840452</v>
      </c>
      <c r="H80" s="1325">
        <v>-44505.382436</v>
      </c>
      <c r="I80" s="1325">
        <v>-157561.26990000004</v>
      </c>
      <c r="J80" s="1325">
        <v>-125506.09922999998</v>
      </c>
      <c r="K80" s="1325">
        <v>-56902.206515167993</v>
      </c>
      <c r="L80" s="1325">
        <v>-130867.10047736172</v>
      </c>
      <c r="M80" s="1325">
        <v>-529056.34699999983</v>
      </c>
      <c r="N80" s="1325">
        <v>-245657.25210822513</v>
      </c>
      <c r="O80" s="1325">
        <v>-21574.092870751003</v>
      </c>
      <c r="P80" s="1325">
        <v>-44732.73648</v>
      </c>
      <c r="Q80" s="1325">
        <v>-92779.348557915306</v>
      </c>
      <c r="R80" s="1325">
        <v>-84357.928292414319</v>
      </c>
      <c r="S80" s="1325">
        <v>-81430.16991323499</v>
      </c>
      <c r="T80" s="1325">
        <v>-38147.006859999994</v>
      </c>
      <c r="U80" s="1325">
        <v>-70233.128299999997</v>
      </c>
      <c r="V80" s="1325">
        <v>-175305.27444000001</v>
      </c>
      <c r="W80" s="1325">
        <v>-217474.16520000063</v>
      </c>
      <c r="X80" s="1325">
        <v>-812223.96849</v>
      </c>
      <c r="Y80" s="1325">
        <v>-3350558.071533591</v>
      </c>
    </row>
    <row r="81" spans="1:25" s="1533" customFormat="1" ht="12.95" customHeight="1" x14ac:dyDescent="0.2">
      <c r="A81" s="1531" t="s">
        <v>2343</v>
      </c>
      <c r="B81" s="1532"/>
      <c r="C81" s="1532"/>
      <c r="D81" s="1536"/>
      <c r="E81" s="1532"/>
      <c r="F81" s="1532"/>
      <c r="G81" s="1532"/>
      <c r="H81" s="1532"/>
      <c r="I81" s="1532"/>
      <c r="J81" s="1532"/>
      <c r="K81" s="1532"/>
      <c r="L81" s="1532"/>
      <c r="M81" s="1532"/>
      <c r="N81" s="1532"/>
      <c r="O81" s="1532"/>
      <c r="P81" s="1532"/>
      <c r="Q81" s="1532"/>
      <c r="R81" s="1532"/>
      <c r="S81" s="1532"/>
      <c r="T81" s="1532"/>
      <c r="U81" s="1532"/>
      <c r="V81" s="1532"/>
      <c r="W81" s="1532"/>
      <c r="X81" s="1532"/>
      <c r="Y81" s="1532"/>
    </row>
    <row r="82" spans="1:25" s="1533" customFormat="1" ht="12.95" customHeight="1" x14ac:dyDescent="0.2">
      <c r="A82" s="1813" t="s">
        <v>3970</v>
      </c>
      <c r="B82" s="1150">
        <v>0</v>
      </c>
      <c r="C82" s="1150">
        <v>0</v>
      </c>
      <c r="D82" s="1150">
        <v>47.66883</v>
      </c>
      <c r="E82" s="1150">
        <v>0</v>
      </c>
      <c r="F82" s="1150">
        <v>0</v>
      </c>
      <c r="G82" s="1150">
        <v>0</v>
      </c>
      <c r="H82" s="1150">
        <v>0</v>
      </c>
      <c r="I82" s="1150">
        <v>0</v>
      </c>
      <c r="J82" s="1150">
        <v>0</v>
      </c>
      <c r="K82" s="1150">
        <v>2201.0740099999998</v>
      </c>
      <c r="L82" s="1150">
        <v>10876.503119999999</v>
      </c>
      <c r="M82" s="1150">
        <v>70109.005999999994</v>
      </c>
      <c r="N82" s="1150">
        <v>66874.393240000005</v>
      </c>
      <c r="O82" s="1150">
        <v>10925.960070000001</v>
      </c>
      <c r="P82" s="1150">
        <v>1233.3612499999999</v>
      </c>
      <c r="Q82" s="1150">
        <v>1708.0660500000001</v>
      </c>
      <c r="R82" s="1150">
        <v>40097.813000000002</v>
      </c>
      <c r="S82" s="1150">
        <v>15585.829699999998</v>
      </c>
      <c r="T82" s="1150">
        <v>22352.225019999998</v>
      </c>
      <c r="U82" s="1150">
        <v>1103.05935</v>
      </c>
      <c r="V82" s="1150">
        <v>18561.784800000001</v>
      </c>
      <c r="W82" s="1150">
        <v>40555.695</v>
      </c>
      <c r="X82" s="1150">
        <v>273.32592</v>
      </c>
      <c r="Y82" s="585">
        <v>302505.7653599999</v>
      </c>
    </row>
    <row r="83" spans="1:25" s="1533" customFormat="1" ht="12.95" customHeight="1" x14ac:dyDescent="0.2">
      <c r="A83" s="1813" t="s">
        <v>3971</v>
      </c>
      <c r="B83" s="1150">
        <v>0</v>
      </c>
      <c r="C83" s="1150">
        <v>0</v>
      </c>
      <c r="D83" s="1150">
        <v>0</v>
      </c>
      <c r="E83" s="1150">
        <v>0</v>
      </c>
      <c r="F83" s="1150">
        <v>0</v>
      </c>
      <c r="G83" s="1150">
        <v>0</v>
      </c>
      <c r="H83" s="1150">
        <v>0</v>
      </c>
      <c r="I83" s="1150">
        <v>0</v>
      </c>
      <c r="J83" s="1150">
        <v>0</v>
      </c>
      <c r="K83" s="1150">
        <v>1427.5653799999998</v>
      </c>
      <c r="L83" s="1150">
        <v>2098.49818</v>
      </c>
      <c r="M83" s="1150">
        <v>29083.449000000001</v>
      </c>
      <c r="N83" s="1150">
        <v>28292.087729999999</v>
      </c>
      <c r="O83" s="1150">
        <v>3724.9479900000001</v>
      </c>
      <c r="P83" s="1150">
        <v>1112.85223</v>
      </c>
      <c r="Q83" s="1150">
        <v>2546.0294199999998</v>
      </c>
      <c r="R83" s="1150">
        <v>20893.404999999999</v>
      </c>
      <c r="S83" s="1150">
        <v>2496.1032999999998</v>
      </c>
      <c r="T83" s="1150">
        <v>5414.2966299999998</v>
      </c>
      <c r="U83" s="1150">
        <v>1650.1603700000001</v>
      </c>
      <c r="V83" s="1150">
        <v>3616.4997999999996</v>
      </c>
      <c r="W83" s="1150">
        <v>22976.453000000001</v>
      </c>
      <c r="X83" s="1150">
        <v>46.247210000000003</v>
      </c>
      <c r="Y83" s="585">
        <v>125378.59524000002</v>
      </c>
    </row>
    <row r="84" spans="1:25" s="1533" customFormat="1" ht="12.95" customHeight="1" x14ac:dyDescent="0.2">
      <c r="A84" s="1813" t="s">
        <v>3972</v>
      </c>
      <c r="B84" s="1150">
        <v>0</v>
      </c>
      <c r="C84" s="1150">
        <v>0</v>
      </c>
      <c r="D84" s="1150">
        <v>0</v>
      </c>
      <c r="E84" s="1150">
        <v>0</v>
      </c>
      <c r="F84" s="1150">
        <v>0</v>
      </c>
      <c r="G84" s="1150">
        <v>0</v>
      </c>
      <c r="H84" s="1150">
        <v>0</v>
      </c>
      <c r="I84" s="1150">
        <v>0</v>
      </c>
      <c r="J84" s="1150">
        <v>0</v>
      </c>
      <c r="K84" s="1150">
        <v>2188.6337100000001</v>
      </c>
      <c r="L84" s="1150">
        <v>1208.28333</v>
      </c>
      <c r="M84" s="1150">
        <v>14256.976000000001</v>
      </c>
      <c r="N84" s="1150">
        <v>15842.10158</v>
      </c>
      <c r="O84" s="1150">
        <v>5376.4631799999997</v>
      </c>
      <c r="P84" s="1150">
        <v>2114.6575200000002</v>
      </c>
      <c r="Q84" s="1150">
        <v>4716.9652800000003</v>
      </c>
      <c r="R84" s="1150">
        <v>24597.888999999999</v>
      </c>
      <c r="S84" s="1150">
        <v>3846.7835100000002</v>
      </c>
      <c r="T84" s="1150">
        <v>3518.9202</v>
      </c>
      <c r="U84" s="1150">
        <v>3238.6817700000001</v>
      </c>
      <c r="V84" s="1150">
        <v>2272.66383</v>
      </c>
      <c r="W84" s="1150">
        <v>12294.627</v>
      </c>
      <c r="X84" s="1150">
        <v>136.76272</v>
      </c>
      <c r="Y84" s="585">
        <v>95610.408629999991</v>
      </c>
    </row>
    <row r="85" spans="1:25" s="1533" customFormat="1" ht="12.95" customHeight="1" x14ac:dyDescent="0.2">
      <c r="A85" s="1813" t="s">
        <v>3973</v>
      </c>
      <c r="B85" s="1150">
        <v>0</v>
      </c>
      <c r="C85" s="1150">
        <v>0</v>
      </c>
      <c r="D85" s="1150">
        <v>0</v>
      </c>
      <c r="E85" s="1150">
        <v>0</v>
      </c>
      <c r="F85" s="1150">
        <v>0</v>
      </c>
      <c r="G85" s="1150">
        <v>0</v>
      </c>
      <c r="H85" s="1150">
        <v>0</v>
      </c>
      <c r="I85" s="1150">
        <v>0</v>
      </c>
      <c r="J85" s="1150">
        <v>0</v>
      </c>
      <c r="K85" s="1150">
        <v>0</v>
      </c>
      <c r="L85" s="1150">
        <v>0</v>
      </c>
      <c r="M85" s="1150">
        <v>278.56</v>
      </c>
      <c r="N85" s="1150">
        <v>0</v>
      </c>
      <c r="O85" s="1150">
        <v>6.4622600000000006</v>
      </c>
      <c r="P85" s="1150">
        <v>0</v>
      </c>
      <c r="Q85" s="1150">
        <v>0</v>
      </c>
      <c r="R85" s="1150">
        <v>0</v>
      </c>
      <c r="S85" s="1150">
        <v>0</v>
      </c>
      <c r="T85" s="1150">
        <v>266.33767999999998</v>
      </c>
      <c r="U85" s="1150">
        <v>0</v>
      </c>
      <c r="V85" s="1150">
        <v>0</v>
      </c>
      <c r="W85" s="1150">
        <v>0</v>
      </c>
      <c r="X85" s="1150">
        <v>0</v>
      </c>
      <c r="Y85" s="585">
        <v>551.35994000000005</v>
      </c>
    </row>
    <row r="86" spans="1:25" s="1533" customFormat="1" ht="12.95" customHeight="1" x14ac:dyDescent="0.2">
      <c r="A86" s="1813" t="s">
        <v>3974</v>
      </c>
      <c r="B86" s="1150">
        <v>0</v>
      </c>
      <c r="C86" s="1150">
        <v>0</v>
      </c>
      <c r="D86" s="1150">
        <v>0</v>
      </c>
      <c r="E86" s="1150">
        <v>0</v>
      </c>
      <c r="F86" s="1150">
        <v>0</v>
      </c>
      <c r="G86" s="1150">
        <v>0</v>
      </c>
      <c r="H86" s="1150">
        <v>0</v>
      </c>
      <c r="I86" s="1150">
        <v>0</v>
      </c>
      <c r="J86" s="1150">
        <v>0</v>
      </c>
      <c r="K86" s="1150">
        <v>0</v>
      </c>
      <c r="L86" s="1150">
        <v>0</v>
      </c>
      <c r="M86" s="1150">
        <v>0</v>
      </c>
      <c r="N86" s="1150">
        <v>0</v>
      </c>
      <c r="O86" s="1150">
        <v>0</v>
      </c>
      <c r="P86" s="1150">
        <v>0</v>
      </c>
      <c r="Q86" s="1150">
        <v>0</v>
      </c>
      <c r="R86" s="1150">
        <v>0</v>
      </c>
      <c r="S86" s="1150">
        <v>0</v>
      </c>
      <c r="T86" s="1150">
        <v>0</v>
      </c>
      <c r="U86" s="1150">
        <v>0</v>
      </c>
      <c r="V86" s="1150">
        <v>0</v>
      </c>
      <c r="W86" s="1150">
        <v>0</v>
      </c>
      <c r="X86" s="1150">
        <v>0</v>
      </c>
      <c r="Y86" s="585">
        <v>0</v>
      </c>
    </row>
    <row r="87" spans="1:25" s="1533" customFormat="1" ht="12.95" customHeight="1" x14ac:dyDescent="0.2">
      <c r="A87" s="1813" t="s">
        <v>3975</v>
      </c>
      <c r="B87" s="1150">
        <v>0</v>
      </c>
      <c r="C87" s="1150">
        <v>0</v>
      </c>
      <c r="D87" s="1150">
        <v>32.462490000000003</v>
      </c>
      <c r="E87" s="1150">
        <v>0</v>
      </c>
      <c r="F87" s="1150">
        <v>0</v>
      </c>
      <c r="G87" s="1150">
        <v>0</v>
      </c>
      <c r="H87" s="1150">
        <v>0</v>
      </c>
      <c r="I87" s="1150">
        <v>0</v>
      </c>
      <c r="J87" s="1150">
        <v>0</v>
      </c>
      <c r="K87" s="1150">
        <v>20.30939</v>
      </c>
      <c r="L87" s="1150">
        <v>0</v>
      </c>
      <c r="M87" s="1150">
        <v>16.7</v>
      </c>
      <c r="N87" s="1150">
        <v>3.1126100000000001</v>
      </c>
      <c r="O87" s="1150">
        <v>10.009589999999999</v>
      </c>
      <c r="P87" s="1150">
        <v>24.076250000000002</v>
      </c>
      <c r="Q87" s="1150">
        <v>26.8</v>
      </c>
      <c r="R87" s="1150">
        <v>7.6999999999999999E-2</v>
      </c>
      <c r="S87" s="1150">
        <v>0</v>
      </c>
      <c r="T87" s="1150">
        <v>0</v>
      </c>
      <c r="U87" s="1150">
        <v>0</v>
      </c>
      <c r="V87" s="1150">
        <v>0</v>
      </c>
      <c r="W87" s="1150">
        <v>0</v>
      </c>
      <c r="X87" s="1150">
        <v>114.0826</v>
      </c>
      <c r="Y87" s="585">
        <v>247.62993</v>
      </c>
    </row>
    <row r="88" spans="1:25" s="1533" customFormat="1" ht="12.95" customHeight="1" x14ac:dyDescent="0.2">
      <c r="A88" s="1813" t="s">
        <v>3976</v>
      </c>
      <c r="B88" s="1150">
        <v>0</v>
      </c>
      <c r="C88" s="1150">
        <v>0</v>
      </c>
      <c r="D88" s="1150">
        <v>6.96E-3</v>
      </c>
      <c r="E88" s="1150">
        <v>0</v>
      </c>
      <c r="F88" s="1150">
        <v>0</v>
      </c>
      <c r="G88" s="1150">
        <v>0</v>
      </c>
      <c r="H88" s="1150">
        <v>0</v>
      </c>
      <c r="I88" s="1150">
        <v>0</v>
      </c>
      <c r="J88" s="1150">
        <v>0</v>
      </c>
      <c r="K88" s="1150">
        <v>0</v>
      </c>
      <c r="L88" s="1150">
        <v>47.309419999999996</v>
      </c>
      <c r="M88" s="1150">
        <v>104.871</v>
      </c>
      <c r="N88" s="1150">
        <v>43.189230000000002</v>
      </c>
      <c r="O88" s="1150">
        <v>0</v>
      </c>
      <c r="P88" s="1150">
        <v>26.084810000000001</v>
      </c>
      <c r="Q88" s="1150">
        <v>0</v>
      </c>
      <c r="R88" s="1150">
        <v>0</v>
      </c>
      <c r="S88" s="1150">
        <v>26.60042</v>
      </c>
      <c r="T88" s="1150">
        <v>0</v>
      </c>
      <c r="U88" s="1150">
        <v>0</v>
      </c>
      <c r="V88" s="1150">
        <v>1121.5683200000001</v>
      </c>
      <c r="W88" s="1150">
        <v>1699.191</v>
      </c>
      <c r="X88" s="1150">
        <v>1.916E-2</v>
      </c>
      <c r="Y88" s="585">
        <v>3068.8403200000002</v>
      </c>
    </row>
    <row r="89" spans="1:25" s="1533" customFormat="1" ht="12.95" customHeight="1" x14ac:dyDescent="0.2">
      <c r="A89" s="1814" t="s">
        <v>2347</v>
      </c>
      <c r="B89" s="1730">
        <v>0</v>
      </c>
      <c r="C89" s="1730">
        <v>0</v>
      </c>
      <c r="D89" s="1730">
        <v>80.138280000000009</v>
      </c>
      <c r="E89" s="1730">
        <v>0</v>
      </c>
      <c r="F89" s="1730">
        <v>0</v>
      </c>
      <c r="G89" s="1730">
        <v>0</v>
      </c>
      <c r="H89" s="1730">
        <v>0</v>
      </c>
      <c r="I89" s="1730">
        <v>0</v>
      </c>
      <c r="J89" s="1730">
        <v>0</v>
      </c>
      <c r="K89" s="1730">
        <v>5837.5824899999998</v>
      </c>
      <c r="L89" s="1730">
        <v>14230.59405</v>
      </c>
      <c r="M89" s="1730">
        <v>113849.56199999998</v>
      </c>
      <c r="N89" s="1730">
        <v>111054.88439000001</v>
      </c>
      <c r="O89" s="1730">
        <v>20043.843090000002</v>
      </c>
      <c r="P89" s="1730">
        <v>4511.0320600000005</v>
      </c>
      <c r="Q89" s="1730">
        <v>8997.8607499999998</v>
      </c>
      <c r="R89" s="1730">
        <v>85589.184000000008</v>
      </c>
      <c r="S89" s="1730">
        <v>21955.316929999997</v>
      </c>
      <c r="T89" s="1730">
        <v>31551.77953</v>
      </c>
      <c r="U89" s="1730">
        <v>5991.9014900000002</v>
      </c>
      <c r="V89" s="1730">
        <v>25572.516749999999</v>
      </c>
      <c r="W89" s="1730">
        <v>77525.966</v>
      </c>
      <c r="X89" s="1730">
        <v>570.43761000000006</v>
      </c>
      <c r="Y89" s="1730">
        <v>527362.59941999998</v>
      </c>
    </row>
    <row r="90" spans="1:25" s="1533" customFormat="1" ht="12.95" customHeight="1" x14ac:dyDescent="0.2">
      <c r="A90" s="1531" t="s">
        <v>2344</v>
      </c>
      <c r="B90" s="1532"/>
      <c r="C90" s="1532"/>
      <c r="D90" s="1532"/>
      <c r="E90" s="1532"/>
      <c r="F90" s="1532"/>
      <c r="G90" s="1532"/>
      <c r="H90" s="1532"/>
      <c r="I90" s="1532"/>
      <c r="J90" s="1532"/>
      <c r="K90" s="1532"/>
      <c r="L90" s="1532"/>
      <c r="M90" s="1532"/>
      <c r="N90" s="1532"/>
      <c r="O90" s="1532"/>
      <c r="P90" s="1532"/>
      <c r="Q90" s="1532"/>
      <c r="R90" s="1532"/>
      <c r="S90" s="1532"/>
      <c r="T90" s="1532"/>
      <c r="U90" s="1532"/>
      <c r="V90" s="1532"/>
      <c r="W90" s="1532"/>
      <c r="X90" s="1532"/>
      <c r="Y90" s="1532"/>
    </row>
    <row r="91" spans="1:25" s="1533" customFormat="1" ht="12.95" customHeight="1" x14ac:dyDescent="0.2">
      <c r="A91" s="1813" t="s">
        <v>3977</v>
      </c>
      <c r="B91" s="1150">
        <v>0</v>
      </c>
      <c r="C91" s="1150">
        <v>0</v>
      </c>
      <c r="D91" s="1150">
        <v>-2.3834400000000002</v>
      </c>
      <c r="E91" s="1150">
        <v>0</v>
      </c>
      <c r="F91" s="1150">
        <v>0</v>
      </c>
      <c r="G91" s="1150">
        <v>0</v>
      </c>
      <c r="H91" s="1150">
        <v>0</v>
      </c>
      <c r="I91" s="1150">
        <v>0</v>
      </c>
      <c r="J91" s="1150">
        <v>0</v>
      </c>
      <c r="K91" s="1150">
        <v>-364.35113999999999</v>
      </c>
      <c r="L91" s="1150">
        <v>-630.06435999999997</v>
      </c>
      <c r="M91" s="1150">
        <v>-12160.540999999999</v>
      </c>
      <c r="N91" s="1150">
        <v>-9380.9026699999995</v>
      </c>
      <c r="O91" s="1150">
        <v>-1698.34193</v>
      </c>
      <c r="P91" s="1150">
        <v>-43.122860000000003</v>
      </c>
      <c r="Q91" s="1150">
        <v>-341.61321999999996</v>
      </c>
      <c r="R91" s="1150">
        <v>-7532.75</v>
      </c>
      <c r="S91" s="1150">
        <v>-2382.3580300000003</v>
      </c>
      <c r="T91" s="1150">
        <v>-4373.08446</v>
      </c>
      <c r="U91" s="1150">
        <v>-220.61184</v>
      </c>
      <c r="V91" s="1150">
        <v>-2786.0434799999998</v>
      </c>
      <c r="W91" s="1150">
        <v>-10161.023999999999</v>
      </c>
      <c r="X91" s="1150">
        <v>-129.25257999999999</v>
      </c>
      <c r="Y91" s="585">
        <v>-52206.445009999996</v>
      </c>
    </row>
    <row r="92" spans="1:25" s="1533" customFormat="1" ht="12.95" customHeight="1" x14ac:dyDescent="0.2">
      <c r="A92" s="1813" t="s">
        <v>3978</v>
      </c>
      <c r="B92" s="1150">
        <v>0</v>
      </c>
      <c r="C92" s="1150">
        <v>0</v>
      </c>
      <c r="D92" s="1150">
        <v>-106.86</v>
      </c>
      <c r="E92" s="1150">
        <v>0</v>
      </c>
      <c r="F92" s="1150">
        <v>0</v>
      </c>
      <c r="G92" s="1150">
        <v>0</v>
      </c>
      <c r="H92" s="1150">
        <v>0</v>
      </c>
      <c r="I92" s="1150">
        <v>0</v>
      </c>
      <c r="J92" s="1150">
        <v>0</v>
      </c>
      <c r="K92" s="1150">
        <v>0</v>
      </c>
      <c r="L92" s="1150">
        <v>0</v>
      </c>
      <c r="M92" s="1150">
        <v>-14.3</v>
      </c>
      <c r="N92" s="1150">
        <v>-3.0468200000000003</v>
      </c>
      <c r="O92" s="1150">
        <v>0</v>
      </c>
      <c r="P92" s="1150">
        <v>-4.3670100000000005</v>
      </c>
      <c r="Q92" s="1150">
        <v>0</v>
      </c>
      <c r="R92" s="1150">
        <v>0</v>
      </c>
      <c r="S92" s="1150">
        <v>0</v>
      </c>
      <c r="T92" s="1150">
        <v>0</v>
      </c>
      <c r="U92" s="1150">
        <v>0</v>
      </c>
      <c r="V92" s="1150">
        <v>0</v>
      </c>
      <c r="W92" s="1150">
        <v>-17.204999999999998</v>
      </c>
      <c r="X92" s="1150">
        <v>-36.998640000000002</v>
      </c>
      <c r="Y92" s="585">
        <v>-182.77746999999997</v>
      </c>
    </row>
    <row r="93" spans="1:25" s="1533" customFormat="1" ht="12.95" customHeight="1" x14ac:dyDescent="0.2">
      <c r="A93" s="1813" t="s">
        <v>3979</v>
      </c>
      <c r="B93" s="1150">
        <v>0</v>
      </c>
      <c r="C93" s="1150">
        <v>0</v>
      </c>
      <c r="D93" s="1150">
        <v>-473.94772999999998</v>
      </c>
      <c r="E93" s="1150">
        <v>0</v>
      </c>
      <c r="F93" s="1150">
        <v>0</v>
      </c>
      <c r="G93" s="1150">
        <v>0</v>
      </c>
      <c r="H93" s="1150">
        <v>0</v>
      </c>
      <c r="I93" s="1150">
        <v>0</v>
      </c>
      <c r="J93" s="1150">
        <v>0</v>
      </c>
      <c r="K93" s="1150">
        <v>-17176.316897600002</v>
      </c>
      <c r="L93" s="1150">
        <v>-20292.786455634319</v>
      </c>
      <c r="M93" s="1150">
        <v>-100224.705</v>
      </c>
      <c r="N93" s="1150">
        <v>-92600.623659999997</v>
      </c>
      <c r="O93" s="1150">
        <v>-26830.398909999996</v>
      </c>
      <c r="P93" s="1150">
        <v>-12299.591249999999</v>
      </c>
      <c r="Q93" s="1150">
        <v>-10184.254069339122</v>
      </c>
      <c r="R93" s="1150">
        <v>-43508.377103156301</v>
      </c>
      <c r="S93" s="1150">
        <v>-24608.662179999999</v>
      </c>
      <c r="T93" s="1150">
        <v>-32418.223409999999</v>
      </c>
      <c r="U93" s="1150">
        <v>-6303.4576699999998</v>
      </c>
      <c r="V93" s="1150">
        <v>-20656.17051</v>
      </c>
      <c r="W93" s="1150">
        <v>-43312.15193</v>
      </c>
      <c r="X93" s="1150">
        <v>-973.83396000000005</v>
      </c>
      <c r="Y93" s="585">
        <v>-451863.5007357297</v>
      </c>
    </row>
    <row r="94" spans="1:25" s="1533" customFormat="1" ht="12.95" customHeight="1" x14ac:dyDescent="0.2">
      <c r="A94" s="1813" t="s">
        <v>3980</v>
      </c>
      <c r="B94" s="1150">
        <v>0</v>
      </c>
      <c r="C94" s="1150">
        <v>0</v>
      </c>
      <c r="D94" s="1150">
        <v>0</v>
      </c>
      <c r="E94" s="1150">
        <v>0</v>
      </c>
      <c r="F94" s="1150">
        <v>0</v>
      </c>
      <c r="G94" s="1150">
        <v>0</v>
      </c>
      <c r="H94" s="1150">
        <v>0</v>
      </c>
      <c r="I94" s="1150">
        <v>0</v>
      </c>
      <c r="J94" s="1150">
        <v>0</v>
      </c>
      <c r="K94" s="1150">
        <v>-707.58944159999999</v>
      </c>
      <c r="L94" s="1150">
        <v>-394.80950999999999</v>
      </c>
      <c r="M94" s="1150">
        <v>-1445.2529999999999</v>
      </c>
      <c r="N94" s="1150">
        <v>-4503.7016900000008</v>
      </c>
      <c r="O94" s="1150">
        <v>-305.51053999999999</v>
      </c>
      <c r="P94" s="1150">
        <v>-85.013320000000007</v>
      </c>
      <c r="Q94" s="1150">
        <v>-63.398139999999998</v>
      </c>
      <c r="R94" s="1150">
        <v>-7017.9238299999997</v>
      </c>
      <c r="S94" s="1150">
        <v>-807.89588999999989</v>
      </c>
      <c r="T94" s="1150">
        <v>-776.92597000000001</v>
      </c>
      <c r="U94" s="1150">
        <v>-415.21515000000005</v>
      </c>
      <c r="V94" s="1150">
        <v>-2430.6626699999997</v>
      </c>
      <c r="W94" s="1150">
        <v>-3535.2379999999998</v>
      </c>
      <c r="X94" s="1150">
        <v>-308.65069</v>
      </c>
      <c r="Y94" s="585">
        <v>-22797.787841600002</v>
      </c>
    </row>
    <row r="95" spans="1:25" ht="12.95" customHeight="1" thickBot="1" x14ac:dyDescent="0.25">
      <c r="A95" s="1535" t="s">
        <v>2348</v>
      </c>
      <c r="B95" s="1731">
        <v>0</v>
      </c>
      <c r="C95" s="1731">
        <v>0</v>
      </c>
      <c r="D95" s="1731">
        <v>-583.19116999999994</v>
      </c>
      <c r="E95" s="1731">
        <v>0</v>
      </c>
      <c r="F95" s="1731">
        <v>0</v>
      </c>
      <c r="G95" s="1731">
        <v>0</v>
      </c>
      <c r="H95" s="1731">
        <v>0</v>
      </c>
      <c r="I95" s="1731">
        <v>0</v>
      </c>
      <c r="J95" s="1731">
        <v>0</v>
      </c>
      <c r="K95" s="1731">
        <v>-18248.257479200001</v>
      </c>
      <c r="L95" s="1731">
        <v>-21317.660325634319</v>
      </c>
      <c r="M95" s="1731">
        <v>-113844.799</v>
      </c>
      <c r="N95" s="1731">
        <v>-106488.27484</v>
      </c>
      <c r="O95" s="1731">
        <v>-28834.251379999994</v>
      </c>
      <c r="P95" s="1731">
        <v>-12432.094439999999</v>
      </c>
      <c r="Q95" s="1731">
        <v>-10589.265429339121</v>
      </c>
      <c r="R95" s="1731">
        <v>-58059.050933156301</v>
      </c>
      <c r="S95" s="1731">
        <v>-27798.916099999999</v>
      </c>
      <c r="T95" s="1731">
        <v>-37568.233839999994</v>
      </c>
      <c r="U95" s="1731">
        <v>-6939.2846599999993</v>
      </c>
      <c r="V95" s="1731">
        <v>-25872.876660000002</v>
      </c>
      <c r="W95" s="1731">
        <v>-57025.618929999997</v>
      </c>
      <c r="X95" s="1731">
        <v>-1448.73587</v>
      </c>
      <c r="Y95" s="1731">
        <v>-527050.51105732971</v>
      </c>
    </row>
    <row r="96" spans="1:25" s="942" customFormat="1" ht="15" customHeight="1" thickBot="1" x14ac:dyDescent="0.25">
      <c r="A96" s="1591" t="s">
        <v>50</v>
      </c>
      <c r="B96" s="1732">
        <v>1838.826080000028</v>
      </c>
      <c r="C96" s="1732">
        <v>-395.97827000000689</v>
      </c>
      <c r="D96" s="1732">
        <v>6585.2923703199403</v>
      </c>
      <c r="E96" s="1732">
        <v>2404.4318287999777</v>
      </c>
      <c r="F96" s="1732">
        <v>-12516.645999999999</v>
      </c>
      <c r="G96" s="1732">
        <v>-1133.113233044267</v>
      </c>
      <c r="H96" s="1732">
        <v>-946.90399600000819</v>
      </c>
      <c r="I96" s="1732">
        <v>37089.438729999936</v>
      </c>
      <c r="J96" s="1732">
        <v>7580.8473300000333</v>
      </c>
      <c r="K96" s="1732">
        <v>-35351.574984367995</v>
      </c>
      <c r="L96" s="1732">
        <v>1943.8135232699606</v>
      </c>
      <c r="M96" s="1732">
        <v>34444.482464184926</v>
      </c>
      <c r="N96" s="1732">
        <v>10106.22346177492</v>
      </c>
      <c r="O96" s="1732">
        <v>-12437.902900561025</v>
      </c>
      <c r="P96" s="1732">
        <v>-14312.84916999999</v>
      </c>
      <c r="Q96" s="1732">
        <v>9501.1895927455735</v>
      </c>
      <c r="R96" s="1732">
        <v>109466.5815044294</v>
      </c>
      <c r="S96" s="1732">
        <v>-11334.814983235003</v>
      </c>
      <c r="T96" s="1732">
        <v>-8503.7338399999935</v>
      </c>
      <c r="U96" s="1732">
        <v>32294.56072999999</v>
      </c>
      <c r="V96" s="1732">
        <v>7152.9934399999547</v>
      </c>
      <c r="W96" s="1732">
        <v>36104.958349999404</v>
      </c>
      <c r="X96" s="1732">
        <v>-352.47627999999213</v>
      </c>
      <c r="Y96" s="1732">
        <v>199227.64574831579</v>
      </c>
    </row>
    <row r="97" spans="1:26" s="514" customFormat="1" ht="12.95" customHeight="1" x14ac:dyDescent="0.2">
      <c r="A97" s="1143" t="s">
        <v>2141</v>
      </c>
      <c r="B97" s="1144">
        <v>-768.55939999999578</v>
      </c>
      <c r="C97" s="1144">
        <v>-3005.6538199999877</v>
      </c>
      <c r="D97" s="1144">
        <v>13899.055659999995</v>
      </c>
      <c r="E97" s="1144">
        <v>-3729.1152100000031</v>
      </c>
      <c r="F97" s="1144">
        <v>0</v>
      </c>
      <c r="G97" s="1144">
        <v>-3623.5442100000046</v>
      </c>
      <c r="H97" s="1144">
        <v>-2149.8593599999963</v>
      </c>
      <c r="I97" s="1144">
        <v>29694.513430000028</v>
      </c>
      <c r="J97" s="1144">
        <v>-2241.432360000033</v>
      </c>
      <c r="K97" s="1144">
        <v>-26129.908600000006</v>
      </c>
      <c r="L97" s="1144">
        <v>1769.5327299999462</v>
      </c>
      <c r="M97" s="1144">
        <v>26839.608</v>
      </c>
      <c r="N97" s="1144">
        <v>20863.878520000024</v>
      </c>
      <c r="O97" s="1144">
        <v>-9169.960070000001</v>
      </c>
      <c r="P97" s="1144">
        <v>-16410.640660000012</v>
      </c>
      <c r="Q97" s="1144">
        <v>7317.5225903287683</v>
      </c>
      <c r="R97" s="1144">
        <v>109121.53200000001</v>
      </c>
      <c r="S97" s="1144">
        <v>-12627.286</v>
      </c>
      <c r="T97" s="1144">
        <v>-1840.826740000002</v>
      </c>
      <c r="U97" s="1144">
        <v>23804.926975946793</v>
      </c>
      <c r="V97" s="1144">
        <v>-9767.6324299999978</v>
      </c>
      <c r="W97" s="1144">
        <v>13954.621939999732</v>
      </c>
      <c r="X97" s="1144">
        <v>38287.963350000035</v>
      </c>
      <c r="Y97" s="1150">
        <v>194088.73633627529</v>
      </c>
      <c r="Z97" s="67"/>
    </row>
    <row r="98" spans="1:26" ht="12.95" customHeight="1" x14ac:dyDescent="0.2">
      <c r="A98" s="1143" t="s">
        <v>1861</v>
      </c>
      <c r="B98" s="1151">
        <v>-5318</v>
      </c>
      <c r="C98" s="1151">
        <v>6383</v>
      </c>
      <c r="D98" s="1151">
        <v>23050</v>
      </c>
      <c r="E98" s="1151">
        <v>-1588</v>
      </c>
      <c r="F98" s="1151">
        <v>0</v>
      </c>
      <c r="G98" s="1151">
        <v>-3928</v>
      </c>
      <c r="H98" s="1151">
        <v>-5535</v>
      </c>
      <c r="I98" s="1151">
        <v>16735</v>
      </c>
      <c r="J98" s="1151">
        <v>-2322</v>
      </c>
      <c r="K98" s="1151">
        <v>-19986</v>
      </c>
      <c r="L98" s="1151">
        <v>286</v>
      </c>
      <c r="M98" s="1151">
        <v>18820</v>
      </c>
      <c r="N98" s="1151">
        <v>3890</v>
      </c>
      <c r="O98" s="1151">
        <v>-8297</v>
      </c>
      <c r="P98" s="1151">
        <v>-16637</v>
      </c>
      <c r="Q98" s="1151">
        <v>1953</v>
      </c>
      <c r="R98" s="1151">
        <v>74063</v>
      </c>
      <c r="S98" s="1151">
        <v>-2068</v>
      </c>
      <c r="T98" s="1151">
        <v>-421</v>
      </c>
      <c r="U98" s="1151">
        <v>17024</v>
      </c>
      <c r="V98" s="1151">
        <v>4532</v>
      </c>
      <c r="W98" s="1151">
        <v>2837</v>
      </c>
      <c r="X98" s="1151">
        <v>0</v>
      </c>
      <c r="Y98" s="1152">
        <v>103473</v>
      </c>
    </row>
    <row r="99" spans="1:26" s="514" customFormat="1" ht="12.95" customHeight="1" x14ac:dyDescent="0.2">
      <c r="A99" s="190" t="s">
        <v>1111</v>
      </c>
      <c r="B99" s="84">
        <v>-11729.344709999999</v>
      </c>
      <c r="C99" s="84">
        <v>20852.126805729284</v>
      </c>
      <c r="D99" s="84">
        <v>30812</v>
      </c>
      <c r="E99" s="84">
        <v>-2474</v>
      </c>
      <c r="F99" s="84">
        <v>0</v>
      </c>
      <c r="G99" s="84">
        <v>-5405</v>
      </c>
      <c r="H99" s="84">
        <v>-1136.4444499999986</v>
      </c>
      <c r="I99" s="84">
        <v>17732</v>
      </c>
      <c r="J99" s="84">
        <v>-5975.341660000001</v>
      </c>
      <c r="K99" s="84">
        <v>-10958</v>
      </c>
      <c r="L99" s="84">
        <v>1778</v>
      </c>
      <c r="M99" s="84">
        <v>18296</v>
      </c>
      <c r="N99" s="84">
        <v>-30297</v>
      </c>
      <c r="O99" s="84">
        <v>-10089</v>
      </c>
      <c r="P99" s="84">
        <v>-2525</v>
      </c>
      <c r="Q99" s="84">
        <v>484</v>
      </c>
      <c r="R99" s="84">
        <v>49762</v>
      </c>
      <c r="S99" s="84">
        <v>4779</v>
      </c>
      <c r="T99" s="84">
        <v>-1764</v>
      </c>
      <c r="U99" s="84">
        <v>9439</v>
      </c>
      <c r="V99" s="84">
        <v>1526</v>
      </c>
      <c r="W99" s="84">
        <v>1150</v>
      </c>
      <c r="X99" s="84">
        <v>0</v>
      </c>
      <c r="Y99" s="688">
        <v>74256.9959857293</v>
      </c>
      <c r="Z99" s="67"/>
    </row>
    <row r="100" spans="1:26" s="514" customFormat="1" ht="12.95" customHeight="1" thickBot="1" x14ac:dyDescent="0.25">
      <c r="A100" s="191" t="s">
        <v>1112</v>
      </c>
      <c r="B100" s="85">
        <v>-693.43801000000371</v>
      </c>
      <c r="C100" s="85">
        <v>17817.542000000001</v>
      </c>
      <c r="D100" s="85">
        <v>17878</v>
      </c>
      <c r="E100" s="85">
        <v>0</v>
      </c>
      <c r="F100" s="85">
        <v>0</v>
      </c>
      <c r="G100" s="85">
        <v>0</v>
      </c>
      <c r="H100" s="85">
        <v>77.178509999999719</v>
      </c>
      <c r="I100" s="85">
        <v>9127</v>
      </c>
      <c r="J100" s="85">
        <v>-7972.5559400000075</v>
      </c>
      <c r="K100" s="85">
        <v>-7598</v>
      </c>
      <c r="L100" s="85">
        <v>6916</v>
      </c>
      <c r="M100" s="85">
        <v>7959</v>
      </c>
      <c r="N100" s="85">
        <v>-20802</v>
      </c>
      <c r="O100" s="85">
        <v>-11086</v>
      </c>
      <c r="P100" s="85">
        <v>1704</v>
      </c>
      <c r="Q100" s="85">
        <v>-1709</v>
      </c>
      <c r="R100" s="85">
        <v>40778</v>
      </c>
      <c r="S100" s="85">
        <v>14558</v>
      </c>
      <c r="T100" s="85">
        <v>-1352</v>
      </c>
      <c r="U100" s="85">
        <v>1794</v>
      </c>
      <c r="V100" s="85">
        <v>2943</v>
      </c>
      <c r="W100" s="85">
        <v>7974</v>
      </c>
      <c r="X100" s="85">
        <v>0</v>
      </c>
      <c r="Y100" s="1153">
        <v>78312.726559999981</v>
      </c>
      <c r="Z100" s="67"/>
    </row>
    <row r="102" spans="1:26" s="514" customFormat="1" x14ac:dyDescent="0.2">
      <c r="A102" s="751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752"/>
      <c r="Z102" s="67"/>
    </row>
  </sheetData>
  <mergeCells count="2">
    <mergeCell ref="A5:J6"/>
    <mergeCell ref="K5:Y6"/>
  </mergeCells>
  <phoneticPr fontId="169" type="noConversion"/>
  <conditionalFormatting sqref="T8:Y8">
    <cfRule type="expression" dxfId="186" priority="55" stopIfTrue="1">
      <formula>#REF!=1</formula>
    </cfRule>
  </conditionalFormatting>
  <conditionalFormatting sqref="Y8">
    <cfRule type="expression" dxfId="185" priority="832" stopIfTrue="1">
      <formula>#REF!=1</formula>
    </cfRule>
  </conditionalFormatting>
  <conditionalFormatting sqref="B8:S8">
    <cfRule type="expression" dxfId="184" priority="833" stopIfTrue="1">
      <formula>#REF!=1</formula>
    </cfRule>
  </conditionalFormatting>
  <conditionalFormatting sqref="Z8">
    <cfRule type="expression" dxfId="183" priority="83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57" fitToWidth="2" orientation="portrait" r:id="rId1"/>
  <colBreaks count="1" manualBreakCount="1">
    <brk id="10" min="2" max="10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Z89"/>
  <sheetViews>
    <sheetView showGridLines="0" zoomScaleNormal="100" workbookViewId="0">
      <pane xSplit="1" ySplit="8" topLeftCell="B56" activePane="bottomRight" state="frozen"/>
      <selection activeCell="AD9" sqref="AC8:AD9"/>
      <selection pane="topRight" activeCell="AD9" sqref="AC8:AD9"/>
      <selection pane="bottomLeft" activeCell="AD9" sqref="AC8:AD9"/>
      <selection pane="bottomRight" activeCell="D4" sqref="D4"/>
    </sheetView>
  </sheetViews>
  <sheetFormatPr defaultRowHeight="12.75" x14ac:dyDescent="0.2"/>
  <cols>
    <col min="1" max="1" width="52.5703125" style="391" customWidth="1"/>
    <col min="2" max="24" width="9.7109375" style="391" customWidth="1"/>
    <col min="25" max="25" width="10.5703125" style="391" customWidth="1"/>
    <col min="26" max="16384" width="9.140625" style="391"/>
  </cols>
  <sheetData>
    <row r="1" spans="1:26" x14ac:dyDescent="0.2">
      <c r="A1" s="877" t="s">
        <v>624</v>
      </c>
    </row>
    <row r="2" spans="1:26" x14ac:dyDescent="0.2">
      <c r="A2" s="877" t="s">
        <v>625</v>
      </c>
    </row>
    <row r="3" spans="1:26" s="942" customFormat="1" ht="15" customHeight="1" x14ac:dyDescent="0.2">
      <c r="A3" s="1052" t="s">
        <v>1055</v>
      </c>
      <c r="Y3" s="1053" t="s">
        <v>448</v>
      </c>
    </row>
    <row r="4" spans="1:26" s="509" customFormat="1" ht="12" customHeight="1" x14ac:dyDescent="0.2">
      <c r="Z4" s="510"/>
    </row>
    <row r="5" spans="1:26" s="509" customFormat="1" ht="18" customHeight="1" x14ac:dyDescent="0.2">
      <c r="A5" s="1936" t="s">
        <v>214</v>
      </c>
      <c r="B5" s="1936"/>
      <c r="C5" s="1936"/>
      <c r="D5" s="1936"/>
      <c r="E5" s="1936"/>
      <c r="F5" s="1936"/>
      <c r="G5" s="1936"/>
      <c r="H5" s="1936"/>
      <c r="I5" s="1936"/>
      <c r="J5" s="1936"/>
      <c r="K5" s="1941" t="s">
        <v>215</v>
      </c>
      <c r="L5" s="1941"/>
      <c r="M5" s="1941"/>
      <c r="N5" s="1941"/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221"/>
    </row>
    <row r="6" spans="1:26" s="509" customFormat="1" ht="18" customHeight="1" x14ac:dyDescent="0.2">
      <c r="A6" s="1936"/>
      <c r="B6" s="1936"/>
      <c r="C6" s="1936"/>
      <c r="D6" s="1936"/>
      <c r="E6" s="1936"/>
      <c r="F6" s="1936"/>
      <c r="G6" s="1936"/>
      <c r="H6" s="1936"/>
      <c r="I6" s="1936"/>
      <c r="J6" s="1936"/>
      <c r="K6" s="1941"/>
      <c r="L6" s="1941"/>
      <c r="M6" s="1941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221"/>
    </row>
    <row r="7" spans="1:26" s="509" customFormat="1" ht="12" customHeight="1" thickBot="1" x14ac:dyDescent="0.25">
      <c r="U7" s="522"/>
      <c r="V7" s="522"/>
      <c r="Y7" s="511" t="s">
        <v>1041</v>
      </c>
    </row>
    <row r="8" spans="1:26" s="207" customFormat="1" ht="75" customHeight="1" thickBot="1" x14ac:dyDescent="0.25">
      <c r="A8" s="1319"/>
      <c r="B8" s="1320" t="s">
        <v>1879</v>
      </c>
      <c r="C8" s="1320" t="s">
        <v>1880</v>
      </c>
      <c r="D8" s="1320" t="s">
        <v>1918</v>
      </c>
      <c r="E8" s="1320" t="s">
        <v>141</v>
      </c>
      <c r="F8" s="1320" t="s">
        <v>4</v>
      </c>
      <c r="G8" s="1320" t="s">
        <v>1104</v>
      </c>
      <c r="H8" s="1320" t="s">
        <v>1882</v>
      </c>
      <c r="I8" s="1320" t="s">
        <v>1754</v>
      </c>
      <c r="J8" s="1320" t="s">
        <v>1885</v>
      </c>
      <c r="K8" s="1320" t="s">
        <v>1755</v>
      </c>
      <c r="L8" s="1320" t="s">
        <v>1072</v>
      </c>
      <c r="M8" s="1320" t="s">
        <v>1103</v>
      </c>
      <c r="N8" s="1320" t="s">
        <v>1893</v>
      </c>
      <c r="O8" s="1320" t="s">
        <v>142</v>
      </c>
      <c r="P8" s="1320" t="s">
        <v>1756</v>
      </c>
      <c r="Q8" s="1320" t="s">
        <v>1919</v>
      </c>
      <c r="R8" s="1320" t="s">
        <v>1883</v>
      </c>
      <c r="S8" s="1320" t="s">
        <v>1244</v>
      </c>
      <c r="T8" s="1320" t="s">
        <v>1884</v>
      </c>
      <c r="U8" s="1320" t="s">
        <v>2234</v>
      </c>
      <c r="V8" s="1320" t="s">
        <v>1887</v>
      </c>
      <c r="W8" s="1321" t="s">
        <v>1888</v>
      </c>
      <c r="X8" s="1320" t="s">
        <v>1757</v>
      </c>
      <c r="Y8" s="1322" t="s">
        <v>1487</v>
      </c>
      <c r="Z8" s="260"/>
    </row>
    <row r="9" spans="1:26" ht="15" customHeight="1" x14ac:dyDescent="0.2">
      <c r="A9" s="925" t="s">
        <v>847</v>
      </c>
      <c r="B9" s="584"/>
      <c r="C9" s="584"/>
      <c r="D9" s="584"/>
      <c r="E9" s="584"/>
      <c r="F9" s="584"/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</row>
    <row r="10" spans="1:26" ht="12.95" customHeight="1" x14ac:dyDescent="0.2">
      <c r="A10" s="256" t="s">
        <v>1618</v>
      </c>
      <c r="B10" s="585">
        <v>3811.1847299999995</v>
      </c>
      <c r="C10" s="585">
        <v>43394.818879999999</v>
      </c>
      <c r="D10" s="585">
        <v>54429.371039999998</v>
      </c>
      <c r="E10" s="585">
        <v>64964.790148799999</v>
      </c>
      <c r="F10" s="585">
        <v>7.527000000000001</v>
      </c>
      <c r="G10" s="585">
        <v>20204.652394796227</v>
      </c>
      <c r="H10" s="585">
        <v>4609.68415</v>
      </c>
      <c r="I10" s="585">
        <v>179689.57194999998</v>
      </c>
      <c r="J10" s="585">
        <v>10066.783500000001</v>
      </c>
      <c r="K10" s="585">
        <v>28510.883169999997</v>
      </c>
      <c r="L10" s="585">
        <v>76764.706306266002</v>
      </c>
      <c r="M10" s="585">
        <v>331774.31311177701</v>
      </c>
      <c r="N10" s="585">
        <v>113246.27859000002</v>
      </c>
      <c r="O10" s="585">
        <v>10446.583274000001</v>
      </c>
      <c r="P10" s="585">
        <v>22791.871500000001</v>
      </c>
      <c r="Q10" s="585">
        <v>103789.97207999999</v>
      </c>
      <c r="R10" s="585">
        <v>147688.00182</v>
      </c>
      <c r="S10" s="585">
        <v>50687.179300000003</v>
      </c>
      <c r="T10" s="585">
        <v>34630.014069999997</v>
      </c>
      <c r="U10" s="585">
        <v>84583.391620000009</v>
      </c>
      <c r="V10" s="585">
        <v>128498.45260999998</v>
      </c>
      <c r="W10" s="585">
        <v>142004.46963000001</v>
      </c>
      <c r="X10" s="585">
        <v>810084.00179000001</v>
      </c>
      <c r="Y10" s="585">
        <v>2466678.5026656389</v>
      </c>
    </row>
    <row r="11" spans="1:26" ht="12.95" customHeight="1" x14ac:dyDescent="0.2">
      <c r="A11" s="256" t="s">
        <v>1020</v>
      </c>
      <c r="B11" s="585">
        <v>4528.9467999999997</v>
      </c>
      <c r="C11" s="585">
        <v>48501.022410000005</v>
      </c>
      <c r="D11" s="585">
        <v>54560.344440000001</v>
      </c>
      <c r="E11" s="585">
        <v>76296.512820000004</v>
      </c>
      <c r="F11" s="585">
        <v>25.343</v>
      </c>
      <c r="G11" s="585">
        <v>25229.77305</v>
      </c>
      <c r="H11" s="585">
        <v>4593.0587599999999</v>
      </c>
      <c r="I11" s="585">
        <v>183792.36878999998</v>
      </c>
      <c r="J11" s="585">
        <v>12061.759320000001</v>
      </c>
      <c r="K11" s="585">
        <v>29780.69687</v>
      </c>
      <c r="L11" s="585">
        <v>83418.213409999997</v>
      </c>
      <c r="M11" s="585">
        <v>347603.29100000003</v>
      </c>
      <c r="N11" s="585">
        <v>121631.82654000001</v>
      </c>
      <c r="O11" s="585">
        <v>10626.242874</v>
      </c>
      <c r="P11" s="585">
        <v>23847.76066</v>
      </c>
      <c r="Q11" s="585">
        <v>124633.2711</v>
      </c>
      <c r="R11" s="585">
        <v>240484.53625</v>
      </c>
      <c r="S11" s="585">
        <v>58993.12255</v>
      </c>
      <c r="T11" s="585">
        <v>37477.218909999996</v>
      </c>
      <c r="U11" s="585">
        <v>91652.056180000014</v>
      </c>
      <c r="V11" s="585">
        <v>126616.31001999999</v>
      </c>
      <c r="W11" s="585">
        <v>172050.85500000001</v>
      </c>
      <c r="X11" s="585">
        <v>806001.55998999998</v>
      </c>
      <c r="Y11" s="585">
        <v>2684406.0907439999</v>
      </c>
    </row>
    <row r="12" spans="1:26" ht="12.95" customHeight="1" x14ac:dyDescent="0.2">
      <c r="A12" s="250" t="s">
        <v>1286</v>
      </c>
      <c r="B12" s="585">
        <v>4528.9467999999997</v>
      </c>
      <c r="C12" s="585">
        <v>48501.022410000005</v>
      </c>
      <c r="D12" s="585">
        <v>54560.344440000001</v>
      </c>
      <c r="E12" s="585">
        <v>28376.452940000003</v>
      </c>
      <c r="F12" s="585">
        <v>25.343</v>
      </c>
      <c r="G12" s="585">
        <v>25229.77305</v>
      </c>
      <c r="H12" s="585">
        <v>4593.0587599999999</v>
      </c>
      <c r="I12" s="585">
        <v>183792.36878999998</v>
      </c>
      <c r="J12" s="585">
        <v>12061.759320000001</v>
      </c>
      <c r="K12" s="585">
        <v>29780.69687</v>
      </c>
      <c r="L12" s="585">
        <v>83418.213409999997</v>
      </c>
      <c r="M12" s="585">
        <v>347603.29100000003</v>
      </c>
      <c r="N12" s="585">
        <v>121631.82654000001</v>
      </c>
      <c r="O12" s="585">
        <v>10626.242874</v>
      </c>
      <c r="P12" s="585">
        <v>23847.76066</v>
      </c>
      <c r="Q12" s="585">
        <v>124633.2711</v>
      </c>
      <c r="R12" s="585">
        <v>240484.53625</v>
      </c>
      <c r="S12" s="585">
        <v>58993.12255</v>
      </c>
      <c r="T12" s="585">
        <v>37477.218909999996</v>
      </c>
      <c r="U12" s="585">
        <v>91652.056180000014</v>
      </c>
      <c r="V12" s="585">
        <v>126616.31001999999</v>
      </c>
      <c r="W12" s="585">
        <v>172050.85500000001</v>
      </c>
      <c r="X12" s="585">
        <v>806001.55998999998</v>
      </c>
      <c r="Y12" s="585">
        <v>2636486.0308640003</v>
      </c>
    </row>
    <row r="13" spans="1:26" ht="12.95" customHeight="1" x14ac:dyDescent="0.2">
      <c r="A13" s="250" t="s">
        <v>1287</v>
      </c>
      <c r="B13" s="585">
        <v>0</v>
      </c>
      <c r="C13" s="585">
        <v>0</v>
      </c>
      <c r="D13" s="585">
        <v>0</v>
      </c>
      <c r="E13" s="585">
        <v>47920.059880000001</v>
      </c>
      <c r="F13" s="585">
        <v>0</v>
      </c>
      <c r="G13" s="585">
        <v>0</v>
      </c>
      <c r="H13" s="585">
        <v>0</v>
      </c>
      <c r="I13" s="585">
        <v>0</v>
      </c>
      <c r="J13" s="585">
        <v>0</v>
      </c>
      <c r="K13" s="585">
        <v>0</v>
      </c>
      <c r="L13" s="585">
        <v>0</v>
      </c>
      <c r="M13" s="585">
        <v>0</v>
      </c>
      <c r="N13" s="585">
        <v>0</v>
      </c>
      <c r="O13" s="585">
        <v>0</v>
      </c>
      <c r="P13" s="585">
        <v>0</v>
      </c>
      <c r="Q13" s="585">
        <v>0</v>
      </c>
      <c r="R13" s="585">
        <v>0</v>
      </c>
      <c r="S13" s="585">
        <v>0</v>
      </c>
      <c r="T13" s="585">
        <v>0</v>
      </c>
      <c r="U13" s="585">
        <v>0</v>
      </c>
      <c r="V13" s="585">
        <v>0</v>
      </c>
      <c r="W13" s="585">
        <v>0</v>
      </c>
      <c r="X13" s="585">
        <v>0</v>
      </c>
      <c r="Y13" s="585">
        <v>47920.059880000001</v>
      </c>
    </row>
    <row r="14" spans="1:26" ht="12.95" customHeight="1" x14ac:dyDescent="0.2">
      <c r="A14" s="256" t="s">
        <v>1311</v>
      </c>
      <c r="B14" s="32">
        <v>-771.97220000000004</v>
      </c>
      <c r="C14" s="32">
        <v>-4857.5989599999994</v>
      </c>
      <c r="D14" s="32">
        <v>-769.07318999999995</v>
      </c>
      <c r="E14" s="32">
        <v>-730.36807120000003</v>
      </c>
      <c r="F14" s="32">
        <v>0</v>
      </c>
      <c r="G14" s="32">
        <v>-5024.5744652037711</v>
      </c>
      <c r="H14" s="32">
        <v>-21.329240000000002</v>
      </c>
      <c r="I14" s="32">
        <v>-1922.4455</v>
      </c>
      <c r="J14" s="32">
        <v>-1825.43551</v>
      </c>
      <c r="K14" s="32">
        <v>-1126.80915</v>
      </c>
      <c r="L14" s="32">
        <v>-5855.4606837339998</v>
      </c>
      <c r="M14" s="32">
        <v>-10395.166888223053</v>
      </c>
      <c r="N14" s="32">
        <v>-6904.3641900000002</v>
      </c>
      <c r="O14" s="32">
        <v>-802.5017499999999</v>
      </c>
      <c r="P14" s="32">
        <v>-558.09100000000001</v>
      </c>
      <c r="Q14" s="32">
        <v>-7704.0077499999998</v>
      </c>
      <c r="R14" s="32">
        <v>-87856.433569999994</v>
      </c>
      <c r="S14" s="32">
        <v>-1787.5500500000001</v>
      </c>
      <c r="T14" s="32">
        <v>-764.17399999999998</v>
      </c>
      <c r="U14" s="585">
        <v>-3963.9001600000001</v>
      </c>
      <c r="V14" s="585">
        <v>-1714.0785900000001</v>
      </c>
      <c r="W14" s="585">
        <v>-27335.398370000003</v>
      </c>
      <c r="X14" s="585">
        <v>-3044.0853500000003</v>
      </c>
      <c r="Y14" s="585">
        <v>-175734.8186383608</v>
      </c>
      <c r="Z14" s="63"/>
    </row>
    <row r="15" spans="1:26" ht="12.95" customHeight="1" x14ac:dyDescent="0.2">
      <c r="A15" s="256" t="s">
        <v>1606</v>
      </c>
      <c r="B15" s="32">
        <v>-751.31436000000008</v>
      </c>
      <c r="C15" s="32">
        <v>-4821.0243099999998</v>
      </c>
      <c r="D15" s="32">
        <v>-678.62626999999998</v>
      </c>
      <c r="E15" s="32">
        <v>-730.36807120000003</v>
      </c>
      <c r="F15" s="32">
        <v>0</v>
      </c>
      <c r="G15" s="32">
        <v>-4979.8933039537724</v>
      </c>
      <c r="H15" s="32">
        <v>-21.329240000000002</v>
      </c>
      <c r="I15" s="32">
        <v>-1661.32079</v>
      </c>
      <c r="J15" s="32">
        <v>-1810.45658</v>
      </c>
      <c r="K15" s="32">
        <v>-1043.76395</v>
      </c>
      <c r="L15" s="32">
        <v>-5711.0791537340001</v>
      </c>
      <c r="M15" s="32">
        <v>-9949.7779054050534</v>
      </c>
      <c r="N15" s="32">
        <v>-6400.1751899999999</v>
      </c>
      <c r="O15" s="32">
        <v>-761.69409999999993</v>
      </c>
      <c r="P15" s="32">
        <v>-558.09100000000001</v>
      </c>
      <c r="Q15" s="32">
        <v>-7598.2082499999997</v>
      </c>
      <c r="R15" s="32">
        <v>-87856.433569999994</v>
      </c>
      <c r="S15" s="32">
        <v>-1787.5500500000001</v>
      </c>
      <c r="T15" s="32">
        <v>-686.173</v>
      </c>
      <c r="U15" s="585">
        <v>-3902.7308810853801</v>
      </c>
      <c r="V15" s="585">
        <v>-1714.0785900000001</v>
      </c>
      <c r="W15" s="585">
        <v>-26860.036370000002</v>
      </c>
      <c r="X15" s="585">
        <v>0</v>
      </c>
      <c r="Y15" s="585">
        <v>-170284.1249353782</v>
      </c>
      <c r="Z15" s="63"/>
    </row>
    <row r="16" spans="1:26" ht="12.95" customHeight="1" x14ac:dyDescent="0.2">
      <c r="A16" s="256" t="s">
        <v>1922</v>
      </c>
      <c r="B16" s="32">
        <v>0</v>
      </c>
      <c r="C16" s="32">
        <v>-3621.1226499999998</v>
      </c>
      <c r="D16" s="32">
        <v>-22.111540000000002</v>
      </c>
      <c r="E16" s="32">
        <v>-535.50122120000003</v>
      </c>
      <c r="F16" s="32">
        <v>0</v>
      </c>
      <c r="G16" s="32">
        <v>-4978.5012487500007</v>
      </c>
      <c r="H16" s="32">
        <v>0</v>
      </c>
      <c r="I16" s="32">
        <v>0</v>
      </c>
      <c r="J16" s="32">
        <v>-1242.83278</v>
      </c>
      <c r="K16" s="32">
        <v>0</v>
      </c>
      <c r="L16" s="32">
        <v>-4025.0138073439998</v>
      </c>
      <c r="M16" s="32">
        <v>-8701.1389117493854</v>
      </c>
      <c r="N16" s="32">
        <v>-3389.9232258675002</v>
      </c>
      <c r="O16" s="32">
        <v>-260.26655091548452</v>
      </c>
      <c r="P16" s="32">
        <v>0</v>
      </c>
      <c r="Q16" s="32">
        <v>-6096.5316399999992</v>
      </c>
      <c r="R16" s="32">
        <v>-87856.433569999994</v>
      </c>
      <c r="S16" s="32">
        <v>0</v>
      </c>
      <c r="T16" s="32">
        <v>-549.66999999999996</v>
      </c>
      <c r="U16" s="585">
        <v>0</v>
      </c>
      <c r="V16" s="585">
        <v>0</v>
      </c>
      <c r="W16" s="585">
        <v>-24549.008000000002</v>
      </c>
      <c r="X16" s="585">
        <v>0</v>
      </c>
      <c r="Y16" s="585">
        <v>-145828.05514582637</v>
      </c>
      <c r="Z16" s="63"/>
    </row>
    <row r="17" spans="1:26" ht="12.95" customHeight="1" x14ac:dyDescent="0.2">
      <c r="A17" s="256" t="s">
        <v>1004</v>
      </c>
      <c r="B17" s="32">
        <v>-750.75975000000005</v>
      </c>
      <c r="C17" s="32">
        <v>-1199.90166</v>
      </c>
      <c r="D17" s="32">
        <v>-565.52373</v>
      </c>
      <c r="E17" s="32">
        <v>-194.86685</v>
      </c>
      <c r="F17" s="32">
        <v>0</v>
      </c>
      <c r="G17" s="32">
        <v>0</v>
      </c>
      <c r="H17" s="32">
        <v>-21.329240000000002</v>
      </c>
      <c r="I17" s="32">
        <v>-1661.32079</v>
      </c>
      <c r="J17" s="32">
        <v>-567.62380000000007</v>
      </c>
      <c r="K17" s="32">
        <v>-1043.76395</v>
      </c>
      <c r="L17" s="32">
        <v>-1686.0653463900003</v>
      </c>
      <c r="M17" s="32">
        <v>-1248.6389936556677</v>
      </c>
      <c r="N17" s="32">
        <v>-3010.2519641324998</v>
      </c>
      <c r="O17" s="32">
        <v>-501.42754908451542</v>
      </c>
      <c r="P17" s="32">
        <v>-558.09100000000001</v>
      </c>
      <c r="Q17" s="32">
        <v>-1491.1820500000001</v>
      </c>
      <c r="R17" s="32">
        <v>0</v>
      </c>
      <c r="S17" s="32">
        <v>-1787.5500500000001</v>
      </c>
      <c r="T17" s="32">
        <v>-136.50299999999999</v>
      </c>
      <c r="U17" s="585">
        <v>-3902.7308810853801</v>
      </c>
      <c r="V17" s="585">
        <v>-1714.0785900000001</v>
      </c>
      <c r="W17" s="585">
        <v>-2172.7649999999999</v>
      </c>
      <c r="X17" s="585">
        <v>0</v>
      </c>
      <c r="Y17" s="585">
        <v>-24214.374194348064</v>
      </c>
      <c r="Z17" s="63"/>
    </row>
    <row r="18" spans="1:26" ht="12.95" customHeight="1" x14ac:dyDescent="0.2">
      <c r="A18" s="256" t="s">
        <v>1013</v>
      </c>
      <c r="B18" s="32">
        <v>-0.55461000000000005</v>
      </c>
      <c r="C18" s="32">
        <v>0</v>
      </c>
      <c r="D18" s="32">
        <v>-90.991</v>
      </c>
      <c r="E18" s="32">
        <v>0</v>
      </c>
      <c r="F18" s="32">
        <v>0</v>
      </c>
      <c r="G18" s="32">
        <v>-1.392055203771265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-10.49456</v>
      </c>
      <c r="R18" s="32">
        <v>0</v>
      </c>
      <c r="S18" s="32">
        <v>0</v>
      </c>
      <c r="T18" s="32">
        <v>0</v>
      </c>
      <c r="U18" s="585">
        <v>0</v>
      </c>
      <c r="V18" s="585">
        <v>0</v>
      </c>
      <c r="W18" s="585">
        <v>-138.26337000000103</v>
      </c>
      <c r="X18" s="585">
        <v>0</v>
      </c>
      <c r="Y18" s="585">
        <v>-241.69559520377229</v>
      </c>
      <c r="Z18" s="63"/>
    </row>
    <row r="19" spans="1:26" ht="12.95" customHeight="1" x14ac:dyDescent="0.2">
      <c r="A19" s="256" t="s">
        <v>1312</v>
      </c>
      <c r="B19" s="32">
        <v>-20.65784</v>
      </c>
      <c r="C19" s="32">
        <v>-36.574649999999998</v>
      </c>
      <c r="D19" s="32">
        <v>-90.446919999999992</v>
      </c>
      <c r="E19" s="32">
        <v>0</v>
      </c>
      <c r="F19" s="32">
        <v>0</v>
      </c>
      <c r="G19" s="32">
        <v>-44.681161249998901</v>
      </c>
      <c r="H19" s="32">
        <v>0</v>
      </c>
      <c r="I19" s="32">
        <v>-261.12470999999999</v>
      </c>
      <c r="J19" s="32">
        <v>-14.97893</v>
      </c>
      <c r="K19" s="32">
        <v>-83.045199999999994</v>
      </c>
      <c r="L19" s="32">
        <v>-144.38153</v>
      </c>
      <c r="M19" s="32">
        <v>-445.38898281800004</v>
      </c>
      <c r="N19" s="32">
        <v>-504.18900000000002</v>
      </c>
      <c r="O19" s="32">
        <v>-40.807650000000002</v>
      </c>
      <c r="P19" s="32">
        <v>0</v>
      </c>
      <c r="Q19" s="32">
        <v>-105.79949999999999</v>
      </c>
      <c r="R19" s="32">
        <v>0</v>
      </c>
      <c r="S19" s="32">
        <v>0</v>
      </c>
      <c r="T19" s="32">
        <v>-78.001000000000005</v>
      </c>
      <c r="U19" s="585">
        <v>-61.169278914620207</v>
      </c>
      <c r="V19" s="585">
        <v>0</v>
      </c>
      <c r="W19" s="585">
        <v>-475.36200000000002</v>
      </c>
      <c r="X19" s="585">
        <v>-3044.0853500000003</v>
      </c>
      <c r="Y19" s="585">
        <v>-5450.6937029826195</v>
      </c>
      <c r="Z19" s="63"/>
    </row>
    <row r="20" spans="1:26" ht="12.95" customHeight="1" x14ac:dyDescent="0.2">
      <c r="A20" s="256" t="s">
        <v>1014</v>
      </c>
      <c r="B20" s="32">
        <v>-20.65784</v>
      </c>
      <c r="C20" s="32">
        <v>-36.574649999999998</v>
      </c>
      <c r="D20" s="32">
        <v>-90.446919999999992</v>
      </c>
      <c r="E20" s="32">
        <v>0</v>
      </c>
      <c r="F20" s="32">
        <v>0</v>
      </c>
      <c r="G20" s="32">
        <v>-44.681161249998901</v>
      </c>
      <c r="H20" s="32">
        <v>0</v>
      </c>
      <c r="I20" s="32">
        <v>-261.12470999999999</v>
      </c>
      <c r="J20" s="32">
        <v>-14.97893</v>
      </c>
      <c r="K20" s="32">
        <v>-83.045199999999994</v>
      </c>
      <c r="L20" s="32">
        <v>-144.38153</v>
      </c>
      <c r="M20" s="32">
        <v>-445.38898281800004</v>
      </c>
      <c r="N20" s="32">
        <v>-504.18900000000002</v>
      </c>
      <c r="O20" s="32">
        <v>-40.807650000000002</v>
      </c>
      <c r="P20" s="32">
        <v>0</v>
      </c>
      <c r="Q20" s="32">
        <v>-105.79949999999999</v>
      </c>
      <c r="R20" s="32">
        <v>0</v>
      </c>
      <c r="S20" s="32">
        <v>0</v>
      </c>
      <c r="T20" s="32">
        <v>-78.001000000000005</v>
      </c>
      <c r="U20" s="585">
        <v>-61.169278914620207</v>
      </c>
      <c r="V20" s="585">
        <v>0</v>
      </c>
      <c r="W20" s="585">
        <v>-475.36200000000002</v>
      </c>
      <c r="X20" s="585">
        <v>-3044.0853500000003</v>
      </c>
      <c r="Y20" s="585">
        <v>-5450.6937029826195</v>
      </c>
      <c r="Z20" s="63"/>
    </row>
    <row r="21" spans="1:26" ht="12.95" customHeight="1" x14ac:dyDescent="0.2">
      <c r="A21" s="256" t="s">
        <v>1015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585">
        <v>0</v>
      </c>
      <c r="V21" s="585">
        <v>0</v>
      </c>
      <c r="W21" s="585">
        <v>0</v>
      </c>
      <c r="X21" s="585">
        <v>0</v>
      </c>
      <c r="Y21" s="585">
        <v>0</v>
      </c>
      <c r="Z21" s="63"/>
    </row>
    <row r="22" spans="1:26" ht="12.95" customHeight="1" x14ac:dyDescent="0.2">
      <c r="A22" s="256" t="s">
        <v>1013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585">
        <v>0</v>
      </c>
      <c r="V22" s="585">
        <v>0</v>
      </c>
      <c r="W22" s="585">
        <v>0</v>
      </c>
      <c r="X22" s="585">
        <v>0</v>
      </c>
      <c r="Y22" s="585">
        <v>0</v>
      </c>
      <c r="Z22" s="63"/>
    </row>
    <row r="23" spans="1:26" ht="12.95" customHeight="1" x14ac:dyDescent="0.2">
      <c r="A23" s="257" t="s">
        <v>1313</v>
      </c>
      <c r="B23" s="32">
        <v>54.210130000000049</v>
      </c>
      <c r="C23" s="32">
        <v>-248.60456999999997</v>
      </c>
      <c r="D23" s="32">
        <v>638.09979000000033</v>
      </c>
      <c r="E23" s="32">
        <v>-10601.354600000001</v>
      </c>
      <c r="F23" s="32">
        <v>-17.815999999999999</v>
      </c>
      <c r="G23" s="32">
        <v>-0.54619000000000106</v>
      </c>
      <c r="H23" s="32">
        <v>37.954629999999987</v>
      </c>
      <c r="I23" s="32">
        <v>-2180.3513400000006</v>
      </c>
      <c r="J23" s="32">
        <v>-169.54030999999998</v>
      </c>
      <c r="K23" s="32">
        <v>-143.00454999999999</v>
      </c>
      <c r="L23" s="32">
        <v>-798.04642000000001</v>
      </c>
      <c r="M23" s="32">
        <v>-5433.8110000000015</v>
      </c>
      <c r="N23" s="32">
        <v>-1481.1837599999981</v>
      </c>
      <c r="O23" s="32">
        <v>622.84214999999961</v>
      </c>
      <c r="P23" s="32">
        <v>-497.79815999999988</v>
      </c>
      <c r="Q23" s="32">
        <v>-13139.291270000003</v>
      </c>
      <c r="R23" s="32">
        <v>-4940.1008599999986</v>
      </c>
      <c r="S23" s="32">
        <v>-6518.3932000000013</v>
      </c>
      <c r="T23" s="32">
        <v>-2083.0308400000004</v>
      </c>
      <c r="U23" s="32">
        <v>-3104.7644000000009</v>
      </c>
      <c r="V23" s="32">
        <v>3596.2211799999995</v>
      </c>
      <c r="W23" s="32">
        <v>-2710.9870000000019</v>
      </c>
      <c r="X23" s="32">
        <v>7126.5271499999944</v>
      </c>
      <c r="Y23" s="585">
        <v>-41992.769440000011</v>
      </c>
      <c r="Z23" s="63"/>
    </row>
    <row r="24" spans="1:26" ht="12.95" customHeight="1" x14ac:dyDescent="0.2">
      <c r="A24" s="250" t="s">
        <v>1292</v>
      </c>
      <c r="B24" s="32">
        <v>-818.44047</v>
      </c>
      <c r="C24" s="32">
        <v>-2095.6976099999997</v>
      </c>
      <c r="D24" s="32">
        <v>-2556.1071200000001</v>
      </c>
      <c r="E24" s="32">
        <v>-25277.56352</v>
      </c>
      <c r="F24" s="32">
        <v>-17.815999999999999</v>
      </c>
      <c r="G24" s="32">
        <v>-101.44013000000001</v>
      </c>
      <c r="H24" s="32">
        <v>-39.13129</v>
      </c>
      <c r="I24" s="32">
        <v>-10422.91301</v>
      </c>
      <c r="J24" s="32">
        <v>-2651.1078900000002</v>
      </c>
      <c r="K24" s="32">
        <v>-1576.7675200000001</v>
      </c>
      <c r="L24" s="32">
        <v>-4820.1971100000001</v>
      </c>
      <c r="M24" s="32">
        <v>-14889.654</v>
      </c>
      <c r="N24" s="32">
        <v>-17571.294989999999</v>
      </c>
      <c r="O24" s="32">
        <v>-3881.9402200000004</v>
      </c>
      <c r="P24" s="32">
        <v>-1449.6881699999999</v>
      </c>
      <c r="Q24" s="32">
        <v>-38549.056649999999</v>
      </c>
      <c r="R24" s="32">
        <v>-105987.05823000001</v>
      </c>
      <c r="S24" s="32">
        <v>-22076.449000000001</v>
      </c>
      <c r="T24" s="32">
        <v>-3164.2269999999999</v>
      </c>
      <c r="U24" s="585">
        <v>-15173.11584</v>
      </c>
      <c r="V24" s="585">
        <v>-20482.551100000001</v>
      </c>
      <c r="W24" s="585">
        <v>-13803.833000000001</v>
      </c>
      <c r="X24" s="585">
        <v>-51070.603130000003</v>
      </c>
      <c r="Y24" s="585">
        <v>-358476.65299999999</v>
      </c>
      <c r="Z24" s="63"/>
    </row>
    <row r="25" spans="1:26" ht="12.95" customHeight="1" x14ac:dyDescent="0.2">
      <c r="A25" s="250" t="s">
        <v>26</v>
      </c>
      <c r="B25" s="32">
        <v>518.07218999999998</v>
      </c>
      <c r="C25" s="32">
        <v>0</v>
      </c>
      <c r="D25" s="32">
        <v>360.36495000000002</v>
      </c>
      <c r="E25" s="32">
        <v>72.350979999999993</v>
      </c>
      <c r="F25" s="32">
        <v>0</v>
      </c>
      <c r="G25" s="32">
        <v>19.790580000000002</v>
      </c>
      <c r="H25" s="32">
        <v>6.0318000000000005</v>
      </c>
      <c r="I25" s="32">
        <v>287.02896000000004</v>
      </c>
      <c r="J25" s="32">
        <v>474.02838000000003</v>
      </c>
      <c r="K25" s="32">
        <v>54.650769999999994</v>
      </c>
      <c r="L25" s="32">
        <v>822.22083999999995</v>
      </c>
      <c r="M25" s="32">
        <v>1457.662</v>
      </c>
      <c r="N25" s="32">
        <v>1415.2848000000001</v>
      </c>
      <c r="O25" s="32">
        <v>291.37715999999995</v>
      </c>
      <c r="P25" s="32">
        <v>25.827459999999999</v>
      </c>
      <c r="Q25" s="32">
        <v>4647.00227</v>
      </c>
      <c r="R25" s="32">
        <v>48389.680670000002</v>
      </c>
      <c r="S25" s="32">
        <v>330.64</v>
      </c>
      <c r="T25" s="32">
        <v>272.73599999999999</v>
      </c>
      <c r="U25" s="585">
        <v>280.75571000000002</v>
      </c>
      <c r="V25" s="585">
        <v>84.395499999999998</v>
      </c>
      <c r="W25" s="585">
        <v>586.22900000000004</v>
      </c>
      <c r="X25" s="585">
        <v>0</v>
      </c>
      <c r="Y25" s="585">
        <v>60396.130019999997</v>
      </c>
      <c r="Z25" s="63"/>
    </row>
    <row r="26" spans="1:26" ht="12.95" customHeight="1" x14ac:dyDescent="0.2">
      <c r="A26" s="250" t="s">
        <v>1293</v>
      </c>
      <c r="B26" s="32">
        <v>593.66581000000008</v>
      </c>
      <c r="C26" s="32">
        <v>1847.0930399999997</v>
      </c>
      <c r="D26" s="32">
        <v>3459.1428100000003</v>
      </c>
      <c r="E26" s="32">
        <v>14616.23741</v>
      </c>
      <c r="F26" s="32">
        <v>0</v>
      </c>
      <c r="G26" s="32">
        <v>95.215360000000004</v>
      </c>
      <c r="H26" s="32">
        <v>74.977009999999993</v>
      </c>
      <c r="I26" s="32">
        <v>8271.7303499999998</v>
      </c>
      <c r="J26" s="32">
        <v>2857.3919900000001</v>
      </c>
      <c r="K26" s="32">
        <v>2032.4913200000001</v>
      </c>
      <c r="L26" s="32">
        <v>3906.6564800000001</v>
      </c>
      <c r="M26" s="32">
        <v>9243.0229999999992</v>
      </c>
      <c r="N26" s="32">
        <v>15571.451720000001</v>
      </c>
      <c r="O26" s="32">
        <v>4533.0931</v>
      </c>
      <c r="P26" s="32">
        <v>1028.51502</v>
      </c>
      <c r="Q26" s="32">
        <v>23907.473309999998</v>
      </c>
      <c r="R26" s="32">
        <v>98680.425430000003</v>
      </c>
      <c r="S26" s="32">
        <v>15710.60823</v>
      </c>
      <c r="T26" s="32">
        <v>808.59779000000003</v>
      </c>
      <c r="U26" s="585">
        <v>12384.47926</v>
      </c>
      <c r="V26" s="585">
        <v>24076.512480000001</v>
      </c>
      <c r="W26" s="585">
        <v>10967.745999999999</v>
      </c>
      <c r="X26" s="585">
        <v>58197.130279999998</v>
      </c>
      <c r="Y26" s="585">
        <v>312863.65719999996</v>
      </c>
      <c r="Z26" s="63"/>
    </row>
    <row r="27" spans="1:26" ht="12.95" customHeight="1" x14ac:dyDescent="0.2">
      <c r="A27" s="250" t="s">
        <v>27</v>
      </c>
      <c r="B27" s="32">
        <v>-239.0874</v>
      </c>
      <c r="C27" s="32">
        <v>0</v>
      </c>
      <c r="D27" s="32">
        <v>-625.30084999999997</v>
      </c>
      <c r="E27" s="32">
        <v>-12.37947</v>
      </c>
      <c r="F27" s="32">
        <v>0</v>
      </c>
      <c r="G27" s="32">
        <v>-14.112</v>
      </c>
      <c r="H27" s="32">
        <v>-3.9228899999999998</v>
      </c>
      <c r="I27" s="32">
        <v>-316.19764000000004</v>
      </c>
      <c r="J27" s="32">
        <v>-849.85279000000003</v>
      </c>
      <c r="K27" s="32">
        <v>-653.37911999999994</v>
      </c>
      <c r="L27" s="32">
        <v>-706.72663</v>
      </c>
      <c r="M27" s="32">
        <v>-1244.8420000000001</v>
      </c>
      <c r="N27" s="32">
        <v>-896.62529000000006</v>
      </c>
      <c r="O27" s="32">
        <v>-319.68789000000004</v>
      </c>
      <c r="P27" s="32">
        <v>-102.45247000000001</v>
      </c>
      <c r="Q27" s="32">
        <v>-3144.7102</v>
      </c>
      <c r="R27" s="32">
        <v>-46023.148729999994</v>
      </c>
      <c r="S27" s="32">
        <v>-483.19243</v>
      </c>
      <c r="T27" s="32">
        <v>-0.13763</v>
      </c>
      <c r="U27" s="585">
        <v>-596.88353000000006</v>
      </c>
      <c r="V27" s="585">
        <v>-82.1357</v>
      </c>
      <c r="W27" s="585">
        <v>-461.12900000000002</v>
      </c>
      <c r="X27" s="585">
        <v>0</v>
      </c>
      <c r="Y27" s="585">
        <v>-56775.903659999996</v>
      </c>
      <c r="Z27" s="63"/>
    </row>
    <row r="28" spans="1:26" ht="12.95" customHeight="1" x14ac:dyDescent="0.2">
      <c r="A28" s="257" t="s">
        <v>1314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585">
        <v>0</v>
      </c>
      <c r="Z28" s="63"/>
    </row>
    <row r="29" spans="1:26" ht="12.95" customHeight="1" x14ac:dyDescent="0.2">
      <c r="A29" s="257" t="s">
        <v>1613</v>
      </c>
      <c r="B29" s="32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585">
        <v>0</v>
      </c>
      <c r="V29" s="585">
        <v>0</v>
      </c>
      <c r="W29" s="585">
        <v>0</v>
      </c>
      <c r="X29" s="585">
        <v>0</v>
      </c>
      <c r="Y29" s="585">
        <v>0</v>
      </c>
      <c r="Z29" s="63"/>
    </row>
    <row r="30" spans="1:26" ht="12.95" customHeight="1" x14ac:dyDescent="0.2">
      <c r="A30" s="257" t="s">
        <v>1315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585">
        <v>0</v>
      </c>
      <c r="V30" s="585">
        <v>0</v>
      </c>
      <c r="W30" s="585">
        <v>0</v>
      </c>
      <c r="X30" s="585">
        <v>0</v>
      </c>
      <c r="Y30" s="585">
        <v>0</v>
      </c>
      <c r="Z30" s="63"/>
    </row>
    <row r="31" spans="1:26" ht="12.95" customHeight="1" x14ac:dyDescent="0.2">
      <c r="A31" s="257" t="s">
        <v>1316</v>
      </c>
      <c r="B31" s="32">
        <v>0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585">
        <v>0</v>
      </c>
      <c r="V31" s="585">
        <v>0</v>
      </c>
      <c r="W31" s="585">
        <v>0</v>
      </c>
      <c r="X31" s="585">
        <v>0</v>
      </c>
      <c r="Y31" s="585">
        <v>0</v>
      </c>
      <c r="Z31" s="63"/>
    </row>
    <row r="32" spans="1:26" ht="12.95" customHeight="1" x14ac:dyDescent="0.2">
      <c r="A32" s="257" t="s">
        <v>1317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585">
        <v>0</v>
      </c>
      <c r="V32" s="585">
        <v>0</v>
      </c>
      <c r="W32" s="585">
        <v>0</v>
      </c>
      <c r="X32" s="585">
        <v>0</v>
      </c>
      <c r="Y32" s="585">
        <v>0</v>
      </c>
      <c r="Z32" s="63"/>
    </row>
    <row r="33" spans="1:25" ht="12.95" customHeight="1" x14ac:dyDescent="0.2">
      <c r="A33" s="256" t="s">
        <v>1318</v>
      </c>
      <c r="B33" s="585">
        <v>4276.1200799999997</v>
      </c>
      <c r="C33" s="585">
        <v>32187.785690000001</v>
      </c>
      <c r="D33" s="585">
        <v>62749.878659999995</v>
      </c>
      <c r="E33" s="585">
        <v>1085.7702300000001</v>
      </c>
      <c r="F33" s="585">
        <v>0</v>
      </c>
      <c r="G33" s="585">
        <v>1529.6586499999999</v>
      </c>
      <c r="H33" s="585">
        <v>7427.7211899999993</v>
      </c>
      <c r="I33" s="585">
        <v>14783.98841</v>
      </c>
      <c r="J33" s="585">
        <v>3196.2617899999996</v>
      </c>
      <c r="K33" s="585">
        <v>5399.0175299999992</v>
      </c>
      <c r="L33" s="585">
        <v>59581.891060000002</v>
      </c>
      <c r="M33" s="585">
        <v>223432.38699999999</v>
      </c>
      <c r="N33" s="585">
        <v>85124.954150000005</v>
      </c>
      <c r="O33" s="585">
        <v>6327.7746099999995</v>
      </c>
      <c r="P33" s="585">
        <v>15374.467690000001</v>
      </c>
      <c r="Q33" s="585">
        <v>0</v>
      </c>
      <c r="R33" s="585">
        <v>18509.943429999999</v>
      </c>
      <c r="S33" s="585">
        <v>10208.67779</v>
      </c>
      <c r="T33" s="585">
        <v>0</v>
      </c>
      <c r="U33" s="585">
        <v>6818.92472</v>
      </c>
      <c r="V33" s="585">
        <v>38637.718420000005</v>
      </c>
      <c r="W33" s="585">
        <v>87061.116850000006</v>
      </c>
      <c r="X33" s="585">
        <v>0</v>
      </c>
      <c r="Y33" s="585">
        <v>683714.05795000005</v>
      </c>
    </row>
    <row r="34" spans="1:25" ht="12.95" customHeight="1" x14ac:dyDescent="0.2">
      <c r="A34" s="256" t="s">
        <v>1001</v>
      </c>
      <c r="B34" s="585">
        <v>0</v>
      </c>
      <c r="C34" s="585">
        <v>0</v>
      </c>
      <c r="D34" s="585">
        <v>0</v>
      </c>
      <c r="E34" s="585">
        <v>0</v>
      </c>
      <c r="F34" s="585">
        <v>0</v>
      </c>
      <c r="G34" s="585">
        <v>0</v>
      </c>
      <c r="H34" s="585">
        <v>0</v>
      </c>
      <c r="I34" s="585">
        <v>0</v>
      </c>
      <c r="J34" s="585">
        <v>0</v>
      </c>
      <c r="K34" s="585">
        <v>0</v>
      </c>
      <c r="L34" s="585">
        <v>0</v>
      </c>
      <c r="M34" s="585">
        <v>0</v>
      </c>
      <c r="N34" s="585">
        <v>0</v>
      </c>
      <c r="O34" s="585">
        <v>0</v>
      </c>
      <c r="P34" s="585">
        <v>0</v>
      </c>
      <c r="Q34" s="585">
        <v>0</v>
      </c>
      <c r="R34" s="585">
        <v>0</v>
      </c>
      <c r="S34" s="585">
        <v>0</v>
      </c>
      <c r="T34" s="585">
        <v>0</v>
      </c>
      <c r="U34" s="585">
        <v>0</v>
      </c>
      <c r="V34" s="585">
        <v>0</v>
      </c>
      <c r="W34" s="585">
        <v>0</v>
      </c>
      <c r="X34" s="585">
        <v>0</v>
      </c>
      <c r="Y34" s="585">
        <v>0</v>
      </c>
    </row>
    <row r="35" spans="1:25" ht="12.95" customHeight="1" x14ac:dyDescent="0.2">
      <c r="A35" s="256" t="s">
        <v>1334</v>
      </c>
      <c r="B35" s="585">
        <v>34.180140000000002</v>
      </c>
      <c r="C35" s="585">
        <v>0</v>
      </c>
      <c r="D35" s="585">
        <v>392.33969999999999</v>
      </c>
      <c r="E35" s="585">
        <v>0</v>
      </c>
      <c r="F35" s="585">
        <v>0</v>
      </c>
      <c r="G35" s="585">
        <v>0</v>
      </c>
      <c r="H35" s="585">
        <v>100.18985000000001</v>
      </c>
      <c r="I35" s="585">
        <v>0</v>
      </c>
      <c r="J35" s="585">
        <v>63.682389999999998</v>
      </c>
      <c r="K35" s="585">
        <v>0</v>
      </c>
      <c r="L35" s="585">
        <v>3009.9749500000003</v>
      </c>
      <c r="M35" s="585">
        <v>7964.7870000000003</v>
      </c>
      <c r="N35" s="585">
        <v>23149.843539999998</v>
      </c>
      <c r="O35" s="585">
        <v>0</v>
      </c>
      <c r="P35" s="585">
        <v>62.891529999999996</v>
      </c>
      <c r="Q35" s="585">
        <v>0</v>
      </c>
      <c r="R35" s="585">
        <v>94.082619999999991</v>
      </c>
      <c r="S35" s="585">
        <v>2.9140600000000001</v>
      </c>
      <c r="T35" s="585">
        <v>0</v>
      </c>
      <c r="U35" s="585">
        <v>1.7258699999999998</v>
      </c>
      <c r="V35" s="585">
        <v>894.29568000000006</v>
      </c>
      <c r="W35" s="585">
        <v>228.14500000000001</v>
      </c>
      <c r="X35" s="585">
        <v>0</v>
      </c>
      <c r="Y35" s="585">
        <v>35999.052330000006</v>
      </c>
    </row>
    <row r="36" spans="1:25" ht="12.95" customHeight="1" x14ac:dyDescent="0.2">
      <c r="A36" s="250" t="s">
        <v>28</v>
      </c>
      <c r="B36" s="585">
        <v>0</v>
      </c>
      <c r="C36" s="585">
        <v>0</v>
      </c>
      <c r="D36" s="585">
        <v>0</v>
      </c>
      <c r="E36" s="585">
        <v>0</v>
      </c>
      <c r="F36" s="585">
        <v>0</v>
      </c>
      <c r="G36" s="585">
        <v>0</v>
      </c>
      <c r="H36" s="585">
        <v>0</v>
      </c>
      <c r="I36" s="585">
        <v>0</v>
      </c>
      <c r="J36" s="585">
        <v>0</v>
      </c>
      <c r="K36" s="585">
        <v>0</v>
      </c>
      <c r="L36" s="585">
        <v>0</v>
      </c>
      <c r="M36" s="585">
        <v>0</v>
      </c>
      <c r="N36" s="585">
        <v>601.28399999999999</v>
      </c>
      <c r="O36" s="585">
        <v>0</v>
      </c>
      <c r="P36" s="585">
        <v>0</v>
      </c>
      <c r="Q36" s="585">
        <v>0</v>
      </c>
      <c r="R36" s="585">
        <v>0</v>
      </c>
      <c r="S36" s="585">
        <v>0</v>
      </c>
      <c r="T36" s="585">
        <v>0</v>
      </c>
      <c r="U36" s="585">
        <v>0</v>
      </c>
      <c r="V36" s="585">
        <v>0</v>
      </c>
      <c r="W36" s="585">
        <v>0</v>
      </c>
      <c r="X36" s="585">
        <v>0</v>
      </c>
      <c r="Y36" s="585">
        <v>601.28399999999999</v>
      </c>
    </row>
    <row r="37" spans="1:25" ht="12.95" customHeight="1" x14ac:dyDescent="0.2">
      <c r="A37" s="256"/>
      <c r="B37" s="585"/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5"/>
      <c r="T37" s="585"/>
      <c r="U37" s="585"/>
      <c r="V37" s="585"/>
      <c r="W37" s="585"/>
      <c r="X37" s="585"/>
      <c r="Y37" s="585"/>
    </row>
    <row r="38" spans="1:25" s="63" customFormat="1" ht="15" customHeight="1" x14ac:dyDescent="0.2">
      <c r="A38" s="1324" t="s">
        <v>841</v>
      </c>
      <c r="B38" s="1733">
        <v>8121.48495</v>
      </c>
      <c r="C38" s="1733">
        <v>75582.604569999996</v>
      </c>
      <c r="D38" s="1733">
        <v>117571.58939999998</v>
      </c>
      <c r="E38" s="1733">
        <v>66050.560378800001</v>
      </c>
      <c r="F38" s="1733">
        <v>7.527000000000001</v>
      </c>
      <c r="G38" s="1733">
        <v>21734.311044796228</v>
      </c>
      <c r="H38" s="1733">
        <v>12137.59519</v>
      </c>
      <c r="I38" s="1733">
        <v>194473.56035999997</v>
      </c>
      <c r="J38" s="1733">
        <v>13326.727680000002</v>
      </c>
      <c r="K38" s="1733">
        <v>33909.900699999998</v>
      </c>
      <c r="L38" s="1733">
        <v>139356.57231626601</v>
      </c>
      <c r="M38" s="1733">
        <v>563171.48711177707</v>
      </c>
      <c r="N38" s="1733">
        <v>222122.36028000002</v>
      </c>
      <c r="O38" s="1733">
        <v>16774.357884000001</v>
      </c>
      <c r="P38" s="1733">
        <v>38229.23072</v>
      </c>
      <c r="Q38" s="1733">
        <v>103789.97207999999</v>
      </c>
      <c r="R38" s="1733">
        <v>166292.02786999999</v>
      </c>
      <c r="S38" s="1733">
        <v>60898.771150000008</v>
      </c>
      <c r="T38" s="1733">
        <v>34630.014069999997</v>
      </c>
      <c r="U38" s="1733">
        <v>91404.04221</v>
      </c>
      <c r="V38" s="1733">
        <v>168030.46670999998</v>
      </c>
      <c r="W38" s="1733">
        <v>229293.73147999999</v>
      </c>
      <c r="X38" s="1733">
        <v>810084.00179000001</v>
      </c>
      <c r="Y38" s="1733">
        <v>3186992.8969456395</v>
      </c>
    </row>
    <row r="39" spans="1:25" ht="12.95" customHeight="1" x14ac:dyDescent="0.2">
      <c r="A39" s="256"/>
      <c r="B39" s="1150"/>
      <c r="C39" s="1150"/>
      <c r="D39" s="1150"/>
      <c r="E39" s="1150"/>
      <c r="F39" s="1150"/>
      <c r="G39" s="1150"/>
      <c r="H39" s="1150"/>
      <c r="I39" s="1150"/>
      <c r="J39" s="1150"/>
      <c r="K39" s="1150"/>
      <c r="L39" s="1150"/>
      <c r="M39" s="1150"/>
      <c r="N39" s="1150"/>
      <c r="O39" s="1150"/>
      <c r="P39" s="1150"/>
      <c r="Q39" s="1150"/>
      <c r="R39" s="1150"/>
      <c r="S39" s="1150"/>
      <c r="T39" s="1150"/>
      <c r="U39" s="1150"/>
      <c r="V39" s="1150"/>
      <c r="W39" s="1150"/>
      <c r="X39" s="1150"/>
      <c r="Y39" s="1150"/>
    </row>
    <row r="40" spans="1:25" ht="15" customHeight="1" x14ac:dyDescent="0.2">
      <c r="A40" s="914" t="s">
        <v>848</v>
      </c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585"/>
      <c r="W40" s="585"/>
      <c r="X40" s="585"/>
      <c r="Y40" s="585"/>
    </row>
    <row r="41" spans="1:25" ht="12.95" customHeight="1" x14ac:dyDescent="0.2">
      <c r="A41" s="78" t="s">
        <v>695</v>
      </c>
      <c r="B41" s="585">
        <v>-7517.6030699999992</v>
      </c>
      <c r="C41" s="585">
        <v>-48197.555710000001</v>
      </c>
      <c r="D41" s="585">
        <v>-75315.205920000008</v>
      </c>
      <c r="E41" s="585">
        <v>-14510.56949</v>
      </c>
      <c r="F41" s="585">
        <v>-0.51100000000000001</v>
      </c>
      <c r="G41" s="585">
        <v>-2768.6221200000009</v>
      </c>
      <c r="H41" s="585">
        <v>-6340.0207499999997</v>
      </c>
      <c r="I41" s="585">
        <v>-54341.492270000002</v>
      </c>
      <c r="J41" s="585">
        <v>-7463.9429600000003</v>
      </c>
      <c r="K41" s="585">
        <v>-5734.6327199999987</v>
      </c>
      <c r="L41" s="585">
        <v>-118085.14180468544</v>
      </c>
      <c r="M41" s="585">
        <v>-432889.36499999999</v>
      </c>
      <c r="N41" s="585">
        <v>-118165.466885919</v>
      </c>
      <c r="O41" s="585">
        <v>-8496.2413607509989</v>
      </c>
      <c r="P41" s="585">
        <v>-31570.280710000003</v>
      </c>
      <c r="Q41" s="585">
        <v>-20734.227686582431</v>
      </c>
      <c r="R41" s="585">
        <v>-35354.4296055706</v>
      </c>
      <c r="S41" s="585">
        <v>-75154.329550000009</v>
      </c>
      <c r="T41" s="585">
        <v>-3395.6866699999996</v>
      </c>
      <c r="U41" s="585">
        <v>-17723.771979999998</v>
      </c>
      <c r="V41" s="585">
        <v>-91076.598039999997</v>
      </c>
      <c r="W41" s="585">
        <v>-109243.36598000002</v>
      </c>
      <c r="X41" s="585">
        <v>-345685.45156000002</v>
      </c>
      <c r="Y41" s="585">
        <v>-1629764.5128435085</v>
      </c>
    </row>
    <row r="42" spans="1:25" ht="12.95" customHeight="1" x14ac:dyDescent="0.2">
      <c r="A42" s="897" t="s">
        <v>693</v>
      </c>
      <c r="B42" s="585">
        <v>-7314.9982199999995</v>
      </c>
      <c r="C42" s="585">
        <v>-49966.902999999998</v>
      </c>
      <c r="D42" s="585">
        <v>-75057.36116</v>
      </c>
      <c r="E42" s="585">
        <v>-11883.527480000001</v>
      </c>
      <c r="F42" s="585">
        <v>0</v>
      </c>
      <c r="G42" s="585">
        <v>-2922.3505200000004</v>
      </c>
      <c r="H42" s="585">
        <v>-6308.7907999999998</v>
      </c>
      <c r="I42" s="585">
        <v>-50657.506950000003</v>
      </c>
      <c r="J42" s="585">
        <v>-7586.3274800000008</v>
      </c>
      <c r="K42" s="585">
        <v>-6358.0178099999994</v>
      </c>
      <c r="L42" s="585">
        <v>-116362.13719999997</v>
      </c>
      <c r="M42" s="585">
        <v>-430720.24099999998</v>
      </c>
      <c r="N42" s="585">
        <v>-119686.64268999999</v>
      </c>
      <c r="O42" s="585">
        <v>-8268.1299887509995</v>
      </c>
      <c r="P42" s="585">
        <v>-32033.141</v>
      </c>
      <c r="Q42" s="585">
        <v>-19376.31393</v>
      </c>
      <c r="R42" s="585">
        <v>-46668.779335570602</v>
      </c>
      <c r="S42" s="585">
        <v>-77249.690290000013</v>
      </c>
      <c r="T42" s="585">
        <v>-2655.5369999999998</v>
      </c>
      <c r="U42" s="585">
        <v>-16361.524439999999</v>
      </c>
      <c r="V42" s="585">
        <v>-85676.406359999994</v>
      </c>
      <c r="W42" s="585">
        <v>-109375.19998</v>
      </c>
      <c r="X42" s="585">
        <v>-315780.00030000001</v>
      </c>
      <c r="Y42" s="585">
        <v>-1598269.5269343215</v>
      </c>
    </row>
    <row r="43" spans="1:25" ht="12.95" customHeight="1" x14ac:dyDescent="0.2">
      <c r="A43" s="897" t="s">
        <v>156</v>
      </c>
      <c r="B43" s="585">
        <v>-7314.9982199999995</v>
      </c>
      <c r="C43" s="585">
        <v>-49966.902999999998</v>
      </c>
      <c r="D43" s="585">
        <v>-75057.36116</v>
      </c>
      <c r="E43" s="585">
        <v>-1707.1880499999997</v>
      </c>
      <c r="F43" s="585">
        <v>0</v>
      </c>
      <c r="G43" s="585">
        <v>-2922.3505200000004</v>
      </c>
      <c r="H43" s="585">
        <v>-6308.7907999999998</v>
      </c>
      <c r="I43" s="585">
        <v>-50657.506950000003</v>
      </c>
      <c r="J43" s="585">
        <v>-7586.3274800000008</v>
      </c>
      <c r="K43" s="585">
        <v>-6358.0178099999994</v>
      </c>
      <c r="L43" s="585">
        <v>-116362.13719999997</v>
      </c>
      <c r="M43" s="585">
        <v>-430720.24099999998</v>
      </c>
      <c r="N43" s="585">
        <v>-119686.64268999999</v>
      </c>
      <c r="O43" s="585">
        <v>-8268.1299887509995</v>
      </c>
      <c r="P43" s="585">
        <v>-32033.141</v>
      </c>
      <c r="Q43" s="585">
        <v>-19376.31393</v>
      </c>
      <c r="R43" s="585">
        <v>-46668.779335570602</v>
      </c>
      <c r="S43" s="585">
        <v>-77249.690290000013</v>
      </c>
      <c r="T43" s="585">
        <v>-2655.5369999999998</v>
      </c>
      <c r="U43" s="585">
        <v>-16361.524439999999</v>
      </c>
      <c r="V43" s="585">
        <v>-85676.406359999994</v>
      </c>
      <c r="W43" s="585">
        <v>-109375.19998</v>
      </c>
      <c r="X43" s="585">
        <v>-315780.00030000001</v>
      </c>
      <c r="Y43" s="585">
        <v>-1588093.1875043216</v>
      </c>
    </row>
    <row r="44" spans="1:25" ht="12.95" customHeight="1" x14ac:dyDescent="0.2">
      <c r="A44" s="897" t="s">
        <v>157</v>
      </c>
      <c r="B44" s="585">
        <v>0</v>
      </c>
      <c r="C44" s="585">
        <v>0</v>
      </c>
      <c r="D44" s="585">
        <v>0</v>
      </c>
      <c r="E44" s="585">
        <v>-10176.33943</v>
      </c>
      <c r="F44" s="585">
        <v>0</v>
      </c>
      <c r="G44" s="585">
        <v>0</v>
      </c>
      <c r="H44" s="585">
        <v>0</v>
      </c>
      <c r="I44" s="585">
        <v>0</v>
      </c>
      <c r="J44" s="585">
        <v>0</v>
      </c>
      <c r="K44" s="585">
        <v>0</v>
      </c>
      <c r="L44" s="585">
        <v>0</v>
      </c>
      <c r="M44" s="585">
        <v>0</v>
      </c>
      <c r="N44" s="585">
        <v>0</v>
      </c>
      <c r="O44" s="585">
        <v>0</v>
      </c>
      <c r="P44" s="585">
        <v>0</v>
      </c>
      <c r="Q44" s="585">
        <v>0</v>
      </c>
      <c r="R44" s="585">
        <v>0</v>
      </c>
      <c r="S44" s="585">
        <v>0</v>
      </c>
      <c r="T44" s="585">
        <v>0</v>
      </c>
      <c r="U44" s="585">
        <v>0</v>
      </c>
      <c r="V44" s="585">
        <v>0</v>
      </c>
      <c r="W44" s="585">
        <v>0</v>
      </c>
      <c r="X44" s="585">
        <v>0</v>
      </c>
      <c r="Y44" s="585">
        <v>-10176.33943</v>
      </c>
    </row>
    <row r="45" spans="1:25" ht="12.95" customHeight="1" x14ac:dyDescent="0.2">
      <c r="A45" s="897" t="s">
        <v>691</v>
      </c>
      <c r="B45" s="585">
        <v>129.625</v>
      </c>
      <c r="C45" s="585">
        <v>1848.43</v>
      </c>
      <c r="D45" s="585">
        <v>70.313389999999998</v>
      </c>
      <c r="E45" s="585">
        <v>44.874639999999999</v>
      </c>
      <c r="F45" s="585">
        <v>0</v>
      </c>
      <c r="G45" s="585">
        <v>591.87311999999997</v>
      </c>
      <c r="H45" s="585">
        <v>16.2728</v>
      </c>
      <c r="I45" s="585">
        <v>1012.4865699999999</v>
      </c>
      <c r="J45" s="585">
        <v>427.28688</v>
      </c>
      <c r="K45" s="585">
        <v>395.51443</v>
      </c>
      <c r="L45" s="585">
        <v>629.8500553145301</v>
      </c>
      <c r="M45" s="585">
        <v>1635.7509999999997</v>
      </c>
      <c r="N45" s="585">
        <v>2115.3134399999999</v>
      </c>
      <c r="O45" s="585">
        <v>300.65139799999997</v>
      </c>
      <c r="P45" s="585">
        <v>844.33619999999928</v>
      </c>
      <c r="Q45" s="585">
        <v>1545.0288999999998</v>
      </c>
      <c r="R45" s="585">
        <v>15533.807830000002</v>
      </c>
      <c r="S45" s="585">
        <v>88</v>
      </c>
      <c r="T45" s="585">
        <v>3.38</v>
      </c>
      <c r="U45" s="585">
        <v>411.41460999999998</v>
      </c>
      <c r="V45" s="585">
        <v>483.21611999999999</v>
      </c>
      <c r="W45" s="585">
        <v>3618.4690000000001</v>
      </c>
      <c r="X45" s="585">
        <v>3984.9830299999999</v>
      </c>
      <c r="Y45" s="585">
        <v>35730.878413314531</v>
      </c>
    </row>
    <row r="46" spans="1:25" ht="12.95" customHeight="1" x14ac:dyDescent="0.2">
      <c r="A46" s="73" t="s">
        <v>1606</v>
      </c>
      <c r="B46" s="585">
        <v>129.625</v>
      </c>
      <c r="C46" s="585">
        <v>1590.3150000000001</v>
      </c>
      <c r="D46" s="585">
        <v>70.313389999999998</v>
      </c>
      <c r="E46" s="585">
        <v>44.874639999999999</v>
      </c>
      <c r="F46" s="585">
        <v>0</v>
      </c>
      <c r="G46" s="585">
        <v>591.87311999999997</v>
      </c>
      <c r="H46" s="585">
        <v>16.2728</v>
      </c>
      <c r="I46" s="585">
        <v>1012.4865699999999</v>
      </c>
      <c r="J46" s="585">
        <v>427.28688</v>
      </c>
      <c r="K46" s="585">
        <v>395.51443</v>
      </c>
      <c r="L46" s="585">
        <v>629.8500553145301</v>
      </c>
      <c r="M46" s="585">
        <v>1635.7509999999997</v>
      </c>
      <c r="N46" s="585">
        <v>2115.3134399999999</v>
      </c>
      <c r="O46" s="585">
        <v>300.65139799999997</v>
      </c>
      <c r="P46" s="585">
        <v>844.33619999999928</v>
      </c>
      <c r="Q46" s="585">
        <v>1545.0288999999998</v>
      </c>
      <c r="R46" s="585">
        <v>15533.807830000002</v>
      </c>
      <c r="S46" s="585">
        <v>88</v>
      </c>
      <c r="T46" s="585">
        <v>3.38</v>
      </c>
      <c r="U46" s="585">
        <v>411.41460999999998</v>
      </c>
      <c r="V46" s="585">
        <v>483.21611999999999</v>
      </c>
      <c r="W46" s="585">
        <v>3618.4690000000001</v>
      </c>
      <c r="X46" s="585">
        <v>3984.9830299999999</v>
      </c>
      <c r="Y46" s="585">
        <v>35472.763413314533</v>
      </c>
    </row>
    <row r="47" spans="1:25" ht="12.95" customHeight="1" x14ac:dyDescent="0.2">
      <c r="A47" s="73" t="s">
        <v>1922</v>
      </c>
      <c r="B47" s="585">
        <v>0</v>
      </c>
      <c r="C47" s="585">
        <v>1590.3150000000001</v>
      </c>
      <c r="D47" s="585">
        <v>17.456240000000001</v>
      </c>
      <c r="E47" s="585">
        <v>44.874639999999999</v>
      </c>
      <c r="F47" s="585">
        <v>0</v>
      </c>
      <c r="G47" s="585">
        <v>591.87311999999997</v>
      </c>
      <c r="H47" s="585">
        <v>0</v>
      </c>
      <c r="I47" s="585">
        <v>0</v>
      </c>
      <c r="J47" s="585">
        <v>427.28688</v>
      </c>
      <c r="K47" s="585">
        <v>0</v>
      </c>
      <c r="L47" s="585">
        <v>472.11873475000004</v>
      </c>
      <c r="M47" s="585">
        <v>1523.2535999999998</v>
      </c>
      <c r="N47" s="585">
        <v>1282.9965400000001</v>
      </c>
      <c r="O47" s="585">
        <v>300.65139799999997</v>
      </c>
      <c r="P47" s="585">
        <v>0</v>
      </c>
      <c r="Q47" s="585">
        <v>1186.8431699999999</v>
      </c>
      <c r="R47" s="585">
        <v>13944.222760000001</v>
      </c>
      <c r="S47" s="585">
        <v>0</v>
      </c>
      <c r="T47" s="585">
        <v>3.38</v>
      </c>
      <c r="U47" s="585">
        <v>0</v>
      </c>
      <c r="V47" s="585">
        <v>0</v>
      </c>
      <c r="W47" s="585">
        <v>2837.1750000000002</v>
      </c>
      <c r="X47" s="585">
        <v>3984.9830299999999</v>
      </c>
      <c r="Y47" s="585">
        <v>28207.43011275</v>
      </c>
    </row>
    <row r="48" spans="1:25" ht="12.95" customHeight="1" x14ac:dyDescent="0.2">
      <c r="A48" s="73" t="s">
        <v>1004</v>
      </c>
      <c r="B48" s="585">
        <v>129.625</v>
      </c>
      <c r="C48" s="585">
        <v>0</v>
      </c>
      <c r="D48" s="585">
        <v>52.857150000000004</v>
      </c>
      <c r="E48" s="585">
        <v>0</v>
      </c>
      <c r="F48" s="585">
        <v>0</v>
      </c>
      <c r="G48" s="585">
        <v>0</v>
      </c>
      <c r="H48" s="585">
        <v>16.2728</v>
      </c>
      <c r="I48" s="585">
        <v>1012.4865699999999</v>
      </c>
      <c r="J48" s="585">
        <v>0</v>
      </c>
      <c r="K48" s="585">
        <v>395.51443</v>
      </c>
      <c r="L48" s="585">
        <v>157.73132056453002</v>
      </c>
      <c r="M48" s="585">
        <v>112.4974</v>
      </c>
      <c r="N48" s="585">
        <v>832.31690000000003</v>
      </c>
      <c r="O48" s="585">
        <v>0</v>
      </c>
      <c r="P48" s="585">
        <v>844.33619999999928</v>
      </c>
      <c r="Q48" s="585">
        <v>358.18572999999998</v>
      </c>
      <c r="R48" s="585">
        <v>1589.585070000001</v>
      </c>
      <c r="S48" s="585">
        <v>88</v>
      </c>
      <c r="T48" s="585">
        <v>0</v>
      </c>
      <c r="U48" s="585">
        <v>411.41460999999998</v>
      </c>
      <c r="V48" s="585">
        <v>483.21611999999999</v>
      </c>
      <c r="W48" s="585">
        <v>781.29399999999998</v>
      </c>
      <c r="X48" s="585">
        <v>0</v>
      </c>
      <c r="Y48" s="585">
        <v>7265.33330056453</v>
      </c>
    </row>
    <row r="49" spans="1:25" ht="12.95" customHeight="1" x14ac:dyDescent="0.2">
      <c r="A49" s="73" t="s">
        <v>1013</v>
      </c>
      <c r="B49" s="585">
        <v>0</v>
      </c>
      <c r="C49" s="585">
        <v>0</v>
      </c>
      <c r="D49" s="585">
        <v>0</v>
      </c>
      <c r="E49" s="585">
        <v>0</v>
      </c>
      <c r="F49" s="585">
        <v>0</v>
      </c>
      <c r="G49" s="585">
        <v>0</v>
      </c>
      <c r="H49" s="585">
        <v>0</v>
      </c>
      <c r="I49" s="585">
        <v>0</v>
      </c>
      <c r="J49" s="585">
        <v>0</v>
      </c>
      <c r="K49" s="585">
        <v>0</v>
      </c>
      <c r="L49" s="585">
        <v>0</v>
      </c>
      <c r="M49" s="585">
        <v>0</v>
      </c>
      <c r="N49" s="585">
        <v>0</v>
      </c>
      <c r="O49" s="585">
        <v>0</v>
      </c>
      <c r="P49" s="585">
        <v>0</v>
      </c>
      <c r="Q49" s="585">
        <v>0</v>
      </c>
      <c r="R49" s="585">
        <v>0</v>
      </c>
      <c r="S49" s="585">
        <v>0</v>
      </c>
      <c r="T49" s="585">
        <v>0</v>
      </c>
      <c r="U49" s="585">
        <v>0</v>
      </c>
      <c r="V49" s="585">
        <v>0</v>
      </c>
      <c r="W49" s="585">
        <v>0</v>
      </c>
      <c r="X49" s="585">
        <v>0</v>
      </c>
      <c r="Y49" s="585">
        <v>0</v>
      </c>
    </row>
    <row r="50" spans="1:25" ht="12.95" customHeight="1" x14ac:dyDescent="0.2">
      <c r="A50" s="73" t="s">
        <v>694</v>
      </c>
      <c r="B50" s="585">
        <v>0</v>
      </c>
      <c r="C50" s="585">
        <v>258.11500000000001</v>
      </c>
      <c r="D50" s="585">
        <v>0</v>
      </c>
      <c r="E50" s="585">
        <v>0</v>
      </c>
      <c r="F50" s="585">
        <v>0</v>
      </c>
      <c r="G50" s="585">
        <v>0</v>
      </c>
      <c r="H50" s="585">
        <v>0</v>
      </c>
      <c r="I50" s="585">
        <v>0</v>
      </c>
      <c r="J50" s="585">
        <v>0</v>
      </c>
      <c r="K50" s="585">
        <v>0</v>
      </c>
      <c r="L50" s="585">
        <v>0</v>
      </c>
      <c r="M50" s="585">
        <v>0</v>
      </c>
      <c r="N50" s="585">
        <v>0</v>
      </c>
      <c r="O50" s="585">
        <v>0</v>
      </c>
      <c r="P50" s="585">
        <v>0</v>
      </c>
      <c r="Q50" s="585">
        <v>0</v>
      </c>
      <c r="R50" s="585">
        <v>0</v>
      </c>
      <c r="S50" s="585">
        <v>0</v>
      </c>
      <c r="T50" s="585">
        <v>0</v>
      </c>
      <c r="U50" s="585">
        <v>0</v>
      </c>
      <c r="V50" s="585">
        <v>0</v>
      </c>
      <c r="W50" s="585">
        <v>0</v>
      </c>
      <c r="X50" s="585">
        <v>0</v>
      </c>
      <c r="Y50" s="585">
        <v>258.11500000000001</v>
      </c>
    </row>
    <row r="51" spans="1:25" ht="12.95" customHeight="1" x14ac:dyDescent="0.2">
      <c r="A51" s="73" t="s">
        <v>1014</v>
      </c>
      <c r="B51" s="585">
        <v>0</v>
      </c>
      <c r="C51" s="585">
        <v>258.11500000000001</v>
      </c>
      <c r="D51" s="585">
        <v>0</v>
      </c>
      <c r="E51" s="585">
        <v>0</v>
      </c>
      <c r="F51" s="585">
        <v>0</v>
      </c>
      <c r="G51" s="585">
        <v>0</v>
      </c>
      <c r="H51" s="585">
        <v>0</v>
      </c>
      <c r="I51" s="585">
        <v>0</v>
      </c>
      <c r="J51" s="585">
        <v>0</v>
      </c>
      <c r="K51" s="585">
        <v>0</v>
      </c>
      <c r="L51" s="585">
        <v>0</v>
      </c>
      <c r="M51" s="585">
        <v>0</v>
      </c>
      <c r="N51" s="585">
        <v>0</v>
      </c>
      <c r="O51" s="585">
        <v>0</v>
      </c>
      <c r="P51" s="585">
        <v>0</v>
      </c>
      <c r="Q51" s="585">
        <v>0</v>
      </c>
      <c r="R51" s="585">
        <v>0</v>
      </c>
      <c r="S51" s="585">
        <v>0</v>
      </c>
      <c r="T51" s="585">
        <v>0</v>
      </c>
      <c r="U51" s="585">
        <v>0</v>
      </c>
      <c r="V51" s="585">
        <v>0</v>
      </c>
      <c r="W51" s="585">
        <v>0</v>
      </c>
      <c r="X51" s="585">
        <v>0</v>
      </c>
      <c r="Y51" s="585">
        <v>258.11500000000001</v>
      </c>
    </row>
    <row r="52" spans="1:25" ht="12.95" customHeight="1" x14ac:dyDescent="0.2">
      <c r="A52" s="73" t="s">
        <v>1015</v>
      </c>
      <c r="B52" s="585">
        <v>0</v>
      </c>
      <c r="C52" s="585">
        <v>0</v>
      </c>
      <c r="D52" s="585">
        <v>0</v>
      </c>
      <c r="E52" s="585">
        <v>0</v>
      </c>
      <c r="F52" s="585">
        <v>0</v>
      </c>
      <c r="G52" s="585">
        <v>0</v>
      </c>
      <c r="H52" s="585">
        <v>0</v>
      </c>
      <c r="I52" s="585">
        <v>0</v>
      </c>
      <c r="J52" s="585">
        <v>0</v>
      </c>
      <c r="K52" s="585">
        <v>0</v>
      </c>
      <c r="L52" s="585">
        <v>0</v>
      </c>
      <c r="M52" s="585">
        <v>0</v>
      </c>
      <c r="N52" s="585">
        <v>0</v>
      </c>
      <c r="O52" s="585">
        <v>0</v>
      </c>
      <c r="P52" s="585">
        <v>0</v>
      </c>
      <c r="Q52" s="585">
        <v>0</v>
      </c>
      <c r="R52" s="585">
        <v>0</v>
      </c>
      <c r="S52" s="585">
        <v>0</v>
      </c>
      <c r="T52" s="585">
        <v>0</v>
      </c>
      <c r="U52" s="585">
        <v>0</v>
      </c>
      <c r="V52" s="585">
        <v>0</v>
      </c>
      <c r="W52" s="585">
        <v>0</v>
      </c>
      <c r="X52" s="585">
        <v>0</v>
      </c>
      <c r="Y52" s="585">
        <v>0</v>
      </c>
    </row>
    <row r="53" spans="1:25" ht="12.95" customHeight="1" x14ac:dyDescent="0.2">
      <c r="A53" s="73" t="s">
        <v>1013</v>
      </c>
      <c r="B53" s="585">
        <v>0</v>
      </c>
      <c r="C53" s="585">
        <v>0</v>
      </c>
      <c r="D53" s="585">
        <v>0</v>
      </c>
      <c r="E53" s="585">
        <v>0</v>
      </c>
      <c r="F53" s="585">
        <v>0</v>
      </c>
      <c r="G53" s="585">
        <v>0</v>
      </c>
      <c r="H53" s="585">
        <v>0</v>
      </c>
      <c r="I53" s="585">
        <v>0</v>
      </c>
      <c r="J53" s="585">
        <v>0</v>
      </c>
      <c r="K53" s="585">
        <v>0</v>
      </c>
      <c r="L53" s="585">
        <v>0</v>
      </c>
      <c r="M53" s="585">
        <v>0</v>
      </c>
      <c r="N53" s="585">
        <v>0</v>
      </c>
      <c r="O53" s="585">
        <v>0</v>
      </c>
      <c r="P53" s="585">
        <v>0</v>
      </c>
      <c r="Q53" s="585">
        <v>0</v>
      </c>
      <c r="R53" s="585">
        <v>0</v>
      </c>
      <c r="S53" s="585">
        <v>0</v>
      </c>
      <c r="T53" s="585">
        <v>0</v>
      </c>
      <c r="U53" s="585">
        <v>0</v>
      </c>
      <c r="V53" s="585">
        <v>0</v>
      </c>
      <c r="W53" s="585">
        <v>0</v>
      </c>
      <c r="X53" s="585">
        <v>0</v>
      </c>
      <c r="Y53" s="585">
        <v>0</v>
      </c>
    </row>
    <row r="54" spans="1:25" ht="12.95" customHeight="1" x14ac:dyDescent="0.2">
      <c r="A54" s="256" t="s">
        <v>1319</v>
      </c>
      <c r="B54" s="585">
        <v>-332.22984999999949</v>
      </c>
      <c r="C54" s="585">
        <v>-79.082709999999224</v>
      </c>
      <c r="D54" s="585">
        <v>-328.15815000000083</v>
      </c>
      <c r="E54" s="585">
        <v>-2671.9166499999997</v>
      </c>
      <c r="F54" s="585">
        <v>-0.51100000000000001</v>
      </c>
      <c r="G54" s="585">
        <v>-438.14472000000001</v>
      </c>
      <c r="H54" s="585">
        <v>-47.502749999999736</v>
      </c>
      <c r="I54" s="585">
        <v>-4696.4718900000034</v>
      </c>
      <c r="J54" s="585">
        <v>-304.90235999999959</v>
      </c>
      <c r="K54" s="585">
        <v>227.87066000000078</v>
      </c>
      <c r="L54" s="585">
        <v>-2352.8546599999991</v>
      </c>
      <c r="M54" s="585">
        <v>-3804.8749999999991</v>
      </c>
      <c r="N54" s="585">
        <v>-594.13763591899794</v>
      </c>
      <c r="O54" s="585">
        <v>-528.76276999999993</v>
      </c>
      <c r="P54" s="585">
        <v>-381.47591000000011</v>
      </c>
      <c r="Q54" s="585">
        <v>-2902.9426565824315</v>
      </c>
      <c r="R54" s="585">
        <v>-4219.458099999998</v>
      </c>
      <c r="S54" s="585">
        <v>2007.3607400000033</v>
      </c>
      <c r="T54" s="585">
        <v>-743.52967000000001</v>
      </c>
      <c r="U54" s="585">
        <v>-1773.6621499999994</v>
      </c>
      <c r="V54" s="585">
        <v>-5883.407799999999</v>
      </c>
      <c r="W54" s="585">
        <v>-3486.6350000000025</v>
      </c>
      <c r="X54" s="585">
        <v>-33890.434289999997</v>
      </c>
      <c r="Y54" s="585">
        <v>-67225.864322501424</v>
      </c>
    </row>
    <row r="55" spans="1:25" ht="12.95" customHeight="1" x14ac:dyDescent="0.2">
      <c r="A55" s="256" t="s">
        <v>1301</v>
      </c>
      <c r="B55" s="585">
        <v>-2378.9622899999999</v>
      </c>
      <c r="C55" s="585">
        <v>-2887.87221</v>
      </c>
      <c r="D55" s="585">
        <v>-9460.8131400000002</v>
      </c>
      <c r="E55" s="585">
        <v>-9027.8515299999999</v>
      </c>
      <c r="F55" s="585">
        <v>-0.51100000000000001</v>
      </c>
      <c r="G55" s="585">
        <v>-2184.16813</v>
      </c>
      <c r="H55" s="585">
        <v>-1078.9298999999999</v>
      </c>
      <c r="I55" s="585">
        <v>-19164.938140000002</v>
      </c>
      <c r="J55" s="585">
        <v>-2705.8963599999997</v>
      </c>
      <c r="K55" s="585">
        <v>-4227.3069699999996</v>
      </c>
      <c r="L55" s="585">
        <v>-14292.436009999999</v>
      </c>
      <c r="M55" s="585">
        <v>-50291.264999999999</v>
      </c>
      <c r="N55" s="585">
        <v>-17052.100999999999</v>
      </c>
      <c r="O55" s="585">
        <v>-1967.5239099999999</v>
      </c>
      <c r="P55" s="585">
        <v>-3275.63472</v>
      </c>
      <c r="Q55" s="585">
        <v>-8852.8557028382202</v>
      </c>
      <c r="R55" s="585">
        <v>-25177.146539999998</v>
      </c>
      <c r="S55" s="585">
        <v>-15970.739109999999</v>
      </c>
      <c r="T55" s="585">
        <v>-1306.952</v>
      </c>
      <c r="U55" s="585">
        <v>-5819.4035800000001</v>
      </c>
      <c r="V55" s="585">
        <v>-28625.35039</v>
      </c>
      <c r="W55" s="585">
        <v>-18432.132000000001</v>
      </c>
      <c r="X55" s="585">
        <v>-43280.644329999996</v>
      </c>
      <c r="Y55" s="585">
        <v>-287461.4339628382</v>
      </c>
    </row>
    <row r="56" spans="1:25" ht="12.95" customHeight="1" x14ac:dyDescent="0.2">
      <c r="A56" s="256" t="s">
        <v>1320</v>
      </c>
      <c r="B56" s="585">
        <v>42.470489999999998</v>
      </c>
      <c r="C56" s="585">
        <v>629.82313000000079</v>
      </c>
      <c r="D56" s="585">
        <v>154.08000000000001</v>
      </c>
      <c r="E56" s="585">
        <v>31.47062</v>
      </c>
      <c r="F56" s="585">
        <v>0</v>
      </c>
      <c r="G56" s="585">
        <v>845.35870999999997</v>
      </c>
      <c r="H56" s="585">
        <v>53.399000000000001</v>
      </c>
      <c r="I56" s="585">
        <v>294.49065999999999</v>
      </c>
      <c r="J56" s="585">
        <v>484.92914000000002</v>
      </c>
      <c r="K56" s="585">
        <v>951.33564999999987</v>
      </c>
      <c r="L56" s="585">
        <v>566.54908</v>
      </c>
      <c r="M56" s="585">
        <v>953.38900000000001</v>
      </c>
      <c r="N56" s="585">
        <v>1221.030824081</v>
      </c>
      <c r="O56" s="585">
        <v>24.599930000000001</v>
      </c>
      <c r="P56" s="585">
        <v>1634.72974</v>
      </c>
      <c r="Q56" s="585">
        <v>1079.3129162557884</v>
      </c>
      <c r="R56" s="585">
        <v>8408.9500399999997</v>
      </c>
      <c r="S56" s="585">
        <v>0</v>
      </c>
      <c r="T56" s="585">
        <v>551.74199999999996</v>
      </c>
      <c r="U56" s="585">
        <v>622.45455000000004</v>
      </c>
      <c r="V56" s="585">
        <v>491.45961</v>
      </c>
      <c r="W56" s="585">
        <v>5311.8459999999995</v>
      </c>
      <c r="X56" s="585">
        <v>0</v>
      </c>
      <c r="Y56" s="585">
        <v>24353.421090336786</v>
      </c>
    </row>
    <row r="57" spans="1:25" ht="12.95" customHeight="1" x14ac:dyDescent="0.2">
      <c r="A57" s="256" t="s">
        <v>1321</v>
      </c>
      <c r="B57" s="585">
        <v>2064.4530600000003</v>
      </c>
      <c r="C57" s="585">
        <v>2178.9663700000001</v>
      </c>
      <c r="D57" s="585">
        <v>9137.6457599999994</v>
      </c>
      <c r="E57" s="585">
        <v>6344.2476100000003</v>
      </c>
      <c r="F57" s="585">
        <v>0</v>
      </c>
      <c r="G57" s="585">
        <v>1494.7653600000001</v>
      </c>
      <c r="H57" s="585">
        <v>1060.72415</v>
      </c>
      <c r="I57" s="585">
        <v>14764.850039999999</v>
      </c>
      <c r="J57" s="585">
        <v>2100.0146</v>
      </c>
      <c r="K57" s="585">
        <v>3749.5117200000004</v>
      </c>
      <c r="L57" s="585">
        <v>11970.14704</v>
      </c>
      <c r="M57" s="585">
        <v>46122.470999999998</v>
      </c>
      <c r="N57" s="585">
        <v>15842.6353</v>
      </c>
      <c r="O57" s="585">
        <v>1445.3237199999999</v>
      </c>
      <c r="P57" s="585">
        <v>2516.1444200000001</v>
      </c>
      <c r="Q57" s="585">
        <v>5833.6783599999999</v>
      </c>
      <c r="R57" s="585">
        <v>21519.264569999999</v>
      </c>
      <c r="S57" s="585">
        <v>18117.265480000002</v>
      </c>
      <c r="T57" s="585">
        <v>0</v>
      </c>
      <c r="U57" s="585">
        <v>3621.7438500000003</v>
      </c>
      <c r="V57" s="585">
        <v>22677.560659999999</v>
      </c>
      <c r="W57" s="585">
        <v>11067.987999999999</v>
      </c>
      <c r="X57" s="585">
        <v>9390.2100399999999</v>
      </c>
      <c r="Y57" s="585">
        <v>213019.61111</v>
      </c>
    </row>
    <row r="58" spans="1:25" ht="12.95" customHeight="1" x14ac:dyDescent="0.2">
      <c r="A58" s="256" t="s">
        <v>1322</v>
      </c>
      <c r="B58" s="585">
        <v>-60.191110000000002</v>
      </c>
      <c r="C58" s="585">
        <v>0</v>
      </c>
      <c r="D58" s="585">
        <v>-159.07076999999998</v>
      </c>
      <c r="E58" s="585">
        <v>-19.783349999999999</v>
      </c>
      <c r="F58" s="585">
        <v>0</v>
      </c>
      <c r="G58" s="585">
        <v>-594.10066000000006</v>
      </c>
      <c r="H58" s="585">
        <v>-82.695999999999998</v>
      </c>
      <c r="I58" s="585">
        <v>-590.87444999999991</v>
      </c>
      <c r="J58" s="585">
        <v>-183.94973999999999</v>
      </c>
      <c r="K58" s="585">
        <v>-245.66973999999999</v>
      </c>
      <c r="L58" s="585">
        <v>-597.11477000000002</v>
      </c>
      <c r="M58" s="585">
        <v>-589.47</v>
      </c>
      <c r="N58" s="585">
        <v>-605.70276000000001</v>
      </c>
      <c r="O58" s="585">
        <v>-31.162509999999997</v>
      </c>
      <c r="P58" s="585">
        <v>-1256.7153500000002</v>
      </c>
      <c r="Q58" s="585">
        <v>-963.07822999999996</v>
      </c>
      <c r="R58" s="585">
        <v>-8970.5261699999992</v>
      </c>
      <c r="S58" s="585">
        <v>-139.16562999999999</v>
      </c>
      <c r="T58" s="585">
        <v>11.68033</v>
      </c>
      <c r="U58" s="585">
        <v>-198.45697000000001</v>
      </c>
      <c r="V58" s="585">
        <v>-427.07767999999999</v>
      </c>
      <c r="W58" s="585">
        <v>-1434.337</v>
      </c>
      <c r="X58" s="585">
        <v>0</v>
      </c>
      <c r="Y58" s="585">
        <v>-17137.46256</v>
      </c>
    </row>
    <row r="59" spans="1:25" ht="12.95" customHeight="1" x14ac:dyDescent="0.2">
      <c r="A59" s="256" t="s">
        <v>1323</v>
      </c>
      <c r="B59" s="585">
        <v>0</v>
      </c>
      <c r="C59" s="585">
        <v>0</v>
      </c>
      <c r="D59" s="585">
        <v>-176.86931000000007</v>
      </c>
      <c r="E59" s="585">
        <v>0</v>
      </c>
      <c r="F59" s="585">
        <v>0</v>
      </c>
      <c r="G59" s="585">
        <v>0</v>
      </c>
      <c r="H59" s="585">
        <v>0</v>
      </c>
      <c r="I59" s="585">
        <v>176.25013000000001</v>
      </c>
      <c r="J59" s="585">
        <v>0</v>
      </c>
      <c r="K59" s="585">
        <v>0</v>
      </c>
      <c r="L59" s="585">
        <v>9.3899600000000056</v>
      </c>
      <c r="M59" s="585">
        <v>0</v>
      </c>
      <c r="N59" s="585">
        <v>0</v>
      </c>
      <c r="O59" s="585">
        <v>59.213200000000008</v>
      </c>
      <c r="P59" s="585">
        <v>0</v>
      </c>
      <c r="Q59" s="585">
        <v>0</v>
      </c>
      <c r="R59" s="585">
        <v>-24.409949999999998</v>
      </c>
      <c r="S59" s="585">
        <v>0</v>
      </c>
      <c r="T59" s="585">
        <v>0</v>
      </c>
      <c r="U59" s="585">
        <v>0</v>
      </c>
      <c r="V59" s="585">
        <v>0</v>
      </c>
      <c r="W59" s="585">
        <v>-194.304</v>
      </c>
      <c r="X59" s="585">
        <v>0</v>
      </c>
      <c r="Y59" s="585">
        <v>-150.72997000000004</v>
      </c>
    </row>
    <row r="60" spans="1:25" ht="12.95" customHeight="1" x14ac:dyDescent="0.2">
      <c r="A60" s="256" t="s">
        <v>1324</v>
      </c>
      <c r="B60" s="585">
        <v>-347.05112999999619</v>
      </c>
      <c r="C60" s="585">
        <v>-10283.128120000008</v>
      </c>
      <c r="D60" s="585">
        <v>-2298.2462600000435</v>
      </c>
      <c r="E60" s="585">
        <v>-3049.1215200000006</v>
      </c>
      <c r="F60" s="585">
        <v>-3.016</v>
      </c>
      <c r="G60" s="585">
        <v>-8128.1132199999993</v>
      </c>
      <c r="H60" s="585">
        <v>-3984.3763499999986</v>
      </c>
      <c r="I60" s="585">
        <v>-56346.530130000028</v>
      </c>
      <c r="J60" s="585">
        <v>111.54473000000013</v>
      </c>
      <c r="K60" s="585">
        <v>-18632.084850000003</v>
      </c>
      <c r="L60" s="585">
        <v>10895.061183852042</v>
      </c>
      <c r="M60" s="585">
        <v>-41996.299999999872</v>
      </c>
      <c r="N60" s="585">
        <v>-21588.198980000103</v>
      </c>
      <c r="O60" s="585">
        <v>775.80110999999783</v>
      </c>
      <c r="P60" s="585">
        <v>1280.8424300000042</v>
      </c>
      <c r="Q60" s="585">
        <v>-12745.02044</v>
      </c>
      <c r="R60" s="585">
        <v>-9577.9860999999946</v>
      </c>
      <c r="S60" s="585">
        <v>30582.142349999995</v>
      </c>
      <c r="T60" s="585">
        <v>-12114.390199999996</v>
      </c>
      <c r="U60" s="585">
        <v>-19553.81482</v>
      </c>
      <c r="V60" s="585">
        <v>-10744.562009999994</v>
      </c>
      <c r="W60" s="585">
        <v>-52693.46100000001</v>
      </c>
      <c r="X60" s="585">
        <v>-322848.28034</v>
      </c>
      <c r="Y60" s="585">
        <v>-563288.28966614802</v>
      </c>
    </row>
    <row r="61" spans="1:25" ht="12.95" customHeight="1" x14ac:dyDescent="0.2">
      <c r="A61" s="256" t="s">
        <v>1325</v>
      </c>
      <c r="B61" s="585">
        <v>-32104.534789999998</v>
      </c>
      <c r="C61" s="585">
        <v>-207331.53161999999</v>
      </c>
      <c r="D61" s="585">
        <v>-262674.33796000003</v>
      </c>
      <c r="E61" s="585">
        <v>-5436.9043000000001</v>
      </c>
      <c r="F61" s="585">
        <v>-3.016</v>
      </c>
      <c r="G61" s="585">
        <v>-24279.06351</v>
      </c>
      <c r="H61" s="585">
        <v>-33374.978009999999</v>
      </c>
      <c r="I61" s="585">
        <v>-157321.4664</v>
      </c>
      <c r="J61" s="585">
        <v>-23311.936329999997</v>
      </c>
      <c r="K61" s="585">
        <v>-39555.424140000003</v>
      </c>
      <c r="L61" s="585">
        <v>-462858.85911614797</v>
      </c>
      <c r="M61" s="585">
        <v>-2025413.5589999999</v>
      </c>
      <c r="N61" s="585">
        <v>-572705.93515999999</v>
      </c>
      <c r="O61" s="585">
        <v>-31958.88336</v>
      </c>
      <c r="P61" s="585">
        <v>-79477.793049999993</v>
      </c>
      <c r="Q61" s="585">
        <v>-34290.491529999999</v>
      </c>
      <c r="R61" s="585">
        <v>-78545.071989999997</v>
      </c>
      <c r="S61" s="585">
        <v>-107526.273</v>
      </c>
      <c r="T61" s="585">
        <v>-22615.134429999998</v>
      </c>
      <c r="U61" s="585">
        <v>-62270.212330000002</v>
      </c>
      <c r="V61" s="585">
        <v>-286572.90490999998</v>
      </c>
      <c r="W61" s="585">
        <v>-548987.652</v>
      </c>
      <c r="X61" s="585">
        <v>-612469.36017</v>
      </c>
      <c r="Y61" s="585">
        <v>-5711085.3231061473</v>
      </c>
    </row>
    <row r="62" spans="1:25" ht="12.95" customHeight="1" x14ac:dyDescent="0.2">
      <c r="A62" s="256" t="s">
        <v>1326</v>
      </c>
      <c r="B62" s="585">
        <v>0</v>
      </c>
      <c r="C62" s="585">
        <v>69.340609999999984</v>
      </c>
      <c r="D62" s="585">
        <v>0</v>
      </c>
      <c r="E62" s="585">
        <v>506.46760999999998</v>
      </c>
      <c r="F62" s="585">
        <v>0</v>
      </c>
      <c r="G62" s="585">
        <v>0</v>
      </c>
      <c r="H62" s="585">
        <v>0</v>
      </c>
      <c r="I62" s="585">
        <v>1359.5206000000001</v>
      </c>
      <c r="J62" s="585">
        <v>264.58573999999999</v>
      </c>
      <c r="K62" s="585">
        <v>0</v>
      </c>
      <c r="L62" s="585">
        <v>4080.37327</v>
      </c>
      <c r="M62" s="585">
        <v>5255.4920000000002</v>
      </c>
      <c r="N62" s="585">
        <v>0</v>
      </c>
      <c r="O62" s="585">
        <v>48.035760000000003</v>
      </c>
      <c r="P62" s="585">
        <v>0</v>
      </c>
      <c r="Q62" s="585">
        <v>0</v>
      </c>
      <c r="R62" s="585">
        <v>0</v>
      </c>
      <c r="S62" s="585">
        <v>0</v>
      </c>
      <c r="T62" s="585">
        <v>33.157080000000001</v>
      </c>
      <c r="U62" s="585">
        <v>2686.8578900000002</v>
      </c>
      <c r="V62" s="585">
        <v>0</v>
      </c>
      <c r="W62" s="585">
        <v>0</v>
      </c>
      <c r="X62" s="585">
        <v>0</v>
      </c>
      <c r="Y62" s="585">
        <v>14303.830560000002</v>
      </c>
    </row>
    <row r="63" spans="1:25" ht="12.95" customHeight="1" x14ac:dyDescent="0.2">
      <c r="A63" s="256" t="s">
        <v>1327</v>
      </c>
      <c r="B63" s="585">
        <v>31757.483660000002</v>
      </c>
      <c r="C63" s="585">
        <v>196979.06288999997</v>
      </c>
      <c r="D63" s="585">
        <v>260376.09169999999</v>
      </c>
      <c r="E63" s="585">
        <v>2061.4519599999999</v>
      </c>
      <c r="F63" s="585">
        <v>0</v>
      </c>
      <c r="G63" s="585">
        <v>16150.950290000001</v>
      </c>
      <c r="H63" s="585">
        <v>29390.60166</v>
      </c>
      <c r="I63" s="585">
        <v>100926.06534999999</v>
      </c>
      <c r="J63" s="585">
        <v>23542.369159999998</v>
      </c>
      <c r="K63" s="585">
        <v>20923.33929</v>
      </c>
      <c r="L63" s="585">
        <v>471643.91756000003</v>
      </c>
      <c r="M63" s="585">
        <v>1981456.7509999999</v>
      </c>
      <c r="N63" s="585">
        <v>551117.73617999989</v>
      </c>
      <c r="O63" s="585">
        <v>32837.120009999999</v>
      </c>
      <c r="P63" s="585">
        <v>80758.635479999997</v>
      </c>
      <c r="Q63" s="585">
        <v>21545.471089999999</v>
      </c>
      <c r="R63" s="585">
        <v>68967.085890000002</v>
      </c>
      <c r="S63" s="585">
        <v>138108.41535</v>
      </c>
      <c r="T63" s="585">
        <v>10467.587150000001</v>
      </c>
      <c r="U63" s="585">
        <v>41249.154430000002</v>
      </c>
      <c r="V63" s="585">
        <v>275828.34289999999</v>
      </c>
      <c r="W63" s="585">
        <v>496294.19099999999</v>
      </c>
      <c r="X63" s="585">
        <v>289621.07983</v>
      </c>
      <c r="Y63" s="585">
        <v>5142002.9038300002</v>
      </c>
    </row>
    <row r="64" spans="1:25" ht="12.95" customHeight="1" x14ac:dyDescent="0.2">
      <c r="A64" s="256" t="s">
        <v>1328</v>
      </c>
      <c r="B64" s="585">
        <v>0</v>
      </c>
      <c r="C64" s="585">
        <v>0</v>
      </c>
      <c r="D64" s="585">
        <v>0</v>
      </c>
      <c r="E64" s="585">
        <v>-180.13679000000002</v>
      </c>
      <c r="F64" s="585">
        <v>0</v>
      </c>
      <c r="G64" s="585">
        <v>0</v>
      </c>
      <c r="H64" s="585">
        <v>0</v>
      </c>
      <c r="I64" s="585">
        <v>-1310.64968</v>
      </c>
      <c r="J64" s="585">
        <v>-383.47384000000005</v>
      </c>
      <c r="K64" s="585">
        <v>0</v>
      </c>
      <c r="L64" s="585">
        <v>-1970.3705299999999</v>
      </c>
      <c r="M64" s="585">
        <v>-3294.9839999999999</v>
      </c>
      <c r="N64" s="585">
        <v>0</v>
      </c>
      <c r="O64" s="585">
        <v>-150.47129999999999</v>
      </c>
      <c r="P64" s="585">
        <v>0</v>
      </c>
      <c r="Q64" s="585">
        <v>0</v>
      </c>
      <c r="R64" s="585">
        <v>0</v>
      </c>
      <c r="S64" s="585">
        <v>0</v>
      </c>
      <c r="T64" s="585">
        <v>0</v>
      </c>
      <c r="U64" s="585">
        <v>-1219.61481</v>
      </c>
      <c r="V64" s="585">
        <v>0</v>
      </c>
      <c r="W64" s="585">
        <v>0</v>
      </c>
      <c r="X64" s="585">
        <v>0</v>
      </c>
      <c r="Y64" s="585">
        <v>-8509.7009500000004</v>
      </c>
    </row>
    <row r="65" spans="1:25" ht="12.95" customHeight="1" x14ac:dyDescent="0.2">
      <c r="A65" s="256" t="s">
        <v>1329</v>
      </c>
      <c r="B65" s="585">
        <v>-10.15789</v>
      </c>
      <c r="C65" s="585">
        <v>-74.660989999999984</v>
      </c>
      <c r="D65" s="585">
        <v>-677.81899999999996</v>
      </c>
      <c r="E65" s="585">
        <v>-184.85282000000001</v>
      </c>
      <c r="F65" s="585">
        <v>-1.0860000000000001</v>
      </c>
      <c r="G65" s="585">
        <v>-138.59313</v>
      </c>
      <c r="H65" s="585">
        <v>-0.1045</v>
      </c>
      <c r="I65" s="585">
        <v>-3084.1081099999997</v>
      </c>
      <c r="J65" s="585">
        <v>-87.082440000000005</v>
      </c>
      <c r="K65" s="585">
        <v>-141.81560999999999</v>
      </c>
      <c r="L65" s="585">
        <v>-199.16817</v>
      </c>
      <c r="M65" s="585">
        <v>-956.25300000000004</v>
      </c>
      <c r="N65" s="585">
        <v>-1201.1568200000002</v>
      </c>
      <c r="O65" s="585">
        <v>-54.478459999999998</v>
      </c>
      <c r="P65" s="585">
        <v>-50.488030000000002</v>
      </c>
      <c r="Q65" s="585">
        <v>-1087.3709706720003</v>
      </c>
      <c r="R65" s="585">
        <v>-1042.837</v>
      </c>
      <c r="S65" s="585">
        <v>-1199.4749999999999</v>
      </c>
      <c r="T65" s="585">
        <v>-457.31603000000001</v>
      </c>
      <c r="U65" s="585">
        <v>-1091.79827</v>
      </c>
      <c r="V65" s="585">
        <v>-2202.1982899999998</v>
      </c>
      <c r="W65" s="585">
        <v>-3429.7510000000002</v>
      </c>
      <c r="X65" s="585">
        <v>-8905.5379899999989</v>
      </c>
      <c r="Y65" s="585">
        <v>-26278.109520671998</v>
      </c>
    </row>
    <row r="66" spans="1:25" ht="12.95" customHeight="1" x14ac:dyDescent="0.2">
      <c r="A66" s="1704" t="s">
        <v>3967</v>
      </c>
      <c r="B66" s="585">
        <v>-299.99622999999997</v>
      </c>
      <c r="C66" s="585">
        <v>-10270.583511708242</v>
      </c>
      <c r="D66" s="585">
        <v>-16351.266348060002</v>
      </c>
      <c r="E66" s="585">
        <v>-46216.772890000007</v>
      </c>
      <c r="F66" s="585">
        <v>-1269.5070000000001</v>
      </c>
      <c r="G66" s="585">
        <v>-11967.896587910001</v>
      </c>
      <c r="H66" s="585">
        <v>-1375.34581</v>
      </c>
      <c r="I66" s="585">
        <v>-43768.008690000002</v>
      </c>
      <c r="J66" s="585">
        <v>-1079.08141</v>
      </c>
      <c r="K66" s="585">
        <v>-31644.537940115995</v>
      </c>
      <c r="L66" s="585">
        <v>-21111.925748560316</v>
      </c>
      <c r="M66" s="585">
        <v>-52882.793000000005</v>
      </c>
      <c r="N66" s="585">
        <v>-53578.222332305988</v>
      </c>
      <c r="O66" s="585">
        <v>-11861.468949999999</v>
      </c>
      <c r="P66" s="585">
        <v>-11802.399289999999</v>
      </c>
      <c r="Q66" s="585">
        <v>-58137.015394468835</v>
      </c>
      <c r="R66" s="585">
        <v>-28500.639691117725</v>
      </c>
      <c r="S66" s="585">
        <v>-22702.379579138047</v>
      </c>
      <c r="T66" s="585">
        <v>-20649.87887</v>
      </c>
      <c r="U66" s="585">
        <v>-24195.787070000002</v>
      </c>
      <c r="V66" s="585">
        <v>-45192.866510000007</v>
      </c>
      <c r="W66" s="585">
        <v>-48605.882800000603</v>
      </c>
      <c r="X66" s="585">
        <v>-133229.05119999999</v>
      </c>
      <c r="Y66" s="585">
        <v>-696693.30685338588</v>
      </c>
    </row>
    <row r="67" spans="1:25" ht="12.95" customHeight="1" x14ac:dyDescent="0.2">
      <c r="A67" s="1708" t="s">
        <v>2036</v>
      </c>
      <c r="B67" s="585">
        <v>-108.35200999999999</v>
      </c>
      <c r="C67" s="585">
        <v>-2657.5494399999993</v>
      </c>
      <c r="D67" s="585">
        <v>-7089.0342460600004</v>
      </c>
      <c r="E67" s="585">
        <v>-37377.046740000005</v>
      </c>
      <c r="F67" s="585">
        <v>0</v>
      </c>
      <c r="G67" s="585">
        <v>-8821.5021300000008</v>
      </c>
      <c r="H67" s="585">
        <v>-135.10435999999999</v>
      </c>
      <c r="I67" s="585">
        <v>-36186.211630000005</v>
      </c>
      <c r="J67" s="585">
        <v>-478.95264000000003</v>
      </c>
      <c r="K67" s="585">
        <v>-11549.737019999999</v>
      </c>
      <c r="L67" s="585">
        <v>-10887.941958560317</v>
      </c>
      <c r="M67" s="585">
        <v>-20530.657999999999</v>
      </c>
      <c r="N67" s="585">
        <v>-12304.305662306</v>
      </c>
      <c r="O67" s="585">
        <v>-2476.1211799999996</v>
      </c>
      <c r="P67" s="585">
        <v>-3131.06475</v>
      </c>
      <c r="Q67" s="585">
        <v>-38135.667509999999</v>
      </c>
      <c r="R67" s="585">
        <v>-44061.532639999998</v>
      </c>
      <c r="S67" s="585">
        <v>-8245.8058491380471</v>
      </c>
      <c r="T67" s="585">
        <v>-12368.340759999999</v>
      </c>
      <c r="U67" s="585">
        <v>-18399.777080000003</v>
      </c>
      <c r="V67" s="585">
        <v>-23356.46427</v>
      </c>
      <c r="W67" s="585">
        <v>-25347.5458000006</v>
      </c>
      <c r="X67" s="585">
        <v>-118909.41137</v>
      </c>
      <c r="Y67" s="585">
        <v>-442558.12704606494</v>
      </c>
    </row>
    <row r="68" spans="1:25" ht="12.95" customHeight="1" x14ac:dyDescent="0.2">
      <c r="A68" s="1708" t="s">
        <v>3962</v>
      </c>
      <c r="B68" s="585">
        <v>-108.35200999999999</v>
      </c>
      <c r="C68" s="585">
        <v>-2657.5494399999993</v>
      </c>
      <c r="D68" s="585">
        <v>-7089.0342460600004</v>
      </c>
      <c r="E68" s="585">
        <v>-37377.046740000005</v>
      </c>
      <c r="F68" s="585">
        <v>0</v>
      </c>
      <c r="G68" s="585">
        <v>-8821.5021300000008</v>
      </c>
      <c r="H68" s="585">
        <v>-135.10435999999999</v>
      </c>
      <c r="I68" s="585">
        <v>-36186.211630000005</v>
      </c>
      <c r="J68" s="585">
        <v>-478.95264000000003</v>
      </c>
      <c r="K68" s="585">
        <v>-11549.737019999999</v>
      </c>
      <c r="L68" s="585">
        <v>-10887.941958560317</v>
      </c>
      <c r="M68" s="585">
        <v>-20530.657999999999</v>
      </c>
      <c r="N68" s="585">
        <v>-12304.305662306</v>
      </c>
      <c r="O68" s="585">
        <v>-2476.1211799999996</v>
      </c>
      <c r="P68" s="585">
        <v>-3131.06475</v>
      </c>
      <c r="Q68" s="585">
        <v>-38135.667509999999</v>
      </c>
      <c r="R68" s="585">
        <v>-44061.532639999998</v>
      </c>
      <c r="S68" s="585">
        <v>-8245.8058491380471</v>
      </c>
      <c r="T68" s="585">
        <v>-12368.340759999999</v>
      </c>
      <c r="U68" s="585">
        <v>-18399.777080000003</v>
      </c>
      <c r="V68" s="585">
        <v>-22650.160660000001</v>
      </c>
      <c r="W68" s="585">
        <v>-25347.5458000006</v>
      </c>
      <c r="X68" s="585">
        <v>-118909.41137</v>
      </c>
      <c r="Y68" s="585">
        <v>-441851.82343606494</v>
      </c>
    </row>
    <row r="69" spans="1:25" ht="12.95" customHeight="1" x14ac:dyDescent="0.2">
      <c r="A69" s="1708" t="s">
        <v>2035</v>
      </c>
      <c r="B69" s="585">
        <v>0</v>
      </c>
      <c r="C69" s="585">
        <v>0</v>
      </c>
      <c r="D69" s="585">
        <v>0</v>
      </c>
      <c r="E69" s="585">
        <v>0</v>
      </c>
      <c r="F69" s="585">
        <v>0</v>
      </c>
      <c r="G69" s="585">
        <v>0</v>
      </c>
      <c r="H69" s="585">
        <v>0</v>
      </c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-706.30360999999994</v>
      </c>
      <c r="W69" s="585">
        <v>0</v>
      </c>
      <c r="X69" s="585">
        <v>0</v>
      </c>
      <c r="Y69" s="585">
        <v>-706.30360999999994</v>
      </c>
    </row>
    <row r="70" spans="1:25" ht="12.95" customHeight="1" x14ac:dyDescent="0.2">
      <c r="A70" s="1708" t="s">
        <v>1946</v>
      </c>
      <c r="B70" s="585">
        <v>280.07709999999997</v>
      </c>
      <c r="C70" s="585">
        <v>1285.7151299999998</v>
      </c>
      <c r="D70" s="585">
        <v>734.75846000000001</v>
      </c>
      <c r="E70" s="585">
        <v>136.11282</v>
      </c>
      <c r="F70" s="585">
        <v>0</v>
      </c>
      <c r="G70" s="585">
        <v>3632.4845099999998</v>
      </c>
      <c r="H70" s="585">
        <v>2.3487</v>
      </c>
      <c r="I70" s="585">
        <v>480.58762000000002</v>
      </c>
      <c r="J70" s="585">
        <v>417.37840999999997</v>
      </c>
      <c r="K70" s="585">
        <v>308.92131999999998</v>
      </c>
      <c r="L70" s="585">
        <v>2114.6917899999999</v>
      </c>
      <c r="M70" s="585">
        <v>1550.1120000000001</v>
      </c>
      <c r="N70" s="585">
        <v>1276.82431</v>
      </c>
      <c r="O70" s="585">
        <v>513.82992000000002</v>
      </c>
      <c r="P70" s="585">
        <v>293.20328000000001</v>
      </c>
      <c r="Q70" s="585">
        <v>2623.5018799999998</v>
      </c>
      <c r="R70" s="585">
        <v>59100.147969999998</v>
      </c>
      <c r="S70" s="585">
        <v>613.80644999999993</v>
      </c>
      <c r="T70" s="585">
        <v>89.194649999999996</v>
      </c>
      <c r="U70" s="585">
        <v>1433.8204800000001</v>
      </c>
      <c r="V70" s="585">
        <v>960.81406000000004</v>
      </c>
      <c r="W70" s="585">
        <v>16097.945</v>
      </c>
      <c r="X70" s="585">
        <v>0</v>
      </c>
      <c r="Y70" s="585">
        <v>93946.275859999994</v>
      </c>
    </row>
    <row r="71" spans="1:25" ht="12.95" customHeight="1" x14ac:dyDescent="0.2">
      <c r="A71" s="1708" t="s">
        <v>3963</v>
      </c>
      <c r="B71" s="585">
        <v>-338.44286999999997</v>
      </c>
      <c r="C71" s="585">
        <v>-3268.8141850167444</v>
      </c>
      <c r="D71" s="585">
        <v>-5612.0348858000007</v>
      </c>
      <c r="E71" s="585">
        <v>-4636.5724</v>
      </c>
      <c r="F71" s="585">
        <v>-542.53399999999999</v>
      </c>
      <c r="G71" s="585">
        <v>-3859.87952</v>
      </c>
      <c r="H71" s="585">
        <v>-998.09659999999997</v>
      </c>
      <c r="I71" s="585">
        <v>-2819.9522700000002</v>
      </c>
      <c r="J71" s="585">
        <v>-306.79459000000003</v>
      </c>
      <c r="K71" s="585">
        <v>-12745.58491</v>
      </c>
      <c r="L71" s="585">
        <v>-5932.8393099999985</v>
      </c>
      <c r="M71" s="585">
        <v>-17016.803</v>
      </c>
      <c r="N71" s="585">
        <v>-26519.43951</v>
      </c>
      <c r="O71" s="585">
        <v>-5464.33691</v>
      </c>
      <c r="P71" s="585">
        <v>-4178.4270099999994</v>
      </c>
      <c r="Q71" s="585">
        <v>-13829.137809320811</v>
      </c>
      <c r="R71" s="585">
        <v>-25153.976331218997</v>
      </c>
      <c r="S71" s="585">
        <v>-5535.7086799999997</v>
      </c>
      <c r="T71" s="585">
        <v>-4635.1331100000007</v>
      </c>
      <c r="U71" s="585">
        <v>-3014.10131</v>
      </c>
      <c r="V71" s="585">
        <v>-16371.344150000001</v>
      </c>
      <c r="W71" s="585">
        <v>-26302.342000000001</v>
      </c>
      <c r="X71" s="585">
        <v>-5728.5797899999998</v>
      </c>
      <c r="Y71" s="585">
        <v>-194810.87515135654</v>
      </c>
    </row>
    <row r="72" spans="1:25" ht="12.95" customHeight="1" x14ac:dyDescent="0.2">
      <c r="A72" s="1708" t="s">
        <v>3964</v>
      </c>
      <c r="B72" s="585">
        <v>-91.464470000000006</v>
      </c>
      <c r="C72" s="585">
        <v>-5269.4321566914996</v>
      </c>
      <c r="D72" s="585">
        <v>-1653.6651026000002</v>
      </c>
      <c r="E72" s="585">
        <v>-1981.17788</v>
      </c>
      <c r="F72" s="585">
        <v>-588.67700000000002</v>
      </c>
      <c r="G72" s="585">
        <v>-2083.2816000000003</v>
      </c>
      <c r="H72" s="585">
        <v>-187.87378000000001</v>
      </c>
      <c r="I72" s="585">
        <v>-5188.2001700000001</v>
      </c>
      <c r="J72" s="585">
        <v>-65.508039999999994</v>
      </c>
      <c r="K72" s="585">
        <v>-6577.0849900000003</v>
      </c>
      <c r="L72" s="585">
        <v>-1851.4822199999999</v>
      </c>
      <c r="M72" s="585">
        <v>-10884.618</v>
      </c>
      <c r="N72" s="585">
        <v>-8830.0918499999989</v>
      </c>
      <c r="O72" s="585">
        <v>-1689.54566</v>
      </c>
      <c r="P72" s="585">
        <v>-2302.9646699999998</v>
      </c>
      <c r="Q72" s="585">
        <v>-4934.7166044508422</v>
      </c>
      <c r="R72" s="585">
        <v>0</v>
      </c>
      <c r="S72" s="585">
        <v>-9137.0057899999993</v>
      </c>
      <c r="T72" s="585">
        <v>-2710.50569</v>
      </c>
      <c r="U72" s="585">
        <v>-1618.11106</v>
      </c>
      <c r="V72" s="585">
        <v>-3165.4469900000004</v>
      </c>
      <c r="W72" s="585">
        <v>-4229.8810000000003</v>
      </c>
      <c r="X72" s="585">
        <v>-5882.3503600000004</v>
      </c>
      <c r="Y72" s="585">
        <v>-80923.085083742335</v>
      </c>
    </row>
    <row r="73" spans="1:25" ht="12.95" customHeight="1" x14ac:dyDescent="0.2">
      <c r="A73" s="1708" t="s">
        <v>3965</v>
      </c>
      <c r="B73" s="585">
        <v>-11.370299999999999</v>
      </c>
      <c r="C73" s="585">
        <v>0</v>
      </c>
      <c r="D73" s="585">
        <v>-11.32292</v>
      </c>
      <c r="E73" s="585">
        <v>-196.64102</v>
      </c>
      <c r="F73" s="585">
        <v>-138.29599999999999</v>
      </c>
      <c r="G73" s="585">
        <v>-615.81472999999994</v>
      </c>
      <c r="H73" s="585">
        <v>0</v>
      </c>
      <c r="I73" s="585">
        <v>0</v>
      </c>
      <c r="J73" s="585">
        <v>-24.300139999999999</v>
      </c>
      <c r="K73" s="585">
        <v>0</v>
      </c>
      <c r="L73" s="585">
        <v>-1020.4803199999999</v>
      </c>
      <c r="M73" s="585">
        <v>-3909.9079999999999</v>
      </c>
      <c r="N73" s="585">
        <v>-2916.9724799999999</v>
      </c>
      <c r="O73" s="585">
        <v>-651.93624</v>
      </c>
      <c r="P73" s="585">
        <v>-50.016709999999996</v>
      </c>
      <c r="Q73" s="585">
        <v>-1484.9460069001939</v>
      </c>
      <c r="R73" s="585">
        <v>0</v>
      </c>
      <c r="S73" s="585">
        <v>0</v>
      </c>
      <c r="T73" s="585">
        <v>-169.53258</v>
      </c>
      <c r="U73" s="585">
        <v>-881.82418999999993</v>
      </c>
      <c r="V73" s="585">
        <v>-978.45687999999996</v>
      </c>
      <c r="W73" s="585">
        <v>-1011.2910000000001</v>
      </c>
      <c r="X73" s="585">
        <v>0</v>
      </c>
      <c r="Y73" s="585">
        <v>-14073.109516900193</v>
      </c>
    </row>
    <row r="74" spans="1:25" ht="12.95" customHeight="1" x14ac:dyDescent="0.2">
      <c r="A74" s="1708" t="s">
        <v>3966</v>
      </c>
      <c r="B74" s="585">
        <v>0</v>
      </c>
      <c r="C74" s="585">
        <v>0</v>
      </c>
      <c r="D74" s="585">
        <v>0</v>
      </c>
      <c r="E74" s="585">
        <v>0</v>
      </c>
      <c r="F74" s="585">
        <v>0</v>
      </c>
      <c r="G74" s="585">
        <v>-2.23972791</v>
      </c>
      <c r="H74" s="585">
        <v>0</v>
      </c>
      <c r="I74" s="585">
        <v>0</v>
      </c>
      <c r="J74" s="585">
        <v>0</v>
      </c>
      <c r="K74" s="585">
        <v>0</v>
      </c>
      <c r="L74" s="585">
        <v>0</v>
      </c>
      <c r="M74" s="585">
        <v>0</v>
      </c>
      <c r="N74" s="585">
        <v>0</v>
      </c>
      <c r="O74" s="585">
        <v>-4.8602700000000008</v>
      </c>
      <c r="P74" s="585">
        <v>0</v>
      </c>
      <c r="Q74" s="585">
        <v>0</v>
      </c>
      <c r="R74" s="585">
        <v>-301.47587836452703</v>
      </c>
      <c r="S74" s="585">
        <v>0</v>
      </c>
      <c r="T74" s="585">
        <v>0</v>
      </c>
      <c r="U74" s="585">
        <v>0</v>
      </c>
      <c r="V74" s="585">
        <v>0</v>
      </c>
      <c r="W74" s="585">
        <v>0</v>
      </c>
      <c r="X74" s="585">
        <v>0</v>
      </c>
      <c r="Y74" s="585">
        <v>-308.57587627452705</v>
      </c>
    </row>
    <row r="75" spans="1:25" ht="12.95" customHeight="1" x14ac:dyDescent="0.2">
      <c r="A75" s="1704" t="s">
        <v>2340</v>
      </c>
      <c r="B75" s="585">
        <v>-22.288409999999999</v>
      </c>
      <c r="C75" s="585">
        <v>0</v>
      </c>
      <c r="D75" s="585">
        <v>-0.71118599999999998</v>
      </c>
      <c r="E75" s="585">
        <v>-1710.5703100000001</v>
      </c>
      <c r="F75" s="585">
        <v>0</v>
      </c>
      <c r="G75" s="585">
        <v>-103.83361000000001</v>
      </c>
      <c r="H75" s="585">
        <v>-54.765689999999999</v>
      </c>
      <c r="I75" s="585">
        <v>-178.05735000000001</v>
      </c>
      <c r="J75" s="585">
        <v>-28.187999999999999</v>
      </c>
      <c r="K75" s="585">
        <v>-882.2363198920001</v>
      </c>
      <c r="L75" s="585">
        <v>-230.10307999999998</v>
      </c>
      <c r="M75" s="585">
        <v>-961.71400000000006</v>
      </c>
      <c r="N75" s="585">
        <v>-3882.2757200000001</v>
      </c>
      <c r="O75" s="585">
        <v>-1682.0280400000001</v>
      </c>
      <c r="P75" s="585">
        <v>-2421.62871</v>
      </c>
      <c r="Q75" s="585">
        <v>-667.56025432590434</v>
      </c>
      <c r="R75" s="585">
        <v>-15606.3127015342</v>
      </c>
      <c r="S75" s="585">
        <v>0</v>
      </c>
      <c r="T75" s="585">
        <v>-855.56137999999999</v>
      </c>
      <c r="U75" s="585">
        <v>-379.29821999999996</v>
      </c>
      <c r="V75" s="585">
        <v>-874.52112</v>
      </c>
      <c r="W75" s="585">
        <v>-7468.335</v>
      </c>
      <c r="X75" s="585">
        <v>-1391.27082</v>
      </c>
      <c r="Y75" s="585">
        <v>-39401.259921752106</v>
      </c>
    </row>
    <row r="76" spans="1:25" ht="12.95" customHeight="1" x14ac:dyDescent="0.2">
      <c r="A76" s="1708" t="s">
        <v>1285</v>
      </c>
      <c r="B76" s="585">
        <v>-8.1552699999999998</v>
      </c>
      <c r="C76" s="585">
        <v>-360.50285999999966</v>
      </c>
      <c r="D76" s="585">
        <v>-2719.2564676000002</v>
      </c>
      <c r="E76" s="585">
        <v>-450.87736000000001</v>
      </c>
      <c r="F76" s="585">
        <v>0</v>
      </c>
      <c r="G76" s="585">
        <v>-113.82978</v>
      </c>
      <c r="H76" s="585">
        <v>-1.85408</v>
      </c>
      <c r="I76" s="585">
        <v>123.82511</v>
      </c>
      <c r="J76" s="585">
        <v>-592.71641</v>
      </c>
      <c r="K76" s="585">
        <v>-198.816020224</v>
      </c>
      <c r="L76" s="585">
        <v>-3303.7706499999999</v>
      </c>
      <c r="M76" s="585">
        <v>-1129.204</v>
      </c>
      <c r="N76" s="585">
        <v>-401.96141999999998</v>
      </c>
      <c r="O76" s="585">
        <v>-406.47057000000001</v>
      </c>
      <c r="P76" s="585">
        <v>-11.500719999999999</v>
      </c>
      <c r="Q76" s="585">
        <v>-1708.4890894710818</v>
      </c>
      <c r="R76" s="585">
        <v>-2477.4901099999997</v>
      </c>
      <c r="S76" s="585">
        <v>-397.66571000000005</v>
      </c>
      <c r="T76" s="585">
        <v>0</v>
      </c>
      <c r="U76" s="585">
        <v>-1336.49569</v>
      </c>
      <c r="V76" s="585">
        <v>-1407.4471599999999</v>
      </c>
      <c r="W76" s="585">
        <v>-344.43299999999999</v>
      </c>
      <c r="X76" s="585">
        <v>-1317.4388600000002</v>
      </c>
      <c r="Y76" s="585">
        <v>-18564.550117295083</v>
      </c>
    </row>
    <row r="77" spans="1:25" ht="12.95" customHeight="1" x14ac:dyDescent="0.2">
      <c r="A77" s="256" t="s">
        <v>1330</v>
      </c>
      <c r="B77" s="585">
        <v>-527.16836000000001</v>
      </c>
      <c r="C77" s="585">
        <v>-24.760819999999999</v>
      </c>
      <c r="D77" s="585">
        <v>-14597.03758</v>
      </c>
      <c r="E77" s="585">
        <v>0</v>
      </c>
      <c r="F77" s="585">
        <v>0</v>
      </c>
      <c r="G77" s="585">
        <v>-52.035969999999999</v>
      </c>
      <c r="H77" s="585">
        <v>-447.65931</v>
      </c>
      <c r="I77" s="585">
        <v>-175.5462</v>
      </c>
      <c r="J77" s="585">
        <v>-361.73649999999998</v>
      </c>
      <c r="K77" s="585">
        <v>-562.17531000000008</v>
      </c>
      <c r="L77" s="585">
        <v>-2115.7935600000001</v>
      </c>
      <c r="M77" s="585">
        <v>0</v>
      </c>
      <c r="N77" s="585">
        <v>-19527.56682</v>
      </c>
      <c r="O77" s="585">
        <v>-512.70518000000004</v>
      </c>
      <c r="P77" s="585">
        <v>-2015.60989</v>
      </c>
      <c r="Q77" s="585">
        <v>0</v>
      </c>
      <c r="R77" s="585">
        <v>0</v>
      </c>
      <c r="S77" s="585">
        <v>0</v>
      </c>
      <c r="T77" s="585">
        <v>0</v>
      </c>
      <c r="U77" s="585">
        <v>0</v>
      </c>
      <c r="V77" s="585">
        <v>-18921.89056</v>
      </c>
      <c r="W77" s="585">
        <v>0</v>
      </c>
      <c r="X77" s="585">
        <v>0</v>
      </c>
      <c r="Y77" s="585">
        <v>-59841.686059999993</v>
      </c>
    </row>
    <row r="78" spans="1:25" ht="12.95" customHeight="1" x14ac:dyDescent="0.2">
      <c r="A78" s="76" t="s">
        <v>3969</v>
      </c>
      <c r="B78" s="585">
        <v>0</v>
      </c>
      <c r="C78" s="585">
        <v>0</v>
      </c>
      <c r="D78" s="585">
        <v>0</v>
      </c>
      <c r="E78" s="585">
        <v>0</v>
      </c>
      <c r="F78" s="585">
        <v>0</v>
      </c>
      <c r="G78" s="585">
        <v>0</v>
      </c>
      <c r="H78" s="585">
        <v>0</v>
      </c>
      <c r="I78" s="585">
        <v>0</v>
      </c>
      <c r="J78" s="585">
        <v>-28.200990000000001</v>
      </c>
      <c r="K78" s="585">
        <v>0</v>
      </c>
      <c r="L78" s="585">
        <v>0</v>
      </c>
      <c r="M78" s="585">
        <v>0</v>
      </c>
      <c r="N78" s="585">
        <v>0</v>
      </c>
      <c r="O78" s="585">
        <v>0</v>
      </c>
      <c r="P78" s="585">
        <v>0</v>
      </c>
      <c r="Q78" s="585">
        <v>0</v>
      </c>
      <c r="R78" s="585">
        <v>0</v>
      </c>
      <c r="S78" s="585">
        <v>0</v>
      </c>
      <c r="T78" s="585">
        <v>0</v>
      </c>
      <c r="U78" s="585">
        <v>0</v>
      </c>
      <c r="V78" s="585">
        <v>0</v>
      </c>
      <c r="W78" s="585">
        <v>0</v>
      </c>
      <c r="X78" s="585">
        <v>0</v>
      </c>
      <c r="Y78" s="585">
        <v>-28.200990000000001</v>
      </c>
    </row>
    <row r="79" spans="1:25" ht="12.95" customHeight="1" x14ac:dyDescent="0.2">
      <c r="A79" s="259" t="s">
        <v>1331</v>
      </c>
      <c r="B79" s="585">
        <v>-638.27687999999989</v>
      </c>
      <c r="C79" s="585">
        <v>0</v>
      </c>
      <c r="D79" s="585">
        <v>0</v>
      </c>
      <c r="E79" s="585">
        <v>0</v>
      </c>
      <c r="F79" s="585">
        <v>0</v>
      </c>
      <c r="G79" s="585">
        <v>0</v>
      </c>
      <c r="H79" s="585">
        <v>0</v>
      </c>
      <c r="I79" s="585">
        <v>0</v>
      </c>
      <c r="J79" s="585">
        <v>0</v>
      </c>
      <c r="K79" s="585">
        <v>0</v>
      </c>
      <c r="L79" s="585">
        <v>0</v>
      </c>
      <c r="M79" s="585">
        <v>0</v>
      </c>
      <c r="N79" s="585">
        <v>-721.404</v>
      </c>
      <c r="O79" s="585">
        <v>-143.64247</v>
      </c>
      <c r="P79" s="585">
        <v>0</v>
      </c>
      <c r="Q79" s="585">
        <v>0</v>
      </c>
      <c r="R79" s="585">
        <v>-9837.3647300000011</v>
      </c>
      <c r="S79" s="585">
        <v>0</v>
      </c>
      <c r="T79" s="585">
        <v>0</v>
      </c>
      <c r="U79" s="585">
        <v>0</v>
      </c>
      <c r="V79" s="585">
        <v>-2012.04125</v>
      </c>
      <c r="W79" s="585">
        <v>0</v>
      </c>
      <c r="X79" s="585">
        <v>0</v>
      </c>
      <c r="Y79" s="585">
        <v>-13352.729330000002</v>
      </c>
    </row>
    <row r="80" spans="1:25" ht="12.95" customHeight="1" x14ac:dyDescent="0.2">
      <c r="A80" s="259"/>
      <c r="B80" s="585"/>
      <c r="C80" s="585"/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585"/>
      <c r="W80" s="585"/>
      <c r="X80" s="585"/>
      <c r="Y80" s="585"/>
    </row>
    <row r="81" spans="1:25" ht="15" customHeight="1" x14ac:dyDescent="0.2">
      <c r="A81" s="1324" t="s">
        <v>842</v>
      </c>
      <c r="B81" s="1734">
        <v>-9340.2535599999956</v>
      </c>
      <c r="C81" s="1734">
        <v>-68850.68915170824</v>
      </c>
      <c r="D81" s="1734">
        <v>-109416.44441806005</v>
      </c>
      <c r="E81" s="1734">
        <v>-63961.31672000001</v>
      </c>
      <c r="F81" s="1734">
        <v>-1274.1200000000001</v>
      </c>
      <c r="G81" s="1734">
        <v>-23055.261027910001</v>
      </c>
      <c r="H81" s="1734">
        <v>-12147.506719999998</v>
      </c>
      <c r="I81" s="1734">
        <v>-157539.43527000005</v>
      </c>
      <c r="J81" s="1734">
        <v>-8908.4995699999981</v>
      </c>
      <c r="K81" s="1734">
        <v>-56715.246430116</v>
      </c>
      <c r="L81" s="1734">
        <v>-130607.57813939372</v>
      </c>
      <c r="M81" s="1734">
        <v>-528724.71099999989</v>
      </c>
      <c r="N81" s="1734">
        <v>-214782.01583822511</v>
      </c>
      <c r="O81" s="1734">
        <v>-20233.522110751001</v>
      </c>
      <c r="P81" s="1734">
        <v>-44157.935489999996</v>
      </c>
      <c r="Q81" s="1734">
        <v>-92703.634491723264</v>
      </c>
      <c r="R81" s="1734">
        <v>-84337.667076688318</v>
      </c>
      <c r="S81" s="1734">
        <v>-68474.041779138061</v>
      </c>
      <c r="T81" s="1734">
        <v>-36617.271769999992</v>
      </c>
      <c r="U81" s="1734">
        <v>-62565.172139999995</v>
      </c>
      <c r="V81" s="1734">
        <v>-170150.15666000001</v>
      </c>
      <c r="W81" s="1734">
        <v>-214166.76478000061</v>
      </c>
      <c r="X81" s="1734">
        <v>-810668.32108999998</v>
      </c>
      <c r="Y81" s="1734">
        <v>-2989397.5652337139</v>
      </c>
    </row>
    <row r="82" spans="1:25" ht="12.95" customHeight="1" x14ac:dyDescent="0.2">
      <c r="A82" s="1529"/>
      <c r="B82" s="1150"/>
      <c r="C82" s="1150"/>
      <c r="D82" s="1150"/>
      <c r="E82" s="1150"/>
      <c r="F82" s="1150"/>
      <c r="G82" s="1150"/>
      <c r="H82" s="1150"/>
      <c r="I82" s="1150"/>
      <c r="J82" s="1150"/>
      <c r="K82" s="1150"/>
      <c r="L82" s="1150"/>
      <c r="M82" s="1150"/>
      <c r="N82" s="1150"/>
      <c r="O82" s="1150"/>
      <c r="P82" s="1150"/>
      <c r="Q82" s="1150"/>
      <c r="R82" s="1150"/>
      <c r="S82" s="1150"/>
      <c r="T82" s="1150"/>
      <c r="U82" s="1150"/>
      <c r="V82" s="1150"/>
      <c r="W82" s="1150"/>
      <c r="X82" s="1150"/>
      <c r="Y82" s="1150"/>
    </row>
    <row r="83" spans="1:25" ht="15" customHeight="1" thickBot="1" x14ac:dyDescent="0.25">
      <c r="A83" s="1329" t="s">
        <v>843</v>
      </c>
      <c r="B83" s="1735">
        <v>-1218.7686099999955</v>
      </c>
      <c r="C83" s="1735">
        <v>6731.9154182917555</v>
      </c>
      <c r="D83" s="1735">
        <v>8155.1449819399277</v>
      </c>
      <c r="E83" s="1735">
        <v>2089.243658799991</v>
      </c>
      <c r="F83" s="1735">
        <v>-1266.5930000000001</v>
      </c>
      <c r="G83" s="1735">
        <v>-1320.9499831137728</v>
      </c>
      <c r="H83" s="1735">
        <v>-9.9115299999975832</v>
      </c>
      <c r="I83" s="1735">
        <v>36934.125089999929</v>
      </c>
      <c r="J83" s="1735">
        <v>4418.2281100000037</v>
      </c>
      <c r="K83" s="1735">
        <v>-22805.345730116002</v>
      </c>
      <c r="L83" s="1735">
        <v>8748.9941768722929</v>
      </c>
      <c r="M83" s="1735">
        <v>34446.776111777173</v>
      </c>
      <c r="N83" s="1735">
        <v>7340.3444417749124</v>
      </c>
      <c r="O83" s="1735">
        <v>-3459.1642267509997</v>
      </c>
      <c r="P83" s="1735">
        <v>-5928.7047699999966</v>
      </c>
      <c r="Q83" s="1735">
        <v>11086.337588276729</v>
      </c>
      <c r="R83" s="1735">
        <v>81954.360793311673</v>
      </c>
      <c r="S83" s="1735">
        <v>-7575.2706291380528</v>
      </c>
      <c r="T83" s="1735">
        <v>-1987.2576999999947</v>
      </c>
      <c r="U83" s="1735">
        <v>28838.870070000004</v>
      </c>
      <c r="V83" s="1735">
        <v>-2119.6899500000291</v>
      </c>
      <c r="W83" s="1735">
        <v>15126.966699999379</v>
      </c>
      <c r="X83" s="1735">
        <v>-584.31929999997374</v>
      </c>
      <c r="Y83" s="1735">
        <v>197595.33171192498</v>
      </c>
    </row>
    <row r="84" spans="1:25" s="514" customFormat="1" ht="12.95" customHeight="1" x14ac:dyDescent="0.2">
      <c r="A84" s="1537" t="s">
        <v>2141</v>
      </c>
      <c r="B84" s="1538">
        <v>3302.2437900000027</v>
      </c>
      <c r="C84" s="1538">
        <v>1748.0868332647383</v>
      </c>
      <c r="D84" s="1538">
        <v>13313.147989999994</v>
      </c>
      <c r="E84" s="1538">
        <v>-3950.5251300000027</v>
      </c>
      <c r="F84" s="1538" t="s">
        <v>1933</v>
      </c>
      <c r="G84" s="1538">
        <v>-3538.4606400000043</v>
      </c>
      <c r="H84" s="1538">
        <v>-709.16236999999921</v>
      </c>
      <c r="I84" s="1538">
        <v>29579.906110000029</v>
      </c>
      <c r="J84" s="1538">
        <v>2228.5294499999991</v>
      </c>
      <c r="K84" s="1538">
        <v>-11042.532240000006</v>
      </c>
      <c r="L84" s="1538">
        <v>8667.9002899999468</v>
      </c>
      <c r="M84" s="1538">
        <v>13945.315000000001</v>
      </c>
      <c r="N84" s="1538">
        <v>-26743.920929999978</v>
      </c>
      <c r="O84" s="1538">
        <v>188</v>
      </c>
      <c r="P84" s="1538">
        <v>-7652.6406600000109</v>
      </c>
      <c r="Q84" s="1538">
        <v>6936.5225903287683</v>
      </c>
      <c r="R84" s="1538">
        <v>77526.364000000001</v>
      </c>
      <c r="S84" s="1538">
        <v>-6085.0770000000002</v>
      </c>
      <c r="T84" s="1538">
        <v>-1518.927240000002</v>
      </c>
      <c r="U84" s="1539">
        <v>20595</v>
      </c>
      <c r="V84" s="1540">
        <v>-15949.800939999997</v>
      </c>
      <c r="W84" s="1540">
        <v>5910.2950299997328</v>
      </c>
      <c r="X84" s="1541">
        <v>38310.510840000032</v>
      </c>
      <c r="Y84" s="1538">
        <v>106750.2639335932</v>
      </c>
    </row>
    <row r="85" spans="1:25" ht="12.95" customHeight="1" x14ac:dyDescent="0.2">
      <c r="A85" s="1143" t="s">
        <v>1861</v>
      </c>
      <c r="B85" s="1151">
        <v>4529</v>
      </c>
      <c r="C85" s="1151">
        <v>10554</v>
      </c>
      <c r="D85" s="1151">
        <v>26069</v>
      </c>
      <c r="E85" s="1151">
        <v>-1633</v>
      </c>
      <c r="F85" s="134" t="s">
        <v>1933</v>
      </c>
      <c r="G85" s="1151">
        <v>-4046</v>
      </c>
      <c r="H85" s="1151">
        <v>-388</v>
      </c>
      <c r="I85" s="1151">
        <v>16589</v>
      </c>
      <c r="J85" s="1151">
        <v>2348</v>
      </c>
      <c r="K85" s="1151">
        <v>-6717</v>
      </c>
      <c r="L85" s="1151">
        <v>8077</v>
      </c>
      <c r="M85" s="1151">
        <v>7250</v>
      </c>
      <c r="N85" s="1151">
        <v>-46309</v>
      </c>
      <c r="O85" s="1151">
        <v>719</v>
      </c>
      <c r="P85" s="1151">
        <v>-1802</v>
      </c>
      <c r="Q85" s="1151">
        <v>4452</v>
      </c>
      <c r="R85" s="1151">
        <v>55326</v>
      </c>
      <c r="S85" s="1151">
        <v>12810</v>
      </c>
      <c r="T85" s="134">
        <v>0</v>
      </c>
      <c r="U85" s="1542">
        <v>15499</v>
      </c>
      <c r="V85" s="1543">
        <v>1220</v>
      </c>
      <c r="W85" s="1543">
        <v>5159</v>
      </c>
      <c r="X85" s="1544">
        <v>0</v>
      </c>
      <c r="Y85" s="1151">
        <v>109706</v>
      </c>
    </row>
    <row r="86" spans="1:25" s="514" customFormat="1" ht="12.95" customHeight="1" x14ac:dyDescent="0.2">
      <c r="A86" s="190" t="s">
        <v>1111</v>
      </c>
      <c r="B86" s="84">
        <v>1230</v>
      </c>
      <c r="C86" s="84">
        <v>25323</v>
      </c>
      <c r="D86" s="84">
        <v>27416</v>
      </c>
      <c r="E86" s="84">
        <v>-2474</v>
      </c>
      <c r="F86" s="84" t="s">
        <v>1933</v>
      </c>
      <c r="G86" s="84">
        <v>-5406</v>
      </c>
      <c r="H86" s="84">
        <v>-156</v>
      </c>
      <c r="I86" s="84">
        <v>17630</v>
      </c>
      <c r="J86" s="84">
        <v>1798</v>
      </c>
      <c r="K86" s="84">
        <v>-2966</v>
      </c>
      <c r="L86" s="84">
        <v>8598</v>
      </c>
      <c r="M86" s="84">
        <v>11272</v>
      </c>
      <c r="N86" s="84">
        <v>-62090</v>
      </c>
      <c r="O86" s="84">
        <v>-196</v>
      </c>
      <c r="P86" s="84">
        <v>1808</v>
      </c>
      <c r="Q86" s="84">
        <v>689</v>
      </c>
      <c r="R86" s="84">
        <v>39047</v>
      </c>
      <c r="S86" s="84">
        <v>16983</v>
      </c>
      <c r="T86" s="84">
        <v>0</v>
      </c>
      <c r="U86" s="1542">
        <v>7166</v>
      </c>
      <c r="V86" s="1545">
        <v>1985</v>
      </c>
      <c r="W86" s="1545">
        <v>6854</v>
      </c>
      <c r="X86" s="1546">
        <v>0</v>
      </c>
      <c r="Y86" s="84">
        <v>94511</v>
      </c>
    </row>
    <row r="87" spans="1:25" s="514" customFormat="1" ht="12.95" customHeight="1" thickBot="1" x14ac:dyDescent="0.25">
      <c r="A87" s="191" t="s">
        <v>1112</v>
      </c>
      <c r="B87" s="85">
        <v>1899</v>
      </c>
      <c r="C87" s="85">
        <v>16688</v>
      </c>
      <c r="D87" s="85">
        <v>22302</v>
      </c>
      <c r="E87" s="85">
        <v>0</v>
      </c>
      <c r="F87" s="85" t="s">
        <v>1933</v>
      </c>
      <c r="G87" s="85">
        <v>0</v>
      </c>
      <c r="H87" s="85">
        <v>-276</v>
      </c>
      <c r="I87" s="85">
        <v>9118</v>
      </c>
      <c r="J87" s="85">
        <v>2245</v>
      </c>
      <c r="K87" s="85">
        <v>2890</v>
      </c>
      <c r="L87" s="85">
        <v>10770</v>
      </c>
      <c r="M87" s="85">
        <v>26341</v>
      </c>
      <c r="N87" s="85">
        <v>19781</v>
      </c>
      <c r="O87" s="85">
        <v>3451</v>
      </c>
      <c r="P87" s="85">
        <v>1296</v>
      </c>
      <c r="Q87" s="85">
        <v>-1709</v>
      </c>
      <c r="R87" s="85">
        <v>53812</v>
      </c>
      <c r="S87" s="85">
        <v>25068</v>
      </c>
      <c r="T87" s="85">
        <v>0</v>
      </c>
      <c r="U87" s="1547">
        <v>1635</v>
      </c>
      <c r="V87" s="1548">
        <v>12243</v>
      </c>
      <c r="W87" s="1548">
        <v>18898</v>
      </c>
      <c r="X87" s="1549">
        <v>0</v>
      </c>
      <c r="Y87" s="85">
        <v>226452</v>
      </c>
    </row>
    <row r="89" spans="1:25" ht="12.95" customHeight="1" x14ac:dyDescent="0.2"/>
  </sheetData>
  <mergeCells count="2">
    <mergeCell ref="A5:J6"/>
    <mergeCell ref="K5:Y6"/>
  </mergeCells>
  <phoneticPr fontId="6" type="noConversion"/>
  <conditionalFormatting sqref="X8 T8:V8">
    <cfRule type="expression" dxfId="182" priority="35" stopIfTrue="1">
      <formula>#REF!=1</formula>
    </cfRule>
  </conditionalFormatting>
  <conditionalFormatting sqref="Z8">
    <cfRule type="expression" dxfId="181" priority="870" stopIfTrue="1">
      <formula>#REF!=1</formula>
    </cfRule>
  </conditionalFormatting>
  <conditionalFormatting sqref="Y8">
    <cfRule type="expression" dxfId="180" priority="871" stopIfTrue="1">
      <formula>#REF!=1</formula>
    </cfRule>
  </conditionalFormatting>
  <conditionalFormatting sqref="B8:S8">
    <cfRule type="expression" dxfId="179" priority="87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0" min="2" max="87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/>
  <dimension ref="A1:AA89"/>
  <sheetViews>
    <sheetView showGridLines="0" zoomScaleNormal="100" workbookViewId="0">
      <pane xSplit="1" ySplit="8" topLeftCell="H56" activePane="bottomRight" state="frozen"/>
      <selection activeCell="AD9" sqref="AC8:AD9"/>
      <selection pane="topRight" activeCell="AD9" sqref="AC8:AD9"/>
      <selection pane="bottomLeft" activeCell="AD9" sqref="AC8:AD9"/>
      <selection pane="bottomRight" activeCell="A5" sqref="A5:J6"/>
    </sheetView>
  </sheetViews>
  <sheetFormatPr defaultRowHeight="12.75" x14ac:dyDescent="0.2"/>
  <cols>
    <col min="1" max="1" width="53" style="325" customWidth="1"/>
    <col min="2" max="25" width="9.7109375" style="325" customWidth="1"/>
    <col min="26" max="26" width="9.140625" style="325"/>
    <col min="27" max="27" width="9.140625" style="484"/>
    <col min="28" max="16384" width="9.140625" style="325"/>
  </cols>
  <sheetData>
    <row r="1" spans="1:27" x14ac:dyDescent="0.2">
      <c r="A1" s="877" t="s">
        <v>624</v>
      </c>
    </row>
    <row r="2" spans="1:27" x14ac:dyDescent="0.2">
      <c r="A2" s="877" t="s">
        <v>625</v>
      </c>
    </row>
    <row r="3" spans="1:27" s="1000" customFormat="1" ht="15" customHeight="1" x14ac:dyDescent="0.2">
      <c r="A3" s="1056" t="s">
        <v>449</v>
      </c>
      <c r="Y3" s="1057" t="s">
        <v>450</v>
      </c>
      <c r="AA3" s="1044"/>
    </row>
    <row r="4" spans="1:27" s="326" customFormat="1" ht="12" customHeight="1" x14ac:dyDescent="0.2">
      <c r="AA4" s="487"/>
    </row>
    <row r="5" spans="1:27" s="326" customFormat="1" ht="18" customHeight="1" x14ac:dyDescent="0.2">
      <c r="A5" s="1951" t="s">
        <v>220</v>
      </c>
      <c r="B5" s="1951"/>
      <c r="C5" s="1951"/>
      <c r="D5" s="1951"/>
      <c r="E5" s="1951"/>
      <c r="F5" s="1951"/>
      <c r="G5" s="1951"/>
      <c r="H5" s="1951"/>
      <c r="I5" s="1951"/>
      <c r="J5" s="1951"/>
      <c r="K5" s="1950" t="s">
        <v>221</v>
      </c>
      <c r="L5" s="1950"/>
      <c r="M5" s="1950"/>
      <c r="N5" s="1950"/>
      <c r="O5" s="1950"/>
      <c r="P5" s="1950"/>
      <c r="Q5" s="1950"/>
      <c r="R5" s="1950"/>
      <c r="S5" s="1950"/>
      <c r="T5" s="1950"/>
      <c r="U5" s="1950"/>
      <c r="V5" s="1950"/>
      <c r="W5" s="1950"/>
      <c r="X5" s="1950"/>
      <c r="Y5" s="1950"/>
      <c r="Z5" s="224"/>
      <c r="AA5" s="487"/>
    </row>
    <row r="6" spans="1:27" s="326" customFormat="1" ht="18" customHeight="1" x14ac:dyDescent="0.2">
      <c r="A6" s="1951"/>
      <c r="B6" s="1951"/>
      <c r="C6" s="1951"/>
      <c r="D6" s="1951"/>
      <c r="E6" s="1951"/>
      <c r="F6" s="1951"/>
      <c r="G6" s="1951"/>
      <c r="H6" s="1951"/>
      <c r="I6" s="1951"/>
      <c r="J6" s="1951"/>
      <c r="K6" s="1950"/>
      <c r="L6" s="1950"/>
      <c r="M6" s="1950"/>
      <c r="N6" s="1950"/>
      <c r="O6" s="1950"/>
      <c r="P6" s="1950"/>
      <c r="Q6" s="1950"/>
      <c r="R6" s="1950"/>
      <c r="S6" s="1950"/>
      <c r="T6" s="1950"/>
      <c r="U6" s="1950"/>
      <c r="V6" s="1950"/>
      <c r="W6" s="1950"/>
      <c r="X6" s="1950"/>
      <c r="Y6" s="1950"/>
      <c r="Z6" s="224"/>
      <c r="AA6" s="487"/>
    </row>
    <row r="7" spans="1:27" s="326" customFormat="1" ht="12" customHeight="1" thickBot="1" x14ac:dyDescent="0.25">
      <c r="Y7" s="582" t="s">
        <v>1041</v>
      </c>
      <c r="AA7" s="487"/>
    </row>
    <row r="8" spans="1:27" s="6" customFormat="1" ht="75" customHeight="1" thickBot="1" x14ac:dyDescent="0.25">
      <c r="A8" s="1327"/>
      <c r="B8" s="1328" t="s">
        <v>1879</v>
      </c>
      <c r="C8" s="1328" t="s">
        <v>1880</v>
      </c>
      <c r="D8" s="1328" t="s">
        <v>1918</v>
      </c>
      <c r="E8" s="1328" t="s">
        <v>141</v>
      </c>
      <c r="F8" s="1328" t="s">
        <v>4</v>
      </c>
      <c r="G8" s="1328" t="s">
        <v>1104</v>
      </c>
      <c r="H8" s="1328" t="s">
        <v>1882</v>
      </c>
      <c r="I8" s="1328" t="s">
        <v>1754</v>
      </c>
      <c r="J8" s="1328" t="s">
        <v>1885</v>
      </c>
      <c r="K8" s="1328" t="s">
        <v>1755</v>
      </c>
      <c r="L8" s="1328" t="s">
        <v>1072</v>
      </c>
      <c r="M8" s="1328" t="s">
        <v>1103</v>
      </c>
      <c r="N8" s="1328" t="s">
        <v>1893</v>
      </c>
      <c r="O8" s="1328" t="s">
        <v>142</v>
      </c>
      <c r="P8" s="1328" t="s">
        <v>1756</v>
      </c>
      <c r="Q8" s="1328" t="s">
        <v>1919</v>
      </c>
      <c r="R8" s="1328" t="s">
        <v>1883</v>
      </c>
      <c r="S8" s="1328" t="s">
        <v>1244</v>
      </c>
      <c r="T8" s="1328" t="s">
        <v>1884</v>
      </c>
      <c r="U8" s="1328" t="s">
        <v>2234</v>
      </c>
      <c r="V8" s="1328" t="s">
        <v>1887</v>
      </c>
      <c r="W8" s="1328" t="s">
        <v>1888</v>
      </c>
      <c r="X8" s="1328" t="s">
        <v>1757</v>
      </c>
      <c r="Y8" s="1323" t="s">
        <v>1486</v>
      </c>
      <c r="Z8" s="263"/>
    </row>
    <row r="9" spans="1:27" s="329" customFormat="1" ht="15" customHeight="1" x14ac:dyDescent="0.2">
      <c r="A9" s="921" t="s">
        <v>844</v>
      </c>
      <c r="B9" s="144"/>
      <c r="C9" s="144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3"/>
    </row>
    <row r="10" spans="1:27" ht="12.95" customHeight="1" x14ac:dyDescent="0.2">
      <c r="A10" s="261" t="s">
        <v>1019</v>
      </c>
      <c r="B10" s="4">
        <v>3043.8528200000005</v>
      </c>
      <c r="C10" s="4">
        <v>6619.3861199999974</v>
      </c>
      <c r="D10" s="4">
        <v>289.31917000000004</v>
      </c>
      <c r="E10" s="4">
        <v>1119.4172500000002</v>
      </c>
      <c r="F10" s="4">
        <v>37.593999999999994</v>
      </c>
      <c r="G10" s="4">
        <v>1838.8649749999554</v>
      </c>
      <c r="H10" s="4">
        <v>224.32728</v>
      </c>
      <c r="I10" s="4">
        <v>76.336709999999997</v>
      </c>
      <c r="J10" s="4">
        <v>630.49683000000016</v>
      </c>
      <c r="K10" s="4">
        <v>18.486199999999968</v>
      </c>
      <c r="L10" s="4">
        <v>525.37908000000004</v>
      </c>
      <c r="M10" s="4">
        <v>324.57935240784525</v>
      </c>
      <c r="N10" s="4">
        <v>29074.505740000001</v>
      </c>
      <c r="O10" s="4">
        <v>972.75997018997157</v>
      </c>
      <c r="P10" s="4">
        <v>92.672429999999991</v>
      </c>
      <c r="Q10" s="4">
        <v>57.185909999999993</v>
      </c>
      <c r="R10" s="4">
        <v>2.3488599999999997</v>
      </c>
      <c r="S10" s="4">
        <v>15009.350480000001</v>
      </c>
      <c r="T10" s="4">
        <v>1029.71326</v>
      </c>
      <c r="U10" s="4">
        <v>11174.706200000002</v>
      </c>
      <c r="V10" s="4">
        <v>12216.540239999998</v>
      </c>
      <c r="W10" s="4">
        <v>3632.0089999999996</v>
      </c>
      <c r="X10" s="4">
        <v>2548.5119399999994</v>
      </c>
      <c r="Y10" s="4">
        <v>90558.343817597764</v>
      </c>
      <c r="Z10" s="5"/>
    </row>
    <row r="11" spans="1:27" ht="12.95" customHeight="1" x14ac:dyDescent="0.2">
      <c r="A11" s="261" t="s">
        <v>1178</v>
      </c>
      <c r="B11" s="4">
        <v>2347.38735</v>
      </c>
      <c r="C11" s="4">
        <v>10513.759199999999</v>
      </c>
      <c r="D11" s="4">
        <v>284.47624000000002</v>
      </c>
      <c r="E11" s="4">
        <v>1501.02151</v>
      </c>
      <c r="F11" s="4">
        <v>186.42599999999999</v>
      </c>
      <c r="G11" s="4">
        <v>4244.90355</v>
      </c>
      <c r="H11" s="4">
        <v>249.49069</v>
      </c>
      <c r="I11" s="4">
        <v>170.80747</v>
      </c>
      <c r="J11" s="4">
        <v>1081.6078300000001</v>
      </c>
      <c r="K11" s="4">
        <v>148.01766000000001</v>
      </c>
      <c r="L11" s="4">
        <v>616.75010999999995</v>
      </c>
      <c r="M11" s="4">
        <v>832.85400000000004</v>
      </c>
      <c r="N11" s="4">
        <v>26784.037039999999</v>
      </c>
      <c r="O11" s="4">
        <v>80.900840000000002</v>
      </c>
      <c r="P11" s="4">
        <v>185.71284</v>
      </c>
      <c r="Q11" s="4">
        <v>51.625489999999999</v>
      </c>
      <c r="R11" s="4">
        <v>5.1613899999999999</v>
      </c>
      <c r="S11" s="4">
        <v>16901.939460000001</v>
      </c>
      <c r="T11" s="4">
        <v>2525.2178699999999</v>
      </c>
      <c r="U11" s="4">
        <v>19612.327570000001</v>
      </c>
      <c r="V11" s="4">
        <v>14650.0196</v>
      </c>
      <c r="W11" s="4">
        <v>3947.8289999999997</v>
      </c>
      <c r="X11" s="4">
        <v>4089.2106099999996</v>
      </c>
      <c r="Y11" s="4">
        <v>111011.48331999998</v>
      </c>
      <c r="Z11" s="5"/>
    </row>
    <row r="12" spans="1:27" ht="12.95" customHeight="1" x14ac:dyDescent="0.2">
      <c r="A12" s="261" t="s">
        <v>1336</v>
      </c>
      <c r="B12" s="4">
        <v>2347.38735</v>
      </c>
      <c r="C12" s="4">
        <v>10513.759199999999</v>
      </c>
      <c r="D12" s="4">
        <v>284.47624000000002</v>
      </c>
      <c r="E12" s="4">
        <v>0</v>
      </c>
      <c r="F12" s="4">
        <v>186.42599999999999</v>
      </c>
      <c r="G12" s="4">
        <v>4244.90355</v>
      </c>
      <c r="H12" s="4">
        <v>249.49069</v>
      </c>
      <c r="I12" s="4">
        <v>170.80747</v>
      </c>
      <c r="J12" s="4">
        <v>1081.6078300000001</v>
      </c>
      <c r="K12" s="4">
        <v>148.01766000000001</v>
      </c>
      <c r="L12" s="4">
        <v>616.75010999999995</v>
      </c>
      <c r="M12" s="4">
        <v>832.85400000000004</v>
      </c>
      <c r="N12" s="4">
        <v>26784.037039999999</v>
      </c>
      <c r="O12" s="4">
        <v>89.967070000000007</v>
      </c>
      <c r="P12" s="4">
        <v>185.71284</v>
      </c>
      <c r="Q12" s="4">
        <v>51.625489999999999</v>
      </c>
      <c r="R12" s="4">
        <v>5.1613899999999999</v>
      </c>
      <c r="S12" s="4">
        <v>16901.939460000001</v>
      </c>
      <c r="T12" s="4">
        <v>2525.2178699999999</v>
      </c>
      <c r="U12" s="4">
        <v>19612.327570000001</v>
      </c>
      <c r="V12" s="4">
        <v>14650.0196</v>
      </c>
      <c r="W12" s="4">
        <v>3947.8289999999997</v>
      </c>
      <c r="X12" s="4">
        <v>2691.0883799999997</v>
      </c>
      <c r="Y12" s="4">
        <v>108121.40581</v>
      </c>
      <c r="Z12" s="5"/>
    </row>
    <row r="13" spans="1:27" ht="12.95" customHeight="1" x14ac:dyDescent="0.2">
      <c r="A13" s="261" t="s">
        <v>1337</v>
      </c>
      <c r="B13" s="4">
        <v>0</v>
      </c>
      <c r="C13" s="4">
        <v>0</v>
      </c>
      <c r="D13" s="4">
        <v>0</v>
      </c>
      <c r="E13" s="4">
        <v>1501.02151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-9.0662299999999991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1398.1222299999999</v>
      </c>
      <c r="Y13" s="4">
        <v>2890.0775100000001</v>
      </c>
      <c r="Z13" s="5"/>
    </row>
    <row r="14" spans="1:27" ht="12.95" customHeight="1" x14ac:dyDescent="0.2">
      <c r="A14" s="261" t="s">
        <v>1338</v>
      </c>
      <c r="B14" s="4">
        <v>-736.24726999999996</v>
      </c>
      <c r="C14" s="4">
        <v>-2364.3792900000003</v>
      </c>
      <c r="D14" s="4">
        <v>-49.345929999999996</v>
      </c>
      <c r="E14" s="4">
        <v>-300.20429999999999</v>
      </c>
      <c r="F14" s="4">
        <v>-0.34499999999999997</v>
      </c>
      <c r="G14" s="4">
        <v>-2122.5366250000448</v>
      </c>
      <c r="H14" s="4">
        <v>-20.005099999999999</v>
      </c>
      <c r="I14" s="4">
        <v>-47.645849999999996</v>
      </c>
      <c r="J14" s="4">
        <v>-210.00778000000003</v>
      </c>
      <c r="K14" s="4">
        <v>-7.9894600000000002</v>
      </c>
      <c r="L14" s="4">
        <v>-109.50825</v>
      </c>
      <c r="M14" s="4">
        <v>-190.5206475921548</v>
      </c>
      <c r="N14" s="4">
        <v>-47.242539999999998</v>
      </c>
      <c r="O14" s="4">
        <v>-7.6952598100284009</v>
      </c>
      <c r="P14" s="4">
        <v>-65.488</v>
      </c>
      <c r="Q14" s="4">
        <v>-13.173</v>
      </c>
      <c r="R14" s="4">
        <v>0</v>
      </c>
      <c r="S14" s="4">
        <v>-1.4995399999999999</v>
      </c>
      <c r="T14" s="4">
        <v>-680.28700000000003</v>
      </c>
      <c r="U14" s="4">
        <v>-3658.4649299999996</v>
      </c>
      <c r="V14" s="4">
        <v>-98.613520000000008</v>
      </c>
      <c r="W14" s="4">
        <v>-25.707999999999998</v>
      </c>
      <c r="X14" s="4">
        <v>0</v>
      </c>
      <c r="Y14" s="4">
        <v>-10756.907292402229</v>
      </c>
      <c r="Z14" s="5"/>
    </row>
    <row r="15" spans="1:27" ht="12.95" customHeight="1" x14ac:dyDescent="0.2">
      <c r="A15" s="256" t="s">
        <v>1606</v>
      </c>
      <c r="B15" s="4">
        <v>-711.89033999999992</v>
      </c>
      <c r="C15" s="4">
        <v>-2363.8754800000002</v>
      </c>
      <c r="D15" s="4">
        <v>-48.441609999999997</v>
      </c>
      <c r="E15" s="4">
        <v>-300.20429999999999</v>
      </c>
      <c r="F15" s="4">
        <v>0</v>
      </c>
      <c r="G15" s="4">
        <v>-2122.5366250000448</v>
      </c>
      <c r="H15" s="4">
        <v>-20.005099999999999</v>
      </c>
      <c r="I15" s="4">
        <v>-47.645849999999996</v>
      </c>
      <c r="J15" s="4">
        <v>-210.00778000000003</v>
      </c>
      <c r="K15" s="4">
        <v>-7.9894600000000002</v>
      </c>
      <c r="L15" s="4">
        <v>-109.50825</v>
      </c>
      <c r="M15" s="4">
        <v>-190.5206475921548</v>
      </c>
      <c r="N15" s="4">
        <v>-47.242539999999998</v>
      </c>
      <c r="O15" s="4">
        <v>-7.6952598100284009</v>
      </c>
      <c r="P15" s="4">
        <v>-65.488</v>
      </c>
      <c r="Q15" s="4">
        <v>-13.173</v>
      </c>
      <c r="R15" s="4">
        <v>0</v>
      </c>
      <c r="S15" s="4">
        <v>-1.4995399999999999</v>
      </c>
      <c r="T15" s="4">
        <v>-675.78800000000001</v>
      </c>
      <c r="U15" s="4">
        <v>-3607.3881388588825</v>
      </c>
      <c r="V15" s="4">
        <v>-98.613520000000008</v>
      </c>
      <c r="W15" s="4">
        <v>-25.707999999999998</v>
      </c>
      <c r="X15" s="4">
        <v>0</v>
      </c>
      <c r="Y15" s="4">
        <v>-10675.22144126111</v>
      </c>
      <c r="Z15" s="5"/>
    </row>
    <row r="16" spans="1:27" ht="12.95" customHeight="1" x14ac:dyDescent="0.2">
      <c r="A16" s="256" t="s">
        <v>1922</v>
      </c>
      <c r="B16" s="4">
        <v>23.665880000000001</v>
      </c>
      <c r="C16" s="4">
        <v>0</v>
      </c>
      <c r="D16" s="4">
        <v>0</v>
      </c>
      <c r="E16" s="4">
        <v>-300.20429999999999</v>
      </c>
      <c r="F16" s="4">
        <v>0</v>
      </c>
      <c r="G16" s="4">
        <v>-2122.5366250000448</v>
      </c>
      <c r="H16" s="4">
        <v>0</v>
      </c>
      <c r="I16" s="4">
        <v>0</v>
      </c>
      <c r="J16" s="4">
        <v>-61.675470000000004</v>
      </c>
      <c r="K16" s="4">
        <v>0</v>
      </c>
      <c r="L16" s="4">
        <v>0</v>
      </c>
      <c r="M16" s="4">
        <v>-136.90379000000001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-59.277999999999999</v>
      </c>
      <c r="U16" s="4">
        <v>0</v>
      </c>
      <c r="V16" s="4">
        <v>0</v>
      </c>
      <c r="W16" s="4">
        <v>-25.707999999999998</v>
      </c>
      <c r="X16" s="4">
        <v>0</v>
      </c>
      <c r="Y16" s="4">
        <v>-2682.6403050000445</v>
      </c>
      <c r="Z16" s="5"/>
    </row>
    <row r="17" spans="1:26" ht="12.95" customHeight="1" x14ac:dyDescent="0.2">
      <c r="A17" s="256" t="s">
        <v>1004</v>
      </c>
      <c r="B17" s="4">
        <v>-732.92057999999997</v>
      </c>
      <c r="C17" s="4">
        <v>-2363.8754800000002</v>
      </c>
      <c r="D17" s="4">
        <v>-47.67313</v>
      </c>
      <c r="E17" s="4">
        <v>0</v>
      </c>
      <c r="F17" s="4">
        <v>0</v>
      </c>
      <c r="G17" s="4">
        <v>0</v>
      </c>
      <c r="H17" s="4">
        <v>-20.005099999999999</v>
      </c>
      <c r="I17" s="4">
        <v>-47.645849999999996</v>
      </c>
      <c r="J17" s="4">
        <v>-148.33231000000001</v>
      </c>
      <c r="K17" s="4">
        <v>-7.9894600000000002</v>
      </c>
      <c r="L17" s="4">
        <v>-109.50825</v>
      </c>
      <c r="M17" s="4">
        <v>-53.616857592154794</v>
      </c>
      <c r="N17" s="4">
        <v>-47.242539999999998</v>
      </c>
      <c r="O17" s="4">
        <v>-7.6952598100284009</v>
      </c>
      <c r="P17" s="4">
        <v>-65.488</v>
      </c>
      <c r="Q17" s="4">
        <v>-13.173</v>
      </c>
      <c r="R17" s="4">
        <v>0</v>
      </c>
      <c r="S17" s="4">
        <v>-1.4995399999999999</v>
      </c>
      <c r="T17" s="4">
        <v>-116.51</v>
      </c>
      <c r="U17" s="4">
        <v>-3607.3881388588825</v>
      </c>
      <c r="V17" s="4">
        <v>-98.613520000000008</v>
      </c>
      <c r="W17" s="4">
        <v>0</v>
      </c>
      <c r="X17" s="4">
        <v>0</v>
      </c>
      <c r="Y17" s="4">
        <v>-7489.1770162610646</v>
      </c>
      <c r="Z17" s="5"/>
    </row>
    <row r="18" spans="1:26" ht="12.95" customHeight="1" x14ac:dyDescent="0.2">
      <c r="A18" s="256" t="s">
        <v>1013</v>
      </c>
      <c r="B18" s="4">
        <v>-2.63564</v>
      </c>
      <c r="C18" s="4">
        <v>0</v>
      </c>
      <c r="D18" s="4">
        <v>-0.76848000000000005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-500</v>
      </c>
      <c r="U18" s="4">
        <v>0</v>
      </c>
      <c r="V18" s="4">
        <v>0</v>
      </c>
      <c r="W18" s="4">
        <v>0</v>
      </c>
      <c r="X18" s="4">
        <v>0</v>
      </c>
      <c r="Y18" s="4">
        <v>-503.40411999999998</v>
      </c>
      <c r="Z18" s="5"/>
    </row>
    <row r="19" spans="1:26" ht="12.95" customHeight="1" x14ac:dyDescent="0.2">
      <c r="A19" s="256" t="s">
        <v>1312</v>
      </c>
      <c r="B19" s="4">
        <v>-24.356930000000002</v>
      </c>
      <c r="C19" s="4">
        <v>-0.50380999999999998</v>
      </c>
      <c r="D19" s="4">
        <v>-0.90432000000000001</v>
      </c>
      <c r="E19" s="4">
        <v>0</v>
      </c>
      <c r="F19" s="4">
        <v>-0.34499999999999997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-4.4989999999999997</v>
      </c>
      <c r="U19" s="4">
        <v>-51.076791141117354</v>
      </c>
      <c r="V19" s="4">
        <v>0</v>
      </c>
      <c r="W19" s="4">
        <v>0</v>
      </c>
      <c r="X19" s="4">
        <v>0</v>
      </c>
      <c r="Y19" s="4">
        <v>-81.685851141117354</v>
      </c>
      <c r="Z19" s="5"/>
    </row>
    <row r="20" spans="1:26" ht="12.95" customHeight="1" x14ac:dyDescent="0.2">
      <c r="A20" s="256" t="s">
        <v>1014</v>
      </c>
      <c r="B20" s="4">
        <v>-24.356930000000002</v>
      </c>
      <c r="C20" s="4">
        <v>-0.50380999999999998</v>
      </c>
      <c r="D20" s="4">
        <v>-0.90432000000000001</v>
      </c>
      <c r="E20" s="4">
        <v>0</v>
      </c>
      <c r="F20" s="4">
        <v>-0.34499999999999997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-4.4989999999999997</v>
      </c>
      <c r="U20" s="4">
        <v>-51.076791141117354</v>
      </c>
      <c r="V20" s="4">
        <v>0</v>
      </c>
      <c r="W20" s="4">
        <v>0</v>
      </c>
      <c r="X20" s="4">
        <v>0</v>
      </c>
      <c r="Y20" s="4">
        <v>-81.685851141117354</v>
      </c>
      <c r="Z20" s="5"/>
    </row>
    <row r="21" spans="1:26" ht="12.95" customHeight="1" x14ac:dyDescent="0.2">
      <c r="A21" s="256" t="s">
        <v>1015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5"/>
    </row>
    <row r="22" spans="1:26" ht="12.95" customHeight="1" x14ac:dyDescent="0.2">
      <c r="A22" s="256" t="s">
        <v>1013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5"/>
    </row>
    <row r="23" spans="1:26" ht="12.95" customHeight="1" x14ac:dyDescent="0.2">
      <c r="A23" s="257" t="s">
        <v>1339</v>
      </c>
      <c r="B23" s="4">
        <v>1432.7127400000004</v>
      </c>
      <c r="C23" s="4">
        <v>-1529.9937900000004</v>
      </c>
      <c r="D23" s="4">
        <v>54.18886000000002</v>
      </c>
      <c r="E23" s="4">
        <v>-81.399959999999936</v>
      </c>
      <c r="F23" s="4">
        <v>-148.48699999999999</v>
      </c>
      <c r="G23" s="4">
        <v>-283.50194999999985</v>
      </c>
      <c r="H23" s="4">
        <v>-5.1583100000000091</v>
      </c>
      <c r="I23" s="4">
        <v>-46.824910000000003</v>
      </c>
      <c r="J23" s="4">
        <v>-241.10321999999999</v>
      </c>
      <c r="K23" s="4">
        <v>-121.54200000000003</v>
      </c>
      <c r="L23" s="4">
        <v>18.137220000000028</v>
      </c>
      <c r="M23" s="4">
        <v>-317.75400000000002</v>
      </c>
      <c r="N23" s="4">
        <v>2337.711240000001</v>
      </c>
      <c r="O23" s="4">
        <v>899.55439000000001</v>
      </c>
      <c r="P23" s="4">
        <v>-27.552410000000002</v>
      </c>
      <c r="Q23" s="4">
        <v>18.733419999999995</v>
      </c>
      <c r="R23" s="4">
        <v>-2.8125300000000002</v>
      </c>
      <c r="S23" s="4">
        <v>-1891.0894400000006</v>
      </c>
      <c r="T23" s="4">
        <v>-815.21761000000004</v>
      </c>
      <c r="U23" s="4">
        <v>-4779.1564399999988</v>
      </c>
      <c r="V23" s="4">
        <v>-2334.8658399999995</v>
      </c>
      <c r="W23" s="4">
        <v>-290.11199999999997</v>
      </c>
      <c r="X23" s="4">
        <v>-1540.69867</v>
      </c>
      <c r="Y23" s="4">
        <v>-9696.2322099999983</v>
      </c>
      <c r="Z23" s="5"/>
    </row>
    <row r="24" spans="1:26" ht="12.95" customHeight="1" x14ac:dyDescent="0.2">
      <c r="A24" s="250" t="s">
        <v>1292</v>
      </c>
      <c r="B24" s="4">
        <v>-1253.37995</v>
      </c>
      <c r="C24" s="4">
        <v>-5996.4711900000002</v>
      </c>
      <c r="D24" s="4">
        <v>-131.63128</v>
      </c>
      <c r="E24" s="4">
        <v>-739.36390000000006</v>
      </c>
      <c r="F24" s="4">
        <v>-148.48699999999999</v>
      </c>
      <c r="G24" s="4">
        <v>-2386.5887400000001</v>
      </c>
      <c r="H24" s="4">
        <v>-126.49745</v>
      </c>
      <c r="I24" s="4">
        <v>-87.343940000000003</v>
      </c>
      <c r="J24" s="4">
        <v>-577.44881999999996</v>
      </c>
      <c r="K24" s="4">
        <v>-135.19823000000002</v>
      </c>
      <c r="L24" s="4">
        <v>-202.16485999999998</v>
      </c>
      <c r="M24" s="4">
        <v>-500.83199999999999</v>
      </c>
      <c r="N24" s="4">
        <v>-13536.377859999999</v>
      </c>
      <c r="O24" s="4">
        <v>-124.23316</v>
      </c>
      <c r="P24" s="4">
        <v>-70.171559999999999</v>
      </c>
      <c r="Q24" s="4">
        <v>-17.8096</v>
      </c>
      <c r="R24" s="4">
        <v>-3.0482100000000001</v>
      </c>
      <c r="S24" s="4">
        <v>-9470.0720000000001</v>
      </c>
      <c r="T24" s="4">
        <v>-1560.364</v>
      </c>
      <c r="U24" s="4">
        <v>-10733.5484</v>
      </c>
      <c r="V24" s="4">
        <v>-7416.5672699999996</v>
      </c>
      <c r="W24" s="4">
        <v>-360.43099999999998</v>
      </c>
      <c r="X24" s="4">
        <v>-1601.78442</v>
      </c>
      <c r="Y24" s="4">
        <v>-57179.814839999992</v>
      </c>
      <c r="Z24" s="5"/>
    </row>
    <row r="25" spans="1:26" ht="12.95" customHeight="1" x14ac:dyDescent="0.2">
      <c r="A25" s="250" t="s">
        <v>26</v>
      </c>
      <c r="B25" s="4">
        <v>414.02882</v>
      </c>
      <c r="C25" s="4">
        <v>0</v>
      </c>
      <c r="D25" s="4">
        <v>23.440099999999997</v>
      </c>
      <c r="E25" s="4">
        <v>147.87278000000001</v>
      </c>
      <c r="F25" s="4">
        <v>0</v>
      </c>
      <c r="G25" s="4">
        <v>1193.2943700000001</v>
      </c>
      <c r="H25" s="4">
        <v>11.590729999999999</v>
      </c>
      <c r="I25" s="4">
        <v>24.727520000000002</v>
      </c>
      <c r="J25" s="4">
        <v>89.606999999999999</v>
      </c>
      <c r="K25" s="4">
        <v>0.13525999999999999</v>
      </c>
      <c r="L25" s="4">
        <v>51.79477</v>
      </c>
      <c r="M25" s="4">
        <v>99.614000000000004</v>
      </c>
      <c r="N25" s="4">
        <v>22.18337</v>
      </c>
      <c r="O25" s="4">
        <v>5.1648699999999996</v>
      </c>
      <c r="P25" s="4">
        <v>23.058150000000001</v>
      </c>
      <c r="Q25" s="4">
        <v>4.9140699999999997</v>
      </c>
      <c r="R25" s="4">
        <v>0</v>
      </c>
      <c r="S25" s="4">
        <v>0</v>
      </c>
      <c r="T25" s="4">
        <v>126.499</v>
      </c>
      <c r="U25" s="4">
        <v>2011.9435900000001</v>
      </c>
      <c r="V25" s="4">
        <v>6.1325000000000003</v>
      </c>
      <c r="W25" s="4">
        <v>0</v>
      </c>
      <c r="X25" s="4">
        <v>0</v>
      </c>
      <c r="Y25" s="4">
        <v>4256.0008999999991</v>
      </c>
      <c r="Z25" s="5"/>
    </row>
    <row r="26" spans="1:26" ht="12.95" customHeight="1" x14ac:dyDescent="0.2">
      <c r="A26" s="250" t="s">
        <v>1293</v>
      </c>
      <c r="B26" s="4">
        <v>2964.8029500000002</v>
      </c>
      <c r="C26" s="4">
        <v>4466.4773999999998</v>
      </c>
      <c r="D26" s="4">
        <v>177.75214000000003</v>
      </c>
      <c r="E26" s="4">
        <v>637.59903000000008</v>
      </c>
      <c r="F26" s="4">
        <v>0</v>
      </c>
      <c r="G26" s="4">
        <v>1819.0996100000002</v>
      </c>
      <c r="H26" s="4">
        <v>125.63292</v>
      </c>
      <c r="I26" s="4">
        <v>28.54392</v>
      </c>
      <c r="J26" s="4">
        <v>257.36005</v>
      </c>
      <c r="K26" s="4">
        <v>13.8246</v>
      </c>
      <c r="L26" s="4">
        <v>227.18098000000001</v>
      </c>
      <c r="M26" s="4">
        <v>129.386</v>
      </c>
      <c r="N26" s="4">
        <v>15867.313119999999</v>
      </c>
      <c r="O26" s="4">
        <v>1083.42506</v>
      </c>
      <c r="P26" s="4">
        <v>37.274169999999998</v>
      </c>
      <c r="Q26" s="4">
        <v>37.200789999999998</v>
      </c>
      <c r="R26" s="4">
        <v>0.23568</v>
      </c>
      <c r="S26" s="4">
        <v>7578.9825599999995</v>
      </c>
      <c r="T26" s="4">
        <v>671.10685999999998</v>
      </c>
      <c r="U26" s="4">
        <v>5747.1587300000001</v>
      </c>
      <c r="V26" s="4">
        <v>5082.1474600000001</v>
      </c>
      <c r="W26" s="4">
        <v>70.319000000000003</v>
      </c>
      <c r="X26" s="4">
        <v>61.085749999999997</v>
      </c>
      <c r="Y26" s="4">
        <v>47083.908780000005</v>
      </c>
      <c r="Z26" s="5"/>
    </row>
    <row r="27" spans="1:26" ht="12.95" customHeight="1" x14ac:dyDescent="0.2">
      <c r="A27" s="250" t="s">
        <v>27</v>
      </c>
      <c r="B27" s="4">
        <v>-692.73907999999994</v>
      </c>
      <c r="C27" s="4">
        <v>0</v>
      </c>
      <c r="D27" s="4">
        <v>-15.3721</v>
      </c>
      <c r="E27" s="4">
        <v>-127.50787</v>
      </c>
      <c r="F27" s="4">
        <v>0</v>
      </c>
      <c r="G27" s="4">
        <v>-909.30718999999999</v>
      </c>
      <c r="H27" s="4">
        <v>-15.884510000000001</v>
      </c>
      <c r="I27" s="4">
        <v>-12.752409999999999</v>
      </c>
      <c r="J27" s="4">
        <v>-10.621450000000001</v>
      </c>
      <c r="K27" s="4">
        <v>-0.30363000000000001</v>
      </c>
      <c r="L27" s="4">
        <v>-58.673670000000001</v>
      </c>
      <c r="M27" s="4">
        <v>-45.921999999999997</v>
      </c>
      <c r="N27" s="4">
        <v>-15.407389999999999</v>
      </c>
      <c r="O27" s="4">
        <v>-64.802379999999999</v>
      </c>
      <c r="P27" s="4">
        <v>-17.713169999999998</v>
      </c>
      <c r="Q27" s="4">
        <v>-5.5718399999999999</v>
      </c>
      <c r="R27" s="4">
        <v>0</v>
      </c>
      <c r="S27" s="4">
        <v>0</v>
      </c>
      <c r="T27" s="4">
        <v>-52.459470000000003</v>
      </c>
      <c r="U27" s="4">
        <v>-1804.71036</v>
      </c>
      <c r="V27" s="4">
        <v>-6.5785299999999998</v>
      </c>
      <c r="W27" s="4">
        <v>0</v>
      </c>
      <c r="X27" s="4">
        <v>0</v>
      </c>
      <c r="Y27" s="4">
        <v>-3856.3270500000003</v>
      </c>
      <c r="Z27" s="5"/>
    </row>
    <row r="28" spans="1:26" ht="12.95" customHeight="1" x14ac:dyDescent="0.2">
      <c r="A28" s="257" t="s">
        <v>1340</v>
      </c>
      <c r="B28" s="4">
        <v>0</v>
      </c>
      <c r="C28" s="4">
        <v>0</v>
      </c>
      <c r="D28" s="4">
        <v>-246.43900000000002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-246.43900000000002</v>
      </c>
      <c r="Z28" s="5"/>
    </row>
    <row r="29" spans="1:26" ht="12.95" customHeight="1" x14ac:dyDescent="0.2">
      <c r="A29" s="257" t="s">
        <v>1295</v>
      </c>
      <c r="B29" s="4">
        <v>0</v>
      </c>
      <c r="C29" s="4">
        <v>0</v>
      </c>
      <c r="D29" s="4">
        <v>-299.83100000000002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-299.83100000000002</v>
      </c>
      <c r="Z29" s="5"/>
    </row>
    <row r="30" spans="1:26" ht="12.95" customHeight="1" x14ac:dyDescent="0.2">
      <c r="A30" s="257" t="s">
        <v>1341</v>
      </c>
      <c r="B30" s="4">
        <v>0</v>
      </c>
      <c r="C30" s="4">
        <v>0</v>
      </c>
      <c r="D30" s="4">
        <v>53.392000000000003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53.392000000000003</v>
      </c>
      <c r="Z30" s="5"/>
    </row>
    <row r="31" spans="1:26" ht="12.95" customHeight="1" x14ac:dyDescent="0.2">
      <c r="A31" s="257" t="s">
        <v>1342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5"/>
    </row>
    <row r="32" spans="1:26" ht="12.95" customHeight="1" x14ac:dyDescent="0.2">
      <c r="A32" s="257" t="s">
        <v>1343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5"/>
    </row>
    <row r="33" spans="1:26" ht="12.95" customHeight="1" x14ac:dyDescent="0.2">
      <c r="A33" s="261" t="s">
        <v>1344</v>
      </c>
      <c r="B33" s="4">
        <v>4.2950499999999989</v>
      </c>
      <c r="C33" s="4">
        <v>876.91339000000005</v>
      </c>
      <c r="D33" s="4">
        <v>0</v>
      </c>
      <c r="E33" s="4">
        <v>14.698879999999999</v>
      </c>
      <c r="F33" s="4">
        <v>43.656999999999996</v>
      </c>
      <c r="G33" s="4">
        <v>0</v>
      </c>
      <c r="H33" s="4">
        <v>8.02182</v>
      </c>
      <c r="I33" s="4">
        <v>100.81156</v>
      </c>
      <c r="J33" s="4">
        <v>0</v>
      </c>
      <c r="K33" s="4">
        <v>32.919620000000002</v>
      </c>
      <c r="L33" s="4">
        <v>16.028880000000001</v>
      </c>
      <c r="M33" s="4">
        <v>0</v>
      </c>
      <c r="N33" s="4">
        <v>0</v>
      </c>
      <c r="O33" s="4">
        <v>2.80925</v>
      </c>
      <c r="P33" s="4">
        <v>19.04654</v>
      </c>
      <c r="Q33" s="4">
        <v>24.784839999999999</v>
      </c>
      <c r="R33" s="4">
        <v>0</v>
      </c>
      <c r="S33" s="4">
        <v>30.832470000000001</v>
      </c>
      <c r="T33" s="4">
        <v>0</v>
      </c>
      <c r="U33" s="4">
        <v>896.32379000000003</v>
      </c>
      <c r="V33" s="4">
        <v>2510.3882599999997</v>
      </c>
      <c r="W33" s="4">
        <v>0</v>
      </c>
      <c r="X33" s="4">
        <v>117.27674</v>
      </c>
      <c r="Y33" s="4">
        <v>4698.8080900000004</v>
      </c>
      <c r="Z33" s="5"/>
    </row>
    <row r="34" spans="1:26" ht="12.95" customHeight="1" x14ac:dyDescent="0.2">
      <c r="A34" s="261" t="s">
        <v>1345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5"/>
    </row>
    <row r="35" spans="1:26" ht="12.95" customHeight="1" x14ac:dyDescent="0.2">
      <c r="A35" s="261" t="s">
        <v>1356</v>
      </c>
      <c r="B35" s="4">
        <v>0</v>
      </c>
      <c r="C35" s="4">
        <v>0</v>
      </c>
      <c r="D35" s="4">
        <v>0.41670999999999997</v>
      </c>
      <c r="E35" s="4">
        <v>0</v>
      </c>
      <c r="F35" s="4">
        <v>0</v>
      </c>
      <c r="G35" s="4">
        <v>0</v>
      </c>
      <c r="H35" s="4">
        <v>0.98777000000000004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1.23258</v>
      </c>
      <c r="W35" s="4">
        <v>153.036</v>
      </c>
      <c r="X35" s="4">
        <v>0</v>
      </c>
      <c r="Y35" s="4">
        <v>155.67305999999999</v>
      </c>
      <c r="Z35" s="5"/>
    </row>
    <row r="36" spans="1:26" ht="12.95" customHeight="1" x14ac:dyDescent="0.2">
      <c r="A36" s="250" t="s">
        <v>28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5"/>
    </row>
    <row r="37" spans="1:26" ht="12.95" customHeight="1" x14ac:dyDescent="0.2">
      <c r="A37" s="261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</row>
    <row r="38" spans="1:26" s="329" customFormat="1" ht="15" customHeight="1" x14ac:dyDescent="0.2">
      <c r="A38" s="1331" t="s">
        <v>841</v>
      </c>
      <c r="B38" s="1736">
        <v>3048.1478700000007</v>
      </c>
      <c r="C38" s="1736">
        <v>7496.2995099999971</v>
      </c>
      <c r="D38" s="1736">
        <v>43.296880000000023</v>
      </c>
      <c r="E38" s="1736">
        <v>1134.1161300000001</v>
      </c>
      <c r="F38" s="1736">
        <v>81.250999999999991</v>
      </c>
      <c r="G38" s="1736">
        <v>1838.8649749999554</v>
      </c>
      <c r="H38" s="1736">
        <v>233.33687</v>
      </c>
      <c r="I38" s="1736">
        <v>177.14827</v>
      </c>
      <c r="J38" s="1736">
        <v>630.49683000000016</v>
      </c>
      <c r="K38" s="1736">
        <v>51.40581999999997</v>
      </c>
      <c r="L38" s="1736">
        <v>541.40796</v>
      </c>
      <c r="M38" s="1736">
        <v>324.57935240784525</v>
      </c>
      <c r="N38" s="1736">
        <v>29074.505740000001</v>
      </c>
      <c r="O38" s="1736">
        <v>975.56922018997159</v>
      </c>
      <c r="P38" s="1736">
        <v>111.71896999999998</v>
      </c>
      <c r="Q38" s="1736">
        <v>81.970749999999995</v>
      </c>
      <c r="R38" s="1736">
        <v>2.3488599999999997</v>
      </c>
      <c r="S38" s="1736">
        <v>15040.18295</v>
      </c>
      <c r="T38" s="1736">
        <v>1029.71326</v>
      </c>
      <c r="U38" s="1736">
        <v>12071.029990000003</v>
      </c>
      <c r="V38" s="1736">
        <v>14728.161079999998</v>
      </c>
      <c r="W38" s="1736">
        <v>3785.0449999999996</v>
      </c>
      <c r="X38" s="1736">
        <v>2665.7886799999992</v>
      </c>
      <c r="Y38" s="1736">
        <v>95166.385967597773</v>
      </c>
      <c r="Z38" s="7"/>
    </row>
    <row r="39" spans="1:26" ht="12.95" customHeight="1" x14ac:dyDescent="0.2">
      <c r="A39" s="262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1"/>
    </row>
    <row r="40" spans="1:26" ht="15" customHeight="1" x14ac:dyDescent="0.2">
      <c r="A40" s="922" t="s">
        <v>845</v>
      </c>
      <c r="B40" s="146"/>
      <c r="C40" s="146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1"/>
    </row>
    <row r="41" spans="1:26" ht="12.95" customHeight="1" x14ac:dyDescent="0.2">
      <c r="A41" s="78" t="s">
        <v>695</v>
      </c>
      <c r="B41" s="4">
        <v>-1371.1499600000004</v>
      </c>
      <c r="C41" s="4">
        <v>-1372.5451799999998</v>
      </c>
      <c r="D41" s="4">
        <v>-933.85411999999985</v>
      </c>
      <c r="E41" s="4">
        <v>-608.60895000000005</v>
      </c>
      <c r="F41" s="4">
        <v>-10.962</v>
      </c>
      <c r="G41" s="4">
        <v>-370.04279500000007</v>
      </c>
      <c r="H41" s="4">
        <v>-100.84705000000001</v>
      </c>
      <c r="I41" s="4">
        <v>0</v>
      </c>
      <c r="J41" s="4">
        <v>-207.75837000000001</v>
      </c>
      <c r="K41" s="4">
        <v>2.6667200000000122</v>
      </c>
      <c r="L41" s="4">
        <v>-205.27763000000002</v>
      </c>
      <c r="M41" s="4">
        <v>-147.995</v>
      </c>
      <c r="N41" s="4">
        <v>-4988.7496900000006</v>
      </c>
      <c r="O41" s="4">
        <v>-86.565909999999988</v>
      </c>
      <c r="P41" s="4">
        <v>-88.982179999999858</v>
      </c>
      <c r="Q41" s="4">
        <v>5.2313500000000008</v>
      </c>
      <c r="R41" s="4">
        <v>-0.51097999999999999</v>
      </c>
      <c r="S41" s="4">
        <v>-6188.0934500000003</v>
      </c>
      <c r="T41" s="4">
        <v>-290.80702000000002</v>
      </c>
      <c r="U41" s="4">
        <v>-2112.6500499999997</v>
      </c>
      <c r="V41" s="4">
        <v>-1722.7119000000007</v>
      </c>
      <c r="W41" s="4">
        <v>-139.94201999999999</v>
      </c>
      <c r="X41" s="4">
        <v>-1010.91281</v>
      </c>
      <c r="Y41" s="4">
        <v>-21951.068995000001</v>
      </c>
      <c r="Z41" s="5"/>
    </row>
    <row r="42" spans="1:26" ht="12.95" customHeight="1" x14ac:dyDescent="0.2">
      <c r="A42" s="897" t="s">
        <v>693</v>
      </c>
      <c r="B42" s="4">
        <v>-2315.39653</v>
      </c>
      <c r="C42" s="4">
        <v>-1249.3061599999999</v>
      </c>
      <c r="D42" s="4">
        <v>-735.43220999999994</v>
      </c>
      <c r="E42" s="4">
        <v>-628.92111</v>
      </c>
      <c r="F42" s="4">
        <v>0</v>
      </c>
      <c r="G42" s="4">
        <v>-305.99775</v>
      </c>
      <c r="H42" s="4">
        <v>-140.06729000000001</v>
      </c>
      <c r="I42" s="4">
        <v>0</v>
      </c>
      <c r="J42" s="4">
        <v>-102.5</v>
      </c>
      <c r="K42" s="4">
        <v>-68.319559999999996</v>
      </c>
      <c r="L42" s="4">
        <v>-241.35917000000001</v>
      </c>
      <c r="M42" s="4">
        <v>-90.001999999999995</v>
      </c>
      <c r="N42" s="4">
        <v>-3857.63958</v>
      </c>
      <c r="O42" s="4">
        <v>-132.3835</v>
      </c>
      <c r="P42" s="4">
        <v>-21.704429999999999</v>
      </c>
      <c r="Q42" s="4">
        <v>0</v>
      </c>
      <c r="R42" s="4">
        <v>0</v>
      </c>
      <c r="S42" s="4">
        <v>-5293.5383400000001</v>
      </c>
      <c r="T42" s="4">
        <v>-140</v>
      </c>
      <c r="U42" s="4">
        <v>-2943.5272099999997</v>
      </c>
      <c r="V42" s="4">
        <v>-1325.7498700000001</v>
      </c>
      <c r="W42" s="4">
        <v>-16.599019999999999</v>
      </c>
      <c r="X42" s="4">
        <v>-483.25</v>
      </c>
      <c r="Y42" s="4">
        <v>-20091.693730000003</v>
      </c>
      <c r="Z42" s="5"/>
    </row>
    <row r="43" spans="1:26" ht="12.95" customHeight="1" x14ac:dyDescent="0.2">
      <c r="A43" s="897" t="s">
        <v>156</v>
      </c>
      <c r="B43" s="4">
        <v>-2315.39653</v>
      </c>
      <c r="C43" s="4">
        <v>-1249.3061599999999</v>
      </c>
      <c r="D43" s="4">
        <v>-735.43220999999994</v>
      </c>
      <c r="E43" s="4">
        <v>0</v>
      </c>
      <c r="F43" s="4">
        <v>0</v>
      </c>
      <c r="G43" s="4">
        <v>-305.99775</v>
      </c>
      <c r="H43" s="4">
        <v>-140.06729000000001</v>
      </c>
      <c r="I43" s="4">
        <v>0</v>
      </c>
      <c r="J43" s="4">
        <v>-102.5</v>
      </c>
      <c r="K43" s="4">
        <v>-68.319559999999996</v>
      </c>
      <c r="L43" s="4">
        <v>-241.35917000000001</v>
      </c>
      <c r="M43" s="4">
        <v>-90.001999999999995</v>
      </c>
      <c r="N43" s="4">
        <v>-3857.63958</v>
      </c>
      <c r="O43" s="4">
        <v>-132.3835</v>
      </c>
      <c r="P43" s="4">
        <v>-21.704429999999999</v>
      </c>
      <c r="Q43" s="4">
        <v>0</v>
      </c>
      <c r="R43" s="4">
        <v>0</v>
      </c>
      <c r="S43" s="4">
        <v>-5293.5383400000001</v>
      </c>
      <c r="T43" s="4">
        <v>-140</v>
      </c>
      <c r="U43" s="4">
        <v>-2943.5272099999997</v>
      </c>
      <c r="V43" s="4">
        <v>-1325.7498700000001</v>
      </c>
      <c r="W43" s="4">
        <v>-16.599019999999999</v>
      </c>
      <c r="X43" s="4">
        <v>-383.25</v>
      </c>
      <c r="Y43" s="4">
        <v>-19362.77262</v>
      </c>
      <c r="Z43" s="5"/>
    </row>
    <row r="44" spans="1:26" ht="12.95" customHeight="1" x14ac:dyDescent="0.2">
      <c r="A44" s="897" t="s">
        <v>157</v>
      </c>
      <c r="B44" s="4">
        <v>0</v>
      </c>
      <c r="C44" s="4">
        <v>0</v>
      </c>
      <c r="D44" s="4">
        <v>0</v>
      </c>
      <c r="E44" s="4">
        <v>-628.92111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-100</v>
      </c>
      <c r="Y44" s="4">
        <v>-728.92111</v>
      </c>
      <c r="Z44" s="5"/>
    </row>
    <row r="45" spans="1:26" ht="12.95" customHeight="1" x14ac:dyDescent="0.2">
      <c r="A45" s="897" t="s">
        <v>691</v>
      </c>
      <c r="B45" s="4">
        <v>1104.20128</v>
      </c>
      <c r="C45" s="4">
        <v>131.02396999999999</v>
      </c>
      <c r="D45" s="4">
        <v>0.501</v>
      </c>
      <c r="E45" s="4">
        <v>125.78422</v>
      </c>
      <c r="F45" s="4">
        <v>0</v>
      </c>
      <c r="G45" s="4">
        <v>152.998875</v>
      </c>
      <c r="H45" s="4">
        <v>40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1261.06819</v>
      </c>
      <c r="V45" s="4">
        <v>60</v>
      </c>
      <c r="W45" s="4">
        <v>0</v>
      </c>
      <c r="X45" s="4">
        <v>0</v>
      </c>
      <c r="Y45" s="4">
        <v>2875.5775349999999</v>
      </c>
      <c r="Z45" s="5"/>
    </row>
    <row r="46" spans="1:26" ht="12.95" customHeight="1" x14ac:dyDescent="0.2">
      <c r="A46" s="73" t="s">
        <v>1606</v>
      </c>
      <c r="B46" s="4">
        <v>1104.20128</v>
      </c>
      <c r="C46" s="4">
        <v>131.02396999999999</v>
      </c>
      <c r="D46" s="4">
        <v>0.501</v>
      </c>
      <c r="E46" s="4">
        <v>125.78422</v>
      </c>
      <c r="F46" s="4">
        <v>0</v>
      </c>
      <c r="G46" s="4">
        <v>152.998875</v>
      </c>
      <c r="H46" s="4">
        <v>40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1261.06819</v>
      </c>
      <c r="V46" s="4">
        <v>60</v>
      </c>
      <c r="W46" s="4">
        <v>0</v>
      </c>
      <c r="X46" s="4">
        <v>0</v>
      </c>
      <c r="Y46" s="4">
        <v>2875.5775349999999</v>
      </c>
      <c r="Z46" s="5"/>
    </row>
    <row r="47" spans="1:26" ht="12.95" customHeight="1" x14ac:dyDescent="0.2">
      <c r="A47" s="73" t="s">
        <v>1922</v>
      </c>
      <c r="B47" s="4">
        <v>662.83892000000003</v>
      </c>
      <c r="C47" s="4">
        <v>0</v>
      </c>
      <c r="D47" s="4">
        <v>0.501</v>
      </c>
      <c r="E47" s="4">
        <v>125.78422</v>
      </c>
      <c r="F47" s="4">
        <v>0</v>
      </c>
      <c r="G47" s="4">
        <v>152.998875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942.12301500000001</v>
      </c>
      <c r="Z47" s="5"/>
    </row>
    <row r="48" spans="1:26" ht="12.95" customHeight="1" x14ac:dyDescent="0.2">
      <c r="A48" s="73" t="s">
        <v>1004</v>
      </c>
      <c r="B48" s="4">
        <v>320.16773999999998</v>
      </c>
      <c r="C48" s="4">
        <v>131.02396999999999</v>
      </c>
      <c r="D48" s="4">
        <v>0</v>
      </c>
      <c r="E48" s="4">
        <v>0</v>
      </c>
      <c r="F48" s="4">
        <v>0</v>
      </c>
      <c r="G48" s="4">
        <v>0</v>
      </c>
      <c r="H48" s="4">
        <v>40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1261.06819</v>
      </c>
      <c r="V48" s="4">
        <v>60</v>
      </c>
      <c r="W48" s="4">
        <v>0</v>
      </c>
      <c r="X48" s="4">
        <v>0</v>
      </c>
      <c r="Y48" s="4">
        <v>1812.2599</v>
      </c>
      <c r="Z48" s="5"/>
    </row>
    <row r="49" spans="1:26" ht="12.95" customHeight="1" x14ac:dyDescent="0.2">
      <c r="A49" s="73" t="s">
        <v>1013</v>
      </c>
      <c r="B49" s="4">
        <v>121.19462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121.19462</v>
      </c>
      <c r="Z49" s="5"/>
    </row>
    <row r="50" spans="1:26" ht="12.95" customHeight="1" x14ac:dyDescent="0.2">
      <c r="A50" s="73" t="s">
        <v>694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5"/>
    </row>
    <row r="51" spans="1:26" ht="12.95" customHeight="1" x14ac:dyDescent="0.2">
      <c r="A51" s="73" t="s">
        <v>1014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5"/>
    </row>
    <row r="52" spans="1:26" ht="12.95" customHeight="1" x14ac:dyDescent="0.2">
      <c r="A52" s="73" t="s">
        <v>1015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5"/>
    </row>
    <row r="53" spans="1:26" ht="12.95" customHeight="1" x14ac:dyDescent="0.2">
      <c r="A53" s="73" t="s">
        <v>1013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5"/>
    </row>
    <row r="54" spans="1:26" ht="12.95" customHeight="1" x14ac:dyDescent="0.2">
      <c r="A54" s="256" t="s">
        <v>1319</v>
      </c>
      <c r="B54" s="4">
        <v>-159.95471000000043</v>
      </c>
      <c r="C54" s="4">
        <v>-254.26298999999995</v>
      </c>
      <c r="D54" s="4">
        <v>-198.92290999999992</v>
      </c>
      <c r="E54" s="4">
        <v>-105.47206</v>
      </c>
      <c r="F54" s="4">
        <v>-10.962</v>
      </c>
      <c r="G54" s="4">
        <v>-217.04392000000004</v>
      </c>
      <c r="H54" s="4">
        <v>-0.77975999999999868</v>
      </c>
      <c r="I54" s="4">
        <v>0</v>
      </c>
      <c r="J54" s="4">
        <v>-105.25837000000001</v>
      </c>
      <c r="K54" s="4">
        <v>70.986280000000008</v>
      </c>
      <c r="L54" s="4">
        <v>36.081539999999997</v>
      </c>
      <c r="M54" s="4">
        <v>-57.993000000000023</v>
      </c>
      <c r="N54" s="4">
        <v>-1131.110110000001</v>
      </c>
      <c r="O54" s="4">
        <v>45.81759000000001</v>
      </c>
      <c r="P54" s="4">
        <v>-67.277749999999855</v>
      </c>
      <c r="Q54" s="4">
        <v>5.2313500000000008</v>
      </c>
      <c r="R54" s="4">
        <v>-0.51097999999999999</v>
      </c>
      <c r="S54" s="4">
        <v>-894.55510999999979</v>
      </c>
      <c r="T54" s="4">
        <v>-150.80702000000002</v>
      </c>
      <c r="U54" s="4">
        <v>-430.19102999999996</v>
      </c>
      <c r="V54" s="4">
        <v>-456.96203000000048</v>
      </c>
      <c r="W54" s="4">
        <v>-123.34299999999999</v>
      </c>
      <c r="X54" s="4">
        <v>-527.66281000000004</v>
      </c>
      <c r="Y54" s="4">
        <v>-4734.9528000000018</v>
      </c>
      <c r="Z54" s="5"/>
    </row>
    <row r="55" spans="1:26" ht="12.95" customHeight="1" x14ac:dyDescent="0.2">
      <c r="A55" s="256" t="s">
        <v>1301</v>
      </c>
      <c r="B55" s="4">
        <v>-4218.7728200000001</v>
      </c>
      <c r="C55" s="4">
        <v>-1020.6547099999999</v>
      </c>
      <c r="D55" s="4">
        <v>-1303.37204</v>
      </c>
      <c r="E55" s="4">
        <v>-383.48882000000003</v>
      </c>
      <c r="F55" s="4">
        <v>-10.962</v>
      </c>
      <c r="G55" s="4">
        <v>-909.81317999999999</v>
      </c>
      <c r="H55" s="4">
        <v>-13.005129999999999</v>
      </c>
      <c r="I55" s="4">
        <v>0</v>
      </c>
      <c r="J55" s="4">
        <v>-129.42682000000002</v>
      </c>
      <c r="K55" s="4">
        <v>-9.5106699999999993</v>
      </c>
      <c r="L55" s="4">
        <v>-39.379449999999999</v>
      </c>
      <c r="M55" s="4">
        <v>-314.13900000000001</v>
      </c>
      <c r="N55" s="4">
        <v>-4979.4228900000007</v>
      </c>
      <c r="O55" s="4">
        <v>-13.202879999999999</v>
      </c>
      <c r="P55" s="4">
        <v>-550.55694999999992</v>
      </c>
      <c r="Q55" s="4">
        <v>-3.0355799999999999</v>
      </c>
      <c r="R55" s="4">
        <v>-0.51097999999999999</v>
      </c>
      <c r="S55" s="4">
        <v>-2603.7601099999997</v>
      </c>
      <c r="T55" s="4">
        <v>-184.24100000000001</v>
      </c>
      <c r="U55" s="4">
        <v>-2824.2856900000002</v>
      </c>
      <c r="V55" s="4">
        <v>-1793.2994300000003</v>
      </c>
      <c r="W55" s="4">
        <v>-236.89</v>
      </c>
      <c r="X55" s="4">
        <v>-527.66281000000004</v>
      </c>
      <c r="Y55" s="4">
        <v>-22069.392960000005</v>
      </c>
      <c r="Z55" s="5"/>
    </row>
    <row r="56" spans="1:26" ht="12.95" customHeight="1" x14ac:dyDescent="0.2">
      <c r="A56" s="256" t="s">
        <v>1320</v>
      </c>
      <c r="B56" s="4">
        <v>2134.7374699999996</v>
      </c>
      <c r="C56" s="4">
        <v>-2.2999999999592547E-4</v>
      </c>
      <c r="D56" s="4">
        <v>289.99377999999996</v>
      </c>
      <c r="E56" s="4">
        <v>76.697759999999988</v>
      </c>
      <c r="F56" s="4">
        <v>0</v>
      </c>
      <c r="G56" s="4">
        <v>476.98260999999997</v>
      </c>
      <c r="H56" s="4">
        <v>8.5508600000000001</v>
      </c>
      <c r="I56" s="4">
        <v>0</v>
      </c>
      <c r="J56" s="4">
        <v>9.6589299999999998</v>
      </c>
      <c r="K56" s="4">
        <v>0.95625000000000004</v>
      </c>
      <c r="L56" s="4">
        <v>3.95519</v>
      </c>
      <c r="M56" s="4">
        <v>37.100999999999999</v>
      </c>
      <c r="N56" s="4">
        <v>0</v>
      </c>
      <c r="O56" s="4">
        <v>2.1170000000000001E-2</v>
      </c>
      <c r="P56" s="4">
        <v>298.18</v>
      </c>
      <c r="Q56" s="4">
        <v>0.77457000000000009</v>
      </c>
      <c r="R56" s="4">
        <v>0</v>
      </c>
      <c r="S56" s="4">
        <v>242.5</v>
      </c>
      <c r="T56" s="4">
        <v>13.131</v>
      </c>
      <c r="U56" s="4">
        <v>1075.94289</v>
      </c>
      <c r="V56" s="4">
        <v>8.4697399999999998</v>
      </c>
      <c r="W56" s="4">
        <v>0.29099999999999998</v>
      </c>
      <c r="X56" s="4">
        <v>0</v>
      </c>
      <c r="Y56" s="4">
        <v>4677.9439899999988</v>
      </c>
      <c r="Z56" s="5"/>
    </row>
    <row r="57" spans="1:26" ht="12.95" customHeight="1" x14ac:dyDescent="0.2">
      <c r="A57" s="256" t="s">
        <v>1346</v>
      </c>
      <c r="B57" s="4">
        <v>3779.00612</v>
      </c>
      <c r="C57" s="4">
        <v>766.39194999999995</v>
      </c>
      <c r="D57" s="4">
        <v>1055.11544</v>
      </c>
      <c r="E57" s="4">
        <v>266.79696000000001</v>
      </c>
      <c r="F57" s="4">
        <v>0</v>
      </c>
      <c r="G57" s="4">
        <v>449.15132</v>
      </c>
      <c r="H57" s="4">
        <v>10.691280000000001</v>
      </c>
      <c r="I57" s="4">
        <v>0</v>
      </c>
      <c r="J57" s="4">
        <v>17.90475</v>
      </c>
      <c r="K57" s="4">
        <v>79.577910000000003</v>
      </c>
      <c r="L57" s="4">
        <v>73.874929999999992</v>
      </c>
      <c r="M57" s="4">
        <v>219.04499999999999</v>
      </c>
      <c r="N57" s="4">
        <v>3848.3127799999997</v>
      </c>
      <c r="O57" s="4">
        <v>58.999300000000005</v>
      </c>
      <c r="P57" s="4">
        <v>465.17200000000003</v>
      </c>
      <c r="Q57" s="4">
        <v>8.0746300000000009</v>
      </c>
      <c r="R57" s="4">
        <v>0</v>
      </c>
      <c r="S57" s="4">
        <v>1799.2049999999999</v>
      </c>
      <c r="T57" s="4">
        <v>26.878</v>
      </c>
      <c r="U57" s="4">
        <v>2049.6326100000001</v>
      </c>
      <c r="V57" s="4">
        <v>1403.8846199999998</v>
      </c>
      <c r="W57" s="4">
        <v>113.256</v>
      </c>
      <c r="X57" s="4">
        <v>0</v>
      </c>
      <c r="Y57" s="4">
        <v>16490.970600000001</v>
      </c>
      <c r="Z57" s="5"/>
    </row>
    <row r="58" spans="1:26" ht="12.95" customHeight="1" x14ac:dyDescent="0.2">
      <c r="A58" s="256" t="s">
        <v>1347</v>
      </c>
      <c r="B58" s="4">
        <v>-1854.9254799999999</v>
      </c>
      <c r="C58" s="4">
        <v>0</v>
      </c>
      <c r="D58" s="4">
        <v>-240.66009</v>
      </c>
      <c r="E58" s="4">
        <v>-65.477959999999996</v>
      </c>
      <c r="F58" s="4">
        <v>0</v>
      </c>
      <c r="G58" s="4">
        <v>-233.36467000000002</v>
      </c>
      <c r="H58" s="4">
        <v>-7.0167700000000002</v>
      </c>
      <c r="I58" s="4">
        <v>0</v>
      </c>
      <c r="J58" s="4">
        <v>-3.3952300000000002</v>
      </c>
      <c r="K58" s="4">
        <v>-3.721E-2</v>
      </c>
      <c r="L58" s="4">
        <v>-2.3691300000000002</v>
      </c>
      <c r="M58" s="4">
        <v>0</v>
      </c>
      <c r="N58" s="4">
        <v>0</v>
      </c>
      <c r="O58" s="4">
        <v>0</v>
      </c>
      <c r="P58" s="4">
        <v>-280.07279999999997</v>
      </c>
      <c r="Q58" s="4">
        <v>-0.58226999999999995</v>
      </c>
      <c r="R58" s="4">
        <v>0</v>
      </c>
      <c r="S58" s="4">
        <v>-332.5</v>
      </c>
      <c r="T58" s="4">
        <v>-6.5750200000000003</v>
      </c>
      <c r="U58" s="4">
        <v>-731.48083999999994</v>
      </c>
      <c r="V58" s="4">
        <v>-76.016960000000012</v>
      </c>
      <c r="W58" s="4">
        <v>0</v>
      </c>
      <c r="X58" s="4">
        <v>0</v>
      </c>
      <c r="Y58" s="4">
        <v>-3834.4744300000002</v>
      </c>
      <c r="Z58" s="5"/>
    </row>
    <row r="59" spans="1:26" ht="12.95" customHeight="1" x14ac:dyDescent="0.2">
      <c r="A59" s="256" t="s">
        <v>1348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5"/>
    </row>
    <row r="60" spans="1:26" ht="12.95" customHeight="1" x14ac:dyDescent="0.2">
      <c r="A60" s="256" t="s">
        <v>1349</v>
      </c>
      <c r="B60" s="4">
        <v>0</v>
      </c>
      <c r="C60" s="4">
        <v>0</v>
      </c>
      <c r="D60" s="4">
        <v>-7.1746300000000005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-1807.3869999999999</v>
      </c>
      <c r="X60" s="4">
        <v>0</v>
      </c>
      <c r="Y60" s="4">
        <v>-1814.5616299999999</v>
      </c>
      <c r="Z60" s="5"/>
    </row>
    <row r="61" spans="1:26" ht="12.95" customHeight="1" x14ac:dyDescent="0.2">
      <c r="A61" s="256" t="s">
        <v>1945</v>
      </c>
      <c r="B61" s="4">
        <v>0</v>
      </c>
      <c r="C61" s="4">
        <v>0</v>
      </c>
      <c r="D61" s="4">
        <v>-7.1746300000000005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-1895.434</v>
      </c>
      <c r="X61" s="4">
        <v>0</v>
      </c>
      <c r="Y61" s="4">
        <v>-1902.6086299999999</v>
      </c>
      <c r="Z61" s="5"/>
    </row>
    <row r="62" spans="1:26" ht="12.95" customHeight="1" x14ac:dyDescent="0.2">
      <c r="A62" s="256" t="s">
        <v>1350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5"/>
    </row>
    <row r="63" spans="1:26" ht="12.95" customHeight="1" x14ac:dyDescent="0.2">
      <c r="A63" s="256" t="s">
        <v>1351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88.046999999999997</v>
      </c>
      <c r="X63" s="4">
        <v>0</v>
      </c>
      <c r="Y63" s="4">
        <v>88.046999999999997</v>
      </c>
      <c r="Z63" s="5"/>
    </row>
    <row r="64" spans="1:26" ht="12.95" customHeight="1" x14ac:dyDescent="0.2">
      <c r="A64" s="256" t="s">
        <v>1352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5"/>
    </row>
    <row r="65" spans="1:26" ht="12.95" customHeight="1" x14ac:dyDescent="0.2">
      <c r="A65" s="261" t="s">
        <v>1353</v>
      </c>
      <c r="B65" s="4">
        <v>-3.5106700000000011</v>
      </c>
      <c r="C65" s="4">
        <v>-32.50611</v>
      </c>
      <c r="D65" s="4">
        <v>0</v>
      </c>
      <c r="E65" s="4">
        <v>0</v>
      </c>
      <c r="F65" s="4">
        <v>-2.1709999999999998</v>
      </c>
      <c r="G65" s="4">
        <v>-28.018990000000002</v>
      </c>
      <c r="H65" s="4">
        <v>-16.446260000000002</v>
      </c>
      <c r="I65" s="4">
        <v>0</v>
      </c>
      <c r="J65" s="4">
        <v>-2.61998</v>
      </c>
      <c r="K65" s="4">
        <v>0</v>
      </c>
      <c r="L65" s="4">
        <v>0</v>
      </c>
      <c r="M65" s="4">
        <v>-18.146000000000001</v>
      </c>
      <c r="N65" s="4">
        <v>-391.46551999999997</v>
      </c>
      <c r="O65" s="4">
        <v>-1.11016</v>
      </c>
      <c r="P65" s="4">
        <v>-5.4616600000000002</v>
      </c>
      <c r="Q65" s="4">
        <v>0</v>
      </c>
      <c r="R65" s="4">
        <v>0</v>
      </c>
      <c r="S65" s="4">
        <v>-223.10599999999999</v>
      </c>
      <c r="T65" s="4">
        <v>-40.186199999999999</v>
      </c>
      <c r="U65" s="4">
        <v>0</v>
      </c>
      <c r="V65" s="4">
        <v>-0.32092999999999994</v>
      </c>
      <c r="W65" s="4">
        <v>-3.3864299999999998</v>
      </c>
      <c r="X65" s="4">
        <v>0.78058000000000005</v>
      </c>
      <c r="Y65" s="4">
        <v>-767.67532999999992</v>
      </c>
      <c r="Z65" s="5"/>
    </row>
    <row r="66" spans="1:26" ht="12.95" customHeight="1" x14ac:dyDescent="0.2">
      <c r="A66" s="1704" t="s">
        <v>1232</v>
      </c>
      <c r="B66" s="4">
        <v>-1629.9762000000001</v>
      </c>
      <c r="C66" s="4">
        <v>-5254.733854927219</v>
      </c>
      <c r="D66" s="4">
        <v>-169.06785162</v>
      </c>
      <c r="E66" s="4">
        <v>-210.31901000000002</v>
      </c>
      <c r="F66" s="4">
        <v>-10765.010999999999</v>
      </c>
      <c r="G66" s="4">
        <v>-1252.9664399304502</v>
      </c>
      <c r="H66" s="4">
        <v>-142.64442</v>
      </c>
      <c r="I66" s="4">
        <v>-21.834629999999997</v>
      </c>
      <c r="J66" s="4">
        <v>-191.29267000000002</v>
      </c>
      <c r="K66" s="4">
        <v>-189.62680505200001</v>
      </c>
      <c r="L66" s="4">
        <v>-54.244707967999751</v>
      </c>
      <c r="M66" s="4">
        <v>-165.495</v>
      </c>
      <c r="N66" s="4">
        <v>-25495.021059999999</v>
      </c>
      <c r="O66" s="4">
        <v>-877.70177000000012</v>
      </c>
      <c r="P66" s="4">
        <v>-480.35715000000005</v>
      </c>
      <c r="Q66" s="4">
        <v>-80.945416192044092</v>
      </c>
      <c r="R66" s="4">
        <v>-19.750235726008757</v>
      </c>
      <c r="S66" s="4">
        <v>-6544.9286840969335</v>
      </c>
      <c r="T66" s="4">
        <v>-1198.7418700000001</v>
      </c>
      <c r="U66" s="4">
        <v>-5555.3061099999995</v>
      </c>
      <c r="V66" s="4">
        <v>-3435.8802700000001</v>
      </c>
      <c r="W66" s="4">
        <v>-1356.68497</v>
      </c>
      <c r="X66" s="4">
        <v>-545.51517000000001</v>
      </c>
      <c r="Y66" s="4">
        <v>-65638.045295512653</v>
      </c>
      <c r="Z66" s="5"/>
    </row>
    <row r="67" spans="1:26" ht="12.95" customHeight="1" x14ac:dyDescent="0.2">
      <c r="A67" s="1708" t="s">
        <v>2036</v>
      </c>
      <c r="B67" s="4">
        <v>-996.84402</v>
      </c>
      <c r="C67" s="4">
        <v>-2294.9452999999999</v>
      </c>
      <c r="D67" s="4">
        <v>-45.648426020000002</v>
      </c>
      <c r="E67" s="4">
        <v>-262.89280000000002</v>
      </c>
      <c r="F67" s="4">
        <v>0</v>
      </c>
      <c r="G67" s="4">
        <v>-1654.6825900000001</v>
      </c>
      <c r="H67" s="4">
        <v>-4.13368</v>
      </c>
      <c r="I67" s="4">
        <v>-29.188779999999998</v>
      </c>
      <c r="J67" s="4">
        <v>-210.46695000000003</v>
      </c>
      <c r="K67" s="4">
        <v>-34.451999999999998</v>
      </c>
      <c r="L67" s="4">
        <v>-87.371807967999757</v>
      </c>
      <c r="M67" s="4">
        <v>-62.844999999999999</v>
      </c>
      <c r="N67" s="4">
        <v>-12178.40029</v>
      </c>
      <c r="O67" s="4">
        <v>-196.91956999999999</v>
      </c>
      <c r="P67" s="4">
        <v>-46.877600000000008</v>
      </c>
      <c r="Q67" s="4">
        <v>-17.533180000000002</v>
      </c>
      <c r="R67" s="4">
        <v>0</v>
      </c>
      <c r="S67" s="4">
        <v>-5329.0533740969331</v>
      </c>
      <c r="T67" s="4">
        <v>-614.67426</v>
      </c>
      <c r="U67" s="4">
        <v>-3456.08662</v>
      </c>
      <c r="V67" s="4">
        <v>-2895.73909</v>
      </c>
      <c r="W67" s="4">
        <v>-161.20797000000002</v>
      </c>
      <c r="X67" s="4">
        <v>-304.47609999999997</v>
      </c>
      <c r="Y67" s="4">
        <v>-30884.439408084931</v>
      </c>
      <c r="Z67" s="5"/>
    </row>
    <row r="68" spans="1:26" ht="12.95" customHeight="1" x14ac:dyDescent="0.2">
      <c r="A68" s="1708" t="s">
        <v>3962</v>
      </c>
      <c r="B68" s="4">
        <v>-996.84402</v>
      </c>
      <c r="C68" s="4">
        <v>-2294.9452999999999</v>
      </c>
      <c r="D68" s="4">
        <v>-45.648426020000002</v>
      </c>
      <c r="E68" s="4">
        <v>-262.89280000000002</v>
      </c>
      <c r="F68" s="4">
        <v>0</v>
      </c>
      <c r="G68" s="4">
        <v>-1654.6825900000001</v>
      </c>
      <c r="H68" s="4">
        <v>-4.13368</v>
      </c>
      <c r="I68" s="4">
        <v>-29.188779999999998</v>
      </c>
      <c r="J68" s="4">
        <v>-210.46695000000003</v>
      </c>
      <c r="K68" s="4">
        <v>-34.451999999999998</v>
      </c>
      <c r="L68" s="4">
        <v>-87.371807967999757</v>
      </c>
      <c r="M68" s="4">
        <v>-62.844999999999999</v>
      </c>
      <c r="N68" s="4">
        <v>-12178.40029</v>
      </c>
      <c r="O68" s="4">
        <v>-196.91956999999999</v>
      </c>
      <c r="P68" s="4">
        <v>-46.877600000000008</v>
      </c>
      <c r="Q68" s="4">
        <v>-17.533180000000002</v>
      </c>
      <c r="R68" s="4">
        <v>0</v>
      </c>
      <c r="S68" s="4">
        <v>-5329.0533740969331</v>
      </c>
      <c r="T68" s="4">
        <v>-614.67426</v>
      </c>
      <c r="U68" s="4">
        <v>-3456.08662</v>
      </c>
      <c r="V68" s="4">
        <v>-3504.2451599999999</v>
      </c>
      <c r="W68" s="4">
        <v>-161.20797000000002</v>
      </c>
      <c r="X68" s="4">
        <v>-304.47609999999997</v>
      </c>
      <c r="Y68" s="4">
        <v>-31492.94547808493</v>
      </c>
      <c r="Z68" s="5"/>
    </row>
    <row r="69" spans="1:26" ht="12.95" customHeight="1" x14ac:dyDescent="0.2">
      <c r="A69" s="1708" t="s">
        <v>2035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608.50606999999991</v>
      </c>
      <c r="W69" s="4">
        <v>0</v>
      </c>
      <c r="X69" s="4">
        <v>0</v>
      </c>
      <c r="Y69" s="4">
        <v>608.50606999999991</v>
      </c>
      <c r="Z69" s="5"/>
    </row>
    <row r="70" spans="1:26" ht="12.95" customHeight="1" x14ac:dyDescent="0.2">
      <c r="A70" s="1708" t="s">
        <v>1946</v>
      </c>
      <c r="B70" s="4">
        <v>312.21890999999999</v>
      </c>
      <c r="C70" s="4">
        <v>2054.0914400000001</v>
      </c>
      <c r="D70" s="4">
        <v>29.98602</v>
      </c>
      <c r="E70" s="4">
        <v>52.573790000000002</v>
      </c>
      <c r="F70" s="4">
        <v>0</v>
      </c>
      <c r="G70" s="4">
        <v>1154.9750300000001</v>
      </c>
      <c r="H70" s="4">
        <v>7.3945699999999999</v>
      </c>
      <c r="I70" s="4">
        <v>10.629940000000001</v>
      </c>
      <c r="J70" s="4">
        <v>54.648099999999999</v>
      </c>
      <c r="K70" s="4">
        <v>0</v>
      </c>
      <c r="L70" s="4">
        <v>83.817350000000005</v>
      </c>
      <c r="M70" s="4">
        <v>30.033000000000001</v>
      </c>
      <c r="N70" s="4">
        <v>18.18835</v>
      </c>
      <c r="O70" s="4">
        <v>43.652200000000001</v>
      </c>
      <c r="P70" s="4">
        <v>19.71462</v>
      </c>
      <c r="Q70" s="4">
        <v>9.4855400000000003</v>
      </c>
      <c r="R70" s="4">
        <v>0</v>
      </c>
      <c r="S70" s="4">
        <v>0</v>
      </c>
      <c r="T70" s="4">
        <v>21.516999999999999</v>
      </c>
      <c r="U70" s="4">
        <v>1111.8006200000002</v>
      </c>
      <c r="V70" s="4">
        <v>41.567839999999997</v>
      </c>
      <c r="W70" s="4">
        <v>0</v>
      </c>
      <c r="X70" s="4">
        <v>0</v>
      </c>
      <c r="Y70" s="4">
        <v>5056.2943199999991</v>
      </c>
      <c r="Z70" s="5"/>
    </row>
    <row r="71" spans="1:26" ht="12.95" customHeight="1" x14ac:dyDescent="0.2">
      <c r="A71" s="1708" t="s">
        <v>3963</v>
      </c>
      <c r="B71" s="4">
        <v>-567.90391</v>
      </c>
      <c r="C71" s="4">
        <v>-2046.3455442942327</v>
      </c>
      <c r="D71" s="4">
        <v>-114.5313242</v>
      </c>
      <c r="E71" s="4">
        <v>0</v>
      </c>
      <c r="F71" s="4">
        <v>-4599.8969999999999</v>
      </c>
      <c r="G71" s="4">
        <v>-409.91737664179999</v>
      </c>
      <c r="H71" s="4">
        <v>-88.919550000000001</v>
      </c>
      <c r="I71" s="4">
        <v>-1.12843</v>
      </c>
      <c r="J71" s="4">
        <v>-24.43083</v>
      </c>
      <c r="K71" s="4">
        <v>-87.727826543999996</v>
      </c>
      <c r="L71" s="4">
        <v>-31.087949999999999</v>
      </c>
      <c r="M71" s="4">
        <v>-49.677</v>
      </c>
      <c r="N71" s="4">
        <v>-8103.1620800000001</v>
      </c>
      <c r="O71" s="4">
        <v>-416.05777</v>
      </c>
      <c r="P71" s="4">
        <v>-203.13925</v>
      </c>
      <c r="Q71" s="4">
        <v>-47.268798665265727</v>
      </c>
      <c r="R71" s="4">
        <v>-12.0920342640689</v>
      </c>
      <c r="S71" s="4">
        <v>-897.68249000000003</v>
      </c>
      <c r="T71" s="4">
        <v>-300.43064000000004</v>
      </c>
      <c r="U71" s="4">
        <v>-2293.0854599999998</v>
      </c>
      <c r="V71" s="4">
        <v>-150.91105000000005</v>
      </c>
      <c r="W71" s="4">
        <v>-769.15300000000002</v>
      </c>
      <c r="X71" s="4">
        <v>-48.793480000000002</v>
      </c>
      <c r="Y71" s="4">
        <v>-21263.342794609362</v>
      </c>
      <c r="Z71" s="5"/>
    </row>
    <row r="72" spans="1:26" ht="12.95" customHeight="1" x14ac:dyDescent="0.2">
      <c r="A72" s="1708" t="s">
        <v>3964</v>
      </c>
      <c r="B72" s="4">
        <v>-252.46432000000001</v>
      </c>
      <c r="C72" s="4">
        <v>-2967.5344506329866</v>
      </c>
      <c r="D72" s="4">
        <v>-33.748267400000003</v>
      </c>
      <c r="E72" s="4">
        <v>0</v>
      </c>
      <c r="F72" s="4">
        <v>-4992.5619999999999</v>
      </c>
      <c r="G72" s="4">
        <v>-234.4519107667</v>
      </c>
      <c r="H72" s="4">
        <v>-36.448010000000004</v>
      </c>
      <c r="I72" s="4">
        <v>-2.0761100000000003</v>
      </c>
      <c r="J72" s="4">
        <v>-5.2165699999999999</v>
      </c>
      <c r="K72" s="4">
        <v>-58.681640224000006</v>
      </c>
      <c r="L72" s="4">
        <v>-9.860809999999999</v>
      </c>
      <c r="M72" s="4">
        <v>-57.953000000000003</v>
      </c>
      <c r="N72" s="4">
        <v>-2674.38987</v>
      </c>
      <c r="O72" s="4">
        <v>-145.34927999999999</v>
      </c>
      <c r="P72" s="4">
        <v>-114.05346</v>
      </c>
      <c r="Q72" s="4">
        <v>-16.867148831846556</v>
      </c>
      <c r="R72" s="4">
        <v>0</v>
      </c>
      <c r="S72" s="4">
        <v>-297.32729</v>
      </c>
      <c r="T72" s="4">
        <v>-212.19853000000001</v>
      </c>
      <c r="U72" s="4">
        <v>-427.50101000000001</v>
      </c>
      <c r="V72" s="4">
        <v>-392.7475</v>
      </c>
      <c r="W72" s="4">
        <v>-123.69400000000002</v>
      </c>
      <c r="X72" s="4">
        <v>-142.53373000000002</v>
      </c>
      <c r="Y72" s="4">
        <v>-13197.65890785553</v>
      </c>
      <c r="Z72" s="5"/>
    </row>
    <row r="73" spans="1:26" ht="12.95" customHeight="1" x14ac:dyDescent="0.2">
      <c r="A73" s="1708" t="s">
        <v>3965</v>
      </c>
      <c r="B73" s="4">
        <v>-34.686660000000003</v>
      </c>
      <c r="C73" s="4">
        <v>0</v>
      </c>
      <c r="D73" s="4">
        <v>-0.23108000000000001</v>
      </c>
      <c r="E73" s="4">
        <v>0</v>
      </c>
      <c r="F73" s="4">
        <v>-1172.5519999999999</v>
      </c>
      <c r="G73" s="4">
        <v>-65.75134766055001</v>
      </c>
      <c r="H73" s="4">
        <v>0</v>
      </c>
      <c r="I73" s="4">
        <v>0</v>
      </c>
      <c r="J73" s="4">
        <v>-1.9350799999999999</v>
      </c>
      <c r="K73" s="4">
        <v>0</v>
      </c>
      <c r="L73" s="4">
        <v>-5.3473600000000001</v>
      </c>
      <c r="M73" s="4">
        <v>-17.577000000000002</v>
      </c>
      <c r="N73" s="4">
        <v>-897.05270999999993</v>
      </c>
      <c r="O73" s="4">
        <v>-12.01319</v>
      </c>
      <c r="P73" s="4">
        <v>-3.3525</v>
      </c>
      <c r="Q73" s="4">
        <v>-5.0756319588952641</v>
      </c>
      <c r="R73" s="4">
        <v>0</v>
      </c>
      <c r="S73" s="4">
        <v>0</v>
      </c>
      <c r="T73" s="4">
        <v>-16.496839999999999</v>
      </c>
      <c r="U73" s="4">
        <v>-198.01104999999998</v>
      </c>
      <c r="V73" s="4">
        <v>-108.3699</v>
      </c>
      <c r="W73" s="4">
        <v>-29.573</v>
      </c>
      <c r="X73" s="4">
        <v>0</v>
      </c>
      <c r="Y73" s="4">
        <v>-2568.025349619445</v>
      </c>
      <c r="Z73" s="5"/>
    </row>
    <row r="74" spans="1:26" ht="12.95" customHeight="1" x14ac:dyDescent="0.2">
      <c r="A74" s="1708" t="s">
        <v>3966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-0.20682</v>
      </c>
      <c r="P74" s="4">
        <v>0</v>
      </c>
      <c r="Q74" s="4">
        <v>0</v>
      </c>
      <c r="R74" s="4">
        <v>-0.144925661174679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-0.35174566117467898</v>
      </c>
      <c r="Z74" s="5"/>
    </row>
    <row r="75" spans="1:26" ht="12.95" customHeight="1" x14ac:dyDescent="0.2">
      <c r="A75" s="1704" t="s">
        <v>2340</v>
      </c>
      <c r="B75" s="4">
        <v>-66.13933999999999</v>
      </c>
      <c r="C75" s="4">
        <v>0</v>
      </c>
      <c r="D75" s="4">
        <v>-1.4514000000000001E-2</v>
      </c>
      <c r="E75" s="4">
        <v>0</v>
      </c>
      <c r="F75" s="4">
        <v>0</v>
      </c>
      <c r="G75" s="4">
        <v>-11.046274861399999</v>
      </c>
      <c r="H75" s="4">
        <v>-19.872730000000001</v>
      </c>
      <c r="I75" s="4">
        <v>-7.1249999999999994E-2</v>
      </c>
      <c r="J75" s="4">
        <v>-2.2446799999999998</v>
      </c>
      <c r="K75" s="4">
        <v>-7.3318909080000001</v>
      </c>
      <c r="L75" s="4">
        <v>-1.1833699999999998</v>
      </c>
      <c r="M75" s="4">
        <v>-5.899</v>
      </c>
      <c r="N75" s="4">
        <v>-1649.4325100000001</v>
      </c>
      <c r="O75" s="4">
        <v>-150.54248999999999</v>
      </c>
      <c r="P75" s="4">
        <v>-132.64895999999999</v>
      </c>
      <c r="Q75" s="4">
        <v>-2.2817598388091049</v>
      </c>
      <c r="R75" s="4">
        <v>-7.5132758007651796</v>
      </c>
      <c r="S75" s="4">
        <v>0</v>
      </c>
      <c r="T75" s="4">
        <v>-76.458600000000004</v>
      </c>
      <c r="U75" s="4">
        <v>-86.606549999999999</v>
      </c>
      <c r="V75" s="4">
        <v>-101.61602999999999</v>
      </c>
      <c r="W75" s="4">
        <v>-218.39499999999998</v>
      </c>
      <c r="X75" s="4">
        <v>-49.472269999999995</v>
      </c>
      <c r="Y75" s="4">
        <v>-2588.770495408975</v>
      </c>
      <c r="Z75" s="5"/>
    </row>
    <row r="76" spans="1:26" ht="12.95" customHeight="1" x14ac:dyDescent="0.2">
      <c r="A76" s="1708" t="s">
        <v>1285</v>
      </c>
      <c r="B76" s="4">
        <v>-24.156860000000002</v>
      </c>
      <c r="C76" s="4">
        <v>0</v>
      </c>
      <c r="D76" s="4">
        <v>-4.8802599999999998</v>
      </c>
      <c r="E76" s="4">
        <v>0</v>
      </c>
      <c r="F76" s="4">
        <v>0</v>
      </c>
      <c r="G76" s="4">
        <v>-32.091970000000003</v>
      </c>
      <c r="H76" s="4">
        <v>-0.66501999999999994</v>
      </c>
      <c r="I76" s="4">
        <v>0</v>
      </c>
      <c r="J76" s="4">
        <v>-1.64666</v>
      </c>
      <c r="K76" s="4">
        <v>-1.4334473760000002</v>
      </c>
      <c r="L76" s="4">
        <v>-3.2107600000000001</v>
      </c>
      <c r="M76" s="4">
        <v>-1.577</v>
      </c>
      <c r="N76" s="4">
        <v>-10.77195</v>
      </c>
      <c r="O76" s="4">
        <v>-0.26485000000000003</v>
      </c>
      <c r="P76" s="4">
        <v>0</v>
      </c>
      <c r="Q76" s="4">
        <v>-1.404436897227443</v>
      </c>
      <c r="R76" s="4">
        <v>0</v>
      </c>
      <c r="S76" s="4">
        <v>-20.86553</v>
      </c>
      <c r="T76" s="4">
        <v>0</v>
      </c>
      <c r="U76" s="4">
        <v>-205.81604000000002</v>
      </c>
      <c r="V76" s="4">
        <v>171.93545999999998</v>
      </c>
      <c r="W76" s="4">
        <v>-54.661999999999999</v>
      </c>
      <c r="X76" s="4">
        <v>-0.23959</v>
      </c>
      <c r="Y76" s="4">
        <v>-191.75091427322747</v>
      </c>
      <c r="Z76" s="5"/>
    </row>
    <row r="77" spans="1:26" ht="12.95" customHeight="1" x14ac:dyDescent="0.2">
      <c r="A77" s="256" t="s">
        <v>1355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5"/>
    </row>
    <row r="78" spans="1:26" ht="12.95" customHeight="1" x14ac:dyDescent="0.2">
      <c r="A78" s="76" t="s">
        <v>3968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5"/>
    </row>
    <row r="79" spans="1:26" ht="12.95" customHeight="1" x14ac:dyDescent="0.2">
      <c r="A79" s="259" t="s">
        <v>1357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5"/>
    </row>
    <row r="80" spans="1:26" ht="12.95" customHeight="1" x14ac:dyDescent="0.2">
      <c r="A80" s="78" t="s">
        <v>158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5"/>
    </row>
    <row r="81" spans="1:26" s="329" customFormat="1" ht="15" customHeight="1" x14ac:dyDescent="0.2">
      <c r="A81" s="1330" t="s">
        <v>846</v>
      </c>
      <c r="B81" s="1737">
        <v>-3004.6368300000004</v>
      </c>
      <c r="C81" s="1737">
        <v>-6659.7851449272184</v>
      </c>
      <c r="D81" s="1737">
        <v>-1110.0966016199998</v>
      </c>
      <c r="E81" s="1737">
        <v>-818.9279600000001</v>
      </c>
      <c r="F81" s="1737">
        <v>-10778.143999999998</v>
      </c>
      <c r="G81" s="1737">
        <v>-1651.0282249304503</v>
      </c>
      <c r="H81" s="1737">
        <v>-259.93772999999999</v>
      </c>
      <c r="I81" s="1737">
        <v>-21.834629999999997</v>
      </c>
      <c r="J81" s="1737">
        <v>-401.67102</v>
      </c>
      <c r="K81" s="1737">
        <v>-186.96008505200001</v>
      </c>
      <c r="L81" s="1737">
        <v>-259.52233796799976</v>
      </c>
      <c r="M81" s="1737">
        <v>-331.63600000000002</v>
      </c>
      <c r="N81" s="1737">
        <v>-30875.236270000001</v>
      </c>
      <c r="O81" s="1737">
        <v>-965.37784000000011</v>
      </c>
      <c r="P81" s="1737">
        <v>-574.80098999999996</v>
      </c>
      <c r="Q81" s="1737">
        <v>-75.714066192044086</v>
      </c>
      <c r="R81" s="1737">
        <v>-20.261215726008757</v>
      </c>
      <c r="S81" s="1737">
        <v>-12956.128134096933</v>
      </c>
      <c r="T81" s="1737">
        <v>-1529.7350900000001</v>
      </c>
      <c r="U81" s="1737">
        <v>-7667.9561599999997</v>
      </c>
      <c r="V81" s="1737">
        <v>-5158.9131000000007</v>
      </c>
      <c r="W81" s="1737">
        <v>-3307.4004199999999</v>
      </c>
      <c r="X81" s="1737">
        <v>-1555.6474000000001</v>
      </c>
      <c r="Y81" s="1737">
        <v>-90171.351250512686</v>
      </c>
      <c r="Z81" s="112"/>
    </row>
    <row r="82" spans="1:26" ht="12.95" customHeight="1" x14ac:dyDescent="0.2">
      <c r="A82" s="924" t="s">
        <v>1125</v>
      </c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1"/>
    </row>
    <row r="83" spans="1:26" s="329" customFormat="1" ht="15" customHeight="1" thickBot="1" x14ac:dyDescent="0.25">
      <c r="A83" s="1329" t="s">
        <v>843</v>
      </c>
      <c r="B83" s="1738">
        <v>43.511040000000321</v>
      </c>
      <c r="C83" s="1738">
        <v>836.51436507277867</v>
      </c>
      <c r="D83" s="1738">
        <v>-1066.7997216199997</v>
      </c>
      <c r="E83" s="1738">
        <v>315.18817000000001</v>
      </c>
      <c r="F83" s="1738">
        <v>-10696.892999999998</v>
      </c>
      <c r="G83" s="1738">
        <v>187.83675006950511</v>
      </c>
      <c r="H83" s="1738">
        <v>-26.600859999999983</v>
      </c>
      <c r="I83" s="1738">
        <v>155.31363999999999</v>
      </c>
      <c r="J83" s="1738">
        <v>228.82581000000016</v>
      </c>
      <c r="K83" s="1738">
        <v>-135.55426505200003</v>
      </c>
      <c r="L83" s="1738">
        <v>281.88562203200024</v>
      </c>
      <c r="M83" s="1738">
        <v>-7.0566475921547749</v>
      </c>
      <c r="N83" s="1738">
        <v>-1800.7305300000007</v>
      </c>
      <c r="O83" s="1738">
        <v>10.191380189971483</v>
      </c>
      <c r="P83" s="1738">
        <v>-463.08201999999994</v>
      </c>
      <c r="Q83" s="1738">
        <v>6.2566838079559091</v>
      </c>
      <c r="R83" s="1738">
        <v>-17.912355726008759</v>
      </c>
      <c r="S83" s="1738">
        <v>2084.0548159030677</v>
      </c>
      <c r="T83" s="1738">
        <v>-500.02183000000014</v>
      </c>
      <c r="U83" s="1738">
        <v>4403.073830000003</v>
      </c>
      <c r="V83" s="1738">
        <v>9569.2479799999965</v>
      </c>
      <c r="W83" s="1738">
        <v>477.64457999999968</v>
      </c>
      <c r="X83" s="1738">
        <v>1110.1412799999991</v>
      </c>
      <c r="Y83" s="1738">
        <v>4995.0347170851173</v>
      </c>
      <c r="Z83" s="112"/>
    </row>
    <row r="84" spans="1:26" s="514" customFormat="1" ht="12.95" customHeight="1" x14ac:dyDescent="0.2">
      <c r="A84" s="1143" t="s">
        <v>2141</v>
      </c>
      <c r="B84" s="1144">
        <v>-519.14063000000078</v>
      </c>
      <c r="C84" s="1144">
        <v>3866.4012445625608</v>
      </c>
      <c r="D84" s="1144">
        <v>585.90766999999994</v>
      </c>
      <c r="E84" s="1144">
        <v>221.4099199999998</v>
      </c>
      <c r="F84" s="1144" t="s">
        <v>1933</v>
      </c>
      <c r="G84" s="1144">
        <v>-85.083570000000293</v>
      </c>
      <c r="H84" s="1144">
        <v>55.461640000000003</v>
      </c>
      <c r="I84" s="1144">
        <v>114.60732</v>
      </c>
      <c r="J84" s="1144">
        <v>343.02122000000003</v>
      </c>
      <c r="K84" s="1144">
        <v>-189.37636000000003</v>
      </c>
      <c r="L84" s="1144">
        <v>349.63243999999997</v>
      </c>
      <c r="M84" s="1144">
        <v>-225.70699999999999</v>
      </c>
      <c r="N84" s="1144">
        <v>-3449.2005499999968</v>
      </c>
      <c r="O84" s="1144">
        <v>1061.0399299999999</v>
      </c>
      <c r="P84" s="1144">
        <v>-1925</v>
      </c>
      <c r="Q84" s="1144">
        <v>44</v>
      </c>
      <c r="R84" s="1144">
        <v>-24.832000000000001</v>
      </c>
      <c r="S84" s="1144">
        <v>2076.7910000000002</v>
      </c>
      <c r="T84" s="1144">
        <v>-33.899499999999968</v>
      </c>
      <c r="U84" s="1144">
        <v>4233.9269759467934</v>
      </c>
      <c r="V84" s="1144">
        <v>4507.1685100000004</v>
      </c>
      <c r="W84" s="1144">
        <v>104.32690999999996</v>
      </c>
      <c r="X84" s="1144">
        <v>-22.547489999999996</v>
      </c>
      <c r="Y84" s="1144">
        <v>11088.907680509355</v>
      </c>
      <c r="Z84" s="67"/>
    </row>
    <row r="85" spans="1:26" s="329" customFormat="1" ht="12.95" customHeight="1" x14ac:dyDescent="0.2">
      <c r="A85" s="1143" t="s">
        <v>1861</v>
      </c>
      <c r="B85" s="1154">
        <v>297</v>
      </c>
      <c r="C85" s="1154">
        <v>2765</v>
      </c>
      <c r="D85" s="1154">
        <v>3751</v>
      </c>
      <c r="E85" s="1154">
        <v>45</v>
      </c>
      <c r="F85" s="1154" t="s">
        <v>1933</v>
      </c>
      <c r="G85" s="1154">
        <v>118</v>
      </c>
      <c r="H85" s="1154">
        <v>-226</v>
      </c>
      <c r="I85" s="1154">
        <v>146</v>
      </c>
      <c r="J85" s="1154">
        <v>-300</v>
      </c>
      <c r="K85" s="1154">
        <v>-160</v>
      </c>
      <c r="L85" s="1154">
        <v>94</v>
      </c>
      <c r="M85" s="1154">
        <v>56</v>
      </c>
      <c r="N85" s="1154">
        <v>166</v>
      </c>
      <c r="O85" s="1154">
        <v>2729</v>
      </c>
      <c r="P85" s="1154">
        <v>3</v>
      </c>
      <c r="Q85" s="1154">
        <v>99</v>
      </c>
      <c r="R85" s="1154">
        <v>-8</v>
      </c>
      <c r="S85" s="1154">
        <v>-896</v>
      </c>
      <c r="T85" s="1154">
        <v>0</v>
      </c>
      <c r="U85" s="1154">
        <v>4603</v>
      </c>
      <c r="V85" s="1154">
        <v>3275</v>
      </c>
      <c r="W85" s="1154">
        <v>-277</v>
      </c>
      <c r="X85" s="1154">
        <v>0</v>
      </c>
      <c r="Y85" s="1154">
        <v>16280</v>
      </c>
      <c r="Z85" s="67"/>
    </row>
    <row r="86" spans="1:26" s="514" customFormat="1" ht="12.95" customHeight="1" x14ac:dyDescent="0.2">
      <c r="A86" s="190" t="s">
        <v>1111</v>
      </c>
      <c r="B86" s="84">
        <v>240</v>
      </c>
      <c r="C86" s="84">
        <v>1113</v>
      </c>
      <c r="D86" s="84">
        <v>2010</v>
      </c>
      <c r="E86" s="84">
        <v>0</v>
      </c>
      <c r="F86" s="84" t="s">
        <v>1933</v>
      </c>
      <c r="G86" s="84">
        <v>1</v>
      </c>
      <c r="H86" s="84">
        <v>-534</v>
      </c>
      <c r="I86" s="84">
        <v>102</v>
      </c>
      <c r="J86" s="84">
        <v>-149</v>
      </c>
      <c r="K86" s="84">
        <v>-142</v>
      </c>
      <c r="L86" s="84">
        <v>22</v>
      </c>
      <c r="M86" s="84">
        <v>111</v>
      </c>
      <c r="N86" s="84">
        <v>-3061</v>
      </c>
      <c r="O86" s="84">
        <v>573</v>
      </c>
      <c r="P86" s="84">
        <v>-257</v>
      </c>
      <c r="Q86" s="84">
        <v>51</v>
      </c>
      <c r="R86" s="84">
        <v>-15</v>
      </c>
      <c r="S86" s="84">
        <v>-950</v>
      </c>
      <c r="T86" s="84">
        <v>0</v>
      </c>
      <c r="U86" s="84">
        <v>2273</v>
      </c>
      <c r="V86" s="84">
        <v>3549</v>
      </c>
      <c r="W86" s="84">
        <v>38</v>
      </c>
      <c r="X86" s="84">
        <v>0</v>
      </c>
      <c r="Y86" s="84">
        <v>4975</v>
      </c>
      <c r="Z86" s="67"/>
    </row>
    <row r="87" spans="1:26" s="514" customFormat="1" ht="12.95" customHeight="1" thickBot="1" x14ac:dyDescent="0.25">
      <c r="A87" s="191" t="s">
        <v>1112</v>
      </c>
      <c r="B87" s="85">
        <v>345</v>
      </c>
      <c r="C87" s="85">
        <v>1183</v>
      </c>
      <c r="D87" s="85">
        <v>-692</v>
      </c>
      <c r="E87" s="85">
        <v>0</v>
      </c>
      <c r="F87" s="85" t="s">
        <v>1933</v>
      </c>
      <c r="G87" s="85">
        <v>0</v>
      </c>
      <c r="H87" s="85">
        <v>-10</v>
      </c>
      <c r="I87" s="85">
        <v>9</v>
      </c>
      <c r="J87" s="85">
        <v>80</v>
      </c>
      <c r="K87" s="85">
        <v>64</v>
      </c>
      <c r="L87" s="85">
        <v>316</v>
      </c>
      <c r="M87" s="85">
        <v>-119</v>
      </c>
      <c r="N87" s="85">
        <v>923</v>
      </c>
      <c r="O87" s="85">
        <v>25</v>
      </c>
      <c r="P87" s="85">
        <v>408</v>
      </c>
      <c r="Q87" s="85">
        <v>0</v>
      </c>
      <c r="R87" s="85">
        <v>-7</v>
      </c>
      <c r="S87" s="85">
        <v>-293</v>
      </c>
      <c r="T87" s="85">
        <v>0</v>
      </c>
      <c r="U87" s="85">
        <v>159</v>
      </c>
      <c r="V87" s="85">
        <v>1178</v>
      </c>
      <c r="W87" s="85">
        <v>452</v>
      </c>
      <c r="X87" s="85">
        <v>0</v>
      </c>
      <c r="Y87" s="85">
        <v>4021</v>
      </c>
      <c r="Z87" s="67"/>
    </row>
    <row r="89" spans="1:26" ht="12.95" customHeight="1" x14ac:dyDescent="0.2">
      <c r="A89" s="142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S89" s="111"/>
      <c r="T89" s="111"/>
      <c r="V89" s="111"/>
      <c r="W89" s="111"/>
      <c r="Y89" s="111"/>
      <c r="Z89" s="111"/>
    </row>
  </sheetData>
  <mergeCells count="2">
    <mergeCell ref="K5:Y6"/>
    <mergeCell ref="A5:J6"/>
  </mergeCells>
  <phoneticPr fontId="6" type="noConversion"/>
  <conditionalFormatting sqref="Z8 D9:Z9">
    <cfRule type="expression" dxfId="178" priority="845" stopIfTrue="1">
      <formula>#REF!=1</formula>
    </cfRule>
  </conditionalFormatting>
  <conditionalFormatting sqref="Y8">
    <cfRule type="expression" dxfId="177" priority="847" stopIfTrue="1">
      <formula>#REF!=1</formula>
    </cfRule>
  </conditionalFormatting>
  <conditionalFormatting sqref="B8:X8">
    <cfRule type="expression" dxfId="176" priority="848" stopIfTrue="1">
      <formula>#REF!=1</formula>
    </cfRule>
  </conditionalFormatting>
  <conditionalFormatting sqref="Y8">
    <cfRule type="expression" dxfId="175" priority="849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0" min="2" max="87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90"/>
  <sheetViews>
    <sheetView showGridLines="0" zoomScaleNormal="100" workbookViewId="0">
      <pane xSplit="1" ySplit="8" topLeftCell="B56" activePane="bottomRight" state="frozen"/>
      <selection activeCell="AD9" sqref="AC8:AD9"/>
      <selection pane="topRight" activeCell="AD9" sqref="AC8:AD9"/>
      <selection pane="bottomLeft" activeCell="AD9" sqref="AC8:AD9"/>
      <selection pane="bottomRight" activeCell="A5" sqref="A5:H5"/>
    </sheetView>
  </sheetViews>
  <sheetFormatPr defaultRowHeight="12.75" x14ac:dyDescent="0.2"/>
  <cols>
    <col min="1" max="1" width="49.85546875" style="325" customWidth="1"/>
    <col min="2" max="5" width="9.7109375" style="325" customWidth="1"/>
    <col min="6" max="6" width="8.28515625" style="325" customWidth="1"/>
    <col min="7" max="7" width="8.85546875" style="325" customWidth="1"/>
    <col min="8" max="8" width="9.7109375" style="325" customWidth="1"/>
    <col min="9" max="16384" width="9.140625" style="325"/>
  </cols>
  <sheetData>
    <row r="1" spans="1:9" x14ac:dyDescent="0.2">
      <c r="A1" s="877" t="s">
        <v>624</v>
      </c>
    </row>
    <row r="2" spans="1:9" x14ac:dyDescent="0.2">
      <c r="A2" s="877" t="s">
        <v>625</v>
      </c>
    </row>
    <row r="3" spans="1:9" s="1000" customFormat="1" ht="15" customHeight="1" x14ac:dyDescent="0.2">
      <c r="A3" s="1056" t="s">
        <v>451</v>
      </c>
      <c r="H3" s="1057" t="s">
        <v>452</v>
      </c>
    </row>
    <row r="4" spans="1:9" s="326" customFormat="1" ht="12" customHeight="1" x14ac:dyDescent="0.2"/>
    <row r="5" spans="1:9" s="326" customFormat="1" ht="18" customHeight="1" x14ac:dyDescent="0.2">
      <c r="A5" s="1952" t="s">
        <v>218</v>
      </c>
      <c r="B5" s="1952"/>
      <c r="C5" s="1952"/>
      <c r="D5" s="1952"/>
      <c r="E5" s="1952"/>
      <c r="F5" s="1952"/>
      <c r="G5" s="1952"/>
      <c r="H5" s="1952"/>
      <c r="I5" s="224"/>
    </row>
    <row r="6" spans="1:9" s="326" customFormat="1" ht="18" customHeight="1" x14ac:dyDescent="0.2">
      <c r="A6" s="1950" t="s">
        <v>219</v>
      </c>
      <c r="B6" s="1950"/>
      <c r="C6" s="1950"/>
      <c r="D6" s="1950"/>
      <c r="E6" s="1950"/>
      <c r="F6" s="1950"/>
      <c r="G6" s="1950"/>
      <c r="H6" s="1950"/>
      <c r="I6" s="224"/>
    </row>
    <row r="7" spans="1:9" s="326" customFormat="1" ht="12" customHeight="1" thickBot="1" x14ac:dyDescent="0.25">
      <c r="H7" s="582" t="s">
        <v>1041</v>
      </c>
    </row>
    <row r="8" spans="1:9" s="6" customFormat="1" ht="75" customHeight="1" thickBot="1" x14ac:dyDescent="0.25">
      <c r="A8" s="1332"/>
      <c r="B8" s="1328" t="s">
        <v>1879</v>
      </c>
      <c r="C8" s="1328" t="s">
        <v>1880</v>
      </c>
      <c r="D8" s="1328" t="s">
        <v>4</v>
      </c>
      <c r="E8" s="1328" t="s">
        <v>1882</v>
      </c>
      <c r="F8" s="1328" t="s">
        <v>1885</v>
      </c>
      <c r="G8" s="1328" t="s">
        <v>1887</v>
      </c>
      <c r="H8" s="1333" t="s">
        <v>1422</v>
      </c>
      <c r="I8" s="266"/>
    </row>
    <row r="9" spans="1:9" s="329" customFormat="1" ht="15" customHeight="1" x14ac:dyDescent="0.2">
      <c r="A9" s="921" t="s">
        <v>844</v>
      </c>
      <c r="B9" s="144"/>
      <c r="C9" s="144"/>
      <c r="D9" s="145"/>
      <c r="E9" s="145"/>
      <c r="F9" s="145"/>
      <c r="G9" s="145"/>
      <c r="H9" s="145"/>
      <c r="I9" s="143"/>
    </row>
    <row r="10" spans="1:9" ht="12.95" customHeight="1" x14ac:dyDescent="0.2">
      <c r="A10" s="261" t="s">
        <v>1019</v>
      </c>
      <c r="B10" s="4">
        <v>106913.59780000002</v>
      </c>
      <c r="C10" s="4">
        <v>9752.8154600000016</v>
      </c>
      <c r="D10" s="4">
        <v>0.11899999999999977</v>
      </c>
      <c r="E10" s="4">
        <v>31137.47923999999</v>
      </c>
      <c r="F10" s="4">
        <v>111069.11973000001</v>
      </c>
      <c r="G10" s="4">
        <v>0</v>
      </c>
      <c r="H10" s="4">
        <v>258873.13123000003</v>
      </c>
      <c r="I10" s="162"/>
    </row>
    <row r="11" spans="1:9" ht="12.95" customHeight="1" x14ac:dyDescent="0.2">
      <c r="A11" s="261" t="s">
        <v>1178</v>
      </c>
      <c r="B11" s="4">
        <v>169863.59864000001</v>
      </c>
      <c r="C11" s="4">
        <v>22659.283390000001</v>
      </c>
      <c r="D11" s="4">
        <v>9.6549999999999994</v>
      </c>
      <c r="E11" s="4">
        <v>45311.223349999993</v>
      </c>
      <c r="F11" s="4">
        <v>112738.33962</v>
      </c>
      <c r="G11" s="4">
        <v>0</v>
      </c>
      <c r="H11" s="4">
        <v>350582.1</v>
      </c>
      <c r="I11" s="162"/>
    </row>
    <row r="12" spans="1:9" ht="12.95" customHeight="1" x14ac:dyDescent="0.2">
      <c r="A12" s="261" t="s">
        <v>1336</v>
      </c>
      <c r="B12" s="4">
        <v>159009.28264000002</v>
      </c>
      <c r="C12" s="4">
        <v>22659.283390000001</v>
      </c>
      <c r="D12" s="4">
        <v>9.6549999999999994</v>
      </c>
      <c r="E12" s="4">
        <v>45311.223349999993</v>
      </c>
      <c r="F12" s="4">
        <v>112738.33962</v>
      </c>
      <c r="G12" s="4">
        <v>0</v>
      </c>
      <c r="H12" s="4">
        <v>339727.78399999999</v>
      </c>
      <c r="I12" s="162">
        <f>H12+T29B!I12</f>
        <v>342283.82964000001</v>
      </c>
    </row>
    <row r="13" spans="1:9" ht="12.95" customHeight="1" x14ac:dyDescent="0.2">
      <c r="A13" s="261" t="s">
        <v>1337</v>
      </c>
      <c r="B13" s="4">
        <v>10854.316000000001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10854.316000000001</v>
      </c>
      <c r="I13" s="162"/>
    </row>
    <row r="14" spans="1:9" ht="12.95" customHeight="1" x14ac:dyDescent="0.2">
      <c r="A14" s="261" t="s">
        <v>1338</v>
      </c>
      <c r="B14" s="4">
        <v>-55791.810020000004</v>
      </c>
      <c r="C14" s="4">
        <v>-12377.600829999999</v>
      </c>
      <c r="D14" s="4">
        <v>0</v>
      </c>
      <c r="E14" s="4">
        <v>-12963.963380000001</v>
      </c>
      <c r="F14" s="4">
        <v>-30865.260610000001</v>
      </c>
      <c r="G14" s="4">
        <v>0</v>
      </c>
      <c r="H14" s="4">
        <v>-111998.63484</v>
      </c>
      <c r="I14" s="162"/>
    </row>
    <row r="15" spans="1:9" ht="12.95" customHeight="1" x14ac:dyDescent="0.2">
      <c r="A15" s="256" t="s">
        <v>1606</v>
      </c>
      <c r="B15" s="4">
        <v>-55638.323599999996</v>
      </c>
      <c r="C15" s="4">
        <v>-11854.13228</v>
      </c>
      <c r="D15" s="4">
        <v>0</v>
      </c>
      <c r="E15" s="4">
        <v>-12964.457620000001</v>
      </c>
      <c r="F15" s="4">
        <v>-30865.260610000001</v>
      </c>
      <c r="G15" s="4">
        <v>0</v>
      </c>
      <c r="H15" s="4">
        <v>-111322.17410999999</v>
      </c>
      <c r="I15" s="162"/>
    </row>
    <row r="16" spans="1:9" ht="12.95" customHeight="1" x14ac:dyDescent="0.2">
      <c r="A16" s="256" t="s">
        <v>1922</v>
      </c>
      <c r="B16" s="4">
        <v>-55626.894259999994</v>
      </c>
      <c r="C16" s="4">
        <v>-11854.13228</v>
      </c>
      <c r="D16" s="4">
        <v>0</v>
      </c>
      <c r="E16" s="4">
        <v>-12964.457620000001</v>
      </c>
      <c r="F16" s="4">
        <v>-30865.260610000001</v>
      </c>
      <c r="G16" s="4">
        <v>0</v>
      </c>
      <c r="H16" s="4">
        <v>-111310.74476999999</v>
      </c>
      <c r="I16" s="162"/>
    </row>
    <row r="17" spans="1:9" ht="12.95" customHeight="1" x14ac:dyDescent="0.2">
      <c r="A17" s="256" t="s">
        <v>1004</v>
      </c>
      <c r="B17" s="4">
        <v>-11.42934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-11.42934</v>
      </c>
      <c r="I17" s="162"/>
    </row>
    <row r="18" spans="1:9" ht="12.95" customHeight="1" x14ac:dyDescent="0.2">
      <c r="A18" s="256" t="s">
        <v>1013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162"/>
    </row>
    <row r="19" spans="1:9" ht="12.95" customHeight="1" x14ac:dyDescent="0.2">
      <c r="A19" s="256" t="s">
        <v>1312</v>
      </c>
      <c r="B19" s="4">
        <v>-153.48642000000001</v>
      </c>
      <c r="C19" s="4">
        <v>-523.46875999999997</v>
      </c>
      <c r="D19" s="4">
        <v>0</v>
      </c>
      <c r="E19" s="4">
        <v>0</v>
      </c>
      <c r="F19" s="4">
        <v>0</v>
      </c>
      <c r="G19" s="4">
        <v>0</v>
      </c>
      <c r="H19" s="4">
        <v>-676.95517999999993</v>
      </c>
      <c r="I19" s="162"/>
    </row>
    <row r="20" spans="1:9" ht="12.95" customHeight="1" x14ac:dyDescent="0.2">
      <c r="A20" s="256" t="s">
        <v>1014</v>
      </c>
      <c r="B20" s="4">
        <v>-153.48642000000001</v>
      </c>
      <c r="C20" s="4">
        <v>-523.46875999999997</v>
      </c>
      <c r="D20" s="4">
        <v>0</v>
      </c>
      <c r="E20" s="4">
        <v>0</v>
      </c>
      <c r="F20" s="4">
        <v>0</v>
      </c>
      <c r="G20" s="4">
        <v>0</v>
      </c>
      <c r="H20" s="4">
        <v>-676.95517999999993</v>
      </c>
      <c r="I20" s="162"/>
    </row>
    <row r="21" spans="1:9" ht="12.95" customHeight="1" x14ac:dyDescent="0.2">
      <c r="A21" s="256" t="s">
        <v>1015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162"/>
    </row>
    <row r="22" spans="1:9" ht="12.95" customHeight="1" x14ac:dyDescent="0.2">
      <c r="A22" s="256" t="s">
        <v>1013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162"/>
    </row>
    <row r="23" spans="1:9" ht="12.95" customHeight="1" x14ac:dyDescent="0.2">
      <c r="A23" s="257" t="s">
        <v>1339</v>
      </c>
      <c r="B23" s="4">
        <v>-7158.1908199999962</v>
      </c>
      <c r="C23" s="4">
        <v>-528.86709999999994</v>
      </c>
      <c r="D23" s="4">
        <v>-9.5359999999999996</v>
      </c>
      <c r="E23" s="4">
        <v>-1209.7807300000022</v>
      </c>
      <c r="F23" s="4">
        <v>29196.040720000005</v>
      </c>
      <c r="G23" s="4">
        <v>0</v>
      </c>
      <c r="H23" s="4">
        <v>20289.666070000007</v>
      </c>
      <c r="I23" s="162"/>
    </row>
    <row r="24" spans="1:9" ht="12.95" customHeight="1" x14ac:dyDescent="0.2">
      <c r="A24" s="250" t="s">
        <v>1292</v>
      </c>
      <c r="B24" s="4">
        <v>-51538.375899999999</v>
      </c>
      <c r="C24" s="4">
        <v>-2846.6099200000003</v>
      </c>
      <c r="D24" s="4">
        <v>-9.5359999999999996</v>
      </c>
      <c r="E24" s="4">
        <v>-20720.682850000001</v>
      </c>
      <c r="F24" s="4">
        <v>-23216.747179999998</v>
      </c>
      <c r="G24" s="4">
        <v>0</v>
      </c>
      <c r="H24" s="4">
        <v>-98331.951850000012</v>
      </c>
      <c r="I24" s="162"/>
    </row>
    <row r="25" spans="1:9" ht="12.95" customHeight="1" x14ac:dyDescent="0.2">
      <c r="A25" s="250" t="s">
        <v>26</v>
      </c>
      <c r="B25" s="4">
        <v>15951.8526</v>
      </c>
      <c r="C25" s="4">
        <v>0</v>
      </c>
      <c r="D25" s="4">
        <v>0</v>
      </c>
      <c r="E25" s="4">
        <v>5755.6890900000008</v>
      </c>
      <c r="F25" s="4">
        <v>6153.8440799999998</v>
      </c>
      <c r="G25" s="4">
        <v>0</v>
      </c>
      <c r="H25" s="4">
        <v>27861.385770000001</v>
      </c>
      <c r="I25" s="162"/>
    </row>
    <row r="26" spans="1:9" ht="12.95" customHeight="1" x14ac:dyDescent="0.2">
      <c r="A26" s="250" t="s">
        <v>1293</v>
      </c>
      <c r="B26" s="4">
        <v>46030.739370000003</v>
      </c>
      <c r="C26" s="4">
        <v>2317.7428200000004</v>
      </c>
      <c r="D26" s="4">
        <v>0</v>
      </c>
      <c r="E26" s="4">
        <v>20071.599389999999</v>
      </c>
      <c r="F26" s="4">
        <v>62859.978810000001</v>
      </c>
      <c r="G26" s="4">
        <v>0</v>
      </c>
      <c r="H26" s="4">
        <v>131280.06039</v>
      </c>
      <c r="I26" s="162"/>
    </row>
    <row r="27" spans="1:9" ht="12.95" customHeight="1" x14ac:dyDescent="0.2">
      <c r="A27" s="250" t="s">
        <v>27</v>
      </c>
      <c r="B27" s="4">
        <v>-17602.406889999998</v>
      </c>
      <c r="C27" s="4">
        <v>0</v>
      </c>
      <c r="D27" s="4">
        <v>0</v>
      </c>
      <c r="E27" s="4">
        <v>-6316.3863600000004</v>
      </c>
      <c r="F27" s="4">
        <v>-16601.03499</v>
      </c>
      <c r="G27" s="4">
        <v>0</v>
      </c>
      <c r="H27" s="4">
        <v>-40519.828240000003</v>
      </c>
      <c r="I27" s="162"/>
    </row>
    <row r="28" spans="1:9" ht="12.95" customHeight="1" x14ac:dyDescent="0.2">
      <c r="A28" s="257" t="s">
        <v>1340</v>
      </c>
      <c r="B28" s="4">
        <v>-620.10253000000012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-620.10253000000012</v>
      </c>
      <c r="I28" s="162"/>
    </row>
    <row r="29" spans="1:9" ht="12.95" customHeight="1" x14ac:dyDescent="0.2">
      <c r="A29" s="257" t="s">
        <v>1295</v>
      </c>
      <c r="B29" s="4">
        <v>-898.20417000000009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-898.20417000000009</v>
      </c>
      <c r="I29" s="162"/>
    </row>
    <row r="30" spans="1:9" ht="12.95" customHeight="1" x14ac:dyDescent="0.2">
      <c r="A30" s="257" t="s">
        <v>1341</v>
      </c>
      <c r="B30" s="4">
        <v>278.10164000000003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278.10164000000003</v>
      </c>
      <c r="I30" s="162"/>
    </row>
    <row r="31" spans="1:9" ht="12.95" customHeight="1" x14ac:dyDescent="0.2">
      <c r="A31" s="257" t="s">
        <v>1342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162"/>
    </row>
    <row r="32" spans="1:9" ht="12.95" customHeight="1" x14ac:dyDescent="0.2">
      <c r="A32" s="257" t="s">
        <v>1343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162"/>
    </row>
    <row r="33" spans="1:9" ht="12.95" customHeight="1" x14ac:dyDescent="0.2">
      <c r="A33" s="261" t="s">
        <v>1344</v>
      </c>
      <c r="B33" s="4">
        <v>414.59393999999998</v>
      </c>
      <c r="C33" s="4">
        <v>0</v>
      </c>
      <c r="D33" s="4">
        <v>2.2610000000000001</v>
      </c>
      <c r="E33" s="4">
        <v>286.28798</v>
      </c>
      <c r="F33" s="4">
        <v>5741.0576600000004</v>
      </c>
      <c r="G33" s="4">
        <v>0</v>
      </c>
      <c r="H33" s="4">
        <v>6444.2005800000006</v>
      </c>
      <c r="I33" s="162"/>
    </row>
    <row r="34" spans="1:9" ht="12.95" customHeight="1" x14ac:dyDescent="0.2">
      <c r="A34" s="261" t="s">
        <v>1345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162"/>
    </row>
    <row r="35" spans="1:9" ht="12.95" customHeight="1" x14ac:dyDescent="0.2">
      <c r="A35" s="261" t="s">
        <v>1356</v>
      </c>
      <c r="B35" s="110">
        <v>309.61615999999998</v>
      </c>
      <c r="C35" s="110">
        <v>0</v>
      </c>
      <c r="D35" s="110">
        <v>0</v>
      </c>
      <c r="E35" s="110">
        <v>-216.50944000000001</v>
      </c>
      <c r="F35" s="110">
        <v>0</v>
      </c>
      <c r="G35" s="110">
        <v>0</v>
      </c>
      <c r="H35" s="4">
        <v>93.106719999999967</v>
      </c>
      <c r="I35" s="163"/>
    </row>
    <row r="36" spans="1:9" ht="12.95" customHeight="1" x14ac:dyDescent="0.2">
      <c r="A36" s="250" t="s">
        <v>28</v>
      </c>
      <c r="B36" s="110">
        <v>0</v>
      </c>
      <c r="C36" s="110">
        <v>0</v>
      </c>
      <c r="D36" s="110">
        <v>0</v>
      </c>
      <c r="E36" s="110">
        <v>-95.540189999999996</v>
      </c>
      <c r="F36" s="110">
        <v>192.88979000000003</v>
      </c>
      <c r="G36" s="110">
        <v>0</v>
      </c>
      <c r="H36" s="4">
        <v>97.349600000000038</v>
      </c>
      <c r="I36" s="163"/>
    </row>
    <row r="37" spans="1:9" ht="12.95" customHeight="1" x14ac:dyDescent="0.2">
      <c r="A37" s="261"/>
      <c r="B37" s="146"/>
      <c r="C37" s="146"/>
      <c r="D37" s="110"/>
      <c r="E37" s="110"/>
      <c r="F37" s="110"/>
      <c r="G37" s="110"/>
      <c r="H37" s="110"/>
      <c r="I37" s="163"/>
    </row>
    <row r="38" spans="1:9" s="329" customFormat="1" ht="15" customHeight="1" x14ac:dyDescent="0.2">
      <c r="A38" s="1331" t="s">
        <v>841</v>
      </c>
      <c r="B38" s="1736">
        <v>107017.70537000003</v>
      </c>
      <c r="C38" s="1736">
        <v>9752.8154600000016</v>
      </c>
      <c r="D38" s="1736">
        <v>2.38</v>
      </c>
      <c r="E38" s="1736">
        <v>31111.717589999989</v>
      </c>
      <c r="F38" s="1736">
        <v>117003.06718000001</v>
      </c>
      <c r="G38" s="1736">
        <v>0</v>
      </c>
      <c r="H38" s="1736">
        <v>264887.68560000003</v>
      </c>
      <c r="I38" s="267"/>
    </row>
    <row r="39" spans="1:9" ht="12.95" customHeight="1" x14ac:dyDescent="0.2">
      <c r="A39" s="262"/>
      <c r="B39" s="4"/>
      <c r="C39" s="4"/>
      <c r="D39" s="4"/>
      <c r="E39" s="4"/>
      <c r="F39" s="4"/>
      <c r="G39" s="4"/>
      <c r="H39" s="4"/>
      <c r="I39" s="269"/>
    </row>
    <row r="40" spans="1:9" ht="15" customHeight="1" x14ac:dyDescent="0.2">
      <c r="A40" s="922" t="s">
        <v>845</v>
      </c>
      <c r="B40" s="4"/>
      <c r="C40" s="4"/>
      <c r="D40" s="4"/>
      <c r="E40" s="4"/>
      <c r="F40" s="4"/>
      <c r="G40" s="4"/>
      <c r="H40" s="4"/>
      <c r="I40" s="269"/>
    </row>
    <row r="41" spans="1:9" ht="12.95" customHeight="1" x14ac:dyDescent="0.2">
      <c r="A41" s="78" t="s">
        <v>695</v>
      </c>
      <c r="B41" s="4">
        <v>-76660.929569999993</v>
      </c>
      <c r="C41" s="4">
        <v>-6335.8384899999983</v>
      </c>
      <c r="D41" s="4">
        <v>-0.151</v>
      </c>
      <c r="E41" s="4">
        <v>-23803.888719999995</v>
      </c>
      <c r="F41" s="4">
        <v>-89104.942710000003</v>
      </c>
      <c r="G41" s="4">
        <v>3.7953200000000038</v>
      </c>
      <c r="H41" s="4">
        <v>-195901.95516999997</v>
      </c>
      <c r="I41" s="269"/>
    </row>
    <row r="42" spans="1:9" ht="12.95" customHeight="1" x14ac:dyDescent="0.2">
      <c r="A42" s="897" t="s">
        <v>693</v>
      </c>
      <c r="B42" s="4">
        <v>-135351.67952000001</v>
      </c>
      <c r="C42" s="4">
        <v>-16789.242999999999</v>
      </c>
      <c r="D42" s="4">
        <v>0</v>
      </c>
      <c r="E42" s="4">
        <v>-37371.458279999999</v>
      </c>
      <c r="F42" s="4">
        <v>-126960.41215999999</v>
      </c>
      <c r="G42" s="4">
        <v>0</v>
      </c>
      <c r="H42" s="4">
        <v>-316472.79295999999</v>
      </c>
      <c r="I42" s="269"/>
    </row>
    <row r="43" spans="1:9" ht="12.95" customHeight="1" x14ac:dyDescent="0.2">
      <c r="A43" s="897" t="s">
        <v>156</v>
      </c>
      <c r="B43" s="4">
        <v>-126503.63297000001</v>
      </c>
      <c r="C43" s="4">
        <v>-16789.242999999999</v>
      </c>
      <c r="D43" s="4">
        <v>0</v>
      </c>
      <c r="E43" s="4">
        <v>-37371.458279999999</v>
      </c>
      <c r="F43" s="4">
        <v>-126960.41215999999</v>
      </c>
      <c r="G43" s="4">
        <v>0</v>
      </c>
      <c r="H43" s="4">
        <v>-307624.74640999996</v>
      </c>
      <c r="I43" s="269"/>
    </row>
    <row r="44" spans="1:9" ht="12.95" customHeight="1" x14ac:dyDescent="0.2">
      <c r="A44" s="897" t="s">
        <v>157</v>
      </c>
      <c r="B44" s="4">
        <v>-8848.0465500000009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-8848.0465500000009</v>
      </c>
      <c r="I44" s="269"/>
    </row>
    <row r="45" spans="1:9" ht="12.95" customHeight="1" x14ac:dyDescent="0.2">
      <c r="A45" s="897" t="s">
        <v>691</v>
      </c>
      <c r="B45" s="4">
        <v>59321.460340000005</v>
      </c>
      <c r="C45" s="4">
        <v>10618.760050000001</v>
      </c>
      <c r="D45" s="4">
        <v>0</v>
      </c>
      <c r="E45" s="4">
        <v>13892.51533</v>
      </c>
      <c r="F45" s="4">
        <v>38094.198049999992</v>
      </c>
      <c r="G45" s="4">
        <v>0</v>
      </c>
      <c r="H45" s="4">
        <v>121926.93376999999</v>
      </c>
      <c r="I45" s="269"/>
    </row>
    <row r="46" spans="1:9" ht="12.95" customHeight="1" x14ac:dyDescent="0.2">
      <c r="A46" s="73" t="s">
        <v>1606</v>
      </c>
      <c r="B46" s="4">
        <v>58432.489009999998</v>
      </c>
      <c r="C46" s="4">
        <v>9827.9069999999992</v>
      </c>
      <c r="D46" s="4">
        <v>0</v>
      </c>
      <c r="E46" s="4">
        <v>13892.51533</v>
      </c>
      <c r="F46" s="4">
        <v>38094.198049999999</v>
      </c>
      <c r="G46" s="4">
        <v>0</v>
      </c>
      <c r="H46" s="4">
        <v>120247.10939</v>
      </c>
      <c r="I46" s="269"/>
    </row>
    <row r="47" spans="1:9" ht="12.95" customHeight="1" x14ac:dyDescent="0.2">
      <c r="A47" s="73" t="s">
        <v>1922</v>
      </c>
      <c r="B47" s="4">
        <v>58432.489009999998</v>
      </c>
      <c r="C47" s="4">
        <v>9827.9069999999992</v>
      </c>
      <c r="D47" s="4">
        <v>0</v>
      </c>
      <c r="E47" s="4">
        <v>13892.51533</v>
      </c>
      <c r="F47" s="4">
        <v>38094.198049999999</v>
      </c>
      <c r="G47" s="4">
        <v>0</v>
      </c>
      <c r="H47" s="4">
        <v>120247.10939</v>
      </c>
      <c r="I47" s="269"/>
    </row>
    <row r="48" spans="1:9" ht="12.95" customHeight="1" x14ac:dyDescent="0.2">
      <c r="A48" s="73" t="s">
        <v>1004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269"/>
    </row>
    <row r="49" spans="1:9" ht="12.95" customHeight="1" x14ac:dyDescent="0.2">
      <c r="A49" s="73" t="s">
        <v>1013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269"/>
    </row>
    <row r="50" spans="1:9" ht="12.95" customHeight="1" x14ac:dyDescent="0.2">
      <c r="A50" s="73" t="s">
        <v>694</v>
      </c>
      <c r="B50" s="4">
        <v>888.97132999999997</v>
      </c>
      <c r="C50" s="4">
        <v>790.85299999999995</v>
      </c>
      <c r="D50" s="4">
        <v>0</v>
      </c>
      <c r="E50" s="4">
        <v>0</v>
      </c>
      <c r="F50" s="4">
        <v>0</v>
      </c>
      <c r="G50" s="4">
        <v>0</v>
      </c>
      <c r="H50" s="4">
        <v>1679.8243299999999</v>
      </c>
      <c r="I50" s="269"/>
    </row>
    <row r="51" spans="1:9" ht="12.95" customHeight="1" x14ac:dyDescent="0.2">
      <c r="A51" s="73" t="s">
        <v>1014</v>
      </c>
      <c r="B51" s="4">
        <v>888.97132999999997</v>
      </c>
      <c r="C51" s="4">
        <v>790.85299999999995</v>
      </c>
      <c r="D51" s="4">
        <v>0</v>
      </c>
      <c r="E51" s="4">
        <v>0</v>
      </c>
      <c r="F51" s="4">
        <v>0</v>
      </c>
      <c r="G51" s="4">
        <v>0</v>
      </c>
      <c r="H51" s="4">
        <v>1679.8243299999999</v>
      </c>
      <c r="I51" s="269"/>
    </row>
    <row r="52" spans="1:9" ht="12.95" customHeight="1" x14ac:dyDescent="0.2">
      <c r="A52" s="73" t="s">
        <v>1015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269"/>
    </row>
    <row r="53" spans="1:9" ht="12.95" customHeight="1" x14ac:dyDescent="0.2">
      <c r="A53" s="73" t="s">
        <v>1013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269"/>
    </row>
    <row r="54" spans="1:9" ht="12.95" customHeight="1" x14ac:dyDescent="0.2">
      <c r="A54" s="256" t="s">
        <v>1319</v>
      </c>
      <c r="B54" s="4">
        <v>-630.71038999999882</v>
      </c>
      <c r="C54" s="4">
        <v>-165.35554000000002</v>
      </c>
      <c r="D54" s="4">
        <v>-0.151</v>
      </c>
      <c r="E54" s="4">
        <v>-324.94576999999998</v>
      </c>
      <c r="F54" s="4">
        <v>-238.72859999999957</v>
      </c>
      <c r="G54" s="4">
        <v>3.7953200000000038</v>
      </c>
      <c r="H54" s="4">
        <v>-1356.0959799999985</v>
      </c>
      <c r="I54" s="269"/>
    </row>
    <row r="55" spans="1:9" ht="12.95" customHeight="1" x14ac:dyDescent="0.2">
      <c r="A55" s="256" t="s">
        <v>1301</v>
      </c>
      <c r="B55" s="4">
        <v>-5775.07528</v>
      </c>
      <c r="C55" s="4">
        <v>-1077.9298100000001</v>
      </c>
      <c r="D55" s="4">
        <v>-0.151</v>
      </c>
      <c r="E55" s="4">
        <v>-1185.3219799999999</v>
      </c>
      <c r="F55" s="4">
        <v>-2651.5509499999998</v>
      </c>
      <c r="G55" s="4">
        <v>-41.30791</v>
      </c>
      <c r="H55" s="4">
        <v>-10731.798339999999</v>
      </c>
      <c r="I55" s="269"/>
    </row>
    <row r="56" spans="1:9" ht="12.95" customHeight="1" x14ac:dyDescent="0.2">
      <c r="A56" s="256" t="s">
        <v>1320</v>
      </c>
      <c r="B56" s="4">
        <v>2356.1778000000004</v>
      </c>
      <c r="C56" s="4">
        <v>217.74747999999997</v>
      </c>
      <c r="D56" s="4">
        <v>0</v>
      </c>
      <c r="E56" s="4">
        <v>411.23798999999997</v>
      </c>
      <c r="F56" s="4">
        <v>795.01333</v>
      </c>
      <c r="G56" s="4">
        <v>26.399810000000002</v>
      </c>
      <c r="H56" s="4">
        <v>3806.9455400000006</v>
      </c>
      <c r="I56" s="269"/>
    </row>
    <row r="57" spans="1:9" ht="12.95" customHeight="1" x14ac:dyDescent="0.2">
      <c r="A57" s="256" t="s">
        <v>1346</v>
      </c>
      <c r="B57" s="4">
        <v>5192.1697200000008</v>
      </c>
      <c r="C57" s="4">
        <v>694.82679000000007</v>
      </c>
      <c r="D57" s="4">
        <v>0</v>
      </c>
      <c r="E57" s="4">
        <v>710.70366999999999</v>
      </c>
      <c r="F57" s="4">
        <v>2278.7623600000002</v>
      </c>
      <c r="G57" s="4">
        <v>52.151710000000001</v>
      </c>
      <c r="H57" s="4">
        <v>8929.0756600000004</v>
      </c>
      <c r="I57" s="269"/>
    </row>
    <row r="58" spans="1:9" ht="12.95" customHeight="1" x14ac:dyDescent="0.2">
      <c r="A58" s="256" t="s">
        <v>1347</v>
      </c>
      <c r="B58" s="4">
        <v>-2403.98263</v>
      </c>
      <c r="C58" s="4">
        <v>0</v>
      </c>
      <c r="D58" s="4">
        <v>0</v>
      </c>
      <c r="E58" s="4">
        <v>-261.56545</v>
      </c>
      <c r="F58" s="4">
        <v>-660.95333999999991</v>
      </c>
      <c r="G58" s="4">
        <v>-33.44829</v>
      </c>
      <c r="H58" s="4">
        <v>-3360.3188399999999</v>
      </c>
      <c r="I58" s="269"/>
    </row>
    <row r="59" spans="1:9" ht="12.95" customHeight="1" x14ac:dyDescent="0.2">
      <c r="A59" s="256" t="s">
        <v>1348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269"/>
    </row>
    <row r="60" spans="1:9" ht="12.95" customHeight="1" x14ac:dyDescent="0.2">
      <c r="A60" s="256" t="s">
        <v>1349</v>
      </c>
      <c r="B60" s="4">
        <v>5.5742000000000012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5.5742000000000012</v>
      </c>
      <c r="I60" s="269"/>
    </row>
    <row r="61" spans="1:9" ht="12.95" customHeight="1" x14ac:dyDescent="0.2">
      <c r="A61" s="256" t="s">
        <v>1945</v>
      </c>
      <c r="B61" s="4">
        <v>-16.774549999999998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-16.774549999999998</v>
      </c>
      <c r="I61" s="269"/>
    </row>
    <row r="62" spans="1:9" ht="12.95" customHeight="1" x14ac:dyDescent="0.2">
      <c r="A62" s="256" t="s">
        <v>1350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269"/>
    </row>
    <row r="63" spans="1:9" ht="12.95" customHeight="1" x14ac:dyDescent="0.2">
      <c r="A63" s="256" t="s">
        <v>1351</v>
      </c>
      <c r="B63" s="4">
        <v>22.348749999999999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22.348749999999999</v>
      </c>
      <c r="I63" s="269"/>
    </row>
    <row r="64" spans="1:9" ht="12.95" customHeight="1" x14ac:dyDescent="0.2">
      <c r="A64" s="256" t="s">
        <v>1352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269"/>
    </row>
    <row r="65" spans="1:9" s="329" customFormat="1" ht="12.95" customHeight="1" x14ac:dyDescent="0.2">
      <c r="A65" s="261" t="s">
        <v>1353</v>
      </c>
      <c r="B65" s="110">
        <v>-8.0673600000000008</v>
      </c>
      <c r="C65" s="110">
        <v>0</v>
      </c>
      <c r="D65" s="110">
        <v>-0.112</v>
      </c>
      <c r="E65" s="110">
        <v>-2.6146099999999999</v>
      </c>
      <c r="F65" s="110">
        <v>0</v>
      </c>
      <c r="G65" s="110">
        <v>0</v>
      </c>
      <c r="H65" s="4">
        <v>-10.793970000000002</v>
      </c>
      <c r="I65" s="268"/>
    </row>
    <row r="66" spans="1:9" ht="12.95" customHeight="1" x14ac:dyDescent="0.2">
      <c r="A66" s="1704" t="s">
        <v>1232</v>
      </c>
      <c r="B66" s="110">
        <v>-26352.846880000005</v>
      </c>
      <c r="C66" s="110">
        <v>-11381.384763364535</v>
      </c>
      <c r="D66" s="110">
        <v>-555.27700000000004</v>
      </c>
      <c r="E66" s="110">
        <v>-8262.5648099999999</v>
      </c>
      <c r="F66" s="110">
        <v>-21889.732690000001</v>
      </c>
      <c r="G66" s="110">
        <v>0</v>
      </c>
      <c r="H66" s="4">
        <v>-68441.806143364549</v>
      </c>
      <c r="I66" s="270"/>
    </row>
    <row r="67" spans="1:9" ht="12.95" customHeight="1" x14ac:dyDescent="0.2">
      <c r="A67" s="1708" t="s">
        <v>2036</v>
      </c>
      <c r="B67" s="110">
        <v>-12846.834020000002</v>
      </c>
      <c r="C67" s="110">
        <v>-1714.5289999999998</v>
      </c>
      <c r="D67" s="110">
        <v>0</v>
      </c>
      <c r="E67" s="110">
        <v>-2444.5347199999997</v>
      </c>
      <c r="F67" s="110">
        <v>-14214.095220000001</v>
      </c>
      <c r="G67" s="110">
        <v>0</v>
      </c>
      <c r="H67" s="4">
        <v>-31219.992960000003</v>
      </c>
      <c r="I67" s="270"/>
    </row>
    <row r="68" spans="1:9" s="329" customFormat="1" ht="12.95" customHeight="1" x14ac:dyDescent="0.2">
      <c r="A68" s="1708" t="s">
        <v>3962</v>
      </c>
      <c r="B68" s="110">
        <v>-12846.834020000002</v>
      </c>
      <c r="C68" s="110">
        <v>-1714.5289999999998</v>
      </c>
      <c r="D68" s="110">
        <v>0</v>
      </c>
      <c r="E68" s="110">
        <v>-2444.5347199999997</v>
      </c>
      <c r="F68" s="110">
        <v>-14214.095220000001</v>
      </c>
      <c r="G68" s="110">
        <v>0</v>
      </c>
      <c r="H68" s="4">
        <v>-31219.992960000003</v>
      </c>
      <c r="I68" s="268"/>
    </row>
    <row r="69" spans="1:9" s="329" customFormat="1" ht="12.95" customHeight="1" x14ac:dyDescent="0.2">
      <c r="A69" s="1708" t="s">
        <v>2035</v>
      </c>
      <c r="B69" s="110">
        <v>0</v>
      </c>
      <c r="C69" s="110">
        <v>0</v>
      </c>
      <c r="D69" s="110">
        <v>0</v>
      </c>
      <c r="E69" s="110">
        <v>0</v>
      </c>
      <c r="F69" s="110">
        <v>0</v>
      </c>
      <c r="G69" s="110">
        <v>0</v>
      </c>
      <c r="H69" s="4">
        <v>0</v>
      </c>
      <c r="I69" s="268"/>
    </row>
    <row r="70" spans="1:9" ht="12.95" customHeight="1" x14ac:dyDescent="0.2">
      <c r="A70" s="1708" t="s">
        <v>1946</v>
      </c>
      <c r="B70" s="110">
        <v>-197.42546000000002</v>
      </c>
      <c r="C70" s="110">
        <v>1702.2421300000001</v>
      </c>
      <c r="D70" s="110">
        <v>0</v>
      </c>
      <c r="E70" s="110">
        <v>0</v>
      </c>
      <c r="F70" s="110">
        <v>2064.17031</v>
      </c>
      <c r="G70" s="110">
        <v>0</v>
      </c>
      <c r="H70" s="4">
        <v>3568.9869800000001</v>
      </c>
      <c r="I70" s="270"/>
    </row>
    <row r="71" spans="1:9" ht="12.95" customHeight="1" x14ac:dyDescent="0.2">
      <c r="A71" s="1708" t="s">
        <v>3963</v>
      </c>
      <c r="B71" s="110">
        <v>-9049.6088099999997</v>
      </c>
      <c r="C71" s="110">
        <v>-4640.1395406890224</v>
      </c>
      <c r="D71" s="110">
        <v>-237.30199999999999</v>
      </c>
      <c r="E71" s="110">
        <v>-4025.7244999999998</v>
      </c>
      <c r="F71" s="110">
        <v>-6481.6495300000006</v>
      </c>
      <c r="G71" s="110">
        <v>0</v>
      </c>
      <c r="H71" s="4">
        <v>-24434.424380689023</v>
      </c>
      <c r="I71" s="270"/>
    </row>
    <row r="72" spans="1:9" ht="12.95" customHeight="1" x14ac:dyDescent="0.2">
      <c r="A72" s="1708" t="s">
        <v>3964</v>
      </c>
      <c r="B72" s="110">
        <v>-2406.6577699999998</v>
      </c>
      <c r="C72" s="110">
        <v>-6728.9583526755123</v>
      </c>
      <c r="D72" s="110">
        <v>-257.48500000000001</v>
      </c>
      <c r="E72" s="110">
        <v>-1176.5659499999999</v>
      </c>
      <c r="F72" s="110">
        <v>-1240.26521</v>
      </c>
      <c r="G72" s="110">
        <v>0</v>
      </c>
      <c r="H72" s="4">
        <v>-11809.932282675512</v>
      </c>
      <c r="I72" s="270"/>
    </row>
    <row r="73" spans="1:9" ht="12.95" customHeight="1" x14ac:dyDescent="0.2">
      <c r="A73" s="1708" t="s">
        <v>3965</v>
      </c>
      <c r="B73" s="110">
        <v>-415.54680999999999</v>
      </c>
      <c r="C73" s="110">
        <v>0</v>
      </c>
      <c r="D73" s="110">
        <v>-60.49</v>
      </c>
      <c r="E73" s="110">
        <v>0</v>
      </c>
      <c r="F73" s="110">
        <v>-460.07513999999992</v>
      </c>
      <c r="G73" s="110">
        <v>0</v>
      </c>
      <c r="H73" s="4">
        <v>-936.11194999999998</v>
      </c>
      <c r="I73" s="270"/>
    </row>
    <row r="74" spans="1:9" ht="12.95" customHeight="1" x14ac:dyDescent="0.2">
      <c r="A74" s="1708" t="s">
        <v>3966</v>
      </c>
      <c r="B74" s="110">
        <v>0</v>
      </c>
      <c r="C74" s="110">
        <v>0</v>
      </c>
      <c r="D74" s="110">
        <v>0</v>
      </c>
      <c r="E74" s="110">
        <v>0</v>
      </c>
      <c r="F74" s="110">
        <v>0</v>
      </c>
      <c r="G74" s="110">
        <v>0</v>
      </c>
      <c r="H74" s="4">
        <v>0</v>
      </c>
      <c r="I74" s="270"/>
    </row>
    <row r="75" spans="1:9" ht="12.95" customHeight="1" x14ac:dyDescent="0.2">
      <c r="A75" s="1704" t="s">
        <v>2340</v>
      </c>
      <c r="B75" s="110">
        <v>-740.05564000000004</v>
      </c>
      <c r="C75" s="110">
        <v>0</v>
      </c>
      <c r="D75" s="110">
        <v>0</v>
      </c>
      <c r="E75" s="110">
        <v>-590.17133999999999</v>
      </c>
      <c r="F75" s="110">
        <v>-533.68392000000006</v>
      </c>
      <c r="G75" s="110">
        <v>0</v>
      </c>
      <c r="H75" s="4">
        <v>-1863.9108999999999</v>
      </c>
      <c r="I75" s="270"/>
    </row>
    <row r="76" spans="1:9" ht="12.95" customHeight="1" x14ac:dyDescent="0.2">
      <c r="A76" s="1708" t="s">
        <v>1285</v>
      </c>
      <c r="B76" s="110">
        <v>-696.71837000000005</v>
      </c>
      <c r="C76" s="110">
        <v>0</v>
      </c>
      <c r="D76" s="110">
        <v>0</v>
      </c>
      <c r="E76" s="110">
        <v>-25.568299999999997</v>
      </c>
      <c r="F76" s="110">
        <v>-1024.1339799999998</v>
      </c>
      <c r="G76" s="110">
        <v>0</v>
      </c>
      <c r="H76" s="4">
        <v>-1746.42065</v>
      </c>
      <c r="I76" s="270"/>
    </row>
    <row r="77" spans="1:9" ht="12.95" customHeight="1" x14ac:dyDescent="0.2">
      <c r="A77" s="256" t="s">
        <v>1355</v>
      </c>
      <c r="B77" s="110">
        <v>0</v>
      </c>
      <c r="C77" s="110">
        <v>0</v>
      </c>
      <c r="D77" s="110">
        <v>0</v>
      </c>
      <c r="E77" s="110">
        <v>0</v>
      </c>
      <c r="F77" s="110">
        <v>0</v>
      </c>
      <c r="G77" s="110">
        <v>0</v>
      </c>
      <c r="H77" s="4">
        <v>0</v>
      </c>
      <c r="I77" s="270"/>
    </row>
    <row r="78" spans="1:9" ht="12.95" customHeight="1" x14ac:dyDescent="0.2">
      <c r="A78" s="76" t="s">
        <v>3968</v>
      </c>
      <c r="B78" s="110">
        <v>0</v>
      </c>
      <c r="C78" s="110">
        <v>0</v>
      </c>
      <c r="D78" s="110">
        <v>0</v>
      </c>
      <c r="E78" s="110">
        <v>0</v>
      </c>
      <c r="F78" s="110">
        <v>0</v>
      </c>
      <c r="G78" s="110">
        <v>0</v>
      </c>
      <c r="H78" s="4">
        <v>0</v>
      </c>
      <c r="I78" s="270"/>
    </row>
    <row r="79" spans="1:9" ht="12.95" customHeight="1" x14ac:dyDescent="0.2">
      <c r="A79" s="259" t="s">
        <v>1357</v>
      </c>
      <c r="B79" s="110">
        <v>0</v>
      </c>
      <c r="C79" s="110">
        <v>0</v>
      </c>
      <c r="D79" s="110">
        <v>0</v>
      </c>
      <c r="E79" s="110">
        <v>0</v>
      </c>
      <c r="F79" s="110">
        <v>0</v>
      </c>
      <c r="G79" s="110">
        <v>0</v>
      </c>
      <c r="H79" s="4">
        <v>0</v>
      </c>
      <c r="I79" s="270"/>
    </row>
    <row r="80" spans="1:9" ht="12.95" customHeight="1" x14ac:dyDescent="0.2">
      <c r="A80" s="78" t="s">
        <v>158</v>
      </c>
      <c r="B80" s="110">
        <v>-1000.6976100000001</v>
      </c>
      <c r="C80" s="110">
        <v>0</v>
      </c>
      <c r="D80" s="110">
        <v>0</v>
      </c>
      <c r="E80" s="110">
        <v>0</v>
      </c>
      <c r="F80" s="110">
        <v>0</v>
      </c>
      <c r="G80" s="110">
        <v>0</v>
      </c>
      <c r="H80" s="4">
        <v>-1000.6976100000001</v>
      </c>
      <c r="I80" s="271"/>
    </row>
    <row r="81" spans="1:9" ht="15" customHeight="1" x14ac:dyDescent="0.2">
      <c r="A81" s="1330" t="s">
        <v>846</v>
      </c>
      <c r="B81" s="1737">
        <v>-104016.96721999999</v>
      </c>
      <c r="C81" s="1737">
        <v>-17717.223253364533</v>
      </c>
      <c r="D81" s="1737">
        <v>-555.54000000000008</v>
      </c>
      <c r="E81" s="1737">
        <v>-32069.068139999996</v>
      </c>
      <c r="F81" s="1737">
        <v>-110994.67540000001</v>
      </c>
      <c r="G81" s="1737">
        <v>3.7953200000000038</v>
      </c>
      <c r="H81" s="1737">
        <v>-265349.67869336455</v>
      </c>
      <c r="I81" s="271"/>
    </row>
    <row r="82" spans="1:9" ht="12.95" customHeight="1" x14ac:dyDescent="0.2">
      <c r="A82" s="923" t="s">
        <v>1125</v>
      </c>
      <c r="B82" s="110"/>
      <c r="C82" s="110"/>
      <c r="D82" s="110"/>
      <c r="E82" s="110"/>
      <c r="F82" s="110"/>
      <c r="G82" s="110"/>
      <c r="H82" s="110"/>
      <c r="I82" s="271"/>
    </row>
    <row r="83" spans="1:9" ht="15" customHeight="1" thickBot="1" x14ac:dyDescent="0.25">
      <c r="A83" s="1329" t="s">
        <v>843</v>
      </c>
      <c r="B83" s="1738">
        <v>3000.7381500000338</v>
      </c>
      <c r="C83" s="1738">
        <v>-7964.4077933645312</v>
      </c>
      <c r="D83" s="1738">
        <v>-553.16000000000008</v>
      </c>
      <c r="E83" s="1738">
        <v>-957.35055000000648</v>
      </c>
      <c r="F83" s="1738">
        <v>6008.3917800000054</v>
      </c>
      <c r="G83" s="1738">
        <v>3.7953200000000038</v>
      </c>
      <c r="H83" s="1738">
        <v>-461.99309336449841</v>
      </c>
      <c r="I83" s="271"/>
    </row>
    <row r="84" spans="1:9" s="514" customFormat="1" ht="12.95" customHeight="1" x14ac:dyDescent="0.2">
      <c r="A84" s="1143" t="s">
        <v>2141</v>
      </c>
      <c r="B84" s="1144">
        <v>-3653.9195899999977</v>
      </c>
      <c r="C84" s="1144">
        <v>-8620.1418978272868</v>
      </c>
      <c r="D84" s="1144">
        <v>0</v>
      </c>
      <c r="E84" s="1144">
        <v>-1527.8937399999973</v>
      </c>
      <c r="F84" s="1144">
        <v>-2695.4179100000329</v>
      </c>
      <c r="G84" s="1144">
        <v>12</v>
      </c>
      <c r="H84" s="4">
        <v>-16487.373137827315</v>
      </c>
      <c r="I84" s="272"/>
    </row>
    <row r="85" spans="1:9" ht="12.95" customHeight="1" x14ac:dyDescent="0.2">
      <c r="A85" s="1143" t="s">
        <v>1861</v>
      </c>
      <c r="B85" s="1154">
        <v>-10232</v>
      </c>
      <c r="C85" s="1154">
        <v>-6936</v>
      </c>
      <c r="D85" s="1154">
        <v>0</v>
      </c>
      <c r="E85" s="1154">
        <v>-4931</v>
      </c>
      <c r="F85" s="1154">
        <v>-3909</v>
      </c>
      <c r="G85" s="1154">
        <v>0</v>
      </c>
      <c r="H85" s="1154">
        <v>-32805</v>
      </c>
      <c r="I85" s="271"/>
    </row>
    <row r="86" spans="1:9" s="514" customFormat="1" ht="12.95" customHeight="1" x14ac:dyDescent="0.2">
      <c r="A86" s="190" t="s">
        <v>1111</v>
      </c>
      <c r="B86" s="84">
        <v>-13292.300499999999</v>
      </c>
      <c r="C86" s="84">
        <v>-5583.8731942707154</v>
      </c>
      <c r="D86" s="84">
        <v>0</v>
      </c>
      <c r="E86" s="84">
        <v>-459.19448999999838</v>
      </c>
      <c r="F86" s="84">
        <v>-7017.7906600000006</v>
      </c>
      <c r="G86" s="84">
        <v>0</v>
      </c>
      <c r="H86" s="84">
        <v>-23734.23687291018</v>
      </c>
      <c r="I86" s="272"/>
    </row>
    <row r="87" spans="1:9" s="514" customFormat="1" ht="12.95" customHeight="1" thickBot="1" x14ac:dyDescent="0.25">
      <c r="A87" s="191" t="s">
        <v>1112</v>
      </c>
      <c r="B87" s="85">
        <v>-2969.5741600000038</v>
      </c>
      <c r="C87" s="85">
        <v>-53.457999999999998</v>
      </c>
      <c r="D87" s="85">
        <v>0</v>
      </c>
      <c r="E87" s="85">
        <v>351.62717999999973</v>
      </c>
      <c r="F87" s="85">
        <v>-11115.462430000007</v>
      </c>
      <c r="G87" s="85">
        <v>0</v>
      </c>
      <c r="H87" s="85">
        <v>-17691.260160000034</v>
      </c>
      <c r="I87" s="272"/>
    </row>
    <row r="88" spans="1:9" x14ac:dyDescent="0.2">
      <c r="A88" s="86" t="s">
        <v>1354</v>
      </c>
    </row>
    <row r="89" spans="1:9" ht="12.95" customHeight="1" x14ac:dyDescent="0.2">
      <c r="B89" s="111"/>
      <c r="C89" s="111"/>
      <c r="D89" s="111"/>
      <c r="E89" s="111"/>
      <c r="F89" s="111"/>
      <c r="G89" s="111"/>
      <c r="H89" s="111"/>
      <c r="I89" s="271"/>
    </row>
    <row r="90" spans="1:9" x14ac:dyDescent="0.2">
      <c r="B90" s="111"/>
      <c r="C90" s="111"/>
      <c r="D90" s="111"/>
      <c r="E90" s="111"/>
      <c r="F90" s="111"/>
      <c r="G90" s="111"/>
      <c r="H90" s="111"/>
    </row>
  </sheetData>
  <mergeCells count="2">
    <mergeCell ref="A5:H5"/>
    <mergeCell ref="A6:H6"/>
  </mergeCells>
  <phoneticPr fontId="6" type="noConversion"/>
  <conditionalFormatting sqref="B8:H8 D9:I9">
    <cfRule type="expression" dxfId="174" priority="842" stopIfTrue="1">
      <formula>#REF!=1</formula>
    </cfRule>
  </conditionalFormatting>
  <conditionalFormatting sqref="H8">
    <cfRule type="expression" dxfId="173" priority="844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J89"/>
  <sheetViews>
    <sheetView showGridLines="0" zoomScaleNormal="100" workbookViewId="0">
      <pane xSplit="1" ySplit="8" topLeftCell="B56" activePane="bottomRight" state="frozen"/>
      <selection activeCell="AD9" sqref="AC8:AD9"/>
      <selection pane="topRight" activeCell="AD9" sqref="AC8:AD9"/>
      <selection pane="bottomLeft" activeCell="AD9" sqref="AC8:AD9"/>
      <selection pane="bottomRight" activeCell="I3" sqref="I3:I4"/>
    </sheetView>
  </sheetViews>
  <sheetFormatPr defaultRowHeight="12.75" x14ac:dyDescent="0.2"/>
  <cols>
    <col min="1" max="1" width="56.5703125" style="514" customWidth="1"/>
    <col min="2" max="2" width="14.7109375" style="514" customWidth="1"/>
    <col min="3" max="6" width="9.7109375" style="514" hidden="1" customWidth="1"/>
    <col min="7" max="7" width="14" style="514" customWidth="1"/>
    <col min="8" max="8" width="16" style="514" customWidth="1"/>
    <col min="9" max="9" width="18.28515625" style="514" customWidth="1"/>
    <col min="10" max="16384" width="9.140625" style="514"/>
  </cols>
  <sheetData>
    <row r="1" spans="1:10" x14ac:dyDescent="0.2">
      <c r="A1" s="877" t="s">
        <v>624</v>
      </c>
    </row>
    <row r="2" spans="1:10" x14ac:dyDescent="0.2">
      <c r="A2" s="877" t="s">
        <v>625</v>
      </c>
    </row>
    <row r="3" spans="1:10" s="959" customFormat="1" ht="15" customHeight="1" x14ac:dyDescent="0.2">
      <c r="A3" s="1052" t="s">
        <v>453</v>
      </c>
      <c r="I3" s="1053" t="s">
        <v>454</v>
      </c>
    </row>
    <row r="4" spans="1:10" s="579" customFormat="1" ht="12" customHeight="1" x14ac:dyDescent="0.2">
      <c r="A4" s="520"/>
      <c r="I4" s="586"/>
    </row>
    <row r="5" spans="1:10" s="579" customFormat="1" ht="18" customHeight="1" x14ac:dyDescent="0.2">
      <c r="A5" s="1943" t="s">
        <v>216</v>
      </c>
      <c r="B5" s="1942"/>
      <c r="C5" s="1942"/>
      <c r="D5" s="1942"/>
      <c r="E5" s="1942"/>
      <c r="F5" s="1942"/>
      <c r="G5" s="1942"/>
      <c r="H5" s="1942"/>
      <c r="I5" s="1942"/>
      <c r="J5" s="509"/>
    </row>
    <row r="6" spans="1:10" s="579" customFormat="1" ht="18" customHeight="1" x14ac:dyDescent="0.2">
      <c r="A6" s="1950" t="s">
        <v>217</v>
      </c>
      <c r="B6" s="1950"/>
      <c r="C6" s="1950"/>
      <c r="D6" s="1950"/>
      <c r="E6" s="1950"/>
      <c r="F6" s="1950"/>
      <c r="G6" s="1950"/>
      <c r="H6" s="1950"/>
      <c r="I6" s="1950"/>
      <c r="J6" s="509"/>
    </row>
    <row r="7" spans="1:10" s="579" customFormat="1" ht="12" customHeight="1" thickBot="1" x14ac:dyDescent="0.25">
      <c r="A7" s="509"/>
      <c r="B7" s="509"/>
      <c r="C7" s="509"/>
      <c r="D7" s="509"/>
      <c r="E7" s="509"/>
      <c r="F7" s="509"/>
      <c r="G7" s="509"/>
      <c r="H7" s="509"/>
      <c r="I7" s="580">
        <v>0</v>
      </c>
    </row>
    <row r="8" spans="1:10" s="62" customFormat="1" ht="75" customHeight="1" thickBot="1" x14ac:dyDescent="0.25">
      <c r="A8" s="1332"/>
      <c r="B8" s="1309" t="s">
        <v>1879</v>
      </c>
      <c r="C8" s="1309" t="s">
        <v>1918</v>
      </c>
      <c r="D8" s="1305" t="s">
        <v>141</v>
      </c>
      <c r="E8" s="1305" t="s">
        <v>4</v>
      </c>
      <c r="F8" s="1305" t="s">
        <v>1104</v>
      </c>
      <c r="G8" s="1309" t="s">
        <v>1882</v>
      </c>
      <c r="H8" s="1305" t="s">
        <v>1885</v>
      </c>
      <c r="I8" s="1333" t="s">
        <v>1422</v>
      </c>
      <c r="J8" s="264"/>
    </row>
    <row r="9" spans="1:10" ht="15" customHeight="1" x14ac:dyDescent="0.2">
      <c r="A9" s="921" t="s">
        <v>844</v>
      </c>
      <c r="B9" s="81"/>
      <c r="C9" s="82"/>
      <c r="D9" s="82"/>
      <c r="E9" s="82"/>
      <c r="F9" s="82"/>
      <c r="G9" s="82"/>
      <c r="H9" s="82"/>
      <c r="I9" s="82"/>
      <c r="J9" s="265"/>
    </row>
    <row r="10" spans="1:10" ht="12.95" customHeight="1" x14ac:dyDescent="0.2">
      <c r="A10" s="261" t="s">
        <v>1019</v>
      </c>
      <c r="B10" s="31">
        <v>47.505800000000001</v>
      </c>
      <c r="C10" s="31">
        <v>0</v>
      </c>
      <c r="D10" s="31">
        <v>0</v>
      </c>
      <c r="E10" s="31">
        <v>0</v>
      </c>
      <c r="F10" s="31">
        <v>0</v>
      </c>
      <c r="G10" s="31">
        <v>76.323030000000003</v>
      </c>
      <c r="H10" s="31">
        <v>2126.6548700000003</v>
      </c>
      <c r="I10" s="31">
        <v>2250.4837000000002</v>
      </c>
      <c r="J10" s="265"/>
    </row>
    <row r="11" spans="1:10" ht="12.95" customHeight="1" x14ac:dyDescent="0.2">
      <c r="A11" s="261" t="s">
        <v>1178</v>
      </c>
      <c r="B11" s="31">
        <v>78.967820000000003</v>
      </c>
      <c r="C11" s="31">
        <v>0</v>
      </c>
      <c r="D11" s="31">
        <v>0</v>
      </c>
      <c r="E11" s="31">
        <v>0</v>
      </c>
      <c r="F11" s="31">
        <v>0</v>
      </c>
      <c r="G11" s="31">
        <v>100.9748</v>
      </c>
      <c r="H11" s="31">
        <v>2376.10302</v>
      </c>
      <c r="I11" s="31">
        <v>2556.0456399999998</v>
      </c>
      <c r="J11" s="265"/>
    </row>
    <row r="12" spans="1:10" ht="12.95" customHeight="1" x14ac:dyDescent="0.2">
      <c r="A12" s="261" t="s">
        <v>1336</v>
      </c>
      <c r="B12" s="31">
        <v>78.967820000000003</v>
      </c>
      <c r="C12" s="31">
        <v>0</v>
      </c>
      <c r="D12" s="31">
        <v>0</v>
      </c>
      <c r="E12" s="31">
        <v>0</v>
      </c>
      <c r="F12" s="31">
        <v>0</v>
      </c>
      <c r="G12" s="31">
        <v>100.9748</v>
      </c>
      <c r="H12" s="31">
        <v>2376.10302</v>
      </c>
      <c r="I12" s="31">
        <v>2556.0456399999998</v>
      </c>
      <c r="J12" s="265"/>
    </row>
    <row r="13" spans="1:10" ht="12.95" customHeight="1" x14ac:dyDescent="0.2">
      <c r="A13" s="261" t="s">
        <v>1337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265"/>
    </row>
    <row r="14" spans="1:10" ht="12.95" customHeight="1" x14ac:dyDescent="0.2">
      <c r="A14" s="261" t="s">
        <v>1338</v>
      </c>
      <c r="B14" s="31">
        <v>-34.904710000000001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-603.68880000000001</v>
      </c>
      <c r="I14" s="31">
        <v>-638.59351000000004</v>
      </c>
      <c r="J14" s="265"/>
    </row>
    <row r="15" spans="1:10" ht="12.95" customHeight="1" x14ac:dyDescent="0.2">
      <c r="A15" s="256" t="s">
        <v>1606</v>
      </c>
      <c r="B15" s="31">
        <v>-34.904710000000001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-603.68880000000001</v>
      </c>
      <c r="I15" s="31">
        <v>-638.59351000000004</v>
      </c>
      <c r="J15" s="265"/>
    </row>
    <row r="16" spans="1:10" ht="12.95" customHeight="1" x14ac:dyDescent="0.2">
      <c r="A16" s="256" t="s">
        <v>1922</v>
      </c>
      <c r="B16" s="31">
        <v>-34.904710000000001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-603.68880000000001</v>
      </c>
      <c r="I16" s="31">
        <v>-638.59351000000004</v>
      </c>
      <c r="J16" s="33"/>
    </row>
    <row r="17" spans="1:10" ht="12.95" customHeight="1" x14ac:dyDescent="0.2">
      <c r="A17" s="256" t="s">
        <v>1004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3"/>
    </row>
    <row r="18" spans="1:10" ht="12.95" customHeight="1" x14ac:dyDescent="0.2">
      <c r="A18" s="256" t="s">
        <v>1013</v>
      </c>
      <c r="B18" s="31">
        <v>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3"/>
    </row>
    <row r="19" spans="1:10" ht="12.95" customHeight="1" x14ac:dyDescent="0.2">
      <c r="A19" s="256" t="s">
        <v>1312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3"/>
    </row>
    <row r="20" spans="1:10" ht="12.95" customHeight="1" x14ac:dyDescent="0.2">
      <c r="A20" s="256" t="s">
        <v>1014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3"/>
    </row>
    <row r="21" spans="1:10" ht="12.95" customHeight="1" x14ac:dyDescent="0.2">
      <c r="A21" s="256" t="s">
        <v>1015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3"/>
    </row>
    <row r="22" spans="1:10" ht="12.95" customHeight="1" x14ac:dyDescent="0.2">
      <c r="A22" s="256" t="s">
        <v>1013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3"/>
    </row>
    <row r="23" spans="1:10" ht="12.95" customHeight="1" x14ac:dyDescent="0.2">
      <c r="A23" s="257" t="s">
        <v>1339</v>
      </c>
      <c r="B23" s="31">
        <v>3.4426899999999998</v>
      </c>
      <c r="C23" s="31">
        <v>0</v>
      </c>
      <c r="D23" s="31">
        <v>0</v>
      </c>
      <c r="E23" s="31">
        <v>0</v>
      </c>
      <c r="F23" s="31">
        <v>0</v>
      </c>
      <c r="G23" s="31">
        <v>-24.651770000000003</v>
      </c>
      <c r="H23" s="31">
        <v>354.24065000000007</v>
      </c>
      <c r="I23" s="31">
        <v>333.03157000000004</v>
      </c>
      <c r="J23" s="33"/>
    </row>
    <row r="24" spans="1:10" ht="12.95" customHeight="1" x14ac:dyDescent="0.2">
      <c r="A24" s="250" t="s">
        <v>1292</v>
      </c>
      <c r="B24" s="31">
        <v>-13.194330000000001</v>
      </c>
      <c r="C24" s="31">
        <v>0</v>
      </c>
      <c r="D24" s="31">
        <v>0</v>
      </c>
      <c r="E24" s="31">
        <v>0</v>
      </c>
      <c r="F24" s="31">
        <v>0</v>
      </c>
      <c r="G24" s="31">
        <v>-30.34686</v>
      </c>
      <c r="H24" s="31">
        <v>-215.39946</v>
      </c>
      <c r="I24" s="31">
        <v>-258.94065000000001</v>
      </c>
      <c r="J24" s="33"/>
    </row>
    <row r="25" spans="1:10" ht="12.95" customHeight="1" x14ac:dyDescent="0.2">
      <c r="A25" s="250" t="s">
        <v>26</v>
      </c>
      <c r="B25" s="31">
        <v>5.4061000000000003</v>
      </c>
      <c r="C25" s="31">
        <v>0</v>
      </c>
      <c r="D25" s="31">
        <v>0</v>
      </c>
      <c r="E25" s="31">
        <v>0</v>
      </c>
      <c r="F25" s="31">
        <v>0</v>
      </c>
      <c r="G25" s="31">
        <v>0.1119</v>
      </c>
      <c r="H25" s="31">
        <v>50.121389999999998</v>
      </c>
      <c r="I25" s="31">
        <v>55.639389999999999</v>
      </c>
      <c r="J25" s="33"/>
    </row>
    <row r="26" spans="1:10" ht="12.95" customHeight="1" x14ac:dyDescent="0.2">
      <c r="A26" s="250" t="s">
        <v>1293</v>
      </c>
      <c r="B26" s="31">
        <v>16.215350000000001</v>
      </c>
      <c r="C26" s="31">
        <v>0</v>
      </c>
      <c r="D26" s="31">
        <v>0</v>
      </c>
      <c r="E26" s="31">
        <v>0</v>
      </c>
      <c r="F26" s="31">
        <v>0</v>
      </c>
      <c r="G26" s="31">
        <v>5.5831899999999992</v>
      </c>
      <c r="H26" s="31">
        <v>692.71904000000006</v>
      </c>
      <c r="I26" s="31">
        <v>714.51758000000007</v>
      </c>
      <c r="J26" s="33"/>
    </row>
    <row r="27" spans="1:10" ht="12.95" customHeight="1" x14ac:dyDescent="0.2">
      <c r="A27" s="250" t="s">
        <v>27</v>
      </c>
      <c r="B27" s="31">
        <v>-4.9844300000000006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-173.20032</v>
      </c>
      <c r="I27" s="31">
        <v>-178.18475000000001</v>
      </c>
      <c r="J27" s="33"/>
    </row>
    <row r="28" spans="1:10" ht="12.95" customHeight="1" x14ac:dyDescent="0.2">
      <c r="A28" s="257" t="s">
        <v>1340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3"/>
    </row>
    <row r="29" spans="1:10" ht="12.95" customHeight="1" x14ac:dyDescent="0.2">
      <c r="A29" s="257" t="s">
        <v>1295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3"/>
    </row>
    <row r="30" spans="1:10" ht="12.95" customHeight="1" x14ac:dyDescent="0.2">
      <c r="A30" s="257" t="s">
        <v>1341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3"/>
    </row>
    <row r="31" spans="1:10" ht="12.95" customHeight="1" x14ac:dyDescent="0.2">
      <c r="A31" s="257" t="s">
        <v>1342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3"/>
    </row>
    <row r="32" spans="1:10" ht="12.95" customHeight="1" x14ac:dyDescent="0.2">
      <c r="A32" s="257" t="s">
        <v>1343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3"/>
    </row>
    <row r="33" spans="1:10" ht="12.95" customHeight="1" x14ac:dyDescent="0.2">
      <c r="A33" s="261" t="s">
        <v>1344</v>
      </c>
      <c r="B33" s="31">
        <v>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3"/>
    </row>
    <row r="34" spans="1:10" ht="12.95" customHeight="1" x14ac:dyDescent="0.2">
      <c r="A34" s="261" t="s">
        <v>1345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3"/>
    </row>
    <row r="35" spans="1:10" ht="12.95" customHeight="1" x14ac:dyDescent="0.2">
      <c r="A35" s="261" t="s">
        <v>1356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3"/>
    </row>
    <row r="36" spans="1:10" ht="12.95" customHeight="1" x14ac:dyDescent="0.2">
      <c r="A36" s="261" t="s">
        <v>1335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3"/>
    </row>
    <row r="37" spans="1:10" ht="12.95" customHeight="1" x14ac:dyDescent="0.2">
      <c r="A37" s="261"/>
      <c r="B37" s="64"/>
      <c r="C37" s="64"/>
      <c r="D37" s="64"/>
      <c r="E37" s="64"/>
      <c r="F37" s="64"/>
      <c r="G37" s="64"/>
      <c r="H37" s="64"/>
      <c r="I37" s="31"/>
      <c r="J37" s="33"/>
    </row>
    <row r="38" spans="1:10" ht="15" customHeight="1" x14ac:dyDescent="0.2">
      <c r="A38" s="1331" t="s">
        <v>841</v>
      </c>
      <c r="B38" s="1721">
        <v>47.505800000000001</v>
      </c>
      <c r="C38" s="1721">
        <v>0</v>
      </c>
      <c r="D38" s="1721">
        <v>0</v>
      </c>
      <c r="E38" s="1721">
        <v>0</v>
      </c>
      <c r="F38" s="1721">
        <v>0</v>
      </c>
      <c r="G38" s="1721">
        <v>76.323030000000003</v>
      </c>
      <c r="H38" s="1721">
        <v>2126.6548700000003</v>
      </c>
      <c r="I38" s="1721">
        <v>2250.4837000000002</v>
      </c>
      <c r="J38" s="665"/>
    </row>
    <row r="39" spans="1:10" ht="12.95" customHeight="1" x14ac:dyDescent="0.2">
      <c r="A39" s="262"/>
      <c r="B39" s="81"/>
      <c r="C39" s="31"/>
      <c r="D39" s="31"/>
      <c r="E39" s="31"/>
      <c r="F39" s="31"/>
      <c r="G39" s="31"/>
      <c r="H39" s="31"/>
      <c r="I39" s="31"/>
      <c r="J39" s="33"/>
    </row>
    <row r="40" spans="1:10" ht="15" customHeight="1" x14ac:dyDescent="0.2">
      <c r="A40" s="922" t="s">
        <v>845</v>
      </c>
      <c r="B40" s="31"/>
      <c r="C40" s="31"/>
      <c r="D40" s="31"/>
      <c r="E40" s="31"/>
      <c r="F40" s="31"/>
      <c r="G40" s="31"/>
      <c r="H40" s="31"/>
      <c r="I40" s="31"/>
      <c r="J40" s="33"/>
    </row>
    <row r="41" spans="1:10" ht="12.95" customHeight="1" x14ac:dyDescent="0.2">
      <c r="A41" s="78" t="s">
        <v>695</v>
      </c>
      <c r="B41" s="31">
        <v>-12.797499999999996</v>
      </c>
      <c r="C41" s="31">
        <v>0</v>
      </c>
      <c r="D41" s="31">
        <v>0</v>
      </c>
      <c r="E41" s="31">
        <v>0</v>
      </c>
      <c r="F41" s="31">
        <v>0</v>
      </c>
      <c r="G41" s="31">
        <v>-3.33066</v>
      </c>
      <c r="H41" s="31">
        <v>-384.54133999999999</v>
      </c>
      <c r="I41" s="31">
        <v>-400.66949999999997</v>
      </c>
      <c r="J41" s="33"/>
    </row>
    <row r="42" spans="1:10" ht="12.95" customHeight="1" x14ac:dyDescent="0.2">
      <c r="A42" s="897" t="s">
        <v>693</v>
      </c>
      <c r="B42" s="31">
        <v>-28.121419999999997</v>
      </c>
      <c r="C42" s="31">
        <v>0</v>
      </c>
      <c r="D42" s="31">
        <v>0</v>
      </c>
      <c r="E42" s="31">
        <v>0</v>
      </c>
      <c r="F42" s="31">
        <v>0</v>
      </c>
      <c r="G42" s="31">
        <v>-3.33066</v>
      </c>
      <c r="H42" s="31">
        <v>-475.50354999999996</v>
      </c>
      <c r="I42" s="31">
        <v>-506.95562999999993</v>
      </c>
      <c r="J42" s="33"/>
    </row>
    <row r="43" spans="1:10" ht="12.95" customHeight="1" x14ac:dyDescent="0.2">
      <c r="A43" s="897" t="s">
        <v>156</v>
      </c>
      <c r="B43" s="31">
        <v>-28.121419999999997</v>
      </c>
      <c r="C43" s="31">
        <v>0</v>
      </c>
      <c r="D43" s="31">
        <v>0</v>
      </c>
      <c r="E43" s="31">
        <v>0</v>
      </c>
      <c r="F43" s="31">
        <v>0</v>
      </c>
      <c r="G43" s="31">
        <v>-3.33066</v>
      </c>
      <c r="H43" s="31">
        <v>-475.50354999999996</v>
      </c>
      <c r="I43" s="31">
        <v>-506.95562999999993</v>
      </c>
      <c r="J43" s="33"/>
    </row>
    <row r="44" spans="1:10" ht="12.95" customHeight="1" x14ac:dyDescent="0.2">
      <c r="A44" s="897" t="s">
        <v>157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3"/>
    </row>
    <row r="45" spans="1:10" ht="12.95" customHeight="1" x14ac:dyDescent="0.2">
      <c r="A45" s="897" t="s">
        <v>691</v>
      </c>
      <c r="B45" s="31">
        <v>2.2072800000000004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143.36741000000001</v>
      </c>
      <c r="I45" s="31">
        <v>145.57469</v>
      </c>
      <c r="J45" s="33"/>
    </row>
    <row r="46" spans="1:10" ht="12.95" customHeight="1" x14ac:dyDescent="0.2">
      <c r="A46" s="73" t="s">
        <v>1606</v>
      </c>
      <c r="B46" s="31">
        <v>2.2072800000000004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143.36741000000001</v>
      </c>
      <c r="I46" s="31">
        <v>145.57469</v>
      </c>
      <c r="J46" s="33"/>
    </row>
    <row r="47" spans="1:10" ht="12.95" customHeight="1" x14ac:dyDescent="0.2">
      <c r="A47" s="73" t="s">
        <v>1922</v>
      </c>
      <c r="B47" s="31">
        <v>2.2072800000000004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143.36741000000001</v>
      </c>
      <c r="I47" s="31">
        <v>145.57469</v>
      </c>
      <c r="J47" s="33"/>
    </row>
    <row r="48" spans="1:10" ht="12.95" customHeight="1" x14ac:dyDescent="0.2">
      <c r="A48" s="73" t="s">
        <v>1004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3"/>
    </row>
    <row r="49" spans="1:10" ht="12.95" customHeight="1" x14ac:dyDescent="0.2">
      <c r="A49" s="73" t="s">
        <v>1013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3"/>
    </row>
    <row r="50" spans="1:10" ht="12.95" customHeight="1" x14ac:dyDescent="0.2">
      <c r="A50" s="73" t="s">
        <v>694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3"/>
    </row>
    <row r="51" spans="1:10" ht="12.95" customHeight="1" x14ac:dyDescent="0.2">
      <c r="A51" s="73" t="s">
        <v>1014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3"/>
    </row>
    <row r="52" spans="1:10" ht="12.95" customHeight="1" x14ac:dyDescent="0.2">
      <c r="A52" s="73" t="s">
        <v>1015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3"/>
    </row>
    <row r="53" spans="1:10" ht="12.95" customHeight="1" x14ac:dyDescent="0.2">
      <c r="A53" s="73" t="s">
        <v>1013</v>
      </c>
      <c r="B53" s="31">
        <v>0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3"/>
    </row>
    <row r="54" spans="1:10" ht="12.95" customHeight="1" x14ac:dyDescent="0.2">
      <c r="A54" s="256" t="s">
        <v>1319</v>
      </c>
      <c r="B54" s="31">
        <v>13.11664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-52.405200000000065</v>
      </c>
      <c r="I54" s="31">
        <v>-39.288560000000061</v>
      </c>
      <c r="J54" s="33"/>
    </row>
    <row r="55" spans="1:10" ht="12.95" customHeight="1" x14ac:dyDescent="0.2">
      <c r="A55" s="256" t="s">
        <v>1301</v>
      </c>
      <c r="B55" s="31">
        <v>-2.13984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-463.30485999999996</v>
      </c>
      <c r="I55" s="31">
        <v>-465.44469999999995</v>
      </c>
      <c r="J55" s="33"/>
    </row>
    <row r="56" spans="1:10" ht="12.95" customHeight="1" x14ac:dyDescent="0.2">
      <c r="A56" s="256" t="s">
        <v>1320</v>
      </c>
      <c r="B56" s="31">
        <v>1.1166400000000001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146.39982999999998</v>
      </c>
      <c r="I56" s="31">
        <v>147.51646999999997</v>
      </c>
      <c r="J56" s="33"/>
    </row>
    <row r="57" spans="1:10" ht="12.95" customHeight="1" x14ac:dyDescent="0.2">
      <c r="A57" s="256" t="s">
        <v>1346</v>
      </c>
      <c r="B57" s="31">
        <v>16.069569999999999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366.62978999999996</v>
      </c>
      <c r="I57" s="31">
        <v>382.69935999999996</v>
      </c>
      <c r="J57" s="33"/>
    </row>
    <row r="58" spans="1:10" ht="12.95" customHeight="1" x14ac:dyDescent="0.2">
      <c r="A58" s="256" t="s">
        <v>1347</v>
      </c>
      <c r="B58" s="31">
        <v>-1.9297299999999999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-102.12996000000001</v>
      </c>
      <c r="I58" s="31">
        <v>-104.05969000000002</v>
      </c>
      <c r="J58" s="33"/>
    </row>
    <row r="59" spans="1:10" ht="12.95" customHeight="1" x14ac:dyDescent="0.2">
      <c r="A59" s="256" t="s">
        <v>1348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3"/>
    </row>
    <row r="60" spans="1:10" ht="12.95" customHeight="1" x14ac:dyDescent="0.2">
      <c r="A60" s="256" t="s">
        <v>1349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3"/>
    </row>
    <row r="61" spans="1:10" ht="12.95" customHeight="1" x14ac:dyDescent="0.2">
      <c r="A61" s="256" t="s">
        <v>1945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3"/>
    </row>
    <row r="62" spans="1:10" ht="12.95" customHeight="1" x14ac:dyDescent="0.2">
      <c r="A62" s="256" t="s">
        <v>1350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3"/>
    </row>
    <row r="63" spans="1:10" ht="12.95" customHeight="1" x14ac:dyDescent="0.2">
      <c r="A63" s="256" t="s">
        <v>1351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3"/>
    </row>
    <row r="64" spans="1:10" ht="12.95" customHeight="1" x14ac:dyDescent="0.2">
      <c r="A64" s="256" t="s">
        <v>1352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3"/>
    </row>
    <row r="65" spans="1:10" ht="12.95" customHeight="1" x14ac:dyDescent="0.2">
      <c r="A65" s="261" t="s">
        <v>1353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3"/>
    </row>
    <row r="66" spans="1:10" ht="12.95" customHeight="1" x14ac:dyDescent="0.2">
      <c r="A66" s="1704" t="s">
        <v>1232</v>
      </c>
      <c r="B66" s="31">
        <v>-16.449090000000002</v>
      </c>
      <c r="C66" s="31">
        <v>0</v>
      </c>
      <c r="D66" s="31">
        <v>0</v>
      </c>
      <c r="E66" s="31">
        <v>0</v>
      </c>
      <c r="F66" s="31">
        <v>0</v>
      </c>
      <c r="G66" s="31">
        <v>-25.539186000000001</v>
      </c>
      <c r="H66" s="31">
        <v>-4816.7118999999993</v>
      </c>
      <c r="I66" s="31">
        <v>-4858.7001759999994</v>
      </c>
      <c r="J66" s="33"/>
    </row>
    <row r="67" spans="1:10" ht="12.95" customHeight="1" x14ac:dyDescent="0.2">
      <c r="A67" s="1708" t="s">
        <v>2036</v>
      </c>
      <c r="B67" s="31">
        <v>-16.449090000000002</v>
      </c>
      <c r="C67" s="31">
        <v>0</v>
      </c>
      <c r="D67" s="31">
        <v>0</v>
      </c>
      <c r="E67" s="31">
        <v>0</v>
      </c>
      <c r="F67" s="31">
        <v>0</v>
      </c>
      <c r="G67" s="31">
        <v>-22.114879999999999</v>
      </c>
      <c r="H67" s="31">
        <v>-837.16231000000005</v>
      </c>
      <c r="I67" s="31">
        <v>-875.72628000000009</v>
      </c>
      <c r="J67" s="33"/>
    </row>
    <row r="68" spans="1:10" ht="12.95" customHeight="1" x14ac:dyDescent="0.2">
      <c r="A68" s="1708" t="s">
        <v>3962</v>
      </c>
      <c r="B68" s="31">
        <v>-16.449090000000002</v>
      </c>
      <c r="C68" s="31">
        <v>0</v>
      </c>
      <c r="D68" s="31">
        <v>0</v>
      </c>
      <c r="E68" s="31">
        <v>0</v>
      </c>
      <c r="F68" s="31">
        <v>0</v>
      </c>
      <c r="G68" s="31">
        <v>-22.114879999999999</v>
      </c>
      <c r="H68" s="31">
        <v>-837.16231000000005</v>
      </c>
      <c r="I68" s="31">
        <v>-875.72628000000009</v>
      </c>
      <c r="J68" s="33"/>
    </row>
    <row r="69" spans="1:10" ht="12.95" customHeight="1" x14ac:dyDescent="0.2">
      <c r="A69" s="1708" t="s">
        <v>2035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3"/>
    </row>
    <row r="70" spans="1:10" ht="12.95" customHeight="1" x14ac:dyDescent="0.2">
      <c r="A70" s="1708" t="s">
        <v>1946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25.635210000000001</v>
      </c>
      <c r="I70" s="31">
        <v>25.635210000000001</v>
      </c>
      <c r="J70" s="33"/>
    </row>
    <row r="71" spans="1:10" ht="12.95" customHeight="1" x14ac:dyDescent="0.2">
      <c r="A71" s="1708" t="s">
        <v>3963</v>
      </c>
      <c r="B71" s="31">
        <v>0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-2751.51514</v>
      </c>
      <c r="I71" s="31">
        <v>-2751.51514</v>
      </c>
      <c r="J71" s="33"/>
    </row>
    <row r="72" spans="1:10" ht="12.95" customHeight="1" x14ac:dyDescent="0.2">
      <c r="A72" s="1708" t="s">
        <v>3964</v>
      </c>
      <c r="B72" s="31">
        <v>0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-587.51493999999991</v>
      </c>
      <c r="I72" s="31">
        <v>-587.51493999999991</v>
      </c>
      <c r="J72" s="33"/>
    </row>
    <row r="73" spans="1:10" ht="12.95" customHeight="1" x14ac:dyDescent="0.2">
      <c r="A73" s="1708" t="s">
        <v>3965</v>
      </c>
      <c r="B73" s="31">
        <v>0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-217.93807999999999</v>
      </c>
      <c r="I73" s="31">
        <v>-217.93807999999999</v>
      </c>
      <c r="J73" s="33"/>
    </row>
    <row r="74" spans="1:10" ht="12.95" customHeight="1" x14ac:dyDescent="0.2">
      <c r="A74" s="1708" t="s">
        <v>3966</v>
      </c>
      <c r="B74" s="79">
        <v>0</v>
      </c>
      <c r="C74" s="79">
        <v>0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31">
        <v>0</v>
      </c>
      <c r="J74" s="33"/>
    </row>
    <row r="75" spans="1:10" ht="12.95" customHeight="1" x14ac:dyDescent="0.2">
      <c r="A75" s="1704" t="s">
        <v>2340</v>
      </c>
      <c r="B75" s="79">
        <v>0</v>
      </c>
      <c r="C75" s="79">
        <v>0</v>
      </c>
      <c r="D75" s="79">
        <v>0</v>
      </c>
      <c r="E75" s="79">
        <v>0</v>
      </c>
      <c r="F75" s="79">
        <v>0</v>
      </c>
      <c r="G75" s="79">
        <v>0</v>
      </c>
      <c r="H75" s="79">
        <v>-252.80664000000002</v>
      </c>
      <c r="I75" s="31">
        <v>-252.80664000000002</v>
      </c>
      <c r="J75" s="33"/>
    </row>
    <row r="76" spans="1:10" ht="12.95" customHeight="1" x14ac:dyDescent="0.2">
      <c r="A76" s="1708" t="s">
        <v>1285</v>
      </c>
      <c r="B76" s="79">
        <v>0</v>
      </c>
      <c r="C76" s="79">
        <v>0</v>
      </c>
      <c r="D76" s="79">
        <v>0</v>
      </c>
      <c r="E76" s="79">
        <v>0</v>
      </c>
      <c r="F76" s="79">
        <v>0</v>
      </c>
      <c r="G76" s="79">
        <v>-3.4243060000000001</v>
      </c>
      <c r="H76" s="79">
        <v>-195.41</v>
      </c>
      <c r="I76" s="31">
        <v>-198.834306</v>
      </c>
      <c r="J76" s="33"/>
    </row>
    <row r="77" spans="1:10" ht="12.95" customHeight="1" x14ac:dyDescent="0.2">
      <c r="A77" s="256" t="s">
        <v>1355</v>
      </c>
      <c r="B77" s="79">
        <v>0</v>
      </c>
      <c r="C77" s="79">
        <v>0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31">
        <v>0</v>
      </c>
      <c r="J77" s="33"/>
    </row>
    <row r="78" spans="1:10" ht="12.95" customHeight="1" x14ac:dyDescent="0.2">
      <c r="A78" s="76" t="s">
        <v>3968</v>
      </c>
      <c r="B78" s="79">
        <v>0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31">
        <v>0</v>
      </c>
      <c r="J78" s="33"/>
    </row>
    <row r="79" spans="1:10" ht="12.95" customHeight="1" x14ac:dyDescent="0.2">
      <c r="A79" s="259" t="s">
        <v>1357</v>
      </c>
      <c r="B79" s="79">
        <v>0</v>
      </c>
      <c r="C79" s="79">
        <v>0</v>
      </c>
      <c r="D79" s="79">
        <v>0</v>
      </c>
      <c r="E79" s="79">
        <v>0</v>
      </c>
      <c r="F79" s="79">
        <v>0</v>
      </c>
      <c r="G79" s="79">
        <v>0</v>
      </c>
      <c r="H79" s="79">
        <v>0</v>
      </c>
      <c r="I79" s="31">
        <v>0</v>
      </c>
      <c r="J79" s="665"/>
    </row>
    <row r="80" spans="1:10" ht="12.95" customHeight="1" x14ac:dyDescent="0.2">
      <c r="A80" s="78" t="s">
        <v>158</v>
      </c>
      <c r="B80" s="79">
        <v>-4.91371</v>
      </c>
      <c r="C80" s="79">
        <v>0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31">
        <v>-4.91371</v>
      </c>
      <c r="J80" s="665"/>
    </row>
    <row r="81" spans="1:10" s="331" customFormat="1" ht="15" customHeight="1" x14ac:dyDescent="0.2">
      <c r="A81" s="1330" t="s">
        <v>846</v>
      </c>
      <c r="B81" s="1683">
        <v>-34.160299999999999</v>
      </c>
      <c r="C81" s="1683">
        <v>0</v>
      </c>
      <c r="D81" s="1683">
        <v>0</v>
      </c>
      <c r="E81" s="1683">
        <v>0</v>
      </c>
      <c r="F81" s="1683">
        <v>0</v>
      </c>
      <c r="G81" s="1683">
        <v>-28.869846000000003</v>
      </c>
      <c r="H81" s="1683">
        <v>-5201.2532399999991</v>
      </c>
      <c r="I81" s="1683">
        <v>-5264.2833859999992</v>
      </c>
      <c r="J81" s="80"/>
    </row>
    <row r="82" spans="1:10" s="331" customFormat="1" ht="12.95" customHeight="1" x14ac:dyDescent="0.2">
      <c r="A82" s="923" t="s">
        <v>1125</v>
      </c>
      <c r="B82" s="79"/>
      <c r="C82" s="79"/>
      <c r="D82" s="79"/>
      <c r="E82" s="79"/>
      <c r="F82" s="79"/>
      <c r="G82" s="79"/>
      <c r="H82" s="79"/>
      <c r="I82" s="79"/>
      <c r="J82" s="80"/>
    </row>
    <row r="83" spans="1:10" s="331" customFormat="1" ht="15" customHeight="1" thickBot="1" x14ac:dyDescent="0.25">
      <c r="A83" s="1329" t="s">
        <v>843</v>
      </c>
      <c r="B83" s="1725">
        <v>13.345500000000001</v>
      </c>
      <c r="C83" s="1725">
        <v>0</v>
      </c>
      <c r="D83" s="1725">
        <v>0</v>
      </c>
      <c r="E83" s="1725">
        <v>0</v>
      </c>
      <c r="F83" s="1725">
        <v>0</v>
      </c>
      <c r="G83" s="1725">
        <v>47.453184</v>
      </c>
      <c r="H83" s="1725">
        <v>-3074.5983699999988</v>
      </c>
      <c r="I83" s="1725">
        <v>-3013.7996859999989</v>
      </c>
      <c r="J83" s="80"/>
    </row>
    <row r="84" spans="1:10" ht="12.95" customHeight="1" x14ac:dyDescent="0.2">
      <c r="A84" s="1143" t="s">
        <v>2141</v>
      </c>
      <c r="B84" s="1144">
        <v>102.25703</v>
      </c>
      <c r="C84" s="1144">
        <v>0</v>
      </c>
      <c r="D84" s="1144">
        <v>0</v>
      </c>
      <c r="E84" s="1144">
        <v>0</v>
      </c>
      <c r="F84" s="1144"/>
      <c r="G84" s="1144">
        <v>31.735109999999999</v>
      </c>
      <c r="H84" s="1144">
        <v>-2117.5651199999993</v>
      </c>
      <c r="I84" s="4">
        <v>-1983.5729799999992</v>
      </c>
      <c r="J84" s="67"/>
    </row>
    <row r="85" spans="1:10" s="331" customFormat="1" ht="12.95" customHeight="1" x14ac:dyDescent="0.2">
      <c r="A85" s="190" t="s">
        <v>1861</v>
      </c>
      <c r="B85" s="1144">
        <v>88</v>
      </c>
      <c r="C85" s="1144">
        <v>27</v>
      </c>
      <c r="D85" s="1154">
        <v>0</v>
      </c>
      <c r="E85" s="1154">
        <v>0</v>
      </c>
      <c r="F85" s="1154"/>
      <c r="G85" s="1144">
        <v>10</v>
      </c>
      <c r="H85" s="1144">
        <v>-461</v>
      </c>
      <c r="I85" s="1144">
        <v>-336</v>
      </c>
      <c r="J85" s="80"/>
    </row>
    <row r="86" spans="1:10" ht="12.95" customHeight="1" x14ac:dyDescent="0.2">
      <c r="A86" s="190" t="s">
        <v>1111</v>
      </c>
      <c r="B86" s="84">
        <v>92.955789999999993</v>
      </c>
      <c r="C86" s="84">
        <v>35</v>
      </c>
      <c r="D86" s="84">
        <v>0</v>
      </c>
      <c r="E86" s="84">
        <v>0</v>
      </c>
      <c r="F86" s="84"/>
      <c r="G86" s="84">
        <v>12.75004</v>
      </c>
      <c r="H86" s="84">
        <v>-606.55100000000004</v>
      </c>
      <c r="I86" s="84">
        <v>-536.51067229703324</v>
      </c>
      <c r="J86" s="80"/>
    </row>
    <row r="87" spans="1:10" ht="12.95" customHeight="1" thickBot="1" x14ac:dyDescent="0.25">
      <c r="A87" s="191" t="s">
        <v>1112</v>
      </c>
      <c r="B87" s="85">
        <v>32.136149999999986</v>
      </c>
      <c r="C87" s="85">
        <v>36</v>
      </c>
      <c r="D87" s="85">
        <v>0</v>
      </c>
      <c r="E87" s="85">
        <v>0</v>
      </c>
      <c r="F87" s="85"/>
      <c r="G87" s="85">
        <v>11.551329999999998</v>
      </c>
      <c r="H87" s="85">
        <v>817.90648999999974</v>
      </c>
      <c r="I87" s="85">
        <v>866.51435999999967</v>
      </c>
      <c r="J87" s="67"/>
    </row>
    <row r="88" spans="1:10" x14ac:dyDescent="0.2">
      <c r="B88" s="331"/>
      <c r="C88" s="331"/>
      <c r="D88" s="331"/>
      <c r="E88" s="331"/>
      <c r="F88" s="331"/>
      <c r="G88" s="331"/>
      <c r="H88" s="331"/>
      <c r="I88" s="331"/>
    </row>
    <row r="89" spans="1:10" ht="12.95" customHeight="1" x14ac:dyDescent="0.2">
      <c r="A89" s="77"/>
      <c r="B89" s="67"/>
      <c r="C89" s="67"/>
      <c r="D89" s="67"/>
      <c r="E89" s="67"/>
      <c r="F89" s="67"/>
      <c r="G89" s="67"/>
      <c r="H89" s="67"/>
      <c r="I89" s="67"/>
      <c r="J89" s="33"/>
    </row>
  </sheetData>
  <mergeCells count="2">
    <mergeCell ref="A5:I5"/>
    <mergeCell ref="A6:I6"/>
  </mergeCells>
  <phoneticPr fontId="55" type="noConversion"/>
  <conditionalFormatting sqref="B8:C8 G8:I8 C9:I9">
    <cfRule type="expression" dxfId="172" priority="836" stopIfTrue="1">
      <formula>#REF!=1</formula>
    </cfRule>
  </conditionalFormatting>
  <conditionalFormatting sqref="D8:F8">
    <cfRule type="expression" dxfId="171" priority="839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6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 enableFormatConditionsCalculation="0">
    <pageSetUpPr fitToPage="1"/>
  </sheetPr>
  <dimension ref="A1:R61"/>
  <sheetViews>
    <sheetView showGridLines="0" zoomScaleNormal="100" workbookViewId="0">
      <pane xSplit="1" ySplit="10" topLeftCell="B11" activePane="bottomRight" state="frozen"/>
      <selection activeCell="AJ73" sqref="AJ73"/>
      <selection pane="topRight" activeCell="AJ73" sqref="AJ73"/>
      <selection pane="bottomLeft" activeCell="AJ73" sqref="AJ73"/>
      <selection pane="bottomRight" activeCell="B57" sqref="B57"/>
    </sheetView>
  </sheetViews>
  <sheetFormatPr defaultRowHeight="12.75" x14ac:dyDescent="0.2"/>
  <cols>
    <col min="1" max="1" width="51.85546875" style="736" customWidth="1"/>
    <col min="2" max="2" width="8.140625" style="736" customWidth="1"/>
    <col min="3" max="3" width="8.5703125" style="736" customWidth="1"/>
    <col min="4" max="4" width="8.28515625" style="736" customWidth="1"/>
    <col min="5" max="5" width="8.85546875" style="736" customWidth="1"/>
    <col min="6" max="6" width="8.5703125" style="736" customWidth="1"/>
    <col min="7" max="7" width="8.7109375" style="736" customWidth="1"/>
    <col min="8" max="8" width="8.85546875" style="736" customWidth="1"/>
    <col min="9" max="9" width="8.7109375" style="736" customWidth="1"/>
    <col min="10" max="10" width="7.85546875" style="736" customWidth="1"/>
    <col min="11" max="11" width="9.7109375" style="735" customWidth="1"/>
    <col min="12" max="12" width="6.85546875" style="735" customWidth="1"/>
    <col min="13" max="13" width="10" style="736" customWidth="1"/>
    <col min="14" max="17" width="9.140625" style="737"/>
    <col min="18" max="16384" width="9.140625" style="336"/>
  </cols>
  <sheetData>
    <row r="1" spans="1:18" x14ac:dyDescent="0.2">
      <c r="A1" s="877" t="s">
        <v>624</v>
      </c>
      <c r="B1" s="735"/>
      <c r="C1" s="735"/>
      <c r="D1" s="735"/>
      <c r="E1" s="735"/>
      <c r="F1" s="735"/>
      <c r="G1" s="735"/>
      <c r="H1" s="735"/>
      <c r="I1" s="735"/>
      <c r="J1" s="735"/>
    </row>
    <row r="2" spans="1:18" x14ac:dyDescent="0.2">
      <c r="A2" s="877" t="s">
        <v>625</v>
      </c>
      <c r="B2" s="735"/>
      <c r="C2" s="735"/>
      <c r="D2" s="735"/>
      <c r="E2" s="735"/>
      <c r="F2" s="735"/>
      <c r="G2" s="735"/>
      <c r="H2" s="735"/>
      <c r="I2" s="735"/>
      <c r="J2" s="735"/>
    </row>
    <row r="3" spans="1:18" s="1187" customFormat="1" ht="15" customHeight="1" x14ac:dyDescent="0.2">
      <c r="A3" s="1183" t="s">
        <v>1952</v>
      </c>
      <c r="B3" s="1184"/>
      <c r="C3" s="1184"/>
      <c r="D3" s="1184"/>
      <c r="E3" s="1184"/>
      <c r="F3" s="1184"/>
      <c r="G3" s="1184"/>
      <c r="H3" s="1184"/>
      <c r="I3" s="1184"/>
      <c r="J3" s="1184"/>
      <c r="K3" s="1184"/>
      <c r="L3" s="1184"/>
      <c r="M3" s="1185" t="s">
        <v>1255</v>
      </c>
      <c r="N3" s="1186"/>
      <c r="O3" s="1186"/>
      <c r="P3" s="1186"/>
      <c r="Q3" s="1186"/>
    </row>
    <row r="4" spans="1:18" s="328" customFormat="1" ht="12" customHeight="1" x14ac:dyDescent="0.2">
      <c r="A4" s="739"/>
      <c r="B4" s="739"/>
      <c r="C4" s="739"/>
      <c r="D4" s="739"/>
      <c r="E4" s="739"/>
      <c r="F4" s="739"/>
      <c r="G4" s="739"/>
      <c r="H4" s="739"/>
      <c r="I4" s="739"/>
      <c r="J4" s="739"/>
      <c r="K4" s="739"/>
      <c r="L4" s="739"/>
      <c r="M4" s="740"/>
      <c r="N4" s="738"/>
      <c r="O4" s="738"/>
      <c r="P4" s="738"/>
      <c r="Q4" s="738"/>
    </row>
    <row r="5" spans="1:18" s="328" customFormat="1" ht="18" customHeight="1" x14ac:dyDescent="0.2">
      <c r="A5" s="1959" t="s">
        <v>2157</v>
      </c>
      <c r="B5" s="1959"/>
      <c r="C5" s="1959"/>
      <c r="D5" s="1959"/>
      <c r="E5" s="1959"/>
      <c r="F5" s="1959"/>
      <c r="G5" s="1959"/>
      <c r="H5" s="1959"/>
      <c r="I5" s="1959"/>
      <c r="J5" s="1959"/>
      <c r="K5" s="1959"/>
      <c r="L5" s="1959"/>
      <c r="M5" s="1959"/>
      <c r="N5" s="738"/>
      <c r="O5" s="738"/>
      <c r="P5" s="738"/>
      <c r="Q5" s="738"/>
    </row>
    <row r="6" spans="1:18" s="742" customFormat="1" ht="18" customHeight="1" x14ac:dyDescent="0.2">
      <c r="A6" s="1960" t="s">
        <v>2158</v>
      </c>
      <c r="B6" s="1960"/>
      <c r="C6" s="1960"/>
      <c r="D6" s="1960"/>
      <c r="E6" s="1960"/>
      <c r="F6" s="1960"/>
      <c r="G6" s="1960"/>
      <c r="H6" s="1960"/>
      <c r="I6" s="1960"/>
      <c r="J6" s="1960"/>
      <c r="K6" s="1960"/>
      <c r="L6" s="1960"/>
      <c r="M6" s="1960"/>
      <c r="N6" s="741"/>
      <c r="O6" s="741"/>
      <c r="P6" s="741"/>
      <c r="Q6" s="741"/>
    </row>
    <row r="7" spans="1:18" s="328" customFormat="1" ht="12" customHeight="1" thickBot="1" x14ac:dyDescent="0.25">
      <c r="A7" s="739"/>
      <c r="B7" s="739"/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1188" t="s">
        <v>959</v>
      </c>
      <c r="N7" s="738"/>
      <c r="O7" s="738"/>
      <c r="P7" s="738"/>
      <c r="Q7" s="738"/>
    </row>
    <row r="8" spans="1:18" ht="34.5" customHeight="1" x14ac:dyDescent="0.2">
      <c r="A8" s="1956" t="s">
        <v>1360</v>
      </c>
      <c r="B8" s="1953" t="s">
        <v>1047</v>
      </c>
      <c r="C8" s="1953" t="s">
        <v>1167</v>
      </c>
      <c r="D8" s="1953" t="s">
        <v>1168</v>
      </c>
      <c r="E8" s="1953" t="s">
        <v>1171</v>
      </c>
      <c r="F8" s="1953" t="s">
        <v>3743</v>
      </c>
      <c r="G8" s="1953" t="s">
        <v>1358</v>
      </c>
      <c r="H8" s="1953" t="s">
        <v>1034</v>
      </c>
      <c r="I8" s="1953" t="s">
        <v>1359</v>
      </c>
      <c r="J8" s="1953" t="s">
        <v>3744</v>
      </c>
      <c r="K8" s="1953" t="s">
        <v>3741</v>
      </c>
      <c r="L8" s="1953" t="s">
        <v>1091</v>
      </c>
      <c r="M8" s="1953" t="s">
        <v>1937</v>
      </c>
      <c r="N8" s="743"/>
      <c r="O8" s="743"/>
      <c r="P8" s="743"/>
      <c r="Q8" s="743"/>
      <c r="R8" s="744"/>
    </row>
    <row r="9" spans="1:18" ht="35.25" customHeight="1" x14ac:dyDescent="0.2">
      <c r="A9" s="1957"/>
      <c r="B9" s="1954"/>
      <c r="C9" s="1954"/>
      <c r="D9" s="1954"/>
      <c r="E9" s="1954"/>
      <c r="F9" s="1954"/>
      <c r="G9" s="1954"/>
      <c r="H9" s="1954"/>
      <c r="I9" s="1954"/>
      <c r="J9" s="1954"/>
      <c r="K9" s="1954"/>
      <c r="L9" s="1954"/>
      <c r="M9" s="1954"/>
      <c r="N9" s="743"/>
      <c r="O9" s="743"/>
      <c r="P9" s="743"/>
      <c r="Q9" s="743"/>
      <c r="R9" s="744"/>
    </row>
    <row r="10" spans="1:18" ht="33" customHeight="1" thickBot="1" x14ac:dyDescent="0.25">
      <c r="A10" s="1958"/>
      <c r="B10" s="1955"/>
      <c r="C10" s="1955"/>
      <c r="D10" s="1955"/>
      <c r="E10" s="1955"/>
      <c r="F10" s="1955"/>
      <c r="G10" s="1955"/>
      <c r="H10" s="1955"/>
      <c r="I10" s="1955"/>
      <c r="J10" s="1955"/>
      <c r="K10" s="1955"/>
      <c r="L10" s="1955"/>
      <c r="M10" s="1955"/>
      <c r="N10" s="743"/>
      <c r="O10" s="743"/>
      <c r="P10" s="743"/>
      <c r="Q10" s="743"/>
      <c r="R10" s="744"/>
    </row>
    <row r="11" spans="1:18" ht="15" customHeight="1" x14ac:dyDescent="0.2">
      <c r="A11" s="1573" t="s">
        <v>51</v>
      </c>
      <c r="B11" s="1574"/>
      <c r="C11" s="1574"/>
      <c r="D11" s="1574"/>
      <c r="E11" s="1574"/>
      <c r="F11" s="1574"/>
      <c r="G11" s="1574"/>
      <c r="H11" s="1574"/>
      <c r="I11" s="1574"/>
      <c r="J11" s="1574"/>
      <c r="K11" s="1574"/>
      <c r="L11" s="1574"/>
      <c r="M11" s="1574"/>
    </row>
    <row r="12" spans="1:18" ht="15" customHeight="1" x14ac:dyDescent="0.2">
      <c r="A12" s="1117"/>
      <c r="B12" s="1118"/>
      <c r="C12" s="1118"/>
      <c r="D12" s="1118"/>
      <c r="E12" s="1118"/>
      <c r="F12" s="1118"/>
      <c r="G12" s="1118"/>
      <c r="H12" s="1118"/>
      <c r="I12" s="1118"/>
      <c r="J12" s="1118"/>
      <c r="K12" s="1118"/>
      <c r="L12" s="1118"/>
      <c r="M12" s="1118"/>
      <c r="N12" s="743"/>
    </row>
    <row r="13" spans="1:18" ht="15" customHeight="1" x14ac:dyDescent="0.2">
      <c r="A13" s="1119" t="s">
        <v>1071</v>
      </c>
      <c r="B13" s="745">
        <v>13549.04882</v>
      </c>
      <c r="C13" s="745">
        <v>77364.077359999996</v>
      </c>
      <c r="D13" s="745">
        <v>139744.01343000005</v>
      </c>
      <c r="E13" s="745">
        <v>23607.687039999997</v>
      </c>
      <c r="F13" s="745">
        <v>28760.722510000003</v>
      </c>
      <c r="G13" s="745">
        <v>241622.35430000006</v>
      </c>
      <c r="H13" s="745">
        <v>197410.30426999996</v>
      </c>
      <c r="I13" s="745">
        <v>66751.327980000002</v>
      </c>
      <c r="J13" s="745">
        <v>31463.527179999997</v>
      </c>
      <c r="K13" s="745">
        <v>3647.8026</v>
      </c>
      <c r="L13" s="745">
        <v>16338.915000000001</v>
      </c>
      <c r="M13" s="745">
        <v>840260.027</v>
      </c>
    </row>
    <row r="14" spans="1:18" ht="15" customHeight="1" x14ac:dyDescent="0.2">
      <c r="A14" s="1120" t="s">
        <v>1361</v>
      </c>
      <c r="B14" s="746">
        <v>16325.71386</v>
      </c>
      <c r="C14" s="746">
        <v>70708.15303999999</v>
      </c>
      <c r="D14" s="746">
        <v>137304.81527000002</v>
      </c>
      <c r="E14" s="746">
        <v>25882.903589999998</v>
      </c>
      <c r="F14" s="746">
        <v>32948.542020000001</v>
      </c>
      <c r="G14" s="746">
        <v>333882.82395000005</v>
      </c>
      <c r="H14" s="746">
        <v>244702.15108999997</v>
      </c>
      <c r="I14" s="746">
        <v>76245.856830000004</v>
      </c>
      <c r="J14" s="746">
        <v>32587.765059999998</v>
      </c>
      <c r="K14" s="746">
        <v>3969.4622900000004</v>
      </c>
      <c r="L14" s="746">
        <v>17434.891</v>
      </c>
      <c r="M14" s="745">
        <v>991993.07799999998</v>
      </c>
    </row>
    <row r="15" spans="1:18" ht="15" customHeight="1" x14ac:dyDescent="0.2">
      <c r="A15" s="1119" t="s">
        <v>1362</v>
      </c>
      <c r="B15" s="746">
        <v>-1048.04125</v>
      </c>
      <c r="C15" s="746">
        <v>0</v>
      </c>
      <c r="D15" s="746">
        <v>-5.9942000000000002</v>
      </c>
      <c r="E15" s="746">
        <v>-2744.8155099999999</v>
      </c>
      <c r="F15" s="746">
        <v>-3213.8478699999996</v>
      </c>
      <c r="G15" s="746">
        <v>-54756.09057</v>
      </c>
      <c r="H15" s="746">
        <v>-22551.594269999998</v>
      </c>
      <c r="I15" s="746">
        <v>-57.238590000000002</v>
      </c>
      <c r="J15" s="746">
        <v>-374.09114</v>
      </c>
      <c r="K15" s="746">
        <v>-188.65359999999998</v>
      </c>
      <c r="L15" s="746">
        <v>-643.71</v>
      </c>
      <c r="M15" s="745">
        <v>-85584.07699999999</v>
      </c>
    </row>
    <row r="16" spans="1:18" ht="15" customHeight="1" x14ac:dyDescent="0.2">
      <c r="A16" s="1119" t="s">
        <v>1363</v>
      </c>
      <c r="B16" s="746">
        <v>-8830.2171600000001</v>
      </c>
      <c r="C16" s="746">
        <v>-10614.895979999999</v>
      </c>
      <c r="D16" s="746">
        <v>-63353.439060000004</v>
      </c>
      <c r="E16" s="746">
        <v>-12477.96485</v>
      </c>
      <c r="F16" s="746">
        <v>-5251.1611099999991</v>
      </c>
      <c r="G16" s="746">
        <v>-152932.86057999998</v>
      </c>
      <c r="H16" s="746">
        <v>-92558.042119999998</v>
      </c>
      <c r="I16" s="746">
        <v>-40055.909770000006</v>
      </c>
      <c r="J16" s="746">
        <v>-19392.348620000001</v>
      </c>
      <c r="K16" s="746">
        <v>-1287.5187500000002</v>
      </c>
      <c r="L16" s="746">
        <v>-6593.9639999999999</v>
      </c>
      <c r="M16" s="745">
        <v>-413348.32200000004</v>
      </c>
    </row>
    <row r="17" spans="1:17" ht="15" customHeight="1" x14ac:dyDescent="0.2">
      <c r="A17" s="1119" t="s">
        <v>1364</v>
      </c>
      <c r="B17" s="746">
        <v>629.94686999999999</v>
      </c>
      <c r="C17" s="746">
        <v>0</v>
      </c>
      <c r="D17" s="746">
        <v>3.8704899999999998</v>
      </c>
      <c r="E17" s="746">
        <v>957.50315999999998</v>
      </c>
      <c r="F17" s="746">
        <v>378.9615</v>
      </c>
      <c r="G17" s="746">
        <v>6905.2694499999989</v>
      </c>
      <c r="H17" s="746">
        <v>1054.10734</v>
      </c>
      <c r="I17" s="746">
        <v>5.45275</v>
      </c>
      <c r="J17" s="746">
        <v>193.23277000000002</v>
      </c>
      <c r="K17" s="746">
        <v>11.50667</v>
      </c>
      <c r="L17" s="746">
        <v>285.334</v>
      </c>
      <c r="M17" s="745">
        <v>10425.184999999999</v>
      </c>
    </row>
    <row r="18" spans="1:17" ht="15" customHeight="1" x14ac:dyDescent="0.2">
      <c r="A18" s="1119" t="s">
        <v>1365</v>
      </c>
      <c r="B18" s="746">
        <v>6570.6417499999998</v>
      </c>
      <c r="C18" s="746">
        <v>17270.820299999999</v>
      </c>
      <c r="D18" s="746">
        <v>65794.760930000004</v>
      </c>
      <c r="E18" s="746">
        <v>12781.741189999999</v>
      </c>
      <c r="F18" s="746">
        <v>4076.2692199999997</v>
      </c>
      <c r="G18" s="746">
        <v>109687.19506</v>
      </c>
      <c r="H18" s="746">
        <v>67322.098729999969</v>
      </c>
      <c r="I18" s="746">
        <v>30613.16676</v>
      </c>
      <c r="J18" s="746">
        <v>18561.20321</v>
      </c>
      <c r="K18" s="746">
        <v>1150.68534</v>
      </c>
      <c r="L18" s="746">
        <v>6379.6629999999996</v>
      </c>
      <c r="M18" s="745">
        <v>340208.49200000003</v>
      </c>
    </row>
    <row r="19" spans="1:17" ht="15" customHeight="1" x14ac:dyDescent="0.2">
      <c r="A19" s="1119" t="s">
        <v>1366</v>
      </c>
      <c r="B19" s="746">
        <v>-98.995249999999999</v>
      </c>
      <c r="C19" s="746">
        <v>0</v>
      </c>
      <c r="D19" s="746">
        <v>0</v>
      </c>
      <c r="E19" s="746">
        <v>-791.68054000000006</v>
      </c>
      <c r="F19" s="746">
        <v>-178.04124999999999</v>
      </c>
      <c r="G19" s="746">
        <v>-1163.9830099999999</v>
      </c>
      <c r="H19" s="746">
        <v>-558.41650000000004</v>
      </c>
      <c r="I19" s="746">
        <v>0</v>
      </c>
      <c r="J19" s="746">
        <v>-112.23410000000001</v>
      </c>
      <c r="K19" s="746">
        <v>-7.6793500000000003</v>
      </c>
      <c r="L19" s="746">
        <v>-523.29899999999998</v>
      </c>
      <c r="M19" s="745">
        <v>-3434.3289999999997</v>
      </c>
    </row>
    <row r="20" spans="1:17" ht="15" customHeight="1" x14ac:dyDescent="0.2">
      <c r="A20" s="1119" t="s">
        <v>364</v>
      </c>
      <c r="B20" s="746">
        <v>-303.63251000000002</v>
      </c>
      <c r="C20" s="746">
        <v>-762.35011000000031</v>
      </c>
      <c r="D20" s="746">
        <v>0</v>
      </c>
      <c r="E20" s="746">
        <v>442.78142000000003</v>
      </c>
      <c r="F20" s="746">
        <v>0</v>
      </c>
      <c r="G20" s="746">
        <v>-17039.78746</v>
      </c>
      <c r="H20" s="746">
        <v>-8544.051300000001</v>
      </c>
      <c r="I20" s="746">
        <v>-27992.941790000001</v>
      </c>
      <c r="J20" s="746">
        <v>-4004.8990900000003</v>
      </c>
      <c r="K20" s="746">
        <v>-171.02515999999997</v>
      </c>
      <c r="L20" s="746">
        <v>0</v>
      </c>
      <c r="M20" s="745">
        <v>-58375.906000000003</v>
      </c>
    </row>
    <row r="21" spans="1:17" ht="25.5" x14ac:dyDescent="0.2">
      <c r="A21" s="1121" t="s">
        <v>365</v>
      </c>
      <c r="B21" s="746">
        <v>934.65865000000019</v>
      </c>
      <c r="C21" s="746">
        <v>0</v>
      </c>
      <c r="D21" s="746">
        <v>4160.0532299999995</v>
      </c>
      <c r="E21" s="746">
        <v>1376.21549</v>
      </c>
      <c r="F21" s="746">
        <v>4126.1615600000005</v>
      </c>
      <c r="G21" s="746">
        <v>26877.166720000001</v>
      </c>
      <c r="H21" s="746">
        <v>21570.812589999998</v>
      </c>
      <c r="I21" s="746">
        <v>2766.6673100000003</v>
      </c>
      <c r="J21" s="746">
        <v>6216.4303900000004</v>
      </c>
      <c r="K21" s="746">
        <v>540.31906000000004</v>
      </c>
      <c r="L21" s="746">
        <v>0</v>
      </c>
      <c r="M21" s="745">
        <v>68568.485000000001</v>
      </c>
    </row>
    <row r="22" spans="1:17" s="744" customFormat="1" ht="15" customHeight="1" x14ac:dyDescent="0.2">
      <c r="A22" s="1119" t="s">
        <v>379</v>
      </c>
      <c r="B22" s="748">
        <v>0</v>
      </c>
      <c r="C22" s="748">
        <v>0</v>
      </c>
      <c r="D22" s="748">
        <v>0</v>
      </c>
      <c r="E22" s="748">
        <v>0</v>
      </c>
      <c r="F22" s="748">
        <v>0</v>
      </c>
      <c r="G22" s="748">
        <v>0</v>
      </c>
      <c r="H22" s="748">
        <v>0</v>
      </c>
      <c r="I22" s="748">
        <v>0</v>
      </c>
      <c r="J22" s="748">
        <v>0</v>
      </c>
      <c r="K22" s="748">
        <v>0</v>
      </c>
      <c r="L22" s="748">
        <v>1371.2</v>
      </c>
      <c r="M22" s="745">
        <v>1371.2</v>
      </c>
      <c r="N22" s="743"/>
      <c r="O22" s="737"/>
      <c r="P22" s="743"/>
      <c r="Q22" s="743"/>
    </row>
    <row r="23" spans="1:17" s="744" customFormat="1" ht="15" customHeight="1" x14ac:dyDescent="0.2">
      <c r="A23" s="1122" t="s">
        <v>366</v>
      </c>
      <c r="B23" s="748">
        <v>0</v>
      </c>
      <c r="C23" s="748">
        <v>0</v>
      </c>
      <c r="D23" s="748">
        <v>0</v>
      </c>
      <c r="E23" s="748">
        <v>0</v>
      </c>
      <c r="F23" s="748">
        <v>0</v>
      </c>
      <c r="G23" s="748">
        <v>0</v>
      </c>
      <c r="H23" s="748">
        <v>0</v>
      </c>
      <c r="I23" s="748">
        <v>0</v>
      </c>
      <c r="J23" s="748">
        <v>0</v>
      </c>
      <c r="K23" s="748">
        <v>0</v>
      </c>
      <c r="L23" s="748">
        <v>0</v>
      </c>
      <c r="M23" s="745">
        <v>0</v>
      </c>
      <c r="N23" s="743"/>
      <c r="O23" s="737"/>
      <c r="P23" s="743"/>
      <c r="Q23" s="743"/>
    </row>
    <row r="24" spans="1:17" ht="15" customHeight="1" x14ac:dyDescent="0.2">
      <c r="A24" s="1119" t="s">
        <v>367</v>
      </c>
      <c r="B24" s="746">
        <v>948.10762999999997</v>
      </c>
      <c r="C24" s="746">
        <v>496.96111999999999</v>
      </c>
      <c r="D24" s="746">
        <v>547.86026000000004</v>
      </c>
      <c r="E24" s="746">
        <v>1519.9048</v>
      </c>
      <c r="F24" s="746">
        <v>789.35993999999994</v>
      </c>
      <c r="G24" s="746">
        <v>55966.144260000008</v>
      </c>
      <c r="H24" s="746">
        <v>3569.4888799999999</v>
      </c>
      <c r="I24" s="746">
        <v>59.283720000000002</v>
      </c>
      <c r="J24" s="746">
        <v>28.97626</v>
      </c>
      <c r="K24" s="746">
        <v>85.693129999999996</v>
      </c>
      <c r="L24" s="746">
        <v>53.649000000000001</v>
      </c>
      <c r="M24" s="745">
        <v>64065.429000000004</v>
      </c>
    </row>
    <row r="25" spans="1:17" ht="15" customHeight="1" x14ac:dyDescent="0.2">
      <c r="A25" s="1119"/>
      <c r="B25" s="746"/>
      <c r="C25" s="746"/>
      <c r="D25" s="746"/>
      <c r="E25" s="746"/>
      <c r="F25" s="746"/>
      <c r="G25" s="746"/>
      <c r="H25" s="746"/>
      <c r="I25" s="746"/>
      <c r="J25" s="746"/>
      <c r="K25" s="746">
        <v>0</v>
      </c>
      <c r="L25" s="746"/>
      <c r="M25" s="746"/>
    </row>
    <row r="26" spans="1:17" s="1187" customFormat="1" ht="15" customHeight="1" x14ac:dyDescent="0.2">
      <c r="A26" s="1336" t="s">
        <v>841</v>
      </c>
      <c r="B26" s="1337">
        <v>15128.18259</v>
      </c>
      <c r="C26" s="1337">
        <v>77098.688370000003</v>
      </c>
      <c r="D26" s="1337">
        <v>144451.92692000003</v>
      </c>
      <c r="E26" s="1337">
        <v>26946.588749999995</v>
      </c>
      <c r="F26" s="1337">
        <v>33676.244010000002</v>
      </c>
      <c r="G26" s="1337">
        <v>307425.87782000011</v>
      </c>
      <c r="H26" s="1337">
        <v>214006.55443999995</v>
      </c>
      <c r="I26" s="1337">
        <v>41584.337220000001</v>
      </c>
      <c r="J26" s="1337">
        <v>33704.034740000003</v>
      </c>
      <c r="K26" s="1337">
        <v>4102.7896300000002</v>
      </c>
      <c r="L26" s="1337">
        <v>17763.764000000003</v>
      </c>
      <c r="M26" s="1337">
        <v>915889.23499999999</v>
      </c>
      <c r="N26" s="1186"/>
      <c r="O26" s="737"/>
      <c r="P26" s="1186"/>
      <c r="Q26" s="1186"/>
    </row>
    <row r="27" spans="1:17" ht="15" customHeight="1" x14ac:dyDescent="0.2">
      <c r="A27" s="1123"/>
      <c r="B27" s="749"/>
      <c r="C27" s="749"/>
      <c r="D27" s="749"/>
      <c r="E27" s="749"/>
      <c r="F27" s="749"/>
      <c r="G27" s="749"/>
      <c r="H27" s="749"/>
      <c r="I27" s="749"/>
      <c r="J27" s="749"/>
      <c r="K27" s="749"/>
      <c r="L27" s="749"/>
      <c r="M27" s="749"/>
    </row>
    <row r="28" spans="1:17" ht="15" customHeight="1" x14ac:dyDescent="0.2">
      <c r="A28" s="1189" t="s">
        <v>849</v>
      </c>
      <c r="B28" s="1124"/>
      <c r="C28" s="1124"/>
      <c r="D28" s="1124"/>
      <c r="E28" s="1124"/>
      <c r="F28" s="1124"/>
      <c r="G28" s="1124"/>
      <c r="H28" s="1124"/>
      <c r="I28" s="1124"/>
      <c r="J28" s="1124"/>
      <c r="K28" s="1124"/>
      <c r="L28" s="1124"/>
      <c r="M28" s="1124"/>
    </row>
    <row r="29" spans="1:17" ht="15" customHeight="1" x14ac:dyDescent="0.2">
      <c r="A29" s="1117"/>
      <c r="B29" s="1124"/>
      <c r="C29" s="1124"/>
      <c r="D29" s="1124"/>
      <c r="E29" s="1124"/>
      <c r="F29" s="1124"/>
      <c r="G29" s="1124"/>
      <c r="H29" s="1124"/>
      <c r="I29" s="1124"/>
      <c r="J29" s="1124"/>
      <c r="K29" s="1124"/>
      <c r="L29" s="1124"/>
      <c r="M29" s="1124"/>
    </row>
    <row r="30" spans="1:17" ht="15" customHeight="1" x14ac:dyDescent="0.2">
      <c r="A30" s="1119" t="s">
        <v>368</v>
      </c>
      <c r="B30" s="746">
        <v>-14269.516299999996</v>
      </c>
      <c r="C30" s="746">
        <v>-102030.0564</v>
      </c>
      <c r="D30" s="746">
        <v>-128948.91957999997</v>
      </c>
      <c r="E30" s="746">
        <v>-21567.358799999995</v>
      </c>
      <c r="F30" s="746">
        <v>-16280.546840000001</v>
      </c>
      <c r="G30" s="746">
        <v>-265910.24926000001</v>
      </c>
      <c r="H30" s="746">
        <v>-172462.38331999996</v>
      </c>
      <c r="I30" s="746">
        <v>-109070.87663999999</v>
      </c>
      <c r="J30" s="746">
        <v>-22160.059650000007</v>
      </c>
      <c r="K30" s="746">
        <v>-3142.4812100000004</v>
      </c>
      <c r="L30" s="746">
        <v>-6677.0050000000001</v>
      </c>
      <c r="M30" s="745">
        <v>-862519.43299999996</v>
      </c>
    </row>
    <row r="31" spans="1:17" ht="15" customHeight="1" x14ac:dyDescent="0.2">
      <c r="A31" s="1119" t="s">
        <v>369</v>
      </c>
      <c r="B31" s="745">
        <v>-10998.782929999999</v>
      </c>
      <c r="C31" s="745">
        <v>-90818.611579999997</v>
      </c>
      <c r="D31" s="745">
        <v>-124173.11087999999</v>
      </c>
      <c r="E31" s="745">
        <v>-17540.89431</v>
      </c>
      <c r="F31" s="745">
        <v>-13275.923279999999</v>
      </c>
      <c r="G31" s="745">
        <v>-209516.15307999999</v>
      </c>
      <c r="H31" s="745">
        <v>-132583.50445000001</v>
      </c>
      <c r="I31" s="745">
        <v>-65169.860930000003</v>
      </c>
      <c r="J31" s="745">
        <v>-7702.8790899999995</v>
      </c>
      <c r="K31" s="745">
        <v>-1594.5534700000001</v>
      </c>
      <c r="L31" s="745">
        <v>-6840.7139999999999</v>
      </c>
      <c r="M31" s="745">
        <v>-680214.9879999999</v>
      </c>
    </row>
    <row r="32" spans="1:17" ht="15" customHeight="1" x14ac:dyDescent="0.2">
      <c r="A32" s="1119" t="s">
        <v>370</v>
      </c>
      <c r="B32" s="745">
        <v>344.96944999999999</v>
      </c>
      <c r="C32" s="745">
        <v>0.21812999999999999</v>
      </c>
      <c r="D32" s="745">
        <v>51.0854</v>
      </c>
      <c r="E32" s="745">
        <v>1236.97424</v>
      </c>
      <c r="F32" s="745">
        <v>742.41161</v>
      </c>
      <c r="G32" s="745">
        <v>11884.286889999999</v>
      </c>
      <c r="H32" s="745">
        <v>1685.3821900000003</v>
      </c>
      <c r="I32" s="745">
        <v>166.55107999999998</v>
      </c>
      <c r="J32" s="745">
        <v>637.91455000000008</v>
      </c>
      <c r="K32" s="745">
        <v>1.70146</v>
      </c>
      <c r="L32" s="745">
        <v>17.341999999999999</v>
      </c>
      <c r="M32" s="745">
        <v>16768.836999999996</v>
      </c>
    </row>
    <row r="33" spans="1:17" ht="15" customHeight="1" x14ac:dyDescent="0.2">
      <c r="A33" s="1119" t="s">
        <v>1367</v>
      </c>
      <c r="B33" s="746">
        <v>-8223.2190100000007</v>
      </c>
      <c r="C33" s="746">
        <v>-17185.932199999999</v>
      </c>
      <c r="D33" s="746">
        <v>-33437.806219999999</v>
      </c>
      <c r="E33" s="746">
        <v>-30398.309539999998</v>
      </c>
      <c r="F33" s="746">
        <v>-9868.6110700000008</v>
      </c>
      <c r="G33" s="746">
        <v>-239414.53899999996</v>
      </c>
      <c r="H33" s="746">
        <v>-146287.39001999999</v>
      </c>
      <c r="I33" s="746">
        <v>-100063.92587000001</v>
      </c>
      <c r="J33" s="746">
        <v>-38227.678220000002</v>
      </c>
      <c r="K33" s="746">
        <v>-2935.6318500000002</v>
      </c>
      <c r="L33" s="746">
        <v>-5007.7719999999999</v>
      </c>
      <c r="M33" s="745">
        <v>-631050.81499999983</v>
      </c>
    </row>
    <row r="34" spans="1:17" ht="15" customHeight="1" x14ac:dyDescent="0.2">
      <c r="A34" s="1119" t="s">
        <v>1368</v>
      </c>
      <c r="B34" s="746">
        <v>318.08016000000003</v>
      </c>
      <c r="C34" s="746">
        <v>-4.2933699999999995</v>
      </c>
      <c r="D34" s="746">
        <v>1296.2677699999999</v>
      </c>
      <c r="E34" s="746">
        <v>3313.6698900000001</v>
      </c>
      <c r="F34" s="746">
        <v>975.35734999999988</v>
      </c>
      <c r="G34" s="746">
        <v>27231.180379999998</v>
      </c>
      <c r="H34" s="746">
        <v>4244.1795599999996</v>
      </c>
      <c r="I34" s="746">
        <v>142.90774999999999</v>
      </c>
      <c r="J34" s="746">
        <v>789.95079999999984</v>
      </c>
      <c r="K34" s="746">
        <v>3.4967100000000002</v>
      </c>
      <c r="L34" s="746">
        <v>1015.535</v>
      </c>
      <c r="M34" s="745">
        <v>39326.332000000002</v>
      </c>
    </row>
    <row r="35" spans="1:17" ht="15" customHeight="1" x14ac:dyDescent="0.2">
      <c r="A35" s="1119" t="s">
        <v>1369</v>
      </c>
      <c r="B35" s="746">
        <v>4395.2479599999997</v>
      </c>
      <c r="C35" s="746">
        <v>5980.6201300000002</v>
      </c>
      <c r="D35" s="746">
        <v>27342.155510000001</v>
      </c>
      <c r="E35" s="746">
        <v>27986.592710000001</v>
      </c>
      <c r="F35" s="746">
        <v>6468.0225</v>
      </c>
      <c r="G35" s="746">
        <v>157086.46401</v>
      </c>
      <c r="H35" s="746">
        <v>110609.18629000003</v>
      </c>
      <c r="I35" s="746">
        <v>56063.536659999998</v>
      </c>
      <c r="J35" s="746">
        <v>23556.350429999999</v>
      </c>
      <c r="K35" s="746">
        <v>1398.8868</v>
      </c>
      <c r="L35" s="746">
        <v>5024.875</v>
      </c>
      <c r="M35" s="745">
        <v>425912.06499999994</v>
      </c>
    </row>
    <row r="36" spans="1:17" ht="15" customHeight="1" x14ac:dyDescent="0.2">
      <c r="A36" s="1119" t="s">
        <v>1370</v>
      </c>
      <c r="B36" s="746">
        <v>-105.81192999999999</v>
      </c>
      <c r="C36" s="746">
        <v>-2.0575100000000002</v>
      </c>
      <c r="D36" s="746">
        <v>-27.51116</v>
      </c>
      <c r="E36" s="746">
        <v>-6165.3917899999997</v>
      </c>
      <c r="F36" s="746">
        <v>-1321.80395</v>
      </c>
      <c r="G36" s="746">
        <v>-13181.48846</v>
      </c>
      <c r="H36" s="746">
        <v>-10130.23689</v>
      </c>
      <c r="I36" s="746">
        <v>-210.08533</v>
      </c>
      <c r="J36" s="746">
        <v>-1213.71812</v>
      </c>
      <c r="K36" s="746">
        <v>-16.380860000000002</v>
      </c>
      <c r="L36" s="746">
        <v>-886.27099999999996</v>
      </c>
      <c r="M36" s="745">
        <v>-33260.864000000001</v>
      </c>
    </row>
    <row r="37" spans="1:17" s="744" customFormat="1" ht="15" customHeight="1" x14ac:dyDescent="0.2">
      <c r="A37" s="1125" t="s">
        <v>1371</v>
      </c>
      <c r="B37" s="748">
        <v>0</v>
      </c>
      <c r="C37" s="748">
        <v>0</v>
      </c>
      <c r="D37" s="748">
        <v>0</v>
      </c>
      <c r="E37" s="748">
        <v>0</v>
      </c>
      <c r="F37" s="748">
        <v>0</v>
      </c>
      <c r="G37" s="748">
        <v>0</v>
      </c>
      <c r="H37" s="748">
        <v>0</v>
      </c>
      <c r="I37" s="748">
        <v>0</v>
      </c>
      <c r="J37" s="748">
        <v>0</v>
      </c>
      <c r="K37" s="748">
        <v>0</v>
      </c>
      <c r="L37" s="748">
        <v>-184.91499999999996</v>
      </c>
      <c r="M37" s="745">
        <v>-184.91499999999996</v>
      </c>
      <c r="N37" s="743"/>
      <c r="O37" s="737"/>
      <c r="P37" s="743"/>
      <c r="Q37" s="743"/>
    </row>
    <row r="38" spans="1:17" s="744" customFormat="1" ht="15" customHeight="1" x14ac:dyDescent="0.2">
      <c r="A38" s="1126" t="s">
        <v>1372</v>
      </c>
      <c r="B38" s="746">
        <v>0</v>
      </c>
      <c r="C38" s="746">
        <v>0</v>
      </c>
      <c r="D38" s="746">
        <v>0</v>
      </c>
      <c r="E38" s="746">
        <v>0</v>
      </c>
      <c r="F38" s="746">
        <v>0</v>
      </c>
      <c r="G38" s="746">
        <v>0</v>
      </c>
      <c r="H38" s="746">
        <v>0</v>
      </c>
      <c r="I38" s="746">
        <v>0</v>
      </c>
      <c r="J38" s="746">
        <v>0</v>
      </c>
      <c r="K38" s="746">
        <v>0</v>
      </c>
      <c r="L38" s="746">
        <v>-1377.701</v>
      </c>
      <c r="M38" s="745">
        <v>-1377.701</v>
      </c>
      <c r="N38" s="743"/>
      <c r="O38" s="737"/>
      <c r="P38" s="743"/>
      <c r="Q38" s="743"/>
    </row>
    <row r="39" spans="1:17" s="744" customFormat="1" ht="15" customHeight="1" x14ac:dyDescent="0.2">
      <c r="A39" s="1126" t="s">
        <v>1373</v>
      </c>
      <c r="B39" s="746">
        <v>0</v>
      </c>
      <c r="C39" s="746">
        <v>0</v>
      </c>
      <c r="D39" s="746">
        <v>0</v>
      </c>
      <c r="E39" s="746">
        <v>0</v>
      </c>
      <c r="F39" s="746">
        <v>0</v>
      </c>
      <c r="G39" s="746">
        <v>0</v>
      </c>
      <c r="H39" s="746">
        <v>0</v>
      </c>
      <c r="I39" s="746">
        <v>0</v>
      </c>
      <c r="J39" s="746">
        <v>0</v>
      </c>
      <c r="K39" s="746">
        <v>0</v>
      </c>
      <c r="L39" s="746">
        <v>0</v>
      </c>
      <c r="M39" s="745">
        <v>0</v>
      </c>
      <c r="N39" s="743"/>
      <c r="O39" s="737"/>
      <c r="P39" s="743"/>
      <c r="Q39" s="743"/>
    </row>
    <row r="40" spans="1:17" s="744" customFormat="1" ht="15" customHeight="1" x14ac:dyDescent="0.2">
      <c r="A40" s="1126" t="s">
        <v>1374</v>
      </c>
      <c r="B40" s="746">
        <v>0</v>
      </c>
      <c r="C40" s="746">
        <v>0</v>
      </c>
      <c r="D40" s="746">
        <v>0</v>
      </c>
      <c r="E40" s="746">
        <v>0</v>
      </c>
      <c r="F40" s="746">
        <v>0</v>
      </c>
      <c r="G40" s="746">
        <v>0</v>
      </c>
      <c r="H40" s="746">
        <v>0</v>
      </c>
      <c r="I40" s="746">
        <v>0</v>
      </c>
      <c r="J40" s="746">
        <v>0</v>
      </c>
      <c r="K40" s="746">
        <v>0</v>
      </c>
      <c r="L40" s="746">
        <v>1192.7860000000001</v>
      </c>
      <c r="M40" s="745">
        <v>1192.7860000000001</v>
      </c>
      <c r="N40" s="743"/>
      <c r="O40" s="737"/>
      <c r="P40" s="743"/>
      <c r="Q40" s="743"/>
    </row>
    <row r="41" spans="1:17" s="744" customFormat="1" ht="15" customHeight="1" x14ac:dyDescent="0.2">
      <c r="A41" s="1126" t="s">
        <v>1375</v>
      </c>
      <c r="B41" s="746">
        <v>0</v>
      </c>
      <c r="C41" s="746">
        <v>0</v>
      </c>
      <c r="D41" s="746">
        <v>0</v>
      </c>
      <c r="E41" s="746">
        <v>0</v>
      </c>
      <c r="F41" s="746">
        <v>0</v>
      </c>
      <c r="G41" s="746">
        <v>0</v>
      </c>
      <c r="H41" s="746">
        <v>0</v>
      </c>
      <c r="I41" s="746">
        <v>0</v>
      </c>
      <c r="J41" s="746">
        <v>0</v>
      </c>
      <c r="K41" s="746">
        <v>0</v>
      </c>
      <c r="L41" s="746">
        <v>0</v>
      </c>
      <c r="M41" s="745">
        <v>0</v>
      </c>
      <c r="N41" s="743"/>
      <c r="O41" s="737"/>
      <c r="P41" s="743"/>
      <c r="Q41" s="743"/>
    </row>
    <row r="42" spans="1:17" ht="15" customHeight="1" x14ac:dyDescent="0.2">
      <c r="A42" s="1119" t="s">
        <v>2159</v>
      </c>
      <c r="B42" s="746">
        <v>0</v>
      </c>
      <c r="C42" s="746">
        <v>0</v>
      </c>
      <c r="D42" s="746">
        <v>0</v>
      </c>
      <c r="E42" s="746">
        <v>0</v>
      </c>
      <c r="F42" s="746">
        <v>0</v>
      </c>
      <c r="G42" s="746">
        <v>0</v>
      </c>
      <c r="H42" s="746">
        <v>0</v>
      </c>
      <c r="I42" s="746">
        <v>0</v>
      </c>
      <c r="J42" s="746">
        <v>0</v>
      </c>
      <c r="K42" s="746">
        <v>0</v>
      </c>
      <c r="L42" s="746">
        <v>0</v>
      </c>
      <c r="M42" s="745">
        <v>0</v>
      </c>
    </row>
    <row r="43" spans="1:17" s="744" customFormat="1" ht="15" customHeight="1" x14ac:dyDescent="0.2">
      <c r="A43" s="1119" t="s">
        <v>2160</v>
      </c>
      <c r="B43" s="748">
        <v>0</v>
      </c>
      <c r="C43" s="748">
        <v>0</v>
      </c>
      <c r="D43" s="748">
        <v>0</v>
      </c>
      <c r="E43" s="748">
        <v>0</v>
      </c>
      <c r="F43" s="748">
        <v>0</v>
      </c>
      <c r="G43" s="748">
        <v>1730.3298899999995</v>
      </c>
      <c r="H43" s="748">
        <v>-31.27955999999994</v>
      </c>
      <c r="I43" s="748">
        <v>0</v>
      </c>
      <c r="J43" s="748">
        <v>0</v>
      </c>
      <c r="K43" s="748">
        <v>-29.550330000000002</v>
      </c>
      <c r="L43" s="748">
        <v>-197.964</v>
      </c>
      <c r="M43" s="745">
        <v>1471.5359999999996</v>
      </c>
      <c r="N43" s="743"/>
      <c r="O43" s="737"/>
      <c r="P43" s="743"/>
      <c r="Q43" s="743"/>
    </row>
    <row r="44" spans="1:17" s="744" customFormat="1" ht="15" customHeight="1" x14ac:dyDescent="0.2">
      <c r="A44" s="1119" t="s">
        <v>2161</v>
      </c>
      <c r="B44" s="748">
        <v>0</v>
      </c>
      <c r="C44" s="748">
        <v>0</v>
      </c>
      <c r="D44" s="748">
        <v>0</v>
      </c>
      <c r="E44" s="748">
        <v>0</v>
      </c>
      <c r="F44" s="748">
        <v>0</v>
      </c>
      <c r="G44" s="748">
        <v>0</v>
      </c>
      <c r="H44" s="748">
        <v>0</v>
      </c>
      <c r="I44" s="748">
        <v>0</v>
      </c>
      <c r="J44" s="748">
        <v>0</v>
      </c>
      <c r="K44" s="748">
        <v>0</v>
      </c>
      <c r="L44" s="748">
        <v>0</v>
      </c>
      <c r="M44" s="745">
        <v>0</v>
      </c>
      <c r="N44" s="743"/>
      <c r="O44" s="737"/>
      <c r="P44" s="743"/>
      <c r="Q44" s="743"/>
    </row>
    <row r="45" spans="1:17" ht="15" customHeight="1" x14ac:dyDescent="0.2">
      <c r="A45" s="1119" t="s">
        <v>2162</v>
      </c>
      <c r="B45" s="746">
        <v>-5112.9507700000004</v>
      </c>
      <c r="C45" s="746">
        <v>-4395.3292700000002</v>
      </c>
      <c r="D45" s="746">
        <v>-26949.963470000006</v>
      </c>
      <c r="E45" s="746">
        <v>-6481.8632799999987</v>
      </c>
      <c r="F45" s="746">
        <v>-10948.498870000001</v>
      </c>
      <c r="G45" s="746">
        <v>-91995.944590000028</v>
      </c>
      <c r="H45" s="746">
        <v>-70247.475019999998</v>
      </c>
      <c r="I45" s="746">
        <v>-15020.912380000002</v>
      </c>
      <c r="J45" s="746">
        <v>-10272.134500000002</v>
      </c>
      <c r="K45" s="746">
        <v>-1213.6144100000001</v>
      </c>
      <c r="L45" s="746">
        <v>-8139.5889999999999</v>
      </c>
      <c r="M45" s="745">
        <v>-250778.315</v>
      </c>
    </row>
    <row r="46" spans="1:17" ht="15" customHeight="1" x14ac:dyDescent="0.2">
      <c r="A46" s="1127" t="s">
        <v>2143</v>
      </c>
      <c r="B46" s="746">
        <v>-4165.0996999999998</v>
      </c>
      <c r="C46" s="746">
        <v>-798.84253999999999</v>
      </c>
      <c r="D46" s="746">
        <v>-21107.485940000002</v>
      </c>
      <c r="E46" s="746">
        <v>-5464.5281399999994</v>
      </c>
      <c r="F46" s="746">
        <v>-10096.546890000001</v>
      </c>
      <c r="G46" s="746">
        <v>-64798.683160000008</v>
      </c>
      <c r="H46" s="746">
        <v>-61873.75890999999</v>
      </c>
      <c r="I46" s="746">
        <v>-11958.37658</v>
      </c>
      <c r="J46" s="746">
        <v>-9116.9066700000003</v>
      </c>
      <c r="K46" s="746">
        <v>-1041.8380300000001</v>
      </c>
      <c r="L46" s="746">
        <v>-7376.3320000000003</v>
      </c>
      <c r="M46" s="745">
        <v>-197798.43800000002</v>
      </c>
    </row>
    <row r="47" spans="1:17" ht="15" customHeight="1" x14ac:dyDescent="0.2">
      <c r="A47" s="1127" t="s">
        <v>1376</v>
      </c>
      <c r="B47" s="746">
        <v>67.830540000000013</v>
      </c>
      <c r="C47" s="746">
        <v>0</v>
      </c>
      <c r="D47" s="746">
        <v>-3.9149999999999997E-2</v>
      </c>
      <c r="E47" s="746">
        <v>362.49847999999997</v>
      </c>
      <c r="F47" s="746">
        <v>587.30922999999996</v>
      </c>
      <c r="G47" s="746">
        <v>570.27518000000009</v>
      </c>
      <c r="H47" s="746">
        <v>256.71504999999996</v>
      </c>
      <c r="I47" s="746">
        <v>-2.99E-3</v>
      </c>
      <c r="J47" s="746">
        <v>97.79413000000001</v>
      </c>
      <c r="K47" s="746">
        <v>6.8475299999999999</v>
      </c>
      <c r="L47" s="746">
        <v>108.566</v>
      </c>
      <c r="M47" s="745">
        <v>2057.7939999999999</v>
      </c>
    </row>
    <row r="48" spans="1:17" ht="15" customHeight="1" x14ac:dyDescent="0.2">
      <c r="A48" s="1127" t="s">
        <v>1377</v>
      </c>
      <c r="B48" s="746">
        <v>-457.29516999999998</v>
      </c>
      <c r="C48" s="746">
        <v>-2614.6302599999999</v>
      </c>
      <c r="D48" s="746">
        <v>-4298.9045800000004</v>
      </c>
      <c r="E48" s="746">
        <v>-870.85271999999998</v>
      </c>
      <c r="F48" s="746">
        <v>-912.76563999999996</v>
      </c>
      <c r="G48" s="746">
        <v>-9302.3328599999986</v>
      </c>
      <c r="H48" s="746">
        <v>-5515.9690999999993</v>
      </c>
      <c r="I48" s="746">
        <v>-2254.13148</v>
      </c>
      <c r="J48" s="746">
        <v>-767.06651999999985</v>
      </c>
      <c r="K48" s="746">
        <v>-105.44567000000001</v>
      </c>
      <c r="L48" s="746">
        <v>-722.23500000000001</v>
      </c>
      <c r="M48" s="745">
        <v>-27821.628999999997</v>
      </c>
    </row>
    <row r="49" spans="1:17" ht="15" customHeight="1" x14ac:dyDescent="0.2">
      <c r="A49" s="1127" t="s">
        <v>1378</v>
      </c>
      <c r="B49" s="745">
        <v>-137.73061999999999</v>
      </c>
      <c r="C49" s="745">
        <v>-626.41843000000006</v>
      </c>
      <c r="D49" s="745">
        <v>-1096.7083500000001</v>
      </c>
      <c r="E49" s="745">
        <v>-264.83210000000003</v>
      </c>
      <c r="F49" s="745">
        <v>-232.36669000000001</v>
      </c>
      <c r="G49" s="745">
        <v>-2468.6251799999995</v>
      </c>
      <c r="H49" s="745">
        <v>-1417.0174400000001</v>
      </c>
      <c r="I49" s="745">
        <v>-540.24990000000003</v>
      </c>
      <c r="J49" s="745">
        <v>-184.22651000000002</v>
      </c>
      <c r="K49" s="745">
        <v>-25.613779999999998</v>
      </c>
      <c r="L49" s="745">
        <v>-28.382000000000001</v>
      </c>
      <c r="M49" s="745">
        <v>-7022.1709999999994</v>
      </c>
    </row>
    <row r="50" spans="1:17" ht="15" customHeight="1" x14ac:dyDescent="0.2">
      <c r="A50" s="1127" t="s">
        <v>1379</v>
      </c>
      <c r="B50" s="746">
        <v>0</v>
      </c>
      <c r="C50" s="746">
        <v>0</v>
      </c>
      <c r="D50" s="746">
        <v>0</v>
      </c>
      <c r="E50" s="746">
        <v>0</v>
      </c>
      <c r="F50" s="746">
        <v>0</v>
      </c>
      <c r="G50" s="746">
        <v>0</v>
      </c>
      <c r="H50" s="746">
        <v>0</v>
      </c>
      <c r="I50" s="746">
        <v>0</v>
      </c>
      <c r="J50" s="746">
        <v>0</v>
      </c>
      <c r="K50" s="746">
        <v>0</v>
      </c>
      <c r="L50" s="746">
        <v>0</v>
      </c>
      <c r="M50" s="745">
        <v>0</v>
      </c>
    </row>
    <row r="51" spans="1:17" ht="15" customHeight="1" x14ac:dyDescent="0.2">
      <c r="A51" s="1127" t="s">
        <v>1380</v>
      </c>
      <c r="B51" s="746">
        <v>0</v>
      </c>
      <c r="C51" s="746">
        <v>0</v>
      </c>
      <c r="D51" s="746">
        <v>0</v>
      </c>
      <c r="E51" s="746">
        <v>0</v>
      </c>
      <c r="F51" s="746">
        <v>0</v>
      </c>
      <c r="G51" s="746">
        <v>0</v>
      </c>
      <c r="H51" s="746">
        <v>0</v>
      </c>
      <c r="I51" s="746">
        <v>0</v>
      </c>
      <c r="J51" s="746">
        <v>0</v>
      </c>
      <c r="K51" s="746">
        <v>0</v>
      </c>
      <c r="L51" s="746">
        <v>0</v>
      </c>
      <c r="M51" s="745">
        <v>0</v>
      </c>
    </row>
    <row r="52" spans="1:17" ht="15" customHeight="1" x14ac:dyDescent="0.2">
      <c r="A52" s="1127" t="s">
        <v>2163</v>
      </c>
      <c r="B52" s="746">
        <v>-4.9821</v>
      </c>
      <c r="C52" s="746">
        <v>-35.815390000000001</v>
      </c>
      <c r="D52" s="746">
        <v>-55.848320000000001</v>
      </c>
      <c r="E52" s="746">
        <v>-9.3719300000000008</v>
      </c>
      <c r="F52" s="746">
        <v>-11.8804</v>
      </c>
      <c r="G52" s="746">
        <v>-116.50479000000001</v>
      </c>
      <c r="H52" s="746">
        <v>-71.212699999999998</v>
      </c>
      <c r="I52" s="746">
        <v>-30.868130000000001</v>
      </c>
      <c r="J52" s="746">
        <v>-10.486800000000001</v>
      </c>
      <c r="K52" s="746">
        <v>-1.4284399999999999</v>
      </c>
      <c r="L52" s="746">
        <v>0</v>
      </c>
      <c r="M52" s="745">
        <v>-348.39900000000006</v>
      </c>
    </row>
    <row r="53" spans="1:17" ht="15" customHeight="1" x14ac:dyDescent="0.2">
      <c r="A53" s="258" t="s">
        <v>2164</v>
      </c>
      <c r="B53" s="746">
        <v>-415.67371999999995</v>
      </c>
      <c r="C53" s="746">
        <v>-319.62265000000002</v>
      </c>
      <c r="D53" s="746">
        <v>-390.97712999999999</v>
      </c>
      <c r="E53" s="746">
        <v>-234.77687</v>
      </c>
      <c r="F53" s="746">
        <v>-282.24847999999997</v>
      </c>
      <c r="G53" s="746">
        <v>-15880.073780000001</v>
      </c>
      <c r="H53" s="746">
        <v>-1626.2319199999999</v>
      </c>
      <c r="I53" s="746">
        <v>-237.28330000000003</v>
      </c>
      <c r="J53" s="746">
        <v>-291.24213000000003</v>
      </c>
      <c r="K53" s="746">
        <v>-46.136019999999995</v>
      </c>
      <c r="L53" s="746">
        <v>-121.206</v>
      </c>
      <c r="M53" s="745">
        <v>-19845.471999999994</v>
      </c>
    </row>
    <row r="54" spans="1:17" s="744" customFormat="1" ht="15" customHeight="1" x14ac:dyDescent="0.2">
      <c r="A54" s="1128" t="s">
        <v>2165</v>
      </c>
      <c r="B54" s="748">
        <v>0</v>
      </c>
      <c r="C54" s="748">
        <v>0</v>
      </c>
      <c r="D54" s="748">
        <v>0</v>
      </c>
      <c r="E54" s="748">
        <v>0</v>
      </c>
      <c r="F54" s="748">
        <v>0</v>
      </c>
      <c r="G54" s="748">
        <v>0</v>
      </c>
      <c r="H54" s="748">
        <v>0</v>
      </c>
      <c r="I54" s="748">
        <v>0</v>
      </c>
      <c r="J54" s="748">
        <v>0</v>
      </c>
      <c r="K54" s="748">
        <v>0</v>
      </c>
      <c r="L54" s="748">
        <v>0</v>
      </c>
      <c r="M54" s="745">
        <v>0</v>
      </c>
      <c r="N54" s="743"/>
      <c r="O54" s="737"/>
      <c r="P54" s="743"/>
      <c r="Q54" s="743"/>
    </row>
    <row r="55" spans="1:17" s="744" customFormat="1" ht="15" customHeight="1" x14ac:dyDescent="0.2">
      <c r="A55" s="1120" t="s">
        <v>2166</v>
      </c>
      <c r="B55" s="748">
        <v>0</v>
      </c>
      <c r="C55" s="748">
        <v>0</v>
      </c>
      <c r="D55" s="748">
        <v>0</v>
      </c>
      <c r="E55" s="748">
        <v>0</v>
      </c>
      <c r="F55" s="748">
        <v>0</v>
      </c>
      <c r="G55" s="748">
        <v>0</v>
      </c>
      <c r="H55" s="748">
        <v>0</v>
      </c>
      <c r="I55" s="748">
        <v>0</v>
      </c>
      <c r="J55" s="748">
        <v>0</v>
      </c>
      <c r="K55" s="748">
        <v>0</v>
      </c>
      <c r="L55" s="748">
        <v>0</v>
      </c>
      <c r="M55" s="745">
        <v>0</v>
      </c>
      <c r="N55" s="743"/>
      <c r="O55" s="737"/>
      <c r="P55" s="743"/>
      <c r="Q55" s="743"/>
    </row>
    <row r="56" spans="1:17" ht="15" customHeight="1" x14ac:dyDescent="0.2">
      <c r="A56" s="1127" t="s">
        <v>2167</v>
      </c>
      <c r="B56" s="748">
        <v>0</v>
      </c>
      <c r="C56" s="748">
        <v>0</v>
      </c>
      <c r="D56" s="748">
        <v>0</v>
      </c>
      <c r="E56" s="748">
        <v>0</v>
      </c>
      <c r="F56" s="748">
        <v>0</v>
      </c>
      <c r="G56" s="748">
        <v>0</v>
      </c>
      <c r="H56" s="748">
        <v>0</v>
      </c>
      <c r="I56" s="748">
        <v>0</v>
      </c>
      <c r="J56" s="748">
        <v>0</v>
      </c>
      <c r="K56" s="748">
        <v>0</v>
      </c>
      <c r="L56" s="748">
        <v>0</v>
      </c>
      <c r="M56" s="745">
        <v>0</v>
      </c>
    </row>
    <row r="57" spans="1:17" s="1187" customFormat="1" ht="15" customHeight="1" x14ac:dyDescent="0.2">
      <c r="A57" s="1336" t="s">
        <v>842</v>
      </c>
      <c r="B57" s="1733">
        <v>-19382.467069999995</v>
      </c>
      <c r="C57" s="1337">
        <v>-106425.38567</v>
      </c>
      <c r="D57" s="1337">
        <v>-155898.88304999997</v>
      </c>
      <c r="E57" s="1337">
        <v>-28049.222079999992</v>
      </c>
      <c r="F57" s="1337">
        <v>-27229.045710000002</v>
      </c>
      <c r="G57" s="1337">
        <v>-356175.86396000005</v>
      </c>
      <c r="H57" s="1337">
        <v>-242741.13789999997</v>
      </c>
      <c r="I57" s="1337">
        <v>-124091.78902</v>
      </c>
      <c r="J57" s="1337">
        <v>-32432.19415000001</v>
      </c>
      <c r="K57" s="1337">
        <v>-4385.645950000001</v>
      </c>
      <c r="L57" s="1337">
        <v>-15199.473</v>
      </c>
      <c r="M57" s="1337">
        <v>-1112011.1270000001</v>
      </c>
      <c r="N57" s="1186"/>
      <c r="O57" s="737"/>
      <c r="P57" s="1186"/>
      <c r="Q57" s="1186"/>
    </row>
    <row r="58" spans="1:17" ht="15" customHeight="1" x14ac:dyDescent="0.2">
      <c r="A58" s="1190" t="s">
        <v>1125</v>
      </c>
      <c r="B58" s="747"/>
      <c r="C58" s="747"/>
      <c r="D58" s="747"/>
      <c r="E58" s="747"/>
      <c r="F58" s="747"/>
      <c r="G58" s="747"/>
      <c r="H58" s="747"/>
      <c r="I58" s="747"/>
      <c r="J58" s="747"/>
      <c r="K58" s="747">
        <v>0</v>
      </c>
      <c r="L58" s="747"/>
      <c r="M58" s="747"/>
    </row>
    <row r="59" spans="1:17" s="1187" customFormat="1" ht="15" customHeight="1" thickBot="1" x14ac:dyDescent="0.25">
      <c r="A59" s="1334" t="s">
        <v>843</v>
      </c>
      <c r="B59" s="1739">
        <v>-4254.2844799999948</v>
      </c>
      <c r="C59" s="1335">
        <v>-29326.6973</v>
      </c>
      <c r="D59" s="1335">
        <v>-11446.956129999948</v>
      </c>
      <c r="E59" s="1335">
        <v>-1102.6333299999969</v>
      </c>
      <c r="F59" s="1335">
        <v>6447.1983</v>
      </c>
      <c r="G59" s="1335">
        <v>-48749.986139999935</v>
      </c>
      <c r="H59" s="1335">
        <v>-28734.583460000023</v>
      </c>
      <c r="I59" s="1335">
        <v>-82507.451799999995</v>
      </c>
      <c r="J59" s="1335">
        <v>1271.8405899999925</v>
      </c>
      <c r="K59" s="1335">
        <v>-282.85632000000055</v>
      </c>
      <c r="L59" s="1335">
        <v>2564.2910000000029</v>
      </c>
      <c r="M59" s="1335">
        <v>-196121.89200000011</v>
      </c>
      <c r="N59" s="1186"/>
      <c r="O59" s="737"/>
      <c r="P59" s="1186"/>
      <c r="Q59" s="1186"/>
    </row>
    <row r="60" spans="1:17" ht="15" customHeight="1" x14ac:dyDescent="0.2">
      <c r="A60" s="1129" t="s">
        <v>3765</v>
      </c>
      <c r="B60" s="391"/>
      <c r="C60" s="391"/>
      <c r="D60" s="391"/>
      <c r="E60" s="391"/>
      <c r="F60" s="391"/>
      <c r="G60" s="391"/>
      <c r="H60" s="391"/>
      <c r="I60" s="391"/>
      <c r="J60" s="391"/>
      <c r="K60" s="528"/>
      <c r="L60" s="528"/>
      <c r="M60" s="391"/>
    </row>
    <row r="61" spans="1:17" ht="21" customHeight="1" x14ac:dyDescent="0.2">
      <c r="A61" s="1961" t="s">
        <v>3742</v>
      </c>
      <c r="B61" s="1961"/>
      <c r="C61" s="1961"/>
      <c r="D61" s="1961"/>
      <c r="E61" s="1961"/>
      <c r="F61" s="1961"/>
      <c r="G61" s="1961"/>
      <c r="H61" s="1961"/>
      <c r="I61" s="1961"/>
      <c r="J61" s="1961"/>
    </row>
  </sheetData>
  <mergeCells count="16">
    <mergeCell ref="A5:M5"/>
    <mergeCell ref="A6:M6"/>
    <mergeCell ref="A61:J61"/>
    <mergeCell ref="B8:B10"/>
    <mergeCell ref="C8:C10"/>
    <mergeCell ref="D8:D10"/>
    <mergeCell ref="E8:E10"/>
    <mergeCell ref="G8:G10"/>
    <mergeCell ref="H8:H10"/>
    <mergeCell ref="L8:L10"/>
    <mergeCell ref="M8:M10"/>
    <mergeCell ref="A8:A10"/>
    <mergeCell ref="K8:K10"/>
    <mergeCell ref="F8:F10"/>
    <mergeCell ref="I8:I10"/>
    <mergeCell ref="J8:J10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3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83"/>
  <sheetViews>
    <sheetView showGridLines="0" zoomScaleNormal="100" workbookViewId="0">
      <pane xSplit="1" ySplit="12" topLeftCell="B13" activePane="bottomRight" state="frozen"/>
      <selection activeCell="AJ73" sqref="AJ73"/>
      <selection pane="topRight" activeCell="AJ73" sqref="AJ73"/>
      <selection pane="bottomLeft" activeCell="AJ73" sqref="AJ73"/>
      <selection pane="bottomRight" activeCell="B49" sqref="B49"/>
    </sheetView>
  </sheetViews>
  <sheetFormatPr defaultRowHeight="12.75" x14ac:dyDescent="0.2"/>
  <cols>
    <col min="1" max="1" width="44.5703125" style="567" customWidth="1"/>
    <col min="2" max="2" width="10.85546875" style="567" customWidth="1"/>
    <col min="3" max="4" width="11.28515625" style="567" customWidth="1"/>
    <col min="5" max="5" width="11" style="567" customWidth="1"/>
    <col min="6" max="7" width="10.5703125" style="567" customWidth="1"/>
    <col min="8" max="8" width="14.140625" style="567" customWidth="1"/>
    <col min="9" max="9" width="9.140625" style="567"/>
    <col min="10" max="10" width="9.7109375" style="567" bestFit="1" customWidth="1"/>
    <col min="11" max="16384" width="9.140625" style="567"/>
  </cols>
  <sheetData>
    <row r="1" spans="1:33" x14ac:dyDescent="0.2">
      <c r="A1" s="877" t="s">
        <v>624</v>
      </c>
      <c r="B1" s="566"/>
      <c r="C1" s="566"/>
      <c r="D1" s="566"/>
      <c r="E1" s="566"/>
      <c r="F1" s="566"/>
      <c r="G1" s="566"/>
      <c r="H1" s="566"/>
    </row>
    <row r="2" spans="1:33" x14ac:dyDescent="0.2">
      <c r="A2" s="877" t="s">
        <v>625</v>
      </c>
      <c r="B2" s="566"/>
      <c r="C2" s="566"/>
      <c r="D2" s="566"/>
      <c r="E2" s="566"/>
      <c r="F2" s="566"/>
      <c r="G2" s="566"/>
      <c r="H2" s="566"/>
    </row>
    <row r="3" spans="1:33" s="1063" customFormat="1" ht="15" customHeight="1" x14ac:dyDescent="0.2">
      <c r="A3" s="1061" t="s">
        <v>1164</v>
      </c>
      <c r="B3" s="941"/>
      <c r="C3" s="941"/>
      <c r="D3" s="941"/>
      <c r="E3" s="941"/>
      <c r="F3" s="941"/>
      <c r="G3" s="941"/>
      <c r="H3" s="1062" t="s">
        <v>1266</v>
      </c>
    </row>
    <row r="4" spans="1:33" s="568" customFormat="1" ht="12" customHeight="1" x14ac:dyDescent="0.2">
      <c r="A4" s="569"/>
      <c r="B4" s="569"/>
      <c r="C4" s="569"/>
      <c r="D4" s="569"/>
      <c r="E4" s="569"/>
      <c r="F4" s="569"/>
      <c r="G4" s="569"/>
      <c r="H4" s="569"/>
    </row>
    <row r="5" spans="1:33" s="568" customFormat="1" ht="18" customHeight="1" x14ac:dyDescent="0.2">
      <c r="A5" s="1962" t="s">
        <v>222</v>
      </c>
      <c r="B5" s="1963"/>
      <c r="C5" s="1963"/>
      <c r="D5" s="1963"/>
      <c r="E5" s="1963"/>
      <c r="F5" s="1963"/>
      <c r="G5" s="1963"/>
      <c r="H5" s="1963"/>
    </row>
    <row r="6" spans="1:33" s="568" customFormat="1" ht="18" customHeight="1" x14ac:dyDescent="0.2">
      <c r="A6" s="1964" t="s">
        <v>223</v>
      </c>
      <c r="B6" s="1965"/>
      <c r="C6" s="1965"/>
      <c r="D6" s="1965"/>
      <c r="E6" s="1965"/>
      <c r="F6" s="1965"/>
      <c r="G6" s="1965"/>
      <c r="H6" s="1965"/>
    </row>
    <row r="7" spans="1:33" s="568" customFormat="1" ht="12" customHeight="1" thickBot="1" x14ac:dyDescent="0.25">
      <c r="A7" s="569"/>
      <c r="B7" s="569"/>
      <c r="C7" s="569"/>
      <c r="D7" s="569"/>
      <c r="E7" s="569"/>
      <c r="F7" s="569"/>
      <c r="G7" s="569"/>
      <c r="H7" s="570" t="s">
        <v>1041</v>
      </c>
    </row>
    <row r="8" spans="1:33" ht="31.5" customHeight="1" x14ac:dyDescent="0.2">
      <c r="A8" s="1932" t="s">
        <v>943</v>
      </c>
      <c r="B8" s="1966" t="s">
        <v>833</v>
      </c>
      <c r="C8" s="1967"/>
      <c r="D8" s="1968"/>
      <c r="E8" s="1966" t="s">
        <v>834</v>
      </c>
      <c r="F8" s="1967"/>
      <c r="G8" s="1968"/>
      <c r="H8" s="1927" t="s">
        <v>835</v>
      </c>
    </row>
    <row r="9" spans="1:33" x14ac:dyDescent="0.2">
      <c r="A9" s="1933"/>
      <c r="B9" s="1969"/>
      <c r="C9" s="1970"/>
      <c r="D9" s="1971"/>
      <c r="E9" s="1969"/>
      <c r="F9" s="1970"/>
      <c r="G9" s="1971"/>
      <c r="H9" s="1928"/>
      <c r="J9" s="571"/>
    </row>
    <row r="10" spans="1:33" ht="18.75" thickBot="1" x14ac:dyDescent="0.25">
      <c r="A10" s="1933"/>
      <c r="B10" s="1972"/>
      <c r="C10" s="1973"/>
      <c r="D10" s="1974"/>
      <c r="E10" s="1972"/>
      <c r="F10" s="1973"/>
      <c r="G10" s="1974"/>
      <c r="H10" s="1928"/>
      <c r="J10" s="572"/>
    </row>
    <row r="11" spans="1:33" ht="18.75" customHeight="1" x14ac:dyDescent="0.2">
      <c r="A11" s="1933"/>
      <c r="B11" s="1927" t="s">
        <v>836</v>
      </c>
      <c r="C11" s="1927" t="s">
        <v>837</v>
      </c>
      <c r="D11" s="1927" t="s">
        <v>838</v>
      </c>
      <c r="E11" s="1927" t="s">
        <v>839</v>
      </c>
      <c r="F11" s="1927" t="s">
        <v>840</v>
      </c>
      <c r="G11" s="1927" t="s">
        <v>838</v>
      </c>
      <c r="H11" s="1928"/>
      <c r="J11" s="572"/>
    </row>
    <row r="12" spans="1:33" ht="13.5" customHeight="1" thickBot="1" x14ac:dyDescent="0.25">
      <c r="A12" s="1934"/>
      <c r="B12" s="1929"/>
      <c r="C12" s="1929"/>
      <c r="D12" s="1929"/>
      <c r="E12" s="1929"/>
      <c r="F12" s="1929"/>
      <c r="G12" s="1929"/>
      <c r="H12" s="1929"/>
      <c r="J12" s="572"/>
    </row>
    <row r="13" spans="1:33" x14ac:dyDescent="0.2">
      <c r="A13" s="1674" t="s">
        <v>826</v>
      </c>
      <c r="B13" s="573"/>
      <c r="C13" s="573"/>
      <c r="D13" s="573"/>
      <c r="E13" s="573"/>
      <c r="F13" s="573"/>
      <c r="G13" s="573"/>
      <c r="H13" s="573"/>
    </row>
    <row r="14" spans="1:33" x14ac:dyDescent="0.2">
      <c r="A14" s="918" t="s">
        <v>1876</v>
      </c>
      <c r="B14" s="24">
        <v>12381.620619999849</v>
      </c>
      <c r="C14" s="13">
        <v>0</v>
      </c>
      <c r="D14" s="13">
        <v>0</v>
      </c>
      <c r="E14" s="24">
        <v>3833.2407000000003</v>
      </c>
      <c r="F14" s="13">
        <v>0</v>
      </c>
      <c r="G14" s="13">
        <v>0</v>
      </c>
      <c r="H14" s="13">
        <v>16214.861319999849</v>
      </c>
      <c r="I14" s="176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574"/>
      <c r="AD14" s="574"/>
      <c r="AE14" s="574"/>
      <c r="AF14" s="574"/>
      <c r="AG14" s="574"/>
    </row>
    <row r="15" spans="1:33" x14ac:dyDescent="0.2">
      <c r="A15" s="918" t="s">
        <v>1538</v>
      </c>
      <c r="B15" s="24">
        <v>79699.908329999977</v>
      </c>
      <c r="C15" s="13">
        <v>53565.247000000003</v>
      </c>
      <c r="D15" s="13">
        <v>46135.901170000005</v>
      </c>
      <c r="E15" s="24">
        <v>10174.396229999998</v>
      </c>
      <c r="F15" s="13">
        <v>0</v>
      </c>
      <c r="G15" s="13">
        <v>75662.931849999994</v>
      </c>
      <c r="H15" s="13">
        <v>265238.38457999995</v>
      </c>
      <c r="I15" s="176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574"/>
      <c r="AD15" s="574"/>
      <c r="AE15" s="574"/>
      <c r="AF15" s="574"/>
      <c r="AG15" s="574"/>
    </row>
    <row r="16" spans="1:33" x14ac:dyDescent="0.2">
      <c r="A16" s="918" t="s">
        <v>1074</v>
      </c>
      <c r="B16" s="24">
        <v>17976.383409999999</v>
      </c>
      <c r="C16" s="13">
        <v>91339.15115000002</v>
      </c>
      <c r="D16" s="13">
        <v>139559.59096</v>
      </c>
      <c r="E16" s="24">
        <v>19281.886969999996</v>
      </c>
      <c r="F16" s="13">
        <v>0</v>
      </c>
      <c r="G16" s="13">
        <v>0</v>
      </c>
      <c r="H16" s="13">
        <v>268157.01248999999</v>
      </c>
      <c r="I16" s="176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574"/>
      <c r="AD16" s="574"/>
      <c r="AE16" s="574"/>
      <c r="AF16" s="574"/>
      <c r="AG16" s="574"/>
    </row>
    <row r="17" spans="1:33" x14ac:dyDescent="0.2">
      <c r="A17" s="919" t="s">
        <v>1033</v>
      </c>
      <c r="B17" s="26">
        <v>74461.726960000015</v>
      </c>
      <c r="C17" s="17">
        <v>142105.10708000005</v>
      </c>
      <c r="D17" s="17">
        <v>184666.51294999997</v>
      </c>
      <c r="E17" s="26">
        <v>16233.851690000003</v>
      </c>
      <c r="F17" s="17">
        <v>0</v>
      </c>
      <c r="G17" s="17">
        <v>0</v>
      </c>
      <c r="H17" s="17">
        <v>417467.19867999997</v>
      </c>
      <c r="I17" s="176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574"/>
      <c r="AD17" s="574"/>
      <c r="AE17" s="574"/>
      <c r="AF17" s="574"/>
      <c r="AG17" s="574"/>
    </row>
    <row r="18" spans="1:33" x14ac:dyDescent="0.2">
      <c r="A18" s="920" t="s">
        <v>1899</v>
      </c>
      <c r="B18" s="25">
        <v>8843.2681999999986</v>
      </c>
      <c r="C18" s="18">
        <v>17172.846479999997</v>
      </c>
      <c r="D18" s="18">
        <v>26309.373400000008</v>
      </c>
      <c r="E18" s="25">
        <v>1681.5353500000001</v>
      </c>
      <c r="F18" s="18">
        <v>0</v>
      </c>
      <c r="G18" s="18">
        <v>0</v>
      </c>
      <c r="H18" s="18">
        <v>54007.023430000001</v>
      </c>
      <c r="I18" s="176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574"/>
      <c r="AD18" s="574"/>
      <c r="AE18" s="574"/>
      <c r="AF18" s="574"/>
      <c r="AG18" s="574"/>
    </row>
    <row r="19" spans="1:33" x14ac:dyDescent="0.2">
      <c r="A19" s="918" t="s">
        <v>1901</v>
      </c>
      <c r="B19" s="24">
        <v>6155.9425000000001</v>
      </c>
      <c r="C19" s="13">
        <v>0</v>
      </c>
      <c r="D19" s="13">
        <v>0</v>
      </c>
      <c r="E19" s="24">
        <v>0</v>
      </c>
      <c r="F19" s="13">
        <v>0</v>
      </c>
      <c r="G19" s="13">
        <v>0</v>
      </c>
      <c r="H19" s="13">
        <v>6155.9425000000001</v>
      </c>
      <c r="I19" s="176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574"/>
      <c r="AD19" s="574"/>
      <c r="AE19" s="574"/>
      <c r="AF19" s="574"/>
      <c r="AG19" s="574"/>
    </row>
    <row r="20" spans="1:33" x14ac:dyDescent="0.2">
      <c r="A20" s="918" t="s">
        <v>1900</v>
      </c>
      <c r="B20" s="24">
        <v>16493.116180000001</v>
      </c>
      <c r="C20" s="13">
        <v>6888.2965300000005</v>
      </c>
      <c r="D20" s="13">
        <v>2246.8915200000006</v>
      </c>
      <c r="E20" s="24">
        <v>26918.617679999999</v>
      </c>
      <c r="F20" s="13">
        <v>0</v>
      </c>
      <c r="G20" s="13">
        <v>0</v>
      </c>
      <c r="H20" s="13">
        <v>52546.921910000005</v>
      </c>
      <c r="I20" s="176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574"/>
      <c r="AD20" s="574"/>
      <c r="AE20" s="574"/>
      <c r="AF20" s="574"/>
      <c r="AG20" s="574"/>
    </row>
    <row r="21" spans="1:33" x14ac:dyDescent="0.2">
      <c r="A21" s="919" t="s">
        <v>1090</v>
      </c>
      <c r="B21" s="26">
        <v>12052.606390000003</v>
      </c>
      <c r="C21" s="17">
        <v>13071.446980000001</v>
      </c>
      <c r="D21" s="17">
        <v>224191.76854999998</v>
      </c>
      <c r="E21" s="26">
        <v>55717.459230000015</v>
      </c>
      <c r="F21" s="17">
        <v>0</v>
      </c>
      <c r="G21" s="17">
        <v>0</v>
      </c>
      <c r="H21" s="17">
        <v>305033.28115</v>
      </c>
      <c r="I21" s="176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574"/>
      <c r="AD21" s="574"/>
      <c r="AE21" s="574"/>
      <c r="AF21" s="574"/>
      <c r="AG21" s="574"/>
    </row>
    <row r="22" spans="1:33" x14ac:dyDescent="0.2">
      <c r="A22" s="920" t="s">
        <v>140</v>
      </c>
      <c r="B22" s="25">
        <v>88.59481744368</v>
      </c>
      <c r="C22" s="18">
        <v>0</v>
      </c>
      <c r="D22" s="18">
        <v>0</v>
      </c>
      <c r="E22" s="25">
        <v>0</v>
      </c>
      <c r="F22" s="18">
        <v>0</v>
      </c>
      <c r="G22" s="18">
        <v>0</v>
      </c>
      <c r="H22" s="18">
        <v>88.59481744368</v>
      </c>
      <c r="I22" s="176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574"/>
      <c r="AD22" s="574"/>
      <c r="AE22" s="574"/>
      <c r="AF22" s="574"/>
      <c r="AG22" s="574"/>
    </row>
    <row r="23" spans="1:33" x14ac:dyDescent="0.2">
      <c r="A23" s="918" t="s">
        <v>1976</v>
      </c>
      <c r="B23" s="24">
        <v>38924.60474000001</v>
      </c>
      <c r="C23" s="13">
        <v>16232.193950000001</v>
      </c>
      <c r="D23" s="13">
        <v>50.776689999999995</v>
      </c>
      <c r="E23" s="24">
        <v>3393.7820300000003</v>
      </c>
      <c r="F23" s="13">
        <v>0</v>
      </c>
      <c r="G23" s="13">
        <v>57329.532920000005</v>
      </c>
      <c r="H23" s="13">
        <v>115930.89033000002</v>
      </c>
      <c r="I23" s="176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574"/>
      <c r="AD23" s="574"/>
      <c r="AE23" s="574"/>
      <c r="AF23" s="574"/>
      <c r="AG23" s="574"/>
    </row>
    <row r="24" spans="1:33" x14ac:dyDescent="0.2">
      <c r="A24" s="918" t="s">
        <v>1902</v>
      </c>
      <c r="B24" s="24">
        <v>0</v>
      </c>
      <c r="C24" s="13">
        <v>0</v>
      </c>
      <c r="D24" s="13">
        <v>0</v>
      </c>
      <c r="E24" s="24">
        <v>0</v>
      </c>
      <c r="F24" s="13">
        <v>150.48071999999999</v>
      </c>
      <c r="G24" s="13">
        <v>0</v>
      </c>
      <c r="H24" s="13">
        <v>150.48071999999999</v>
      </c>
      <c r="I24" s="176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574"/>
      <c r="AD24" s="574"/>
      <c r="AE24" s="574"/>
      <c r="AF24" s="574"/>
      <c r="AG24" s="574"/>
    </row>
    <row r="25" spans="1:33" x14ac:dyDescent="0.2">
      <c r="A25" s="919" t="s">
        <v>1129</v>
      </c>
      <c r="B25" s="26">
        <v>2676.9134100000001</v>
      </c>
      <c r="C25" s="17">
        <v>1334.8009573425757</v>
      </c>
      <c r="D25" s="17">
        <v>0</v>
      </c>
      <c r="E25" s="26">
        <v>311.0803426574243</v>
      </c>
      <c r="F25" s="17">
        <v>0</v>
      </c>
      <c r="G25" s="17">
        <v>0</v>
      </c>
      <c r="H25" s="17">
        <v>4322.7947100000001</v>
      </c>
      <c r="I25" s="176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574"/>
      <c r="AD25" s="574"/>
      <c r="AE25" s="574"/>
      <c r="AF25" s="574"/>
      <c r="AG25" s="574"/>
    </row>
    <row r="26" spans="1:33" x14ac:dyDescent="0.2">
      <c r="A26" s="920" t="s">
        <v>999</v>
      </c>
      <c r="B26" s="25">
        <v>378.43528999999995</v>
      </c>
      <c r="C26" s="18">
        <v>2701.6063399999998</v>
      </c>
      <c r="D26" s="18">
        <v>6032.2480299999997</v>
      </c>
      <c r="E26" s="25">
        <v>2275.8950299999997</v>
      </c>
      <c r="F26" s="18">
        <v>0</v>
      </c>
      <c r="G26" s="18">
        <v>0</v>
      </c>
      <c r="H26" s="18">
        <v>11388.184689999998</v>
      </c>
      <c r="I26" s="176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574"/>
      <c r="AD26" s="574"/>
      <c r="AE26" s="574"/>
      <c r="AF26" s="574"/>
      <c r="AG26" s="574"/>
    </row>
    <row r="27" spans="1:33" x14ac:dyDescent="0.2">
      <c r="A27" s="918" t="s">
        <v>1908</v>
      </c>
      <c r="B27" s="24">
        <v>46928.588309999999</v>
      </c>
      <c r="C27" s="13">
        <v>56263.030400000011</v>
      </c>
      <c r="D27" s="13">
        <v>64978.108119999983</v>
      </c>
      <c r="E27" s="24">
        <v>10162.329529999999</v>
      </c>
      <c r="F27" s="13">
        <v>0</v>
      </c>
      <c r="G27" s="13">
        <v>0</v>
      </c>
      <c r="H27" s="13">
        <v>178332.05635999999</v>
      </c>
      <c r="I27" s="176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574"/>
      <c r="AD27" s="574"/>
      <c r="AE27" s="574"/>
      <c r="AF27" s="574"/>
      <c r="AG27" s="574"/>
    </row>
    <row r="28" spans="1:33" x14ac:dyDescent="0.2">
      <c r="A28" s="918" t="s">
        <v>1758</v>
      </c>
      <c r="B28" s="24">
        <v>10079.979300000001</v>
      </c>
      <c r="C28" s="13">
        <v>0</v>
      </c>
      <c r="D28" s="13">
        <v>0</v>
      </c>
      <c r="E28" s="24">
        <v>0</v>
      </c>
      <c r="F28" s="13">
        <v>0</v>
      </c>
      <c r="G28" s="13">
        <v>0</v>
      </c>
      <c r="H28" s="13">
        <v>10079.979300000001</v>
      </c>
      <c r="I28" s="176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574"/>
      <c r="AD28" s="574"/>
      <c r="AE28" s="574"/>
      <c r="AF28" s="574"/>
      <c r="AG28" s="574"/>
    </row>
    <row r="29" spans="1:33" x14ac:dyDescent="0.2">
      <c r="A29" s="919" t="s">
        <v>1076</v>
      </c>
      <c r="B29" s="26">
        <v>62856.492729999991</v>
      </c>
      <c r="C29" s="17">
        <v>96960.183669999999</v>
      </c>
      <c r="D29" s="17">
        <v>110796.68672999999</v>
      </c>
      <c r="E29" s="26">
        <v>6356.1903799999991</v>
      </c>
      <c r="F29" s="17">
        <v>0</v>
      </c>
      <c r="G29" s="17">
        <v>0</v>
      </c>
      <c r="H29" s="17">
        <v>276969.55350999994</v>
      </c>
      <c r="I29" s="176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574"/>
      <c r="AD29" s="574"/>
      <c r="AE29" s="574"/>
      <c r="AF29" s="574"/>
      <c r="AG29" s="574"/>
    </row>
    <row r="30" spans="1:33" x14ac:dyDescent="0.2">
      <c r="A30" s="920" t="s">
        <v>1102</v>
      </c>
      <c r="B30" s="25">
        <v>0</v>
      </c>
      <c r="C30" s="18">
        <v>49656.918070000007</v>
      </c>
      <c r="D30" s="18">
        <v>0</v>
      </c>
      <c r="E30" s="25">
        <v>329.75711999999999</v>
      </c>
      <c r="F30" s="18">
        <v>0</v>
      </c>
      <c r="G30" s="18">
        <v>0</v>
      </c>
      <c r="H30" s="18">
        <v>49986.675190000009</v>
      </c>
      <c r="I30" s="176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574"/>
      <c r="AD30" s="574"/>
      <c r="AE30" s="574"/>
      <c r="AF30" s="574"/>
      <c r="AG30" s="574"/>
    </row>
    <row r="31" spans="1:33" x14ac:dyDescent="0.2">
      <c r="A31" s="918" t="s">
        <v>1997</v>
      </c>
      <c r="B31" s="24">
        <v>20240.078550000002</v>
      </c>
      <c r="C31" s="13">
        <v>20769.180550000008</v>
      </c>
      <c r="D31" s="13">
        <v>25883.805369999995</v>
      </c>
      <c r="E31" s="24">
        <v>1153.26532</v>
      </c>
      <c r="F31" s="13">
        <v>0</v>
      </c>
      <c r="G31" s="13">
        <v>0</v>
      </c>
      <c r="H31" s="13">
        <v>68046.329790000018</v>
      </c>
      <c r="I31" s="176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574"/>
      <c r="AD31" s="574"/>
      <c r="AE31" s="574"/>
      <c r="AF31" s="574"/>
      <c r="AG31" s="574"/>
    </row>
    <row r="32" spans="1:33" x14ac:dyDescent="0.2">
      <c r="A32" s="918" t="s">
        <v>1881</v>
      </c>
      <c r="B32" s="24">
        <v>3091.4831300000005</v>
      </c>
      <c r="C32" s="13">
        <v>19564.137300000002</v>
      </c>
      <c r="D32" s="13">
        <v>157169.37396000003</v>
      </c>
      <c r="E32" s="24">
        <v>27936.456160000005</v>
      </c>
      <c r="F32" s="13">
        <v>0</v>
      </c>
      <c r="G32" s="13">
        <v>0</v>
      </c>
      <c r="H32" s="13">
        <v>207761.45055000004</v>
      </c>
      <c r="I32" s="176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574"/>
      <c r="AD32" s="574"/>
      <c r="AE32" s="574"/>
      <c r="AF32" s="574"/>
      <c r="AG32" s="574"/>
    </row>
    <row r="33" spans="1:33" x14ac:dyDescent="0.2">
      <c r="A33" s="919" t="s">
        <v>1028</v>
      </c>
      <c r="B33" s="26">
        <v>148419.76763999998</v>
      </c>
      <c r="C33" s="17">
        <v>99718.023660000006</v>
      </c>
      <c r="D33" s="17">
        <v>170994.90257000003</v>
      </c>
      <c r="E33" s="26">
        <v>6668.7252399999988</v>
      </c>
      <c r="F33" s="17">
        <v>0</v>
      </c>
      <c r="G33" s="17">
        <v>0</v>
      </c>
      <c r="H33" s="17">
        <v>425801.41911000002</v>
      </c>
      <c r="I33" s="176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574"/>
      <c r="AD33" s="574"/>
      <c r="AE33" s="574"/>
      <c r="AF33" s="574"/>
      <c r="AG33" s="574"/>
    </row>
    <row r="34" spans="1:33" x14ac:dyDescent="0.2">
      <c r="A34" s="920" t="s">
        <v>1753</v>
      </c>
      <c r="B34" s="25">
        <v>23471.102720000003</v>
      </c>
      <c r="C34" s="18">
        <v>25690.70453000001</v>
      </c>
      <c r="D34" s="18">
        <v>14293.7521</v>
      </c>
      <c r="E34" s="25">
        <v>2605.1599900000001</v>
      </c>
      <c r="F34" s="18">
        <v>0</v>
      </c>
      <c r="G34" s="18">
        <v>0</v>
      </c>
      <c r="H34" s="18">
        <v>66060.719340000011</v>
      </c>
      <c r="I34" s="176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574"/>
      <c r="AD34" s="574"/>
      <c r="AE34" s="574"/>
      <c r="AF34" s="574"/>
      <c r="AG34" s="574"/>
    </row>
    <row r="35" spans="1:33" x14ac:dyDescent="0.2">
      <c r="A35" s="918" t="s">
        <v>1077</v>
      </c>
      <c r="B35" s="24">
        <v>1288.7646199999999</v>
      </c>
      <c r="C35" s="13">
        <v>22618.341550000001</v>
      </c>
      <c r="D35" s="13">
        <v>25375.291960000002</v>
      </c>
      <c r="E35" s="24">
        <v>4368.3490899999997</v>
      </c>
      <c r="F35" s="13">
        <v>0</v>
      </c>
      <c r="G35" s="13">
        <v>0</v>
      </c>
      <c r="H35" s="13">
        <v>53650.747220000005</v>
      </c>
      <c r="I35" s="176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574"/>
      <c r="AD35" s="574"/>
      <c r="AE35" s="574"/>
      <c r="AF35" s="574"/>
      <c r="AG35" s="574"/>
    </row>
    <row r="36" spans="1:33" x14ac:dyDescent="0.2">
      <c r="A36" s="918" t="s">
        <v>1032</v>
      </c>
      <c r="B36" s="24">
        <v>4203.7348899999997</v>
      </c>
      <c r="C36" s="13">
        <v>1751.4048500000001</v>
      </c>
      <c r="D36" s="13">
        <v>2245.9133099999995</v>
      </c>
      <c r="E36" s="24">
        <v>423.10535999999996</v>
      </c>
      <c r="F36" s="13">
        <v>0</v>
      </c>
      <c r="G36" s="13">
        <v>0</v>
      </c>
      <c r="H36" s="13">
        <v>8624.1584099999982</v>
      </c>
      <c r="I36" s="176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574"/>
      <c r="AD36" s="574"/>
      <c r="AE36" s="574"/>
      <c r="AF36" s="574"/>
      <c r="AG36" s="574"/>
    </row>
    <row r="37" spans="1:33" x14ac:dyDescent="0.2">
      <c r="A37" s="919" t="s">
        <v>1031</v>
      </c>
      <c r="B37" s="26">
        <v>3103.1455700000001</v>
      </c>
      <c r="C37" s="17">
        <v>13923.938239999996</v>
      </c>
      <c r="D37" s="17">
        <v>13915.484839999999</v>
      </c>
      <c r="E37" s="26">
        <v>3983.9788799999997</v>
      </c>
      <c r="F37" s="17">
        <v>0</v>
      </c>
      <c r="G37" s="17">
        <v>7887.2370099999998</v>
      </c>
      <c r="H37" s="17">
        <v>42813.784539999993</v>
      </c>
      <c r="I37" s="176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574"/>
      <c r="AD37" s="574"/>
      <c r="AE37" s="574"/>
      <c r="AF37" s="574"/>
      <c r="AG37" s="574"/>
    </row>
    <row r="38" spans="1:33" x14ac:dyDescent="0.2">
      <c r="A38" s="920" t="s">
        <v>1101</v>
      </c>
      <c r="B38" s="25">
        <v>2931.1133499999996</v>
      </c>
      <c r="C38" s="18">
        <v>2118.3651400000003</v>
      </c>
      <c r="D38" s="18">
        <v>3724.69868</v>
      </c>
      <c r="E38" s="25">
        <v>1103.20497</v>
      </c>
      <c r="F38" s="18">
        <v>0</v>
      </c>
      <c r="G38" s="18">
        <v>0</v>
      </c>
      <c r="H38" s="18">
        <v>9877.3821399999997</v>
      </c>
      <c r="I38" s="176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574"/>
      <c r="AD38" s="574"/>
      <c r="AE38" s="574"/>
      <c r="AF38" s="574"/>
      <c r="AG38" s="574"/>
    </row>
    <row r="39" spans="1:33" x14ac:dyDescent="0.2">
      <c r="A39" s="918" t="s">
        <v>1934</v>
      </c>
      <c r="B39" s="24">
        <v>30633.646530000009</v>
      </c>
      <c r="C39" s="13">
        <v>58313.982349999984</v>
      </c>
      <c r="D39" s="13">
        <v>31456.889520000008</v>
      </c>
      <c r="E39" s="24">
        <v>4666.8834499999994</v>
      </c>
      <c r="F39" s="13">
        <v>0</v>
      </c>
      <c r="G39" s="13">
        <v>0</v>
      </c>
      <c r="H39" s="13">
        <v>125071.40184999999</v>
      </c>
      <c r="I39" s="176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574"/>
      <c r="AD39" s="574"/>
      <c r="AE39" s="574"/>
      <c r="AF39" s="574"/>
      <c r="AG39" s="574"/>
    </row>
    <row r="40" spans="1:33" x14ac:dyDescent="0.2">
      <c r="A40" s="918" t="s">
        <v>1877</v>
      </c>
      <c r="B40" s="24">
        <v>3039.9670000000001</v>
      </c>
      <c r="C40" s="13">
        <v>5969.509</v>
      </c>
      <c r="D40" s="13">
        <v>10074.519</v>
      </c>
      <c r="E40" s="24">
        <v>1042.8019999999999</v>
      </c>
      <c r="F40" s="13">
        <v>0</v>
      </c>
      <c r="G40" s="13">
        <v>0</v>
      </c>
      <c r="H40" s="13">
        <v>20126.797000000002</v>
      </c>
      <c r="I40" s="176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574"/>
      <c r="AD40" s="574"/>
      <c r="AE40" s="574"/>
      <c r="AF40" s="574"/>
      <c r="AG40" s="574"/>
    </row>
    <row r="41" spans="1:33" x14ac:dyDescent="0.2">
      <c r="A41" s="918" t="s">
        <v>1100</v>
      </c>
      <c r="B41" s="24">
        <v>4807.2780470000007</v>
      </c>
      <c r="C41" s="13">
        <v>53868.181124800001</v>
      </c>
      <c r="D41" s="13">
        <v>52733.860796799985</v>
      </c>
      <c r="E41" s="24">
        <v>3100.3731499999994</v>
      </c>
      <c r="F41" s="13">
        <v>0</v>
      </c>
      <c r="G41" s="13">
        <v>0</v>
      </c>
      <c r="H41" s="13">
        <v>114509.69311859999</v>
      </c>
      <c r="I41" s="176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574"/>
      <c r="AD41" s="574"/>
      <c r="AE41" s="574"/>
      <c r="AF41" s="574"/>
      <c r="AG41" s="574"/>
    </row>
    <row r="42" spans="1:33" x14ac:dyDescent="0.2">
      <c r="A42" s="920" t="s">
        <v>1073</v>
      </c>
      <c r="B42" s="25">
        <v>26282.457149999998</v>
      </c>
      <c r="C42" s="18">
        <v>3771.3647000000001</v>
      </c>
      <c r="D42" s="18">
        <v>10225.863029999997</v>
      </c>
      <c r="E42" s="25">
        <v>738.33500000000004</v>
      </c>
      <c r="F42" s="18">
        <v>0</v>
      </c>
      <c r="G42" s="18">
        <v>0</v>
      </c>
      <c r="H42" s="18">
        <v>41018.01988</v>
      </c>
      <c r="I42" s="176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574"/>
      <c r="AD42" s="574"/>
      <c r="AE42" s="574"/>
      <c r="AF42" s="574"/>
      <c r="AG42" s="574"/>
    </row>
    <row r="43" spans="1:33" x14ac:dyDescent="0.2">
      <c r="A43" s="918" t="s">
        <v>1488</v>
      </c>
      <c r="B43" s="24">
        <v>18908.334709999999</v>
      </c>
      <c r="C43" s="13">
        <v>35283.958939999997</v>
      </c>
      <c r="D43" s="13">
        <v>23156.604329999998</v>
      </c>
      <c r="E43" s="24">
        <v>4752.209240000001</v>
      </c>
      <c r="F43" s="13">
        <v>0</v>
      </c>
      <c r="G43" s="13">
        <v>0</v>
      </c>
      <c r="H43" s="13">
        <v>82101.107219999991</v>
      </c>
      <c r="I43" s="176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574"/>
      <c r="AD43" s="574"/>
      <c r="AE43" s="574"/>
      <c r="AF43" s="574"/>
      <c r="AG43" s="574"/>
    </row>
    <row r="44" spans="1:33" x14ac:dyDescent="0.2">
      <c r="A44" s="918" t="s">
        <v>5</v>
      </c>
      <c r="B44" s="24">
        <v>1549.4960000000001</v>
      </c>
      <c r="C44" s="13">
        <v>0</v>
      </c>
      <c r="D44" s="13">
        <v>9.4190000000000005</v>
      </c>
      <c r="E44" s="24">
        <v>21.536789999999996</v>
      </c>
      <c r="F44" s="13">
        <v>0</v>
      </c>
      <c r="G44" s="13">
        <v>32.152619999999999</v>
      </c>
      <c r="H44" s="13">
        <v>1612.6044100000001</v>
      </c>
      <c r="I44" s="176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574"/>
      <c r="AD44" s="574"/>
      <c r="AE44" s="574"/>
      <c r="AF44" s="574"/>
      <c r="AG44" s="574"/>
    </row>
    <row r="45" spans="1:33" x14ac:dyDescent="0.2">
      <c r="A45" s="919" t="s">
        <v>1886</v>
      </c>
      <c r="B45" s="26">
        <v>3959.2907600000003</v>
      </c>
      <c r="C45" s="17">
        <v>850.52662999999995</v>
      </c>
      <c r="D45" s="17">
        <v>4339.6637799999999</v>
      </c>
      <c r="E45" s="26">
        <v>523.34834000000001</v>
      </c>
      <c r="F45" s="17">
        <v>0</v>
      </c>
      <c r="G45" s="17">
        <v>0</v>
      </c>
      <c r="H45" s="17">
        <v>9672.8295099999996</v>
      </c>
      <c r="I45" s="176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574"/>
      <c r="AD45" s="574"/>
      <c r="AE45" s="574"/>
      <c r="AF45" s="574"/>
      <c r="AG45" s="574"/>
    </row>
    <row r="46" spans="1:33" x14ac:dyDescent="0.2">
      <c r="A46" s="918" t="s">
        <v>1029</v>
      </c>
      <c r="B46" s="24">
        <v>0</v>
      </c>
      <c r="C46" s="13">
        <v>223702.78427999999</v>
      </c>
      <c r="D46" s="13">
        <v>0</v>
      </c>
      <c r="E46" s="24">
        <v>0</v>
      </c>
      <c r="F46" s="13">
        <v>0</v>
      </c>
      <c r="G46" s="13">
        <v>0</v>
      </c>
      <c r="H46" s="13">
        <v>223702.78427999999</v>
      </c>
      <c r="I46" s="176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574"/>
      <c r="AD46" s="574"/>
      <c r="AE46" s="574"/>
      <c r="AF46" s="574"/>
      <c r="AG46" s="574"/>
    </row>
    <row r="47" spans="1:33" x14ac:dyDescent="0.2">
      <c r="A47" s="918" t="s">
        <v>1878</v>
      </c>
      <c r="B47" s="24">
        <v>2027.5877399999997</v>
      </c>
      <c r="C47" s="13">
        <v>5593.7520999999988</v>
      </c>
      <c r="D47" s="13">
        <v>167199.38323999997</v>
      </c>
      <c r="E47" s="24">
        <v>1352.9635500000002</v>
      </c>
      <c r="F47" s="13">
        <v>0</v>
      </c>
      <c r="G47" s="13">
        <v>0</v>
      </c>
      <c r="H47" s="13">
        <v>176173.68662999995</v>
      </c>
      <c r="I47" s="176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574"/>
      <c r="AD47" s="574"/>
      <c r="AE47" s="574"/>
      <c r="AF47" s="574"/>
      <c r="AG47" s="574"/>
    </row>
    <row r="48" spans="1:33" x14ac:dyDescent="0.2">
      <c r="A48" s="919" t="s">
        <v>1022</v>
      </c>
      <c r="B48" s="26">
        <v>2414.78944</v>
      </c>
      <c r="C48" s="17">
        <v>21215.662909999999</v>
      </c>
      <c r="D48" s="17">
        <v>55551.233339999999</v>
      </c>
      <c r="E48" s="26">
        <v>30075.922309999998</v>
      </c>
      <c r="F48" s="17">
        <v>0</v>
      </c>
      <c r="G48" s="17">
        <v>0</v>
      </c>
      <c r="H48" s="17">
        <v>109257.60799999999</v>
      </c>
      <c r="I48" s="176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574"/>
      <c r="AD48" s="574"/>
      <c r="AE48" s="574"/>
      <c r="AF48" s="574"/>
      <c r="AG48" s="574"/>
    </row>
    <row r="49" spans="1:33" s="576" customFormat="1" x14ac:dyDescent="0.2">
      <c r="A49" s="1675" t="s">
        <v>827</v>
      </c>
      <c r="B49" s="1681">
        <v>690370.21903444349</v>
      </c>
      <c r="C49" s="1681">
        <v>1162014.6464621425</v>
      </c>
      <c r="D49" s="1681">
        <v>1573318.5169467996</v>
      </c>
      <c r="E49" s="1681">
        <v>251186.64112265737</v>
      </c>
      <c r="F49" s="1681">
        <v>150.48071999999999</v>
      </c>
      <c r="G49" s="1681">
        <v>140911.85440000001</v>
      </c>
      <c r="H49" s="1682">
        <v>3817952.3586860439</v>
      </c>
      <c r="I49" s="173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575"/>
      <c r="AD49" s="575"/>
      <c r="AE49" s="575"/>
      <c r="AF49" s="575"/>
      <c r="AG49" s="575"/>
    </row>
    <row r="50" spans="1:33" s="576" customFormat="1" x14ac:dyDescent="0.2">
      <c r="A50" s="1676" t="s">
        <v>828</v>
      </c>
      <c r="B50" s="45"/>
      <c r="C50" s="38"/>
      <c r="D50" s="38"/>
      <c r="E50" s="45"/>
      <c r="F50" s="38"/>
      <c r="G50" s="38"/>
      <c r="H50" s="38"/>
      <c r="I50" s="173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575"/>
      <c r="AD50" s="575"/>
      <c r="AE50" s="575"/>
      <c r="AF50" s="575"/>
      <c r="AG50" s="575"/>
    </row>
    <row r="51" spans="1:33" x14ac:dyDescent="0.2">
      <c r="A51" s="918" t="s">
        <v>1879</v>
      </c>
      <c r="B51" s="24">
        <v>55638.133089999996</v>
      </c>
      <c r="C51" s="13">
        <v>1495.1096699999998</v>
      </c>
      <c r="D51" s="13">
        <v>3.1902499999999998</v>
      </c>
      <c r="E51" s="24">
        <v>198.50119000000001</v>
      </c>
      <c r="F51" s="13">
        <v>0</v>
      </c>
      <c r="G51" s="13">
        <v>0</v>
      </c>
      <c r="H51" s="13">
        <v>57334.934199999996</v>
      </c>
      <c r="I51" s="176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574"/>
      <c r="AD51" s="574"/>
      <c r="AE51" s="574"/>
      <c r="AF51" s="574"/>
      <c r="AG51" s="574"/>
    </row>
    <row r="52" spans="1:33" x14ac:dyDescent="0.2">
      <c r="A52" s="918" t="s">
        <v>1880</v>
      </c>
      <c r="B52" s="24">
        <v>15475.254929999999</v>
      </c>
      <c r="C52" s="13">
        <v>3563.7771399999997</v>
      </c>
      <c r="D52" s="13">
        <v>0</v>
      </c>
      <c r="E52" s="24">
        <v>560.54721999999992</v>
      </c>
      <c r="F52" s="13">
        <v>0</v>
      </c>
      <c r="G52" s="13">
        <v>0</v>
      </c>
      <c r="H52" s="13">
        <v>19599.579289999998</v>
      </c>
      <c r="I52" s="176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574"/>
      <c r="AD52" s="574"/>
      <c r="AE52" s="574"/>
      <c r="AF52" s="574"/>
      <c r="AG52" s="574"/>
    </row>
    <row r="53" spans="1:33" x14ac:dyDescent="0.2">
      <c r="A53" s="918" t="s">
        <v>1918</v>
      </c>
      <c r="B53" s="24">
        <v>22.111540000000002</v>
      </c>
      <c r="C53" s="13">
        <v>613.19686000000002</v>
      </c>
      <c r="D53" s="13">
        <v>91.759479999999996</v>
      </c>
      <c r="E53" s="24">
        <v>91.351240000000004</v>
      </c>
      <c r="F53" s="13">
        <v>0</v>
      </c>
      <c r="G53" s="13">
        <v>0</v>
      </c>
      <c r="H53" s="13">
        <v>818.41912000000002</v>
      </c>
      <c r="I53" s="176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574"/>
      <c r="AD53" s="574"/>
      <c r="AE53" s="574"/>
      <c r="AF53" s="574"/>
      <c r="AG53" s="574"/>
    </row>
    <row r="54" spans="1:33" x14ac:dyDescent="0.2">
      <c r="A54" s="920" t="s">
        <v>141</v>
      </c>
      <c r="B54" s="25">
        <v>835.70552120000002</v>
      </c>
      <c r="C54" s="18">
        <v>194.86685</v>
      </c>
      <c r="D54" s="18">
        <v>0</v>
      </c>
      <c r="E54" s="25">
        <v>0</v>
      </c>
      <c r="F54" s="18">
        <v>0</v>
      </c>
      <c r="G54" s="18">
        <v>0</v>
      </c>
      <c r="H54" s="18">
        <v>1030.5723711999999</v>
      </c>
      <c r="I54" s="176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574"/>
      <c r="AD54" s="574"/>
      <c r="AE54" s="574"/>
      <c r="AF54" s="574"/>
      <c r="AG54" s="574"/>
    </row>
    <row r="55" spans="1:33" x14ac:dyDescent="0.2">
      <c r="A55" s="918" t="s">
        <v>4</v>
      </c>
      <c r="B55" s="24">
        <v>0</v>
      </c>
      <c r="C55" s="13">
        <v>0</v>
      </c>
      <c r="D55" s="13">
        <v>0</v>
      </c>
      <c r="E55" s="24">
        <v>0.34499999999999997</v>
      </c>
      <c r="F55" s="13">
        <v>0</v>
      </c>
      <c r="G55" s="13">
        <v>0</v>
      </c>
      <c r="H55" s="13">
        <v>0.34499999999999997</v>
      </c>
      <c r="I55" s="176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574"/>
      <c r="AD55" s="574"/>
      <c r="AE55" s="574"/>
      <c r="AF55" s="574"/>
      <c r="AG55" s="574"/>
    </row>
    <row r="56" spans="1:33" x14ac:dyDescent="0.2">
      <c r="A56" s="919" t="s">
        <v>1104</v>
      </c>
      <c r="B56" s="26">
        <v>7101.0378737500459</v>
      </c>
      <c r="C56" s="17">
        <v>0</v>
      </c>
      <c r="D56" s="17">
        <v>1.392055203771265</v>
      </c>
      <c r="E56" s="26">
        <v>44.681161249998901</v>
      </c>
      <c r="F56" s="17">
        <v>0</v>
      </c>
      <c r="G56" s="17">
        <v>0</v>
      </c>
      <c r="H56" s="17">
        <v>7147.1110902038163</v>
      </c>
      <c r="I56" s="176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574"/>
      <c r="AD56" s="574"/>
      <c r="AE56" s="574"/>
      <c r="AF56" s="574"/>
      <c r="AG56" s="574"/>
    </row>
    <row r="57" spans="1:33" x14ac:dyDescent="0.2">
      <c r="A57" s="918" t="s">
        <v>1882</v>
      </c>
      <c r="B57" s="24">
        <v>12964.457620000001</v>
      </c>
      <c r="C57" s="13">
        <v>41.334339999999997</v>
      </c>
      <c r="D57" s="13">
        <v>0</v>
      </c>
      <c r="E57" s="24">
        <v>0</v>
      </c>
      <c r="F57" s="13">
        <v>0</v>
      </c>
      <c r="G57" s="13">
        <v>0</v>
      </c>
      <c r="H57" s="13">
        <v>13005.79196</v>
      </c>
      <c r="I57" s="176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574"/>
      <c r="AD57" s="574"/>
      <c r="AE57" s="574"/>
      <c r="AF57" s="574"/>
      <c r="AG57" s="574"/>
    </row>
    <row r="58" spans="1:33" x14ac:dyDescent="0.2">
      <c r="A58" s="918" t="s">
        <v>1754</v>
      </c>
      <c r="B58" s="24">
        <v>0</v>
      </c>
      <c r="C58" s="13">
        <v>1708.9666400000001</v>
      </c>
      <c r="D58" s="13">
        <v>0</v>
      </c>
      <c r="E58" s="24">
        <v>261.12470999999999</v>
      </c>
      <c r="F58" s="13">
        <v>0</v>
      </c>
      <c r="G58" s="13">
        <v>0</v>
      </c>
      <c r="H58" s="13">
        <v>1970.0913500000001</v>
      </c>
      <c r="I58" s="176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574"/>
      <c r="AD58" s="574"/>
      <c r="AE58" s="574"/>
      <c r="AF58" s="574"/>
      <c r="AG58" s="574"/>
    </row>
    <row r="59" spans="1:33" x14ac:dyDescent="0.2">
      <c r="A59" s="919" t="s">
        <v>1885</v>
      </c>
      <c r="B59" s="26">
        <v>32773.45766</v>
      </c>
      <c r="C59" s="17">
        <v>715.95611000000008</v>
      </c>
      <c r="D59" s="17">
        <v>0</v>
      </c>
      <c r="E59" s="26">
        <v>14.97893</v>
      </c>
      <c r="F59" s="17">
        <v>0</v>
      </c>
      <c r="G59" s="17">
        <v>0</v>
      </c>
      <c r="H59" s="17">
        <v>33504.392699999997</v>
      </c>
      <c r="I59" s="176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574"/>
      <c r="AD59" s="574"/>
      <c r="AE59" s="574"/>
      <c r="AF59" s="574"/>
      <c r="AG59" s="574"/>
    </row>
    <row r="60" spans="1:33" s="576" customFormat="1" x14ac:dyDescent="0.2">
      <c r="A60" s="1675" t="s">
        <v>829</v>
      </c>
      <c r="B60" s="1682">
        <v>124810.15823495004</v>
      </c>
      <c r="C60" s="1682">
        <v>8333.2076100000013</v>
      </c>
      <c r="D60" s="1682">
        <v>96.341785203771266</v>
      </c>
      <c r="E60" s="1682">
        <v>1171.5294512499988</v>
      </c>
      <c r="F60" s="1682">
        <v>0</v>
      </c>
      <c r="G60" s="1682">
        <v>0</v>
      </c>
      <c r="H60" s="1682">
        <v>134411.23708140384</v>
      </c>
      <c r="I60" s="173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575"/>
      <c r="AD60" s="575"/>
      <c r="AE60" s="575"/>
      <c r="AF60" s="575"/>
      <c r="AG60" s="575"/>
    </row>
    <row r="61" spans="1:33" s="576" customFormat="1" x14ac:dyDescent="0.2">
      <c r="A61" s="1677" t="s">
        <v>3830</v>
      </c>
      <c r="B61" s="46"/>
      <c r="C61" s="37"/>
      <c r="D61" s="37"/>
      <c r="E61" s="46"/>
      <c r="F61" s="37"/>
      <c r="G61" s="37"/>
      <c r="H61" s="61"/>
      <c r="I61" s="173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575"/>
      <c r="AD61" s="575"/>
      <c r="AE61" s="575"/>
      <c r="AF61" s="575"/>
      <c r="AG61" s="575"/>
    </row>
    <row r="62" spans="1:33" x14ac:dyDescent="0.2">
      <c r="A62" s="918" t="s">
        <v>1755</v>
      </c>
      <c r="B62" s="24">
        <v>0</v>
      </c>
      <c r="C62" s="13">
        <v>1051.7534099999998</v>
      </c>
      <c r="D62" s="13">
        <v>0</v>
      </c>
      <c r="E62" s="24">
        <v>83.045199999999994</v>
      </c>
      <c r="F62" s="13">
        <v>0</v>
      </c>
      <c r="G62" s="13">
        <v>0</v>
      </c>
      <c r="H62" s="166">
        <v>1134.7986099999998</v>
      </c>
      <c r="I62" s="176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574"/>
      <c r="AD62" s="574"/>
      <c r="AE62" s="574"/>
      <c r="AF62" s="574"/>
      <c r="AG62" s="574"/>
    </row>
    <row r="63" spans="1:33" x14ac:dyDescent="0.2">
      <c r="A63" s="918" t="s">
        <v>1072</v>
      </c>
      <c r="B63" s="24">
        <v>4025.0138073439998</v>
      </c>
      <c r="C63" s="13">
        <v>1795.5735963900004</v>
      </c>
      <c r="D63" s="13">
        <v>0</v>
      </c>
      <c r="E63" s="24">
        <v>144.38153</v>
      </c>
      <c r="F63" s="13">
        <v>0</v>
      </c>
      <c r="G63" s="13">
        <v>0</v>
      </c>
      <c r="H63" s="166">
        <v>5964.9689337339996</v>
      </c>
      <c r="I63" s="176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574"/>
      <c r="AD63" s="574"/>
      <c r="AE63" s="574"/>
      <c r="AF63" s="574"/>
      <c r="AG63" s="574"/>
    </row>
    <row r="64" spans="1:33" x14ac:dyDescent="0.2">
      <c r="A64" s="918" t="s">
        <v>1103</v>
      </c>
      <c r="B64" s="24">
        <v>8838.0427017493839</v>
      </c>
      <c r="C64" s="13">
        <v>1302.2558512478224</v>
      </c>
      <c r="D64" s="13">
        <v>0</v>
      </c>
      <c r="E64" s="24">
        <v>445.38898281800004</v>
      </c>
      <c r="F64" s="13">
        <v>0</v>
      </c>
      <c r="G64" s="13">
        <v>0</v>
      </c>
      <c r="H64" s="166">
        <v>10585.687535815207</v>
      </c>
      <c r="I64" s="176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574"/>
      <c r="AD64" s="574"/>
      <c r="AE64" s="574"/>
      <c r="AF64" s="574"/>
      <c r="AG64" s="574"/>
    </row>
    <row r="65" spans="1:33" x14ac:dyDescent="0.2">
      <c r="A65" s="920" t="s">
        <v>1893</v>
      </c>
      <c r="B65" s="25">
        <v>3389.9232258675002</v>
      </c>
      <c r="C65" s="18">
        <v>3057.4945041325</v>
      </c>
      <c r="D65" s="18">
        <v>0</v>
      </c>
      <c r="E65" s="25">
        <v>504.18900000000002</v>
      </c>
      <c r="F65" s="18">
        <v>0</v>
      </c>
      <c r="G65" s="18">
        <v>0</v>
      </c>
      <c r="H65" s="18">
        <v>6951.6067300000004</v>
      </c>
      <c r="I65" s="176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574"/>
      <c r="AD65" s="574"/>
      <c r="AE65" s="574"/>
      <c r="AF65" s="574"/>
      <c r="AG65" s="574"/>
    </row>
    <row r="66" spans="1:33" x14ac:dyDescent="0.2">
      <c r="A66" s="918" t="s">
        <v>142</v>
      </c>
      <c r="B66" s="24">
        <v>260.26655091548452</v>
      </c>
      <c r="C66" s="13">
        <v>509.12280889454382</v>
      </c>
      <c r="D66" s="13">
        <v>0</v>
      </c>
      <c r="E66" s="24">
        <v>40.807650000000002</v>
      </c>
      <c r="F66" s="13">
        <v>0</v>
      </c>
      <c r="G66" s="13">
        <v>0</v>
      </c>
      <c r="H66" s="13">
        <v>810.19700981002825</v>
      </c>
      <c r="I66" s="176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574"/>
      <c r="AD66" s="574"/>
      <c r="AE66" s="574"/>
      <c r="AF66" s="574"/>
      <c r="AG66" s="574"/>
    </row>
    <row r="67" spans="1:33" x14ac:dyDescent="0.2">
      <c r="A67" s="919" t="s">
        <v>1756</v>
      </c>
      <c r="B67" s="26">
        <v>0</v>
      </c>
      <c r="C67" s="17">
        <v>623.57899999999995</v>
      </c>
      <c r="D67" s="17">
        <v>0</v>
      </c>
      <c r="E67" s="26">
        <v>0</v>
      </c>
      <c r="F67" s="17">
        <v>0</v>
      </c>
      <c r="G67" s="17">
        <v>0</v>
      </c>
      <c r="H67" s="17">
        <v>623.57899999999995</v>
      </c>
      <c r="I67" s="176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574"/>
      <c r="AD67" s="574"/>
      <c r="AE67" s="574"/>
      <c r="AF67" s="574"/>
      <c r="AG67" s="574"/>
    </row>
    <row r="68" spans="1:33" x14ac:dyDescent="0.2">
      <c r="A68" s="918" t="s">
        <v>1919</v>
      </c>
      <c r="B68" s="24">
        <v>6096.5316399999992</v>
      </c>
      <c r="C68" s="13">
        <v>1504.3550500000001</v>
      </c>
      <c r="D68" s="13">
        <v>10.49456</v>
      </c>
      <c r="E68" s="24">
        <v>105.79949999999999</v>
      </c>
      <c r="F68" s="13">
        <v>0</v>
      </c>
      <c r="G68" s="13">
        <v>0</v>
      </c>
      <c r="H68" s="166">
        <v>7717.1807499999995</v>
      </c>
      <c r="I68" s="176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574"/>
      <c r="AD68" s="574"/>
      <c r="AE68" s="574"/>
      <c r="AF68" s="574"/>
      <c r="AG68" s="574"/>
    </row>
    <row r="69" spans="1:33" x14ac:dyDescent="0.2">
      <c r="A69" s="918" t="s">
        <v>1883</v>
      </c>
      <c r="B69" s="24">
        <v>87856.433569999994</v>
      </c>
      <c r="C69" s="13">
        <v>0</v>
      </c>
      <c r="D69" s="13">
        <v>0</v>
      </c>
      <c r="E69" s="24">
        <v>0</v>
      </c>
      <c r="F69" s="13">
        <v>0</v>
      </c>
      <c r="G69" s="13">
        <v>0</v>
      </c>
      <c r="H69" s="166">
        <v>87856.433569999994</v>
      </c>
      <c r="I69" s="176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574"/>
      <c r="AD69" s="574"/>
      <c r="AE69" s="574"/>
      <c r="AF69" s="574"/>
      <c r="AG69" s="574"/>
    </row>
    <row r="70" spans="1:33" x14ac:dyDescent="0.2">
      <c r="A70" s="918" t="s">
        <v>1244</v>
      </c>
      <c r="B70" s="24">
        <v>0</v>
      </c>
      <c r="C70" s="13">
        <v>1789.0495900000001</v>
      </c>
      <c r="D70" s="13">
        <v>0</v>
      </c>
      <c r="E70" s="24">
        <v>0</v>
      </c>
      <c r="F70" s="13">
        <v>0</v>
      </c>
      <c r="G70" s="13">
        <v>0</v>
      </c>
      <c r="H70" s="166">
        <v>1789.0495900000001</v>
      </c>
      <c r="I70" s="176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574"/>
      <c r="AD70" s="574"/>
      <c r="AE70" s="574"/>
      <c r="AF70" s="574"/>
      <c r="AG70" s="574"/>
    </row>
    <row r="71" spans="1:33" x14ac:dyDescent="0.2">
      <c r="A71" s="919" t="s">
        <v>1884</v>
      </c>
      <c r="B71" s="26">
        <v>608.94799999999998</v>
      </c>
      <c r="C71" s="17">
        <v>253.01300000000001</v>
      </c>
      <c r="D71" s="17">
        <v>500</v>
      </c>
      <c r="E71" s="26">
        <v>82.5</v>
      </c>
      <c r="F71" s="17">
        <v>0</v>
      </c>
      <c r="G71" s="17">
        <v>0</v>
      </c>
      <c r="H71" s="168">
        <v>1444.461</v>
      </c>
      <c r="I71" s="176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574"/>
      <c r="AD71" s="574"/>
      <c r="AE71" s="574"/>
      <c r="AF71" s="574"/>
      <c r="AG71" s="574"/>
    </row>
    <row r="72" spans="1:33" x14ac:dyDescent="0.2">
      <c r="A72" s="918" t="s">
        <v>2234</v>
      </c>
      <c r="B72" s="24">
        <v>0</v>
      </c>
      <c r="C72" s="13">
        <v>7510.1190199442626</v>
      </c>
      <c r="D72" s="13">
        <v>0</v>
      </c>
      <c r="E72" s="24">
        <v>112.24607005573756</v>
      </c>
      <c r="F72" s="13">
        <v>0</v>
      </c>
      <c r="G72" s="13">
        <v>0</v>
      </c>
      <c r="H72" s="166">
        <v>7622.3650900000002</v>
      </c>
      <c r="I72" s="176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574"/>
      <c r="AD72" s="574"/>
      <c r="AE72" s="574"/>
      <c r="AF72" s="574"/>
      <c r="AG72" s="574"/>
    </row>
    <row r="73" spans="1:33" x14ac:dyDescent="0.2">
      <c r="A73" s="918" t="s">
        <v>1887</v>
      </c>
      <c r="B73" s="24">
        <v>0</v>
      </c>
      <c r="C73" s="13">
        <v>1812.6921100000002</v>
      </c>
      <c r="D73" s="13">
        <v>0</v>
      </c>
      <c r="E73" s="24">
        <v>0</v>
      </c>
      <c r="F73" s="13">
        <v>0</v>
      </c>
      <c r="G73" s="13">
        <v>0</v>
      </c>
      <c r="H73" s="166">
        <v>1812.6921100000002</v>
      </c>
      <c r="I73" s="176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574"/>
      <c r="AD73" s="574"/>
      <c r="AE73" s="574"/>
      <c r="AF73" s="574"/>
      <c r="AG73" s="574"/>
    </row>
    <row r="74" spans="1:33" x14ac:dyDescent="0.2">
      <c r="A74" s="918" t="s">
        <v>1888</v>
      </c>
      <c r="B74" s="24">
        <v>24574.716</v>
      </c>
      <c r="C74" s="13">
        <v>2172.7649999999999</v>
      </c>
      <c r="D74" s="13">
        <v>138.26337000000103</v>
      </c>
      <c r="E74" s="24">
        <v>475.36200000000002</v>
      </c>
      <c r="F74" s="13">
        <v>0</v>
      </c>
      <c r="G74" s="13">
        <v>0</v>
      </c>
      <c r="H74" s="166">
        <v>27361.106370000001</v>
      </c>
      <c r="I74" s="176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574"/>
      <c r="AD74" s="574"/>
      <c r="AE74" s="574"/>
      <c r="AF74" s="574"/>
      <c r="AG74" s="574"/>
    </row>
    <row r="75" spans="1:33" x14ac:dyDescent="0.2">
      <c r="A75" s="919" t="s">
        <v>1757</v>
      </c>
      <c r="B75" s="26">
        <v>0</v>
      </c>
      <c r="C75" s="17">
        <v>0</v>
      </c>
      <c r="D75" s="17">
        <v>0</v>
      </c>
      <c r="E75" s="26">
        <v>3044.0853500000003</v>
      </c>
      <c r="F75" s="17">
        <v>0</v>
      </c>
      <c r="G75" s="17">
        <v>0</v>
      </c>
      <c r="H75" s="168">
        <v>3044.0853500000003</v>
      </c>
      <c r="I75" s="176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574"/>
      <c r="AD75" s="574"/>
      <c r="AE75" s="574"/>
      <c r="AF75" s="574"/>
      <c r="AG75" s="574"/>
    </row>
    <row r="76" spans="1:33" s="576" customFormat="1" x14ac:dyDescent="0.2">
      <c r="A76" s="1678" t="s">
        <v>3846</v>
      </c>
      <c r="B76" s="1683">
        <v>135649.87549587636</v>
      </c>
      <c r="C76" s="1683">
        <v>23381.772940609128</v>
      </c>
      <c r="D76" s="1683">
        <v>648.75793000000101</v>
      </c>
      <c r="E76" s="1683">
        <v>5037.8052828737382</v>
      </c>
      <c r="F76" s="1683">
        <v>0</v>
      </c>
      <c r="G76" s="1683">
        <v>0</v>
      </c>
      <c r="H76" s="1684">
        <v>164718.21164935923</v>
      </c>
      <c r="I76" s="173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575"/>
      <c r="AD76" s="575"/>
      <c r="AE76" s="575"/>
      <c r="AF76" s="575"/>
      <c r="AG76" s="575"/>
    </row>
    <row r="77" spans="1:33" s="576" customFormat="1" x14ac:dyDescent="0.2">
      <c r="A77" s="1677" t="s">
        <v>830</v>
      </c>
      <c r="B77" s="47"/>
      <c r="C77" s="43"/>
      <c r="D77" s="43"/>
      <c r="E77" s="47"/>
      <c r="F77" s="43"/>
      <c r="G77" s="43"/>
      <c r="H77" s="175"/>
      <c r="I77" s="173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575"/>
      <c r="AD77" s="575"/>
      <c r="AE77" s="575"/>
      <c r="AF77" s="575"/>
      <c r="AG77" s="575"/>
    </row>
    <row r="78" spans="1:33" s="576" customFormat="1" x14ac:dyDescent="0.2">
      <c r="A78" s="1164" t="s">
        <v>2145</v>
      </c>
      <c r="B78" s="46">
        <v>22130.684489999992</v>
      </c>
      <c r="C78" s="37">
        <v>862.73377000000005</v>
      </c>
      <c r="D78" s="37">
        <v>2.26511</v>
      </c>
      <c r="E78" s="46">
        <v>62588.394449999993</v>
      </c>
      <c r="F78" s="37">
        <v>0</v>
      </c>
      <c r="G78" s="37">
        <v>0</v>
      </c>
      <c r="H78" s="61">
        <v>85584.077819999977</v>
      </c>
      <c r="I78" s="173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575"/>
      <c r="AD78" s="575"/>
      <c r="AE78" s="575"/>
      <c r="AF78" s="575"/>
      <c r="AG78" s="575"/>
    </row>
    <row r="79" spans="1:33" s="576" customFormat="1" x14ac:dyDescent="0.2">
      <c r="A79" s="1679" t="s">
        <v>831</v>
      </c>
      <c r="B79" s="1683">
        <v>22130.684489999992</v>
      </c>
      <c r="C79" s="1683">
        <v>862.73377000000005</v>
      </c>
      <c r="D79" s="1683">
        <v>2.26511</v>
      </c>
      <c r="E79" s="1683">
        <v>62588.394449999993</v>
      </c>
      <c r="F79" s="1683">
        <v>0</v>
      </c>
      <c r="G79" s="1683">
        <v>0</v>
      </c>
      <c r="H79" s="1683">
        <v>85584.077819999977</v>
      </c>
      <c r="I79" s="173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575"/>
      <c r="AD79" s="575"/>
      <c r="AE79" s="575"/>
      <c r="AF79" s="575"/>
      <c r="AG79" s="575"/>
    </row>
    <row r="80" spans="1:33" s="576" customFormat="1" ht="12.75" customHeight="1" thickBot="1" x14ac:dyDescent="0.25">
      <c r="A80" s="1680" t="s">
        <v>832</v>
      </c>
      <c r="B80" s="1685">
        <v>972960.93725526996</v>
      </c>
      <c r="C80" s="1685">
        <v>1194592.3607827516</v>
      </c>
      <c r="D80" s="1685">
        <v>1574065.8817720034</v>
      </c>
      <c r="E80" s="1685">
        <v>319984.37030678114</v>
      </c>
      <c r="F80" s="1685">
        <v>150.48071999999999</v>
      </c>
      <c r="G80" s="1685">
        <v>140911.85440000001</v>
      </c>
      <c r="H80" s="1685">
        <v>4202665.8852368072</v>
      </c>
      <c r="I80" s="173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575"/>
      <c r="AD80" s="575"/>
      <c r="AE80" s="575"/>
      <c r="AF80" s="575"/>
      <c r="AG80" s="575"/>
    </row>
    <row r="81" spans="1:8" s="576" customFormat="1" x14ac:dyDescent="0.2">
      <c r="A81" s="331"/>
      <c r="B81" s="331"/>
      <c r="C81" s="331"/>
      <c r="D81" s="331"/>
      <c r="E81" s="331"/>
      <c r="F81" s="331"/>
      <c r="G81" s="331"/>
      <c r="H81" s="331"/>
    </row>
    <row r="82" spans="1:8" s="576" customFormat="1" x14ac:dyDescent="0.2">
      <c r="A82" s="331"/>
      <c r="B82" s="331"/>
      <c r="C82" s="331"/>
      <c r="D82" s="331"/>
      <c r="E82" s="331"/>
      <c r="F82" s="331"/>
      <c r="G82" s="331"/>
      <c r="H82" s="331"/>
    </row>
    <row r="83" spans="1:8" x14ac:dyDescent="0.2">
      <c r="A83" s="577"/>
      <c r="B83" s="418"/>
      <c r="C83" s="418"/>
      <c r="D83" s="418"/>
      <c r="E83" s="418"/>
      <c r="F83" s="418"/>
      <c r="G83" s="418"/>
      <c r="H83" s="418"/>
    </row>
  </sheetData>
  <mergeCells count="12">
    <mergeCell ref="E8:G10"/>
    <mergeCell ref="G11:G12"/>
    <mergeCell ref="A5:H5"/>
    <mergeCell ref="A6:H6"/>
    <mergeCell ref="A8:A12"/>
    <mergeCell ref="H8:H12"/>
    <mergeCell ref="B11:B12"/>
    <mergeCell ref="C11:C12"/>
    <mergeCell ref="E11:E12"/>
    <mergeCell ref="F11:F12"/>
    <mergeCell ref="B8:D10"/>
    <mergeCell ref="D11:D12"/>
  </mergeCells>
  <phoneticPr fontId="6" type="noConversion"/>
  <conditionalFormatting sqref="A14:A48 A62:A75 A51:A58 A77:A80">
    <cfRule type="expression" dxfId="170" priority="8" stopIfTrue="1">
      <formula>$AW14=1</formula>
    </cfRule>
  </conditionalFormatting>
  <conditionalFormatting sqref="A59:A61 A49">
    <cfRule type="expression" dxfId="169" priority="9" stopIfTrue="1">
      <formula>$AZ49=1</formula>
    </cfRule>
  </conditionalFormatting>
  <conditionalFormatting sqref="A50 A76">
    <cfRule type="expression" dxfId="168" priority="10" stopIfTrue="1">
      <formula>$AX50=1</formula>
    </cfRule>
  </conditionalFormatting>
  <conditionalFormatting sqref="A50">
    <cfRule type="expression" dxfId="167" priority="11" stopIfTrue="1">
      <formula>$AY50=1</formula>
    </cfRule>
  </conditionalFormatting>
  <conditionalFormatting sqref="A49">
    <cfRule type="expression" dxfId="166" priority="7" stopIfTrue="1">
      <formula>$AR49=1</formula>
    </cfRule>
  </conditionalFormatting>
  <conditionalFormatting sqref="A50">
    <cfRule type="expression" dxfId="165" priority="6" stopIfTrue="1">
      <formula>$AP50=1</formula>
    </cfRule>
  </conditionalFormatting>
  <conditionalFormatting sqref="A50">
    <cfRule type="expression" dxfId="164" priority="5" stopIfTrue="1">
      <formula>$AQ50=1</formula>
    </cfRule>
  </conditionalFormatting>
  <conditionalFormatting sqref="A60:A61">
    <cfRule type="expression" dxfId="163" priority="4" stopIfTrue="1">
      <formula>$AR60=1</formula>
    </cfRule>
  </conditionalFormatting>
  <conditionalFormatting sqref="A76:A78">
    <cfRule type="expression" dxfId="162" priority="3" stopIfTrue="1">
      <formula>$AP76=1</formula>
    </cfRule>
  </conditionalFormatting>
  <conditionalFormatting sqref="A79:A80">
    <cfRule type="expression" dxfId="161" priority="2" stopIfTrue="1">
      <formula>$AW79=1</formula>
    </cfRule>
  </conditionalFormatting>
  <conditionalFormatting sqref="A49">
    <cfRule type="expression" dxfId="160" priority="1" stopIfTrue="1">
      <formula>$AR49=1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70" fitToWidth="2" orientation="portrait" r:id="rId1"/>
  <headerFooter alignWithMargins="0"/>
  <colBreaks count="1" manualBreakCount="1">
    <brk id="8" min="2" max="7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7"/>
  <sheetViews>
    <sheetView showGridLines="0" workbookViewId="0">
      <selection activeCell="A14" sqref="A14"/>
    </sheetView>
  </sheetViews>
  <sheetFormatPr defaultRowHeight="12.75" x14ac:dyDescent="0.2"/>
  <cols>
    <col min="1" max="1" width="103.85546875" customWidth="1"/>
  </cols>
  <sheetData>
    <row r="1" spans="1:1" ht="30" x14ac:dyDescent="0.4">
      <c r="A1" s="1085" t="s">
        <v>647</v>
      </c>
    </row>
    <row r="2" spans="1:1" ht="30" x14ac:dyDescent="0.4">
      <c r="A2" s="1085" t="s">
        <v>49</v>
      </c>
    </row>
    <row r="3" spans="1:1" ht="30" x14ac:dyDescent="0.4">
      <c r="A3" s="1085" t="s">
        <v>499</v>
      </c>
    </row>
    <row r="4" spans="1:1" ht="30" x14ac:dyDescent="0.4">
      <c r="A4" s="1085"/>
    </row>
    <row r="5" spans="1:1" ht="25.5" x14ac:dyDescent="0.35">
      <c r="A5" s="1086" t="s">
        <v>500</v>
      </c>
    </row>
    <row r="6" spans="1:1" ht="25.5" x14ac:dyDescent="0.35">
      <c r="A6" s="1086" t="s">
        <v>501</v>
      </c>
    </row>
    <row r="7" spans="1:1" ht="25.5" x14ac:dyDescent="0.35">
      <c r="A7" s="1086" t="s">
        <v>498</v>
      </c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M128"/>
  <sheetViews>
    <sheetView showGridLines="0" zoomScaleNormal="100" workbookViewId="0">
      <pane xSplit="1" ySplit="8" topLeftCell="B24" activePane="bottomRight" state="frozen"/>
      <selection activeCell="AJ73" sqref="AJ73"/>
      <selection pane="topRight" activeCell="AJ73" sqref="AJ73"/>
      <selection pane="bottomLeft" activeCell="AJ73" sqref="AJ73"/>
      <selection pane="bottomRight" activeCell="A44" sqref="A44"/>
    </sheetView>
  </sheetViews>
  <sheetFormatPr defaultRowHeight="12.75" x14ac:dyDescent="0.2"/>
  <cols>
    <col min="1" max="1" width="35.140625" style="556" customWidth="1"/>
    <col min="2" max="2" width="7.140625" style="556" customWidth="1"/>
    <col min="3" max="3" width="7.85546875" style="556" customWidth="1"/>
    <col min="4" max="4" width="8.5703125" style="556" customWidth="1"/>
    <col min="5" max="5" width="8" style="556" customWidth="1"/>
    <col min="6" max="6" width="6.85546875" style="556" customWidth="1"/>
    <col min="7" max="7" width="6.42578125" style="556" customWidth="1"/>
    <col min="8" max="8" width="7.42578125" style="556" customWidth="1"/>
    <col min="9" max="9" width="8.140625" style="556" customWidth="1"/>
    <col min="10" max="11" width="7" style="556" customWidth="1"/>
    <col min="12" max="12" width="7.140625" style="556" customWidth="1"/>
    <col min="13" max="13" width="6.42578125" style="556" customWidth="1"/>
    <col min="14" max="14" width="6.5703125" style="556" customWidth="1"/>
    <col min="15" max="15" width="7.140625" style="556" customWidth="1"/>
    <col min="16" max="16" width="6.7109375" style="556" customWidth="1"/>
    <col min="17" max="17" width="7.42578125" style="556" customWidth="1"/>
    <col min="18" max="18" width="7.140625" style="556" customWidth="1"/>
    <col min="19" max="20" width="7.28515625" style="556" customWidth="1"/>
    <col min="21" max="21" width="7.5703125" style="556" customWidth="1"/>
    <col min="22" max="22" width="7.28515625" style="556" customWidth="1"/>
    <col min="23" max="23" width="7" style="556" customWidth="1"/>
    <col min="24" max="24" width="6.5703125" style="556" customWidth="1"/>
    <col min="25" max="25" width="6.85546875" style="556" customWidth="1"/>
    <col min="26" max="26" width="6.5703125" style="556" customWidth="1"/>
    <col min="27" max="27" width="7.140625" style="556" customWidth="1"/>
    <col min="28" max="28" width="6.7109375" style="556" customWidth="1"/>
    <col min="29" max="29" width="6.85546875" style="556" customWidth="1"/>
    <col min="30" max="30" width="6.7109375" style="556" customWidth="1"/>
    <col min="31" max="31" width="7.5703125" style="556" customWidth="1"/>
    <col min="32" max="32" width="6.28515625" style="556" customWidth="1"/>
    <col min="33" max="33" width="7" style="556" customWidth="1"/>
    <col min="34" max="34" width="7.140625" style="556" customWidth="1"/>
    <col min="35" max="35" width="7.42578125" style="556" customWidth="1"/>
    <col min="36" max="36" width="7.5703125" style="556" customWidth="1"/>
    <col min="37" max="37" width="8.85546875" style="556" customWidth="1"/>
    <col min="38" max="38" width="12.7109375" style="556" customWidth="1"/>
    <col min="39" max="16384" width="9.140625" style="556"/>
  </cols>
  <sheetData>
    <row r="1" spans="1:39" x14ac:dyDescent="0.2">
      <c r="A1" s="877" t="s">
        <v>624</v>
      </c>
    </row>
    <row r="2" spans="1:39" x14ac:dyDescent="0.2">
      <c r="A2" s="877" t="s">
        <v>625</v>
      </c>
    </row>
    <row r="3" spans="1:39" s="1059" customFormat="1" ht="15" customHeight="1" x14ac:dyDescent="0.2">
      <c r="A3" s="1052" t="s">
        <v>1935</v>
      </c>
      <c r="AK3" s="1053" t="s">
        <v>1267</v>
      </c>
    </row>
    <row r="4" spans="1:39" s="554" customFormat="1" ht="12" customHeight="1" x14ac:dyDescent="0.2">
      <c r="AL4" s="560"/>
    </row>
    <row r="5" spans="1:39" s="554" customFormat="1" ht="18" customHeight="1" x14ac:dyDescent="0.2">
      <c r="A5" s="1976" t="s">
        <v>224</v>
      </c>
      <c r="B5" s="1976"/>
      <c r="C5" s="1976"/>
      <c r="D5" s="1976"/>
      <c r="E5" s="1976"/>
      <c r="F5" s="1976"/>
      <c r="G5" s="1976"/>
      <c r="H5" s="1976"/>
      <c r="I5" s="1976"/>
      <c r="J5" s="1976"/>
      <c r="K5" s="1976"/>
      <c r="L5" s="1976"/>
      <c r="M5" s="1976"/>
      <c r="N5" s="1976"/>
      <c r="O5" s="1976"/>
      <c r="P5" s="1976"/>
      <c r="Q5" s="1976"/>
      <c r="R5" s="1975" t="s">
        <v>225</v>
      </c>
      <c r="S5" s="1975"/>
      <c r="T5" s="1975"/>
      <c r="U5" s="1975"/>
      <c r="V5" s="1975"/>
      <c r="W5" s="1975"/>
      <c r="X5" s="1975"/>
      <c r="Y5" s="1975"/>
      <c r="Z5" s="1975"/>
      <c r="AA5" s="1975"/>
      <c r="AB5" s="1975"/>
      <c r="AC5" s="1975"/>
      <c r="AD5" s="1975"/>
      <c r="AE5" s="1975"/>
      <c r="AF5" s="1975"/>
      <c r="AG5" s="1975"/>
      <c r="AH5" s="1975"/>
      <c r="AI5" s="1975"/>
      <c r="AJ5" s="1975"/>
      <c r="AK5" s="1975"/>
      <c r="AL5" s="560"/>
    </row>
    <row r="6" spans="1:39" s="554" customFormat="1" ht="18" customHeight="1" x14ac:dyDescent="0.2">
      <c r="A6" s="1976"/>
      <c r="B6" s="1976"/>
      <c r="C6" s="1976"/>
      <c r="D6" s="1976"/>
      <c r="E6" s="1976"/>
      <c r="F6" s="1976"/>
      <c r="G6" s="1976"/>
      <c r="H6" s="1976"/>
      <c r="I6" s="1976"/>
      <c r="J6" s="1976"/>
      <c r="K6" s="1976"/>
      <c r="L6" s="1976"/>
      <c r="M6" s="1976"/>
      <c r="N6" s="1976"/>
      <c r="O6" s="1976"/>
      <c r="P6" s="1976"/>
      <c r="Q6" s="1976"/>
      <c r="R6" s="1975"/>
      <c r="S6" s="1975"/>
      <c r="T6" s="1975"/>
      <c r="U6" s="1975"/>
      <c r="V6" s="1975"/>
      <c r="W6" s="1975"/>
      <c r="X6" s="1975"/>
      <c r="Y6" s="1975"/>
      <c r="Z6" s="1975"/>
      <c r="AA6" s="1975"/>
      <c r="AB6" s="1975"/>
      <c r="AC6" s="1975"/>
      <c r="AD6" s="1975"/>
      <c r="AE6" s="1975"/>
      <c r="AF6" s="1975"/>
      <c r="AG6" s="1975"/>
      <c r="AH6" s="1975"/>
      <c r="AI6" s="1975"/>
      <c r="AJ6" s="1975"/>
      <c r="AK6" s="1975"/>
      <c r="AL6" s="560"/>
    </row>
    <row r="7" spans="1:39" s="554" customFormat="1" ht="12" customHeight="1" thickBot="1" x14ac:dyDescent="0.25">
      <c r="AK7" s="511" t="s">
        <v>1041</v>
      </c>
    </row>
    <row r="8" spans="1:39" s="555" customFormat="1" ht="69.95" customHeight="1" thickBot="1" x14ac:dyDescent="0.25">
      <c r="A8" s="1338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1901</v>
      </c>
      <c r="H8" s="1305" t="s">
        <v>1900</v>
      </c>
      <c r="I8" s="1305" t="s">
        <v>1090</v>
      </c>
      <c r="J8" s="1305" t="s">
        <v>140</v>
      </c>
      <c r="K8" s="1305" t="s">
        <v>1976</v>
      </c>
      <c r="L8" s="1305" t="s">
        <v>1902</v>
      </c>
      <c r="M8" s="1305" t="s">
        <v>1129</v>
      </c>
      <c r="N8" s="1305" t="s">
        <v>999</v>
      </c>
      <c r="O8" s="1305" t="s">
        <v>1908</v>
      </c>
      <c r="P8" s="1305" t="s">
        <v>1758</v>
      </c>
      <c r="Q8" s="1305" t="s">
        <v>1076</v>
      </c>
      <c r="R8" s="1305" t="s">
        <v>1102</v>
      </c>
      <c r="S8" s="1305" t="s">
        <v>1997</v>
      </c>
      <c r="T8" s="1305" t="s">
        <v>1881</v>
      </c>
      <c r="U8" s="1305" t="s">
        <v>1028</v>
      </c>
      <c r="V8" s="1305" t="s">
        <v>1753</v>
      </c>
      <c r="W8" s="1305" t="s">
        <v>1077</v>
      </c>
      <c r="X8" s="1305" t="s">
        <v>1032</v>
      </c>
      <c r="Y8" s="1305" t="s">
        <v>1031</v>
      </c>
      <c r="Z8" s="1305" t="s">
        <v>1101</v>
      </c>
      <c r="AA8" s="1305" t="s">
        <v>1934</v>
      </c>
      <c r="AB8" s="1305" t="s">
        <v>1877</v>
      </c>
      <c r="AC8" s="1305" t="s">
        <v>1100</v>
      </c>
      <c r="AD8" s="1305" t="s">
        <v>1073</v>
      </c>
      <c r="AE8" s="1305" t="s">
        <v>1488</v>
      </c>
      <c r="AF8" s="1305" t="s">
        <v>5</v>
      </c>
      <c r="AG8" s="1305" t="s">
        <v>1886</v>
      </c>
      <c r="AH8" s="1305" t="s">
        <v>1029</v>
      </c>
      <c r="AI8" s="1305" t="s">
        <v>1878</v>
      </c>
      <c r="AJ8" s="1305" t="s">
        <v>1022</v>
      </c>
      <c r="AK8" s="1333" t="s">
        <v>1422</v>
      </c>
    </row>
    <row r="9" spans="1:39" ht="15" x14ac:dyDescent="0.2">
      <c r="A9" s="913" t="s">
        <v>775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13"/>
      <c r="AM9" s="113"/>
    </row>
    <row r="10" spans="1:39" s="391" customFormat="1" x14ac:dyDescent="0.2">
      <c r="A10" s="273" t="s">
        <v>823</v>
      </c>
      <c r="B10" s="107">
        <v>1670.7045500000002</v>
      </c>
      <c r="C10" s="107">
        <v>23328.28746</v>
      </c>
      <c r="D10" s="107">
        <v>73375.999620000002</v>
      </c>
      <c r="E10" s="107">
        <v>38135.952869999994</v>
      </c>
      <c r="F10" s="107">
        <v>7080.8854800000008</v>
      </c>
      <c r="G10" s="107">
        <v>0</v>
      </c>
      <c r="H10" s="107">
        <v>9968.0757803000106</v>
      </c>
      <c r="I10" s="107">
        <v>35374.569770000002</v>
      </c>
      <c r="J10" s="107">
        <v>2084.50072</v>
      </c>
      <c r="K10" s="107">
        <v>50219.949059999999</v>
      </c>
      <c r="L10" s="107">
        <v>0</v>
      </c>
      <c r="M10" s="107">
        <v>3341.0099599999999</v>
      </c>
      <c r="N10" s="107">
        <v>1693.9166599999999</v>
      </c>
      <c r="O10" s="107">
        <v>33943.580900000001</v>
      </c>
      <c r="P10" s="107">
        <v>0</v>
      </c>
      <c r="Q10" s="107">
        <v>62347.255590000001</v>
      </c>
      <c r="R10" s="107">
        <v>4949.0823399999999</v>
      </c>
      <c r="S10" s="107">
        <v>2637.42326</v>
      </c>
      <c r="T10" s="107">
        <v>14728.982540000001</v>
      </c>
      <c r="U10" s="107">
        <v>16050.293119999997</v>
      </c>
      <c r="V10" s="107">
        <v>10376.91849</v>
      </c>
      <c r="W10" s="107">
        <v>11423.924069999999</v>
      </c>
      <c r="X10" s="107">
        <v>597.83479999999997</v>
      </c>
      <c r="Y10" s="107">
        <v>13729.99554</v>
      </c>
      <c r="Z10" s="107">
        <v>1493.3585600000001</v>
      </c>
      <c r="AA10" s="107">
        <v>17528.294289999998</v>
      </c>
      <c r="AB10" s="107">
        <v>2142.2860000000001</v>
      </c>
      <c r="AC10" s="107">
        <v>4249.7517800000005</v>
      </c>
      <c r="AD10" s="107">
        <v>14415.902700000001</v>
      </c>
      <c r="AE10" s="107">
        <v>5645.4851800000006</v>
      </c>
      <c r="AF10" s="107">
        <v>596.75556000000006</v>
      </c>
      <c r="AG10" s="107">
        <v>508.02042999999998</v>
      </c>
      <c r="AH10" s="107">
        <v>20758.545160000001</v>
      </c>
      <c r="AI10" s="107">
        <v>33474.895280000004</v>
      </c>
      <c r="AJ10" s="107">
        <v>25245.322700000001</v>
      </c>
      <c r="AK10" s="107">
        <v>543117.76022030006</v>
      </c>
      <c r="AL10" s="106"/>
      <c r="AM10" s="106"/>
    </row>
    <row r="11" spans="1:39" s="391" customFormat="1" x14ac:dyDescent="0.2">
      <c r="A11" s="273" t="s">
        <v>824</v>
      </c>
      <c r="B11" s="107">
        <v>891.72805999985042</v>
      </c>
      <c r="C11" s="107">
        <v>1861.1122399999999</v>
      </c>
      <c r="D11" s="107">
        <v>1458.9493099999997</v>
      </c>
      <c r="E11" s="107">
        <v>1371.5401999999999</v>
      </c>
      <c r="F11" s="107">
        <v>2871.7324800000001</v>
      </c>
      <c r="G11" s="107">
        <v>0</v>
      </c>
      <c r="H11" s="107">
        <v>229.11646999999999</v>
      </c>
      <c r="I11" s="107">
        <v>958.35563000000002</v>
      </c>
      <c r="J11" s="107">
        <v>77.196227443680002</v>
      </c>
      <c r="K11" s="107">
        <v>6.961549999999999</v>
      </c>
      <c r="L11" s="107">
        <v>0</v>
      </c>
      <c r="M11" s="107">
        <v>2750.6423000000004</v>
      </c>
      <c r="N11" s="107">
        <v>518.06339000000003</v>
      </c>
      <c r="O11" s="107">
        <v>2273.9027099999998</v>
      </c>
      <c r="P11" s="107">
        <v>0</v>
      </c>
      <c r="Q11" s="107">
        <v>3834.3777500000001</v>
      </c>
      <c r="R11" s="107">
        <v>4121.3384500000002</v>
      </c>
      <c r="S11" s="107">
        <v>1219.6682499999999</v>
      </c>
      <c r="T11" s="107">
        <v>0</v>
      </c>
      <c r="U11" s="107">
        <v>9009.7250000000004</v>
      </c>
      <c r="V11" s="107">
        <v>3178.3919100000003</v>
      </c>
      <c r="W11" s="107">
        <v>4352.2472600000001</v>
      </c>
      <c r="X11" s="107">
        <v>199.93794</v>
      </c>
      <c r="Y11" s="107">
        <v>1357.5742499999999</v>
      </c>
      <c r="Z11" s="107">
        <v>136.48905000000002</v>
      </c>
      <c r="AA11" s="107">
        <v>5933.31603</v>
      </c>
      <c r="AB11" s="107">
        <v>583.827</v>
      </c>
      <c r="AC11" s="107">
        <v>902.36366090000001</v>
      </c>
      <c r="AD11" s="107">
        <v>2405.9063600000004</v>
      </c>
      <c r="AE11" s="107">
        <v>1064.44643</v>
      </c>
      <c r="AF11" s="107">
        <v>477.40446999999995</v>
      </c>
      <c r="AG11" s="107">
        <v>371.37076000000008</v>
      </c>
      <c r="AH11" s="107">
        <v>5787.3911999999991</v>
      </c>
      <c r="AI11" s="107">
        <v>1436.82636</v>
      </c>
      <c r="AJ11" s="107">
        <v>52.450939999999996</v>
      </c>
      <c r="AK11" s="107">
        <v>61694.353638343528</v>
      </c>
      <c r="AL11" s="106"/>
      <c r="AM11" s="106"/>
    </row>
    <row r="12" spans="1:39" s="562" customFormat="1" x14ac:dyDescent="0.2">
      <c r="A12" s="278" t="s">
        <v>1382</v>
      </c>
      <c r="B12" s="114">
        <v>46.625628092061497</v>
      </c>
      <c r="C12" s="114">
        <v>92.022079446718209</v>
      </c>
      <c r="D12" s="114">
        <v>98.011680498316053</v>
      </c>
      <c r="E12" s="114">
        <v>96.40355072633065</v>
      </c>
      <c r="F12" s="114">
        <v>59.443879044347995</v>
      </c>
      <c r="G12" s="114" t="s">
        <v>1933</v>
      </c>
      <c r="H12" s="114">
        <v>97.701497510153317</v>
      </c>
      <c r="I12" s="114">
        <v>97.290834528218767</v>
      </c>
      <c r="J12" s="114">
        <v>96.296656235087312</v>
      </c>
      <c r="K12" s="114">
        <v>99.986137879208741</v>
      </c>
      <c r="L12" s="114" t="s">
        <v>1933</v>
      </c>
      <c r="M12" s="114">
        <v>17.670335230009297</v>
      </c>
      <c r="N12" s="114">
        <v>69.416240938323369</v>
      </c>
      <c r="O12" s="114">
        <v>93.300934522202994</v>
      </c>
      <c r="P12" s="114" t="s">
        <v>1933</v>
      </c>
      <c r="Q12" s="114">
        <v>93.849965465657164</v>
      </c>
      <c r="R12" s="114">
        <v>16.725199403330187</v>
      </c>
      <c r="S12" s="114">
        <v>53.755308505165758</v>
      </c>
      <c r="T12" s="114">
        <v>100</v>
      </c>
      <c r="U12" s="114">
        <v>43.865666921851194</v>
      </c>
      <c r="V12" s="114">
        <v>69.370561086483008</v>
      </c>
      <c r="W12" s="114">
        <v>61.902344296656374</v>
      </c>
      <c r="X12" s="114">
        <v>66.556322917300889</v>
      </c>
      <c r="Y12" s="114">
        <v>90.112347480048783</v>
      </c>
      <c r="Z12" s="114">
        <v>90.860262655205844</v>
      </c>
      <c r="AA12" s="114">
        <v>66.150066105490964</v>
      </c>
      <c r="AB12" s="114">
        <v>72.747476294014902</v>
      </c>
      <c r="AC12" s="114">
        <v>78.766673735001064</v>
      </c>
      <c r="AD12" s="114">
        <v>83.310747789661477</v>
      </c>
      <c r="AE12" s="114">
        <v>81.145173602244753</v>
      </c>
      <c r="AF12" s="114">
        <v>19.999996313398423</v>
      </c>
      <c r="AG12" s="114">
        <v>26.898459575730037</v>
      </c>
      <c r="AH12" s="114">
        <v>72.120439291902684</v>
      </c>
      <c r="AI12" s="114">
        <v>95.707749500090443</v>
      </c>
      <c r="AJ12" s="114">
        <v>99.792235018647631</v>
      </c>
      <c r="AK12" s="114">
        <v>88.640704068797348</v>
      </c>
      <c r="AL12" s="115"/>
      <c r="AM12" s="115"/>
    </row>
    <row r="13" spans="1:39" x14ac:dyDescent="0.2">
      <c r="A13" s="279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134"/>
      <c r="AF13" s="134"/>
      <c r="AG13" s="134"/>
      <c r="AH13" s="134"/>
      <c r="AI13" s="134"/>
      <c r="AJ13" s="134"/>
      <c r="AK13" s="134"/>
      <c r="AL13" s="113"/>
      <c r="AM13" s="113"/>
    </row>
    <row r="14" spans="1:39" s="564" customFormat="1" ht="15" x14ac:dyDescent="0.2">
      <c r="A14" s="908" t="s">
        <v>776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07"/>
      <c r="AF14" s="107"/>
      <c r="AG14" s="107"/>
      <c r="AH14" s="107"/>
      <c r="AI14" s="107"/>
      <c r="AJ14" s="107"/>
      <c r="AK14" s="107"/>
      <c r="AL14" s="118"/>
      <c r="AM14" s="118"/>
    </row>
    <row r="15" spans="1:39" s="391" customFormat="1" x14ac:dyDescent="0.2">
      <c r="A15" s="273" t="s">
        <v>823</v>
      </c>
      <c r="B15" s="107">
        <v>0</v>
      </c>
      <c r="C15" s="107">
        <v>155096.193</v>
      </c>
      <c r="D15" s="107">
        <v>319934.14382999996</v>
      </c>
      <c r="E15" s="107">
        <v>181910.73318999997</v>
      </c>
      <c r="F15" s="107">
        <v>2063.1405800000002</v>
      </c>
      <c r="G15" s="107">
        <v>0</v>
      </c>
      <c r="H15" s="107">
        <v>0</v>
      </c>
      <c r="I15" s="107">
        <v>76990.583620000005</v>
      </c>
      <c r="J15" s="107">
        <v>0</v>
      </c>
      <c r="K15" s="107">
        <v>6248.3954699999995</v>
      </c>
      <c r="L15" s="107">
        <v>0</v>
      </c>
      <c r="M15" s="107">
        <v>53.708949999999994</v>
      </c>
      <c r="N15" s="107">
        <v>802.53761999999995</v>
      </c>
      <c r="O15" s="107">
        <v>64901.141940000009</v>
      </c>
      <c r="P15" s="107">
        <v>0</v>
      </c>
      <c r="Q15" s="107">
        <v>46582.810130000005</v>
      </c>
      <c r="R15" s="107">
        <v>0</v>
      </c>
      <c r="S15" s="107">
        <v>718.51583999999991</v>
      </c>
      <c r="T15" s="107">
        <v>132829.33063000001</v>
      </c>
      <c r="U15" s="107">
        <v>66399.761659999989</v>
      </c>
      <c r="V15" s="107">
        <v>6571.9204799999998</v>
      </c>
      <c r="W15" s="107">
        <v>1765.4239</v>
      </c>
      <c r="X15" s="107">
        <v>3.1369099999999999</v>
      </c>
      <c r="Y15" s="107">
        <v>1302.93201</v>
      </c>
      <c r="Z15" s="107">
        <v>127.11494</v>
      </c>
      <c r="AA15" s="107">
        <v>51235.197830000005</v>
      </c>
      <c r="AB15" s="107">
        <v>0.70599999999999996</v>
      </c>
      <c r="AC15" s="107">
        <v>4785.4736399999992</v>
      </c>
      <c r="AD15" s="107">
        <v>3887.27648</v>
      </c>
      <c r="AE15" s="107">
        <v>12516.26936</v>
      </c>
      <c r="AF15" s="107">
        <v>0</v>
      </c>
      <c r="AG15" s="107">
        <v>78.6721</v>
      </c>
      <c r="AH15" s="107">
        <v>413393.89286999998</v>
      </c>
      <c r="AI15" s="107">
        <v>31580.215499999998</v>
      </c>
      <c r="AJ15" s="107">
        <v>30648.058709999998</v>
      </c>
      <c r="AK15" s="107">
        <v>1612427.2871900001</v>
      </c>
      <c r="AL15" s="106"/>
      <c r="AM15" s="106"/>
    </row>
    <row r="16" spans="1:39" s="391" customFormat="1" x14ac:dyDescent="0.2">
      <c r="A16" s="273" t="s">
        <v>824</v>
      </c>
      <c r="B16" s="107">
        <v>0</v>
      </c>
      <c r="C16" s="107">
        <v>-1091.70003</v>
      </c>
      <c r="D16" s="107">
        <v>9897.8069199999991</v>
      </c>
      <c r="E16" s="107">
        <v>10839.231940000001</v>
      </c>
      <c r="F16" s="107">
        <v>753.65647000000001</v>
      </c>
      <c r="G16" s="107">
        <v>0</v>
      </c>
      <c r="H16" s="107">
        <v>0</v>
      </c>
      <c r="I16" s="107">
        <v>3161.9612000000002</v>
      </c>
      <c r="J16" s="107">
        <v>0</v>
      </c>
      <c r="K16" s="107">
        <v>0</v>
      </c>
      <c r="L16" s="107">
        <v>0</v>
      </c>
      <c r="M16" s="107">
        <v>5.3710399999999998</v>
      </c>
      <c r="N16" s="107">
        <v>327.59676000000002</v>
      </c>
      <c r="O16" s="107">
        <v>1145.91902</v>
      </c>
      <c r="P16" s="107">
        <v>0</v>
      </c>
      <c r="Q16" s="107">
        <v>-146.12705</v>
      </c>
      <c r="R16" s="107">
        <v>0</v>
      </c>
      <c r="S16" s="107">
        <v>295.86115000000001</v>
      </c>
      <c r="T16" s="107">
        <v>-0.90982000000000007</v>
      </c>
      <c r="U16" s="107">
        <v>248.12859000000003</v>
      </c>
      <c r="V16" s="107">
        <v>3445.2814699999999</v>
      </c>
      <c r="W16" s="107">
        <v>1668.1039900000001</v>
      </c>
      <c r="X16" s="107">
        <v>1.45577</v>
      </c>
      <c r="Y16" s="107">
        <v>799.32273999999995</v>
      </c>
      <c r="Z16" s="107">
        <v>130.26071999999999</v>
      </c>
      <c r="AA16" s="107">
        <v>89.338080000000005</v>
      </c>
      <c r="AB16" s="107">
        <v>0.70599999999999996</v>
      </c>
      <c r="AC16" s="107">
        <v>3969.4937523999997</v>
      </c>
      <c r="AD16" s="107">
        <v>3884.0834300000001</v>
      </c>
      <c r="AE16" s="107">
        <v>9822.3874199999991</v>
      </c>
      <c r="AF16" s="107">
        <v>0</v>
      </c>
      <c r="AG16" s="107">
        <v>78.6721</v>
      </c>
      <c r="AH16" s="107">
        <v>3683.0609599999998</v>
      </c>
      <c r="AI16" s="107">
        <v>16.156100000000002</v>
      </c>
      <c r="AJ16" s="107">
        <v>10589.22147</v>
      </c>
      <c r="AK16" s="107">
        <v>63614.340192400006</v>
      </c>
      <c r="AL16" s="106"/>
      <c r="AM16" s="106"/>
    </row>
    <row r="17" spans="1:39" s="562" customFormat="1" x14ac:dyDescent="0.2">
      <c r="A17" s="278" t="s">
        <v>1382</v>
      </c>
      <c r="B17" s="281" t="s">
        <v>1933</v>
      </c>
      <c r="C17" s="281">
        <v>100.70388576849207</v>
      </c>
      <c r="D17" s="281">
        <v>96.906298652119077</v>
      </c>
      <c r="E17" s="281">
        <v>94.041455526058073</v>
      </c>
      <c r="F17" s="281">
        <v>63.470425752567969</v>
      </c>
      <c r="G17" s="281" t="s">
        <v>1933</v>
      </c>
      <c r="H17" s="281" t="s">
        <v>1933</v>
      </c>
      <c r="I17" s="281">
        <v>95.893054642102214</v>
      </c>
      <c r="J17" s="281" t="s">
        <v>1933</v>
      </c>
      <c r="K17" s="281">
        <v>100</v>
      </c>
      <c r="L17" s="281" t="s">
        <v>1933</v>
      </c>
      <c r="M17" s="281">
        <v>89.999730026373626</v>
      </c>
      <c r="N17" s="281">
        <v>59.17988741761414</v>
      </c>
      <c r="O17" s="281">
        <v>98.234362315135556</v>
      </c>
      <c r="P17" s="281" t="s">
        <v>1933</v>
      </c>
      <c r="Q17" s="281">
        <v>100.31369307603428</v>
      </c>
      <c r="R17" s="281" t="s">
        <v>1933</v>
      </c>
      <c r="S17" s="281">
        <v>58.823294695910946</v>
      </c>
      <c r="T17" s="281">
        <v>100.00068495414054</v>
      </c>
      <c r="U17" s="281">
        <v>99.626311023117026</v>
      </c>
      <c r="V17" s="281">
        <v>47.575727970463817</v>
      </c>
      <c r="W17" s="281">
        <v>5.512551971229116</v>
      </c>
      <c r="X17" s="281">
        <v>53.592229295708194</v>
      </c>
      <c r="Y17" s="281">
        <v>38.651999193726162</v>
      </c>
      <c r="Z17" s="281">
        <v>-2.4747523776512721</v>
      </c>
      <c r="AA17" s="281">
        <v>99.82563143349924</v>
      </c>
      <c r="AB17" s="281">
        <v>0</v>
      </c>
      <c r="AC17" s="281">
        <v>17.05118341431298</v>
      </c>
      <c r="AD17" s="281">
        <v>8.2141057278227292E-2</v>
      </c>
      <c r="AE17" s="281">
        <v>21.523042230212923</v>
      </c>
      <c r="AF17" s="281" t="s">
        <v>1933</v>
      </c>
      <c r="AG17" s="281">
        <v>0</v>
      </c>
      <c r="AH17" s="281">
        <v>99.109067399513279</v>
      </c>
      <c r="AI17" s="281">
        <v>99.948841071081347</v>
      </c>
      <c r="AJ17" s="281">
        <v>65.448965070845105</v>
      </c>
      <c r="AK17" s="281">
        <v>96.054746735075327</v>
      </c>
      <c r="AL17" s="115"/>
      <c r="AM17" s="115"/>
    </row>
    <row r="18" spans="1:39" x14ac:dyDescent="0.2">
      <c r="A18" s="279"/>
      <c r="B18" s="280"/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134"/>
      <c r="AF18" s="134"/>
      <c r="AG18" s="134"/>
      <c r="AH18" s="134"/>
      <c r="AI18" s="134"/>
      <c r="AJ18" s="134"/>
      <c r="AK18" s="134"/>
      <c r="AL18" s="113"/>
      <c r="AM18" s="113"/>
    </row>
    <row r="19" spans="1:39" ht="15" x14ac:dyDescent="0.2">
      <c r="A19" s="908" t="s">
        <v>821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07"/>
      <c r="AF19" s="107"/>
      <c r="AG19" s="107"/>
      <c r="AH19" s="107"/>
      <c r="AI19" s="107"/>
      <c r="AJ19" s="107"/>
      <c r="AK19" s="107"/>
      <c r="AL19" s="113"/>
      <c r="AM19" s="113"/>
    </row>
    <row r="20" spans="1:39" s="391" customFormat="1" x14ac:dyDescent="0.2">
      <c r="A20" s="273" t="s">
        <v>823</v>
      </c>
      <c r="B20" s="107">
        <v>0</v>
      </c>
      <c r="C20" s="107">
        <v>406039.32263999997</v>
      </c>
      <c r="D20" s="107">
        <v>259769.77199000001</v>
      </c>
      <c r="E20" s="107">
        <v>663015.79587999999</v>
      </c>
      <c r="F20" s="107">
        <v>42722.512119999999</v>
      </c>
      <c r="G20" s="107">
        <v>0</v>
      </c>
      <c r="H20" s="107">
        <v>72391.953129999936</v>
      </c>
      <c r="I20" s="107">
        <v>598684.54144000006</v>
      </c>
      <c r="J20" s="107">
        <v>0</v>
      </c>
      <c r="K20" s="107">
        <v>13085.01974</v>
      </c>
      <c r="L20" s="107">
        <v>0</v>
      </c>
      <c r="M20" s="107">
        <v>5250.1821799999998</v>
      </c>
      <c r="N20" s="107">
        <v>37826.797009999995</v>
      </c>
      <c r="O20" s="107">
        <v>231295.80693000002</v>
      </c>
      <c r="P20" s="107">
        <v>0</v>
      </c>
      <c r="Q20" s="107">
        <v>194126.62043000001</v>
      </c>
      <c r="R20" s="107">
        <v>518.63747000000001</v>
      </c>
      <c r="S20" s="107">
        <v>34439.932270000005</v>
      </c>
      <c r="T20" s="107">
        <v>231173.62310999999</v>
      </c>
      <c r="U20" s="107">
        <v>152304.86411000002</v>
      </c>
      <c r="V20" s="107">
        <v>55122.858190000006</v>
      </c>
      <c r="W20" s="107">
        <v>97350.978099999993</v>
      </c>
      <c r="X20" s="107">
        <v>4289.5642500000004</v>
      </c>
      <c r="Y20" s="107">
        <v>24795.691260000003</v>
      </c>
      <c r="Z20" s="107">
        <v>47345.679130000004</v>
      </c>
      <c r="AA20" s="107">
        <v>142222.01144</v>
      </c>
      <c r="AB20" s="107">
        <v>34077.836000000003</v>
      </c>
      <c r="AC20" s="107">
        <v>64065.91676</v>
      </c>
      <c r="AD20" s="107">
        <v>7798.1932999999999</v>
      </c>
      <c r="AE20" s="107">
        <v>97635.03933</v>
      </c>
      <c r="AF20" s="107">
        <v>145.59176000000002</v>
      </c>
      <c r="AG20" s="107">
        <v>12085.96119</v>
      </c>
      <c r="AH20" s="107">
        <v>159624.00031</v>
      </c>
      <c r="AI20" s="107">
        <v>37187.754840000001</v>
      </c>
      <c r="AJ20" s="107">
        <v>53287.243350000004</v>
      </c>
      <c r="AK20" s="107">
        <v>3779679.6996600009</v>
      </c>
      <c r="AL20" s="106"/>
      <c r="AM20" s="106"/>
    </row>
    <row r="21" spans="1:39" s="391" customFormat="1" x14ac:dyDescent="0.2">
      <c r="A21" s="273" t="s">
        <v>824</v>
      </c>
      <c r="B21" s="107">
        <v>0</v>
      </c>
      <c r="C21" s="107">
        <v>39151.881670000002</v>
      </c>
      <c r="D21" s="107">
        <v>16.753679999999999</v>
      </c>
      <c r="E21" s="107">
        <v>68037.268520000012</v>
      </c>
      <c r="F21" s="107">
        <v>4028.34969</v>
      </c>
      <c r="G21" s="107">
        <v>0</v>
      </c>
      <c r="H21" s="107">
        <v>9129.6888900000013</v>
      </c>
      <c r="I21" s="107">
        <v>25748.18722</v>
      </c>
      <c r="J21" s="107">
        <v>0</v>
      </c>
      <c r="K21" s="107">
        <v>1394.57383</v>
      </c>
      <c r="L21" s="107">
        <v>0</v>
      </c>
      <c r="M21" s="107">
        <v>0</v>
      </c>
      <c r="N21" s="107">
        <v>1794.24415</v>
      </c>
      <c r="O21" s="107">
        <v>10883.358020000001</v>
      </c>
      <c r="P21" s="107">
        <v>0</v>
      </c>
      <c r="Q21" s="107">
        <v>23243.089090000001</v>
      </c>
      <c r="R21" s="107">
        <v>297.62402000000003</v>
      </c>
      <c r="S21" s="107">
        <v>15047.86659</v>
      </c>
      <c r="T21" s="107">
        <v>0</v>
      </c>
      <c r="U21" s="107">
        <v>23380.98617</v>
      </c>
      <c r="V21" s="107">
        <v>-1.4951500000000002</v>
      </c>
      <c r="W21" s="107">
        <v>16.946909999999999</v>
      </c>
      <c r="X21" s="107">
        <v>346.15206999999998</v>
      </c>
      <c r="Y21" s="107">
        <v>2098.8952799999997</v>
      </c>
      <c r="Z21" s="107">
        <v>2523.9059900000002</v>
      </c>
      <c r="AA21" s="107">
        <v>3310.5936099999999</v>
      </c>
      <c r="AB21" s="107">
        <v>4632.7089999999998</v>
      </c>
      <c r="AC21" s="107">
        <v>43.123359799999996</v>
      </c>
      <c r="AD21" s="107">
        <v>4568.2064700000001</v>
      </c>
      <c r="AE21" s="107">
        <v>3886.8275099999996</v>
      </c>
      <c r="AF21" s="107">
        <v>110.54994000000001</v>
      </c>
      <c r="AG21" s="107">
        <v>1704.64096</v>
      </c>
      <c r="AH21" s="107">
        <v>99.615850000000009</v>
      </c>
      <c r="AI21" s="107">
        <v>0</v>
      </c>
      <c r="AJ21" s="107">
        <v>1644.8358500000002</v>
      </c>
      <c r="AK21" s="107">
        <v>247139.37918980003</v>
      </c>
      <c r="AL21" s="106"/>
      <c r="AM21" s="106"/>
    </row>
    <row r="22" spans="1:39" s="562" customFormat="1" x14ac:dyDescent="0.2">
      <c r="A22" s="278" t="s">
        <v>1382</v>
      </c>
      <c r="B22" s="281" t="s">
        <v>1933</v>
      </c>
      <c r="C22" s="281">
        <v>90.357613293352728</v>
      </c>
      <c r="D22" s="281">
        <v>99.993550565998632</v>
      </c>
      <c r="E22" s="281">
        <v>89.738213034623655</v>
      </c>
      <c r="F22" s="281">
        <v>90.570896957826179</v>
      </c>
      <c r="G22" s="281" t="s">
        <v>1933</v>
      </c>
      <c r="H22" s="281">
        <v>87.388530775506084</v>
      </c>
      <c r="I22" s="281">
        <v>95.699206270122076</v>
      </c>
      <c r="J22" s="281" t="s">
        <v>1933</v>
      </c>
      <c r="K22" s="281">
        <v>89.342210728678666</v>
      </c>
      <c r="L22" s="281" t="s">
        <v>1933</v>
      </c>
      <c r="M22" s="281">
        <v>100</v>
      </c>
      <c r="N22" s="281">
        <v>95.256684964561842</v>
      </c>
      <c r="O22" s="281">
        <v>95.29461507994661</v>
      </c>
      <c r="P22" s="281" t="s">
        <v>1933</v>
      </c>
      <c r="Q22" s="281">
        <v>88.026840915215331</v>
      </c>
      <c r="R22" s="281">
        <v>42.614246517900064</v>
      </c>
      <c r="S22" s="281">
        <v>56.306921651213813</v>
      </c>
      <c r="T22" s="281">
        <v>100</v>
      </c>
      <c r="U22" s="281">
        <v>84.648562403684352</v>
      </c>
      <c r="V22" s="281">
        <v>100.00271239563602</v>
      </c>
      <c r="W22" s="281">
        <v>99.982591946859955</v>
      </c>
      <c r="X22" s="281">
        <v>91.930367519264919</v>
      </c>
      <c r="Y22" s="281">
        <v>91.535241917671783</v>
      </c>
      <c r="Z22" s="281">
        <v>94.669194662790773</v>
      </c>
      <c r="AA22" s="281">
        <v>97.672235418076141</v>
      </c>
      <c r="AB22" s="281">
        <v>86.405507086776296</v>
      </c>
      <c r="AC22" s="281">
        <v>99.932689077155416</v>
      </c>
      <c r="AD22" s="281">
        <v>41.419681530592477</v>
      </c>
      <c r="AE22" s="281">
        <v>96.019023972671548</v>
      </c>
      <c r="AF22" s="281">
        <v>24.068546186954542</v>
      </c>
      <c r="AG22" s="281">
        <v>85.895693911292454</v>
      </c>
      <c r="AH22" s="281">
        <v>99.937593438451273</v>
      </c>
      <c r="AI22" s="281">
        <v>100</v>
      </c>
      <c r="AJ22" s="281">
        <v>96.913265264640486</v>
      </c>
      <c r="AK22" s="281">
        <v>93.461367130870073</v>
      </c>
      <c r="AL22" s="115"/>
      <c r="AM22" s="115"/>
    </row>
    <row r="23" spans="1:39" x14ac:dyDescent="0.2">
      <c r="A23" s="279"/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134"/>
      <c r="AF23" s="134"/>
      <c r="AG23" s="134"/>
      <c r="AH23" s="134"/>
      <c r="AI23" s="134"/>
      <c r="AJ23" s="134"/>
      <c r="AK23" s="134"/>
      <c r="AL23" s="113"/>
      <c r="AM23" s="113"/>
    </row>
    <row r="24" spans="1:39" s="564" customFormat="1" ht="15" x14ac:dyDescent="0.2">
      <c r="A24" s="908" t="s">
        <v>778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07"/>
      <c r="AF24" s="107"/>
      <c r="AG24" s="107"/>
      <c r="AH24" s="107"/>
      <c r="AI24" s="107"/>
      <c r="AJ24" s="107"/>
      <c r="AK24" s="107"/>
      <c r="AL24" s="118"/>
      <c r="AM24" s="118"/>
    </row>
    <row r="25" spans="1:39" s="391" customFormat="1" x14ac:dyDescent="0.2">
      <c r="A25" s="273" t="s">
        <v>823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817.28867000000002</v>
      </c>
      <c r="AD25" s="107">
        <v>0</v>
      </c>
      <c r="AE25" s="107">
        <v>0</v>
      </c>
      <c r="AF25" s="107">
        <v>0</v>
      </c>
      <c r="AG25" s="107">
        <v>0</v>
      </c>
      <c r="AH25" s="107">
        <v>0</v>
      </c>
      <c r="AI25" s="107">
        <v>0</v>
      </c>
      <c r="AJ25" s="107">
        <v>0</v>
      </c>
      <c r="AK25" s="107">
        <v>817.28867000000002</v>
      </c>
      <c r="AL25" s="106"/>
      <c r="AM25" s="106"/>
    </row>
    <row r="26" spans="1:39" s="391" customFormat="1" x14ac:dyDescent="0.2">
      <c r="A26" s="273" t="s">
        <v>824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107">
        <v>0</v>
      </c>
      <c r="AG26" s="107">
        <v>0</v>
      </c>
      <c r="AH26" s="107">
        <v>0</v>
      </c>
      <c r="AI26" s="107">
        <v>0</v>
      </c>
      <c r="AJ26" s="107">
        <v>0</v>
      </c>
      <c r="AK26" s="107">
        <v>0</v>
      </c>
      <c r="AL26" s="106"/>
      <c r="AM26" s="106"/>
    </row>
    <row r="27" spans="1:39" s="562" customFormat="1" x14ac:dyDescent="0.2">
      <c r="A27" s="278" t="s">
        <v>1382</v>
      </c>
      <c r="B27" s="281" t="s">
        <v>1933</v>
      </c>
      <c r="C27" s="281" t="s">
        <v>1933</v>
      </c>
      <c r="D27" s="281" t="s">
        <v>1933</v>
      </c>
      <c r="E27" s="281" t="s">
        <v>1933</v>
      </c>
      <c r="F27" s="281" t="s">
        <v>1933</v>
      </c>
      <c r="G27" s="281" t="s">
        <v>1933</v>
      </c>
      <c r="H27" s="281" t="s">
        <v>1933</v>
      </c>
      <c r="I27" s="281" t="s">
        <v>1933</v>
      </c>
      <c r="J27" s="281" t="s">
        <v>1933</v>
      </c>
      <c r="K27" s="281" t="s">
        <v>1933</v>
      </c>
      <c r="L27" s="281" t="s">
        <v>1933</v>
      </c>
      <c r="M27" s="281" t="s">
        <v>1933</v>
      </c>
      <c r="N27" s="281" t="s">
        <v>1933</v>
      </c>
      <c r="O27" s="281" t="s">
        <v>1933</v>
      </c>
      <c r="P27" s="281" t="s">
        <v>1933</v>
      </c>
      <c r="Q27" s="281" t="s">
        <v>1933</v>
      </c>
      <c r="R27" s="281" t="s">
        <v>1933</v>
      </c>
      <c r="S27" s="281" t="s">
        <v>1933</v>
      </c>
      <c r="T27" s="281" t="s">
        <v>1933</v>
      </c>
      <c r="U27" s="281" t="s">
        <v>1933</v>
      </c>
      <c r="V27" s="281" t="s">
        <v>1933</v>
      </c>
      <c r="W27" s="281" t="s">
        <v>1933</v>
      </c>
      <c r="X27" s="281" t="s">
        <v>1933</v>
      </c>
      <c r="Y27" s="281" t="s">
        <v>1933</v>
      </c>
      <c r="Z27" s="281" t="s">
        <v>1933</v>
      </c>
      <c r="AA27" s="281" t="s">
        <v>1933</v>
      </c>
      <c r="AB27" s="281" t="s">
        <v>1933</v>
      </c>
      <c r="AC27" s="281">
        <v>100</v>
      </c>
      <c r="AD27" s="281" t="s">
        <v>1933</v>
      </c>
      <c r="AE27" s="281" t="s">
        <v>1933</v>
      </c>
      <c r="AF27" s="281" t="s">
        <v>1933</v>
      </c>
      <c r="AG27" s="281" t="s">
        <v>1933</v>
      </c>
      <c r="AH27" s="281" t="s">
        <v>1933</v>
      </c>
      <c r="AI27" s="281" t="s">
        <v>1933</v>
      </c>
      <c r="AJ27" s="281" t="s">
        <v>1933</v>
      </c>
      <c r="AK27" s="281">
        <v>100</v>
      </c>
      <c r="AL27" s="115"/>
      <c r="AM27" s="115"/>
    </row>
    <row r="28" spans="1:39" s="565" customFormat="1" x14ac:dyDescent="0.2">
      <c r="A28" s="279"/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134"/>
      <c r="AF28" s="134"/>
      <c r="AG28" s="134"/>
      <c r="AH28" s="134"/>
      <c r="AI28" s="134"/>
      <c r="AJ28" s="134"/>
      <c r="AK28" s="134"/>
      <c r="AL28" s="119"/>
      <c r="AM28" s="119"/>
    </row>
    <row r="29" spans="1:39" s="565" customFormat="1" ht="15" x14ac:dyDescent="0.2">
      <c r="A29" s="908" t="s">
        <v>779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07"/>
      <c r="AF29" s="107"/>
      <c r="AG29" s="107"/>
      <c r="AH29" s="107"/>
      <c r="AI29" s="107"/>
      <c r="AJ29" s="107"/>
      <c r="AK29" s="107"/>
      <c r="AL29" s="119"/>
      <c r="AM29" s="119"/>
    </row>
    <row r="30" spans="1:39" s="391" customFormat="1" x14ac:dyDescent="0.2">
      <c r="A30" s="273" t="s">
        <v>823</v>
      </c>
      <c r="B30" s="107">
        <v>0</v>
      </c>
      <c r="C30" s="107">
        <v>1059.80618</v>
      </c>
      <c r="D30" s="107">
        <v>605.02728999999999</v>
      </c>
      <c r="E30" s="107">
        <v>7334.8552699999991</v>
      </c>
      <c r="F30" s="107">
        <v>153.69041000000001</v>
      </c>
      <c r="G30" s="107">
        <v>0</v>
      </c>
      <c r="H30" s="107">
        <v>0</v>
      </c>
      <c r="I30" s="107">
        <v>723.65247999999997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528.33996999999999</v>
      </c>
      <c r="P30" s="107">
        <v>0</v>
      </c>
      <c r="Q30" s="107">
        <v>13578.82677</v>
      </c>
      <c r="R30" s="107">
        <v>0</v>
      </c>
      <c r="S30" s="107">
        <v>190.49117000000001</v>
      </c>
      <c r="T30" s="107">
        <v>0</v>
      </c>
      <c r="U30" s="107">
        <v>35348.402909999997</v>
      </c>
      <c r="V30" s="107">
        <v>528.80403000000001</v>
      </c>
      <c r="W30" s="107">
        <v>0</v>
      </c>
      <c r="X30" s="107">
        <v>0</v>
      </c>
      <c r="Y30" s="107">
        <v>0</v>
      </c>
      <c r="Z30" s="107">
        <v>0</v>
      </c>
      <c r="AA30" s="107">
        <v>623.43143999999995</v>
      </c>
      <c r="AB30" s="107">
        <v>0</v>
      </c>
      <c r="AC30" s="107">
        <v>3309.6938399999999</v>
      </c>
      <c r="AD30" s="107">
        <v>59.84816</v>
      </c>
      <c r="AE30" s="107">
        <v>722.74519999999995</v>
      </c>
      <c r="AF30" s="107">
        <v>0</v>
      </c>
      <c r="AG30" s="107">
        <v>0</v>
      </c>
      <c r="AH30" s="107">
        <v>1795.80495</v>
      </c>
      <c r="AI30" s="107">
        <v>0</v>
      </c>
      <c r="AJ30" s="107">
        <v>65.106570000000005</v>
      </c>
      <c r="AK30" s="107">
        <v>66628.526639999996</v>
      </c>
      <c r="AL30" s="106"/>
      <c r="AM30" s="106"/>
    </row>
    <row r="31" spans="1:39" s="391" customFormat="1" x14ac:dyDescent="0.2">
      <c r="A31" s="273" t="s">
        <v>824</v>
      </c>
      <c r="B31" s="107">
        <v>0</v>
      </c>
      <c r="C31" s="107">
        <v>0</v>
      </c>
      <c r="D31" s="107">
        <v>591.04448000000002</v>
      </c>
      <c r="E31" s="107">
        <v>3060.6659199999999</v>
      </c>
      <c r="F31" s="107">
        <v>153.69041000000001</v>
      </c>
      <c r="G31" s="107">
        <v>0</v>
      </c>
      <c r="H31" s="107">
        <v>0</v>
      </c>
      <c r="I31" s="107">
        <v>723.30187000000001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528.33996999999999</v>
      </c>
      <c r="P31" s="107">
        <v>0</v>
      </c>
      <c r="Q31" s="107">
        <v>15065.577090000001</v>
      </c>
      <c r="R31" s="107">
        <v>0</v>
      </c>
      <c r="S31" s="107">
        <v>190.47617000000002</v>
      </c>
      <c r="T31" s="107">
        <v>0</v>
      </c>
      <c r="U31" s="107">
        <v>35594.036950000002</v>
      </c>
      <c r="V31" s="107">
        <v>528.80405000000007</v>
      </c>
      <c r="W31" s="107">
        <v>0</v>
      </c>
      <c r="X31" s="107">
        <v>0</v>
      </c>
      <c r="Y31" s="107">
        <v>0</v>
      </c>
      <c r="Z31" s="107">
        <v>0</v>
      </c>
      <c r="AA31" s="107">
        <v>622.24997999999994</v>
      </c>
      <c r="AB31" s="107">
        <v>0</v>
      </c>
      <c r="AC31" s="107">
        <v>3309.6938399999999</v>
      </c>
      <c r="AD31" s="107">
        <v>56.040949999999995</v>
      </c>
      <c r="AE31" s="107">
        <v>722.74519999999995</v>
      </c>
      <c r="AF31" s="107">
        <v>0</v>
      </c>
      <c r="AG31" s="107">
        <v>0</v>
      </c>
      <c r="AH31" s="107">
        <v>1774.8142399999999</v>
      </c>
      <c r="AI31" s="107">
        <v>0</v>
      </c>
      <c r="AJ31" s="107">
        <v>65.106570000000005</v>
      </c>
      <c r="AK31" s="107">
        <v>62986.587690000008</v>
      </c>
      <c r="AL31" s="106"/>
      <c r="AM31" s="106"/>
    </row>
    <row r="32" spans="1:39" s="562" customFormat="1" x14ac:dyDescent="0.2">
      <c r="A32" s="278" t="s">
        <v>1382</v>
      </c>
      <c r="B32" s="281" t="s">
        <v>1933</v>
      </c>
      <c r="C32" s="281">
        <v>100</v>
      </c>
      <c r="D32" s="281">
        <v>2.3111040164816323</v>
      </c>
      <c r="E32" s="281">
        <v>58.272306578177371</v>
      </c>
      <c r="F32" s="281">
        <v>0</v>
      </c>
      <c r="G32" s="281" t="s">
        <v>1933</v>
      </c>
      <c r="H32" s="281" t="s">
        <v>1933</v>
      </c>
      <c r="I32" s="281">
        <v>4.8450051604875394E-2</v>
      </c>
      <c r="J32" s="281" t="s">
        <v>1933</v>
      </c>
      <c r="K32" s="281" t="s">
        <v>1933</v>
      </c>
      <c r="L32" s="281" t="s">
        <v>1933</v>
      </c>
      <c r="M32" s="281" t="s">
        <v>1933</v>
      </c>
      <c r="N32" s="281" t="s">
        <v>1933</v>
      </c>
      <c r="O32" s="281">
        <v>0</v>
      </c>
      <c r="P32" s="281" t="s">
        <v>1933</v>
      </c>
      <c r="Q32" s="281">
        <v>-10.949033706540179</v>
      </c>
      <c r="R32" s="281" t="s">
        <v>1933</v>
      </c>
      <c r="S32" s="281">
        <v>7.8743807390055705E-3</v>
      </c>
      <c r="T32" s="281" t="s">
        <v>1933</v>
      </c>
      <c r="U32" s="281">
        <v>-0.69489430859269474</v>
      </c>
      <c r="V32" s="281">
        <v>-3.7821194485207863E-6</v>
      </c>
      <c r="W32" s="281" t="s">
        <v>1933</v>
      </c>
      <c r="X32" s="281" t="s">
        <v>1933</v>
      </c>
      <c r="Y32" s="281" t="s">
        <v>1933</v>
      </c>
      <c r="Z32" s="281" t="s">
        <v>1933</v>
      </c>
      <c r="AA32" s="281">
        <v>0.18950921050757652</v>
      </c>
      <c r="AB32" s="281" t="s">
        <v>1933</v>
      </c>
      <c r="AC32" s="281">
        <v>0</v>
      </c>
      <c r="AD32" s="281">
        <v>6.3614487061924798</v>
      </c>
      <c r="AE32" s="281">
        <v>0</v>
      </c>
      <c r="AF32" s="281" t="s">
        <v>1933</v>
      </c>
      <c r="AG32" s="281" t="s">
        <v>1933</v>
      </c>
      <c r="AH32" s="281">
        <v>1.1688747154862245</v>
      </c>
      <c r="AI32" s="281" t="s">
        <v>1933</v>
      </c>
      <c r="AJ32" s="281">
        <v>0</v>
      </c>
      <c r="AK32" s="281">
        <v>5.4660355461223347</v>
      </c>
      <c r="AL32" s="115"/>
      <c r="AM32" s="115"/>
    </row>
    <row r="33" spans="1:39" s="565" customFormat="1" x14ac:dyDescent="0.2">
      <c r="A33" s="279"/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134"/>
      <c r="AF33" s="134"/>
      <c r="AG33" s="134"/>
      <c r="AH33" s="134"/>
      <c r="AI33" s="134"/>
      <c r="AJ33" s="134"/>
      <c r="AK33" s="134"/>
      <c r="AL33" s="119"/>
      <c r="AM33" s="119"/>
    </row>
    <row r="34" spans="1:39" s="565" customFormat="1" ht="15" x14ac:dyDescent="0.2">
      <c r="A34" s="908" t="s">
        <v>780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07"/>
      <c r="AF34" s="107"/>
      <c r="AG34" s="107"/>
      <c r="AH34" s="107"/>
      <c r="AI34" s="107"/>
      <c r="AJ34" s="107"/>
      <c r="AK34" s="107"/>
      <c r="AL34" s="119"/>
      <c r="AM34" s="119"/>
    </row>
    <row r="35" spans="1:39" s="391" customFormat="1" x14ac:dyDescent="0.2">
      <c r="A35" s="273" t="s">
        <v>823</v>
      </c>
      <c r="B35" s="107">
        <v>0</v>
      </c>
      <c r="C35" s="107">
        <v>1456.6494</v>
      </c>
      <c r="D35" s="107">
        <v>7172.2141700000002</v>
      </c>
      <c r="E35" s="107">
        <v>48509.096490000011</v>
      </c>
      <c r="F35" s="107">
        <v>81.159240000000011</v>
      </c>
      <c r="G35" s="107">
        <v>0</v>
      </c>
      <c r="H35" s="107">
        <v>999.92910000000006</v>
      </c>
      <c r="I35" s="107">
        <v>7225.2395700000006</v>
      </c>
      <c r="J35" s="107">
        <v>0</v>
      </c>
      <c r="K35" s="107">
        <v>1.2497100000000001</v>
      </c>
      <c r="L35" s="107">
        <v>0</v>
      </c>
      <c r="M35" s="107">
        <v>5.4114899999999997</v>
      </c>
      <c r="N35" s="107">
        <v>168.87189999999998</v>
      </c>
      <c r="O35" s="107">
        <v>6730.5045300000002</v>
      </c>
      <c r="P35" s="107">
        <v>0</v>
      </c>
      <c r="Q35" s="107">
        <v>10122.049210000001</v>
      </c>
      <c r="R35" s="107">
        <v>0</v>
      </c>
      <c r="S35" s="107">
        <v>355.87225999999998</v>
      </c>
      <c r="T35" s="107">
        <v>7422.3091399999994</v>
      </c>
      <c r="U35" s="107">
        <v>8940.0761600000005</v>
      </c>
      <c r="V35" s="107">
        <v>86.889540000000011</v>
      </c>
      <c r="W35" s="107">
        <v>277.95239000000004</v>
      </c>
      <c r="X35" s="107">
        <v>0</v>
      </c>
      <c r="Y35" s="107">
        <v>-11.003620000000002</v>
      </c>
      <c r="Z35" s="107">
        <v>23.299979999999998</v>
      </c>
      <c r="AA35" s="107">
        <v>1904.89896</v>
      </c>
      <c r="AB35" s="107">
        <v>0.92500000000000004</v>
      </c>
      <c r="AC35" s="107">
        <v>6735.6083399999998</v>
      </c>
      <c r="AD35" s="107">
        <v>10.18873</v>
      </c>
      <c r="AE35" s="107">
        <v>1331.0791000000002</v>
      </c>
      <c r="AF35" s="107">
        <v>0</v>
      </c>
      <c r="AG35" s="107">
        <v>4.0552999999999999</v>
      </c>
      <c r="AH35" s="107">
        <v>5046.3235400000003</v>
      </c>
      <c r="AI35" s="107">
        <v>946.65091000000007</v>
      </c>
      <c r="AJ35" s="107">
        <v>337.01817000000005</v>
      </c>
      <c r="AK35" s="107">
        <v>115884.51871000002</v>
      </c>
      <c r="AL35" s="106"/>
      <c r="AM35" s="106"/>
    </row>
    <row r="36" spans="1:39" s="391" customFormat="1" x14ac:dyDescent="0.2">
      <c r="A36" s="273" t="s">
        <v>824</v>
      </c>
      <c r="B36" s="107">
        <v>0</v>
      </c>
      <c r="C36" s="107">
        <v>983.62686999999983</v>
      </c>
      <c r="D36" s="107">
        <v>5182.8414400000001</v>
      </c>
      <c r="E36" s="107">
        <v>32789.111400000002</v>
      </c>
      <c r="F36" s="107">
        <v>74.578159999999997</v>
      </c>
      <c r="G36" s="107">
        <v>0</v>
      </c>
      <c r="H36" s="107">
        <v>3.1E-2</v>
      </c>
      <c r="I36" s="107">
        <v>1632.04674</v>
      </c>
      <c r="J36" s="107">
        <v>0</v>
      </c>
      <c r="K36" s="107">
        <v>0</v>
      </c>
      <c r="L36" s="107">
        <v>0</v>
      </c>
      <c r="M36" s="107">
        <v>4.1524799999999997</v>
      </c>
      <c r="N36" s="107">
        <v>0</v>
      </c>
      <c r="O36" s="107">
        <v>4070.5603500000002</v>
      </c>
      <c r="P36" s="107">
        <v>0</v>
      </c>
      <c r="Q36" s="107">
        <v>9799.0930399999997</v>
      </c>
      <c r="R36" s="107">
        <v>0</v>
      </c>
      <c r="S36" s="107">
        <v>326.83008000000001</v>
      </c>
      <c r="T36" s="107">
        <v>32.276150000000001</v>
      </c>
      <c r="U36" s="107">
        <v>8477.8163399999994</v>
      </c>
      <c r="V36" s="107">
        <v>74.434070000000006</v>
      </c>
      <c r="W36" s="107">
        <v>173.16114000000002</v>
      </c>
      <c r="X36" s="107">
        <v>0</v>
      </c>
      <c r="Y36" s="107">
        <v>0</v>
      </c>
      <c r="Z36" s="107">
        <v>19.306459999999998</v>
      </c>
      <c r="AA36" s="107">
        <v>1404.5848100000001</v>
      </c>
      <c r="AB36" s="107">
        <v>0.24199999999999999</v>
      </c>
      <c r="AC36" s="107">
        <v>6351.5539282000009</v>
      </c>
      <c r="AD36" s="107">
        <v>9.9356799999999996</v>
      </c>
      <c r="AE36" s="107">
        <v>1032.9312500000001</v>
      </c>
      <c r="AF36" s="107">
        <v>0</v>
      </c>
      <c r="AG36" s="107">
        <v>2.8386799999999996</v>
      </c>
      <c r="AH36" s="107">
        <v>4515.5463399999999</v>
      </c>
      <c r="AI36" s="107">
        <v>504.64005000000003</v>
      </c>
      <c r="AJ36" s="107">
        <v>6.1822099999999995</v>
      </c>
      <c r="AK36" s="107">
        <v>77468.320668199987</v>
      </c>
      <c r="AL36" s="106"/>
      <c r="AM36" s="106"/>
    </row>
    <row r="37" spans="1:39" s="562" customFormat="1" x14ac:dyDescent="0.2">
      <c r="A37" s="278" t="s">
        <v>1382</v>
      </c>
      <c r="B37" s="281" t="s">
        <v>1933</v>
      </c>
      <c r="C37" s="281">
        <v>32.473327487039789</v>
      </c>
      <c r="D37" s="281">
        <v>27.737218700483957</v>
      </c>
      <c r="E37" s="281">
        <v>32.406262386768283</v>
      </c>
      <c r="F37" s="281">
        <v>8.1088487275139762</v>
      </c>
      <c r="G37" s="281" t="s">
        <v>1933</v>
      </c>
      <c r="H37" s="281">
        <v>99.996899780194425</v>
      </c>
      <c r="I37" s="281">
        <v>77.411866773574687</v>
      </c>
      <c r="J37" s="281" t="s">
        <v>1933</v>
      </c>
      <c r="K37" s="281">
        <v>100</v>
      </c>
      <c r="L37" s="281" t="s">
        <v>1933</v>
      </c>
      <c r="M37" s="281">
        <v>23.265496194208989</v>
      </c>
      <c r="N37" s="281">
        <v>100</v>
      </c>
      <c r="O37" s="281">
        <v>39.520724904704878</v>
      </c>
      <c r="P37" s="281" t="s">
        <v>1933</v>
      </c>
      <c r="Q37" s="281">
        <v>3.1906204297143628</v>
      </c>
      <c r="R37" s="281" t="s">
        <v>1933</v>
      </c>
      <c r="S37" s="281">
        <v>8.16084400621728</v>
      </c>
      <c r="T37" s="281">
        <v>99.565146783956251</v>
      </c>
      <c r="U37" s="281">
        <v>5.1706474500548456</v>
      </c>
      <c r="V37" s="281">
        <v>14.334832478109568</v>
      </c>
      <c r="W37" s="281">
        <v>37.70115090573605</v>
      </c>
      <c r="X37" s="281" t="s">
        <v>1933</v>
      </c>
      <c r="Y37" s="281">
        <v>100</v>
      </c>
      <c r="Z37" s="281">
        <v>17.139585527541229</v>
      </c>
      <c r="AA37" s="281">
        <v>26.264603031753449</v>
      </c>
      <c r="AB37" s="281">
        <v>73.837837837837839</v>
      </c>
      <c r="AC37" s="281">
        <v>5.7018518953849817</v>
      </c>
      <c r="AD37" s="281">
        <v>2.4836265167493892</v>
      </c>
      <c r="AE37" s="281">
        <v>22.398958108500093</v>
      </c>
      <c r="AF37" s="281" t="s">
        <v>1933</v>
      </c>
      <c r="AG37" s="281">
        <v>30.000739772643215</v>
      </c>
      <c r="AH37" s="281">
        <v>10.518096903473621</v>
      </c>
      <c r="AI37" s="281">
        <v>46.692065188000512</v>
      </c>
      <c r="AJ37" s="281">
        <v>98.165615224840835</v>
      </c>
      <c r="AK37" s="281">
        <v>33.150414282632717</v>
      </c>
      <c r="AL37" s="115"/>
      <c r="AM37" s="115"/>
    </row>
    <row r="38" spans="1:39" x14ac:dyDescent="0.2">
      <c r="A38" s="27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134"/>
      <c r="AF38" s="134"/>
      <c r="AG38" s="134"/>
      <c r="AH38" s="134"/>
      <c r="AI38" s="134"/>
      <c r="AJ38" s="134"/>
      <c r="AK38" s="134"/>
      <c r="AL38" s="113"/>
      <c r="AM38" s="113"/>
    </row>
    <row r="39" spans="1:39" ht="15" x14ac:dyDescent="0.2">
      <c r="A39" s="1216" t="s">
        <v>781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07"/>
      <c r="AF39" s="107"/>
      <c r="AG39" s="107"/>
      <c r="AH39" s="107"/>
      <c r="AI39" s="107"/>
      <c r="AJ39" s="107"/>
      <c r="AK39" s="107"/>
      <c r="AL39" s="113"/>
      <c r="AM39" s="113"/>
    </row>
    <row r="40" spans="1:39" s="391" customFormat="1" x14ac:dyDescent="0.2">
      <c r="A40" s="273" t="s">
        <v>823</v>
      </c>
      <c r="B40" s="107">
        <v>1306.72477</v>
      </c>
      <c r="C40" s="107">
        <v>21693.676520000001</v>
      </c>
      <c r="D40" s="107">
        <v>26736.65382</v>
      </c>
      <c r="E40" s="107">
        <v>35223.667430000001</v>
      </c>
      <c r="F40" s="107">
        <v>1862.60286</v>
      </c>
      <c r="G40" s="107">
        <v>0</v>
      </c>
      <c r="H40" s="107">
        <v>8973.0206300000009</v>
      </c>
      <c r="I40" s="107">
        <v>34936.896970000002</v>
      </c>
      <c r="J40" s="107">
        <v>0</v>
      </c>
      <c r="K40" s="107">
        <v>18623.337179999999</v>
      </c>
      <c r="L40" s="107">
        <v>0</v>
      </c>
      <c r="M40" s="107">
        <v>140.52423000000002</v>
      </c>
      <c r="N40" s="107">
        <v>1523.94931</v>
      </c>
      <c r="O40" s="107">
        <v>35673.023560000001</v>
      </c>
      <c r="P40" s="107">
        <v>0</v>
      </c>
      <c r="Q40" s="107">
        <v>23203.9807</v>
      </c>
      <c r="R40" s="107">
        <v>67.526579999999996</v>
      </c>
      <c r="S40" s="107">
        <v>4210.5617000000002</v>
      </c>
      <c r="T40" s="107">
        <v>16712.329419999998</v>
      </c>
      <c r="U40" s="107">
        <v>16241.817129999999</v>
      </c>
      <c r="V40" s="107">
        <v>2254.8970100000001</v>
      </c>
      <c r="W40" s="107">
        <v>11635.865310000001</v>
      </c>
      <c r="X40" s="107">
        <v>108.90178</v>
      </c>
      <c r="Y40" s="107">
        <v>2129.3742400000001</v>
      </c>
      <c r="Z40" s="107">
        <v>319.94572000000005</v>
      </c>
      <c r="AA40" s="107">
        <v>23842.193660000001</v>
      </c>
      <c r="AB40" s="107">
        <v>493.97300000000001</v>
      </c>
      <c r="AC40" s="107">
        <v>15229.41401</v>
      </c>
      <c r="AD40" s="107">
        <v>122.15397999999999</v>
      </c>
      <c r="AE40" s="107">
        <v>9726.9135500000011</v>
      </c>
      <c r="AF40" s="107">
        <v>0</v>
      </c>
      <c r="AG40" s="107">
        <v>515.53981999999996</v>
      </c>
      <c r="AH40" s="107">
        <v>17868.395960000002</v>
      </c>
      <c r="AI40" s="107">
        <v>438.15755000000007</v>
      </c>
      <c r="AJ40" s="107">
        <v>18551.087909999998</v>
      </c>
      <c r="AK40" s="107">
        <v>350367.10630999994</v>
      </c>
      <c r="AL40" s="106"/>
      <c r="AM40" s="106"/>
    </row>
    <row r="41" spans="1:39" s="391" customFormat="1" x14ac:dyDescent="0.2">
      <c r="A41" s="273" t="s">
        <v>824</v>
      </c>
      <c r="B41" s="107">
        <v>925.29343000000006</v>
      </c>
      <c r="C41" s="107">
        <v>7417.7218700000003</v>
      </c>
      <c r="D41" s="107">
        <v>6556.3453599999993</v>
      </c>
      <c r="E41" s="107">
        <v>6242.8228399999998</v>
      </c>
      <c r="F41" s="107">
        <v>1491.7064399999999</v>
      </c>
      <c r="G41" s="107">
        <v>0</v>
      </c>
      <c r="H41" s="107">
        <v>10.74094</v>
      </c>
      <c r="I41" s="107">
        <v>8056.1311900000001</v>
      </c>
      <c r="J41" s="107">
        <v>0</v>
      </c>
      <c r="K41" s="107">
        <v>10211.830840000002</v>
      </c>
      <c r="L41" s="107">
        <v>0</v>
      </c>
      <c r="M41" s="107">
        <v>71.52042999999999</v>
      </c>
      <c r="N41" s="107">
        <v>0</v>
      </c>
      <c r="O41" s="107">
        <v>14436.702880000001</v>
      </c>
      <c r="P41" s="107">
        <v>0</v>
      </c>
      <c r="Q41" s="107">
        <v>11931.503929999999</v>
      </c>
      <c r="R41" s="107">
        <v>9.2307399999999991</v>
      </c>
      <c r="S41" s="107">
        <v>2750.2905099999998</v>
      </c>
      <c r="T41" s="107">
        <v>1318.6541500000001</v>
      </c>
      <c r="U41" s="107">
        <v>9434.1033299999999</v>
      </c>
      <c r="V41" s="107">
        <v>1653.74864</v>
      </c>
      <c r="W41" s="107">
        <v>6409.57251</v>
      </c>
      <c r="X41" s="107">
        <v>30.324680000000001</v>
      </c>
      <c r="Y41" s="107">
        <v>413.33133000000004</v>
      </c>
      <c r="Z41" s="107">
        <v>78.297579999999996</v>
      </c>
      <c r="AA41" s="107">
        <v>6205.0782600000002</v>
      </c>
      <c r="AB41" s="107">
        <v>149.99799999999999</v>
      </c>
      <c r="AC41" s="107">
        <v>7029.7593409000001</v>
      </c>
      <c r="AD41" s="107">
        <v>50.622059999999998</v>
      </c>
      <c r="AE41" s="107">
        <v>4579.5466200000001</v>
      </c>
      <c r="AF41" s="107">
        <v>0</v>
      </c>
      <c r="AG41" s="107">
        <v>372.22982999999994</v>
      </c>
      <c r="AH41" s="107">
        <v>9252.7322199999999</v>
      </c>
      <c r="AI41" s="107">
        <v>164.86871000000002</v>
      </c>
      <c r="AJ41" s="107">
        <v>5399.8155600000009</v>
      </c>
      <c r="AK41" s="107">
        <v>122654.52422090001</v>
      </c>
      <c r="AL41" s="106"/>
      <c r="AM41" s="106"/>
    </row>
    <row r="42" spans="1:39" s="562" customFormat="1" x14ac:dyDescent="0.2">
      <c r="A42" s="278" t="s">
        <v>1382</v>
      </c>
      <c r="B42" s="281">
        <v>29.189875998141517</v>
      </c>
      <c r="C42" s="281">
        <v>65.806985905955599</v>
      </c>
      <c r="D42" s="281">
        <v>75.478063170733762</v>
      </c>
      <c r="E42" s="281">
        <v>82.276624509908387</v>
      </c>
      <c r="F42" s="281">
        <v>19.912802023722868</v>
      </c>
      <c r="G42" s="281" t="s">
        <v>1933</v>
      </c>
      <c r="H42" s="281">
        <v>99.880297388773528</v>
      </c>
      <c r="I42" s="281">
        <v>76.940908069432353</v>
      </c>
      <c r="J42" s="281" t="s">
        <v>1933</v>
      </c>
      <c r="K42" s="281">
        <v>45.16648256271327</v>
      </c>
      <c r="L42" s="281" t="s">
        <v>1933</v>
      </c>
      <c r="M42" s="281">
        <v>49.104556559391945</v>
      </c>
      <c r="N42" s="281">
        <v>100</v>
      </c>
      <c r="O42" s="281">
        <v>59.530475863033352</v>
      </c>
      <c r="P42" s="281" t="s">
        <v>1933</v>
      </c>
      <c r="Q42" s="281">
        <v>48.579926503731322</v>
      </c>
      <c r="R42" s="281">
        <v>86.330212488178731</v>
      </c>
      <c r="S42" s="281">
        <v>34.68114931079149</v>
      </c>
      <c r="T42" s="281">
        <v>92.109692689386918</v>
      </c>
      <c r="U42" s="281">
        <v>41.914730017650434</v>
      </c>
      <c r="V42" s="281">
        <v>26.65968189828768</v>
      </c>
      <c r="W42" s="281">
        <v>44.915377247521619</v>
      </c>
      <c r="X42" s="281">
        <v>72.154100695140158</v>
      </c>
      <c r="Y42" s="281">
        <v>80.589070618230068</v>
      </c>
      <c r="Z42" s="281">
        <v>75.527855162431933</v>
      </c>
      <c r="AA42" s="281">
        <v>73.974381936129291</v>
      </c>
      <c r="AB42" s="281">
        <v>69.634372728873856</v>
      </c>
      <c r="AC42" s="281">
        <v>53.840907231991388</v>
      </c>
      <c r="AD42" s="281">
        <v>58.558812410369264</v>
      </c>
      <c r="AE42" s="281">
        <v>52.918810304425911</v>
      </c>
      <c r="AF42" s="281" t="s">
        <v>1933</v>
      </c>
      <c r="AG42" s="281">
        <v>27.798044775668355</v>
      </c>
      <c r="AH42" s="281">
        <v>48.217331646818963</v>
      </c>
      <c r="AI42" s="281">
        <v>62.372276821431015</v>
      </c>
      <c r="AJ42" s="281">
        <v>70.892189254899591</v>
      </c>
      <c r="AK42" s="281">
        <v>64.992568648160415</v>
      </c>
      <c r="AL42" s="115"/>
      <c r="AM42" s="115"/>
    </row>
    <row r="43" spans="1:39" x14ac:dyDescent="0.2">
      <c r="A43" s="279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07"/>
      <c r="AF43" s="107"/>
      <c r="AG43" s="107"/>
      <c r="AH43" s="107"/>
      <c r="AI43" s="107"/>
      <c r="AJ43" s="107"/>
      <c r="AK43" s="107"/>
      <c r="AL43" s="113"/>
      <c r="AM43" s="113"/>
    </row>
    <row r="44" spans="1:39" s="564" customFormat="1" ht="15" x14ac:dyDescent="0.2">
      <c r="A44" s="1216" t="s">
        <v>3865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07"/>
      <c r="AF44" s="107"/>
      <c r="AG44" s="107"/>
      <c r="AH44" s="107"/>
      <c r="AI44" s="107"/>
      <c r="AJ44" s="107"/>
      <c r="AK44" s="107"/>
      <c r="AL44" s="118"/>
      <c r="AM44" s="118"/>
    </row>
    <row r="45" spans="1:39" s="391" customFormat="1" x14ac:dyDescent="0.2">
      <c r="A45" s="273" t="s">
        <v>823</v>
      </c>
      <c r="B45" s="107">
        <v>9721.2788699999983</v>
      </c>
      <c r="C45" s="107">
        <v>126201.94063000003</v>
      </c>
      <c r="D45" s="107">
        <v>145938.33718000003</v>
      </c>
      <c r="E45" s="107">
        <v>211043.38099999999</v>
      </c>
      <c r="F45" s="107">
        <v>23357.522139999997</v>
      </c>
      <c r="G45" s="107">
        <v>0</v>
      </c>
      <c r="H45" s="107">
        <v>59843.770363899821</v>
      </c>
      <c r="I45" s="107">
        <v>294392.94029000006</v>
      </c>
      <c r="J45" s="107">
        <v>0</v>
      </c>
      <c r="K45" s="107">
        <v>34078.787499999999</v>
      </c>
      <c r="L45" s="107">
        <v>0</v>
      </c>
      <c r="M45" s="107">
        <v>606.40644999999995</v>
      </c>
      <c r="N45" s="107">
        <v>9652.925650000001</v>
      </c>
      <c r="O45" s="107">
        <v>84343.42916</v>
      </c>
      <c r="P45" s="107">
        <v>0</v>
      </c>
      <c r="Q45" s="107">
        <v>114128.31141000001</v>
      </c>
      <c r="R45" s="107">
        <v>674.69076999999993</v>
      </c>
      <c r="S45" s="107">
        <v>30705.03844</v>
      </c>
      <c r="T45" s="107">
        <v>68672.835290000003</v>
      </c>
      <c r="U45" s="107">
        <v>112708.28311000002</v>
      </c>
      <c r="V45" s="107">
        <v>43307.654899999994</v>
      </c>
      <c r="W45" s="107">
        <v>23862.737059999996</v>
      </c>
      <c r="X45" s="107">
        <v>634.39480000000049</v>
      </c>
      <c r="Y45" s="107">
        <v>24683.19784999999</v>
      </c>
      <c r="Z45" s="107">
        <v>2969.7204500000003</v>
      </c>
      <c r="AA45" s="107">
        <v>64893.421970000003</v>
      </c>
      <c r="AB45" s="107">
        <v>10324.571</v>
      </c>
      <c r="AC45" s="107">
        <v>53803.739119999998</v>
      </c>
      <c r="AD45" s="107">
        <v>6170.3329100000001</v>
      </c>
      <c r="AE45" s="107">
        <v>57311.898069999996</v>
      </c>
      <c r="AF45" s="107">
        <v>0</v>
      </c>
      <c r="AG45" s="107">
        <v>3778.3789400000005</v>
      </c>
      <c r="AH45" s="107">
        <v>124428.74656999997</v>
      </c>
      <c r="AI45" s="107">
        <v>37104.416100000002</v>
      </c>
      <c r="AJ45" s="107">
        <v>63818.806359999995</v>
      </c>
      <c r="AK45" s="107">
        <v>1843161.8943538996</v>
      </c>
      <c r="AL45" s="106"/>
      <c r="AM45" s="106"/>
    </row>
    <row r="46" spans="1:39" s="391" customFormat="1" x14ac:dyDescent="0.2">
      <c r="A46" s="273" t="s">
        <v>824</v>
      </c>
      <c r="B46" s="107">
        <v>7478.797639999998</v>
      </c>
      <c r="C46" s="107">
        <v>27605.911399999994</v>
      </c>
      <c r="D46" s="107">
        <v>100886.89269999998</v>
      </c>
      <c r="E46" s="107">
        <v>102080.16583000001</v>
      </c>
      <c r="F46" s="107">
        <v>16155.915229999999</v>
      </c>
      <c r="G46" s="107">
        <v>0</v>
      </c>
      <c r="H46" s="107">
        <v>367.60381999999981</v>
      </c>
      <c r="I46" s="107">
        <v>74370.199779999995</v>
      </c>
      <c r="J46" s="107">
        <v>0</v>
      </c>
      <c r="K46" s="107">
        <v>8660.4134400000021</v>
      </c>
      <c r="L46" s="107">
        <v>0</v>
      </c>
      <c r="M46" s="107">
        <v>369.81325734257581</v>
      </c>
      <c r="N46" s="107">
        <v>92.910230000000453</v>
      </c>
      <c r="O46" s="107">
        <v>50637.813269999999</v>
      </c>
      <c r="P46" s="107">
        <v>0</v>
      </c>
      <c r="Q46" s="107">
        <v>73418.781009999992</v>
      </c>
      <c r="R46" s="107">
        <v>426.29840999999993</v>
      </c>
      <c r="S46" s="107">
        <v>25338.373589999996</v>
      </c>
      <c r="T46" s="107">
        <v>257.10149000000024</v>
      </c>
      <c r="U46" s="107">
        <v>68962.028409999999</v>
      </c>
      <c r="V46" s="107">
        <v>16170.297679999996</v>
      </c>
      <c r="W46" s="107">
        <v>13887.648630000002</v>
      </c>
      <c r="X46" s="107">
        <v>342.76357000000007</v>
      </c>
      <c r="Y46" s="107">
        <v>8324.1996699999982</v>
      </c>
      <c r="Z46" s="107">
        <v>1570.8702700000006</v>
      </c>
      <c r="AA46" s="107">
        <v>38193.604620000006</v>
      </c>
      <c r="AB46" s="107">
        <v>4580.6940000000004</v>
      </c>
      <c r="AC46" s="107">
        <v>41274.622433800003</v>
      </c>
      <c r="AD46" s="107">
        <v>2933.7479400000002</v>
      </c>
      <c r="AE46" s="107">
        <v>17698.42481</v>
      </c>
      <c r="AF46" s="107">
        <v>0</v>
      </c>
      <c r="AG46" s="107">
        <v>3252.7346900000002</v>
      </c>
      <c r="AH46" s="107">
        <v>75859.37811000002</v>
      </c>
      <c r="AI46" s="107">
        <v>4376.1712300000008</v>
      </c>
      <c r="AJ46" s="107">
        <v>18827.0363</v>
      </c>
      <c r="AK46" s="107">
        <v>804401.21346114227</v>
      </c>
      <c r="AL46" s="106"/>
      <c r="AM46" s="106"/>
    </row>
    <row r="47" spans="1:39" s="562" customFormat="1" x14ac:dyDescent="0.2">
      <c r="A47" s="278" t="s">
        <v>1382</v>
      </c>
      <c r="B47" s="114">
        <v>23.067759499424799</v>
      </c>
      <c r="C47" s="114">
        <v>78.125604675973051</v>
      </c>
      <c r="D47" s="114">
        <v>30.87019171969439</v>
      </c>
      <c r="E47" s="114">
        <v>51.630719074766894</v>
      </c>
      <c r="F47" s="114">
        <v>30.832067146656676</v>
      </c>
      <c r="G47" s="114" t="s">
        <v>1933</v>
      </c>
      <c r="H47" s="114">
        <v>99.385727507199732</v>
      </c>
      <c r="I47" s="114">
        <v>74.737777438976778</v>
      </c>
      <c r="J47" s="114" t="s">
        <v>1933</v>
      </c>
      <c r="K47" s="114">
        <v>74.587084590377501</v>
      </c>
      <c r="L47" s="114" t="s">
        <v>1933</v>
      </c>
      <c r="M47" s="114">
        <v>39.015612821635415</v>
      </c>
      <c r="N47" s="114">
        <v>99.037491498756111</v>
      </c>
      <c r="O47" s="114">
        <v>39.962349439290925</v>
      </c>
      <c r="P47" s="114" t="s">
        <v>1933</v>
      </c>
      <c r="Q47" s="114">
        <v>35.669966458850993</v>
      </c>
      <c r="R47" s="114">
        <v>36.815734117720332</v>
      </c>
      <c r="S47" s="114">
        <v>17.478124511997859</v>
      </c>
      <c r="T47" s="114">
        <v>99.625613987081962</v>
      </c>
      <c r="U47" s="114">
        <v>38.813699838994928</v>
      </c>
      <c r="V47" s="114">
        <v>62.661802590469982</v>
      </c>
      <c r="W47" s="114">
        <v>41.801945874519042</v>
      </c>
      <c r="X47" s="114">
        <v>45.969990611524587</v>
      </c>
      <c r="Y47" s="114">
        <v>66.275845939467686</v>
      </c>
      <c r="Z47" s="114">
        <v>47.103766282109135</v>
      </c>
      <c r="AA47" s="114">
        <v>41.14410450159837</v>
      </c>
      <c r="AB47" s="114">
        <v>55.633081510117947</v>
      </c>
      <c r="AC47" s="114">
        <v>23.28670254358336</v>
      </c>
      <c r="AD47" s="114">
        <v>52.453976425722551</v>
      </c>
      <c r="AE47" s="114">
        <v>69.119108935489493</v>
      </c>
      <c r="AF47" s="114" t="s">
        <v>1933</v>
      </c>
      <c r="AG47" s="114">
        <v>13.911898683195609</v>
      </c>
      <c r="AH47" s="114">
        <v>39.033880673768778</v>
      </c>
      <c r="AI47" s="114">
        <v>88.20579410761836</v>
      </c>
      <c r="AJ47" s="114">
        <v>70.499234671050971</v>
      </c>
      <c r="AK47" s="114">
        <v>56.357538861603018</v>
      </c>
      <c r="AL47" s="115"/>
      <c r="AM47" s="115"/>
    </row>
    <row r="48" spans="1:39" x14ac:dyDescent="0.2">
      <c r="A48" s="279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134"/>
      <c r="AF48" s="134"/>
      <c r="AG48" s="134"/>
      <c r="AH48" s="134"/>
      <c r="AI48" s="134"/>
      <c r="AJ48" s="134"/>
      <c r="AK48" s="134"/>
      <c r="AL48" s="113"/>
      <c r="AM48" s="113"/>
    </row>
    <row r="49" spans="1:39" ht="15" x14ac:dyDescent="0.2">
      <c r="A49" s="908" t="s">
        <v>782</v>
      </c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07"/>
      <c r="AF49" s="107"/>
      <c r="AG49" s="107"/>
      <c r="AH49" s="107"/>
      <c r="AI49" s="107"/>
      <c r="AJ49" s="107"/>
      <c r="AK49" s="107"/>
      <c r="AL49" s="113"/>
      <c r="AM49" s="113"/>
    </row>
    <row r="50" spans="1:39" s="391" customFormat="1" x14ac:dyDescent="0.2">
      <c r="A50" s="273" t="s">
        <v>823</v>
      </c>
      <c r="B50" s="107">
        <v>1411.4898500000002</v>
      </c>
      <c r="C50" s="107">
        <v>79124.929369999954</v>
      </c>
      <c r="D50" s="107">
        <v>56095.734270000008</v>
      </c>
      <c r="E50" s="107">
        <v>113486.82253999998</v>
      </c>
      <c r="F50" s="107">
        <v>8196.5326199999963</v>
      </c>
      <c r="G50" s="107">
        <v>0</v>
      </c>
      <c r="H50" s="107">
        <v>21987.700067399994</v>
      </c>
      <c r="I50" s="107">
        <v>93121.578499999989</v>
      </c>
      <c r="J50" s="107">
        <v>0</v>
      </c>
      <c r="K50" s="107">
        <v>15395.23726</v>
      </c>
      <c r="L50" s="107">
        <v>0</v>
      </c>
      <c r="M50" s="107">
        <v>357.91754000000003</v>
      </c>
      <c r="N50" s="107">
        <v>2559.7090200000002</v>
      </c>
      <c r="O50" s="107">
        <v>24187.568380000001</v>
      </c>
      <c r="P50" s="107">
        <v>0</v>
      </c>
      <c r="Q50" s="107">
        <v>92832.635420000006</v>
      </c>
      <c r="R50" s="107">
        <v>341.98970999999995</v>
      </c>
      <c r="S50" s="107">
        <v>9716.876760000001</v>
      </c>
      <c r="T50" s="107">
        <v>30717.859250000038</v>
      </c>
      <c r="U50" s="107">
        <v>77000.931250000009</v>
      </c>
      <c r="V50" s="107">
        <v>15410.502089999998</v>
      </c>
      <c r="W50" s="107">
        <v>7903.2396100000005</v>
      </c>
      <c r="X50" s="107">
        <v>210.84993000000009</v>
      </c>
      <c r="Y50" s="107">
        <v>7691.994920000001</v>
      </c>
      <c r="Z50" s="107">
        <v>914.43251999999961</v>
      </c>
      <c r="AA50" s="107">
        <v>55530.971549999995</v>
      </c>
      <c r="AB50" s="107">
        <v>3693.0410000000002</v>
      </c>
      <c r="AC50" s="107">
        <v>35057.754529999991</v>
      </c>
      <c r="AD50" s="107">
        <v>3340.9894800000002</v>
      </c>
      <c r="AE50" s="107">
        <v>47178.959090000004</v>
      </c>
      <c r="AF50" s="107">
        <v>0</v>
      </c>
      <c r="AG50" s="107">
        <v>1124.4068600000001</v>
      </c>
      <c r="AH50" s="107">
        <v>92580.598400000017</v>
      </c>
      <c r="AI50" s="107">
        <v>4450.01728</v>
      </c>
      <c r="AJ50" s="107">
        <v>45481.155269999988</v>
      </c>
      <c r="AK50" s="107">
        <v>947104.42433740012</v>
      </c>
      <c r="AL50" s="106"/>
      <c r="AM50" s="106"/>
    </row>
    <row r="51" spans="1:39" s="391" customFormat="1" x14ac:dyDescent="0.2">
      <c r="A51" s="273" t="s">
        <v>824</v>
      </c>
      <c r="B51" s="107">
        <v>166.59157999999999</v>
      </c>
      <c r="C51" s="107">
        <v>28849.489089999995</v>
      </c>
      <c r="D51" s="107">
        <v>49034.894529999998</v>
      </c>
      <c r="E51" s="107">
        <v>69182.906259999989</v>
      </c>
      <c r="F51" s="107">
        <v>4817.5743599999996</v>
      </c>
      <c r="G51" s="107">
        <v>0</v>
      </c>
      <c r="H51" s="107">
        <v>102.92637000000005</v>
      </c>
      <c r="I51" s="107">
        <v>37658.820059999998</v>
      </c>
      <c r="J51" s="107">
        <v>0</v>
      </c>
      <c r="K51" s="107">
        <v>2745.5416700000001</v>
      </c>
      <c r="L51" s="107">
        <v>0</v>
      </c>
      <c r="M51" s="107">
        <v>258.61626000000001</v>
      </c>
      <c r="N51" s="107">
        <v>1645.2156100000002</v>
      </c>
      <c r="O51" s="107">
        <v>21362.918679999999</v>
      </c>
      <c r="P51" s="107">
        <v>0</v>
      </c>
      <c r="Q51" s="107">
        <v>63281.687530000003</v>
      </c>
      <c r="R51" s="107">
        <v>237.51306</v>
      </c>
      <c r="S51" s="107">
        <v>8809.1246699999992</v>
      </c>
      <c r="T51" s="107">
        <v>23056.48964</v>
      </c>
      <c r="U51" s="107">
        <v>71958.223489999975</v>
      </c>
      <c r="V51" s="107">
        <v>12467.11816</v>
      </c>
      <c r="W51" s="107">
        <v>4374.4156600000006</v>
      </c>
      <c r="X51" s="107">
        <v>119.66838000000021</v>
      </c>
      <c r="Y51" s="107">
        <v>2582.9859300000007</v>
      </c>
      <c r="Z51" s="107">
        <v>311.9483699999999</v>
      </c>
      <c r="AA51" s="107">
        <v>40476.113349999992</v>
      </c>
      <c r="AB51" s="107">
        <v>2662.962</v>
      </c>
      <c r="AC51" s="107">
        <v>29138.016663600007</v>
      </c>
      <c r="AD51" s="107">
        <v>2455.9902099999999</v>
      </c>
      <c r="AE51" s="107">
        <v>14989.927089999999</v>
      </c>
      <c r="AF51" s="107">
        <v>0</v>
      </c>
      <c r="AG51" s="107">
        <v>915.23104999999998</v>
      </c>
      <c r="AH51" s="107">
        <v>74345.515190000006</v>
      </c>
      <c r="AI51" s="107">
        <v>1820.7039899999797</v>
      </c>
      <c r="AJ51" s="107">
        <v>6719.8210200000021</v>
      </c>
      <c r="AK51" s="107">
        <v>576548.94992360007</v>
      </c>
      <c r="AL51" s="106"/>
      <c r="AM51" s="106"/>
    </row>
    <row r="52" spans="1:39" s="562" customFormat="1" x14ac:dyDescent="0.2">
      <c r="A52" s="274" t="s">
        <v>1382</v>
      </c>
      <c r="B52" s="281">
        <v>88.19746525276112</v>
      </c>
      <c r="C52" s="281">
        <v>63.53931773500171</v>
      </c>
      <c r="D52" s="281">
        <v>12.587124193819754</v>
      </c>
      <c r="E52" s="281">
        <v>39.038819916192885</v>
      </c>
      <c r="F52" s="281">
        <v>41.224239768840185</v>
      </c>
      <c r="G52" s="281" t="s">
        <v>1933</v>
      </c>
      <c r="H52" s="281">
        <v>99.531891149667786</v>
      </c>
      <c r="I52" s="281">
        <v>59.559512771790047</v>
      </c>
      <c r="J52" s="281" t="s">
        <v>1933</v>
      </c>
      <c r="K52" s="281">
        <v>82.166291927611383</v>
      </c>
      <c r="L52" s="281" t="s">
        <v>1933</v>
      </c>
      <c r="M52" s="281">
        <v>27.744178170200883</v>
      </c>
      <c r="N52" s="281">
        <v>35.726459642666725</v>
      </c>
      <c r="O52" s="281">
        <v>11.67810527963457</v>
      </c>
      <c r="P52" s="281" t="s">
        <v>1933</v>
      </c>
      <c r="Q52" s="281">
        <v>31.832499159701221</v>
      </c>
      <c r="R52" s="281">
        <v>30.549647239386228</v>
      </c>
      <c r="S52" s="281">
        <v>9.3420150571097871</v>
      </c>
      <c r="T52" s="281">
        <v>24.941092240990162</v>
      </c>
      <c r="U52" s="281">
        <v>6.5488919135637511</v>
      </c>
      <c r="V52" s="281">
        <v>19.099857440141317</v>
      </c>
      <c r="W52" s="281">
        <v>44.650347504774693</v>
      </c>
      <c r="X52" s="281">
        <v>43.244761807604029</v>
      </c>
      <c r="Y52" s="281">
        <v>66.419817526348552</v>
      </c>
      <c r="Z52" s="281">
        <v>65.886124653572026</v>
      </c>
      <c r="AA52" s="281">
        <v>27.110741591194081</v>
      </c>
      <c r="AB52" s="281">
        <v>27.892433363182267</v>
      </c>
      <c r="AC52" s="281">
        <v>16.885673214849753</v>
      </c>
      <c r="AD52" s="281">
        <v>26.489136685339105</v>
      </c>
      <c r="AE52" s="281">
        <v>68.227516293005195</v>
      </c>
      <c r="AF52" s="281" t="s">
        <v>1933</v>
      </c>
      <c r="AG52" s="281">
        <v>18.603213608995599</v>
      </c>
      <c r="AH52" s="281">
        <v>19.696441290230425</v>
      </c>
      <c r="AI52" s="281">
        <v>59.085462472631569</v>
      </c>
      <c r="AJ52" s="281">
        <v>85.225043251193554</v>
      </c>
      <c r="AK52" s="281">
        <v>39.125091689128453</v>
      </c>
      <c r="AL52" s="115"/>
      <c r="AM52" s="115"/>
    </row>
    <row r="53" spans="1:39" x14ac:dyDescent="0.2">
      <c r="A53" s="273"/>
      <c r="B53" s="116"/>
      <c r="C53" s="116"/>
      <c r="D53" s="116"/>
      <c r="E53" s="116"/>
      <c r="F53" s="116"/>
      <c r="G53" s="116"/>
      <c r="H53" s="116"/>
      <c r="I53" s="116"/>
      <c r="J53" s="116"/>
      <c r="K53" s="107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07"/>
      <c r="AF53" s="107"/>
      <c r="AG53" s="107"/>
      <c r="AH53" s="107"/>
      <c r="AI53" s="107"/>
      <c r="AJ53" s="107"/>
      <c r="AK53" s="107"/>
      <c r="AL53" s="113"/>
      <c r="AM53" s="113"/>
    </row>
    <row r="54" spans="1:39" s="564" customFormat="1" ht="15" x14ac:dyDescent="0.2">
      <c r="A54" s="908" t="s">
        <v>822</v>
      </c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07"/>
      <c r="AF54" s="107"/>
      <c r="AG54" s="107"/>
      <c r="AH54" s="107"/>
      <c r="AI54" s="107"/>
      <c r="AJ54" s="107"/>
      <c r="AK54" s="107"/>
      <c r="AL54" s="118"/>
      <c r="AM54" s="118"/>
    </row>
    <row r="55" spans="1:39" s="391" customFormat="1" x14ac:dyDescent="0.2">
      <c r="A55" s="273" t="s">
        <v>823</v>
      </c>
      <c r="B55" s="107">
        <v>0</v>
      </c>
      <c r="C55" s="107">
        <v>187803.94159999999</v>
      </c>
      <c r="D55" s="107">
        <v>120941.99962000002</v>
      </c>
      <c r="E55" s="107">
        <v>371112.66557000007</v>
      </c>
      <c r="F55" s="107">
        <v>29687.917369999996</v>
      </c>
      <c r="G55" s="107">
        <v>0</v>
      </c>
      <c r="H55" s="107">
        <v>85496.348698400398</v>
      </c>
      <c r="I55" s="107">
        <v>655665.14149000007</v>
      </c>
      <c r="J55" s="107">
        <v>0</v>
      </c>
      <c r="K55" s="107">
        <v>2236.3612200000002</v>
      </c>
      <c r="L55" s="107">
        <v>0</v>
      </c>
      <c r="M55" s="107">
        <v>5788.4787700000006</v>
      </c>
      <c r="N55" s="107">
        <v>50851.607379999994</v>
      </c>
      <c r="O55" s="107">
        <v>120919.68955</v>
      </c>
      <c r="P55" s="107">
        <v>0</v>
      </c>
      <c r="Q55" s="107">
        <v>53213.734149999997</v>
      </c>
      <c r="R55" s="107">
        <v>84375.616890000005</v>
      </c>
      <c r="S55" s="107">
        <v>14587.201220000001</v>
      </c>
      <c r="T55" s="107">
        <v>130156.26216</v>
      </c>
      <c r="U55" s="107">
        <v>141160.79267000002</v>
      </c>
      <c r="V55" s="107">
        <v>42218.718240000002</v>
      </c>
      <c r="W55" s="107">
        <v>102101.53255999999</v>
      </c>
      <c r="X55" s="107">
        <v>37325.215409999997</v>
      </c>
      <c r="Y55" s="107">
        <v>40109.484510000002</v>
      </c>
      <c r="Z55" s="107">
        <v>33527.772519999999</v>
      </c>
      <c r="AA55" s="107">
        <v>119751.63994999998</v>
      </c>
      <c r="AB55" s="107">
        <v>22463.868999999999</v>
      </c>
      <c r="AC55" s="107">
        <v>39314.864439999998</v>
      </c>
      <c r="AD55" s="107">
        <v>28595.025989999998</v>
      </c>
      <c r="AE55" s="107">
        <v>65043.842579999997</v>
      </c>
      <c r="AF55" s="107">
        <v>1215.7703800000002</v>
      </c>
      <c r="AG55" s="107">
        <v>14350.305839999999</v>
      </c>
      <c r="AH55" s="107">
        <v>72903.239939999999</v>
      </c>
      <c r="AI55" s="107">
        <v>5348.6818400000002</v>
      </c>
      <c r="AJ55" s="107">
        <v>21321.521519999998</v>
      </c>
      <c r="AK55" s="107">
        <v>2699589.2430784018</v>
      </c>
      <c r="AL55" s="106"/>
      <c r="AM55" s="106"/>
    </row>
    <row r="56" spans="1:39" s="391" customFormat="1" x14ac:dyDescent="0.2">
      <c r="A56" s="273" t="s">
        <v>824</v>
      </c>
      <c r="B56" s="107">
        <v>0</v>
      </c>
      <c r="C56" s="107">
        <v>22093.54737</v>
      </c>
      <c r="D56" s="127">
        <v>1683.8303900000001</v>
      </c>
      <c r="E56" s="107">
        <v>18517.681860000004</v>
      </c>
      <c r="F56" s="107">
        <v>3033.2268899999995</v>
      </c>
      <c r="G56" s="107">
        <v>0</v>
      </c>
      <c r="H56" s="107">
        <v>9602.3788099999983</v>
      </c>
      <c r="I56" s="107">
        <v>261.81026999999995</v>
      </c>
      <c r="J56" s="107">
        <v>0</v>
      </c>
      <c r="K56" s="107">
        <v>1028.51794</v>
      </c>
      <c r="L56" s="107">
        <v>0</v>
      </c>
      <c r="M56" s="107">
        <v>0</v>
      </c>
      <c r="N56" s="107">
        <v>95.864310000000003</v>
      </c>
      <c r="O56" s="107">
        <v>5463.4484399999983</v>
      </c>
      <c r="P56" s="107">
        <v>0</v>
      </c>
      <c r="Q56" s="107">
        <v>10015.03009</v>
      </c>
      <c r="R56" s="107">
        <v>42408.565439999998</v>
      </c>
      <c r="S56" s="107">
        <v>6448.3920299999991</v>
      </c>
      <c r="T56" s="107">
        <v>2.1120000000337313E-2</v>
      </c>
      <c r="U56" s="107">
        <v>25030.070379999997</v>
      </c>
      <c r="V56" s="107">
        <v>-3.3890000000000003E-2</v>
      </c>
      <c r="W56" s="107">
        <v>23.063029999999799</v>
      </c>
      <c r="X56" s="107">
        <v>3856.4263599999999</v>
      </c>
      <c r="Y56" s="107">
        <v>910.21908999999994</v>
      </c>
      <c r="Z56" s="107">
        <v>59.790699999999994</v>
      </c>
      <c r="AA56" s="107">
        <v>5834.7935799999996</v>
      </c>
      <c r="AB56" s="107">
        <v>694.58699999999999</v>
      </c>
      <c r="AC56" s="107">
        <v>0</v>
      </c>
      <c r="AD56" s="107">
        <v>21604.084179999998</v>
      </c>
      <c r="AE56" s="107">
        <v>9.3851200000000006</v>
      </c>
      <c r="AF56" s="107">
        <v>967.87475999999992</v>
      </c>
      <c r="AG56" s="107">
        <v>1123.26199</v>
      </c>
      <c r="AH56" s="107">
        <v>7041.3123500000002</v>
      </c>
      <c r="AI56" s="107">
        <v>8.2407199999999996</v>
      </c>
      <c r="AJ56" s="107">
        <v>340.58102000000002</v>
      </c>
      <c r="AK56" s="107">
        <v>188155.97135000004</v>
      </c>
      <c r="AL56" s="106"/>
      <c r="AM56" s="106"/>
    </row>
    <row r="57" spans="1:39" s="562" customFormat="1" x14ac:dyDescent="0.2">
      <c r="A57" s="278" t="s">
        <v>1382</v>
      </c>
      <c r="B57" s="114" t="s">
        <v>1933</v>
      </c>
      <c r="C57" s="114">
        <v>88.235844689001979</v>
      </c>
      <c r="D57" s="114">
        <v>98.607737266383396</v>
      </c>
      <c r="E57" s="114">
        <v>95.010226387299852</v>
      </c>
      <c r="F57" s="114">
        <v>89.782958325446188</v>
      </c>
      <c r="G57" s="114" t="s">
        <v>1933</v>
      </c>
      <c r="H57" s="114">
        <v>88.768667953442488</v>
      </c>
      <c r="I57" s="114">
        <v>99.960069515148376</v>
      </c>
      <c r="J57" s="114" t="s">
        <v>1933</v>
      </c>
      <c r="K57" s="114">
        <v>54.009310714125156</v>
      </c>
      <c r="L57" s="114" t="s">
        <v>1933</v>
      </c>
      <c r="M57" s="114">
        <v>100</v>
      </c>
      <c r="N57" s="114">
        <v>99.811482242274806</v>
      </c>
      <c r="O57" s="114">
        <v>95.481754493141608</v>
      </c>
      <c r="P57" s="114" t="s">
        <v>1933</v>
      </c>
      <c r="Q57" s="114">
        <v>81.179614154177898</v>
      </c>
      <c r="R57" s="114">
        <v>49.738363992896431</v>
      </c>
      <c r="S57" s="114">
        <v>55.794179207188598</v>
      </c>
      <c r="T57" s="114">
        <v>99.999983773350849</v>
      </c>
      <c r="U57" s="114">
        <v>82.268397685670209</v>
      </c>
      <c r="V57" s="114">
        <v>100.0000802724512</v>
      </c>
      <c r="W57" s="114">
        <v>99.97741167108687</v>
      </c>
      <c r="X57" s="114">
        <v>89.668039909109794</v>
      </c>
      <c r="Y57" s="114">
        <v>97.730663704308967</v>
      </c>
      <c r="Z57" s="114">
        <v>99.821668141048349</v>
      </c>
      <c r="AA57" s="114">
        <v>95.127587745406899</v>
      </c>
      <c r="AB57" s="114">
        <v>96.907981434542734</v>
      </c>
      <c r="AC57" s="114">
        <v>100</v>
      </c>
      <c r="AD57" s="114">
        <v>24.448104409643872</v>
      </c>
      <c r="AE57" s="114">
        <v>99.985571086166289</v>
      </c>
      <c r="AF57" s="114">
        <v>20.390003250449332</v>
      </c>
      <c r="AG57" s="114">
        <v>92.17255713903306</v>
      </c>
      <c r="AH57" s="114">
        <v>90.341564578206601</v>
      </c>
      <c r="AI57" s="114">
        <v>99.845929889896013</v>
      </c>
      <c r="AJ57" s="114">
        <v>98.40264204559449</v>
      </c>
      <c r="AK57" s="114">
        <v>93.030199989408686</v>
      </c>
      <c r="AL57" s="115"/>
      <c r="AM57" s="115"/>
    </row>
    <row r="58" spans="1:39" x14ac:dyDescent="0.2">
      <c r="A58" s="279"/>
      <c r="B58" s="280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134"/>
      <c r="AF58" s="134"/>
      <c r="AG58" s="134"/>
      <c r="AH58" s="134"/>
      <c r="AI58" s="134"/>
      <c r="AJ58" s="134"/>
      <c r="AK58" s="134"/>
      <c r="AL58" s="113"/>
      <c r="AM58" s="113"/>
    </row>
    <row r="59" spans="1:39" ht="15" x14ac:dyDescent="0.2">
      <c r="A59" s="908" t="s">
        <v>796</v>
      </c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07"/>
      <c r="AF59" s="107"/>
      <c r="AG59" s="107"/>
      <c r="AH59" s="107"/>
      <c r="AI59" s="107"/>
      <c r="AJ59" s="107"/>
      <c r="AK59" s="107"/>
      <c r="AL59" s="113"/>
      <c r="AM59" s="113"/>
    </row>
    <row r="60" spans="1:39" s="391" customFormat="1" x14ac:dyDescent="0.2">
      <c r="A60" s="273" t="s">
        <v>823</v>
      </c>
      <c r="B60" s="107">
        <v>0</v>
      </c>
      <c r="C60" s="107">
        <v>3711.4618400000004</v>
      </c>
      <c r="D60" s="107">
        <v>1858.17877</v>
      </c>
      <c r="E60" s="107">
        <v>12676.96852</v>
      </c>
      <c r="F60" s="107">
        <v>44.497589999999995</v>
      </c>
      <c r="G60" s="107">
        <v>0</v>
      </c>
      <c r="H60" s="107">
        <v>0</v>
      </c>
      <c r="I60" s="107">
        <v>20.931729999999998</v>
      </c>
      <c r="J60" s="107">
        <v>0</v>
      </c>
      <c r="K60" s="107">
        <v>850.02431000000001</v>
      </c>
      <c r="L60" s="107">
        <v>0</v>
      </c>
      <c r="M60" s="107">
        <v>0</v>
      </c>
      <c r="N60" s="107">
        <v>0</v>
      </c>
      <c r="O60" s="107">
        <v>1424.7873200000001</v>
      </c>
      <c r="P60" s="107">
        <v>0</v>
      </c>
      <c r="Q60" s="107">
        <v>1343.17822</v>
      </c>
      <c r="R60" s="107">
        <v>0</v>
      </c>
      <c r="S60" s="107">
        <v>24.807169999999999</v>
      </c>
      <c r="T60" s="107">
        <v>0</v>
      </c>
      <c r="U60" s="107">
        <v>50293.982229999994</v>
      </c>
      <c r="V60" s="107">
        <v>61.647769999999994</v>
      </c>
      <c r="W60" s="107">
        <v>0</v>
      </c>
      <c r="X60" s="107">
        <v>0</v>
      </c>
      <c r="Y60" s="107">
        <v>20.52</v>
      </c>
      <c r="Z60" s="107">
        <v>0</v>
      </c>
      <c r="AA60" s="107">
        <v>133.91973000000002</v>
      </c>
      <c r="AB60" s="107">
        <v>0</v>
      </c>
      <c r="AC60" s="107">
        <v>620.69134999999994</v>
      </c>
      <c r="AD60" s="107">
        <v>0</v>
      </c>
      <c r="AE60" s="107">
        <v>0</v>
      </c>
      <c r="AF60" s="107">
        <v>0</v>
      </c>
      <c r="AG60" s="107">
        <v>0</v>
      </c>
      <c r="AH60" s="107">
        <v>549.65089999999998</v>
      </c>
      <c r="AI60" s="107">
        <v>0</v>
      </c>
      <c r="AJ60" s="107">
        <v>187.65472</v>
      </c>
      <c r="AK60" s="107">
        <v>73822.902169999987</v>
      </c>
      <c r="AL60" s="106"/>
      <c r="AM60" s="106"/>
    </row>
    <row r="61" spans="1:39" s="391" customFormat="1" x14ac:dyDescent="0.2">
      <c r="A61" s="273" t="s">
        <v>824</v>
      </c>
      <c r="B61" s="107">
        <v>0</v>
      </c>
      <c r="C61" s="107">
        <v>0</v>
      </c>
      <c r="D61" s="107">
        <v>1852.9400600000001</v>
      </c>
      <c r="E61" s="107">
        <v>10842.111449999999</v>
      </c>
      <c r="F61" s="107">
        <v>44.497589999999995</v>
      </c>
      <c r="G61" s="107">
        <v>0</v>
      </c>
      <c r="H61" s="107">
        <v>0</v>
      </c>
      <c r="I61" s="107">
        <v>20.931729999999998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1762.3776</v>
      </c>
      <c r="P61" s="107">
        <v>0</v>
      </c>
      <c r="Q61" s="107">
        <v>1343.17822</v>
      </c>
      <c r="R61" s="107">
        <v>0</v>
      </c>
      <c r="S61" s="107">
        <v>24.683139999999998</v>
      </c>
      <c r="T61" s="107">
        <v>0</v>
      </c>
      <c r="U61" s="107">
        <v>50753.650699999998</v>
      </c>
      <c r="V61" s="107">
        <v>61.647769999999994</v>
      </c>
      <c r="W61" s="107">
        <v>0</v>
      </c>
      <c r="X61" s="107">
        <v>0</v>
      </c>
      <c r="Y61" s="107">
        <v>0</v>
      </c>
      <c r="Z61" s="107">
        <v>0</v>
      </c>
      <c r="AA61" s="107">
        <v>133.88345000000001</v>
      </c>
      <c r="AB61" s="107">
        <v>0</v>
      </c>
      <c r="AC61" s="107">
        <v>620.69134999999994</v>
      </c>
      <c r="AD61" s="107">
        <v>0</v>
      </c>
      <c r="AE61" s="107">
        <v>0</v>
      </c>
      <c r="AF61" s="107">
        <v>0</v>
      </c>
      <c r="AG61" s="107">
        <v>0</v>
      </c>
      <c r="AH61" s="107">
        <v>547.84131000000002</v>
      </c>
      <c r="AI61" s="107">
        <v>0</v>
      </c>
      <c r="AJ61" s="107">
        <v>187.65472</v>
      </c>
      <c r="AK61" s="107">
        <v>68196.089089999994</v>
      </c>
      <c r="AL61" s="106"/>
      <c r="AM61" s="106"/>
    </row>
    <row r="62" spans="1:39" s="562" customFormat="1" x14ac:dyDescent="0.2">
      <c r="A62" s="278" t="s">
        <v>1382</v>
      </c>
      <c r="B62" s="281" t="s">
        <v>1933</v>
      </c>
      <c r="C62" s="281">
        <v>100</v>
      </c>
      <c r="D62" s="281">
        <v>0.28192712588142721</v>
      </c>
      <c r="E62" s="281">
        <v>14.473941992560865</v>
      </c>
      <c r="F62" s="281">
        <v>0</v>
      </c>
      <c r="G62" s="281" t="s">
        <v>1933</v>
      </c>
      <c r="H62" s="281" t="s">
        <v>1933</v>
      </c>
      <c r="I62" s="281">
        <v>0</v>
      </c>
      <c r="J62" s="281" t="s">
        <v>1933</v>
      </c>
      <c r="K62" s="281">
        <v>100</v>
      </c>
      <c r="L62" s="281" t="s">
        <v>1933</v>
      </c>
      <c r="M62" s="281" t="s">
        <v>1933</v>
      </c>
      <c r="N62" s="281" t="s">
        <v>1933</v>
      </c>
      <c r="O62" s="281">
        <v>-23.694082285909161</v>
      </c>
      <c r="P62" s="281" t="s">
        <v>1933</v>
      </c>
      <c r="Q62" s="281">
        <v>0</v>
      </c>
      <c r="R62" s="281" t="s">
        <v>1933</v>
      </c>
      <c r="S62" s="281">
        <v>0.49997641810815668</v>
      </c>
      <c r="T62" s="281" t="s">
        <v>1933</v>
      </c>
      <c r="U62" s="281">
        <v>-0.91396316143328815</v>
      </c>
      <c r="V62" s="281">
        <v>0</v>
      </c>
      <c r="W62" s="281" t="s">
        <v>1933</v>
      </c>
      <c r="X62" s="281" t="s">
        <v>1933</v>
      </c>
      <c r="Y62" s="281">
        <v>100</v>
      </c>
      <c r="Z62" s="281" t="s">
        <v>1933</v>
      </c>
      <c r="AA62" s="281">
        <v>2.7090855096560434E-2</v>
      </c>
      <c r="AB62" s="281" t="s">
        <v>1933</v>
      </c>
      <c r="AC62" s="281">
        <v>0</v>
      </c>
      <c r="AD62" s="281" t="s">
        <v>1933</v>
      </c>
      <c r="AE62" s="281" t="s">
        <v>1933</v>
      </c>
      <c r="AF62" s="281" t="s">
        <v>1933</v>
      </c>
      <c r="AG62" s="281" t="s">
        <v>1933</v>
      </c>
      <c r="AH62" s="281">
        <v>0.3292253319334067</v>
      </c>
      <c r="AI62" s="281" t="s">
        <v>1933</v>
      </c>
      <c r="AJ62" s="281">
        <v>0</v>
      </c>
      <c r="AK62" s="281">
        <v>7.6220426379912842</v>
      </c>
      <c r="AL62" s="115"/>
      <c r="AM62" s="115"/>
    </row>
    <row r="63" spans="1:39" s="565" customFormat="1" x14ac:dyDescent="0.2">
      <c r="A63" s="279"/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134"/>
      <c r="AF63" s="134"/>
      <c r="AG63" s="134"/>
      <c r="AH63" s="134"/>
      <c r="AI63" s="134"/>
      <c r="AJ63" s="134"/>
      <c r="AK63" s="134"/>
      <c r="AL63" s="119"/>
      <c r="AM63" s="119"/>
    </row>
    <row r="64" spans="1:39" s="565" customFormat="1" ht="15" x14ac:dyDescent="0.2">
      <c r="A64" s="908" t="s">
        <v>797</v>
      </c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07"/>
      <c r="AF64" s="107"/>
      <c r="AG64" s="107"/>
      <c r="AH64" s="107"/>
      <c r="AI64" s="107"/>
      <c r="AJ64" s="107"/>
      <c r="AK64" s="107"/>
      <c r="AL64" s="119"/>
      <c r="AM64" s="119"/>
    </row>
    <row r="65" spans="1:39" s="391" customFormat="1" x14ac:dyDescent="0.2">
      <c r="A65" s="273" t="s">
        <v>823</v>
      </c>
      <c r="B65" s="107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107">
        <v>0</v>
      </c>
      <c r="M65" s="107">
        <v>0</v>
      </c>
      <c r="N65" s="107">
        <v>0</v>
      </c>
      <c r="O65" s="107">
        <v>0</v>
      </c>
      <c r="P65" s="107">
        <v>0</v>
      </c>
      <c r="Q65" s="107">
        <v>0</v>
      </c>
      <c r="R65" s="107">
        <v>0</v>
      </c>
      <c r="S65" s="107">
        <v>19.655249999999999</v>
      </c>
      <c r="T65" s="107">
        <v>0</v>
      </c>
      <c r="U65" s="107">
        <v>0</v>
      </c>
      <c r="V65" s="107">
        <v>0</v>
      </c>
      <c r="W65" s="107">
        <v>0</v>
      </c>
      <c r="X65" s="107">
        <v>0</v>
      </c>
      <c r="Y65" s="107">
        <v>0</v>
      </c>
      <c r="Z65" s="107">
        <v>0</v>
      </c>
      <c r="AA65" s="107">
        <v>0</v>
      </c>
      <c r="AB65" s="107">
        <v>0</v>
      </c>
      <c r="AC65" s="107">
        <v>0</v>
      </c>
      <c r="AD65" s="107">
        <v>0</v>
      </c>
      <c r="AE65" s="107">
        <v>135.67444</v>
      </c>
      <c r="AF65" s="107">
        <v>0</v>
      </c>
      <c r="AG65" s="107">
        <v>0</v>
      </c>
      <c r="AH65" s="107">
        <v>0</v>
      </c>
      <c r="AI65" s="107">
        <v>0</v>
      </c>
      <c r="AJ65" s="107">
        <v>29.256799999999998</v>
      </c>
      <c r="AK65" s="107">
        <v>184.58649</v>
      </c>
      <c r="AL65" s="106"/>
      <c r="AM65" s="106"/>
    </row>
    <row r="66" spans="1:39" s="391" customFormat="1" x14ac:dyDescent="0.2">
      <c r="A66" s="273" t="s">
        <v>824</v>
      </c>
      <c r="B66" s="107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18.85716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0</v>
      </c>
      <c r="AE66" s="107">
        <v>172.92079999999999</v>
      </c>
      <c r="AF66" s="107">
        <v>0</v>
      </c>
      <c r="AG66" s="107">
        <v>0</v>
      </c>
      <c r="AH66" s="107">
        <v>0</v>
      </c>
      <c r="AI66" s="107">
        <v>0</v>
      </c>
      <c r="AJ66" s="107">
        <v>0</v>
      </c>
      <c r="AK66" s="107">
        <v>191.77795999999998</v>
      </c>
      <c r="AL66" s="106"/>
      <c r="AM66" s="106"/>
    </row>
    <row r="67" spans="1:39" s="562" customFormat="1" x14ac:dyDescent="0.2">
      <c r="A67" s="278" t="s">
        <v>1382</v>
      </c>
      <c r="B67" s="281" t="s">
        <v>1933</v>
      </c>
      <c r="C67" s="281" t="s">
        <v>1933</v>
      </c>
      <c r="D67" s="281" t="s">
        <v>1933</v>
      </c>
      <c r="E67" s="281" t="s">
        <v>1933</v>
      </c>
      <c r="F67" s="281" t="s">
        <v>1933</v>
      </c>
      <c r="G67" s="281" t="s">
        <v>1933</v>
      </c>
      <c r="H67" s="281" t="s">
        <v>1933</v>
      </c>
      <c r="I67" s="281" t="s">
        <v>1933</v>
      </c>
      <c r="J67" s="281" t="s">
        <v>1933</v>
      </c>
      <c r="K67" s="281" t="s">
        <v>1933</v>
      </c>
      <c r="L67" s="281" t="s">
        <v>1933</v>
      </c>
      <c r="M67" s="281" t="s">
        <v>1933</v>
      </c>
      <c r="N67" s="281" t="s">
        <v>1933</v>
      </c>
      <c r="O67" s="281" t="s">
        <v>1933</v>
      </c>
      <c r="P67" s="281" t="s">
        <v>1933</v>
      </c>
      <c r="Q67" s="281" t="s">
        <v>1933</v>
      </c>
      <c r="R67" s="281" t="s">
        <v>1933</v>
      </c>
      <c r="S67" s="281">
        <v>4.0604418666768343</v>
      </c>
      <c r="T67" s="281" t="s">
        <v>1933</v>
      </c>
      <c r="U67" s="281" t="s">
        <v>1933</v>
      </c>
      <c r="V67" s="281" t="s">
        <v>1933</v>
      </c>
      <c r="W67" s="281" t="s">
        <v>1933</v>
      </c>
      <c r="X67" s="281" t="s">
        <v>1933</v>
      </c>
      <c r="Y67" s="281" t="s">
        <v>1933</v>
      </c>
      <c r="Z67" s="281" t="s">
        <v>1933</v>
      </c>
      <c r="AA67" s="281" t="s">
        <v>1933</v>
      </c>
      <c r="AB67" s="281" t="s">
        <v>1933</v>
      </c>
      <c r="AC67" s="281" t="s">
        <v>1933</v>
      </c>
      <c r="AD67" s="281" t="s">
        <v>1933</v>
      </c>
      <c r="AE67" s="281">
        <v>-27.452746442144871</v>
      </c>
      <c r="AF67" s="281" t="s">
        <v>1933</v>
      </c>
      <c r="AG67" s="281" t="s">
        <v>1933</v>
      </c>
      <c r="AH67" s="281" t="s">
        <v>1933</v>
      </c>
      <c r="AI67" s="281" t="s">
        <v>1933</v>
      </c>
      <c r="AJ67" s="281">
        <v>100</v>
      </c>
      <c r="AK67" s="281">
        <v>-3.8959893543671487</v>
      </c>
      <c r="AL67" s="115"/>
      <c r="AM67" s="115"/>
    </row>
    <row r="68" spans="1:39" x14ac:dyDescent="0.2">
      <c r="A68" s="279"/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134"/>
      <c r="AF68" s="134"/>
      <c r="AG68" s="134"/>
      <c r="AH68" s="134"/>
      <c r="AI68" s="134"/>
      <c r="AJ68" s="134"/>
      <c r="AK68" s="134"/>
      <c r="AL68" s="113"/>
      <c r="AM68" s="113"/>
    </row>
    <row r="69" spans="1:39" ht="15" x14ac:dyDescent="0.2">
      <c r="A69" s="908" t="s">
        <v>786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07"/>
      <c r="AF69" s="107"/>
      <c r="AG69" s="107"/>
      <c r="AH69" s="107"/>
      <c r="AI69" s="107"/>
      <c r="AJ69" s="107"/>
      <c r="AK69" s="107"/>
      <c r="AL69" s="113"/>
      <c r="AM69" s="113"/>
    </row>
    <row r="70" spans="1:39" s="391" customFormat="1" x14ac:dyDescent="0.2">
      <c r="A70" s="273" t="s">
        <v>823</v>
      </c>
      <c r="B70" s="107">
        <v>4654.3024299999997</v>
      </c>
      <c r="C70" s="107">
        <v>21862.850329999997</v>
      </c>
      <c r="D70" s="107">
        <v>28667.998909999991</v>
      </c>
      <c r="E70" s="107">
        <v>54340.245600000002</v>
      </c>
      <c r="F70" s="107">
        <v>3896.5116600000001</v>
      </c>
      <c r="G70" s="107">
        <v>0</v>
      </c>
      <c r="H70" s="107">
        <v>7136.0061599999963</v>
      </c>
      <c r="I70" s="107">
        <v>48748.027099999992</v>
      </c>
      <c r="J70" s="107">
        <v>0</v>
      </c>
      <c r="K70" s="107">
        <v>32106.77564</v>
      </c>
      <c r="L70" s="107">
        <v>0</v>
      </c>
      <c r="M70" s="107">
        <v>204.35740000000001</v>
      </c>
      <c r="N70" s="107">
        <v>1527.9684599999998</v>
      </c>
      <c r="O70" s="107">
        <v>18749.7981</v>
      </c>
      <c r="P70" s="107">
        <v>0</v>
      </c>
      <c r="Q70" s="107">
        <v>33724.216050000003</v>
      </c>
      <c r="R70" s="107">
        <v>226.95097000000004</v>
      </c>
      <c r="S70" s="107">
        <v>3032.4195199999995</v>
      </c>
      <c r="T70" s="107">
        <v>12743.264489999998</v>
      </c>
      <c r="U70" s="107">
        <v>18248.74596</v>
      </c>
      <c r="V70" s="107">
        <v>1744.3813899999996</v>
      </c>
      <c r="W70" s="107">
        <v>7610.679689999999</v>
      </c>
      <c r="X70" s="107">
        <v>114.95235000000001</v>
      </c>
      <c r="Y70" s="107">
        <v>3089.2122499999996</v>
      </c>
      <c r="Z70" s="107">
        <v>201.72479000000001</v>
      </c>
      <c r="AA70" s="107">
        <v>12149.50857</v>
      </c>
      <c r="AB70" s="107">
        <v>1508.9839999999999</v>
      </c>
      <c r="AC70" s="107">
        <v>8548.114520000001</v>
      </c>
      <c r="AD70" s="107">
        <v>435.66616000000005</v>
      </c>
      <c r="AE70" s="107">
        <v>3654.5841700000001</v>
      </c>
      <c r="AF70" s="107">
        <v>3.8572200000000003</v>
      </c>
      <c r="AG70" s="107">
        <v>390.31105000000002</v>
      </c>
      <c r="AH70" s="107">
        <v>29531.690730000002</v>
      </c>
      <c r="AI70" s="107">
        <v>362.31031999999999</v>
      </c>
      <c r="AJ70" s="107">
        <v>15620.560989999998</v>
      </c>
      <c r="AK70" s="107">
        <v>374836.97697999992</v>
      </c>
      <c r="AL70" s="106"/>
      <c r="AM70" s="106"/>
    </row>
    <row r="71" spans="1:39" s="391" customFormat="1" x14ac:dyDescent="0.2">
      <c r="A71" s="273" t="s">
        <v>824</v>
      </c>
      <c r="B71" s="107">
        <v>2919.20991</v>
      </c>
      <c r="C71" s="107">
        <v>6274.9901899999995</v>
      </c>
      <c r="D71" s="107">
        <v>24747.308219999999</v>
      </c>
      <c r="E71" s="107">
        <v>9229.2891999999993</v>
      </c>
      <c r="F71" s="107">
        <v>2344.9137900000001</v>
      </c>
      <c r="G71" s="107">
        <v>0</v>
      </c>
      <c r="H71" s="107">
        <v>1941.60175</v>
      </c>
      <c r="I71" s="107">
        <v>15605.671030000001</v>
      </c>
      <c r="J71" s="107">
        <v>0</v>
      </c>
      <c r="K71" s="107">
        <v>28349.195490000002</v>
      </c>
      <c r="L71" s="107">
        <v>0</v>
      </c>
      <c r="M71" s="107">
        <v>143.43926000000002</v>
      </c>
      <c r="N71" s="107">
        <v>647.54051000000004</v>
      </c>
      <c r="O71" s="107">
        <v>13898.521799999999</v>
      </c>
      <c r="P71" s="107">
        <v>0</v>
      </c>
      <c r="Q71" s="107">
        <v>21734.894220000002</v>
      </c>
      <c r="R71" s="107">
        <v>132.94502000000003</v>
      </c>
      <c r="S71" s="107">
        <v>2699.5536499999994</v>
      </c>
      <c r="T71" s="107">
        <v>75.938810000000004</v>
      </c>
      <c r="U71" s="107">
        <v>15672.92909</v>
      </c>
      <c r="V71" s="107">
        <v>1352.4252000000001</v>
      </c>
      <c r="W71" s="107">
        <v>6496.2852699999994</v>
      </c>
      <c r="X71" s="107">
        <v>56.716339999999995</v>
      </c>
      <c r="Y71" s="107">
        <v>896.32281</v>
      </c>
      <c r="Z71" s="107">
        <v>80.767570000000006</v>
      </c>
      <c r="AA71" s="107">
        <v>6987.7186400000001</v>
      </c>
      <c r="AB71" s="107">
        <v>703.05100000000004</v>
      </c>
      <c r="AC71" s="107">
        <v>6128.7799589999995</v>
      </c>
      <c r="AD71" s="107">
        <v>149.15824000000001</v>
      </c>
      <c r="AE71" s="107">
        <v>2652.2271899999996</v>
      </c>
      <c r="AF71" s="107">
        <v>3.0858300000000001</v>
      </c>
      <c r="AG71" s="107">
        <v>305.84474</v>
      </c>
      <c r="AH71" s="107">
        <v>17490.002660000002</v>
      </c>
      <c r="AI71" s="107">
        <v>246.41434000000004</v>
      </c>
      <c r="AJ71" s="107">
        <v>8867.2990799999989</v>
      </c>
      <c r="AK71" s="107">
        <v>198834.04080900003</v>
      </c>
      <c r="AL71" s="106"/>
      <c r="AM71" s="106"/>
    </row>
    <row r="72" spans="1:39" s="562" customFormat="1" x14ac:dyDescent="0.2">
      <c r="A72" s="278" t="s">
        <v>1382</v>
      </c>
      <c r="B72" s="281">
        <v>37.279324798839937</v>
      </c>
      <c r="C72" s="281">
        <v>71.298389298354579</v>
      </c>
      <c r="D72" s="281">
        <v>13.67619240641304</v>
      </c>
      <c r="E72" s="281">
        <v>83.015738890955632</v>
      </c>
      <c r="F72" s="281">
        <v>39.820177774086268</v>
      </c>
      <c r="G72" s="281" t="s">
        <v>1933</v>
      </c>
      <c r="H72" s="281">
        <v>72.791478784261571</v>
      </c>
      <c r="I72" s="281">
        <v>67.987071562943314</v>
      </c>
      <c r="J72" s="281" t="s">
        <v>1933</v>
      </c>
      <c r="K72" s="281">
        <v>11.703386824426691</v>
      </c>
      <c r="L72" s="281" t="s">
        <v>1933</v>
      </c>
      <c r="M72" s="281">
        <v>29.809608069000674</v>
      </c>
      <c r="N72" s="281">
        <v>57.620819607755514</v>
      </c>
      <c r="O72" s="281">
        <v>25.87375220856379</v>
      </c>
      <c r="P72" s="281" t="s">
        <v>1933</v>
      </c>
      <c r="Q72" s="281">
        <v>35.551076449707416</v>
      </c>
      <c r="R72" s="281">
        <v>41.421259402416297</v>
      </c>
      <c r="S72" s="281">
        <v>10.976906981524778</v>
      </c>
      <c r="T72" s="281">
        <v>99.404086683913761</v>
      </c>
      <c r="U72" s="281">
        <v>14.115034948954927</v>
      </c>
      <c r="V72" s="281">
        <v>22.46963836274357</v>
      </c>
      <c r="W72" s="281">
        <v>14.642508493219738</v>
      </c>
      <c r="X72" s="281">
        <v>50.660999970857503</v>
      </c>
      <c r="Y72" s="281">
        <v>70.985392473437187</v>
      </c>
      <c r="Z72" s="281">
        <v>59.961504979135185</v>
      </c>
      <c r="AA72" s="281">
        <v>42.485586147456829</v>
      </c>
      <c r="AB72" s="281">
        <v>53.408982467673603</v>
      </c>
      <c r="AC72" s="281">
        <v>28.302552046296181</v>
      </c>
      <c r="AD72" s="281">
        <v>65.763179770492158</v>
      </c>
      <c r="AE72" s="281">
        <v>27.427387997469506</v>
      </c>
      <c r="AF72" s="281">
        <v>19.998600027999444</v>
      </c>
      <c r="AG72" s="281">
        <v>21.640768305176096</v>
      </c>
      <c r="AH72" s="281">
        <v>40.775478045242281</v>
      </c>
      <c r="AI72" s="281">
        <v>31.988042736403411</v>
      </c>
      <c r="AJ72" s="281">
        <v>43.233158619100273</v>
      </c>
      <c r="AK72" s="281">
        <v>46.954528763151039</v>
      </c>
      <c r="AL72" s="115"/>
      <c r="AM72" s="115"/>
    </row>
    <row r="73" spans="1:39" x14ac:dyDescent="0.2">
      <c r="A73" s="279"/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134"/>
      <c r="AF73" s="134"/>
      <c r="AG73" s="134"/>
      <c r="AH73" s="134"/>
      <c r="AI73" s="134"/>
      <c r="AJ73" s="134"/>
      <c r="AK73" s="134"/>
      <c r="AL73" s="113"/>
      <c r="AM73" s="113"/>
    </row>
    <row r="74" spans="1:39" ht="15" x14ac:dyDescent="0.2">
      <c r="A74" s="908" t="s">
        <v>787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07"/>
      <c r="AF74" s="107"/>
      <c r="AG74" s="107"/>
      <c r="AH74" s="107"/>
      <c r="AI74" s="107"/>
      <c r="AJ74" s="107"/>
      <c r="AK74" s="107"/>
      <c r="AL74" s="113"/>
      <c r="AM74" s="113"/>
    </row>
    <row r="75" spans="1:39" s="391" customFormat="1" x14ac:dyDescent="0.2">
      <c r="A75" s="273" t="s">
        <v>823</v>
      </c>
      <c r="B75" s="107">
        <v>0</v>
      </c>
      <c r="C75" s="107">
        <v>1476.1951899999999</v>
      </c>
      <c r="D75" s="107">
        <v>1144.3262</v>
      </c>
      <c r="E75" s="107">
        <v>3156.0841299999993</v>
      </c>
      <c r="F75" s="107">
        <v>0</v>
      </c>
      <c r="G75" s="107">
        <v>7795.2532700000002</v>
      </c>
      <c r="H75" s="107">
        <v>0</v>
      </c>
      <c r="I75" s="107">
        <v>0</v>
      </c>
      <c r="J75" s="107">
        <v>0</v>
      </c>
      <c r="K75" s="107">
        <v>281.85929999999996</v>
      </c>
      <c r="L75" s="107">
        <v>20043.703449999997</v>
      </c>
      <c r="M75" s="107">
        <v>0</v>
      </c>
      <c r="N75" s="107">
        <v>0</v>
      </c>
      <c r="O75" s="107">
        <v>0</v>
      </c>
      <c r="P75" s="107">
        <v>11746.034</v>
      </c>
      <c r="Q75" s="107">
        <v>1690.24999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7">
        <v>0</v>
      </c>
      <c r="Z75" s="107">
        <v>0</v>
      </c>
      <c r="AA75" s="107">
        <v>0</v>
      </c>
      <c r="AB75" s="107">
        <v>0</v>
      </c>
      <c r="AC75" s="107">
        <v>0</v>
      </c>
      <c r="AD75" s="107">
        <v>0</v>
      </c>
      <c r="AE75" s="107">
        <v>-0.93198000000000003</v>
      </c>
      <c r="AF75" s="107">
        <v>0</v>
      </c>
      <c r="AG75" s="107">
        <v>0</v>
      </c>
      <c r="AH75" s="107">
        <v>0</v>
      </c>
      <c r="AI75" s="107">
        <v>0</v>
      </c>
      <c r="AJ75" s="107">
        <v>-0.12143999999999999</v>
      </c>
      <c r="AK75" s="107">
        <v>47332.652109999988</v>
      </c>
      <c r="AL75" s="106"/>
      <c r="AM75" s="106"/>
    </row>
    <row r="76" spans="1:39" s="391" customFormat="1" x14ac:dyDescent="0.2">
      <c r="A76" s="273" t="s">
        <v>824</v>
      </c>
      <c r="B76" s="107">
        <v>0</v>
      </c>
      <c r="C76" s="107">
        <v>291.14269999999999</v>
      </c>
      <c r="D76" s="107">
        <v>1141.85609</v>
      </c>
      <c r="E76" s="107">
        <v>248.62962999999999</v>
      </c>
      <c r="F76" s="107">
        <v>0</v>
      </c>
      <c r="G76" s="107">
        <v>6155.9425000000001</v>
      </c>
      <c r="H76" s="107">
        <v>0</v>
      </c>
      <c r="I76" s="107">
        <v>0</v>
      </c>
      <c r="J76" s="107">
        <v>0</v>
      </c>
      <c r="K76" s="107">
        <v>0</v>
      </c>
      <c r="L76" s="107">
        <v>0</v>
      </c>
      <c r="M76" s="107">
        <v>0</v>
      </c>
      <c r="N76" s="107">
        <v>0</v>
      </c>
      <c r="O76" s="107">
        <v>0</v>
      </c>
      <c r="P76" s="107">
        <v>10079.979300000001</v>
      </c>
      <c r="Q76" s="107">
        <v>1605.73748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107">
        <v>0</v>
      </c>
      <c r="X76" s="107">
        <v>0</v>
      </c>
      <c r="Y76" s="107">
        <v>0</v>
      </c>
      <c r="Z76" s="107">
        <v>0</v>
      </c>
      <c r="AA76" s="107">
        <v>0</v>
      </c>
      <c r="AB76" s="107">
        <v>0</v>
      </c>
      <c r="AC76" s="107">
        <v>0</v>
      </c>
      <c r="AD76" s="107">
        <v>0</v>
      </c>
      <c r="AE76" s="107">
        <v>0</v>
      </c>
      <c r="AF76" s="107">
        <v>0</v>
      </c>
      <c r="AG76" s="107">
        <v>0</v>
      </c>
      <c r="AH76" s="107">
        <v>0</v>
      </c>
      <c r="AI76" s="107">
        <v>0</v>
      </c>
      <c r="AJ76" s="107">
        <v>-9.8220000000000002E-2</v>
      </c>
      <c r="AK76" s="107">
        <v>19523.189480000001</v>
      </c>
      <c r="AL76" s="106"/>
      <c r="AM76" s="106"/>
    </row>
    <row r="77" spans="1:39" s="562" customFormat="1" x14ac:dyDescent="0.2">
      <c r="A77" s="278" t="s">
        <v>1382</v>
      </c>
      <c r="B77" s="281" t="s">
        <v>1933</v>
      </c>
      <c r="C77" s="281">
        <v>80.277492978418394</v>
      </c>
      <c r="D77" s="281">
        <v>0.21585715681420012</v>
      </c>
      <c r="E77" s="281">
        <v>92.122211583757746</v>
      </c>
      <c r="F77" s="281" t="s">
        <v>1933</v>
      </c>
      <c r="G77" s="281">
        <v>21.029602415984105</v>
      </c>
      <c r="H77" s="281" t="s">
        <v>1933</v>
      </c>
      <c r="I77" s="281" t="s">
        <v>1933</v>
      </c>
      <c r="J77" s="281" t="s">
        <v>1933</v>
      </c>
      <c r="K77" s="281">
        <v>100</v>
      </c>
      <c r="L77" s="281">
        <v>100</v>
      </c>
      <c r="M77" s="281" t="s">
        <v>1933</v>
      </c>
      <c r="N77" s="281" t="s">
        <v>1933</v>
      </c>
      <c r="O77" s="281" t="s">
        <v>1933</v>
      </c>
      <c r="P77" s="281">
        <v>14.183976480912611</v>
      </c>
      <c r="Q77" s="281">
        <v>5.0000006212098853</v>
      </c>
      <c r="R77" s="281" t="s">
        <v>1933</v>
      </c>
      <c r="S77" s="281" t="s">
        <v>1933</v>
      </c>
      <c r="T77" s="281" t="s">
        <v>1933</v>
      </c>
      <c r="U77" s="281" t="s">
        <v>1933</v>
      </c>
      <c r="V77" s="281" t="s">
        <v>1933</v>
      </c>
      <c r="W77" s="281" t="s">
        <v>1933</v>
      </c>
      <c r="X77" s="281" t="s">
        <v>1933</v>
      </c>
      <c r="Y77" s="281" t="s">
        <v>1933</v>
      </c>
      <c r="Z77" s="281" t="s">
        <v>1933</v>
      </c>
      <c r="AA77" s="281" t="s">
        <v>1933</v>
      </c>
      <c r="AB77" s="281" t="s">
        <v>1933</v>
      </c>
      <c r="AC77" s="281" t="s">
        <v>1933</v>
      </c>
      <c r="AD77" s="281" t="s">
        <v>1933</v>
      </c>
      <c r="AE77" s="281">
        <v>100</v>
      </c>
      <c r="AF77" s="281" t="s">
        <v>1933</v>
      </c>
      <c r="AG77" s="281" t="s">
        <v>1933</v>
      </c>
      <c r="AH77" s="281" t="s">
        <v>1933</v>
      </c>
      <c r="AI77" s="281" t="s">
        <v>1933</v>
      </c>
      <c r="AJ77" s="281">
        <v>19.120553359683786</v>
      </c>
      <c r="AK77" s="281">
        <v>58.75323141701724</v>
      </c>
      <c r="AL77" s="115"/>
      <c r="AM77" s="115"/>
    </row>
    <row r="78" spans="1:39" s="391" customFormat="1" x14ac:dyDescent="0.2">
      <c r="A78" s="279"/>
      <c r="B78" s="280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134"/>
      <c r="AF78" s="134"/>
      <c r="AG78" s="134"/>
      <c r="AH78" s="134"/>
      <c r="AI78" s="134"/>
      <c r="AJ78" s="134"/>
      <c r="AK78" s="134"/>
      <c r="AL78" s="106"/>
      <c r="AM78" s="106"/>
    </row>
    <row r="79" spans="1:39" s="564" customFormat="1" ht="15" x14ac:dyDescent="0.2">
      <c r="A79" s="908" t="s">
        <v>798</v>
      </c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07"/>
      <c r="AF79" s="107"/>
      <c r="AG79" s="107"/>
      <c r="AH79" s="107"/>
      <c r="AI79" s="107"/>
      <c r="AJ79" s="107"/>
      <c r="AK79" s="107"/>
      <c r="AL79" s="118"/>
      <c r="AM79" s="118"/>
    </row>
    <row r="80" spans="1:39" s="391" customFormat="1" x14ac:dyDescent="0.2">
      <c r="A80" s="273" t="s">
        <v>823</v>
      </c>
      <c r="B80" s="107">
        <v>0</v>
      </c>
      <c r="C80" s="107">
        <v>2323.5860499999999</v>
      </c>
      <c r="D80" s="107">
        <v>0</v>
      </c>
      <c r="E80" s="107">
        <v>0</v>
      </c>
      <c r="F80" s="107">
        <v>29.612860000000001</v>
      </c>
      <c r="G80" s="107">
        <v>0</v>
      </c>
      <c r="H80" s="107">
        <v>260.71301</v>
      </c>
      <c r="I80" s="107">
        <v>0</v>
      </c>
      <c r="J80" s="107">
        <v>0</v>
      </c>
      <c r="K80" s="107">
        <v>2651.0248900000001</v>
      </c>
      <c r="L80" s="107">
        <v>0</v>
      </c>
      <c r="M80" s="107">
        <v>3.5602600000000004</v>
      </c>
      <c r="N80" s="107">
        <v>110.15899</v>
      </c>
      <c r="O80" s="107">
        <v>693.34001999999998</v>
      </c>
      <c r="P80" s="107">
        <v>0</v>
      </c>
      <c r="Q80" s="107">
        <v>0</v>
      </c>
      <c r="R80" s="107">
        <v>0</v>
      </c>
      <c r="S80" s="107">
        <v>124.63764</v>
      </c>
      <c r="T80" s="107">
        <v>0</v>
      </c>
      <c r="U80" s="107">
        <v>1922.0045599999999</v>
      </c>
      <c r="V80" s="107">
        <v>31.377520000000001</v>
      </c>
      <c r="W80" s="107">
        <v>0</v>
      </c>
      <c r="X80" s="107">
        <v>3.3490000000000002</v>
      </c>
      <c r="Y80" s="107">
        <v>803.59910000000002</v>
      </c>
      <c r="Z80" s="107">
        <v>0</v>
      </c>
      <c r="AA80" s="107">
        <v>345.66265999999996</v>
      </c>
      <c r="AB80" s="107">
        <v>522.76</v>
      </c>
      <c r="AC80" s="107">
        <v>245.32670000000002</v>
      </c>
      <c r="AD80" s="107">
        <v>0</v>
      </c>
      <c r="AE80" s="107">
        <v>1567.1643999999999</v>
      </c>
      <c r="AF80" s="107">
        <v>0</v>
      </c>
      <c r="AG80" s="107">
        <v>5.2341499999999996</v>
      </c>
      <c r="AH80" s="107">
        <v>0</v>
      </c>
      <c r="AI80" s="107">
        <v>80.669139999999999</v>
      </c>
      <c r="AJ80" s="107">
        <v>0</v>
      </c>
      <c r="AK80" s="107">
        <v>11723.780949999998</v>
      </c>
      <c r="AL80" s="106"/>
      <c r="AM80" s="106"/>
    </row>
    <row r="81" spans="1:39" s="391" customFormat="1" x14ac:dyDescent="0.2">
      <c r="A81" s="273" t="s">
        <v>824</v>
      </c>
      <c r="B81" s="107">
        <v>0</v>
      </c>
      <c r="C81" s="107">
        <v>346.88211000000001</v>
      </c>
      <c r="D81" s="107">
        <v>0</v>
      </c>
      <c r="E81" s="107">
        <v>0</v>
      </c>
      <c r="F81" s="107">
        <v>8.4853299999999994</v>
      </c>
      <c r="G81" s="107">
        <v>0</v>
      </c>
      <c r="H81" s="107">
        <v>0.37372000000000005</v>
      </c>
      <c r="I81" s="107">
        <v>0</v>
      </c>
      <c r="J81" s="107">
        <v>0</v>
      </c>
      <c r="K81" s="107">
        <v>1039.0659600000001</v>
      </c>
      <c r="L81" s="107">
        <v>0</v>
      </c>
      <c r="M81" s="107">
        <v>1.56734</v>
      </c>
      <c r="N81" s="107">
        <v>44.837309999999995</v>
      </c>
      <c r="O81" s="107">
        <v>320.63643999999994</v>
      </c>
      <c r="P81" s="107">
        <v>0</v>
      </c>
      <c r="Q81" s="107">
        <v>0</v>
      </c>
      <c r="R81" s="107">
        <v>0</v>
      </c>
      <c r="S81" s="107">
        <v>105.82169</v>
      </c>
      <c r="T81" s="107">
        <v>0</v>
      </c>
      <c r="U81" s="107">
        <v>1776.0086500000002</v>
      </c>
      <c r="V81" s="107">
        <v>11.736939999999999</v>
      </c>
      <c r="W81" s="107">
        <v>0</v>
      </c>
      <c r="X81" s="107">
        <v>2.9371</v>
      </c>
      <c r="Y81" s="107">
        <v>5.25617</v>
      </c>
      <c r="Z81" s="107">
        <v>0</v>
      </c>
      <c r="AA81" s="107">
        <v>124.23338999999999</v>
      </c>
      <c r="AB81" s="107">
        <v>502.66399999999999</v>
      </c>
      <c r="AC81" s="107">
        <v>186.9295103</v>
      </c>
      <c r="AD81" s="107">
        <v>0</v>
      </c>
      <c r="AE81" s="107">
        <v>1518.2551099999998</v>
      </c>
      <c r="AF81" s="107">
        <v>0</v>
      </c>
      <c r="AG81" s="107">
        <v>3.9109099999999999</v>
      </c>
      <c r="AH81" s="107">
        <v>0</v>
      </c>
      <c r="AI81" s="107">
        <v>66.000979999999998</v>
      </c>
      <c r="AJ81" s="107">
        <v>0</v>
      </c>
      <c r="AK81" s="107">
        <v>6065.6026603</v>
      </c>
      <c r="AL81" s="106"/>
      <c r="AM81" s="106"/>
    </row>
    <row r="82" spans="1:39" s="562" customFormat="1" x14ac:dyDescent="0.2">
      <c r="A82" s="278" t="s">
        <v>1382</v>
      </c>
      <c r="B82" s="281" t="s">
        <v>1933</v>
      </c>
      <c r="C82" s="281">
        <v>85.071260433845353</v>
      </c>
      <c r="D82" s="281" t="s">
        <v>1933</v>
      </c>
      <c r="E82" s="281" t="s">
        <v>1933</v>
      </c>
      <c r="F82" s="281">
        <v>71.345793685581199</v>
      </c>
      <c r="G82" s="281" t="s">
        <v>1933</v>
      </c>
      <c r="H82" s="281">
        <v>99.856654641055314</v>
      </c>
      <c r="I82" s="281" t="s">
        <v>1933</v>
      </c>
      <c r="J82" s="281" t="s">
        <v>1933</v>
      </c>
      <c r="K82" s="281">
        <v>60.805122429461612</v>
      </c>
      <c r="L82" s="281" t="s">
        <v>1933</v>
      </c>
      <c r="M82" s="281">
        <v>55.976810682365894</v>
      </c>
      <c r="N82" s="281">
        <v>59.297638803696373</v>
      </c>
      <c r="O82" s="281">
        <v>53.754805614711245</v>
      </c>
      <c r="P82" s="281" t="s">
        <v>1933</v>
      </c>
      <c r="Q82" s="281" t="s">
        <v>1933</v>
      </c>
      <c r="R82" s="281" t="s">
        <v>1933</v>
      </c>
      <c r="S82" s="281">
        <v>15.096523008619226</v>
      </c>
      <c r="T82" s="281" t="s">
        <v>1933</v>
      </c>
      <c r="U82" s="281">
        <v>7.5960230812355434</v>
      </c>
      <c r="V82" s="281">
        <v>62.594430662461534</v>
      </c>
      <c r="W82" s="281" t="s">
        <v>1933</v>
      </c>
      <c r="X82" s="281">
        <v>12.299193789190808</v>
      </c>
      <c r="Y82" s="281">
        <v>99.34592136800552</v>
      </c>
      <c r="Z82" s="281" t="s">
        <v>1933</v>
      </c>
      <c r="AA82" s="281">
        <v>64.059354863496097</v>
      </c>
      <c r="AB82" s="281">
        <v>3.8442114928456657</v>
      </c>
      <c r="AC82" s="281">
        <v>23.80384593279085</v>
      </c>
      <c r="AD82" s="281" t="s">
        <v>1933</v>
      </c>
      <c r="AE82" s="281">
        <v>3.1208780648667145</v>
      </c>
      <c r="AF82" s="281" t="s">
        <v>1933</v>
      </c>
      <c r="AG82" s="281">
        <v>25.280895656410301</v>
      </c>
      <c r="AH82" s="281" t="s">
        <v>1933</v>
      </c>
      <c r="AI82" s="281">
        <v>18.183111906238246</v>
      </c>
      <c r="AJ82" s="281" t="s">
        <v>1933</v>
      </c>
      <c r="AK82" s="281">
        <v>48.262401983039432</v>
      </c>
      <c r="AL82" s="115"/>
      <c r="AM82" s="115"/>
    </row>
    <row r="83" spans="1:39" x14ac:dyDescent="0.2">
      <c r="A83" s="279"/>
      <c r="B83" s="280"/>
      <c r="C83" s="280"/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134"/>
      <c r="AF83" s="134"/>
      <c r="AG83" s="134"/>
      <c r="AH83" s="134"/>
      <c r="AI83" s="134"/>
      <c r="AJ83" s="134"/>
      <c r="AK83" s="134"/>
      <c r="AL83" s="113"/>
      <c r="AM83" s="113"/>
    </row>
    <row r="84" spans="1:39" ht="15" x14ac:dyDescent="0.2">
      <c r="A84" s="908" t="s">
        <v>789</v>
      </c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07"/>
      <c r="AF84" s="107"/>
      <c r="AG84" s="107"/>
      <c r="AH84" s="107"/>
      <c r="AI84" s="107"/>
      <c r="AJ84" s="107"/>
      <c r="AK84" s="107"/>
      <c r="AL84" s="113"/>
      <c r="AM84" s="113"/>
    </row>
    <row r="85" spans="1:39" s="391" customFormat="1" x14ac:dyDescent="0.2">
      <c r="A85" s="273" t="s">
        <v>823</v>
      </c>
      <c r="B85" s="107">
        <v>0</v>
      </c>
      <c r="C85" s="107">
        <v>33620.479519999993</v>
      </c>
      <c r="D85" s="107">
        <v>19033.599240000003</v>
      </c>
      <c r="E85" s="107">
        <v>6324.1444800000008</v>
      </c>
      <c r="F85" s="107">
        <v>67.269000000000005</v>
      </c>
      <c r="G85" s="107">
        <v>0</v>
      </c>
      <c r="H85" s="107">
        <v>2325.6828600000003</v>
      </c>
      <c r="I85" s="107">
        <v>19408.817749999998</v>
      </c>
      <c r="J85" s="107">
        <v>9185.5608400000001</v>
      </c>
      <c r="K85" s="107">
        <v>11899.364810000001</v>
      </c>
      <c r="L85" s="107">
        <v>0</v>
      </c>
      <c r="M85" s="107">
        <v>0</v>
      </c>
      <c r="N85" s="107">
        <v>20.622139999999998</v>
      </c>
      <c r="O85" s="107">
        <v>5810.9594999999999</v>
      </c>
      <c r="P85" s="107">
        <v>0</v>
      </c>
      <c r="Q85" s="107">
        <v>4581.7516999999998</v>
      </c>
      <c r="R85" s="107">
        <v>0</v>
      </c>
      <c r="S85" s="107">
        <v>0</v>
      </c>
      <c r="T85" s="107">
        <v>487.57405</v>
      </c>
      <c r="U85" s="107">
        <v>3951.4549300000003</v>
      </c>
      <c r="V85" s="107">
        <v>2848.0214500000002</v>
      </c>
      <c r="W85" s="107">
        <v>0</v>
      </c>
      <c r="X85" s="107">
        <v>30.087289999999996</v>
      </c>
      <c r="Y85" s="107">
        <v>1548.61429</v>
      </c>
      <c r="Z85" s="107">
        <v>0</v>
      </c>
      <c r="AA85" s="107">
        <v>821.60158000000001</v>
      </c>
      <c r="AB85" s="107">
        <v>2446.1460000000002</v>
      </c>
      <c r="AC85" s="107">
        <v>1004.82336</v>
      </c>
      <c r="AD85" s="107">
        <v>0</v>
      </c>
      <c r="AE85" s="107">
        <v>1598.7796899999998</v>
      </c>
      <c r="AF85" s="107">
        <v>0</v>
      </c>
      <c r="AG85" s="107">
        <v>0</v>
      </c>
      <c r="AH85" s="107">
        <v>0</v>
      </c>
      <c r="AI85" s="107">
        <v>279.48370999999997</v>
      </c>
      <c r="AJ85" s="107">
        <v>7282.7565699999996</v>
      </c>
      <c r="AK85" s="107">
        <v>134577.59475999998</v>
      </c>
      <c r="AL85" s="106"/>
      <c r="AM85" s="106"/>
    </row>
    <row r="86" spans="1:39" s="391" customFormat="1" x14ac:dyDescent="0.2">
      <c r="A86" s="273" t="s">
        <v>824</v>
      </c>
      <c r="B86" s="107">
        <v>0</v>
      </c>
      <c r="C86" s="107">
        <v>4664.1931699999996</v>
      </c>
      <c r="D86" s="107">
        <v>20158.034609999999</v>
      </c>
      <c r="E86" s="107">
        <v>5723.85941</v>
      </c>
      <c r="F86" s="107">
        <v>55.990490000000001</v>
      </c>
      <c r="G86" s="107">
        <v>0</v>
      </c>
      <c r="H86" s="107">
        <v>-10.17038</v>
      </c>
      <c r="I86" s="107">
        <v>14201.606380000001</v>
      </c>
      <c r="J86" s="107">
        <v>11.39859</v>
      </c>
      <c r="K86" s="107">
        <v>1771.4746599999999</v>
      </c>
      <c r="L86" s="107">
        <v>0</v>
      </c>
      <c r="M86" s="107">
        <v>0</v>
      </c>
      <c r="N86" s="107">
        <v>0</v>
      </c>
      <c r="O86" s="107">
        <v>5735.9508499999993</v>
      </c>
      <c r="P86" s="107">
        <v>0</v>
      </c>
      <c r="Q86" s="107">
        <v>6457.71432</v>
      </c>
      <c r="R86" s="107">
        <v>0</v>
      </c>
      <c r="S86" s="107">
        <v>0</v>
      </c>
      <c r="T86" s="107">
        <v>17.480810000000002</v>
      </c>
      <c r="U86" s="107">
        <v>3925.40834</v>
      </c>
      <c r="V86" s="107">
        <v>1818.82698</v>
      </c>
      <c r="W86" s="107">
        <v>0</v>
      </c>
      <c r="X86" s="107">
        <v>15.62532</v>
      </c>
      <c r="Y86" s="107">
        <v>0</v>
      </c>
      <c r="Z86" s="107">
        <v>0</v>
      </c>
      <c r="AA86" s="107">
        <v>703.95101999999997</v>
      </c>
      <c r="AB86" s="107">
        <v>39.206000000000003</v>
      </c>
      <c r="AC86" s="107">
        <v>994.06117970000014</v>
      </c>
      <c r="AD86" s="107">
        <v>0</v>
      </c>
      <c r="AE86" s="107">
        <v>738.78562999999997</v>
      </c>
      <c r="AF86" s="107">
        <v>0</v>
      </c>
      <c r="AG86" s="107">
        <v>0</v>
      </c>
      <c r="AH86" s="107">
        <v>0</v>
      </c>
      <c r="AI86" s="107">
        <v>190.16792000000001</v>
      </c>
      <c r="AJ86" s="107">
        <v>5664.717560000001</v>
      </c>
      <c r="AK86" s="107">
        <v>72878.282859700004</v>
      </c>
      <c r="AL86" s="106"/>
      <c r="AM86" s="106"/>
    </row>
    <row r="87" spans="1:39" s="562" customFormat="1" x14ac:dyDescent="0.2">
      <c r="A87" s="278" t="s">
        <v>1382</v>
      </c>
      <c r="B87" s="281" t="s">
        <v>1933</v>
      </c>
      <c r="C87" s="281">
        <v>86.126928477550763</v>
      </c>
      <c r="D87" s="281">
        <v>-5.9076339467994146</v>
      </c>
      <c r="E87" s="281">
        <v>9.4919569263224801</v>
      </c>
      <c r="F87" s="281">
        <v>16.766281645334409</v>
      </c>
      <c r="G87" s="281" t="s">
        <v>1933</v>
      </c>
      <c r="H87" s="281">
        <v>100.4373072603717</v>
      </c>
      <c r="I87" s="281">
        <v>26.829101272796475</v>
      </c>
      <c r="J87" s="281">
        <v>99.875907522702761</v>
      </c>
      <c r="K87" s="281">
        <v>85.112863684023822</v>
      </c>
      <c r="L87" s="281" t="s">
        <v>1933</v>
      </c>
      <c r="M87" s="281" t="s">
        <v>1933</v>
      </c>
      <c r="N87" s="281">
        <v>100</v>
      </c>
      <c r="O87" s="281">
        <v>1.2908135050674623</v>
      </c>
      <c r="P87" s="281" t="s">
        <v>1933</v>
      </c>
      <c r="Q87" s="281">
        <v>-40.944222708533076</v>
      </c>
      <c r="R87" s="281" t="s">
        <v>1933</v>
      </c>
      <c r="S87" s="281" t="s">
        <v>1933</v>
      </c>
      <c r="T87" s="281">
        <v>96.414737412706842</v>
      </c>
      <c r="U87" s="281">
        <v>0.65916454727222151</v>
      </c>
      <c r="V87" s="281">
        <v>36.13717410730878</v>
      </c>
      <c r="W87" s="281" t="s">
        <v>1933</v>
      </c>
      <c r="X87" s="281">
        <v>48.066708566972956</v>
      </c>
      <c r="Y87" s="281">
        <v>100</v>
      </c>
      <c r="Z87" s="281" t="s">
        <v>1933</v>
      </c>
      <c r="AA87" s="281">
        <v>14.319660875043599</v>
      </c>
      <c r="AB87" s="281">
        <v>98.397233852762668</v>
      </c>
      <c r="AC87" s="281">
        <v>1.071051960814271</v>
      </c>
      <c r="AD87" s="281" t="s">
        <v>1933</v>
      </c>
      <c r="AE87" s="281">
        <v>53.790654546030666</v>
      </c>
      <c r="AF87" s="281" t="s">
        <v>1933</v>
      </c>
      <c r="AG87" s="281" t="s">
        <v>1933</v>
      </c>
      <c r="AH87" s="281" t="s">
        <v>1933</v>
      </c>
      <c r="AI87" s="281">
        <v>31.957422491636443</v>
      </c>
      <c r="AJ87" s="281">
        <v>22.217397965287184</v>
      </c>
      <c r="AK87" s="281">
        <v>45.846644837375742</v>
      </c>
      <c r="AL87" s="115"/>
      <c r="AM87" s="115"/>
    </row>
    <row r="88" spans="1:39" x14ac:dyDescent="0.2">
      <c r="A88" s="279"/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134"/>
      <c r="AF88" s="134"/>
      <c r="AG88" s="134"/>
      <c r="AH88" s="134"/>
      <c r="AI88" s="134"/>
      <c r="AJ88" s="134"/>
      <c r="AK88" s="134"/>
      <c r="AL88" s="113"/>
      <c r="AM88" s="113"/>
    </row>
    <row r="89" spans="1:39" ht="15" x14ac:dyDescent="0.2">
      <c r="A89" s="908" t="s">
        <v>790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07"/>
      <c r="AF89" s="107"/>
      <c r="AG89" s="107"/>
      <c r="AH89" s="107"/>
      <c r="AI89" s="107"/>
      <c r="AJ89" s="107"/>
      <c r="AK89" s="107"/>
      <c r="AL89" s="113"/>
      <c r="AM89" s="113"/>
    </row>
    <row r="90" spans="1:39" s="391" customFormat="1" x14ac:dyDescent="0.2">
      <c r="A90" s="273" t="s">
        <v>823</v>
      </c>
      <c r="B90" s="107">
        <v>0</v>
      </c>
      <c r="C90" s="107">
        <v>5209.3368700000001</v>
      </c>
      <c r="D90" s="107">
        <v>1447.1789199999998</v>
      </c>
      <c r="E90" s="107">
        <v>6874.7028199999995</v>
      </c>
      <c r="F90" s="107">
        <v>437.76385999999997</v>
      </c>
      <c r="G90" s="107">
        <v>0</v>
      </c>
      <c r="H90" s="107">
        <v>1765.6613900000004</v>
      </c>
      <c r="I90" s="107">
        <v>11322.092070000001</v>
      </c>
      <c r="J90" s="107">
        <v>0</v>
      </c>
      <c r="K90" s="107">
        <v>0</v>
      </c>
      <c r="L90" s="107">
        <v>0</v>
      </c>
      <c r="M90" s="107">
        <v>0</v>
      </c>
      <c r="N90" s="107">
        <v>630.90657999999996</v>
      </c>
      <c r="O90" s="107">
        <v>2094.5923000000003</v>
      </c>
      <c r="P90" s="107">
        <v>0</v>
      </c>
      <c r="Q90" s="107">
        <v>1036.58123</v>
      </c>
      <c r="R90" s="107">
        <v>0</v>
      </c>
      <c r="S90" s="107">
        <v>1466.9030700000001</v>
      </c>
      <c r="T90" s="107">
        <v>3243.0069600000002</v>
      </c>
      <c r="U90" s="107">
        <v>3666.0219200000001</v>
      </c>
      <c r="V90" s="107">
        <v>0</v>
      </c>
      <c r="W90" s="107">
        <v>3296.7722599999997</v>
      </c>
      <c r="X90" s="107">
        <v>0</v>
      </c>
      <c r="Y90" s="107">
        <v>67.906880000000001</v>
      </c>
      <c r="Z90" s="107">
        <v>0</v>
      </c>
      <c r="AA90" s="107">
        <v>1295.2090900000001</v>
      </c>
      <c r="AB90" s="107">
        <v>377.88499999999999</v>
      </c>
      <c r="AC90" s="107">
        <v>809.73761000000002</v>
      </c>
      <c r="AD90" s="107">
        <v>63.983139999999999</v>
      </c>
      <c r="AE90" s="107">
        <v>2629.2783399999998</v>
      </c>
      <c r="AF90" s="107">
        <v>1.92</v>
      </c>
      <c r="AG90" s="107">
        <v>195.43985000000001</v>
      </c>
      <c r="AH90" s="107">
        <v>2007.2107100000001</v>
      </c>
      <c r="AI90" s="107">
        <v>886.12457999999992</v>
      </c>
      <c r="AJ90" s="107">
        <v>1506.63123</v>
      </c>
      <c r="AK90" s="107">
        <v>52332.846679999995</v>
      </c>
      <c r="AL90" s="106"/>
      <c r="AM90" s="106"/>
    </row>
    <row r="91" spans="1:39" s="391" customFormat="1" x14ac:dyDescent="0.2">
      <c r="A91" s="273" t="s">
        <v>824</v>
      </c>
      <c r="B91" s="107">
        <v>0</v>
      </c>
      <c r="C91" s="107">
        <v>520.74269000000004</v>
      </c>
      <c r="D91" s="107">
        <v>0</v>
      </c>
      <c r="E91" s="107">
        <v>0</v>
      </c>
      <c r="F91" s="107">
        <v>264.46959999999996</v>
      </c>
      <c r="G91" s="107">
        <v>0</v>
      </c>
      <c r="H91" s="107">
        <v>-8.0000000000000002E-3</v>
      </c>
      <c r="I91" s="107">
        <v>3.60771</v>
      </c>
      <c r="J91" s="107">
        <v>0</v>
      </c>
      <c r="K91" s="107">
        <v>0</v>
      </c>
      <c r="L91" s="107">
        <v>0</v>
      </c>
      <c r="M91" s="107">
        <v>0</v>
      </c>
      <c r="N91" s="107">
        <v>0</v>
      </c>
      <c r="O91" s="107">
        <v>0</v>
      </c>
      <c r="P91" s="107">
        <v>0</v>
      </c>
      <c r="Q91" s="107">
        <v>0.82938000000000001</v>
      </c>
      <c r="R91" s="107">
        <v>0</v>
      </c>
      <c r="S91" s="107">
        <v>0</v>
      </c>
      <c r="T91" s="107">
        <v>0</v>
      </c>
      <c r="U91" s="107">
        <v>602.45770999999991</v>
      </c>
      <c r="V91" s="107">
        <v>0</v>
      </c>
      <c r="W91" s="107">
        <v>0.52539999999999998</v>
      </c>
      <c r="X91" s="107">
        <v>0</v>
      </c>
      <c r="Y91" s="107">
        <v>0</v>
      </c>
      <c r="Z91" s="107">
        <v>0</v>
      </c>
      <c r="AA91" s="107">
        <v>0</v>
      </c>
      <c r="AB91" s="107">
        <v>0</v>
      </c>
      <c r="AC91" s="107">
        <v>0</v>
      </c>
      <c r="AD91" s="107">
        <v>0</v>
      </c>
      <c r="AE91" s="107">
        <v>0</v>
      </c>
      <c r="AF91" s="107">
        <v>0</v>
      </c>
      <c r="AG91" s="107">
        <v>0</v>
      </c>
      <c r="AH91" s="107">
        <v>0</v>
      </c>
      <c r="AI91" s="107">
        <v>0</v>
      </c>
      <c r="AJ91" s="107">
        <v>4.23489</v>
      </c>
      <c r="AK91" s="107">
        <v>1396.8593799999996</v>
      </c>
      <c r="AL91" s="106"/>
      <c r="AM91" s="106"/>
    </row>
    <row r="92" spans="1:39" s="562" customFormat="1" x14ac:dyDescent="0.2">
      <c r="A92" s="278" t="s">
        <v>1382</v>
      </c>
      <c r="B92" s="281" t="s">
        <v>1933</v>
      </c>
      <c r="C92" s="281">
        <v>90.003666435954642</v>
      </c>
      <c r="D92" s="281">
        <v>100</v>
      </c>
      <c r="E92" s="281">
        <v>100</v>
      </c>
      <c r="F92" s="281">
        <v>39.586241769706618</v>
      </c>
      <c r="G92" s="281" t="s">
        <v>1933</v>
      </c>
      <c r="H92" s="281">
        <v>100.00045308800686</v>
      </c>
      <c r="I92" s="281">
        <v>99.968135659225382</v>
      </c>
      <c r="J92" s="281" t="s">
        <v>1933</v>
      </c>
      <c r="K92" s="281" t="s">
        <v>1933</v>
      </c>
      <c r="L92" s="281" t="s">
        <v>1933</v>
      </c>
      <c r="M92" s="281" t="s">
        <v>1933</v>
      </c>
      <c r="N92" s="281">
        <v>100</v>
      </c>
      <c r="O92" s="281">
        <v>100</v>
      </c>
      <c r="P92" s="281" t="s">
        <v>1933</v>
      </c>
      <c r="Q92" s="281">
        <v>99.91998890429457</v>
      </c>
      <c r="R92" s="281" t="s">
        <v>1933</v>
      </c>
      <c r="S92" s="281">
        <v>100</v>
      </c>
      <c r="T92" s="281">
        <v>100</v>
      </c>
      <c r="U92" s="281">
        <v>83.566445505595894</v>
      </c>
      <c r="V92" s="281" t="s">
        <v>1933</v>
      </c>
      <c r="W92" s="281">
        <v>99.984063200046464</v>
      </c>
      <c r="X92" s="281" t="s">
        <v>1933</v>
      </c>
      <c r="Y92" s="281">
        <v>100</v>
      </c>
      <c r="Z92" s="281" t="s">
        <v>1933</v>
      </c>
      <c r="AA92" s="281">
        <v>100</v>
      </c>
      <c r="AB92" s="281">
        <v>100</v>
      </c>
      <c r="AC92" s="281">
        <v>100</v>
      </c>
      <c r="AD92" s="281">
        <v>100</v>
      </c>
      <c r="AE92" s="281">
        <v>100</v>
      </c>
      <c r="AF92" s="281">
        <v>100</v>
      </c>
      <c r="AG92" s="281">
        <v>100</v>
      </c>
      <c r="AH92" s="281">
        <v>100</v>
      </c>
      <c r="AI92" s="281">
        <v>100</v>
      </c>
      <c r="AJ92" s="281">
        <v>99.718916619032257</v>
      </c>
      <c r="AK92" s="281">
        <v>97.330817128024037</v>
      </c>
      <c r="AL92" s="115"/>
      <c r="AM92" s="115"/>
    </row>
    <row r="93" spans="1:39" x14ac:dyDescent="0.2">
      <c r="A93" s="279"/>
      <c r="B93" s="280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134"/>
      <c r="AF93" s="134"/>
      <c r="AG93" s="134"/>
      <c r="AH93" s="134"/>
      <c r="AI93" s="134"/>
      <c r="AJ93" s="134"/>
      <c r="AK93" s="134"/>
      <c r="AL93" s="113"/>
      <c r="AM93" s="113"/>
    </row>
    <row r="94" spans="1:39" ht="15" x14ac:dyDescent="0.2">
      <c r="A94" s="908" t="s">
        <v>791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07"/>
      <c r="AF94" s="107"/>
      <c r="AG94" s="107"/>
      <c r="AH94" s="107"/>
      <c r="AI94" s="107"/>
      <c r="AJ94" s="107"/>
      <c r="AK94" s="107"/>
      <c r="AL94" s="113"/>
      <c r="AM94" s="113"/>
    </row>
    <row r="95" spans="1:39" s="391" customFormat="1" x14ac:dyDescent="0.2">
      <c r="A95" s="273" t="s">
        <v>823</v>
      </c>
      <c r="B95" s="107">
        <v>0</v>
      </c>
      <c r="C95" s="107">
        <v>2396.1729100000002</v>
      </c>
      <c r="D95" s="107">
        <v>0</v>
      </c>
      <c r="E95" s="107">
        <v>0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>
        <v>0</v>
      </c>
      <c r="Q95" s="107">
        <v>0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  <c r="W95" s="107">
        <v>0</v>
      </c>
      <c r="X95" s="107">
        <v>0</v>
      </c>
      <c r="Y95" s="107">
        <v>0</v>
      </c>
      <c r="Z95" s="107">
        <v>0</v>
      </c>
      <c r="AA95" s="107">
        <v>0</v>
      </c>
      <c r="AB95" s="107">
        <v>0</v>
      </c>
      <c r="AC95" s="107">
        <v>0</v>
      </c>
      <c r="AD95" s="107">
        <v>0</v>
      </c>
      <c r="AE95" s="107">
        <v>0</v>
      </c>
      <c r="AF95" s="107">
        <v>0</v>
      </c>
      <c r="AG95" s="107">
        <v>0</v>
      </c>
      <c r="AH95" s="107">
        <v>0</v>
      </c>
      <c r="AI95" s="107">
        <v>79.421199999999999</v>
      </c>
      <c r="AJ95" s="107">
        <v>0</v>
      </c>
      <c r="AK95" s="107">
        <v>2475.59411</v>
      </c>
      <c r="AL95" s="106"/>
      <c r="AM95" s="106"/>
    </row>
    <row r="96" spans="1:39" s="391" customFormat="1" x14ac:dyDescent="0.2">
      <c r="A96" s="273" t="s">
        <v>824</v>
      </c>
      <c r="B96" s="107">
        <v>0</v>
      </c>
      <c r="C96" s="107">
        <v>2251.3890200000001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7">
        <v>0</v>
      </c>
      <c r="Z96" s="107">
        <v>0</v>
      </c>
      <c r="AA96" s="107">
        <v>0</v>
      </c>
      <c r="AB96" s="107">
        <v>0</v>
      </c>
      <c r="AC96" s="107">
        <v>0</v>
      </c>
      <c r="AD96" s="107">
        <v>0</v>
      </c>
      <c r="AE96" s="107">
        <v>0</v>
      </c>
      <c r="AF96" s="107">
        <v>0</v>
      </c>
      <c r="AG96" s="107">
        <v>0</v>
      </c>
      <c r="AH96" s="107">
        <v>0</v>
      </c>
      <c r="AI96" s="107">
        <v>0</v>
      </c>
      <c r="AJ96" s="107">
        <v>0</v>
      </c>
      <c r="AK96" s="107">
        <v>2251.3890200000001</v>
      </c>
      <c r="AL96" s="106"/>
      <c r="AM96" s="106"/>
    </row>
    <row r="97" spans="1:39" s="562" customFormat="1" x14ac:dyDescent="0.2">
      <c r="A97" s="274" t="s">
        <v>1382</v>
      </c>
      <c r="B97" s="281" t="s">
        <v>1933</v>
      </c>
      <c r="C97" s="281">
        <v>6.0422972564196185</v>
      </c>
      <c r="D97" s="281" t="s">
        <v>1933</v>
      </c>
      <c r="E97" s="281" t="s">
        <v>1933</v>
      </c>
      <c r="F97" s="281" t="s">
        <v>1933</v>
      </c>
      <c r="G97" s="281" t="s">
        <v>1933</v>
      </c>
      <c r="H97" s="281" t="s">
        <v>1933</v>
      </c>
      <c r="I97" s="281" t="s">
        <v>1933</v>
      </c>
      <c r="J97" s="281" t="s">
        <v>1933</v>
      </c>
      <c r="K97" s="281" t="s">
        <v>1933</v>
      </c>
      <c r="L97" s="281" t="s">
        <v>1933</v>
      </c>
      <c r="M97" s="281" t="s">
        <v>1933</v>
      </c>
      <c r="N97" s="281" t="s">
        <v>1933</v>
      </c>
      <c r="O97" s="281" t="s">
        <v>1933</v>
      </c>
      <c r="P97" s="281" t="s">
        <v>1933</v>
      </c>
      <c r="Q97" s="281" t="s">
        <v>1933</v>
      </c>
      <c r="R97" s="281" t="s">
        <v>1933</v>
      </c>
      <c r="S97" s="281" t="s">
        <v>1933</v>
      </c>
      <c r="T97" s="281" t="s">
        <v>1933</v>
      </c>
      <c r="U97" s="281" t="s">
        <v>1933</v>
      </c>
      <c r="V97" s="281" t="s">
        <v>1933</v>
      </c>
      <c r="W97" s="281" t="s">
        <v>1933</v>
      </c>
      <c r="X97" s="281" t="s">
        <v>1933</v>
      </c>
      <c r="Y97" s="281" t="s">
        <v>1933</v>
      </c>
      <c r="Z97" s="281" t="s">
        <v>1933</v>
      </c>
      <c r="AA97" s="281" t="s">
        <v>1933</v>
      </c>
      <c r="AB97" s="281" t="s">
        <v>1933</v>
      </c>
      <c r="AC97" s="281" t="s">
        <v>1933</v>
      </c>
      <c r="AD97" s="281" t="s">
        <v>1933</v>
      </c>
      <c r="AE97" s="281" t="s">
        <v>1933</v>
      </c>
      <c r="AF97" s="281" t="s">
        <v>1933</v>
      </c>
      <c r="AG97" s="281" t="s">
        <v>1933</v>
      </c>
      <c r="AH97" s="281" t="s">
        <v>1933</v>
      </c>
      <c r="AI97" s="281">
        <v>100</v>
      </c>
      <c r="AJ97" s="281" t="s">
        <v>1933</v>
      </c>
      <c r="AK97" s="281">
        <v>9.0566175244293152</v>
      </c>
      <c r="AL97" s="115"/>
      <c r="AM97" s="115"/>
    </row>
    <row r="98" spans="1:39" x14ac:dyDescent="0.2">
      <c r="A98" s="273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3"/>
      <c r="AM98" s="113"/>
    </row>
    <row r="99" spans="1:39" ht="15" x14ac:dyDescent="0.2">
      <c r="A99" s="908" t="s">
        <v>825</v>
      </c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07"/>
      <c r="AL99" s="113"/>
      <c r="AM99" s="113"/>
    </row>
    <row r="100" spans="1:39" s="391" customFormat="1" x14ac:dyDescent="0.2">
      <c r="A100" s="273" t="s">
        <v>823</v>
      </c>
      <c r="B100" s="107">
        <v>18764.500469999999</v>
      </c>
      <c r="C100" s="107">
        <v>1072404.8295099998</v>
      </c>
      <c r="D100" s="107">
        <v>1062721.1638300002</v>
      </c>
      <c r="E100" s="107">
        <v>1753145.1157900004</v>
      </c>
      <c r="F100" s="107">
        <v>119681.61779</v>
      </c>
      <c r="G100" s="107">
        <v>7795.2532700000002</v>
      </c>
      <c r="H100" s="107">
        <v>271148.8611900002</v>
      </c>
      <c r="I100" s="107">
        <v>1876615.0127800002</v>
      </c>
      <c r="J100" s="107">
        <v>11270.06156</v>
      </c>
      <c r="K100" s="107">
        <v>187677.38609000001</v>
      </c>
      <c r="L100" s="107">
        <v>20043.703449999997</v>
      </c>
      <c r="M100" s="107">
        <v>15751.557230000004</v>
      </c>
      <c r="N100" s="107">
        <v>107369.97072</v>
      </c>
      <c r="O100" s="107">
        <v>631296.56215999997</v>
      </c>
      <c r="P100" s="107">
        <v>11746.034</v>
      </c>
      <c r="Q100" s="107">
        <v>652512.20100000023</v>
      </c>
      <c r="R100" s="107">
        <v>91154.494730000006</v>
      </c>
      <c r="S100" s="107">
        <v>102230.33557</v>
      </c>
      <c r="T100" s="107">
        <v>648887.37704000017</v>
      </c>
      <c r="U100" s="107">
        <v>704237.43171999999</v>
      </c>
      <c r="V100" s="107">
        <v>180564.59110000002</v>
      </c>
      <c r="W100" s="107">
        <v>267229.10494999995</v>
      </c>
      <c r="X100" s="107">
        <v>43318.286520000001</v>
      </c>
      <c r="Y100" s="107">
        <v>119961.51922999999</v>
      </c>
      <c r="Z100" s="107">
        <v>86923.048610000013</v>
      </c>
      <c r="AA100" s="107">
        <v>492277.96272000001</v>
      </c>
      <c r="AB100" s="107">
        <v>78052.981999999975</v>
      </c>
      <c r="AC100" s="107">
        <v>238598.19867000001</v>
      </c>
      <c r="AD100" s="107">
        <v>64899.56102999999</v>
      </c>
      <c r="AE100" s="107">
        <v>306696.78051999997</v>
      </c>
      <c r="AF100" s="107">
        <v>1963.8949200000004</v>
      </c>
      <c r="AG100" s="107">
        <v>33036.325529999995</v>
      </c>
      <c r="AH100" s="107">
        <v>940488.10004000005</v>
      </c>
      <c r="AI100" s="107">
        <v>152218.79825000002</v>
      </c>
      <c r="AJ100" s="107">
        <v>283382.05943000002</v>
      </c>
      <c r="AK100" s="107">
        <v>12656064.683420004</v>
      </c>
      <c r="AL100" s="106"/>
      <c r="AM100" s="106"/>
    </row>
    <row r="101" spans="1:39" s="391" customFormat="1" x14ac:dyDescent="0.2">
      <c r="A101" s="273" t="s">
        <v>824</v>
      </c>
      <c r="B101" s="107">
        <v>12381.620619999849</v>
      </c>
      <c r="C101" s="107">
        <v>141220.93036000003</v>
      </c>
      <c r="D101" s="107">
        <v>223209.49778999996</v>
      </c>
      <c r="E101" s="107">
        <v>338165.28446</v>
      </c>
      <c r="F101" s="107">
        <v>36098.786929999987</v>
      </c>
      <c r="G101" s="107">
        <v>6155.9425000000001</v>
      </c>
      <c r="H101" s="107">
        <v>21374.283390000001</v>
      </c>
      <c r="I101" s="107">
        <v>182402.63081</v>
      </c>
      <c r="J101" s="107">
        <v>88.59481744368</v>
      </c>
      <c r="K101" s="107">
        <v>55207.575380000009</v>
      </c>
      <c r="L101" s="107">
        <v>0</v>
      </c>
      <c r="M101" s="107">
        <v>3605.122367342577</v>
      </c>
      <c r="N101" s="107">
        <v>5166.2722700000004</v>
      </c>
      <c r="O101" s="107">
        <v>132520.45003000001</v>
      </c>
      <c r="P101" s="107">
        <v>10079.979300000001</v>
      </c>
      <c r="Q101" s="107">
        <v>241585.36610000001</v>
      </c>
      <c r="R101" s="107">
        <v>47633.515139999996</v>
      </c>
      <c r="S101" s="107">
        <v>63275.798679999985</v>
      </c>
      <c r="T101" s="107">
        <v>24757.052350000002</v>
      </c>
      <c r="U101" s="107">
        <v>324825.57314999995</v>
      </c>
      <c r="V101" s="107">
        <v>40761.183830000002</v>
      </c>
      <c r="W101" s="107">
        <v>37401.969799999999</v>
      </c>
      <c r="X101" s="107">
        <v>4972.0075299999999</v>
      </c>
      <c r="Y101" s="107">
        <v>17388.10727</v>
      </c>
      <c r="Z101" s="107">
        <v>4911.6367099999998</v>
      </c>
      <c r="AA101" s="107">
        <v>110019.45881999999</v>
      </c>
      <c r="AB101" s="107">
        <v>14550.645999999999</v>
      </c>
      <c r="AC101" s="107">
        <v>99949.088978600019</v>
      </c>
      <c r="AD101" s="107">
        <v>38117.775519999996</v>
      </c>
      <c r="AE101" s="107">
        <v>58888.810179999993</v>
      </c>
      <c r="AF101" s="107">
        <v>1558.915</v>
      </c>
      <c r="AG101" s="107">
        <v>8130.7357099999999</v>
      </c>
      <c r="AH101" s="107">
        <v>200397.21043000001</v>
      </c>
      <c r="AI101" s="107">
        <v>8830.1903999999795</v>
      </c>
      <c r="AJ101" s="107">
        <v>58368.858969999994</v>
      </c>
      <c r="AK101" s="107">
        <v>2574000.8715933873</v>
      </c>
      <c r="AL101" s="106"/>
      <c r="AM101" s="106"/>
    </row>
    <row r="102" spans="1:39" s="562" customFormat="1" ht="13.5" thickBot="1" x14ac:dyDescent="0.25">
      <c r="A102" s="275" t="s">
        <v>1382</v>
      </c>
      <c r="B102" s="120">
        <v>34.015719524241355</v>
      </c>
      <c r="C102" s="120">
        <v>86.831378741130223</v>
      </c>
      <c r="D102" s="120">
        <v>78.996419250223383</v>
      </c>
      <c r="E102" s="120">
        <v>80.710935939400756</v>
      </c>
      <c r="F102" s="120">
        <v>69.837651264590264</v>
      </c>
      <c r="G102" s="120">
        <v>21.029602415984105</v>
      </c>
      <c r="H102" s="120">
        <v>92.117140637731637</v>
      </c>
      <c r="I102" s="120">
        <v>90.280231716797871</v>
      </c>
      <c r="J102" s="120">
        <v>99.213892337925429</v>
      </c>
      <c r="K102" s="120">
        <v>70.583789272552295</v>
      </c>
      <c r="L102" s="120">
        <v>100</v>
      </c>
      <c r="M102" s="120">
        <v>77.11259709309023</v>
      </c>
      <c r="N102" s="120">
        <v>95.188345274422545</v>
      </c>
      <c r="O102" s="120">
        <v>79.008209774408186</v>
      </c>
      <c r="P102" s="120">
        <v>14.183976480912611</v>
      </c>
      <c r="Q102" s="120">
        <v>62.976115124014377</v>
      </c>
      <c r="R102" s="120">
        <v>47.744194862699132</v>
      </c>
      <c r="S102" s="120">
        <v>38.104674774667778</v>
      </c>
      <c r="T102" s="120">
        <v>96.184691947170691</v>
      </c>
      <c r="U102" s="120">
        <v>53.875559787178652</v>
      </c>
      <c r="V102" s="120">
        <v>77.425704795340692</v>
      </c>
      <c r="W102" s="120">
        <v>86.003781359445071</v>
      </c>
      <c r="X102" s="120">
        <v>88.522150968034168</v>
      </c>
      <c r="Y102" s="120">
        <v>85.505262536178705</v>
      </c>
      <c r="Z102" s="120">
        <v>94.349442652388802</v>
      </c>
      <c r="AA102" s="120">
        <v>77.650947807595173</v>
      </c>
      <c r="AB102" s="120">
        <v>81.357988346941042</v>
      </c>
      <c r="AC102" s="120">
        <v>58.109872775344193</v>
      </c>
      <c r="AD102" s="120">
        <v>41.266512569507277</v>
      </c>
      <c r="AE102" s="120">
        <v>80.799012601255598</v>
      </c>
      <c r="AF102" s="120">
        <v>20.62126215999379</v>
      </c>
      <c r="AG102" s="120">
        <v>75.388498631251977</v>
      </c>
      <c r="AH102" s="120">
        <v>78.692212009755693</v>
      </c>
      <c r="AI102" s="120">
        <v>94.19901450969445</v>
      </c>
      <c r="AJ102" s="120">
        <v>79.402768443632525</v>
      </c>
      <c r="AK102" s="120">
        <v>79.661917539300816</v>
      </c>
      <c r="AL102" s="115"/>
      <c r="AM102" s="115"/>
    </row>
    <row r="103" spans="1:39" x14ac:dyDescent="0.2">
      <c r="A103" s="276" t="s">
        <v>2349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</row>
    <row r="104" spans="1:39" x14ac:dyDescent="0.2">
      <c r="A104" s="277" t="s">
        <v>1383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</row>
    <row r="105" spans="1:39" x14ac:dyDescent="0.2">
      <c r="A105" s="98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78"/>
      <c r="AK105" s="113"/>
      <c r="AL105" s="113"/>
      <c r="AM105" s="113"/>
    </row>
    <row r="106" spans="1:39" x14ac:dyDescent="0.2">
      <c r="A106" s="98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</row>
    <row r="107" spans="1:39" x14ac:dyDescent="0.2">
      <c r="A107" s="98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</row>
    <row r="108" spans="1:39" x14ac:dyDescent="0.2">
      <c r="A108" s="98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</row>
    <row r="109" spans="1:39" x14ac:dyDescent="0.2"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</row>
    <row r="110" spans="1:39" x14ac:dyDescent="0.2"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</row>
    <row r="111" spans="1:39" x14ac:dyDescent="0.2"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</row>
    <row r="112" spans="1:39" x14ac:dyDescent="0.2"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</row>
    <row r="113" spans="2:39" x14ac:dyDescent="0.2"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</row>
    <row r="114" spans="2:39" x14ac:dyDescent="0.2"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</row>
    <row r="115" spans="2:39" x14ac:dyDescent="0.2"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</row>
    <row r="116" spans="2:39" x14ac:dyDescent="0.2"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</row>
    <row r="117" spans="2:39" x14ac:dyDescent="0.2"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</row>
    <row r="118" spans="2:39" x14ac:dyDescent="0.2"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</row>
    <row r="119" spans="2:39" x14ac:dyDescent="0.2"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</row>
    <row r="120" spans="2:39" x14ac:dyDescent="0.2"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</row>
    <row r="121" spans="2:39" x14ac:dyDescent="0.2"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</row>
    <row r="122" spans="2:39" x14ac:dyDescent="0.2"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</row>
    <row r="123" spans="2:39" x14ac:dyDescent="0.2"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</row>
    <row r="124" spans="2:39" x14ac:dyDescent="0.2"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</row>
    <row r="125" spans="2:39" x14ac:dyDescent="0.2"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</row>
    <row r="126" spans="2:39" x14ac:dyDescent="0.2"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</row>
    <row r="127" spans="2:39" x14ac:dyDescent="0.2"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</row>
    <row r="128" spans="2:39" x14ac:dyDescent="0.2"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</row>
  </sheetData>
  <mergeCells count="2">
    <mergeCell ref="R5:AK6"/>
    <mergeCell ref="A5:Q6"/>
  </mergeCells>
  <phoneticPr fontId="6" type="noConversion"/>
  <conditionalFormatting sqref="AK8">
    <cfRule type="expression" dxfId="159" priority="65" stopIfTrue="1">
      <formula>$AC8=1</formula>
    </cfRule>
  </conditionalFormatting>
  <conditionalFormatting sqref="AK8">
    <cfRule type="expression" dxfId="158" priority="873" stopIfTrue="1">
      <formula>#REF!=1</formula>
    </cfRule>
  </conditionalFormatting>
  <conditionalFormatting sqref="C8:AE8">
    <cfRule type="expression" dxfId="157" priority="874" stopIfTrue="1">
      <formula>#REF!=1</formula>
    </cfRule>
  </conditionalFormatting>
  <conditionalFormatting sqref="AF8:AG8">
    <cfRule type="expression" dxfId="156" priority="875" stopIfTrue="1">
      <formula>#REF!=1</formula>
    </cfRule>
  </conditionalFormatting>
  <conditionalFormatting sqref="AJ8">
    <cfRule type="expression" dxfId="155" priority="876" stopIfTrue="1">
      <formula>#REF!=1</formula>
    </cfRule>
  </conditionalFormatting>
  <conditionalFormatting sqref="AH8:AI8">
    <cfRule type="expression" dxfId="154" priority="87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0" fitToWidth="2" orientation="portrait" r:id="rId1"/>
  <headerFooter alignWithMargins="0"/>
  <colBreaks count="1" manualBreakCount="1">
    <brk id="17" min="2" max="103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M123"/>
  <sheetViews>
    <sheetView showGridLines="0" zoomScaleNormal="100" workbookViewId="0">
      <pane xSplit="1" ySplit="8" topLeftCell="B9" activePane="bottomRight" state="frozen"/>
      <selection activeCell="AM19" sqref="AM19"/>
      <selection pane="topRight" activeCell="AM19" sqref="AM19"/>
      <selection pane="bottomLeft" activeCell="AM19" sqref="AM19"/>
      <selection pane="bottomRight" activeCell="A44" sqref="A44"/>
    </sheetView>
  </sheetViews>
  <sheetFormatPr defaultRowHeight="12.75" x14ac:dyDescent="0.2"/>
  <cols>
    <col min="1" max="1" width="37.140625" style="556" customWidth="1"/>
    <col min="2" max="2" width="7.42578125" style="556" customWidth="1"/>
    <col min="3" max="3" width="8.140625" style="556" customWidth="1"/>
    <col min="4" max="4" width="8.42578125" style="556" customWidth="1"/>
    <col min="5" max="6" width="9.140625" style="556"/>
    <col min="7" max="7" width="7.42578125" style="556" customWidth="1"/>
    <col min="8" max="9" width="9.140625" style="556"/>
    <col min="10" max="10" width="7.42578125" style="556" customWidth="1"/>
    <col min="11" max="11" width="7.7109375" style="556" customWidth="1"/>
    <col min="12" max="12" width="8" style="556" customWidth="1"/>
    <col min="13" max="13" width="8.140625" style="556" customWidth="1"/>
    <col min="14" max="14" width="7.42578125" style="556" customWidth="1"/>
    <col min="15" max="15" width="9.140625" style="556"/>
    <col min="16" max="16" width="7.7109375" style="556" customWidth="1"/>
    <col min="17" max="17" width="8.42578125" style="556" customWidth="1"/>
    <col min="18" max="18" width="7.42578125" style="556" customWidth="1"/>
    <col min="19" max="21" width="8.42578125" style="556" customWidth="1"/>
    <col min="22" max="22" width="8" style="556" customWidth="1"/>
    <col min="23" max="24" width="8.140625" style="556" customWidth="1"/>
    <col min="25" max="25" width="8" style="556" customWidth="1"/>
    <col min="26" max="26" width="7.7109375" style="556" customWidth="1"/>
    <col min="27" max="27" width="8.140625" style="556" customWidth="1"/>
    <col min="28" max="28" width="7" style="556" customWidth="1"/>
    <col min="29" max="29" width="8.140625" style="556" customWidth="1"/>
    <col min="30" max="30" width="7.42578125" style="556" customWidth="1"/>
    <col min="31" max="31" width="8.140625" style="556" customWidth="1"/>
    <col min="32" max="32" width="6.5703125" style="556" customWidth="1"/>
    <col min="33" max="33" width="8.140625" style="556" customWidth="1"/>
    <col min="34" max="34" width="8.42578125" style="556" customWidth="1"/>
    <col min="35" max="35" width="7.7109375" style="556" customWidth="1"/>
    <col min="36" max="36" width="8" style="556" customWidth="1"/>
    <col min="37" max="37" width="10" style="556" customWidth="1"/>
    <col min="38" max="38" width="11.85546875" style="556" customWidth="1"/>
    <col min="39" max="16384" width="9.140625" style="556"/>
  </cols>
  <sheetData>
    <row r="1" spans="1:39" x14ac:dyDescent="0.2">
      <c r="A1" s="877" t="s">
        <v>624</v>
      </c>
    </row>
    <row r="2" spans="1:39" x14ac:dyDescent="0.2">
      <c r="A2" s="877" t="s">
        <v>625</v>
      </c>
    </row>
    <row r="3" spans="1:39" s="1059" customFormat="1" ht="15" customHeight="1" x14ac:dyDescent="0.2">
      <c r="A3" s="1052" t="s">
        <v>1134</v>
      </c>
      <c r="AK3" s="1053" t="s">
        <v>1000</v>
      </c>
    </row>
    <row r="4" spans="1:39" s="554" customFormat="1" ht="12" customHeight="1" x14ac:dyDescent="0.2">
      <c r="AL4" s="560"/>
    </row>
    <row r="5" spans="1:39" s="554" customFormat="1" ht="18" customHeight="1" x14ac:dyDescent="0.2">
      <c r="A5" s="1976" t="s">
        <v>226</v>
      </c>
      <c r="B5" s="1976"/>
      <c r="C5" s="1976"/>
      <c r="D5" s="1976"/>
      <c r="E5" s="1976"/>
      <c r="F5" s="1976"/>
      <c r="G5" s="1976"/>
      <c r="H5" s="1976"/>
      <c r="I5" s="1976"/>
      <c r="J5" s="1976"/>
      <c r="K5" s="1976"/>
      <c r="L5" s="1976"/>
      <c r="M5" s="1976"/>
      <c r="N5" s="1976"/>
      <c r="O5" s="1976"/>
      <c r="P5" s="1976"/>
      <c r="Q5" s="1976"/>
      <c r="R5" s="1976"/>
      <c r="S5" s="1975" t="s">
        <v>227</v>
      </c>
      <c r="T5" s="1975"/>
      <c r="U5" s="1975"/>
      <c r="V5" s="1975"/>
      <c r="W5" s="1975"/>
      <c r="X5" s="1975"/>
      <c r="Y5" s="1975"/>
      <c r="Z5" s="1975"/>
      <c r="AA5" s="1975"/>
      <c r="AB5" s="1975"/>
      <c r="AC5" s="1975"/>
      <c r="AD5" s="1975"/>
      <c r="AE5" s="1975"/>
      <c r="AF5" s="1975"/>
      <c r="AG5" s="1975"/>
      <c r="AH5" s="1975"/>
      <c r="AI5" s="1975"/>
      <c r="AJ5" s="1975"/>
      <c r="AK5" s="1975"/>
      <c r="AL5" s="560"/>
    </row>
    <row r="6" spans="1:39" s="554" customFormat="1" ht="18" customHeight="1" x14ac:dyDescent="0.2">
      <c r="A6" s="1976"/>
      <c r="B6" s="1976"/>
      <c r="C6" s="1976"/>
      <c r="D6" s="1976"/>
      <c r="E6" s="1976"/>
      <c r="F6" s="1976"/>
      <c r="G6" s="1976"/>
      <c r="H6" s="1976"/>
      <c r="I6" s="1976"/>
      <c r="J6" s="1976"/>
      <c r="K6" s="1976"/>
      <c r="L6" s="1976"/>
      <c r="M6" s="1976"/>
      <c r="N6" s="1976"/>
      <c r="O6" s="1976"/>
      <c r="P6" s="1976"/>
      <c r="Q6" s="1976"/>
      <c r="R6" s="1976"/>
      <c r="S6" s="1975"/>
      <c r="T6" s="1975"/>
      <c r="U6" s="1975"/>
      <c r="V6" s="1975"/>
      <c r="W6" s="1975"/>
      <c r="X6" s="1975"/>
      <c r="Y6" s="1975"/>
      <c r="Z6" s="1975"/>
      <c r="AA6" s="1975"/>
      <c r="AB6" s="1975"/>
      <c r="AC6" s="1975"/>
      <c r="AD6" s="1975"/>
      <c r="AE6" s="1975"/>
      <c r="AF6" s="1975"/>
      <c r="AG6" s="1975"/>
      <c r="AH6" s="1975"/>
      <c r="AI6" s="1975"/>
      <c r="AJ6" s="1975"/>
      <c r="AK6" s="1975"/>
      <c r="AL6" s="560"/>
    </row>
    <row r="7" spans="1:39" s="554" customFormat="1" ht="12" customHeight="1" thickBot="1" x14ac:dyDescent="0.25">
      <c r="AK7" s="511" t="s">
        <v>1041</v>
      </c>
    </row>
    <row r="8" spans="1:39" s="555" customFormat="1" ht="69.95" customHeight="1" thickBot="1" x14ac:dyDescent="0.25">
      <c r="A8" s="1339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1901</v>
      </c>
      <c r="H8" s="1305" t="s">
        <v>1900</v>
      </c>
      <c r="I8" s="1305" t="s">
        <v>1090</v>
      </c>
      <c r="J8" s="1305" t="s">
        <v>140</v>
      </c>
      <c r="K8" s="1305" t="s">
        <v>1976</v>
      </c>
      <c r="L8" s="1305" t="s">
        <v>1902</v>
      </c>
      <c r="M8" s="1305" t="s">
        <v>1129</v>
      </c>
      <c r="N8" s="1305" t="s">
        <v>999</v>
      </c>
      <c r="O8" s="1305" t="s">
        <v>1908</v>
      </c>
      <c r="P8" s="1305" t="s">
        <v>1758</v>
      </c>
      <c r="Q8" s="1305" t="s">
        <v>1076</v>
      </c>
      <c r="R8" s="1305" t="s">
        <v>1102</v>
      </c>
      <c r="S8" s="1305" t="s">
        <v>1997</v>
      </c>
      <c r="T8" s="1305" t="s">
        <v>1881</v>
      </c>
      <c r="U8" s="1305" t="s">
        <v>1028</v>
      </c>
      <c r="V8" s="1305" t="s">
        <v>1753</v>
      </c>
      <c r="W8" s="1305" t="s">
        <v>1077</v>
      </c>
      <c r="X8" s="1305" t="s">
        <v>1032</v>
      </c>
      <c r="Y8" s="1305" t="s">
        <v>1031</v>
      </c>
      <c r="Z8" s="1305" t="s">
        <v>1101</v>
      </c>
      <c r="AA8" s="1305" t="s">
        <v>1934</v>
      </c>
      <c r="AB8" s="1305" t="s">
        <v>1877</v>
      </c>
      <c r="AC8" s="1305" t="s">
        <v>1100</v>
      </c>
      <c r="AD8" s="1305" t="s">
        <v>1073</v>
      </c>
      <c r="AE8" s="1305" t="s">
        <v>1488</v>
      </c>
      <c r="AF8" s="1305" t="s">
        <v>5</v>
      </c>
      <c r="AG8" s="1305" t="s">
        <v>1886</v>
      </c>
      <c r="AH8" s="1305" t="s">
        <v>1029</v>
      </c>
      <c r="AI8" s="1305" t="s">
        <v>1878</v>
      </c>
      <c r="AJ8" s="1305" t="s">
        <v>1022</v>
      </c>
      <c r="AK8" s="1333" t="s">
        <v>1422</v>
      </c>
      <c r="AL8" s="561"/>
    </row>
    <row r="9" spans="1:39" ht="15" x14ac:dyDescent="0.2">
      <c r="A9" s="913" t="s">
        <v>775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13"/>
      <c r="AM9" s="113"/>
    </row>
    <row r="10" spans="1:39" s="391" customFormat="1" x14ac:dyDescent="0.2">
      <c r="A10" s="273" t="s">
        <v>1384</v>
      </c>
      <c r="B10" s="107">
        <v>19.52271</v>
      </c>
      <c r="C10" s="107">
        <v>2390.74802</v>
      </c>
      <c r="D10" s="107">
        <v>8412.6617299999998</v>
      </c>
      <c r="E10" s="107">
        <v>12035.66078</v>
      </c>
      <c r="F10" s="107">
        <v>2715.1408200000001</v>
      </c>
      <c r="G10" s="107">
        <v>0</v>
      </c>
      <c r="H10" s="107">
        <v>2494.3145286617996</v>
      </c>
      <c r="I10" s="107">
        <v>5014.4849700000004</v>
      </c>
      <c r="J10" s="107">
        <v>96.918430000000001</v>
      </c>
      <c r="K10" s="107">
        <v>10609.30493</v>
      </c>
      <c r="L10" s="107">
        <v>0</v>
      </c>
      <c r="M10" s="107">
        <v>1529.9892500000001</v>
      </c>
      <c r="N10" s="107">
        <v>96.560149999999993</v>
      </c>
      <c r="O10" s="107">
        <v>3881.8250300000004</v>
      </c>
      <c r="P10" s="107">
        <v>0</v>
      </c>
      <c r="Q10" s="107">
        <v>5102.6223799999998</v>
      </c>
      <c r="R10" s="107">
        <v>6056.1108700000004</v>
      </c>
      <c r="S10" s="107">
        <v>400.13979000000006</v>
      </c>
      <c r="T10" s="107">
        <v>1669.23099</v>
      </c>
      <c r="U10" s="107">
        <v>2488.5466499999998</v>
      </c>
      <c r="V10" s="107">
        <v>1733.4021400000001</v>
      </c>
      <c r="W10" s="107">
        <v>1718.61375</v>
      </c>
      <c r="X10" s="107">
        <v>29.591049999999999</v>
      </c>
      <c r="Y10" s="107">
        <v>1165.2794500000002</v>
      </c>
      <c r="Z10" s="107">
        <v>321.69367</v>
      </c>
      <c r="AA10" s="107">
        <v>3845.6244899999997</v>
      </c>
      <c r="AB10" s="107">
        <v>125.795</v>
      </c>
      <c r="AC10" s="107">
        <v>1804.5119900000002</v>
      </c>
      <c r="AD10" s="107">
        <v>2358.8901900000001</v>
      </c>
      <c r="AE10" s="107">
        <v>2942.1238009000003</v>
      </c>
      <c r="AF10" s="107">
        <v>0</v>
      </c>
      <c r="AG10" s="107">
        <v>10.32982</v>
      </c>
      <c r="AH10" s="107">
        <v>2939.78847</v>
      </c>
      <c r="AI10" s="107">
        <v>858.27684999999997</v>
      </c>
      <c r="AJ10" s="107">
        <v>5153.4283900000009</v>
      </c>
      <c r="AK10" s="107">
        <v>90021.131089561779</v>
      </c>
      <c r="AL10" s="106"/>
      <c r="AM10" s="106"/>
    </row>
    <row r="11" spans="1:39" s="391" customFormat="1" x14ac:dyDescent="0.2">
      <c r="A11" s="273" t="s">
        <v>824</v>
      </c>
      <c r="B11" s="107">
        <v>13.484389999999999</v>
      </c>
      <c r="C11" s="107">
        <v>814.34853999999996</v>
      </c>
      <c r="D11" s="107">
        <v>450.36642000000006</v>
      </c>
      <c r="E11" s="107">
        <v>810.09405000000004</v>
      </c>
      <c r="F11" s="107">
        <v>2243.4598099999998</v>
      </c>
      <c r="G11" s="107">
        <v>0</v>
      </c>
      <c r="H11" s="107">
        <v>9.1049999999999992E-2</v>
      </c>
      <c r="I11" s="107">
        <v>27.796770000000002</v>
      </c>
      <c r="J11" s="107">
        <v>0</v>
      </c>
      <c r="K11" s="107">
        <v>465.49916999999999</v>
      </c>
      <c r="L11" s="107">
        <v>0</v>
      </c>
      <c r="M11" s="107">
        <v>1363.5834600000001</v>
      </c>
      <c r="N11" s="107">
        <v>26.004849999999998</v>
      </c>
      <c r="O11" s="107">
        <v>812.39985000000001</v>
      </c>
      <c r="P11" s="107">
        <v>0</v>
      </c>
      <c r="Q11" s="107">
        <v>1836.3373399999998</v>
      </c>
      <c r="R11" s="107">
        <v>5540.3421600000001</v>
      </c>
      <c r="S11" s="107">
        <v>306.93435999999997</v>
      </c>
      <c r="T11" s="107">
        <v>254.80895999999998</v>
      </c>
      <c r="U11" s="107">
        <v>1170.2427600000001</v>
      </c>
      <c r="V11" s="107">
        <v>1509.4692299999999</v>
      </c>
      <c r="W11" s="107">
        <v>855.7055600000001</v>
      </c>
      <c r="X11" s="107">
        <v>14.35544</v>
      </c>
      <c r="Y11" s="107">
        <v>69.041020000000003</v>
      </c>
      <c r="Z11" s="107">
        <v>229.09603999999999</v>
      </c>
      <c r="AA11" s="107">
        <v>2908.6163099999999</v>
      </c>
      <c r="AB11" s="107">
        <v>18.907</v>
      </c>
      <c r="AC11" s="107">
        <v>1356.60348</v>
      </c>
      <c r="AD11" s="107">
        <v>1904.8322700000001</v>
      </c>
      <c r="AE11" s="107">
        <v>1773.9722400000001</v>
      </c>
      <c r="AF11" s="107">
        <v>0</v>
      </c>
      <c r="AG11" s="107">
        <v>7.23088</v>
      </c>
      <c r="AH11" s="107">
        <v>1372.4969699999999</v>
      </c>
      <c r="AI11" s="107">
        <v>101</v>
      </c>
      <c r="AJ11" s="107">
        <v>53.260391052000003</v>
      </c>
      <c r="AK11" s="107">
        <v>28310.380771051998</v>
      </c>
      <c r="AL11" s="106"/>
      <c r="AM11" s="106"/>
    </row>
    <row r="12" spans="1:39" s="562" customFormat="1" x14ac:dyDescent="0.2">
      <c r="A12" s="278" t="s">
        <v>1385</v>
      </c>
      <c r="B12" s="114">
        <v>30.929722359242135</v>
      </c>
      <c r="C12" s="114">
        <v>65.937500180382884</v>
      </c>
      <c r="D12" s="114">
        <v>94.646564494635868</v>
      </c>
      <c r="E12" s="114">
        <v>93.269218327038956</v>
      </c>
      <c r="F12" s="114">
        <v>17.372248486176129</v>
      </c>
      <c r="G12" s="114" t="s">
        <v>1933</v>
      </c>
      <c r="H12" s="114">
        <v>99.996349698526245</v>
      </c>
      <c r="I12" s="114">
        <v>99.445670489266618</v>
      </c>
      <c r="J12" s="114">
        <v>100</v>
      </c>
      <c r="K12" s="114">
        <v>95.612349978897257</v>
      </c>
      <c r="L12" s="114" t="s">
        <v>1933</v>
      </c>
      <c r="M12" s="114">
        <v>10.87627184308648</v>
      </c>
      <c r="N12" s="114">
        <v>73.068755589132778</v>
      </c>
      <c r="O12" s="114">
        <v>79.071703548678485</v>
      </c>
      <c r="P12" s="114" t="s">
        <v>1933</v>
      </c>
      <c r="Q12" s="114">
        <v>64.011890293947246</v>
      </c>
      <c r="R12" s="114">
        <v>8.516500458321369</v>
      </c>
      <c r="S12" s="114">
        <v>23.293217102952966</v>
      </c>
      <c r="T12" s="114">
        <v>84.734949115700275</v>
      </c>
      <c r="U12" s="114">
        <v>52.974851405739166</v>
      </c>
      <c r="V12" s="114">
        <v>12.918693523708249</v>
      </c>
      <c r="W12" s="114">
        <v>50.209547665960422</v>
      </c>
      <c r="X12" s="114">
        <v>51.487223332730672</v>
      </c>
      <c r="Y12" s="114">
        <v>94.07515338917203</v>
      </c>
      <c r="Z12" s="114">
        <v>28.784411580122171</v>
      </c>
      <c r="AA12" s="114">
        <v>24.365566176223304</v>
      </c>
      <c r="AB12" s="114">
        <v>84.969990858142225</v>
      </c>
      <c r="AC12" s="114">
        <v>24.821586804751579</v>
      </c>
      <c r="AD12" s="114">
        <v>19.248794281517611</v>
      </c>
      <c r="AE12" s="114">
        <v>39.704364600247651</v>
      </c>
      <c r="AF12" s="114" t="s">
        <v>1933</v>
      </c>
      <c r="AG12" s="114">
        <v>29.999941915735217</v>
      </c>
      <c r="AH12" s="114">
        <v>53.313070514900005</v>
      </c>
      <c r="AI12" s="114">
        <v>88.232235321271915</v>
      </c>
      <c r="AJ12" s="114">
        <v>98.966505653685815</v>
      </c>
      <c r="AK12" s="114">
        <v>68.551405177428762</v>
      </c>
      <c r="AL12" s="115"/>
      <c r="AM12" s="115"/>
    </row>
    <row r="13" spans="1:39" x14ac:dyDescent="0.2">
      <c r="A13" s="279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134"/>
      <c r="AG13" s="134"/>
      <c r="AH13" s="134"/>
      <c r="AI13" s="134"/>
      <c r="AJ13" s="134"/>
      <c r="AK13" s="134"/>
      <c r="AL13" s="113"/>
      <c r="AM13" s="113"/>
    </row>
    <row r="14" spans="1:39" s="564" customFormat="1" ht="15.75" x14ac:dyDescent="0.2">
      <c r="A14" s="917" t="s">
        <v>817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07"/>
      <c r="AG14" s="107"/>
      <c r="AH14" s="107"/>
      <c r="AI14" s="107"/>
      <c r="AJ14" s="107"/>
      <c r="AK14" s="107"/>
      <c r="AL14" s="118"/>
      <c r="AM14" s="118"/>
    </row>
    <row r="15" spans="1:39" s="391" customFormat="1" x14ac:dyDescent="0.2">
      <c r="A15" s="273" t="s">
        <v>1384</v>
      </c>
      <c r="B15" s="107">
        <v>0</v>
      </c>
      <c r="C15" s="107">
        <v>124641.02204000001</v>
      </c>
      <c r="D15" s="107">
        <v>249912.38806</v>
      </c>
      <c r="E15" s="107">
        <v>135208.35363999999</v>
      </c>
      <c r="F15" s="107">
        <v>2048.8831500000001</v>
      </c>
      <c r="G15" s="107">
        <v>0</v>
      </c>
      <c r="H15" s="107">
        <v>0</v>
      </c>
      <c r="I15" s="107">
        <v>52713.03011</v>
      </c>
      <c r="J15" s="107">
        <v>0</v>
      </c>
      <c r="K15" s="107">
        <v>823.82141999999999</v>
      </c>
      <c r="L15" s="107">
        <v>0</v>
      </c>
      <c r="M15" s="107">
        <v>0.11967</v>
      </c>
      <c r="N15" s="107">
        <v>472.68907999999993</v>
      </c>
      <c r="O15" s="107">
        <v>55684.715689999997</v>
      </c>
      <c r="P15" s="107">
        <v>0</v>
      </c>
      <c r="Q15" s="107">
        <v>37829.322830000005</v>
      </c>
      <c r="R15" s="107">
        <v>0</v>
      </c>
      <c r="S15" s="107">
        <v>73.70523</v>
      </c>
      <c r="T15" s="107">
        <v>113023.21391999999</v>
      </c>
      <c r="U15" s="107">
        <v>50520.369450000006</v>
      </c>
      <c r="V15" s="107">
        <v>1119.44246</v>
      </c>
      <c r="W15" s="107">
        <v>135.19598999999999</v>
      </c>
      <c r="X15" s="107">
        <v>0</v>
      </c>
      <c r="Y15" s="107">
        <v>674.23152000000005</v>
      </c>
      <c r="Z15" s="107">
        <v>0.442</v>
      </c>
      <c r="AA15" s="107">
        <v>6542.8042499999992</v>
      </c>
      <c r="AB15" s="107">
        <v>0</v>
      </c>
      <c r="AC15" s="107">
        <v>3497.1550100000004</v>
      </c>
      <c r="AD15" s="107">
        <v>0</v>
      </c>
      <c r="AE15" s="107">
        <v>2767.6963700000001</v>
      </c>
      <c r="AF15" s="107">
        <v>0</v>
      </c>
      <c r="AG15" s="107">
        <v>0</v>
      </c>
      <c r="AH15" s="107">
        <v>296800.37050999998</v>
      </c>
      <c r="AI15" s="107">
        <v>5928.6140600000008</v>
      </c>
      <c r="AJ15" s="107">
        <v>9324.1643499999991</v>
      </c>
      <c r="AK15" s="107">
        <v>1149741.7508100003</v>
      </c>
      <c r="AL15" s="106"/>
      <c r="AM15" s="106"/>
    </row>
    <row r="16" spans="1:39" s="391" customFormat="1" x14ac:dyDescent="0.2">
      <c r="A16" s="273" t="s">
        <v>1381</v>
      </c>
      <c r="B16" s="107">
        <v>0</v>
      </c>
      <c r="C16" s="107">
        <v>1194.5132599999999</v>
      </c>
      <c r="D16" s="107">
        <v>1135.1937399999999</v>
      </c>
      <c r="E16" s="107">
        <v>7775.6586400000006</v>
      </c>
      <c r="F16" s="107">
        <v>898.1673199999999</v>
      </c>
      <c r="G16" s="107">
        <v>0</v>
      </c>
      <c r="H16" s="107">
        <v>0</v>
      </c>
      <c r="I16" s="107">
        <v>319.93771999999996</v>
      </c>
      <c r="J16" s="107">
        <v>0</v>
      </c>
      <c r="K16" s="107">
        <v>0</v>
      </c>
      <c r="L16" s="107">
        <v>0</v>
      </c>
      <c r="M16" s="107">
        <v>1.1970000000000001E-2</v>
      </c>
      <c r="N16" s="107">
        <v>263.44029999999998</v>
      </c>
      <c r="O16" s="107">
        <v>903.36036999999999</v>
      </c>
      <c r="P16" s="107">
        <v>0</v>
      </c>
      <c r="Q16" s="107">
        <v>394.29725999999999</v>
      </c>
      <c r="R16" s="107">
        <v>0</v>
      </c>
      <c r="S16" s="107">
        <v>45.790649999999992</v>
      </c>
      <c r="T16" s="107">
        <v>-6.4939500000000008</v>
      </c>
      <c r="U16" s="107">
        <v>4688.2746199999992</v>
      </c>
      <c r="V16" s="107">
        <v>573.30552</v>
      </c>
      <c r="W16" s="107">
        <v>110.82879999999999</v>
      </c>
      <c r="X16" s="107">
        <v>0</v>
      </c>
      <c r="Y16" s="107">
        <v>674.23152000000005</v>
      </c>
      <c r="Z16" s="107">
        <v>0</v>
      </c>
      <c r="AA16" s="107">
        <v>0.3962</v>
      </c>
      <c r="AB16" s="107">
        <v>0</v>
      </c>
      <c r="AC16" s="107">
        <v>2889.3359999999998</v>
      </c>
      <c r="AD16" s="107">
        <v>0</v>
      </c>
      <c r="AE16" s="107">
        <v>2290.3892299999998</v>
      </c>
      <c r="AF16" s="107">
        <v>0</v>
      </c>
      <c r="AG16" s="107">
        <v>0</v>
      </c>
      <c r="AH16" s="107">
        <v>4469.1293900000001</v>
      </c>
      <c r="AI16" s="107">
        <v>3.0367500000000001</v>
      </c>
      <c r="AJ16" s="107">
        <v>8475.8539097242665</v>
      </c>
      <c r="AK16" s="107">
        <v>37098.659219724272</v>
      </c>
      <c r="AL16" s="106"/>
      <c r="AM16" s="106"/>
    </row>
    <row r="17" spans="1:39" s="562" customFormat="1" x14ac:dyDescent="0.2">
      <c r="A17" s="278" t="s">
        <v>1385</v>
      </c>
      <c r="B17" s="281" t="s">
        <v>1933</v>
      </c>
      <c r="C17" s="281">
        <v>99.041637142852807</v>
      </c>
      <c r="D17" s="281">
        <v>99.545763317772213</v>
      </c>
      <c r="E17" s="281">
        <v>94.249128525961396</v>
      </c>
      <c r="F17" s="281">
        <v>56.163077430745624</v>
      </c>
      <c r="G17" s="281" t="s">
        <v>1933</v>
      </c>
      <c r="H17" s="281" t="s">
        <v>1933</v>
      </c>
      <c r="I17" s="281">
        <v>99.393057619088935</v>
      </c>
      <c r="J17" s="281" t="s">
        <v>1933</v>
      </c>
      <c r="K17" s="281">
        <v>100</v>
      </c>
      <c r="L17" s="281" t="s">
        <v>1933</v>
      </c>
      <c r="M17" s="281">
        <v>89.997493106041603</v>
      </c>
      <c r="N17" s="281">
        <v>44.26774149299154</v>
      </c>
      <c r="O17" s="281">
        <v>98.377722937423158</v>
      </c>
      <c r="P17" s="281" t="s">
        <v>1933</v>
      </c>
      <c r="Q17" s="281">
        <v>98.957694110011118</v>
      </c>
      <c r="R17" s="281" t="s">
        <v>1933</v>
      </c>
      <c r="S17" s="281">
        <v>37.873268966123582</v>
      </c>
      <c r="T17" s="281">
        <v>100.00574567805567</v>
      </c>
      <c r="U17" s="281">
        <v>90.720031007215852</v>
      </c>
      <c r="V17" s="281">
        <v>48.786512886066511</v>
      </c>
      <c r="W17" s="281">
        <v>18.023604102458961</v>
      </c>
      <c r="X17" s="281" t="s">
        <v>1933</v>
      </c>
      <c r="Y17" s="281">
        <v>0</v>
      </c>
      <c r="Z17" s="281">
        <v>100</v>
      </c>
      <c r="AA17" s="281">
        <v>99.993944492531611</v>
      </c>
      <c r="AB17" s="281" t="s">
        <v>1933</v>
      </c>
      <c r="AC17" s="281">
        <v>17.380385149127278</v>
      </c>
      <c r="AD17" s="281" t="s">
        <v>1933</v>
      </c>
      <c r="AE17" s="281">
        <v>17.245646783140462</v>
      </c>
      <c r="AF17" s="281" t="s">
        <v>1933</v>
      </c>
      <c r="AG17" s="281" t="s">
        <v>1933</v>
      </c>
      <c r="AH17" s="281">
        <v>98.494230521909188</v>
      </c>
      <c r="AI17" s="281">
        <v>99.948778079172186</v>
      </c>
      <c r="AJ17" s="281">
        <v>9.0979782040814481</v>
      </c>
      <c r="AK17" s="281">
        <v>96.773305031883197</v>
      </c>
      <c r="AL17" s="115"/>
      <c r="AM17" s="115"/>
    </row>
    <row r="18" spans="1:39" x14ac:dyDescent="0.2">
      <c r="A18" s="279"/>
      <c r="B18" s="280"/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134"/>
      <c r="AG18" s="134"/>
      <c r="AH18" s="134"/>
      <c r="AI18" s="134"/>
      <c r="AJ18" s="134"/>
      <c r="AK18" s="134"/>
      <c r="AL18" s="113"/>
      <c r="AM18" s="113"/>
    </row>
    <row r="19" spans="1:39" ht="15.75" x14ac:dyDescent="0.2">
      <c r="A19" s="917" t="s">
        <v>818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07"/>
      <c r="AG19" s="107"/>
      <c r="AH19" s="107"/>
      <c r="AI19" s="107"/>
      <c r="AJ19" s="107"/>
      <c r="AK19" s="107"/>
      <c r="AL19" s="113"/>
      <c r="AM19" s="113"/>
    </row>
    <row r="20" spans="1:39" s="391" customFormat="1" x14ac:dyDescent="0.2">
      <c r="A20" s="273" t="s">
        <v>1384</v>
      </c>
      <c r="B20" s="107">
        <v>0</v>
      </c>
      <c r="C20" s="107">
        <v>298206.43665000005</v>
      </c>
      <c r="D20" s="107">
        <v>159819.02031999998</v>
      </c>
      <c r="E20" s="107">
        <v>426737.01385000005</v>
      </c>
      <c r="F20" s="107">
        <v>62993.818799999994</v>
      </c>
      <c r="G20" s="107">
        <v>0</v>
      </c>
      <c r="H20" s="107">
        <v>48209.605129999996</v>
      </c>
      <c r="I20" s="107">
        <v>455777.38689000002</v>
      </c>
      <c r="J20" s="107">
        <v>0</v>
      </c>
      <c r="K20" s="107">
        <v>10978.348900000001</v>
      </c>
      <c r="L20" s="107">
        <v>0</v>
      </c>
      <c r="M20" s="107">
        <v>4213.9557599999998</v>
      </c>
      <c r="N20" s="107">
        <v>34733.437729999998</v>
      </c>
      <c r="O20" s="107">
        <v>194150.90723000001</v>
      </c>
      <c r="P20" s="107">
        <v>0</v>
      </c>
      <c r="Q20" s="107">
        <v>145565.42071000001</v>
      </c>
      <c r="R20" s="107">
        <v>6015.0091199999997</v>
      </c>
      <c r="S20" s="107">
        <v>24542.981120000004</v>
      </c>
      <c r="T20" s="107">
        <v>173761.44680000003</v>
      </c>
      <c r="U20" s="107">
        <v>126309.82143</v>
      </c>
      <c r="V20" s="107">
        <v>52299.447719999989</v>
      </c>
      <c r="W20" s="107">
        <v>61676.114529999999</v>
      </c>
      <c r="X20" s="107">
        <v>1990.8964900000001</v>
      </c>
      <c r="Y20" s="107">
        <v>14774.729580000003</v>
      </c>
      <c r="Z20" s="107">
        <v>28831.142449999999</v>
      </c>
      <c r="AA20" s="107">
        <v>101288.15874000001</v>
      </c>
      <c r="AB20" s="107">
        <v>23385.124</v>
      </c>
      <c r="AC20" s="107">
        <v>45773.700270000001</v>
      </c>
      <c r="AD20" s="107">
        <v>13422.079009999999</v>
      </c>
      <c r="AE20" s="107">
        <v>63124.963800000005</v>
      </c>
      <c r="AF20" s="107">
        <v>0</v>
      </c>
      <c r="AG20" s="107">
        <v>10622.038640000001</v>
      </c>
      <c r="AH20" s="107">
        <v>126362.62726000001</v>
      </c>
      <c r="AI20" s="107">
        <v>18766.421779999997</v>
      </c>
      <c r="AJ20" s="107">
        <v>44976.300530000008</v>
      </c>
      <c r="AK20" s="107">
        <v>2779308.3552399999</v>
      </c>
      <c r="AL20" s="106"/>
      <c r="AM20" s="106"/>
    </row>
    <row r="21" spans="1:39" s="391" customFormat="1" x14ac:dyDescent="0.2">
      <c r="A21" s="273" t="s">
        <v>1381</v>
      </c>
      <c r="B21" s="107">
        <v>0</v>
      </c>
      <c r="C21" s="107">
        <v>34785.41691</v>
      </c>
      <c r="D21" s="107">
        <v>159.65563</v>
      </c>
      <c r="E21" s="107">
        <v>23555.68478</v>
      </c>
      <c r="F21" s="107">
        <v>7814.8110900000011</v>
      </c>
      <c r="G21" s="107">
        <v>0</v>
      </c>
      <c r="H21" s="107">
        <v>4820.5444600000001</v>
      </c>
      <c r="I21" s="107">
        <v>350.48732999999999</v>
      </c>
      <c r="J21" s="107">
        <v>0</v>
      </c>
      <c r="K21" s="107">
        <v>775.91859999999997</v>
      </c>
      <c r="L21" s="107">
        <v>0</v>
      </c>
      <c r="M21" s="107">
        <v>0</v>
      </c>
      <c r="N21" s="107">
        <v>0</v>
      </c>
      <c r="O21" s="107">
        <v>9692.9320500000013</v>
      </c>
      <c r="P21" s="107">
        <v>0</v>
      </c>
      <c r="Q21" s="107">
        <v>32022.248549999989</v>
      </c>
      <c r="R21" s="107">
        <v>2797.0838100000001</v>
      </c>
      <c r="S21" s="107">
        <v>10906.66919779913</v>
      </c>
      <c r="T21" s="107">
        <v>26.381559999999979</v>
      </c>
      <c r="U21" s="107">
        <v>21071.661549999997</v>
      </c>
      <c r="V21" s="107">
        <v>32.419709999999995</v>
      </c>
      <c r="W21" s="107">
        <v>-0.49574000000000001</v>
      </c>
      <c r="X21" s="107">
        <v>199.07590999999999</v>
      </c>
      <c r="Y21" s="107">
        <v>540.03057000000001</v>
      </c>
      <c r="Z21" s="107">
        <v>-2.9314100000000001</v>
      </c>
      <c r="AA21" s="107">
        <v>4.210469999999999</v>
      </c>
      <c r="AB21" s="107">
        <v>953.49699999999996</v>
      </c>
      <c r="AC21" s="107">
        <v>15.591579999999988</v>
      </c>
      <c r="AD21" s="107">
        <v>4593.4239200000002</v>
      </c>
      <c r="AE21" s="107">
        <v>69.150919999999999</v>
      </c>
      <c r="AF21" s="107">
        <v>0</v>
      </c>
      <c r="AG21" s="107">
        <v>534.0183199999999</v>
      </c>
      <c r="AH21" s="107">
        <v>6.8420000000000009E-2</v>
      </c>
      <c r="AI21" s="107">
        <v>0</v>
      </c>
      <c r="AJ21" s="107">
        <v>250.35163699999998</v>
      </c>
      <c r="AK21" s="107">
        <v>155967.90682479914</v>
      </c>
      <c r="AL21" s="106"/>
      <c r="AM21" s="106"/>
    </row>
    <row r="22" spans="1:39" s="562" customFormat="1" x14ac:dyDescent="0.2">
      <c r="A22" s="278" t="s">
        <v>1385</v>
      </c>
      <c r="B22" s="281" t="s">
        <v>1933</v>
      </c>
      <c r="C22" s="281">
        <v>88.335122038017204</v>
      </c>
      <c r="D22" s="281">
        <v>99.900102234589909</v>
      </c>
      <c r="E22" s="281">
        <v>94.480046488706989</v>
      </c>
      <c r="F22" s="281">
        <v>87.594320778025278</v>
      </c>
      <c r="G22" s="281" t="s">
        <v>1933</v>
      </c>
      <c r="H22" s="281">
        <v>90.000863008520554</v>
      </c>
      <c r="I22" s="281">
        <v>99.923101202455101</v>
      </c>
      <c r="J22" s="281" t="s">
        <v>1933</v>
      </c>
      <c r="K22" s="281">
        <v>92.932283287152586</v>
      </c>
      <c r="L22" s="281" t="s">
        <v>1933</v>
      </c>
      <c r="M22" s="281">
        <v>100</v>
      </c>
      <c r="N22" s="281">
        <v>100</v>
      </c>
      <c r="O22" s="281">
        <v>95.007526779920056</v>
      </c>
      <c r="P22" s="281" t="s">
        <v>1933</v>
      </c>
      <c r="Q22" s="281">
        <v>78.001472881532962</v>
      </c>
      <c r="R22" s="281">
        <v>53.498261528820422</v>
      </c>
      <c r="S22" s="281">
        <v>55.560943699250465</v>
      </c>
      <c r="T22" s="281">
        <v>99.984817368590186</v>
      </c>
      <c r="U22" s="281">
        <v>83.31747974034009</v>
      </c>
      <c r="V22" s="281">
        <v>99.93801137217821</v>
      </c>
      <c r="W22" s="281">
        <v>100.00080377955676</v>
      </c>
      <c r="X22" s="281">
        <v>90.000690091125733</v>
      </c>
      <c r="Y22" s="281">
        <v>96.344903863885136</v>
      </c>
      <c r="Z22" s="281">
        <v>100.01016751245666</v>
      </c>
      <c r="AA22" s="281">
        <v>99.995843077757186</v>
      </c>
      <c r="AB22" s="281">
        <v>95.922634406385882</v>
      </c>
      <c r="AC22" s="281">
        <v>99.965937689310607</v>
      </c>
      <c r="AD22" s="281">
        <v>65.777105643785063</v>
      </c>
      <c r="AE22" s="281">
        <v>99.890453925297933</v>
      </c>
      <c r="AF22" s="281" t="s">
        <v>1933</v>
      </c>
      <c r="AG22" s="281">
        <v>94.972543989917185</v>
      </c>
      <c r="AH22" s="281">
        <v>99.999945854243862</v>
      </c>
      <c r="AI22" s="281">
        <v>100</v>
      </c>
      <c r="AJ22" s="281">
        <v>99.443369876913266</v>
      </c>
      <c r="AK22" s="281">
        <v>94.388247474205471</v>
      </c>
      <c r="AL22" s="115"/>
      <c r="AM22" s="115"/>
    </row>
    <row r="23" spans="1:39" x14ac:dyDescent="0.2">
      <c r="A23" s="279"/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134"/>
      <c r="AG23" s="134"/>
      <c r="AH23" s="134"/>
      <c r="AI23" s="134"/>
      <c r="AJ23" s="134"/>
      <c r="AK23" s="134"/>
      <c r="AL23" s="113"/>
      <c r="AM23" s="113"/>
    </row>
    <row r="24" spans="1:39" s="564" customFormat="1" ht="15.75" x14ac:dyDescent="0.2">
      <c r="A24" s="917" t="s">
        <v>778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07"/>
      <c r="AG24" s="107"/>
      <c r="AH24" s="107"/>
      <c r="AI24" s="107"/>
      <c r="AJ24" s="107"/>
      <c r="AK24" s="107"/>
      <c r="AL24" s="118"/>
      <c r="AM24" s="118"/>
    </row>
    <row r="25" spans="1:39" s="391" customFormat="1" x14ac:dyDescent="0.2">
      <c r="A25" s="273" t="s">
        <v>1384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321.91199999999998</v>
      </c>
      <c r="AD25" s="107">
        <v>0</v>
      </c>
      <c r="AE25" s="107">
        <v>0</v>
      </c>
      <c r="AF25" s="107">
        <v>0</v>
      </c>
      <c r="AG25" s="107">
        <v>0</v>
      </c>
      <c r="AH25" s="107">
        <v>0</v>
      </c>
      <c r="AI25" s="107">
        <v>0</v>
      </c>
      <c r="AJ25" s="107">
        <v>0</v>
      </c>
      <c r="AK25" s="107">
        <v>321.91199999999998</v>
      </c>
      <c r="AL25" s="106"/>
      <c r="AM25" s="106"/>
    </row>
    <row r="26" spans="1:39" s="391" customFormat="1" x14ac:dyDescent="0.2">
      <c r="A26" s="273" t="s">
        <v>1381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0.75975000000000004</v>
      </c>
      <c r="AD26" s="107">
        <v>0</v>
      </c>
      <c r="AE26" s="107">
        <v>0</v>
      </c>
      <c r="AF26" s="107">
        <v>0</v>
      </c>
      <c r="AG26" s="107">
        <v>0</v>
      </c>
      <c r="AH26" s="107">
        <v>0</v>
      </c>
      <c r="AI26" s="107">
        <v>0</v>
      </c>
      <c r="AJ26" s="107">
        <v>0</v>
      </c>
      <c r="AK26" s="107">
        <v>0.75975000000000004</v>
      </c>
      <c r="AL26" s="106"/>
      <c r="AM26" s="106"/>
    </row>
    <row r="27" spans="1:39" s="562" customFormat="1" x14ac:dyDescent="0.2">
      <c r="A27" s="274" t="s">
        <v>1385</v>
      </c>
      <c r="B27" s="281" t="s">
        <v>1933</v>
      </c>
      <c r="C27" s="281" t="s">
        <v>1933</v>
      </c>
      <c r="D27" s="281" t="s">
        <v>1933</v>
      </c>
      <c r="E27" s="281" t="s">
        <v>1933</v>
      </c>
      <c r="F27" s="281" t="s">
        <v>1933</v>
      </c>
      <c r="G27" s="281" t="s">
        <v>1933</v>
      </c>
      <c r="H27" s="281" t="s">
        <v>1933</v>
      </c>
      <c r="I27" s="281" t="s">
        <v>1933</v>
      </c>
      <c r="J27" s="281" t="s">
        <v>1933</v>
      </c>
      <c r="K27" s="281" t="s">
        <v>1933</v>
      </c>
      <c r="L27" s="281" t="s">
        <v>1933</v>
      </c>
      <c r="M27" s="281" t="s">
        <v>1933</v>
      </c>
      <c r="N27" s="281" t="s">
        <v>1933</v>
      </c>
      <c r="O27" s="281" t="s">
        <v>1933</v>
      </c>
      <c r="P27" s="281" t="s">
        <v>1933</v>
      </c>
      <c r="Q27" s="281" t="s">
        <v>1933</v>
      </c>
      <c r="R27" s="281" t="s">
        <v>1933</v>
      </c>
      <c r="S27" s="281" t="s">
        <v>1933</v>
      </c>
      <c r="T27" s="281" t="s">
        <v>1933</v>
      </c>
      <c r="U27" s="281" t="s">
        <v>1933</v>
      </c>
      <c r="V27" s="281" t="s">
        <v>1933</v>
      </c>
      <c r="W27" s="281" t="s">
        <v>1933</v>
      </c>
      <c r="X27" s="281" t="s">
        <v>1933</v>
      </c>
      <c r="Y27" s="281" t="s">
        <v>1933</v>
      </c>
      <c r="Z27" s="281" t="s">
        <v>1933</v>
      </c>
      <c r="AA27" s="281" t="s">
        <v>1933</v>
      </c>
      <c r="AB27" s="281" t="s">
        <v>1933</v>
      </c>
      <c r="AC27" s="281">
        <v>99.763988294937747</v>
      </c>
      <c r="AD27" s="281" t="s">
        <v>1933</v>
      </c>
      <c r="AE27" s="281" t="s">
        <v>1933</v>
      </c>
      <c r="AF27" s="281" t="s">
        <v>1933</v>
      </c>
      <c r="AG27" s="281" t="s">
        <v>1933</v>
      </c>
      <c r="AH27" s="281" t="s">
        <v>1933</v>
      </c>
      <c r="AI27" s="281" t="s">
        <v>1933</v>
      </c>
      <c r="AJ27" s="281" t="s">
        <v>1933</v>
      </c>
      <c r="AK27" s="281">
        <v>99.763988294937747</v>
      </c>
      <c r="AL27" s="115"/>
      <c r="AM27" s="115"/>
    </row>
    <row r="28" spans="1:39" s="565" customFormat="1" x14ac:dyDescent="0.2">
      <c r="A28" s="279"/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134"/>
      <c r="AG28" s="134"/>
      <c r="AH28" s="134"/>
      <c r="AI28" s="134"/>
      <c r="AJ28" s="134"/>
      <c r="AK28" s="134"/>
      <c r="AL28" s="119"/>
      <c r="AM28" s="119"/>
    </row>
    <row r="29" spans="1:39" s="565" customFormat="1" ht="15.75" x14ac:dyDescent="0.2">
      <c r="A29" s="917" t="s">
        <v>779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07"/>
      <c r="AG29" s="107"/>
      <c r="AH29" s="107"/>
      <c r="AI29" s="107"/>
      <c r="AJ29" s="107"/>
      <c r="AK29" s="107"/>
      <c r="AL29" s="119"/>
      <c r="AM29" s="119"/>
    </row>
    <row r="30" spans="1:39" s="391" customFormat="1" x14ac:dyDescent="0.2">
      <c r="A30" s="273" t="s">
        <v>1384</v>
      </c>
      <c r="B30" s="107">
        <v>0</v>
      </c>
      <c r="C30" s="107">
        <v>18.819200000000002</v>
      </c>
      <c r="D30" s="107">
        <v>269.33734999999996</v>
      </c>
      <c r="E30" s="107">
        <v>1454.0992800000001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7764.8335900000002</v>
      </c>
      <c r="R30" s="107">
        <v>0</v>
      </c>
      <c r="S30" s="107">
        <v>0</v>
      </c>
      <c r="T30" s="107">
        <v>0</v>
      </c>
      <c r="U30" s="107">
        <v>886.97809999999981</v>
      </c>
      <c r="V30" s="107">
        <v>17280.012750000002</v>
      </c>
      <c r="W30" s="107">
        <v>0</v>
      </c>
      <c r="X30" s="107">
        <v>0</v>
      </c>
      <c r="Y30" s="107">
        <v>0</v>
      </c>
      <c r="Z30" s="107">
        <v>0</v>
      </c>
      <c r="AA30" s="107">
        <v>755.29266000000007</v>
      </c>
      <c r="AB30" s="107">
        <v>0</v>
      </c>
      <c r="AC30" s="107">
        <v>1296.8215299999999</v>
      </c>
      <c r="AD30" s="107">
        <v>0</v>
      </c>
      <c r="AE30" s="107">
        <v>0</v>
      </c>
      <c r="AF30" s="107">
        <v>0</v>
      </c>
      <c r="AG30" s="107">
        <v>0</v>
      </c>
      <c r="AH30" s="107">
        <v>0</v>
      </c>
      <c r="AI30" s="107">
        <v>0</v>
      </c>
      <c r="AJ30" s="107">
        <v>0</v>
      </c>
      <c r="AK30" s="107">
        <v>29726.194460000002</v>
      </c>
      <c r="AL30" s="106"/>
      <c r="AM30" s="106"/>
    </row>
    <row r="31" spans="1:39" s="391" customFormat="1" x14ac:dyDescent="0.2">
      <c r="A31" s="273" t="s">
        <v>1381</v>
      </c>
      <c r="B31" s="107">
        <v>0</v>
      </c>
      <c r="C31" s="107">
        <v>0</v>
      </c>
      <c r="D31" s="107">
        <v>248.07029999999997</v>
      </c>
      <c r="E31" s="107">
        <v>133.88504999999998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7764.8335900000002</v>
      </c>
      <c r="R31" s="107">
        <v>0</v>
      </c>
      <c r="S31" s="107">
        <v>0</v>
      </c>
      <c r="T31" s="107">
        <v>0</v>
      </c>
      <c r="U31" s="107">
        <v>886.97809999999993</v>
      </c>
      <c r="V31" s="107">
        <v>17280.012750000002</v>
      </c>
      <c r="W31" s="107">
        <v>0</v>
      </c>
      <c r="X31" s="107">
        <v>0</v>
      </c>
      <c r="Y31" s="107">
        <v>0</v>
      </c>
      <c r="Z31" s="107">
        <v>0</v>
      </c>
      <c r="AA31" s="107">
        <v>753.40443000000005</v>
      </c>
      <c r="AB31" s="107">
        <v>0</v>
      </c>
      <c r="AC31" s="107">
        <v>1296.82151</v>
      </c>
      <c r="AD31" s="107">
        <v>0</v>
      </c>
      <c r="AE31" s="107">
        <v>0</v>
      </c>
      <c r="AF31" s="107">
        <v>0</v>
      </c>
      <c r="AG31" s="107">
        <v>0</v>
      </c>
      <c r="AH31" s="107">
        <v>0</v>
      </c>
      <c r="AI31" s="107">
        <v>0</v>
      </c>
      <c r="AJ31" s="107">
        <v>0</v>
      </c>
      <c r="AK31" s="107">
        <v>28364.005730000001</v>
      </c>
      <c r="AL31" s="106"/>
      <c r="AM31" s="106"/>
    </row>
    <row r="32" spans="1:39" s="562" customFormat="1" x14ac:dyDescent="0.2">
      <c r="A32" s="274" t="s">
        <v>1385</v>
      </c>
      <c r="B32" s="281" t="s">
        <v>1933</v>
      </c>
      <c r="C32" s="281">
        <v>100</v>
      </c>
      <c r="D32" s="281">
        <v>7.8960641737954225</v>
      </c>
      <c r="E32" s="281">
        <v>90.792578481986453</v>
      </c>
      <c r="F32" s="281" t="s">
        <v>1933</v>
      </c>
      <c r="G32" s="281" t="s">
        <v>1933</v>
      </c>
      <c r="H32" s="281" t="s">
        <v>1933</v>
      </c>
      <c r="I32" s="281" t="s">
        <v>1933</v>
      </c>
      <c r="J32" s="281" t="s">
        <v>1933</v>
      </c>
      <c r="K32" s="281" t="s">
        <v>1933</v>
      </c>
      <c r="L32" s="281" t="s">
        <v>1933</v>
      </c>
      <c r="M32" s="281" t="s">
        <v>1933</v>
      </c>
      <c r="N32" s="281" t="s">
        <v>1933</v>
      </c>
      <c r="O32" s="281" t="s">
        <v>1933</v>
      </c>
      <c r="P32" s="281" t="s">
        <v>1933</v>
      </c>
      <c r="Q32" s="281">
        <v>0</v>
      </c>
      <c r="R32" s="281" t="s">
        <v>1933</v>
      </c>
      <c r="S32" s="281" t="s">
        <v>1933</v>
      </c>
      <c r="T32" s="281" t="s">
        <v>1933</v>
      </c>
      <c r="U32" s="281">
        <v>-1.2817321839357258E-14</v>
      </c>
      <c r="V32" s="281">
        <v>0</v>
      </c>
      <c r="W32" s="281" t="s">
        <v>1933</v>
      </c>
      <c r="X32" s="281" t="s">
        <v>1933</v>
      </c>
      <c r="Y32" s="281" t="s">
        <v>1933</v>
      </c>
      <c r="Z32" s="281" t="s">
        <v>1933</v>
      </c>
      <c r="AA32" s="281">
        <v>0.24999978154163727</v>
      </c>
      <c r="AB32" s="281" t="s">
        <v>1933</v>
      </c>
      <c r="AC32" s="281">
        <v>1.5422322568553327E-6</v>
      </c>
      <c r="AD32" s="281" t="s">
        <v>1933</v>
      </c>
      <c r="AE32" s="281" t="s">
        <v>1933</v>
      </c>
      <c r="AF32" s="281" t="s">
        <v>1933</v>
      </c>
      <c r="AG32" s="281" t="s">
        <v>1933</v>
      </c>
      <c r="AH32" s="281" t="s">
        <v>1933</v>
      </c>
      <c r="AI32" s="281" t="s">
        <v>1933</v>
      </c>
      <c r="AJ32" s="281" t="s">
        <v>1933</v>
      </c>
      <c r="AK32" s="281">
        <v>4.5824524623660876</v>
      </c>
      <c r="AL32" s="115"/>
      <c r="AM32" s="115"/>
    </row>
    <row r="33" spans="1:39" s="565" customFormat="1" x14ac:dyDescent="0.2">
      <c r="A33" s="279"/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134"/>
      <c r="AG33" s="134"/>
      <c r="AH33" s="134"/>
      <c r="AI33" s="134"/>
      <c r="AJ33" s="134"/>
      <c r="AK33" s="134"/>
      <c r="AL33" s="119"/>
      <c r="AM33" s="119"/>
    </row>
    <row r="34" spans="1:39" s="565" customFormat="1" ht="15.75" x14ac:dyDescent="0.2">
      <c r="A34" s="917" t="s">
        <v>780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07"/>
      <c r="AG34" s="107"/>
      <c r="AH34" s="107"/>
      <c r="AI34" s="107"/>
      <c r="AJ34" s="107"/>
      <c r="AK34" s="107"/>
      <c r="AL34" s="119"/>
      <c r="AM34" s="119"/>
    </row>
    <row r="35" spans="1:39" s="391" customFormat="1" x14ac:dyDescent="0.2">
      <c r="A35" s="273" t="s">
        <v>1384</v>
      </c>
      <c r="B35" s="107">
        <v>0</v>
      </c>
      <c r="C35" s="107">
        <v>3649.8771099999999</v>
      </c>
      <c r="D35" s="107">
        <v>3878.3590399999998</v>
      </c>
      <c r="E35" s="107">
        <v>20607.131020000001</v>
      </c>
      <c r="F35" s="107">
        <v>873.43509999999992</v>
      </c>
      <c r="G35" s="107">
        <v>0</v>
      </c>
      <c r="H35" s="107">
        <v>309.42786999999998</v>
      </c>
      <c r="I35" s="107">
        <v>5289.3770299999996</v>
      </c>
      <c r="J35" s="107">
        <v>0</v>
      </c>
      <c r="K35" s="107">
        <v>0</v>
      </c>
      <c r="L35" s="107">
        <v>0</v>
      </c>
      <c r="M35" s="107">
        <v>34.043279999999996</v>
      </c>
      <c r="N35" s="107">
        <v>73.408240000000006</v>
      </c>
      <c r="O35" s="107">
        <v>1495.01431</v>
      </c>
      <c r="P35" s="107">
        <v>0</v>
      </c>
      <c r="Q35" s="107">
        <v>888.34087999999986</v>
      </c>
      <c r="R35" s="107">
        <v>0</v>
      </c>
      <c r="S35" s="107">
        <v>77.616669999999999</v>
      </c>
      <c r="T35" s="107">
        <v>6134.2741400000004</v>
      </c>
      <c r="U35" s="107">
        <v>3144.3859600000005</v>
      </c>
      <c r="V35" s="107">
        <v>5.6970000000000001</v>
      </c>
      <c r="W35" s="107">
        <v>228.73858999999999</v>
      </c>
      <c r="X35" s="107">
        <v>0</v>
      </c>
      <c r="Y35" s="107">
        <v>2.5310000000000001</v>
      </c>
      <c r="Z35" s="107">
        <v>28.15</v>
      </c>
      <c r="AA35" s="107">
        <v>1847.6879600000002</v>
      </c>
      <c r="AB35" s="107">
        <v>0</v>
      </c>
      <c r="AC35" s="107">
        <v>249.64748</v>
      </c>
      <c r="AD35" s="107">
        <v>3.5640000000000001</v>
      </c>
      <c r="AE35" s="107">
        <v>456.43319000000002</v>
      </c>
      <c r="AF35" s="107">
        <v>0</v>
      </c>
      <c r="AG35" s="107">
        <v>2.44441</v>
      </c>
      <c r="AH35" s="107">
        <v>884.28231000000005</v>
      </c>
      <c r="AI35" s="107">
        <v>37.118300000000005</v>
      </c>
      <c r="AJ35" s="107">
        <v>124.53096000000001</v>
      </c>
      <c r="AK35" s="107">
        <v>50325.515850000011</v>
      </c>
      <c r="AL35" s="106"/>
      <c r="AM35" s="106"/>
    </row>
    <row r="36" spans="1:39" s="391" customFormat="1" x14ac:dyDescent="0.2">
      <c r="A36" s="273" t="s">
        <v>1381</v>
      </c>
      <c r="B36" s="107">
        <v>0</v>
      </c>
      <c r="C36" s="107">
        <v>1581.28208</v>
      </c>
      <c r="D36" s="107">
        <v>2805.2127800000003</v>
      </c>
      <c r="E36" s="107">
        <v>13470.446840000001</v>
      </c>
      <c r="F36" s="107">
        <v>860.41615000000002</v>
      </c>
      <c r="G36" s="107">
        <v>0</v>
      </c>
      <c r="H36" s="107">
        <v>-9.7457999999999991</v>
      </c>
      <c r="I36" s="107">
        <v>188.21798999999999</v>
      </c>
      <c r="J36" s="107">
        <v>0</v>
      </c>
      <c r="K36" s="107">
        <v>0</v>
      </c>
      <c r="L36" s="107">
        <v>0</v>
      </c>
      <c r="M36" s="107">
        <v>27.23462</v>
      </c>
      <c r="N36" s="107">
        <v>35.555709999999998</v>
      </c>
      <c r="O36" s="107">
        <v>342.82865000000004</v>
      </c>
      <c r="P36" s="107">
        <v>0</v>
      </c>
      <c r="Q36" s="107">
        <v>606.66271000000006</v>
      </c>
      <c r="R36" s="107">
        <v>0</v>
      </c>
      <c r="S36" s="107">
        <v>65.867890000000003</v>
      </c>
      <c r="T36" s="107">
        <v>60.852620000000002</v>
      </c>
      <c r="U36" s="107">
        <v>4227.7779700000001</v>
      </c>
      <c r="V36" s="107">
        <v>5.1273100000000005</v>
      </c>
      <c r="W36" s="107">
        <v>136.37287000000001</v>
      </c>
      <c r="X36" s="107">
        <v>0</v>
      </c>
      <c r="Y36" s="107">
        <v>0</v>
      </c>
      <c r="Z36" s="107">
        <v>21.112500000000001</v>
      </c>
      <c r="AA36" s="107">
        <v>1563.5655400000001</v>
      </c>
      <c r="AB36" s="107">
        <v>0</v>
      </c>
      <c r="AC36" s="107">
        <v>230.20020000000002</v>
      </c>
      <c r="AD36" s="107">
        <v>3.5640000000000001</v>
      </c>
      <c r="AE36" s="107">
        <v>289.04663999999997</v>
      </c>
      <c r="AF36" s="107">
        <v>0</v>
      </c>
      <c r="AG36" s="107">
        <v>1.71109</v>
      </c>
      <c r="AH36" s="107">
        <v>479.21384</v>
      </c>
      <c r="AI36" s="107">
        <v>2.3212299999999999</v>
      </c>
      <c r="AJ36" s="107">
        <v>0.85698071799999986</v>
      </c>
      <c r="AK36" s="107">
        <v>26995.702410718004</v>
      </c>
      <c r="AL36" s="106"/>
      <c r="AM36" s="106"/>
    </row>
    <row r="37" spans="1:39" s="562" customFormat="1" x14ac:dyDescent="0.2">
      <c r="A37" s="274" t="s">
        <v>1385</v>
      </c>
      <c r="B37" s="281" t="s">
        <v>1933</v>
      </c>
      <c r="C37" s="281">
        <v>56.67574462527589</v>
      </c>
      <c r="D37" s="281">
        <v>27.670111223121818</v>
      </c>
      <c r="E37" s="281">
        <v>34.632109501674826</v>
      </c>
      <c r="F37" s="281">
        <v>1.4905457772420532</v>
      </c>
      <c r="G37" s="281" t="s">
        <v>1933</v>
      </c>
      <c r="H37" s="281">
        <v>103.14961932808444</v>
      </c>
      <c r="I37" s="281">
        <v>96.441584917609845</v>
      </c>
      <c r="J37" s="281" t="s">
        <v>1933</v>
      </c>
      <c r="K37" s="281" t="s">
        <v>1933</v>
      </c>
      <c r="L37" s="281" t="s">
        <v>1933</v>
      </c>
      <c r="M37" s="281">
        <v>20.000011749749135</v>
      </c>
      <c r="N37" s="281">
        <v>51.564415656879945</v>
      </c>
      <c r="O37" s="281">
        <v>77.068537223566778</v>
      </c>
      <c r="P37" s="281" t="s">
        <v>1933</v>
      </c>
      <c r="Q37" s="281">
        <v>31.708342635318083</v>
      </c>
      <c r="R37" s="281" t="s">
        <v>1933</v>
      </c>
      <c r="S37" s="281">
        <v>15.136928703589057</v>
      </c>
      <c r="T37" s="281">
        <v>99.007989884195169</v>
      </c>
      <c r="U37" s="281">
        <v>-34.454803697189881</v>
      </c>
      <c r="V37" s="281">
        <v>9.9998244690187743</v>
      </c>
      <c r="W37" s="281">
        <v>40.380470999668219</v>
      </c>
      <c r="X37" s="281" t="s">
        <v>1933</v>
      </c>
      <c r="Y37" s="281">
        <v>100</v>
      </c>
      <c r="Z37" s="281">
        <v>24.999999999999993</v>
      </c>
      <c r="AA37" s="281">
        <v>15.37718630801708</v>
      </c>
      <c r="AB37" s="281" t="s">
        <v>1933</v>
      </c>
      <c r="AC37" s="281">
        <v>7.7898963770833882</v>
      </c>
      <c r="AD37" s="281">
        <v>0</v>
      </c>
      <c r="AE37" s="281">
        <v>36.672738457078466</v>
      </c>
      <c r="AF37" s="281" t="s">
        <v>1933</v>
      </c>
      <c r="AG37" s="281">
        <v>29.99987727099791</v>
      </c>
      <c r="AH37" s="281">
        <v>45.807596218904344</v>
      </c>
      <c r="AI37" s="281">
        <v>93.746400023707992</v>
      </c>
      <c r="AJ37" s="281">
        <v>99.311833203566408</v>
      </c>
      <c r="AK37" s="281">
        <v>46.357822756986209</v>
      </c>
      <c r="AL37" s="115"/>
      <c r="AM37" s="115"/>
    </row>
    <row r="38" spans="1:39" x14ac:dyDescent="0.2">
      <c r="A38" s="27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134"/>
      <c r="AG38" s="134"/>
      <c r="AH38" s="134"/>
      <c r="AI38" s="134"/>
      <c r="AJ38" s="134"/>
      <c r="AK38" s="134"/>
      <c r="AL38" s="113"/>
      <c r="AM38" s="113"/>
    </row>
    <row r="39" spans="1:39" ht="15.75" x14ac:dyDescent="0.2">
      <c r="A39" s="917" t="s">
        <v>781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07"/>
      <c r="AG39" s="107"/>
      <c r="AH39" s="107"/>
      <c r="AI39" s="107"/>
      <c r="AJ39" s="107"/>
      <c r="AK39" s="107"/>
      <c r="AL39" s="113"/>
      <c r="AM39" s="113"/>
    </row>
    <row r="40" spans="1:39" s="391" customFormat="1" x14ac:dyDescent="0.2">
      <c r="A40" s="273" t="s">
        <v>1384</v>
      </c>
      <c r="B40" s="107">
        <v>74.366110000000006</v>
      </c>
      <c r="C40" s="107">
        <v>3568.3080599999994</v>
      </c>
      <c r="D40" s="107">
        <v>6355.7042700000002</v>
      </c>
      <c r="E40" s="107">
        <v>8230.2725500000015</v>
      </c>
      <c r="F40" s="107">
        <v>3009.4</v>
      </c>
      <c r="G40" s="107">
        <v>0</v>
      </c>
      <c r="H40" s="107">
        <v>820.90341000000001</v>
      </c>
      <c r="I40" s="107">
        <v>8954.9832099999985</v>
      </c>
      <c r="J40" s="107">
        <v>0</v>
      </c>
      <c r="K40" s="107">
        <v>18783.731339999998</v>
      </c>
      <c r="L40" s="107">
        <v>0</v>
      </c>
      <c r="M40" s="107">
        <v>6.9157000000000002</v>
      </c>
      <c r="N40" s="107">
        <v>160.23142999999999</v>
      </c>
      <c r="O40" s="107">
        <v>14929.45875</v>
      </c>
      <c r="P40" s="107">
        <v>0</v>
      </c>
      <c r="Q40" s="107">
        <v>5265.950710000001</v>
      </c>
      <c r="R40" s="107">
        <v>5.20953</v>
      </c>
      <c r="S40" s="107">
        <v>431.10695999999996</v>
      </c>
      <c r="T40" s="107">
        <v>2120.9500399999988</v>
      </c>
      <c r="U40" s="107">
        <v>5236.799289999999</v>
      </c>
      <c r="V40" s="107">
        <v>32.396959999999993</v>
      </c>
      <c r="W40" s="107">
        <v>3158.8615</v>
      </c>
      <c r="X40" s="107">
        <v>17.518699999999999</v>
      </c>
      <c r="Y40" s="107">
        <v>180.79794999999999</v>
      </c>
      <c r="Z40" s="107">
        <v>259.53104000000002</v>
      </c>
      <c r="AA40" s="107">
        <v>6519.8625700000002</v>
      </c>
      <c r="AB40" s="107">
        <v>1.5880000000000001</v>
      </c>
      <c r="AC40" s="107">
        <v>3626.2422499999998</v>
      </c>
      <c r="AD40" s="107">
        <v>9.2639999999999993</v>
      </c>
      <c r="AE40" s="107">
        <v>-1561.8729799999999</v>
      </c>
      <c r="AF40" s="107">
        <v>0</v>
      </c>
      <c r="AG40" s="107">
        <v>44.889919999999996</v>
      </c>
      <c r="AH40" s="107">
        <v>3356.5808399999996</v>
      </c>
      <c r="AI40" s="107">
        <v>22.37914</v>
      </c>
      <c r="AJ40" s="107">
        <v>8360.6865200011398</v>
      </c>
      <c r="AK40" s="107">
        <v>101983.01777000111</v>
      </c>
      <c r="AL40" s="106"/>
      <c r="AM40" s="106"/>
    </row>
    <row r="41" spans="1:39" s="391" customFormat="1" x14ac:dyDescent="0.2">
      <c r="A41" s="273" t="s">
        <v>1381</v>
      </c>
      <c r="B41" s="107">
        <v>40.517669999999995</v>
      </c>
      <c r="C41" s="107">
        <v>1914.5582400000001</v>
      </c>
      <c r="D41" s="107">
        <v>1284.58872</v>
      </c>
      <c r="E41" s="107">
        <v>933.75845000000004</v>
      </c>
      <c r="F41" s="107">
        <v>2682.5920100000003</v>
      </c>
      <c r="G41" s="107">
        <v>0</v>
      </c>
      <c r="H41" s="107">
        <v>-2.2885999999999997</v>
      </c>
      <c r="I41" s="107">
        <v>1405.1298300000001</v>
      </c>
      <c r="J41" s="107">
        <v>0</v>
      </c>
      <c r="K41" s="107">
        <v>10396.93435</v>
      </c>
      <c r="L41" s="107">
        <v>0</v>
      </c>
      <c r="M41" s="107">
        <v>5.5853299999999999</v>
      </c>
      <c r="N41" s="107">
        <v>0.17946000000000001</v>
      </c>
      <c r="O41" s="107">
        <v>7372.6442300000008</v>
      </c>
      <c r="P41" s="107">
        <v>0</v>
      </c>
      <c r="Q41" s="107">
        <v>1592.59357</v>
      </c>
      <c r="R41" s="107">
        <v>1.97875</v>
      </c>
      <c r="S41" s="107">
        <v>389.64877070006202</v>
      </c>
      <c r="T41" s="107">
        <v>-594.28127999999992</v>
      </c>
      <c r="U41" s="107">
        <v>3588.3765600000006</v>
      </c>
      <c r="V41" s="107">
        <v>-29.447899999999997</v>
      </c>
      <c r="W41" s="107">
        <v>2135.4156800000001</v>
      </c>
      <c r="X41" s="107">
        <v>12.049620000000001</v>
      </c>
      <c r="Y41" s="107">
        <v>21.495649999999998</v>
      </c>
      <c r="Z41" s="107">
        <v>43.623629999999999</v>
      </c>
      <c r="AA41" s="107">
        <v>2995.53253</v>
      </c>
      <c r="AB41" s="107">
        <v>0</v>
      </c>
      <c r="AC41" s="107">
        <v>2202.8104600000001</v>
      </c>
      <c r="AD41" s="107">
        <v>0.57899999999999996</v>
      </c>
      <c r="AE41" s="107">
        <v>-2041.4651400000005</v>
      </c>
      <c r="AF41" s="107">
        <v>0</v>
      </c>
      <c r="AG41" s="107">
        <v>31.42295</v>
      </c>
      <c r="AH41" s="107">
        <v>1215.9283800000001</v>
      </c>
      <c r="AI41" s="107">
        <v>1.85225</v>
      </c>
      <c r="AJ41" s="107">
        <v>4411.525256033121</v>
      </c>
      <c r="AK41" s="107">
        <v>42013.838426733186</v>
      </c>
      <c r="AL41" s="106"/>
      <c r="AM41" s="106"/>
    </row>
    <row r="42" spans="1:39" s="562" customFormat="1" x14ac:dyDescent="0.2">
      <c r="A42" s="274" t="s">
        <v>1385</v>
      </c>
      <c r="B42" s="281">
        <v>45.515948057522451</v>
      </c>
      <c r="C42" s="281">
        <v>46.345489015878286</v>
      </c>
      <c r="D42" s="281">
        <v>79.788412653756154</v>
      </c>
      <c r="E42" s="281">
        <v>88.654586536140897</v>
      </c>
      <c r="F42" s="281">
        <v>10.859573004585625</v>
      </c>
      <c r="G42" s="281" t="s">
        <v>1933</v>
      </c>
      <c r="H42" s="281">
        <v>100.27879041213875</v>
      </c>
      <c r="I42" s="281">
        <v>84.30896187018088</v>
      </c>
      <c r="J42" s="281" t="s">
        <v>1933</v>
      </c>
      <c r="K42" s="281">
        <v>44.649259714124504</v>
      </c>
      <c r="L42" s="281" t="s">
        <v>1933</v>
      </c>
      <c r="M42" s="281">
        <v>19.236953598334228</v>
      </c>
      <c r="N42" s="281">
        <v>99.887999501720728</v>
      </c>
      <c r="O42" s="281">
        <v>50.61680163053466</v>
      </c>
      <c r="P42" s="281" t="s">
        <v>1933</v>
      </c>
      <c r="Q42" s="281">
        <v>69.756770283176479</v>
      </c>
      <c r="R42" s="281">
        <v>62.016727036796027</v>
      </c>
      <c r="S42" s="281">
        <v>9.6166828992828002</v>
      </c>
      <c r="T42" s="281">
        <v>128.01957937679666</v>
      </c>
      <c r="U42" s="281">
        <v>31.477676319345793</v>
      </c>
      <c r="V42" s="281">
        <v>190.89710886453545</v>
      </c>
      <c r="W42" s="281">
        <v>32.399198888586916</v>
      </c>
      <c r="X42" s="281">
        <v>31.218526488837632</v>
      </c>
      <c r="Y42" s="281">
        <v>88.110678246075253</v>
      </c>
      <c r="Z42" s="281">
        <v>83.191363160260153</v>
      </c>
      <c r="AA42" s="281">
        <v>54.055281106945174</v>
      </c>
      <c r="AB42" s="281">
        <v>100</v>
      </c>
      <c r="AC42" s="281">
        <v>39.253632048438014</v>
      </c>
      <c r="AD42" s="281">
        <v>93.749999999999986</v>
      </c>
      <c r="AE42" s="281">
        <v>-30.706220425171875</v>
      </c>
      <c r="AF42" s="281" t="s">
        <v>1933</v>
      </c>
      <c r="AG42" s="281">
        <v>29.999986633970384</v>
      </c>
      <c r="AH42" s="281">
        <v>63.774792327063381</v>
      </c>
      <c r="AI42" s="281">
        <v>91.723319126650978</v>
      </c>
      <c r="AJ42" s="281">
        <v>47.234892188823274</v>
      </c>
      <c r="AK42" s="281">
        <v>58.803103354437312</v>
      </c>
      <c r="AL42" s="115"/>
      <c r="AM42" s="115"/>
    </row>
    <row r="43" spans="1:39" x14ac:dyDescent="0.2">
      <c r="A43" s="27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134"/>
      <c r="AG43" s="134"/>
      <c r="AH43" s="134"/>
      <c r="AI43" s="134"/>
      <c r="AJ43" s="134"/>
      <c r="AK43" s="134"/>
      <c r="AL43" s="113"/>
      <c r="AM43" s="113"/>
    </row>
    <row r="44" spans="1:39" s="564" customFormat="1" ht="15.75" x14ac:dyDescent="0.2">
      <c r="A44" s="1740" t="s">
        <v>3865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07"/>
      <c r="AG44" s="107"/>
      <c r="AH44" s="107"/>
      <c r="AI44" s="107"/>
      <c r="AJ44" s="107"/>
      <c r="AK44" s="107"/>
      <c r="AL44" s="118"/>
      <c r="AM44" s="118"/>
    </row>
    <row r="45" spans="1:39" s="391" customFormat="1" x14ac:dyDescent="0.2">
      <c r="A45" s="273" t="s">
        <v>1384</v>
      </c>
      <c r="B45" s="107">
        <v>761.37364000000002</v>
      </c>
      <c r="C45" s="107">
        <v>42009.524370000006</v>
      </c>
      <c r="D45" s="107">
        <v>70086.566850000003</v>
      </c>
      <c r="E45" s="107">
        <v>62080.734179999992</v>
      </c>
      <c r="F45" s="107">
        <v>5684.0220200000003</v>
      </c>
      <c r="G45" s="107">
        <v>0</v>
      </c>
      <c r="H45" s="107">
        <v>55244.944819999997</v>
      </c>
      <c r="I45" s="107">
        <v>123147.21912000001</v>
      </c>
      <c r="J45" s="107">
        <v>0</v>
      </c>
      <c r="K45" s="107">
        <v>10606.75828</v>
      </c>
      <c r="L45" s="107">
        <v>0</v>
      </c>
      <c r="M45" s="107">
        <v>160.09311</v>
      </c>
      <c r="N45" s="107">
        <v>1674.6150400000001</v>
      </c>
      <c r="O45" s="107">
        <v>31981.758089999999</v>
      </c>
      <c r="P45" s="107">
        <v>0</v>
      </c>
      <c r="Q45" s="107">
        <v>40871.264349999983</v>
      </c>
      <c r="R45" s="107">
        <v>392.02670000000001</v>
      </c>
      <c r="S45" s="107">
        <v>12709.263349999999</v>
      </c>
      <c r="T45" s="107">
        <v>40819.139100000008</v>
      </c>
      <c r="U45" s="107">
        <v>50619.401380000003</v>
      </c>
      <c r="V45" s="107">
        <v>20060.996239999997</v>
      </c>
      <c r="W45" s="107">
        <v>6729.1627399999988</v>
      </c>
      <c r="X45" s="107">
        <v>161.78114000000002</v>
      </c>
      <c r="Y45" s="107">
        <v>5362.752739999999</v>
      </c>
      <c r="Z45" s="107">
        <v>1070.8546899999999</v>
      </c>
      <c r="AA45" s="107">
        <v>29303.04232</v>
      </c>
      <c r="AB45" s="107">
        <v>1220.4059999999999</v>
      </c>
      <c r="AC45" s="107">
        <v>28978.014079999997</v>
      </c>
      <c r="AD45" s="107">
        <v>473.05901</v>
      </c>
      <c r="AE45" s="107">
        <v>16237.49626</v>
      </c>
      <c r="AF45" s="107">
        <v>0</v>
      </c>
      <c r="AG45" s="107">
        <v>10085.926800000001</v>
      </c>
      <c r="AH45" s="107">
        <v>51149.365659999996</v>
      </c>
      <c r="AI45" s="107">
        <v>6460.7173700000003</v>
      </c>
      <c r="AJ45" s="107">
        <v>36219.25890001301</v>
      </c>
      <c r="AK45" s="107">
        <v>762361.53835001297</v>
      </c>
      <c r="AL45" s="106"/>
      <c r="AM45" s="106"/>
    </row>
    <row r="46" spans="1:39" s="391" customFormat="1" x14ac:dyDescent="0.2">
      <c r="A46" s="273" t="s">
        <v>1381</v>
      </c>
      <c r="B46" s="107">
        <v>541.86509000000001</v>
      </c>
      <c r="C46" s="107">
        <v>11124.846120000004</v>
      </c>
      <c r="D46" s="107">
        <v>52346.10772</v>
      </c>
      <c r="E46" s="107">
        <v>22739.008930000004</v>
      </c>
      <c r="F46" s="107">
        <v>2983.4851899999999</v>
      </c>
      <c r="G46" s="107">
        <v>0</v>
      </c>
      <c r="H46" s="107">
        <v>144.20993999999999</v>
      </c>
      <c r="I46" s="107">
        <v>7385.9932899999994</v>
      </c>
      <c r="J46" s="107">
        <v>0</v>
      </c>
      <c r="K46" s="107">
        <v>5879.483830000001</v>
      </c>
      <c r="L46" s="107">
        <v>0</v>
      </c>
      <c r="M46" s="107">
        <v>97.240309999999994</v>
      </c>
      <c r="N46" s="107">
        <v>40.556059999999995</v>
      </c>
      <c r="O46" s="107">
        <v>16487.415359999999</v>
      </c>
      <c r="P46" s="107">
        <v>0</v>
      </c>
      <c r="Q46" s="107">
        <v>28896.201249999998</v>
      </c>
      <c r="R46" s="107">
        <v>218.34141</v>
      </c>
      <c r="S46" s="107">
        <v>10053.974397451531</v>
      </c>
      <c r="T46" s="107">
        <v>4673.7882599999984</v>
      </c>
      <c r="U46" s="107">
        <v>38227.33253</v>
      </c>
      <c r="V46" s="107">
        <v>16087.83073</v>
      </c>
      <c r="W46" s="107">
        <v>3889.2561499999997</v>
      </c>
      <c r="X46" s="107">
        <v>117.12340999999999</v>
      </c>
      <c r="Y46" s="107">
        <v>2013.9184399999999</v>
      </c>
      <c r="Z46" s="107">
        <v>355.28480000000002</v>
      </c>
      <c r="AA46" s="107">
        <v>20013.129230000006</v>
      </c>
      <c r="AB46" s="107">
        <v>363.64800000000002</v>
      </c>
      <c r="AC46" s="107">
        <v>21815.497460000002</v>
      </c>
      <c r="AD46" s="107">
        <v>218.23917</v>
      </c>
      <c r="AE46" s="107">
        <v>6343.0081400000008</v>
      </c>
      <c r="AF46" s="107">
        <v>0</v>
      </c>
      <c r="AG46" s="107">
        <v>9606.3068699999985</v>
      </c>
      <c r="AH46" s="107">
        <v>34833.469509999995</v>
      </c>
      <c r="AI46" s="107">
        <v>874.72249000000011</v>
      </c>
      <c r="AJ46" s="107">
        <v>18814.246172065999</v>
      </c>
      <c r="AK46" s="107">
        <v>337185.53025951749</v>
      </c>
      <c r="AL46" s="106"/>
      <c r="AM46" s="106"/>
    </row>
    <row r="47" spans="1:39" s="562" customFormat="1" x14ac:dyDescent="0.2">
      <c r="A47" s="274" t="s">
        <v>1385</v>
      </c>
      <c r="B47" s="281">
        <v>28.830594923144439</v>
      </c>
      <c r="C47" s="281">
        <v>73.518276422228396</v>
      </c>
      <c r="D47" s="281">
        <v>25.312210209936975</v>
      </c>
      <c r="E47" s="281">
        <v>63.371874978041689</v>
      </c>
      <c r="F47" s="281">
        <v>47.511019846471328</v>
      </c>
      <c r="G47" s="281" t="s">
        <v>1933</v>
      </c>
      <c r="H47" s="281">
        <v>99.738962649940433</v>
      </c>
      <c r="I47" s="281">
        <v>94.002306066852583</v>
      </c>
      <c r="J47" s="281" t="s">
        <v>1933</v>
      </c>
      <c r="K47" s="281">
        <v>44.568513066934898</v>
      </c>
      <c r="L47" s="281" t="s">
        <v>1933</v>
      </c>
      <c r="M47" s="281">
        <v>39.260153044687556</v>
      </c>
      <c r="N47" s="281">
        <v>97.578186088666683</v>
      </c>
      <c r="O47" s="281">
        <v>48.447438963165517</v>
      </c>
      <c r="P47" s="281" t="s">
        <v>1933</v>
      </c>
      <c r="Q47" s="281">
        <v>29.299468197146659</v>
      </c>
      <c r="R47" s="281">
        <v>44.30445426293668</v>
      </c>
      <c r="S47" s="281">
        <v>20.8925480527435</v>
      </c>
      <c r="T47" s="281">
        <v>88.550007758492882</v>
      </c>
      <c r="U47" s="281">
        <v>24.480868031158064</v>
      </c>
      <c r="V47" s="281">
        <v>19.805424727999441</v>
      </c>
      <c r="W47" s="281">
        <v>42.202970855776925</v>
      </c>
      <c r="X47" s="281">
        <v>27.603792382721508</v>
      </c>
      <c r="Y47" s="281">
        <v>62.446181324406901</v>
      </c>
      <c r="Z47" s="281">
        <v>66.822314613012523</v>
      </c>
      <c r="AA47" s="281">
        <v>31.702896199482382</v>
      </c>
      <c r="AB47" s="281">
        <v>70.20270303489167</v>
      </c>
      <c r="AC47" s="281">
        <v>24.717072054097073</v>
      </c>
      <c r="AD47" s="281">
        <v>53.866396076041333</v>
      </c>
      <c r="AE47" s="281">
        <v>60.936045567409401</v>
      </c>
      <c r="AF47" s="281" t="s">
        <v>1933</v>
      </c>
      <c r="AG47" s="281">
        <v>4.7553382005509155</v>
      </c>
      <c r="AH47" s="281">
        <v>31.898530782287715</v>
      </c>
      <c r="AI47" s="281">
        <v>86.460907668524129</v>
      </c>
      <c r="AJ47" s="281">
        <v>48.054579957020486</v>
      </c>
      <c r="AK47" s="281">
        <v>55.770915333780927</v>
      </c>
      <c r="AL47" s="115"/>
      <c r="AM47" s="115"/>
    </row>
    <row r="48" spans="1:39" x14ac:dyDescent="0.2">
      <c r="A48" s="279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134"/>
      <c r="AG48" s="134"/>
      <c r="AH48" s="134"/>
      <c r="AI48" s="134"/>
      <c r="AJ48" s="134"/>
      <c r="AK48" s="134"/>
      <c r="AL48" s="113"/>
      <c r="AM48" s="113"/>
    </row>
    <row r="49" spans="1:39" ht="15.75" x14ac:dyDescent="0.2">
      <c r="A49" s="917" t="s">
        <v>782</v>
      </c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07"/>
      <c r="AG49" s="107"/>
      <c r="AH49" s="107"/>
      <c r="AI49" s="107"/>
      <c r="AJ49" s="107"/>
      <c r="AK49" s="107"/>
      <c r="AL49" s="113"/>
      <c r="AM49" s="113"/>
    </row>
    <row r="50" spans="1:39" s="391" customFormat="1" x14ac:dyDescent="0.2">
      <c r="A50" s="273" t="s">
        <v>1384</v>
      </c>
      <c r="B50" s="107">
        <v>216.46245999999999</v>
      </c>
      <c r="C50" s="107">
        <v>28333.912660000002</v>
      </c>
      <c r="D50" s="107">
        <v>23813.220309999997</v>
      </c>
      <c r="E50" s="107">
        <v>48177.12174000001</v>
      </c>
      <c r="F50" s="107">
        <v>5314.3371999999999</v>
      </c>
      <c r="G50" s="107">
        <v>0</v>
      </c>
      <c r="H50" s="107">
        <v>17427.315280000003</v>
      </c>
      <c r="I50" s="107">
        <v>52757.731299999999</v>
      </c>
      <c r="J50" s="107">
        <v>0</v>
      </c>
      <c r="K50" s="107">
        <v>2947.4577899999999</v>
      </c>
      <c r="L50" s="107">
        <v>0</v>
      </c>
      <c r="M50" s="107">
        <v>1907.19434</v>
      </c>
      <c r="N50" s="107">
        <v>1847.3769500000001</v>
      </c>
      <c r="O50" s="107">
        <v>15509.480219999999</v>
      </c>
      <c r="P50" s="107">
        <v>0</v>
      </c>
      <c r="Q50" s="107">
        <v>48982.967950000006</v>
      </c>
      <c r="R50" s="107">
        <v>173.51016000000001</v>
      </c>
      <c r="S50" s="107">
        <v>4802.5162</v>
      </c>
      <c r="T50" s="107">
        <v>29927.262640000004</v>
      </c>
      <c r="U50" s="107">
        <v>23953.671010000002</v>
      </c>
      <c r="V50" s="107">
        <v>5506.0562199999995</v>
      </c>
      <c r="W50" s="107">
        <v>3739.4161300000001</v>
      </c>
      <c r="X50" s="107">
        <v>196.90920000000003</v>
      </c>
      <c r="Y50" s="107">
        <v>1253.3759399999999</v>
      </c>
      <c r="Z50" s="107">
        <v>592.24954999999989</v>
      </c>
      <c r="AA50" s="107">
        <v>23460.75416</v>
      </c>
      <c r="AB50" s="107">
        <v>684.15099999999995</v>
      </c>
      <c r="AC50" s="107">
        <v>18882.563699999999</v>
      </c>
      <c r="AD50" s="107">
        <v>1843.3623599999999</v>
      </c>
      <c r="AE50" s="107">
        <v>21925.117238000003</v>
      </c>
      <c r="AF50" s="107">
        <v>0</v>
      </c>
      <c r="AG50" s="107">
        <v>1273.1579100000001</v>
      </c>
      <c r="AH50" s="107">
        <v>34318.541150000005</v>
      </c>
      <c r="AI50" s="107">
        <v>10989.95997</v>
      </c>
      <c r="AJ50" s="107">
        <v>27172.883190002416</v>
      </c>
      <c r="AK50" s="107">
        <v>457930.03592800256</v>
      </c>
      <c r="AL50" s="106"/>
      <c r="AM50" s="106"/>
    </row>
    <row r="51" spans="1:39" s="391" customFormat="1" x14ac:dyDescent="0.2">
      <c r="A51" s="273" t="s">
        <v>1381</v>
      </c>
      <c r="B51" s="107">
        <v>0</v>
      </c>
      <c r="C51" s="107">
        <v>18139.340459999999</v>
      </c>
      <c r="D51" s="107">
        <v>21057.772690000002</v>
      </c>
      <c r="E51" s="107">
        <v>22656.308809999999</v>
      </c>
      <c r="F51" s="107">
        <v>4189.6220399999993</v>
      </c>
      <c r="G51" s="107">
        <v>0</v>
      </c>
      <c r="H51" s="107">
        <v>93.428610000000006</v>
      </c>
      <c r="I51" s="107">
        <v>14524.623010000001</v>
      </c>
      <c r="J51" s="107">
        <v>0</v>
      </c>
      <c r="K51" s="107">
        <v>2246.1960299999996</v>
      </c>
      <c r="L51" s="107">
        <v>0</v>
      </c>
      <c r="M51" s="107">
        <v>1837.8503700000001</v>
      </c>
      <c r="N51" s="107">
        <v>1177.52765</v>
      </c>
      <c r="O51" s="107">
        <v>12936.681390000002</v>
      </c>
      <c r="P51" s="107">
        <v>0</v>
      </c>
      <c r="Q51" s="107">
        <v>34364.813089999996</v>
      </c>
      <c r="R51" s="107">
        <v>150.94839000000002</v>
      </c>
      <c r="S51" s="107">
        <v>4197.3374956450216</v>
      </c>
      <c r="T51" s="107">
        <v>20734.653239999996</v>
      </c>
      <c r="U51" s="107">
        <v>21599.06207</v>
      </c>
      <c r="V51" s="107">
        <v>4340.6042699999998</v>
      </c>
      <c r="W51" s="107">
        <v>2855.7814600000002</v>
      </c>
      <c r="X51" s="107">
        <v>171.21207999999999</v>
      </c>
      <c r="Y51" s="107">
        <v>592.07216000000005</v>
      </c>
      <c r="Z51" s="107">
        <v>335.05531999999999</v>
      </c>
      <c r="AA51" s="107">
        <v>16183.723659999998</v>
      </c>
      <c r="AB51" s="107">
        <v>376.166</v>
      </c>
      <c r="AC51" s="107">
        <v>16131.719360000001</v>
      </c>
      <c r="AD51" s="107">
        <v>1360.2574199999999</v>
      </c>
      <c r="AE51" s="107">
        <v>18392.111949999999</v>
      </c>
      <c r="AF51" s="107">
        <v>0</v>
      </c>
      <c r="AG51" s="107">
        <v>734.97265000000004</v>
      </c>
      <c r="AH51" s="107">
        <v>25850.56091</v>
      </c>
      <c r="AI51" s="107">
        <v>5708.5321699999995</v>
      </c>
      <c r="AJ51" s="107">
        <v>6674.0231414704103</v>
      </c>
      <c r="AK51" s="107">
        <v>279612.9578971155</v>
      </c>
      <c r="AL51" s="106"/>
      <c r="AM51" s="106"/>
    </row>
    <row r="52" spans="1:39" s="562" customFormat="1" x14ac:dyDescent="0.2">
      <c r="A52" s="274" t="s">
        <v>1385</v>
      </c>
      <c r="B52" s="281">
        <v>100</v>
      </c>
      <c r="C52" s="281">
        <v>35.980107379917371</v>
      </c>
      <c r="D52" s="281">
        <v>11.571083558332878</v>
      </c>
      <c r="E52" s="281">
        <v>52.97288839239819</v>
      </c>
      <c r="F52" s="281">
        <v>21.163789907798865</v>
      </c>
      <c r="G52" s="281" t="s">
        <v>1933</v>
      </c>
      <c r="H52" s="281">
        <v>99.463895565674306</v>
      </c>
      <c r="I52" s="281">
        <v>72.469204698345308</v>
      </c>
      <c r="J52" s="281" t="s">
        <v>1933</v>
      </c>
      <c r="K52" s="281">
        <v>23.792088299931187</v>
      </c>
      <c r="L52" s="281" t="s">
        <v>1933</v>
      </c>
      <c r="M52" s="281">
        <v>3.635915257592464</v>
      </c>
      <c r="N52" s="281">
        <v>36.259481314844813</v>
      </c>
      <c r="O52" s="281">
        <v>16.588556118613742</v>
      </c>
      <c r="P52" s="281" t="s">
        <v>1933</v>
      </c>
      <c r="Q52" s="281">
        <v>29.843342434704407</v>
      </c>
      <c r="R52" s="281">
        <v>13.003140565370924</v>
      </c>
      <c r="S52" s="281">
        <v>12.601283975991137</v>
      </c>
      <c r="T52" s="281">
        <v>30.716505918297401</v>
      </c>
      <c r="U52" s="281">
        <v>9.8298458679549245</v>
      </c>
      <c r="V52" s="281">
        <v>21.166728115972631</v>
      </c>
      <c r="W52" s="281">
        <v>23.630284495777683</v>
      </c>
      <c r="X52" s="281">
        <v>13.050238383986141</v>
      </c>
      <c r="Y52" s="281">
        <v>52.761805847334195</v>
      </c>
      <c r="Z52" s="281">
        <v>43.426665330518183</v>
      </c>
      <c r="AA52" s="281">
        <v>31.017888216087947</v>
      </c>
      <c r="AB52" s="281">
        <v>45.017108796157565</v>
      </c>
      <c r="AC52" s="281">
        <v>14.568171905597746</v>
      </c>
      <c r="AD52" s="281">
        <v>26.207811903027029</v>
      </c>
      <c r="AE52" s="281">
        <v>16.113963039051381</v>
      </c>
      <c r="AF52" s="281" t="s">
        <v>1933</v>
      </c>
      <c r="AG52" s="281">
        <v>42.271681758628041</v>
      </c>
      <c r="AH52" s="281">
        <v>24.674650950307086</v>
      </c>
      <c r="AI52" s="281">
        <v>48.056842922240421</v>
      </c>
      <c r="AJ52" s="281">
        <v>75.438663998946012</v>
      </c>
      <c r="AK52" s="281">
        <v>38.939808276503342</v>
      </c>
      <c r="AL52" s="115"/>
      <c r="AM52" s="115"/>
    </row>
    <row r="53" spans="1:39" x14ac:dyDescent="0.2">
      <c r="A53" s="279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134"/>
      <c r="AG53" s="134"/>
      <c r="AH53" s="134"/>
      <c r="AI53" s="134"/>
      <c r="AJ53" s="134"/>
      <c r="AK53" s="134"/>
      <c r="AL53" s="113"/>
      <c r="AM53" s="113"/>
    </row>
    <row r="54" spans="1:39" s="564" customFormat="1" ht="15.75" x14ac:dyDescent="0.2">
      <c r="A54" s="917" t="s">
        <v>819</v>
      </c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07"/>
      <c r="AG54" s="107"/>
      <c r="AH54" s="107"/>
      <c r="AI54" s="107"/>
      <c r="AJ54" s="107"/>
      <c r="AK54" s="107"/>
      <c r="AL54" s="118"/>
      <c r="AM54" s="118"/>
    </row>
    <row r="55" spans="1:39" s="391" customFormat="1" x14ac:dyDescent="0.2">
      <c r="A55" s="273" t="s">
        <v>1384</v>
      </c>
      <c r="B55" s="107">
        <v>0</v>
      </c>
      <c r="C55" s="107">
        <v>127157.31157999999</v>
      </c>
      <c r="D55" s="107">
        <v>81377.809019999986</v>
      </c>
      <c r="E55" s="107">
        <v>237642.02869000001</v>
      </c>
      <c r="F55" s="107">
        <v>59999.848609999994</v>
      </c>
      <c r="G55" s="107">
        <v>0</v>
      </c>
      <c r="H55" s="107">
        <v>68494.806852641734</v>
      </c>
      <c r="I55" s="107">
        <v>458841.19741999998</v>
      </c>
      <c r="J55" s="107">
        <v>0</v>
      </c>
      <c r="K55" s="107">
        <v>1914.85266</v>
      </c>
      <c r="L55" s="107">
        <v>0</v>
      </c>
      <c r="M55" s="107">
        <v>1977.8269700000003</v>
      </c>
      <c r="N55" s="107">
        <v>52093.630130000005</v>
      </c>
      <c r="O55" s="107">
        <v>166517.77199000001</v>
      </c>
      <c r="P55" s="107">
        <v>0</v>
      </c>
      <c r="Q55" s="107">
        <v>46507.414169999996</v>
      </c>
      <c r="R55" s="107">
        <v>48789.078199999996</v>
      </c>
      <c r="S55" s="107">
        <v>13491.81609</v>
      </c>
      <c r="T55" s="107">
        <v>143941.71464000008</v>
      </c>
      <c r="U55" s="107">
        <v>180914.51617000005</v>
      </c>
      <c r="V55" s="107">
        <v>25327.217530000002</v>
      </c>
      <c r="W55" s="107">
        <v>92731.385550000006</v>
      </c>
      <c r="X55" s="107">
        <v>31755.300729999999</v>
      </c>
      <c r="Y55" s="107">
        <v>31947.724979999999</v>
      </c>
      <c r="Z55" s="107">
        <v>30535.124769999999</v>
      </c>
      <c r="AA55" s="107">
        <v>80935.704960000003</v>
      </c>
      <c r="AB55" s="107">
        <v>21468.129000000001</v>
      </c>
      <c r="AC55" s="107">
        <v>44168.041920000003</v>
      </c>
      <c r="AD55" s="107">
        <v>46363.410029999999</v>
      </c>
      <c r="AE55" s="107">
        <v>69104.734200606006</v>
      </c>
      <c r="AF55" s="107">
        <v>4.4680400000000002</v>
      </c>
      <c r="AG55" s="107">
        <v>8308.8905099999993</v>
      </c>
      <c r="AH55" s="107">
        <v>43213.207150000009</v>
      </c>
      <c r="AI55" s="107">
        <v>708.15076999999985</v>
      </c>
      <c r="AJ55" s="107">
        <v>15853.075630000001</v>
      </c>
      <c r="AK55" s="107">
        <v>2232086.1889632484</v>
      </c>
      <c r="AL55" s="106"/>
      <c r="AM55" s="106"/>
    </row>
    <row r="56" spans="1:39" s="391" customFormat="1" x14ac:dyDescent="0.2">
      <c r="A56" s="273" t="s">
        <v>1381</v>
      </c>
      <c r="B56" s="107">
        <v>0</v>
      </c>
      <c r="C56" s="107">
        <v>13848.507609999997</v>
      </c>
      <c r="D56" s="107">
        <v>2315.7545599999999</v>
      </c>
      <c r="E56" s="107">
        <v>12256.489150000001</v>
      </c>
      <c r="F56" s="107">
        <v>6962.2199000000001</v>
      </c>
      <c r="G56" s="107">
        <v>0</v>
      </c>
      <c r="H56" s="107">
        <v>6644.2214599999988</v>
      </c>
      <c r="I56" s="107">
        <v>150.48444000000001</v>
      </c>
      <c r="J56" s="107">
        <v>0</v>
      </c>
      <c r="K56" s="107">
        <v>65.152410000000003</v>
      </c>
      <c r="L56" s="107">
        <v>0</v>
      </c>
      <c r="M56" s="107">
        <v>5.27691</v>
      </c>
      <c r="N56" s="107">
        <v>0</v>
      </c>
      <c r="O56" s="107">
        <v>9174.2511499999982</v>
      </c>
      <c r="P56" s="107">
        <v>0</v>
      </c>
      <c r="Q56" s="107">
        <v>10784.81861</v>
      </c>
      <c r="R56" s="107">
        <v>24278.154850000003</v>
      </c>
      <c r="S56" s="107">
        <v>6160.6236400000007</v>
      </c>
      <c r="T56" s="107">
        <v>4536.1996800000006</v>
      </c>
      <c r="U56" s="107">
        <v>24988.679400000005</v>
      </c>
      <c r="V56" s="107">
        <v>178.68816999999999</v>
      </c>
      <c r="W56" s="107">
        <v>3.5336699999999999</v>
      </c>
      <c r="X56" s="107">
        <v>3277.5242699999999</v>
      </c>
      <c r="Y56" s="107">
        <v>517.87033000000008</v>
      </c>
      <c r="Z56" s="107">
        <v>15.625929999999999</v>
      </c>
      <c r="AA56" s="107">
        <v>283.25586000000004</v>
      </c>
      <c r="AB56" s="107">
        <v>4.5780000000000003</v>
      </c>
      <c r="AC56" s="107">
        <v>824.21526000000006</v>
      </c>
      <c r="AD56" s="107">
        <v>12480.52209</v>
      </c>
      <c r="AE56" s="107">
        <v>1401.2610699999998</v>
      </c>
      <c r="AF56" s="107">
        <v>3.5739999999999998</v>
      </c>
      <c r="AG56" s="107">
        <v>391.42831999999993</v>
      </c>
      <c r="AH56" s="107">
        <v>435.39107000000001</v>
      </c>
      <c r="AI56" s="107">
        <v>0</v>
      </c>
      <c r="AJ56" s="107">
        <v>22.167244999999998</v>
      </c>
      <c r="AK56" s="107">
        <v>142010.46905500002</v>
      </c>
      <c r="AL56" s="106"/>
      <c r="AM56" s="106"/>
    </row>
    <row r="57" spans="1:39" s="562" customFormat="1" x14ac:dyDescent="0.2">
      <c r="A57" s="274" t="s">
        <v>1385</v>
      </c>
      <c r="B57" s="281" t="s">
        <v>1933</v>
      </c>
      <c r="C57" s="281">
        <v>89.109153506059045</v>
      </c>
      <c r="D57" s="281">
        <v>97.154316898073688</v>
      </c>
      <c r="E57" s="281">
        <v>94.842457280152075</v>
      </c>
      <c r="F57" s="281">
        <v>88.396270888524157</v>
      </c>
      <c r="G57" s="281" t="s">
        <v>1933</v>
      </c>
      <c r="H57" s="281">
        <v>90.299671222820962</v>
      </c>
      <c r="I57" s="281">
        <v>99.967203372137007</v>
      </c>
      <c r="J57" s="281" t="s">
        <v>1933</v>
      </c>
      <c r="K57" s="281">
        <v>96.597523592232946</v>
      </c>
      <c r="L57" s="281" t="s">
        <v>1933</v>
      </c>
      <c r="M57" s="281">
        <v>99.733196579880783</v>
      </c>
      <c r="N57" s="281">
        <v>100</v>
      </c>
      <c r="O57" s="281">
        <v>94.490527323083001</v>
      </c>
      <c r="P57" s="281" t="s">
        <v>1933</v>
      </c>
      <c r="Q57" s="281">
        <v>76.810539131292231</v>
      </c>
      <c r="R57" s="281">
        <v>50.238545703862044</v>
      </c>
      <c r="S57" s="281">
        <v>54.338069842456619</v>
      </c>
      <c r="T57" s="281">
        <v>96.848585768659845</v>
      </c>
      <c r="U57" s="281">
        <v>86.187576359810251</v>
      </c>
      <c r="V57" s="281">
        <v>99.294481639018002</v>
      </c>
      <c r="W57" s="281">
        <v>99.996189348429283</v>
      </c>
      <c r="X57" s="281">
        <v>89.678812057655492</v>
      </c>
      <c r="Y57" s="281">
        <v>98.379007173987503</v>
      </c>
      <c r="Z57" s="281">
        <v>99.948826375796074</v>
      </c>
      <c r="AA57" s="281">
        <v>99.650023608072615</v>
      </c>
      <c r="AB57" s="281">
        <v>99.978675365701392</v>
      </c>
      <c r="AC57" s="281">
        <v>98.133910347456947</v>
      </c>
      <c r="AD57" s="281">
        <v>73.081095454531223</v>
      </c>
      <c r="AE57" s="281">
        <v>97.972264728010913</v>
      </c>
      <c r="AF57" s="281">
        <v>20.009668669036095</v>
      </c>
      <c r="AG57" s="281">
        <v>95.289042267088448</v>
      </c>
      <c r="AH57" s="281">
        <v>98.992458327638857</v>
      </c>
      <c r="AI57" s="281">
        <v>100</v>
      </c>
      <c r="AJ57" s="281">
        <v>99.860170697993439</v>
      </c>
      <c r="AK57" s="281">
        <v>93.637769466197867</v>
      </c>
      <c r="AL57" s="115"/>
      <c r="AM57" s="115"/>
    </row>
    <row r="58" spans="1:39" x14ac:dyDescent="0.2">
      <c r="A58" s="279"/>
      <c r="B58" s="280"/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280"/>
      <c r="AF58" s="134"/>
      <c r="AG58" s="134"/>
      <c r="AH58" s="134"/>
      <c r="AI58" s="134"/>
      <c r="AJ58" s="134"/>
      <c r="AK58" s="134"/>
      <c r="AL58" s="113"/>
      <c r="AM58" s="113"/>
    </row>
    <row r="59" spans="1:39" ht="15.75" x14ac:dyDescent="0.2">
      <c r="A59" s="917" t="s">
        <v>796</v>
      </c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07"/>
      <c r="AG59" s="107"/>
      <c r="AH59" s="107"/>
      <c r="AI59" s="107"/>
      <c r="AJ59" s="107"/>
      <c r="AK59" s="107"/>
      <c r="AL59" s="113"/>
      <c r="AM59" s="113"/>
    </row>
    <row r="60" spans="1:39" s="391" customFormat="1" x14ac:dyDescent="0.2">
      <c r="A60" s="273" t="s">
        <v>1384</v>
      </c>
      <c r="B60" s="107">
        <v>0</v>
      </c>
      <c r="C60" s="107">
        <v>0.8085</v>
      </c>
      <c r="D60" s="107">
        <v>54.939309999999999</v>
      </c>
      <c r="E60" s="107">
        <v>58.075660000000006</v>
      </c>
      <c r="F60" s="107">
        <v>0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107">
        <v>0</v>
      </c>
      <c r="M60" s="107">
        <v>0</v>
      </c>
      <c r="N60" s="107">
        <v>0</v>
      </c>
      <c r="O60" s="107">
        <v>0</v>
      </c>
      <c r="P60" s="107">
        <v>0</v>
      </c>
      <c r="Q60" s="107">
        <v>0.72986000000000006</v>
      </c>
      <c r="R60" s="107">
        <v>0</v>
      </c>
      <c r="S60" s="107">
        <v>0</v>
      </c>
      <c r="T60" s="107">
        <v>0</v>
      </c>
      <c r="U60" s="107">
        <v>1015.3911199999999</v>
      </c>
      <c r="V60" s="107">
        <v>0</v>
      </c>
      <c r="W60" s="107">
        <v>0</v>
      </c>
      <c r="X60" s="107">
        <v>0</v>
      </c>
      <c r="Y60" s="107">
        <v>0</v>
      </c>
      <c r="Z60" s="107">
        <v>0</v>
      </c>
      <c r="AA60" s="107">
        <v>0</v>
      </c>
      <c r="AB60" s="107">
        <v>0</v>
      </c>
      <c r="AC60" s="107">
        <v>29174.264749999998</v>
      </c>
      <c r="AD60" s="107">
        <v>0</v>
      </c>
      <c r="AE60" s="107">
        <v>0</v>
      </c>
      <c r="AF60" s="107">
        <v>0</v>
      </c>
      <c r="AG60" s="107">
        <v>0</v>
      </c>
      <c r="AH60" s="107">
        <v>0</v>
      </c>
      <c r="AI60" s="107">
        <v>0</v>
      </c>
      <c r="AJ60" s="107">
        <v>0</v>
      </c>
      <c r="AK60" s="107">
        <v>30304.209199999998</v>
      </c>
      <c r="AL60" s="106"/>
      <c r="AM60" s="106"/>
    </row>
    <row r="61" spans="1:39" s="391" customFormat="1" x14ac:dyDescent="0.2">
      <c r="A61" s="273" t="s">
        <v>1381</v>
      </c>
      <c r="B61" s="107">
        <v>0</v>
      </c>
      <c r="C61" s="107">
        <v>0</v>
      </c>
      <c r="D61" s="107">
        <v>54.939309999999999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>
        <v>0</v>
      </c>
      <c r="Q61" s="107">
        <v>0.72986000000000006</v>
      </c>
      <c r="R61" s="107">
        <v>0</v>
      </c>
      <c r="S61" s="107">
        <v>0</v>
      </c>
      <c r="T61" s="107">
        <v>0</v>
      </c>
      <c r="U61" s="107">
        <v>1015.39112</v>
      </c>
      <c r="V61" s="107">
        <v>0</v>
      </c>
      <c r="W61" s="107">
        <v>0</v>
      </c>
      <c r="X61" s="107">
        <v>0</v>
      </c>
      <c r="Y61" s="107">
        <v>0</v>
      </c>
      <c r="Z61" s="107">
        <v>0</v>
      </c>
      <c r="AA61" s="107">
        <v>0</v>
      </c>
      <c r="AB61" s="107">
        <v>0</v>
      </c>
      <c r="AC61" s="107">
        <v>29174.264749999998</v>
      </c>
      <c r="AD61" s="107">
        <v>0</v>
      </c>
      <c r="AE61" s="107">
        <v>0</v>
      </c>
      <c r="AF61" s="107">
        <v>0</v>
      </c>
      <c r="AG61" s="107">
        <v>0</v>
      </c>
      <c r="AH61" s="107">
        <v>0</v>
      </c>
      <c r="AI61" s="107">
        <v>0</v>
      </c>
      <c r="AJ61" s="107">
        <v>0</v>
      </c>
      <c r="AK61" s="107">
        <v>30245.32504</v>
      </c>
      <c r="AL61" s="106"/>
      <c r="AM61" s="106"/>
    </row>
    <row r="62" spans="1:39" s="562" customFormat="1" x14ac:dyDescent="0.2">
      <c r="A62" s="274" t="s">
        <v>1385</v>
      </c>
      <c r="B62" s="281" t="s">
        <v>1933</v>
      </c>
      <c r="C62" s="281">
        <v>100</v>
      </c>
      <c r="D62" s="281">
        <v>0</v>
      </c>
      <c r="E62" s="281">
        <v>100</v>
      </c>
      <c r="F62" s="281" t="s">
        <v>1933</v>
      </c>
      <c r="G62" s="281" t="s">
        <v>1933</v>
      </c>
      <c r="H62" s="281" t="s">
        <v>1933</v>
      </c>
      <c r="I62" s="281" t="s">
        <v>1933</v>
      </c>
      <c r="J62" s="281" t="s">
        <v>1933</v>
      </c>
      <c r="K62" s="281" t="s">
        <v>1933</v>
      </c>
      <c r="L62" s="281" t="s">
        <v>1933</v>
      </c>
      <c r="M62" s="281" t="s">
        <v>1933</v>
      </c>
      <c r="N62" s="281" t="s">
        <v>1933</v>
      </c>
      <c r="O62" s="281" t="s">
        <v>1933</v>
      </c>
      <c r="P62" s="281" t="s">
        <v>1933</v>
      </c>
      <c r="Q62" s="281">
        <v>0</v>
      </c>
      <c r="R62" s="281" t="s">
        <v>1933</v>
      </c>
      <c r="S62" s="281" t="s">
        <v>1933</v>
      </c>
      <c r="T62" s="281" t="s">
        <v>1933</v>
      </c>
      <c r="U62" s="281">
        <v>-1.1196359263178907E-14</v>
      </c>
      <c r="V62" s="281" t="s">
        <v>1933</v>
      </c>
      <c r="W62" s="281" t="s">
        <v>1933</v>
      </c>
      <c r="X62" s="281" t="s">
        <v>1933</v>
      </c>
      <c r="Y62" s="281" t="s">
        <v>1933</v>
      </c>
      <c r="Z62" s="281" t="s">
        <v>1933</v>
      </c>
      <c r="AA62" s="281" t="s">
        <v>1933</v>
      </c>
      <c r="AB62" s="281" t="s">
        <v>1933</v>
      </c>
      <c r="AC62" s="281">
        <v>0</v>
      </c>
      <c r="AD62" s="281" t="s">
        <v>1933</v>
      </c>
      <c r="AE62" s="281" t="s">
        <v>1933</v>
      </c>
      <c r="AF62" s="281" t="s">
        <v>1933</v>
      </c>
      <c r="AG62" s="281" t="s">
        <v>1933</v>
      </c>
      <c r="AH62" s="281" t="s">
        <v>1933</v>
      </c>
      <c r="AI62" s="281" t="s">
        <v>1933</v>
      </c>
      <c r="AJ62" s="281" t="s">
        <v>1933</v>
      </c>
      <c r="AK62" s="281">
        <v>0.19431016863491621</v>
      </c>
      <c r="AL62" s="115"/>
      <c r="AM62" s="115"/>
    </row>
    <row r="63" spans="1:39" s="565" customFormat="1" x14ac:dyDescent="0.2">
      <c r="A63" s="279"/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280"/>
      <c r="AF63" s="134"/>
      <c r="AG63" s="134"/>
      <c r="AH63" s="134"/>
      <c r="AI63" s="134"/>
      <c r="AJ63" s="134"/>
      <c r="AK63" s="134"/>
      <c r="AL63" s="119"/>
      <c r="AM63" s="119"/>
    </row>
    <row r="64" spans="1:39" s="565" customFormat="1" ht="15.75" x14ac:dyDescent="0.2">
      <c r="A64" s="917" t="s">
        <v>797</v>
      </c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07"/>
      <c r="AG64" s="107"/>
      <c r="AH64" s="107"/>
      <c r="AI64" s="107"/>
      <c r="AJ64" s="107"/>
      <c r="AK64" s="107"/>
      <c r="AL64" s="119"/>
      <c r="AM64" s="119"/>
    </row>
    <row r="65" spans="1:39" s="391" customFormat="1" x14ac:dyDescent="0.2">
      <c r="A65" s="273" t="s">
        <v>1384</v>
      </c>
      <c r="B65" s="107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107">
        <v>0</v>
      </c>
      <c r="M65" s="107">
        <v>0</v>
      </c>
      <c r="N65" s="107">
        <v>0</v>
      </c>
      <c r="O65" s="107">
        <v>0</v>
      </c>
      <c r="P65" s="107">
        <v>0</v>
      </c>
      <c r="Q65" s="107">
        <v>0</v>
      </c>
      <c r="R65" s="107">
        <v>0</v>
      </c>
      <c r="S65" s="107">
        <v>3.06</v>
      </c>
      <c r="T65" s="107">
        <v>0</v>
      </c>
      <c r="U65" s="107">
        <v>0</v>
      </c>
      <c r="V65" s="107">
        <v>0</v>
      </c>
      <c r="W65" s="107">
        <v>0</v>
      </c>
      <c r="X65" s="107">
        <v>0</v>
      </c>
      <c r="Y65" s="107">
        <v>0</v>
      </c>
      <c r="Z65" s="107">
        <v>0</v>
      </c>
      <c r="AA65" s="107">
        <v>0</v>
      </c>
      <c r="AB65" s="107">
        <v>0</v>
      </c>
      <c r="AC65" s="107">
        <v>0</v>
      </c>
      <c r="AD65" s="107">
        <v>0</v>
      </c>
      <c r="AE65" s="107">
        <v>25.803701020000002</v>
      </c>
      <c r="AF65" s="107">
        <v>0</v>
      </c>
      <c r="AG65" s="107">
        <v>0</v>
      </c>
      <c r="AH65" s="107">
        <v>0</v>
      </c>
      <c r="AI65" s="107">
        <v>0</v>
      </c>
      <c r="AJ65" s="107">
        <v>0.80804999999999993</v>
      </c>
      <c r="AK65" s="107">
        <v>29.671751020000002</v>
      </c>
      <c r="AL65" s="106"/>
      <c r="AM65" s="106"/>
    </row>
    <row r="66" spans="1:39" s="391" customFormat="1" x14ac:dyDescent="0.2">
      <c r="A66" s="273" t="s">
        <v>1381</v>
      </c>
      <c r="B66" s="107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2.907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0</v>
      </c>
      <c r="AE66" s="107">
        <v>48.740760000000002</v>
      </c>
      <c r="AF66" s="107">
        <v>0</v>
      </c>
      <c r="AG66" s="107">
        <v>0</v>
      </c>
      <c r="AH66" s="107">
        <v>0</v>
      </c>
      <c r="AI66" s="107">
        <v>0</v>
      </c>
      <c r="AJ66" s="107">
        <v>0</v>
      </c>
      <c r="AK66" s="107">
        <v>51.647760000000005</v>
      </c>
      <c r="AL66" s="106"/>
      <c r="AM66" s="106"/>
    </row>
    <row r="67" spans="1:39" s="562" customFormat="1" x14ac:dyDescent="0.2">
      <c r="A67" s="274" t="s">
        <v>1385</v>
      </c>
      <c r="B67" s="281" t="s">
        <v>1933</v>
      </c>
      <c r="C67" s="281" t="s">
        <v>1933</v>
      </c>
      <c r="D67" s="281" t="s">
        <v>1933</v>
      </c>
      <c r="E67" s="281" t="s">
        <v>1933</v>
      </c>
      <c r="F67" s="281" t="s">
        <v>1933</v>
      </c>
      <c r="G67" s="281" t="s">
        <v>1933</v>
      </c>
      <c r="H67" s="281" t="s">
        <v>1933</v>
      </c>
      <c r="I67" s="281" t="s">
        <v>1933</v>
      </c>
      <c r="J67" s="281" t="s">
        <v>1933</v>
      </c>
      <c r="K67" s="281" t="s">
        <v>1933</v>
      </c>
      <c r="L67" s="281" t="s">
        <v>1933</v>
      </c>
      <c r="M67" s="281" t="s">
        <v>1933</v>
      </c>
      <c r="N67" s="281" t="s">
        <v>1933</v>
      </c>
      <c r="O67" s="281" t="s">
        <v>1933</v>
      </c>
      <c r="P67" s="281" t="s">
        <v>1933</v>
      </c>
      <c r="Q67" s="281" t="s">
        <v>1933</v>
      </c>
      <c r="R67" s="281" t="s">
        <v>1933</v>
      </c>
      <c r="S67" s="281">
        <v>5.0000000000000009</v>
      </c>
      <c r="T67" s="281" t="s">
        <v>1933</v>
      </c>
      <c r="U67" s="281" t="s">
        <v>1933</v>
      </c>
      <c r="V67" s="281" t="s">
        <v>1933</v>
      </c>
      <c r="W67" s="281" t="s">
        <v>1933</v>
      </c>
      <c r="X67" s="281" t="s">
        <v>1933</v>
      </c>
      <c r="Y67" s="281" t="s">
        <v>1933</v>
      </c>
      <c r="Z67" s="281" t="s">
        <v>1933</v>
      </c>
      <c r="AA67" s="281" t="s">
        <v>1933</v>
      </c>
      <c r="AB67" s="281" t="s">
        <v>1933</v>
      </c>
      <c r="AC67" s="281" t="s">
        <v>1933</v>
      </c>
      <c r="AD67" s="281" t="s">
        <v>1933</v>
      </c>
      <c r="AE67" s="281">
        <v>-88.89057799197829</v>
      </c>
      <c r="AF67" s="281" t="s">
        <v>1933</v>
      </c>
      <c r="AG67" s="281" t="s">
        <v>1933</v>
      </c>
      <c r="AH67" s="281" t="s">
        <v>1933</v>
      </c>
      <c r="AI67" s="281" t="s">
        <v>1933</v>
      </c>
      <c r="AJ67" s="281">
        <v>100</v>
      </c>
      <c r="AK67" s="281">
        <v>-74.063741520300752</v>
      </c>
      <c r="AL67" s="115"/>
      <c r="AM67" s="115"/>
    </row>
    <row r="68" spans="1:39" x14ac:dyDescent="0.2">
      <c r="A68" s="279"/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134"/>
      <c r="AG68" s="134"/>
      <c r="AH68" s="134"/>
      <c r="AI68" s="134"/>
      <c r="AJ68" s="134"/>
      <c r="AK68" s="134"/>
      <c r="AL68" s="113"/>
      <c r="AM68" s="113"/>
    </row>
    <row r="69" spans="1:39" ht="15.75" x14ac:dyDescent="0.2">
      <c r="A69" s="917" t="s">
        <v>786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07"/>
      <c r="AG69" s="107"/>
      <c r="AH69" s="107"/>
      <c r="AI69" s="107"/>
      <c r="AJ69" s="107"/>
      <c r="AK69" s="107"/>
      <c r="AL69" s="113"/>
      <c r="AM69" s="113"/>
    </row>
    <row r="70" spans="1:39" s="391" customFormat="1" x14ac:dyDescent="0.2">
      <c r="A70" s="273" t="s">
        <v>1384</v>
      </c>
      <c r="B70" s="107">
        <v>167.40727999999999</v>
      </c>
      <c r="C70" s="107">
        <v>5253.11366</v>
      </c>
      <c r="D70" s="107">
        <v>6274.7808300000006</v>
      </c>
      <c r="E70" s="107">
        <v>11393.786</v>
      </c>
      <c r="F70" s="107">
        <v>236.61564000000001</v>
      </c>
      <c r="G70" s="107">
        <v>0</v>
      </c>
      <c r="H70" s="107">
        <v>2938.2998199999997</v>
      </c>
      <c r="I70" s="107">
        <v>20168.81266</v>
      </c>
      <c r="J70" s="107">
        <v>0</v>
      </c>
      <c r="K70" s="107">
        <v>7435.6208800000004</v>
      </c>
      <c r="L70" s="107">
        <v>0</v>
      </c>
      <c r="M70" s="107">
        <v>53.211940000000006</v>
      </c>
      <c r="N70" s="107">
        <v>76.533609999999996</v>
      </c>
      <c r="O70" s="107">
        <v>6078.2981500000005</v>
      </c>
      <c r="P70" s="107">
        <v>0</v>
      </c>
      <c r="Q70" s="107">
        <v>3175.7559500000002</v>
      </c>
      <c r="R70" s="107">
        <v>3.6071999999999997</v>
      </c>
      <c r="S70" s="107">
        <v>1362.6929500000001</v>
      </c>
      <c r="T70" s="107">
        <v>4314.7282400000004</v>
      </c>
      <c r="U70" s="107">
        <v>5292.8957799999998</v>
      </c>
      <c r="V70" s="107">
        <v>89.899110000000022</v>
      </c>
      <c r="W70" s="107">
        <v>486.43967000000004</v>
      </c>
      <c r="X70" s="107">
        <v>19.521979999999999</v>
      </c>
      <c r="Y70" s="107">
        <v>271.90201000000002</v>
      </c>
      <c r="Z70" s="107">
        <v>77.137309999999999</v>
      </c>
      <c r="AA70" s="107">
        <v>5409.4380799999999</v>
      </c>
      <c r="AB70" s="107">
        <v>112.911</v>
      </c>
      <c r="AC70" s="107">
        <v>1474.9098199999999</v>
      </c>
      <c r="AD70" s="107">
        <v>232.43849</v>
      </c>
      <c r="AE70" s="107">
        <v>811.19200000000001</v>
      </c>
      <c r="AF70" s="107">
        <v>0</v>
      </c>
      <c r="AG70" s="107">
        <v>24.26699</v>
      </c>
      <c r="AH70" s="107">
        <v>7333.60113</v>
      </c>
      <c r="AI70" s="107">
        <v>3.7191199999999998</v>
      </c>
      <c r="AJ70" s="107">
        <v>2525.06302000918</v>
      </c>
      <c r="AK70" s="107">
        <v>93098.600320009195</v>
      </c>
      <c r="AL70" s="106"/>
      <c r="AM70" s="106"/>
    </row>
    <row r="71" spans="1:39" s="391" customFormat="1" x14ac:dyDescent="0.2">
      <c r="A71" s="273" t="s">
        <v>1381</v>
      </c>
      <c r="B71" s="107">
        <v>127.82042</v>
      </c>
      <c r="C71" s="107">
        <v>2914.8887500000001</v>
      </c>
      <c r="D71" s="107">
        <v>2960.1975600000005</v>
      </c>
      <c r="E71" s="107">
        <v>7510.3886600000005</v>
      </c>
      <c r="F71" s="107">
        <v>104.13948000000001</v>
      </c>
      <c r="G71" s="107">
        <v>0</v>
      </c>
      <c r="H71" s="107">
        <v>674.12090000000001</v>
      </c>
      <c r="I71" s="107">
        <v>5410.1825400000007</v>
      </c>
      <c r="J71" s="107">
        <v>0</v>
      </c>
      <c r="K71" s="107">
        <v>5790.84879</v>
      </c>
      <c r="L71" s="107">
        <v>0</v>
      </c>
      <c r="M71" s="107">
        <v>1.5164600000000001</v>
      </c>
      <c r="N71" s="107">
        <v>27.121399999999998</v>
      </c>
      <c r="O71" s="107">
        <v>4069.33041</v>
      </c>
      <c r="P71" s="107">
        <v>0</v>
      </c>
      <c r="Q71" s="107">
        <v>1575.44119</v>
      </c>
      <c r="R71" s="107">
        <v>2.4139299999999997</v>
      </c>
      <c r="S71" s="107">
        <v>1178.6829942531097</v>
      </c>
      <c r="T71" s="107">
        <v>1867.8907599999998</v>
      </c>
      <c r="U71" s="107">
        <v>4098.6974</v>
      </c>
      <c r="V71" s="107">
        <v>50.437190000000001</v>
      </c>
      <c r="W71" s="107">
        <v>316.52485999999999</v>
      </c>
      <c r="X71" s="107">
        <v>9.6123899999999995</v>
      </c>
      <c r="Y71" s="107">
        <v>124.34622999999999</v>
      </c>
      <c r="Z71" s="107">
        <v>46.711940000000006</v>
      </c>
      <c r="AA71" s="107">
        <v>3917.2244700000001</v>
      </c>
      <c r="AB71" s="107">
        <v>56.722000000000001</v>
      </c>
      <c r="AC71" s="107">
        <v>1091.2773199999999</v>
      </c>
      <c r="AD71" s="107">
        <v>16.999950000000002</v>
      </c>
      <c r="AE71" s="107">
        <v>562.54840000000002</v>
      </c>
      <c r="AF71" s="107">
        <v>0</v>
      </c>
      <c r="AG71" s="107">
        <v>16.986879999999999</v>
      </c>
      <c r="AH71" s="107">
        <v>5223.506159999999</v>
      </c>
      <c r="AI71" s="107">
        <v>0</v>
      </c>
      <c r="AJ71" s="107">
        <v>1229.13329989918</v>
      </c>
      <c r="AK71" s="107">
        <v>50975.712734152279</v>
      </c>
      <c r="AL71" s="106"/>
      <c r="AM71" s="106"/>
    </row>
    <row r="72" spans="1:39" s="562" customFormat="1" x14ac:dyDescent="0.2">
      <c r="A72" s="274" t="s">
        <v>1385</v>
      </c>
      <c r="B72" s="281">
        <v>23.647036138452275</v>
      </c>
      <c r="C72" s="281">
        <v>44.511218704527323</v>
      </c>
      <c r="D72" s="281">
        <v>52.823889149288419</v>
      </c>
      <c r="E72" s="281">
        <v>34.083467426893918</v>
      </c>
      <c r="F72" s="281">
        <v>55.98791356311019</v>
      </c>
      <c r="G72" s="281" t="s">
        <v>1933</v>
      </c>
      <c r="H72" s="281">
        <v>77.057450182194145</v>
      </c>
      <c r="I72" s="281">
        <v>73.175503034297108</v>
      </c>
      <c r="J72" s="281" t="s">
        <v>1933</v>
      </c>
      <c r="K72" s="281">
        <v>22.120171489969785</v>
      </c>
      <c r="L72" s="281" t="s">
        <v>1933</v>
      </c>
      <c r="M72" s="281">
        <v>97.150150887188104</v>
      </c>
      <c r="N72" s="281">
        <v>64.562758767030587</v>
      </c>
      <c r="O72" s="281">
        <v>33.051483991452443</v>
      </c>
      <c r="P72" s="281" t="s">
        <v>1933</v>
      </c>
      <c r="Q72" s="281">
        <v>50.391616522044146</v>
      </c>
      <c r="R72" s="281">
        <v>33.080228432024846</v>
      </c>
      <c r="S72" s="281">
        <v>13.503405572538584</v>
      </c>
      <c r="T72" s="281">
        <v>56.708959264604822</v>
      </c>
      <c r="U72" s="281">
        <v>22.562287821960474</v>
      </c>
      <c r="V72" s="281">
        <v>43.895784952709775</v>
      </c>
      <c r="W72" s="281">
        <v>34.930294644760373</v>
      </c>
      <c r="X72" s="281">
        <v>50.761193280599613</v>
      </c>
      <c r="Y72" s="281">
        <v>54.26799897507194</v>
      </c>
      <c r="Z72" s="281">
        <v>39.443130697712938</v>
      </c>
      <c r="AA72" s="281">
        <v>27.585371861766461</v>
      </c>
      <c r="AB72" s="281">
        <v>49.763973394974805</v>
      </c>
      <c r="AC72" s="281">
        <v>26.010573310848251</v>
      </c>
      <c r="AD72" s="281">
        <v>92.686258631261964</v>
      </c>
      <c r="AE72" s="281">
        <v>30.651633645302223</v>
      </c>
      <c r="AF72" s="281" t="s">
        <v>1933</v>
      </c>
      <c r="AG72" s="281">
        <v>30.00005357071479</v>
      </c>
      <c r="AH72" s="281">
        <v>28.772971594652315</v>
      </c>
      <c r="AI72" s="281">
        <v>100</v>
      </c>
      <c r="AJ72" s="281">
        <v>51.322668378601044</v>
      </c>
      <c r="AK72" s="281">
        <v>45.245457440893091</v>
      </c>
      <c r="AL72" s="115"/>
      <c r="AM72" s="115"/>
    </row>
    <row r="73" spans="1:39" x14ac:dyDescent="0.2">
      <c r="A73" s="279"/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280"/>
      <c r="AF73" s="134"/>
      <c r="AG73" s="134"/>
      <c r="AH73" s="134"/>
      <c r="AI73" s="134"/>
      <c r="AJ73" s="134"/>
      <c r="AK73" s="134"/>
      <c r="AL73" s="113"/>
      <c r="AM73" s="113"/>
    </row>
    <row r="74" spans="1:39" ht="15.75" x14ac:dyDescent="0.2">
      <c r="A74" s="917" t="s">
        <v>787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07"/>
      <c r="AG74" s="107"/>
      <c r="AH74" s="107"/>
      <c r="AI74" s="107"/>
      <c r="AJ74" s="107"/>
      <c r="AK74" s="107"/>
      <c r="AL74" s="113"/>
      <c r="AM74" s="113"/>
    </row>
    <row r="75" spans="1:39" s="391" customFormat="1" x14ac:dyDescent="0.2">
      <c r="A75" s="273" t="s">
        <v>1384</v>
      </c>
      <c r="B75" s="107">
        <v>0</v>
      </c>
      <c r="C75" s="107">
        <v>21.440099999999997</v>
      </c>
      <c r="D75" s="107">
        <v>363.91377</v>
      </c>
      <c r="E75" s="107">
        <v>204.17271</v>
      </c>
      <c r="F75" s="107">
        <v>0</v>
      </c>
      <c r="G75" s="107">
        <v>541.95479</v>
      </c>
      <c r="H75" s="107">
        <v>0</v>
      </c>
      <c r="I75" s="107">
        <v>0</v>
      </c>
      <c r="J75" s="107">
        <v>0</v>
      </c>
      <c r="K75" s="107">
        <v>0</v>
      </c>
      <c r="L75" s="107">
        <v>2573.0242042433001</v>
      </c>
      <c r="M75" s="107">
        <v>0</v>
      </c>
      <c r="N75" s="107">
        <v>0</v>
      </c>
      <c r="O75" s="107">
        <v>0</v>
      </c>
      <c r="P75" s="107">
        <v>27.068999999999999</v>
      </c>
      <c r="Q75" s="107">
        <v>-52.895319999999998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7">
        <v>0</v>
      </c>
      <c r="Z75" s="107">
        <v>0</v>
      </c>
      <c r="AA75" s="107">
        <v>0</v>
      </c>
      <c r="AB75" s="107">
        <v>0</v>
      </c>
      <c r="AC75" s="107">
        <v>0</v>
      </c>
      <c r="AD75" s="107">
        <v>0</v>
      </c>
      <c r="AE75" s="107">
        <v>23.323589999999999</v>
      </c>
      <c r="AF75" s="107">
        <v>0</v>
      </c>
      <c r="AG75" s="107">
        <v>0</v>
      </c>
      <c r="AH75" s="107">
        <v>0</v>
      </c>
      <c r="AI75" s="107">
        <v>0</v>
      </c>
      <c r="AJ75" s="107">
        <v>23.410810000000001</v>
      </c>
      <c r="AK75" s="107">
        <v>3725.4136542432998</v>
      </c>
      <c r="AL75" s="106"/>
      <c r="AM75" s="106"/>
    </row>
    <row r="76" spans="1:39" s="391" customFormat="1" x14ac:dyDescent="0.2">
      <c r="A76" s="273" t="s">
        <v>1381</v>
      </c>
      <c r="B76" s="107">
        <v>0</v>
      </c>
      <c r="C76" s="107">
        <v>0</v>
      </c>
      <c r="D76" s="107">
        <v>360.94895000000002</v>
      </c>
      <c r="E76" s="107">
        <v>24.98659</v>
      </c>
      <c r="F76" s="107">
        <v>0</v>
      </c>
      <c r="G76" s="107">
        <v>420.01494000000002</v>
      </c>
      <c r="H76" s="107">
        <v>0</v>
      </c>
      <c r="I76" s="107">
        <v>0</v>
      </c>
      <c r="J76" s="107">
        <v>0</v>
      </c>
      <c r="K76" s="107">
        <v>0</v>
      </c>
      <c r="L76" s="107">
        <v>0</v>
      </c>
      <c r="M76" s="107">
        <v>0</v>
      </c>
      <c r="N76" s="107">
        <v>0</v>
      </c>
      <c r="O76" s="107">
        <v>0</v>
      </c>
      <c r="P76" s="107">
        <v>22.896999999999998</v>
      </c>
      <c r="Q76" s="107">
        <v>-63.20001000000007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107">
        <v>0</v>
      </c>
      <c r="X76" s="107">
        <v>0</v>
      </c>
      <c r="Y76" s="107">
        <v>0</v>
      </c>
      <c r="Z76" s="107">
        <v>0</v>
      </c>
      <c r="AA76" s="107">
        <v>0</v>
      </c>
      <c r="AB76" s="107">
        <v>0</v>
      </c>
      <c r="AC76" s="107">
        <v>0</v>
      </c>
      <c r="AD76" s="107">
        <v>0</v>
      </c>
      <c r="AE76" s="107">
        <v>0</v>
      </c>
      <c r="AF76" s="107">
        <v>0</v>
      </c>
      <c r="AG76" s="107">
        <v>0</v>
      </c>
      <c r="AH76" s="107">
        <v>0</v>
      </c>
      <c r="AI76" s="107">
        <v>0</v>
      </c>
      <c r="AJ76" s="107">
        <v>22.2363635</v>
      </c>
      <c r="AK76" s="107">
        <v>787.88383350000004</v>
      </c>
      <c r="AL76" s="106"/>
      <c r="AM76" s="106"/>
    </row>
    <row r="77" spans="1:39" s="562" customFormat="1" x14ac:dyDescent="0.2">
      <c r="A77" s="274" t="s">
        <v>1385</v>
      </c>
      <c r="B77" s="281" t="s">
        <v>1933</v>
      </c>
      <c r="C77" s="281">
        <v>100</v>
      </c>
      <c r="D77" s="281">
        <v>0.81470398880481354</v>
      </c>
      <c r="E77" s="281">
        <v>87.762032447921172</v>
      </c>
      <c r="F77" s="281" t="s">
        <v>1933</v>
      </c>
      <c r="G77" s="281">
        <v>22.500004105508502</v>
      </c>
      <c r="H77" s="281" t="s">
        <v>1933</v>
      </c>
      <c r="I77" s="281" t="s">
        <v>1933</v>
      </c>
      <c r="J77" s="281" t="s">
        <v>1933</v>
      </c>
      <c r="K77" s="281" t="s">
        <v>1933</v>
      </c>
      <c r="L77" s="281">
        <v>100</v>
      </c>
      <c r="M77" s="281" t="s">
        <v>1933</v>
      </c>
      <c r="N77" s="281" t="s">
        <v>1933</v>
      </c>
      <c r="O77" s="281" t="s">
        <v>1933</v>
      </c>
      <c r="P77" s="281">
        <v>15.412464442720458</v>
      </c>
      <c r="Q77" s="281">
        <v>-19.481288703802289</v>
      </c>
      <c r="R77" s="281" t="s">
        <v>1933</v>
      </c>
      <c r="S77" s="281" t="s">
        <v>1933</v>
      </c>
      <c r="T77" s="281" t="s">
        <v>1933</v>
      </c>
      <c r="U77" s="281" t="s">
        <v>1933</v>
      </c>
      <c r="V77" s="281" t="s">
        <v>1933</v>
      </c>
      <c r="W77" s="281" t="s">
        <v>1933</v>
      </c>
      <c r="X77" s="281" t="s">
        <v>1933</v>
      </c>
      <c r="Y77" s="281" t="s">
        <v>1933</v>
      </c>
      <c r="Z77" s="281" t="s">
        <v>1933</v>
      </c>
      <c r="AA77" s="281" t="s">
        <v>1933</v>
      </c>
      <c r="AB77" s="281" t="s">
        <v>1933</v>
      </c>
      <c r="AC77" s="281" t="s">
        <v>1933</v>
      </c>
      <c r="AD77" s="281" t="s">
        <v>1933</v>
      </c>
      <c r="AE77" s="281">
        <v>100</v>
      </c>
      <c r="AF77" s="281" t="s">
        <v>1933</v>
      </c>
      <c r="AG77" s="281" t="s">
        <v>1933</v>
      </c>
      <c r="AH77" s="281" t="s">
        <v>1933</v>
      </c>
      <c r="AI77" s="281" t="s">
        <v>1933</v>
      </c>
      <c r="AJ77" s="281">
        <v>5.0166845999775393</v>
      </c>
      <c r="AK77" s="281">
        <v>78.851104692693951</v>
      </c>
      <c r="AL77" s="115"/>
      <c r="AM77" s="115"/>
    </row>
    <row r="78" spans="1:39" s="391" customFormat="1" x14ac:dyDescent="0.2">
      <c r="A78" s="279"/>
      <c r="B78" s="280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134"/>
      <c r="AG78" s="134"/>
      <c r="AH78" s="134"/>
      <c r="AI78" s="134"/>
      <c r="AJ78" s="134"/>
      <c r="AK78" s="134"/>
      <c r="AL78" s="106"/>
      <c r="AM78" s="106"/>
    </row>
    <row r="79" spans="1:39" s="564" customFormat="1" ht="15.75" x14ac:dyDescent="0.2">
      <c r="A79" s="917" t="s">
        <v>798</v>
      </c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07"/>
      <c r="AG79" s="107"/>
      <c r="AH79" s="107"/>
      <c r="AI79" s="107"/>
      <c r="AJ79" s="107"/>
      <c r="AK79" s="107"/>
      <c r="AL79" s="118"/>
      <c r="AM79" s="118"/>
    </row>
    <row r="80" spans="1:39" s="391" customFormat="1" x14ac:dyDescent="0.2">
      <c r="A80" s="273" t="s">
        <v>1384</v>
      </c>
      <c r="B80" s="107">
        <v>0</v>
      </c>
      <c r="C80" s="107">
        <v>70.333749999999995</v>
      </c>
      <c r="D80" s="107">
        <v>0</v>
      </c>
      <c r="E80" s="107">
        <v>0</v>
      </c>
      <c r="F80" s="107">
        <v>0</v>
      </c>
      <c r="G80" s="107">
        <v>0</v>
      </c>
      <c r="H80" s="107">
        <v>331.642</v>
      </c>
      <c r="I80" s="107">
        <v>0</v>
      </c>
      <c r="J80" s="107">
        <v>0</v>
      </c>
      <c r="K80" s="107">
        <v>4251.3029800000004</v>
      </c>
      <c r="L80" s="107">
        <v>0</v>
      </c>
      <c r="M80" s="107">
        <v>0</v>
      </c>
      <c r="N80" s="107">
        <v>3.5999999999999999E-3</v>
      </c>
      <c r="O80" s="107">
        <v>373.19209999999998</v>
      </c>
      <c r="P80" s="107">
        <v>0</v>
      </c>
      <c r="Q80" s="107">
        <v>0</v>
      </c>
      <c r="R80" s="107">
        <v>0</v>
      </c>
      <c r="S80" s="107">
        <v>2.5238299999999998</v>
      </c>
      <c r="T80" s="107">
        <v>0</v>
      </c>
      <c r="U80" s="107">
        <v>1535.7750999999998</v>
      </c>
      <c r="V80" s="107">
        <v>0</v>
      </c>
      <c r="W80" s="107">
        <v>0</v>
      </c>
      <c r="X80" s="107">
        <v>0</v>
      </c>
      <c r="Y80" s="107">
        <v>0</v>
      </c>
      <c r="Z80" s="107">
        <v>0</v>
      </c>
      <c r="AA80" s="107">
        <v>0</v>
      </c>
      <c r="AB80" s="107">
        <v>0</v>
      </c>
      <c r="AC80" s="107">
        <v>167.23765</v>
      </c>
      <c r="AD80" s="107">
        <v>0</v>
      </c>
      <c r="AE80" s="107">
        <v>37.283650000000002</v>
      </c>
      <c r="AF80" s="107">
        <v>0</v>
      </c>
      <c r="AG80" s="107">
        <v>0</v>
      </c>
      <c r="AH80" s="107">
        <v>0</v>
      </c>
      <c r="AI80" s="107">
        <v>0</v>
      </c>
      <c r="AJ80" s="107">
        <v>0</v>
      </c>
      <c r="AK80" s="107">
        <v>6769.2946600000005</v>
      </c>
      <c r="AL80" s="106"/>
      <c r="AM80" s="106"/>
    </row>
    <row r="81" spans="1:39" s="391" customFormat="1" x14ac:dyDescent="0.2">
      <c r="A81" s="273" t="s">
        <v>1381</v>
      </c>
      <c r="B81" s="107">
        <v>0</v>
      </c>
      <c r="C81" s="107">
        <v>48.992049999999999</v>
      </c>
      <c r="D81" s="107">
        <v>0</v>
      </c>
      <c r="E81" s="107">
        <v>0</v>
      </c>
      <c r="F81" s="107">
        <v>0</v>
      </c>
      <c r="G81" s="107">
        <v>0</v>
      </c>
      <c r="H81" s="107">
        <v>76.081949999999992</v>
      </c>
      <c r="I81" s="107">
        <v>0</v>
      </c>
      <c r="J81" s="107">
        <v>0</v>
      </c>
      <c r="K81" s="107">
        <v>4168.2646199999999</v>
      </c>
      <c r="L81" s="107">
        <v>0</v>
      </c>
      <c r="M81" s="107">
        <v>0</v>
      </c>
      <c r="N81" s="107">
        <v>9.1E-4</v>
      </c>
      <c r="O81" s="107">
        <v>75.300839999999994</v>
      </c>
      <c r="P81" s="107">
        <v>0</v>
      </c>
      <c r="Q81" s="107">
        <v>0</v>
      </c>
      <c r="R81" s="107">
        <v>0</v>
      </c>
      <c r="S81" s="107">
        <v>0.52298</v>
      </c>
      <c r="T81" s="107">
        <v>0</v>
      </c>
      <c r="U81" s="107">
        <v>1477.42651</v>
      </c>
      <c r="V81" s="107">
        <v>0</v>
      </c>
      <c r="W81" s="107">
        <v>0</v>
      </c>
      <c r="X81" s="107">
        <v>0</v>
      </c>
      <c r="Y81" s="107">
        <v>0</v>
      </c>
      <c r="Z81" s="107">
        <v>0</v>
      </c>
      <c r="AA81" s="107">
        <v>0</v>
      </c>
      <c r="AB81" s="107">
        <v>0</v>
      </c>
      <c r="AC81" s="107">
        <v>131.69992999999999</v>
      </c>
      <c r="AD81" s="107">
        <v>0</v>
      </c>
      <c r="AE81" s="107">
        <v>7.61714</v>
      </c>
      <c r="AF81" s="107">
        <v>0</v>
      </c>
      <c r="AG81" s="107">
        <v>0</v>
      </c>
      <c r="AH81" s="107">
        <v>0</v>
      </c>
      <c r="AI81" s="107">
        <v>0</v>
      </c>
      <c r="AJ81" s="107">
        <v>0</v>
      </c>
      <c r="AK81" s="107">
        <v>5985.9069299999992</v>
      </c>
      <c r="AL81" s="106"/>
      <c r="AM81" s="106"/>
    </row>
    <row r="82" spans="1:39" s="562" customFormat="1" x14ac:dyDescent="0.2">
      <c r="A82" s="274" t="s">
        <v>1385</v>
      </c>
      <c r="B82" s="281" t="s">
        <v>1933</v>
      </c>
      <c r="C82" s="281">
        <v>30.343469529208946</v>
      </c>
      <c r="D82" s="281" t="s">
        <v>1933</v>
      </c>
      <c r="E82" s="281" t="s">
        <v>1933</v>
      </c>
      <c r="F82" s="281" t="s">
        <v>1933</v>
      </c>
      <c r="G82" s="281" t="s">
        <v>1933</v>
      </c>
      <c r="H82" s="281">
        <v>77.059012429065078</v>
      </c>
      <c r="I82" s="281" t="s">
        <v>1933</v>
      </c>
      <c r="J82" s="281" t="s">
        <v>1933</v>
      </c>
      <c r="K82" s="281">
        <v>1.9532449319808409</v>
      </c>
      <c r="L82" s="281" t="s">
        <v>1933</v>
      </c>
      <c r="M82" s="281" t="s">
        <v>1933</v>
      </c>
      <c r="N82" s="281">
        <v>74.722222222222214</v>
      </c>
      <c r="O82" s="281">
        <v>79.822498922136887</v>
      </c>
      <c r="P82" s="281" t="s">
        <v>1933</v>
      </c>
      <c r="Q82" s="281" t="s">
        <v>1933</v>
      </c>
      <c r="R82" s="281" t="s">
        <v>1933</v>
      </c>
      <c r="S82" s="281">
        <v>79.278319062694393</v>
      </c>
      <c r="T82" s="281" t="s">
        <v>1933</v>
      </c>
      <c r="U82" s="281">
        <v>3.7992926177797668</v>
      </c>
      <c r="V82" s="281" t="s">
        <v>1933</v>
      </c>
      <c r="W82" s="281" t="s">
        <v>1933</v>
      </c>
      <c r="X82" s="281" t="s">
        <v>1933</v>
      </c>
      <c r="Y82" s="281" t="s">
        <v>1933</v>
      </c>
      <c r="Z82" s="281" t="s">
        <v>1933</v>
      </c>
      <c r="AA82" s="281" t="s">
        <v>1933</v>
      </c>
      <c r="AB82" s="281" t="s">
        <v>1933</v>
      </c>
      <c r="AC82" s="281">
        <v>21.249832199866482</v>
      </c>
      <c r="AD82" s="281" t="s">
        <v>1933</v>
      </c>
      <c r="AE82" s="281">
        <v>79.569757789272245</v>
      </c>
      <c r="AF82" s="281" t="s">
        <v>1933</v>
      </c>
      <c r="AG82" s="281" t="s">
        <v>1933</v>
      </c>
      <c r="AH82" s="281" t="s">
        <v>1933</v>
      </c>
      <c r="AI82" s="281" t="s">
        <v>1933</v>
      </c>
      <c r="AJ82" s="281" t="s">
        <v>1933</v>
      </c>
      <c r="AK82" s="281">
        <v>11.57266405655329</v>
      </c>
      <c r="AL82" s="115"/>
      <c r="AM82" s="115"/>
    </row>
    <row r="83" spans="1:39" x14ac:dyDescent="0.2">
      <c r="A83" s="279"/>
      <c r="B83" s="280"/>
      <c r="C83" s="280"/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280"/>
      <c r="O83" s="280"/>
      <c r="P83" s="280"/>
      <c r="Q83" s="280"/>
      <c r="R83" s="280"/>
      <c r="S83" s="280"/>
      <c r="T83" s="280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134"/>
      <c r="AG83" s="134"/>
      <c r="AH83" s="134"/>
      <c r="AI83" s="134"/>
      <c r="AJ83" s="134"/>
      <c r="AK83" s="134"/>
      <c r="AL83" s="113"/>
      <c r="AM83" s="113"/>
    </row>
    <row r="84" spans="1:39" ht="15.75" x14ac:dyDescent="0.2">
      <c r="A84" s="917" t="s">
        <v>789</v>
      </c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07"/>
      <c r="AG84" s="107"/>
      <c r="AH84" s="107"/>
      <c r="AI84" s="107"/>
      <c r="AJ84" s="107"/>
      <c r="AK84" s="107"/>
      <c r="AL84" s="113"/>
      <c r="AM84" s="113"/>
    </row>
    <row r="85" spans="1:39" s="391" customFormat="1" x14ac:dyDescent="0.2">
      <c r="A85" s="273" t="s">
        <v>1384</v>
      </c>
      <c r="B85" s="107">
        <v>0</v>
      </c>
      <c r="C85" s="107">
        <v>8450.3710800000008</v>
      </c>
      <c r="D85" s="107">
        <v>2533.5654399999999</v>
      </c>
      <c r="E85" s="107">
        <v>352.27605</v>
      </c>
      <c r="F85" s="107">
        <v>0</v>
      </c>
      <c r="G85" s="107">
        <v>0</v>
      </c>
      <c r="H85" s="107">
        <v>4.9124000000000008</v>
      </c>
      <c r="I85" s="107">
        <v>598.12284999999997</v>
      </c>
      <c r="J85" s="107">
        <v>1467.9280999999999</v>
      </c>
      <c r="K85" s="107">
        <v>966.70802000000003</v>
      </c>
      <c r="L85" s="107">
        <v>0</v>
      </c>
      <c r="M85" s="107">
        <v>0</v>
      </c>
      <c r="N85" s="107">
        <v>0</v>
      </c>
      <c r="O85" s="107">
        <v>1151.96091</v>
      </c>
      <c r="P85" s="107">
        <v>0</v>
      </c>
      <c r="Q85" s="107">
        <v>60.171739999999993</v>
      </c>
      <c r="R85" s="107">
        <v>0</v>
      </c>
      <c r="S85" s="107">
        <v>0</v>
      </c>
      <c r="T85" s="107">
        <v>104.17105000000001</v>
      </c>
      <c r="U85" s="107">
        <v>575.43773999999996</v>
      </c>
      <c r="V85" s="107">
        <v>19.61515</v>
      </c>
      <c r="W85" s="107">
        <v>0</v>
      </c>
      <c r="X85" s="107">
        <v>6.3288900000000003</v>
      </c>
      <c r="Y85" s="107">
        <v>83.593140000000005</v>
      </c>
      <c r="Z85" s="107">
        <v>0</v>
      </c>
      <c r="AA85" s="107">
        <v>4510.1897499999995</v>
      </c>
      <c r="AB85" s="107">
        <v>0</v>
      </c>
      <c r="AC85" s="107">
        <v>0</v>
      </c>
      <c r="AD85" s="107">
        <v>0</v>
      </c>
      <c r="AE85" s="107">
        <v>147.44782000000001</v>
      </c>
      <c r="AF85" s="107">
        <v>0</v>
      </c>
      <c r="AG85" s="107">
        <v>0</v>
      </c>
      <c r="AH85" s="107">
        <v>0</v>
      </c>
      <c r="AI85" s="107">
        <v>29.360109999999999</v>
      </c>
      <c r="AJ85" s="107">
        <v>328.77307000000002</v>
      </c>
      <c r="AK85" s="107">
        <v>21390.933310000004</v>
      </c>
      <c r="AL85" s="106"/>
      <c r="AM85" s="106"/>
    </row>
    <row r="86" spans="1:39" s="391" customFormat="1" x14ac:dyDescent="0.2">
      <c r="A86" s="273" t="s">
        <v>1381</v>
      </c>
      <c r="B86" s="107">
        <v>0</v>
      </c>
      <c r="C86" s="107">
        <v>1310.32394</v>
      </c>
      <c r="D86" s="107">
        <v>2250.8677499999999</v>
      </c>
      <c r="E86" s="107">
        <v>29.103079999999999</v>
      </c>
      <c r="F86" s="107">
        <v>0</v>
      </c>
      <c r="G86" s="107">
        <v>0</v>
      </c>
      <c r="H86" s="107">
        <v>0</v>
      </c>
      <c r="I86" s="107">
        <v>0.51449999999999996</v>
      </c>
      <c r="J86" s="107">
        <v>1.44702</v>
      </c>
      <c r="K86" s="107">
        <v>250.88084000000001</v>
      </c>
      <c r="L86" s="107">
        <v>0</v>
      </c>
      <c r="M86" s="107">
        <v>0</v>
      </c>
      <c r="N86" s="107">
        <v>0</v>
      </c>
      <c r="O86" s="107">
        <v>1078.6588700000002</v>
      </c>
      <c r="P86" s="107">
        <v>0</v>
      </c>
      <c r="Q86" s="107">
        <v>58.508799999999987</v>
      </c>
      <c r="R86" s="107">
        <v>0</v>
      </c>
      <c r="S86" s="107">
        <v>0</v>
      </c>
      <c r="T86" s="107">
        <v>0</v>
      </c>
      <c r="U86" s="107">
        <v>553.37347</v>
      </c>
      <c r="V86" s="107">
        <v>19.61515</v>
      </c>
      <c r="W86" s="107">
        <v>0</v>
      </c>
      <c r="X86" s="107">
        <v>0.38736999999999999</v>
      </c>
      <c r="Y86" s="107">
        <v>0</v>
      </c>
      <c r="Z86" s="107">
        <v>0</v>
      </c>
      <c r="AA86" s="107">
        <v>4287.0580099999997</v>
      </c>
      <c r="AB86" s="107">
        <v>0</v>
      </c>
      <c r="AC86" s="107">
        <v>0</v>
      </c>
      <c r="AD86" s="107">
        <v>0</v>
      </c>
      <c r="AE86" s="107">
        <v>0</v>
      </c>
      <c r="AF86" s="107">
        <v>0</v>
      </c>
      <c r="AG86" s="107">
        <v>0</v>
      </c>
      <c r="AH86" s="107">
        <v>0</v>
      </c>
      <c r="AI86" s="107">
        <v>8.8843899999999998</v>
      </c>
      <c r="AJ86" s="107">
        <v>13.338604254</v>
      </c>
      <c r="AK86" s="107">
        <v>9862.961794253999</v>
      </c>
      <c r="AL86" s="106"/>
      <c r="AM86" s="106"/>
    </row>
    <row r="87" spans="1:39" s="562" customFormat="1" x14ac:dyDescent="0.2">
      <c r="A87" s="274" t="s">
        <v>1385</v>
      </c>
      <c r="B87" s="281" t="s">
        <v>1933</v>
      </c>
      <c r="C87" s="281">
        <v>84.493888758314739</v>
      </c>
      <c r="D87" s="281">
        <v>11.15809702551042</v>
      </c>
      <c r="E87" s="281">
        <v>91.738558440177826</v>
      </c>
      <c r="F87" s="281" t="s">
        <v>1933</v>
      </c>
      <c r="G87" s="281" t="s">
        <v>1933</v>
      </c>
      <c r="H87" s="281">
        <v>100</v>
      </c>
      <c r="I87" s="281">
        <v>99.91398088202115</v>
      </c>
      <c r="J87" s="281">
        <v>99.901424327254176</v>
      </c>
      <c r="K87" s="281">
        <v>74.047919867262507</v>
      </c>
      <c r="L87" s="281" t="s">
        <v>1933</v>
      </c>
      <c r="M87" s="281" t="s">
        <v>1933</v>
      </c>
      <c r="N87" s="281" t="s">
        <v>1933</v>
      </c>
      <c r="O87" s="281">
        <v>6.363240224878794</v>
      </c>
      <c r="P87" s="281" t="s">
        <v>1933</v>
      </c>
      <c r="Q87" s="281">
        <v>2.7636561615137043</v>
      </c>
      <c r="R87" s="281" t="s">
        <v>1933</v>
      </c>
      <c r="S87" s="281" t="s">
        <v>1933</v>
      </c>
      <c r="T87" s="281">
        <v>100</v>
      </c>
      <c r="U87" s="281">
        <v>3.8343453107542036</v>
      </c>
      <c r="V87" s="281">
        <v>0</v>
      </c>
      <c r="W87" s="281" t="s">
        <v>1933</v>
      </c>
      <c r="X87" s="281">
        <v>93.879337450959028</v>
      </c>
      <c r="Y87" s="281">
        <v>100</v>
      </c>
      <c r="Z87" s="281" t="s">
        <v>1933</v>
      </c>
      <c r="AA87" s="281">
        <v>4.9472805440170191</v>
      </c>
      <c r="AB87" s="281" t="s">
        <v>1933</v>
      </c>
      <c r="AC87" s="281" t="s">
        <v>1933</v>
      </c>
      <c r="AD87" s="281" t="s">
        <v>1933</v>
      </c>
      <c r="AE87" s="281">
        <v>100</v>
      </c>
      <c r="AF87" s="281" t="s">
        <v>1933</v>
      </c>
      <c r="AG87" s="281" t="s">
        <v>1933</v>
      </c>
      <c r="AH87" s="281" t="s">
        <v>1933</v>
      </c>
      <c r="AI87" s="281">
        <v>69.739929448493214</v>
      </c>
      <c r="AJ87" s="281">
        <v>95.942914590297789</v>
      </c>
      <c r="AK87" s="281">
        <v>53.891858520996919</v>
      </c>
      <c r="AL87" s="115"/>
      <c r="AM87" s="115"/>
    </row>
    <row r="88" spans="1:39" x14ac:dyDescent="0.2">
      <c r="A88" s="279"/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134"/>
      <c r="AG88" s="134"/>
      <c r="AH88" s="134"/>
      <c r="AI88" s="134"/>
      <c r="AJ88" s="134"/>
      <c r="AK88" s="134"/>
      <c r="AL88" s="113"/>
      <c r="AM88" s="113"/>
    </row>
    <row r="89" spans="1:39" ht="15.75" x14ac:dyDescent="0.2">
      <c r="A89" s="917" t="s">
        <v>790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07"/>
      <c r="AG89" s="107"/>
      <c r="AH89" s="107"/>
      <c r="AI89" s="107"/>
      <c r="AJ89" s="107"/>
      <c r="AK89" s="107"/>
      <c r="AL89" s="113"/>
      <c r="AM89" s="113"/>
    </row>
    <row r="90" spans="1:39" s="391" customFormat="1" x14ac:dyDescent="0.2">
      <c r="A90" s="273" t="s">
        <v>1384</v>
      </c>
      <c r="B90" s="107">
        <v>0</v>
      </c>
      <c r="C90" s="107">
        <v>145.67366000000001</v>
      </c>
      <c r="D90" s="107">
        <v>153.84397000000001</v>
      </c>
      <c r="E90" s="107">
        <v>75.764800000000008</v>
      </c>
      <c r="F90" s="107">
        <v>1.25</v>
      </c>
      <c r="G90" s="107">
        <v>0</v>
      </c>
      <c r="H90" s="107">
        <v>6.7515700000000001</v>
      </c>
      <c r="I90" s="107">
        <v>28.707879999999999</v>
      </c>
      <c r="J90" s="107">
        <v>0</v>
      </c>
      <c r="K90" s="107">
        <v>0</v>
      </c>
      <c r="L90" s="107">
        <v>0</v>
      </c>
      <c r="M90" s="107">
        <v>0</v>
      </c>
      <c r="N90" s="107">
        <v>1.75</v>
      </c>
      <c r="O90" s="107">
        <v>36.293529999999997</v>
      </c>
      <c r="P90" s="107">
        <v>0</v>
      </c>
      <c r="Q90" s="107">
        <v>2.464</v>
      </c>
      <c r="R90" s="107">
        <v>0</v>
      </c>
      <c r="S90" s="107">
        <v>2.7241999999999997</v>
      </c>
      <c r="T90" s="107">
        <v>25.729149999999997</v>
      </c>
      <c r="U90" s="107">
        <v>1.44</v>
      </c>
      <c r="V90" s="107">
        <v>0</v>
      </c>
      <c r="W90" s="107">
        <v>1.5</v>
      </c>
      <c r="X90" s="107">
        <v>0</v>
      </c>
      <c r="Y90" s="107">
        <v>0</v>
      </c>
      <c r="Z90" s="107">
        <v>0</v>
      </c>
      <c r="AA90" s="107">
        <v>0.52249999999999996</v>
      </c>
      <c r="AB90" s="107">
        <v>0.46300000000000002</v>
      </c>
      <c r="AC90" s="107">
        <v>2.335</v>
      </c>
      <c r="AD90" s="107">
        <v>0</v>
      </c>
      <c r="AE90" s="107">
        <v>6.2304499999999994</v>
      </c>
      <c r="AF90" s="107">
        <v>0</v>
      </c>
      <c r="AG90" s="107">
        <v>0</v>
      </c>
      <c r="AH90" s="107">
        <v>5.0447199999999999</v>
      </c>
      <c r="AI90" s="107">
        <v>0</v>
      </c>
      <c r="AJ90" s="107">
        <v>5.0225</v>
      </c>
      <c r="AK90" s="107">
        <v>503.51093000000003</v>
      </c>
      <c r="AL90" s="106"/>
      <c r="AM90" s="106"/>
    </row>
    <row r="91" spans="1:39" s="391" customFormat="1" x14ac:dyDescent="0.2">
      <c r="A91" s="273" t="s">
        <v>1381</v>
      </c>
      <c r="B91" s="107">
        <v>0</v>
      </c>
      <c r="C91" s="107">
        <v>14.56739</v>
      </c>
      <c r="D91" s="107">
        <v>0</v>
      </c>
      <c r="E91" s="107">
        <v>0</v>
      </c>
      <c r="F91" s="107">
        <v>0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  <c r="L91" s="107">
        <v>0</v>
      </c>
      <c r="M91" s="107">
        <v>0</v>
      </c>
      <c r="N91" s="107">
        <v>0</v>
      </c>
      <c r="O91" s="107">
        <v>0</v>
      </c>
      <c r="P91" s="107">
        <v>0</v>
      </c>
      <c r="Q91" s="107">
        <v>0</v>
      </c>
      <c r="R91" s="107">
        <v>0</v>
      </c>
      <c r="S91" s="107">
        <v>0</v>
      </c>
      <c r="T91" s="107">
        <v>6.3E-3</v>
      </c>
      <c r="U91" s="107">
        <v>0.30049999999999999</v>
      </c>
      <c r="V91" s="107">
        <v>0</v>
      </c>
      <c r="W91" s="107">
        <v>0</v>
      </c>
      <c r="X91" s="107">
        <v>0</v>
      </c>
      <c r="Y91" s="107">
        <v>0</v>
      </c>
      <c r="Z91" s="107">
        <v>0</v>
      </c>
      <c r="AA91" s="107">
        <v>0</v>
      </c>
      <c r="AB91" s="107">
        <v>0</v>
      </c>
      <c r="AC91" s="107">
        <v>0</v>
      </c>
      <c r="AD91" s="107">
        <v>0</v>
      </c>
      <c r="AE91" s="107">
        <v>0</v>
      </c>
      <c r="AF91" s="107">
        <v>0</v>
      </c>
      <c r="AG91" s="107">
        <v>0</v>
      </c>
      <c r="AH91" s="107">
        <v>0</v>
      </c>
      <c r="AI91" s="107">
        <v>0</v>
      </c>
      <c r="AJ91" s="107">
        <v>0</v>
      </c>
      <c r="AK91" s="107">
        <v>14.874189999999999</v>
      </c>
      <c r="AL91" s="106"/>
      <c r="AM91" s="106"/>
    </row>
    <row r="92" spans="1:39" s="562" customFormat="1" x14ac:dyDescent="0.2">
      <c r="A92" s="274" t="s">
        <v>1385</v>
      </c>
      <c r="B92" s="281" t="s">
        <v>1933</v>
      </c>
      <c r="C92" s="281">
        <v>89.999983524818433</v>
      </c>
      <c r="D92" s="281">
        <v>100</v>
      </c>
      <c r="E92" s="281">
        <v>100</v>
      </c>
      <c r="F92" s="281">
        <v>100</v>
      </c>
      <c r="G92" s="281" t="s">
        <v>1933</v>
      </c>
      <c r="H92" s="281">
        <v>100</v>
      </c>
      <c r="I92" s="281">
        <v>100</v>
      </c>
      <c r="J92" s="281" t="s">
        <v>1933</v>
      </c>
      <c r="K92" s="281" t="s">
        <v>1933</v>
      </c>
      <c r="L92" s="281" t="s">
        <v>1933</v>
      </c>
      <c r="M92" s="281" t="s">
        <v>1933</v>
      </c>
      <c r="N92" s="281">
        <v>100</v>
      </c>
      <c r="O92" s="281">
        <v>100</v>
      </c>
      <c r="P92" s="281" t="s">
        <v>1933</v>
      </c>
      <c r="Q92" s="281">
        <v>100</v>
      </c>
      <c r="R92" s="281" t="s">
        <v>1933</v>
      </c>
      <c r="S92" s="281">
        <v>100</v>
      </c>
      <c r="T92" s="281">
        <v>99.975514154179209</v>
      </c>
      <c r="U92" s="281">
        <v>79.131944444444443</v>
      </c>
      <c r="V92" s="281" t="s">
        <v>1933</v>
      </c>
      <c r="W92" s="281">
        <v>100</v>
      </c>
      <c r="X92" s="281" t="s">
        <v>1933</v>
      </c>
      <c r="Y92" s="281" t="s">
        <v>1933</v>
      </c>
      <c r="Z92" s="281" t="s">
        <v>1933</v>
      </c>
      <c r="AA92" s="281">
        <v>100</v>
      </c>
      <c r="AB92" s="281">
        <v>100</v>
      </c>
      <c r="AC92" s="281">
        <v>100</v>
      </c>
      <c r="AD92" s="281" t="s">
        <v>1933</v>
      </c>
      <c r="AE92" s="281">
        <v>100</v>
      </c>
      <c r="AF92" s="281" t="s">
        <v>1933</v>
      </c>
      <c r="AG92" s="281" t="s">
        <v>1933</v>
      </c>
      <c r="AH92" s="281">
        <v>100</v>
      </c>
      <c r="AI92" s="281" t="s">
        <v>1933</v>
      </c>
      <c r="AJ92" s="281">
        <v>100</v>
      </c>
      <c r="AK92" s="281">
        <v>97.045905239832635</v>
      </c>
      <c r="AL92" s="115"/>
      <c r="AM92" s="115"/>
    </row>
    <row r="93" spans="1:39" x14ac:dyDescent="0.2">
      <c r="A93" s="279"/>
      <c r="B93" s="280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134"/>
      <c r="AG93" s="134"/>
      <c r="AH93" s="134"/>
      <c r="AI93" s="134"/>
      <c r="AJ93" s="134"/>
      <c r="AK93" s="134"/>
      <c r="AL93" s="113"/>
      <c r="AM93" s="113"/>
    </row>
    <row r="94" spans="1:39" ht="15.75" x14ac:dyDescent="0.2">
      <c r="A94" s="917" t="s">
        <v>791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07"/>
      <c r="AG94" s="107"/>
      <c r="AH94" s="107"/>
      <c r="AI94" s="107"/>
      <c r="AJ94" s="107"/>
      <c r="AK94" s="107"/>
      <c r="AL94" s="113"/>
      <c r="AM94" s="113"/>
    </row>
    <row r="95" spans="1:39" s="391" customFormat="1" x14ac:dyDescent="0.2">
      <c r="A95" s="273" t="s">
        <v>1384</v>
      </c>
      <c r="B95" s="107">
        <v>0</v>
      </c>
      <c r="C95" s="107">
        <v>0</v>
      </c>
      <c r="D95" s="107">
        <v>0</v>
      </c>
      <c r="E95" s="107">
        <v>0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>
        <v>0</v>
      </c>
      <c r="Q95" s="107">
        <v>0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  <c r="W95" s="107">
        <v>0</v>
      </c>
      <c r="X95" s="107">
        <v>0</v>
      </c>
      <c r="Y95" s="107">
        <v>0</v>
      </c>
      <c r="Z95" s="107">
        <v>0</v>
      </c>
      <c r="AA95" s="107">
        <v>0</v>
      </c>
      <c r="AB95" s="107">
        <v>0</v>
      </c>
      <c r="AC95" s="107">
        <v>0</v>
      </c>
      <c r="AD95" s="107">
        <v>0</v>
      </c>
      <c r="AE95" s="107">
        <v>0</v>
      </c>
      <c r="AF95" s="107">
        <v>0</v>
      </c>
      <c r="AG95" s="107">
        <v>0</v>
      </c>
      <c r="AH95" s="107">
        <v>0</v>
      </c>
      <c r="AI95" s="107">
        <v>0</v>
      </c>
      <c r="AJ95" s="107">
        <v>0</v>
      </c>
      <c r="AK95" s="107">
        <v>0</v>
      </c>
      <c r="AL95" s="106"/>
      <c r="AM95" s="106"/>
    </row>
    <row r="96" spans="1:39" s="391" customFormat="1" x14ac:dyDescent="0.2">
      <c r="A96" s="273" t="s">
        <v>1381</v>
      </c>
      <c r="B96" s="107">
        <v>0</v>
      </c>
      <c r="C96" s="107">
        <v>0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7">
        <v>0</v>
      </c>
      <c r="Z96" s="107">
        <v>0</v>
      </c>
      <c r="AA96" s="107">
        <v>0</v>
      </c>
      <c r="AB96" s="107">
        <v>0</v>
      </c>
      <c r="AC96" s="107">
        <v>0</v>
      </c>
      <c r="AD96" s="107">
        <v>0</v>
      </c>
      <c r="AE96" s="107">
        <v>0</v>
      </c>
      <c r="AF96" s="107">
        <v>0</v>
      </c>
      <c r="AG96" s="107">
        <v>0</v>
      </c>
      <c r="AH96" s="107">
        <v>0</v>
      </c>
      <c r="AI96" s="107">
        <v>0</v>
      </c>
      <c r="AJ96" s="107">
        <v>0</v>
      </c>
      <c r="AK96" s="107">
        <v>0</v>
      </c>
      <c r="AL96" s="106"/>
      <c r="AM96" s="106"/>
    </row>
    <row r="97" spans="1:39" s="562" customFormat="1" x14ac:dyDescent="0.2">
      <c r="A97" s="274" t="s">
        <v>1385</v>
      </c>
      <c r="B97" s="281" t="s">
        <v>1933</v>
      </c>
      <c r="C97" s="281" t="s">
        <v>1933</v>
      </c>
      <c r="D97" s="281" t="s">
        <v>1933</v>
      </c>
      <c r="E97" s="281" t="s">
        <v>1933</v>
      </c>
      <c r="F97" s="281" t="s">
        <v>1933</v>
      </c>
      <c r="G97" s="281" t="s">
        <v>1933</v>
      </c>
      <c r="H97" s="281" t="s">
        <v>1933</v>
      </c>
      <c r="I97" s="281" t="s">
        <v>1933</v>
      </c>
      <c r="J97" s="281" t="s">
        <v>1933</v>
      </c>
      <c r="K97" s="281" t="s">
        <v>1933</v>
      </c>
      <c r="L97" s="281" t="s">
        <v>1933</v>
      </c>
      <c r="M97" s="281" t="s">
        <v>1933</v>
      </c>
      <c r="N97" s="281" t="s">
        <v>1933</v>
      </c>
      <c r="O97" s="281" t="s">
        <v>1933</v>
      </c>
      <c r="P97" s="281" t="s">
        <v>1933</v>
      </c>
      <c r="Q97" s="281" t="s">
        <v>1933</v>
      </c>
      <c r="R97" s="281" t="s">
        <v>1933</v>
      </c>
      <c r="S97" s="281" t="s">
        <v>1933</v>
      </c>
      <c r="T97" s="281" t="s">
        <v>1933</v>
      </c>
      <c r="U97" s="281" t="s">
        <v>1933</v>
      </c>
      <c r="V97" s="281" t="s">
        <v>1933</v>
      </c>
      <c r="W97" s="281" t="s">
        <v>1933</v>
      </c>
      <c r="X97" s="281" t="s">
        <v>1933</v>
      </c>
      <c r="Y97" s="281" t="s">
        <v>1933</v>
      </c>
      <c r="Z97" s="281" t="s">
        <v>1933</v>
      </c>
      <c r="AA97" s="281" t="s">
        <v>1933</v>
      </c>
      <c r="AB97" s="281" t="s">
        <v>1933</v>
      </c>
      <c r="AC97" s="281" t="s">
        <v>1933</v>
      </c>
      <c r="AD97" s="281" t="s">
        <v>1933</v>
      </c>
      <c r="AE97" s="281" t="s">
        <v>1933</v>
      </c>
      <c r="AF97" s="281" t="s">
        <v>1933</v>
      </c>
      <c r="AG97" s="281" t="s">
        <v>1933</v>
      </c>
      <c r="AH97" s="281" t="s">
        <v>1933</v>
      </c>
      <c r="AI97" s="281" t="s">
        <v>1933</v>
      </c>
      <c r="AJ97" s="281" t="s">
        <v>1933</v>
      </c>
      <c r="AK97" s="281" t="s">
        <v>1933</v>
      </c>
      <c r="AL97" s="115"/>
      <c r="AM97" s="115"/>
    </row>
    <row r="98" spans="1:39" x14ac:dyDescent="0.2">
      <c r="A98" s="273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3"/>
      <c r="AM98" s="113"/>
    </row>
    <row r="99" spans="1:39" ht="15" x14ac:dyDescent="0.2">
      <c r="A99" s="915" t="s">
        <v>820</v>
      </c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07"/>
      <c r="AL99" s="113"/>
      <c r="AM99" s="113"/>
    </row>
    <row r="100" spans="1:39" s="391" customFormat="1" x14ac:dyDescent="0.2">
      <c r="A100" s="273" t="s">
        <v>1384</v>
      </c>
      <c r="B100" s="107">
        <v>1239.1322</v>
      </c>
      <c r="C100" s="107">
        <v>643917.70044000004</v>
      </c>
      <c r="D100" s="107">
        <v>613306.11026999995</v>
      </c>
      <c r="E100" s="107">
        <v>964256.49094999989</v>
      </c>
      <c r="F100" s="107">
        <v>142876.75133999999</v>
      </c>
      <c r="G100" s="107">
        <v>541.95479</v>
      </c>
      <c r="H100" s="107">
        <v>196282.92368130348</v>
      </c>
      <c r="I100" s="107">
        <v>1183291.0534399999</v>
      </c>
      <c r="J100" s="107">
        <v>1564.8465299999998</v>
      </c>
      <c r="K100" s="107">
        <v>69317.907200000001</v>
      </c>
      <c r="L100" s="107">
        <v>2573.0242042433001</v>
      </c>
      <c r="M100" s="107">
        <v>9883.350019999998</v>
      </c>
      <c r="N100" s="107">
        <v>91230.235959999991</v>
      </c>
      <c r="O100" s="107">
        <v>491790.67600000004</v>
      </c>
      <c r="P100" s="107">
        <v>27.068999999999999</v>
      </c>
      <c r="Q100" s="107">
        <v>341964.36380000005</v>
      </c>
      <c r="R100" s="107">
        <v>61434.551779999994</v>
      </c>
      <c r="S100" s="107">
        <v>57900.146389999994</v>
      </c>
      <c r="T100" s="107">
        <v>515841.86071000021</v>
      </c>
      <c r="U100" s="107">
        <v>452495.42918000009</v>
      </c>
      <c r="V100" s="107">
        <v>123474.18328</v>
      </c>
      <c r="W100" s="107">
        <v>170605.42845000001</v>
      </c>
      <c r="X100" s="107">
        <v>34177.848179999994</v>
      </c>
      <c r="Y100" s="107">
        <v>55716.918309999994</v>
      </c>
      <c r="Z100" s="107">
        <v>61716.32548</v>
      </c>
      <c r="AA100" s="107">
        <v>264419.08244000003</v>
      </c>
      <c r="AB100" s="107">
        <v>46998.567000000003</v>
      </c>
      <c r="AC100" s="107">
        <v>179417.35744999998</v>
      </c>
      <c r="AD100" s="107">
        <v>64706.067089999997</v>
      </c>
      <c r="AE100" s="107">
        <v>176047.97309052604</v>
      </c>
      <c r="AF100" s="107">
        <v>4.4680400000000002</v>
      </c>
      <c r="AG100" s="107">
        <v>30371.945000000003</v>
      </c>
      <c r="AH100" s="107">
        <v>566363.40919999999</v>
      </c>
      <c r="AI100" s="107">
        <v>43804.717469999996</v>
      </c>
      <c r="AJ100" s="107">
        <v>150067.40592002572</v>
      </c>
      <c r="AK100" s="107">
        <v>7809627.2742860978</v>
      </c>
      <c r="AL100" s="106"/>
      <c r="AM100" s="106"/>
    </row>
    <row r="101" spans="1:39" s="391" customFormat="1" x14ac:dyDescent="0.2">
      <c r="A101" s="273" t="s">
        <v>1381</v>
      </c>
      <c r="B101" s="107">
        <v>723.68757000000005</v>
      </c>
      <c r="C101" s="107">
        <v>87691.585349999994</v>
      </c>
      <c r="D101" s="107">
        <v>87429.676130000022</v>
      </c>
      <c r="E101" s="107">
        <v>111895.81303</v>
      </c>
      <c r="F101" s="107">
        <v>28738.912990000001</v>
      </c>
      <c r="G101" s="107">
        <v>420.01494000000002</v>
      </c>
      <c r="H101" s="107">
        <v>12440.66397</v>
      </c>
      <c r="I101" s="107">
        <v>29763.367420000006</v>
      </c>
      <c r="J101" s="107">
        <v>1.44702</v>
      </c>
      <c r="K101" s="107">
        <v>30039.178640000002</v>
      </c>
      <c r="L101" s="107">
        <v>0</v>
      </c>
      <c r="M101" s="107">
        <v>3338.29943</v>
      </c>
      <c r="N101" s="107">
        <v>1570.3863399999998</v>
      </c>
      <c r="O101" s="107">
        <v>62945.803169999999</v>
      </c>
      <c r="P101" s="107">
        <v>22.896999999999998</v>
      </c>
      <c r="Q101" s="107">
        <v>119834.28580999999</v>
      </c>
      <c r="R101" s="107">
        <v>32989.263300000006</v>
      </c>
      <c r="S101" s="107">
        <v>33308.959375848855</v>
      </c>
      <c r="T101" s="107">
        <v>31553.806149999997</v>
      </c>
      <c r="U101" s="107">
        <v>127593.57456000001</v>
      </c>
      <c r="V101" s="107">
        <v>40048.062129999998</v>
      </c>
      <c r="W101" s="107">
        <v>10302.92331</v>
      </c>
      <c r="X101" s="107">
        <v>3801.3404899999996</v>
      </c>
      <c r="Y101" s="107">
        <v>4553.0059200000005</v>
      </c>
      <c r="Z101" s="107">
        <v>1043.5787500000001</v>
      </c>
      <c r="AA101" s="107">
        <v>52910.116710000002</v>
      </c>
      <c r="AB101" s="107">
        <v>1773.518</v>
      </c>
      <c r="AC101" s="107">
        <v>77160.797059999997</v>
      </c>
      <c r="AD101" s="107">
        <v>20578.417820000002</v>
      </c>
      <c r="AE101" s="107">
        <v>29136.38135</v>
      </c>
      <c r="AF101" s="107">
        <v>3.5739999999999998</v>
      </c>
      <c r="AG101" s="107">
        <v>11324.077959999997</v>
      </c>
      <c r="AH101" s="107">
        <v>73879.764649999997</v>
      </c>
      <c r="AI101" s="107">
        <v>6700.3492799999995</v>
      </c>
      <c r="AJ101" s="107">
        <v>39966.993000716975</v>
      </c>
      <c r="AK101" s="107">
        <v>1175484.5226265658</v>
      </c>
      <c r="AL101" s="106"/>
      <c r="AM101" s="106"/>
    </row>
    <row r="102" spans="1:39" s="562" customFormat="1" ht="13.5" thickBot="1" x14ac:dyDescent="0.25">
      <c r="A102" s="275" t="s">
        <v>1385</v>
      </c>
      <c r="B102" s="120">
        <v>41.597226672020952</v>
      </c>
      <c r="C102" s="120">
        <v>86.381553839865134</v>
      </c>
      <c r="D102" s="120">
        <v>85.744528765332163</v>
      </c>
      <c r="E102" s="120">
        <v>88.395638081755763</v>
      </c>
      <c r="F102" s="120">
        <v>79.885521807805688</v>
      </c>
      <c r="G102" s="120">
        <v>22.500004105508502</v>
      </c>
      <c r="H102" s="120">
        <v>93.661871477826878</v>
      </c>
      <c r="I102" s="120">
        <v>97.484695981307937</v>
      </c>
      <c r="J102" s="120">
        <v>99.907529590138139</v>
      </c>
      <c r="K102" s="120">
        <v>56.664619788175031</v>
      </c>
      <c r="L102" s="120">
        <v>100</v>
      </c>
      <c r="M102" s="120">
        <v>66.222997027884261</v>
      </c>
      <c r="N102" s="120">
        <v>98.278655838741301</v>
      </c>
      <c r="O102" s="120">
        <v>87.200692033860349</v>
      </c>
      <c r="P102" s="120">
        <v>15.412464442720458</v>
      </c>
      <c r="Q102" s="120">
        <v>64.957083691888499</v>
      </c>
      <c r="R102" s="120">
        <v>46.301775883160829</v>
      </c>
      <c r="S102" s="120">
        <v>42.471718203459176</v>
      </c>
      <c r="T102" s="120">
        <v>93.883046616928368</v>
      </c>
      <c r="U102" s="120">
        <v>71.802240126221477</v>
      </c>
      <c r="V102" s="120">
        <v>67.565639175613086</v>
      </c>
      <c r="W102" s="120">
        <v>93.9609639601711</v>
      </c>
      <c r="X102" s="120">
        <v>88.87776529996863</v>
      </c>
      <c r="Y102" s="120">
        <v>91.828324218026907</v>
      </c>
      <c r="Z102" s="120">
        <v>98.309071802503553</v>
      </c>
      <c r="AA102" s="120">
        <v>79.990053583970834</v>
      </c>
      <c r="AB102" s="120">
        <v>96.226442393445737</v>
      </c>
      <c r="AC102" s="120">
        <v>56.993683244106876</v>
      </c>
      <c r="AD102" s="120">
        <v>68.19708144001801</v>
      </c>
      <c r="AE102" s="120">
        <v>83.449749043678153</v>
      </c>
      <c r="AF102" s="120">
        <v>20.009668669036095</v>
      </c>
      <c r="AG102" s="120">
        <v>62.715334957968615</v>
      </c>
      <c r="AH102" s="120">
        <v>86.955413529564566</v>
      </c>
      <c r="AI102" s="120">
        <v>84.70404635165427</v>
      </c>
      <c r="AJ102" s="120">
        <v>73.36730600779741</v>
      </c>
      <c r="AK102" s="120">
        <v>84.948263453020928</v>
      </c>
      <c r="AL102" s="115"/>
      <c r="AM102" s="115"/>
    </row>
    <row r="103" spans="1:39" x14ac:dyDescent="0.2">
      <c r="A103" s="277" t="s">
        <v>2350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</row>
    <row r="104" spans="1:39" x14ac:dyDescent="0.2">
      <c r="A104" s="277" t="s">
        <v>2351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06"/>
      <c r="AL104" s="113"/>
      <c r="AM104" s="113"/>
    </row>
    <row r="105" spans="1:39" x14ac:dyDescent="0.2"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</row>
    <row r="106" spans="1:39" x14ac:dyDescent="0.2"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</row>
    <row r="107" spans="1:39" x14ac:dyDescent="0.2"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</row>
    <row r="108" spans="1:39" x14ac:dyDescent="0.2"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</row>
    <row r="109" spans="1:39" x14ac:dyDescent="0.2"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</row>
    <row r="110" spans="1:39" x14ac:dyDescent="0.2"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</row>
    <row r="111" spans="1:39" x14ac:dyDescent="0.2"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</row>
    <row r="112" spans="1:39" x14ac:dyDescent="0.2"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</row>
    <row r="113" spans="2:39" x14ac:dyDescent="0.2"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</row>
    <row r="114" spans="2:39" x14ac:dyDescent="0.2"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</row>
    <row r="115" spans="2:39" x14ac:dyDescent="0.2"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</row>
    <row r="116" spans="2:39" x14ac:dyDescent="0.2"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</row>
    <row r="117" spans="2:39" x14ac:dyDescent="0.2"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</row>
    <row r="118" spans="2:39" x14ac:dyDescent="0.2"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</row>
    <row r="119" spans="2:39" x14ac:dyDescent="0.2"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</row>
    <row r="120" spans="2:39" x14ac:dyDescent="0.2"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</row>
    <row r="121" spans="2:39" x14ac:dyDescent="0.2"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</row>
    <row r="122" spans="2:39" x14ac:dyDescent="0.2"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</row>
    <row r="123" spans="2:39" x14ac:dyDescent="0.2"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</row>
  </sheetData>
  <mergeCells count="2">
    <mergeCell ref="S5:AK6"/>
    <mergeCell ref="A5:R6"/>
  </mergeCells>
  <phoneticPr fontId="6" type="noConversion"/>
  <conditionalFormatting sqref="AK8">
    <cfRule type="expression" dxfId="153" priority="165" stopIfTrue="1">
      <formula>$AC8=1</formula>
    </cfRule>
  </conditionalFormatting>
  <conditionalFormatting sqref="C8:AF8">
    <cfRule type="expression" dxfId="152" priority="882" stopIfTrue="1">
      <formula>#REF!=1</formula>
    </cfRule>
  </conditionalFormatting>
  <conditionalFormatting sqref="AG8">
    <cfRule type="expression" dxfId="151" priority="883" stopIfTrue="1">
      <formula>#REF!=1</formula>
    </cfRule>
  </conditionalFormatting>
  <conditionalFormatting sqref="AJ8">
    <cfRule type="expression" dxfId="150" priority="884" stopIfTrue="1">
      <formula>#REF!=1</formula>
    </cfRule>
  </conditionalFormatting>
  <conditionalFormatting sqref="AK8">
    <cfRule type="expression" dxfId="149" priority="885" stopIfTrue="1">
      <formula>#REF!=1</formula>
    </cfRule>
  </conditionalFormatting>
  <conditionalFormatting sqref="AH8:AI8">
    <cfRule type="expression" dxfId="148" priority="886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75" fitToWidth="2" orientation="portrait" r:id="rId1"/>
  <headerFooter alignWithMargins="0"/>
  <colBreaks count="1" manualBreakCount="1">
    <brk id="18" min="2" max="103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Z55"/>
  <sheetViews>
    <sheetView showGridLines="0" zoomScaleNormal="100" workbookViewId="0">
      <pane xSplit="1" ySplit="8" topLeftCell="B9" activePane="bottomRight" state="frozen"/>
      <selection activeCell="AM19" sqref="AM19"/>
      <selection pane="topRight" activeCell="AM19" sqref="AM19"/>
      <selection pane="bottomLeft" activeCell="AM19" sqref="AM19"/>
      <selection pane="bottomRight" activeCell="B27" sqref="B27"/>
    </sheetView>
  </sheetViews>
  <sheetFormatPr defaultRowHeight="12.75" x14ac:dyDescent="0.2"/>
  <cols>
    <col min="1" max="1" width="42.140625" style="321" customWidth="1"/>
    <col min="2" max="10" width="9.140625" style="321"/>
    <col min="11" max="11" width="8.28515625" style="321" customWidth="1"/>
    <col min="12" max="16384" width="9.140625" style="321"/>
  </cols>
  <sheetData>
    <row r="1" spans="1:26" x14ac:dyDescent="0.2">
      <c r="A1" s="877" t="s">
        <v>624</v>
      </c>
    </row>
    <row r="2" spans="1:26" x14ac:dyDescent="0.2">
      <c r="A2" s="877" t="s">
        <v>625</v>
      </c>
    </row>
    <row r="3" spans="1:26" s="1059" customFormat="1" ht="15" customHeight="1" x14ac:dyDescent="0.2">
      <c r="A3" s="1052" t="s">
        <v>990</v>
      </c>
      <c r="X3" s="942"/>
      <c r="Y3" s="1060" t="s">
        <v>941</v>
      </c>
    </row>
    <row r="4" spans="1:26" s="554" customFormat="1" ht="12" customHeight="1" x14ac:dyDescent="0.2">
      <c r="X4" s="509"/>
      <c r="Y4" s="509"/>
    </row>
    <row r="5" spans="1:26" s="554" customFormat="1" ht="18" customHeight="1" x14ac:dyDescent="0.2">
      <c r="A5" s="1980" t="s">
        <v>228</v>
      </c>
      <c r="B5" s="1980"/>
      <c r="C5" s="1980"/>
      <c r="D5" s="1980"/>
      <c r="E5" s="1980"/>
      <c r="F5" s="1980"/>
      <c r="G5" s="1980"/>
      <c r="H5" s="1980"/>
      <c r="I5" s="1980"/>
      <c r="J5" s="1980"/>
      <c r="K5" s="1981" t="s">
        <v>229</v>
      </c>
      <c r="L5" s="1981"/>
      <c r="M5" s="1981"/>
      <c r="N5" s="1981"/>
      <c r="O5" s="1981"/>
      <c r="P5" s="1981"/>
      <c r="Q5" s="1981"/>
      <c r="R5" s="1981"/>
      <c r="S5" s="1981"/>
      <c r="T5" s="1981"/>
      <c r="U5" s="1981"/>
      <c r="V5" s="1981"/>
      <c r="W5" s="1981"/>
      <c r="X5" s="1981"/>
      <c r="Y5" s="1981"/>
    </row>
    <row r="6" spans="1:26" s="554" customFormat="1" ht="18" customHeight="1" x14ac:dyDescent="0.2">
      <c r="A6" s="1980"/>
      <c r="B6" s="1980"/>
      <c r="C6" s="1980"/>
      <c r="D6" s="1980"/>
      <c r="E6" s="1980"/>
      <c r="F6" s="1980"/>
      <c r="G6" s="1980"/>
      <c r="H6" s="1980"/>
      <c r="I6" s="1980"/>
      <c r="J6" s="1980"/>
      <c r="K6" s="1981"/>
      <c r="L6" s="1981"/>
      <c r="M6" s="1981"/>
      <c r="N6" s="1981"/>
      <c r="O6" s="1981"/>
      <c r="P6" s="1981"/>
      <c r="Q6" s="1981"/>
      <c r="R6" s="1981"/>
      <c r="S6" s="1981"/>
      <c r="T6" s="1981"/>
      <c r="U6" s="1981"/>
      <c r="V6" s="1981"/>
      <c r="W6" s="1981"/>
      <c r="X6" s="1981"/>
      <c r="Y6" s="1981"/>
    </row>
    <row r="7" spans="1:26" s="554" customFormat="1" ht="12" customHeight="1" thickBot="1" x14ac:dyDescent="0.25">
      <c r="I7" s="1977"/>
      <c r="J7" s="1977"/>
      <c r="K7" s="1977"/>
      <c r="L7" s="1978"/>
      <c r="W7" s="1979" t="s">
        <v>1462</v>
      </c>
      <c r="X7" s="1979"/>
      <c r="Y7" s="1979"/>
    </row>
    <row r="8" spans="1:26" s="207" customFormat="1" ht="69.95" customHeight="1" thickBot="1" x14ac:dyDescent="0.25">
      <c r="A8" s="1332"/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40" t="s">
        <v>1888</v>
      </c>
      <c r="X8" s="1305" t="s">
        <v>1757</v>
      </c>
      <c r="Y8" s="1333" t="s">
        <v>1422</v>
      </c>
    </row>
    <row r="9" spans="1:26" s="556" customFormat="1" ht="22.5" customHeight="1" x14ac:dyDescent="0.2">
      <c r="A9" s="1575" t="s">
        <v>812</v>
      </c>
      <c r="B9" s="1576"/>
      <c r="C9" s="1576"/>
      <c r="D9" s="1576"/>
      <c r="E9" s="1576"/>
      <c r="F9" s="1576"/>
      <c r="G9" s="1576"/>
      <c r="H9" s="1576"/>
      <c r="I9" s="1576"/>
      <c r="J9" s="1576"/>
      <c r="K9" s="1576"/>
      <c r="L9" s="1576"/>
      <c r="M9" s="1576"/>
      <c r="N9" s="1576"/>
      <c r="O9" s="1576"/>
      <c r="P9" s="1576"/>
      <c r="Q9" s="1576"/>
      <c r="R9" s="1576"/>
      <c r="S9" s="1576"/>
      <c r="T9" s="1576"/>
      <c r="U9" s="1576"/>
      <c r="V9" s="1576"/>
      <c r="W9" s="1576"/>
      <c r="X9" s="1576"/>
      <c r="Y9" s="1576"/>
      <c r="Z9" s="391"/>
    </row>
    <row r="10" spans="1:26" s="391" customFormat="1" ht="18" customHeight="1" x14ac:dyDescent="0.2">
      <c r="A10" s="914" t="s">
        <v>813</v>
      </c>
      <c r="B10" s="107">
        <v>4528.9468000000006</v>
      </c>
      <c r="C10" s="107">
        <v>48501.023395126009</v>
      </c>
      <c r="D10" s="107">
        <v>54560.344440000001</v>
      </c>
      <c r="E10" s="107">
        <v>28376.452940000003</v>
      </c>
      <c r="F10" s="107">
        <v>25.343</v>
      </c>
      <c r="G10" s="107">
        <v>25229.77305</v>
      </c>
      <c r="H10" s="107">
        <v>4593.0587599999999</v>
      </c>
      <c r="I10" s="107">
        <v>183792.36879000004</v>
      </c>
      <c r="J10" s="107">
        <v>12061.759320000001</v>
      </c>
      <c r="K10" s="107">
        <v>29780.696889999999</v>
      </c>
      <c r="L10" s="107">
        <v>83418.213853000023</v>
      </c>
      <c r="M10" s="107">
        <v>347603.29066</v>
      </c>
      <c r="N10" s="107">
        <v>121631.82653999999</v>
      </c>
      <c r="O10" s="107">
        <v>10802.914027653029</v>
      </c>
      <c r="P10" s="107">
        <v>91652.05618</v>
      </c>
      <c r="Q10" s="107">
        <v>23847.760810000007</v>
      </c>
      <c r="R10" s="107">
        <v>124633.27109999997</v>
      </c>
      <c r="S10" s="107">
        <v>240484.53625</v>
      </c>
      <c r="T10" s="107">
        <v>58993.122100000008</v>
      </c>
      <c r="U10" s="107">
        <v>37477.218990000001</v>
      </c>
      <c r="V10" s="107">
        <v>126616.31002</v>
      </c>
      <c r="W10" s="107">
        <v>172050.85500000001</v>
      </c>
      <c r="X10" s="107">
        <v>806001.5599900001</v>
      </c>
      <c r="Y10" s="107">
        <v>2636662.7029057792</v>
      </c>
    </row>
    <row r="11" spans="1:26" s="391" customFormat="1" ht="12.95" customHeight="1" x14ac:dyDescent="0.2">
      <c r="A11" s="282" t="s">
        <v>1270</v>
      </c>
      <c r="B11" s="107">
        <v>1939.9087299999999</v>
      </c>
      <c r="C11" s="107">
        <v>1274.463</v>
      </c>
      <c r="D11" s="107">
        <v>6767.7738225000112</v>
      </c>
      <c r="E11" s="107">
        <v>0</v>
      </c>
      <c r="F11" s="107">
        <v>25.343</v>
      </c>
      <c r="G11" s="107">
        <v>0</v>
      </c>
      <c r="H11" s="107">
        <v>3867.8600299999998</v>
      </c>
      <c r="I11" s="107">
        <v>97.6721</v>
      </c>
      <c r="J11" s="107">
        <v>6751.4034900000006</v>
      </c>
      <c r="K11" s="107">
        <v>21142.92842</v>
      </c>
      <c r="L11" s="107">
        <v>2210.8072499999998</v>
      </c>
      <c r="M11" s="107">
        <v>44448.229180000002</v>
      </c>
      <c r="N11" s="107">
        <v>49891.441810000004</v>
      </c>
      <c r="O11" s="107">
        <v>1062.0764056640051</v>
      </c>
      <c r="P11" s="107">
        <v>166.89498</v>
      </c>
      <c r="Q11" s="107">
        <v>6431.8561300000001</v>
      </c>
      <c r="R11" s="107">
        <v>649.90912000000003</v>
      </c>
      <c r="S11" s="107">
        <v>0</v>
      </c>
      <c r="T11" s="107">
        <v>6445.1706499999991</v>
      </c>
      <c r="U11" s="107">
        <v>0</v>
      </c>
      <c r="V11" s="107">
        <v>11824.6054</v>
      </c>
      <c r="W11" s="107">
        <v>26111.418000000001</v>
      </c>
      <c r="X11" s="107">
        <v>2563.9485299999997</v>
      </c>
      <c r="Y11" s="107">
        <v>193673.71004816401</v>
      </c>
    </row>
    <row r="12" spans="1:26" s="391" customFormat="1" ht="12.95" customHeight="1" x14ac:dyDescent="0.2">
      <c r="A12" s="282" t="s">
        <v>1097</v>
      </c>
      <c r="B12" s="107">
        <v>2440.3217400000003</v>
      </c>
      <c r="C12" s="107">
        <v>44362.277090000003</v>
      </c>
      <c r="D12" s="107">
        <v>30951.243017499994</v>
      </c>
      <c r="E12" s="107">
        <v>7238.0461999999998</v>
      </c>
      <c r="F12" s="107">
        <v>0</v>
      </c>
      <c r="G12" s="107">
        <v>0</v>
      </c>
      <c r="H12" s="107">
        <v>512.03590999999994</v>
      </c>
      <c r="I12" s="107">
        <v>3216.4959199999998</v>
      </c>
      <c r="J12" s="107">
        <v>4014.3740499999999</v>
      </c>
      <c r="K12" s="107">
        <v>8635.7431699999997</v>
      </c>
      <c r="L12" s="107">
        <v>45676.937633000001</v>
      </c>
      <c r="M12" s="107">
        <v>138168.51179000002</v>
      </c>
      <c r="N12" s="107">
        <v>1267.1265600000002</v>
      </c>
      <c r="O12" s="107">
        <v>2644.9478510459949</v>
      </c>
      <c r="P12" s="107">
        <v>6169.4439400000001</v>
      </c>
      <c r="Q12" s="107">
        <v>15544.907740000001</v>
      </c>
      <c r="R12" s="107">
        <v>0</v>
      </c>
      <c r="S12" s="107">
        <v>0</v>
      </c>
      <c r="T12" s="107">
        <v>46391.963870000007</v>
      </c>
      <c r="U12" s="107">
        <v>952.43969999999979</v>
      </c>
      <c r="V12" s="107">
        <v>7976.53215</v>
      </c>
      <c r="W12" s="107">
        <v>7955.9340000000002</v>
      </c>
      <c r="X12" s="107">
        <v>0</v>
      </c>
      <c r="Y12" s="107">
        <v>374119.28233154607</v>
      </c>
    </row>
    <row r="13" spans="1:26" s="391" customFormat="1" ht="12.95" customHeight="1" x14ac:dyDescent="0.2">
      <c r="A13" s="282" t="s">
        <v>1098</v>
      </c>
      <c r="B13" s="107">
        <v>0</v>
      </c>
      <c r="C13" s="107">
        <v>0</v>
      </c>
      <c r="D13" s="107">
        <v>16328.555640000002</v>
      </c>
      <c r="E13" s="107">
        <v>21138.406740000002</v>
      </c>
      <c r="F13" s="107">
        <v>0</v>
      </c>
      <c r="G13" s="107">
        <v>25229.77305</v>
      </c>
      <c r="H13" s="107">
        <v>192.00283999999999</v>
      </c>
      <c r="I13" s="107">
        <v>180478.20077000002</v>
      </c>
      <c r="J13" s="107">
        <v>0</v>
      </c>
      <c r="K13" s="107">
        <v>0</v>
      </c>
      <c r="L13" s="107">
        <v>18729.733700000004</v>
      </c>
      <c r="M13" s="107">
        <v>137657.58442</v>
      </c>
      <c r="N13" s="107">
        <v>69727.286120000004</v>
      </c>
      <c r="O13" s="107">
        <v>7095.8897709430294</v>
      </c>
      <c r="P13" s="107">
        <v>85315.717260000005</v>
      </c>
      <c r="Q13" s="107">
        <v>1271.68751</v>
      </c>
      <c r="R13" s="107">
        <v>123983.36197999997</v>
      </c>
      <c r="S13" s="107">
        <v>240484.53625</v>
      </c>
      <c r="T13" s="107">
        <v>4779.482</v>
      </c>
      <c r="U13" s="107">
        <v>36524.779289999999</v>
      </c>
      <c r="V13" s="107">
        <v>106627.67501000001</v>
      </c>
      <c r="W13" s="107">
        <v>134694.67300000001</v>
      </c>
      <c r="X13" s="107">
        <v>803437.35032000009</v>
      </c>
      <c r="Y13" s="107">
        <v>2013696.6956709432</v>
      </c>
    </row>
    <row r="14" spans="1:26" s="391" customFormat="1" ht="12.95" customHeight="1" x14ac:dyDescent="0.2">
      <c r="A14" s="282" t="s">
        <v>1271</v>
      </c>
      <c r="B14" s="107">
        <v>148.71633000000011</v>
      </c>
      <c r="C14" s="107">
        <v>2864.2833051260004</v>
      </c>
      <c r="D14" s="107">
        <v>512.77196000000004</v>
      </c>
      <c r="E14" s="107">
        <v>0</v>
      </c>
      <c r="F14" s="107">
        <v>0</v>
      </c>
      <c r="G14" s="107">
        <v>0</v>
      </c>
      <c r="H14" s="107">
        <v>21.159980000000001</v>
      </c>
      <c r="I14" s="107">
        <v>0</v>
      </c>
      <c r="J14" s="107">
        <v>1295.9817800000001</v>
      </c>
      <c r="K14" s="107">
        <v>2.0253000000000001</v>
      </c>
      <c r="L14" s="107">
        <v>2688.5650099999998</v>
      </c>
      <c r="M14" s="107">
        <v>3667.98128</v>
      </c>
      <c r="N14" s="107">
        <v>745.97205000000008</v>
      </c>
      <c r="O14" s="107">
        <v>0</v>
      </c>
      <c r="P14" s="107">
        <v>0</v>
      </c>
      <c r="Q14" s="107">
        <v>599.30943000000525</v>
      </c>
      <c r="R14" s="107">
        <v>0</v>
      </c>
      <c r="S14" s="107">
        <v>0</v>
      </c>
      <c r="T14" s="107">
        <v>1376.50558</v>
      </c>
      <c r="U14" s="107">
        <v>0</v>
      </c>
      <c r="V14" s="107">
        <v>187.49745999999999</v>
      </c>
      <c r="W14" s="107">
        <v>3288.83</v>
      </c>
      <c r="X14" s="107">
        <v>0.26113999999999998</v>
      </c>
      <c r="Y14" s="107">
        <v>17399.860605126003</v>
      </c>
    </row>
    <row r="15" spans="1:26" s="391" customFormat="1" ht="12.95" customHeight="1" x14ac:dyDescent="0.2">
      <c r="A15" s="282" t="s">
        <v>1099</v>
      </c>
      <c r="B15" s="107">
        <v>0</v>
      </c>
      <c r="C15" s="107">
        <v>0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  <c r="L15" s="107">
        <v>14112.170260000006</v>
      </c>
      <c r="M15" s="107">
        <v>23660.983990000001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37773.154250000007</v>
      </c>
    </row>
    <row r="16" spans="1:26" s="528" customFormat="1" ht="18" customHeight="1" x14ac:dyDescent="0.2">
      <c r="A16" s="914" t="s">
        <v>814</v>
      </c>
      <c r="B16" s="127">
        <v>2347.38735</v>
      </c>
      <c r="C16" s="127">
        <v>10513.759669999999</v>
      </c>
      <c r="D16" s="127">
        <v>284.47623999999996</v>
      </c>
      <c r="E16" s="127">
        <v>0</v>
      </c>
      <c r="F16" s="127">
        <v>186.42635999999999</v>
      </c>
      <c r="G16" s="127">
        <v>4244.9035500000891</v>
      </c>
      <c r="H16" s="127">
        <v>249.49069</v>
      </c>
      <c r="I16" s="127">
        <v>170.80747</v>
      </c>
      <c r="J16" s="127">
        <v>1081.6078300000001</v>
      </c>
      <c r="K16" s="127">
        <v>148.01766000000001</v>
      </c>
      <c r="L16" s="127">
        <v>616.75010999999984</v>
      </c>
      <c r="M16" s="127">
        <v>832.85429999999997</v>
      </c>
      <c r="N16" s="127">
        <v>26784.037040000003</v>
      </c>
      <c r="O16" s="127">
        <v>89.967063464999711</v>
      </c>
      <c r="P16" s="127">
        <v>19612.327570000001</v>
      </c>
      <c r="Q16" s="127">
        <v>185.71284190476186</v>
      </c>
      <c r="R16" s="127">
        <v>51.625999999999998</v>
      </c>
      <c r="S16" s="127">
        <v>5.1609999999999996</v>
      </c>
      <c r="T16" s="127">
        <v>16901.939460000001</v>
      </c>
      <c r="U16" s="127">
        <v>2525.2182285714284</v>
      </c>
      <c r="V16" s="127">
        <v>14650.0196</v>
      </c>
      <c r="W16" s="127">
        <v>3947.8290000000002</v>
      </c>
      <c r="X16" s="127">
        <v>2691.0883800000001</v>
      </c>
      <c r="Y16" s="127">
        <v>108121.40741394127</v>
      </c>
    </row>
    <row r="17" spans="1:25" s="391" customFormat="1" ht="12.95" customHeight="1" x14ac:dyDescent="0.2">
      <c r="A17" s="282" t="s">
        <v>1270</v>
      </c>
      <c r="B17" s="107">
        <v>470.96517999999998</v>
      </c>
      <c r="C17" s="107">
        <v>1.3149999999999999</v>
      </c>
      <c r="D17" s="107">
        <v>99.630139999999997</v>
      </c>
      <c r="E17" s="107">
        <v>0</v>
      </c>
      <c r="F17" s="107">
        <v>186.42635999999999</v>
      </c>
      <c r="G17" s="107">
        <v>0</v>
      </c>
      <c r="H17" s="107">
        <v>243.58981</v>
      </c>
      <c r="I17" s="107">
        <v>12.959209999999999</v>
      </c>
      <c r="J17" s="107">
        <v>48.923839999999998</v>
      </c>
      <c r="K17" s="107">
        <v>150.09546</v>
      </c>
      <c r="L17" s="107">
        <v>209.38951999999998</v>
      </c>
      <c r="M17" s="107">
        <v>81.39336999999999</v>
      </c>
      <c r="N17" s="107">
        <v>3286.8888099999999</v>
      </c>
      <c r="O17" s="107">
        <v>6.9420064000000059E-2</v>
      </c>
      <c r="P17" s="107">
        <v>9.5701200000000011</v>
      </c>
      <c r="Q17" s="107">
        <v>20.578123809523809</v>
      </c>
      <c r="R17" s="107">
        <v>0.59599999999999997</v>
      </c>
      <c r="S17" s="107">
        <v>5.1609999999999996</v>
      </c>
      <c r="T17" s="107">
        <v>649.87233000000003</v>
      </c>
      <c r="U17" s="107">
        <v>171.44399999999999</v>
      </c>
      <c r="V17" s="107">
        <v>14179.75461</v>
      </c>
      <c r="W17" s="107">
        <v>1670.817</v>
      </c>
      <c r="X17" s="107">
        <v>6.3357599999997767</v>
      </c>
      <c r="Y17" s="107">
        <v>21505.775063873523</v>
      </c>
    </row>
    <row r="18" spans="1:25" s="391" customFormat="1" ht="12.95" customHeight="1" x14ac:dyDescent="0.2">
      <c r="A18" s="282" t="s">
        <v>1097</v>
      </c>
      <c r="B18" s="107">
        <v>1612.0735099999999</v>
      </c>
      <c r="C18" s="107">
        <v>10238.07281</v>
      </c>
      <c r="D18" s="107">
        <v>124.34648999999999</v>
      </c>
      <c r="E18" s="107">
        <v>0</v>
      </c>
      <c r="F18" s="107">
        <v>0</v>
      </c>
      <c r="G18" s="107">
        <v>0</v>
      </c>
      <c r="H18" s="107">
        <v>4.7073799999999997</v>
      </c>
      <c r="I18" s="107">
        <v>32.604459999999996</v>
      </c>
      <c r="J18" s="107">
        <v>950.75805000000003</v>
      </c>
      <c r="K18" s="107">
        <v>-2.0778000000000003</v>
      </c>
      <c r="L18" s="107">
        <v>279.77797999999996</v>
      </c>
      <c r="M18" s="107">
        <v>165.74598999999998</v>
      </c>
      <c r="N18" s="107">
        <v>23.87566</v>
      </c>
      <c r="O18" s="107">
        <v>92.777125899999717</v>
      </c>
      <c r="P18" s="107">
        <v>5.3693800000000005</v>
      </c>
      <c r="Q18" s="107">
        <v>40.094441904761894</v>
      </c>
      <c r="R18" s="107">
        <v>0</v>
      </c>
      <c r="S18" s="107">
        <v>0</v>
      </c>
      <c r="T18" s="107">
        <v>13443.54954</v>
      </c>
      <c r="U18" s="107">
        <v>204.81422857142857</v>
      </c>
      <c r="V18" s="107">
        <v>114.61039</v>
      </c>
      <c r="W18" s="107">
        <v>53.164999999999999</v>
      </c>
      <c r="X18" s="107">
        <v>0</v>
      </c>
      <c r="Y18" s="107">
        <v>27384.264636376196</v>
      </c>
    </row>
    <row r="19" spans="1:25" s="391" customFormat="1" ht="12.95" customHeight="1" x14ac:dyDescent="0.2">
      <c r="A19" s="282" t="s">
        <v>1098</v>
      </c>
      <c r="B19" s="107">
        <v>0</v>
      </c>
      <c r="C19" s="107">
        <v>0</v>
      </c>
      <c r="D19" s="107">
        <v>49.234790000000004</v>
      </c>
      <c r="E19" s="107">
        <v>0</v>
      </c>
      <c r="F19" s="107">
        <v>0</v>
      </c>
      <c r="G19" s="107">
        <v>4244.9035500000891</v>
      </c>
      <c r="H19" s="107">
        <v>1.1935</v>
      </c>
      <c r="I19" s="107">
        <v>125.24380000000001</v>
      </c>
      <c r="J19" s="107">
        <v>0</v>
      </c>
      <c r="K19" s="107">
        <v>0</v>
      </c>
      <c r="L19" s="107">
        <v>12.835510000000001</v>
      </c>
      <c r="M19" s="107">
        <v>200.95279000000002</v>
      </c>
      <c r="N19" s="107">
        <v>23464.591110000001</v>
      </c>
      <c r="O19" s="107">
        <v>-2.8794824990000008</v>
      </c>
      <c r="P19" s="107">
        <v>19597.388070000001</v>
      </c>
      <c r="Q19" s="107">
        <v>93.85389523809522</v>
      </c>
      <c r="R19" s="107">
        <v>51.03</v>
      </c>
      <c r="S19" s="107">
        <v>0</v>
      </c>
      <c r="T19" s="107">
        <v>2806.5752199999997</v>
      </c>
      <c r="U19" s="107">
        <v>2148.96</v>
      </c>
      <c r="V19" s="107">
        <v>355.47359999999998</v>
      </c>
      <c r="W19" s="107">
        <v>2218.9180000000001</v>
      </c>
      <c r="X19" s="107">
        <v>2684.7526200000002</v>
      </c>
      <c r="Y19" s="107">
        <v>58053.026972739179</v>
      </c>
    </row>
    <row r="20" spans="1:25" s="391" customFormat="1" ht="12.95" customHeight="1" x14ac:dyDescent="0.2">
      <c r="A20" s="282" t="s">
        <v>1271</v>
      </c>
      <c r="B20" s="107">
        <v>264.34866</v>
      </c>
      <c r="C20" s="107">
        <v>274.37185999999997</v>
      </c>
      <c r="D20" s="107">
        <v>11.26482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81.925939999999997</v>
      </c>
      <c r="K20" s="107">
        <v>0</v>
      </c>
      <c r="L20" s="107">
        <v>90.42</v>
      </c>
      <c r="M20" s="107">
        <v>87.049320000000009</v>
      </c>
      <c r="N20" s="107">
        <v>8.6814599999999995</v>
      </c>
      <c r="O20" s="107">
        <v>0</v>
      </c>
      <c r="P20" s="107">
        <v>0</v>
      </c>
      <c r="Q20" s="107">
        <v>31.186380952380951</v>
      </c>
      <c r="R20" s="107">
        <v>0</v>
      </c>
      <c r="S20" s="107">
        <v>0</v>
      </c>
      <c r="T20" s="107">
        <v>1.9423699999999999</v>
      </c>
      <c r="U20" s="107">
        <v>0</v>
      </c>
      <c r="V20" s="107">
        <v>0.18099999999999999</v>
      </c>
      <c r="W20" s="107">
        <v>4.9290000000000003</v>
      </c>
      <c r="X20" s="107">
        <v>0</v>
      </c>
      <c r="Y20" s="107">
        <v>856.30081095238086</v>
      </c>
    </row>
    <row r="21" spans="1:25" s="391" customFormat="1" ht="12.95" customHeight="1" x14ac:dyDescent="0.2">
      <c r="A21" s="282" t="s">
        <v>1099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0</v>
      </c>
      <c r="L21" s="107">
        <v>24.327099999999998</v>
      </c>
      <c r="M21" s="107">
        <v>297.71283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107">
        <v>0</v>
      </c>
      <c r="X21" s="107">
        <v>0</v>
      </c>
      <c r="Y21" s="107">
        <v>322.03992999999997</v>
      </c>
    </row>
    <row r="22" spans="1:25" s="391" customFormat="1" ht="18" customHeight="1" x14ac:dyDescent="0.2">
      <c r="A22" s="908" t="s">
        <v>815</v>
      </c>
      <c r="B22" s="107">
        <v>159088.25046000001</v>
      </c>
      <c r="C22" s="107">
        <v>22659.28299</v>
      </c>
      <c r="D22" s="107">
        <v>0</v>
      </c>
      <c r="E22" s="107">
        <v>0</v>
      </c>
      <c r="F22" s="107">
        <v>9.6549999999999994</v>
      </c>
      <c r="G22" s="107">
        <v>0</v>
      </c>
      <c r="H22" s="107">
        <v>45412.198149999997</v>
      </c>
      <c r="I22" s="107">
        <v>0</v>
      </c>
      <c r="J22" s="107">
        <v>115114.44264000001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342283.82924000005</v>
      </c>
    </row>
    <row r="23" spans="1:25" s="391" customFormat="1" ht="12.95" customHeight="1" x14ac:dyDescent="0.2">
      <c r="A23" s="282" t="s">
        <v>1270</v>
      </c>
      <c r="B23" s="107">
        <v>23979.348439999998</v>
      </c>
      <c r="C23" s="107">
        <v>13239.046</v>
      </c>
      <c r="D23" s="107">
        <v>0</v>
      </c>
      <c r="E23" s="107">
        <v>0</v>
      </c>
      <c r="F23" s="107">
        <v>9.6549999999999994</v>
      </c>
      <c r="G23" s="107">
        <v>0</v>
      </c>
      <c r="H23" s="107">
        <v>25410.837219999998</v>
      </c>
      <c r="I23" s="107">
        <v>0</v>
      </c>
      <c r="J23" s="107">
        <v>28258.824820000002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90897.711479999998</v>
      </c>
    </row>
    <row r="24" spans="1:25" s="391" customFormat="1" ht="12.95" customHeight="1" x14ac:dyDescent="0.2">
      <c r="A24" s="282" t="s">
        <v>1097</v>
      </c>
      <c r="B24" s="107">
        <v>52027.523330000004</v>
      </c>
      <c r="C24" s="107">
        <v>1851.02352</v>
      </c>
      <c r="D24" s="107">
        <v>0</v>
      </c>
      <c r="E24" s="107">
        <v>0</v>
      </c>
      <c r="F24" s="107">
        <v>0</v>
      </c>
      <c r="G24" s="107">
        <v>0</v>
      </c>
      <c r="H24" s="107">
        <v>13568.345599999999</v>
      </c>
      <c r="I24" s="107">
        <v>0</v>
      </c>
      <c r="J24" s="107">
        <v>36632.255430000005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104079.14788</v>
      </c>
    </row>
    <row r="25" spans="1:25" s="391" customFormat="1" ht="12.95" customHeight="1" x14ac:dyDescent="0.2">
      <c r="A25" s="282" t="s">
        <v>1098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5.0092799999999995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5.0092799999999995</v>
      </c>
    </row>
    <row r="26" spans="1:25" s="391" customFormat="1" ht="12.95" customHeight="1" x14ac:dyDescent="0.2">
      <c r="A26" s="282" t="s">
        <v>1272</v>
      </c>
      <c r="B26" s="107">
        <v>83081.378689999998</v>
      </c>
      <c r="C26" s="107">
        <v>7569.2134699999979</v>
      </c>
      <c r="D26" s="107">
        <v>0</v>
      </c>
      <c r="E26" s="107">
        <v>0</v>
      </c>
      <c r="F26" s="107">
        <v>0</v>
      </c>
      <c r="G26" s="107">
        <v>0</v>
      </c>
      <c r="H26" s="107">
        <v>6428.00605</v>
      </c>
      <c r="I26" s="107">
        <v>0</v>
      </c>
      <c r="J26" s="107">
        <v>50223.362390000002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147301.96059999999</v>
      </c>
    </row>
    <row r="27" spans="1:25" s="391" customFormat="1" ht="12.95" customHeight="1" x14ac:dyDescent="0.2">
      <c r="A27" s="282" t="s">
        <v>1099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7">
        <v>0</v>
      </c>
    </row>
    <row r="28" spans="1:25" s="557" customFormat="1" ht="12.95" customHeight="1" x14ac:dyDescent="0.2">
      <c r="A28" s="278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</row>
    <row r="29" spans="1:25" s="556" customFormat="1" ht="18.75" customHeight="1" x14ac:dyDescent="0.2">
      <c r="A29" s="1577" t="s">
        <v>3866</v>
      </c>
      <c r="B29" s="1576"/>
      <c r="C29" s="1576"/>
      <c r="D29" s="1576"/>
      <c r="E29" s="1576"/>
      <c r="F29" s="1576"/>
      <c r="G29" s="1576"/>
      <c r="H29" s="1576"/>
      <c r="I29" s="1576"/>
      <c r="J29" s="1576"/>
      <c r="K29" s="1576"/>
      <c r="L29" s="1576"/>
      <c r="M29" s="1576"/>
      <c r="N29" s="1576"/>
      <c r="O29" s="1576"/>
      <c r="P29" s="1576"/>
      <c r="Q29" s="1576"/>
      <c r="R29" s="1576"/>
      <c r="S29" s="1576"/>
      <c r="T29" s="1576"/>
      <c r="U29" s="1576"/>
      <c r="V29" s="1576"/>
      <c r="W29" s="1576"/>
      <c r="X29" s="1576"/>
      <c r="Y29" s="1576"/>
    </row>
    <row r="30" spans="1:25" s="556" customFormat="1" ht="18" customHeight="1" x14ac:dyDescent="0.2">
      <c r="A30" s="914" t="s">
        <v>816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</row>
    <row r="31" spans="1:25" s="391" customFormat="1" ht="12.95" customHeight="1" x14ac:dyDescent="0.2">
      <c r="A31" s="282" t="s">
        <v>944</v>
      </c>
      <c r="B31" s="107">
        <v>4528.9467999999997</v>
      </c>
      <c r="C31" s="107">
        <v>48501.022410000005</v>
      </c>
      <c r="D31" s="107">
        <v>54560.344440000001</v>
      </c>
      <c r="E31" s="107">
        <v>76296.512820000004</v>
      </c>
      <c r="F31" s="107">
        <v>25.343</v>
      </c>
      <c r="G31" s="107">
        <v>25229.77305</v>
      </c>
      <c r="H31" s="107">
        <v>4593.0587599999999</v>
      </c>
      <c r="I31" s="107">
        <v>183792.36878999998</v>
      </c>
      <c r="J31" s="107">
        <v>12061.759320000001</v>
      </c>
      <c r="K31" s="107">
        <v>29780.69687</v>
      </c>
      <c r="L31" s="107">
        <v>83418.213409999997</v>
      </c>
      <c r="M31" s="107">
        <v>347603.29100000003</v>
      </c>
      <c r="N31" s="107">
        <v>121631.82654000001</v>
      </c>
      <c r="O31" s="107">
        <v>10802.91403</v>
      </c>
      <c r="P31" s="107">
        <v>91652.056180000014</v>
      </c>
      <c r="Q31" s="107">
        <v>23847.76066</v>
      </c>
      <c r="R31" s="107">
        <v>124633.2711</v>
      </c>
      <c r="S31" s="107">
        <v>240484.53625</v>
      </c>
      <c r="T31" s="107">
        <v>58993.12255</v>
      </c>
      <c r="U31" s="107">
        <v>37477.218909999996</v>
      </c>
      <c r="V31" s="107">
        <v>126616.31001999999</v>
      </c>
      <c r="W31" s="107">
        <v>172050.85500000001</v>
      </c>
      <c r="X31" s="107">
        <v>806001.55998999998</v>
      </c>
      <c r="Y31" s="107">
        <v>2684582.7618999998</v>
      </c>
    </row>
    <row r="32" spans="1:25" s="391" customFormat="1" ht="12.95" customHeight="1" x14ac:dyDescent="0.2">
      <c r="A32" s="282" t="s">
        <v>1989</v>
      </c>
      <c r="B32" s="107">
        <v>751.31435999999997</v>
      </c>
      <c r="C32" s="107">
        <v>4821.0243099999998</v>
      </c>
      <c r="D32" s="107">
        <v>678.62626999999998</v>
      </c>
      <c r="E32" s="107">
        <v>730.36807120000003</v>
      </c>
      <c r="F32" s="107">
        <v>0</v>
      </c>
      <c r="G32" s="107">
        <v>4979.8933039537724</v>
      </c>
      <c r="H32" s="107">
        <v>21.329240000000002</v>
      </c>
      <c r="I32" s="107">
        <v>1661.32079</v>
      </c>
      <c r="J32" s="107">
        <v>1810.45658</v>
      </c>
      <c r="K32" s="107">
        <v>1043.76395</v>
      </c>
      <c r="L32" s="107">
        <v>5711.0791537340001</v>
      </c>
      <c r="M32" s="107">
        <v>9949.7779054050516</v>
      </c>
      <c r="N32" s="107">
        <v>6400.1751899999999</v>
      </c>
      <c r="O32" s="107">
        <v>761.69409999999993</v>
      </c>
      <c r="P32" s="107">
        <v>3902.7308810853801</v>
      </c>
      <c r="Q32" s="107">
        <v>558.09100000000001</v>
      </c>
      <c r="R32" s="107">
        <v>7598.2082499999988</v>
      </c>
      <c r="S32" s="107">
        <v>87856.433569999994</v>
      </c>
      <c r="T32" s="107">
        <v>1787.5500500000001</v>
      </c>
      <c r="U32" s="107">
        <v>686.173</v>
      </c>
      <c r="V32" s="107">
        <v>1714.0785900000001</v>
      </c>
      <c r="W32" s="107">
        <v>26860.036370000002</v>
      </c>
      <c r="X32" s="107">
        <v>0</v>
      </c>
      <c r="Y32" s="107">
        <v>170284.1249353782</v>
      </c>
    </row>
    <row r="33" spans="1:25" s="557" customFormat="1" ht="12.95" customHeight="1" x14ac:dyDescent="0.2">
      <c r="A33" s="283" t="s">
        <v>1990</v>
      </c>
      <c r="B33" s="114">
        <v>83.410837150924365</v>
      </c>
      <c r="C33" s="114">
        <v>90.059953233055978</v>
      </c>
      <c r="D33" s="114">
        <v>98.756191374953133</v>
      </c>
      <c r="E33" s="114">
        <v>99.042724176761382</v>
      </c>
      <c r="F33" s="114">
        <v>100</v>
      </c>
      <c r="G33" s="114">
        <v>80.261838685252172</v>
      </c>
      <c r="H33" s="114">
        <v>99.535620136503539</v>
      </c>
      <c r="I33" s="114">
        <v>99.096088264742804</v>
      </c>
      <c r="J33" s="114">
        <v>84.990111873663224</v>
      </c>
      <c r="K33" s="114">
        <v>96.495166132087888</v>
      </c>
      <c r="L33" s="114">
        <v>93.153678411135374</v>
      </c>
      <c r="M33" s="114">
        <v>97.137605378596646</v>
      </c>
      <c r="N33" s="114">
        <v>94.738075245548316</v>
      </c>
      <c r="O33" s="114">
        <v>92.949179287322352</v>
      </c>
      <c r="P33" s="114">
        <v>95.741796699660924</v>
      </c>
      <c r="Q33" s="114">
        <v>97.65977607727298</v>
      </c>
      <c r="R33" s="114">
        <v>93.90354743726212</v>
      </c>
      <c r="S33" s="114">
        <v>63.466909373887034</v>
      </c>
      <c r="T33" s="114">
        <v>96.969900943139692</v>
      </c>
      <c r="U33" s="114">
        <v>98.169093065182295</v>
      </c>
      <c r="V33" s="114">
        <v>98.646241870633204</v>
      </c>
      <c r="W33" s="114">
        <v>84.388315669805877</v>
      </c>
      <c r="X33" s="114">
        <v>100</v>
      </c>
      <c r="Y33" s="114">
        <v>93.656961247309027</v>
      </c>
    </row>
    <row r="34" spans="1:25" s="556" customFormat="1" ht="18" customHeight="1" x14ac:dyDescent="0.2">
      <c r="A34" s="914" t="s">
        <v>814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</row>
    <row r="35" spans="1:25" s="391" customFormat="1" ht="12.95" customHeight="1" x14ac:dyDescent="0.2">
      <c r="A35" s="282" t="s">
        <v>944</v>
      </c>
      <c r="B35" s="107">
        <v>2347.38735</v>
      </c>
      <c r="C35" s="107">
        <v>10513.759199999999</v>
      </c>
      <c r="D35" s="107">
        <v>284.47624000000002</v>
      </c>
      <c r="E35" s="107">
        <v>1501.02151</v>
      </c>
      <c r="F35" s="107">
        <v>186.42599999999999</v>
      </c>
      <c r="G35" s="107">
        <v>4244.90355</v>
      </c>
      <c r="H35" s="107">
        <v>249.49069</v>
      </c>
      <c r="I35" s="107">
        <v>170.80747</v>
      </c>
      <c r="J35" s="107">
        <v>1081.6078300000001</v>
      </c>
      <c r="K35" s="107">
        <v>148.01766000000001</v>
      </c>
      <c r="L35" s="107">
        <v>616.75010999999995</v>
      </c>
      <c r="M35" s="107">
        <v>832.85400000000004</v>
      </c>
      <c r="N35" s="107">
        <v>26784.037039999999</v>
      </c>
      <c r="O35" s="107">
        <v>80.900840000000017</v>
      </c>
      <c r="P35" s="107">
        <v>19612.327570000001</v>
      </c>
      <c r="Q35" s="107">
        <v>185.71284</v>
      </c>
      <c r="R35" s="107">
        <v>51.625489999999999</v>
      </c>
      <c r="S35" s="107">
        <v>5.1613899999999999</v>
      </c>
      <c r="T35" s="107">
        <v>16901.939460000001</v>
      </c>
      <c r="U35" s="107">
        <v>2525.2178699999999</v>
      </c>
      <c r="V35" s="107">
        <v>14650.0196</v>
      </c>
      <c r="W35" s="107">
        <v>3947.8290000000002</v>
      </c>
      <c r="X35" s="107">
        <v>4089.2106100000001</v>
      </c>
      <c r="Y35" s="107">
        <v>111011.48331999998</v>
      </c>
    </row>
    <row r="36" spans="1:25" s="391" customFormat="1" ht="12.95" customHeight="1" x14ac:dyDescent="0.2">
      <c r="A36" s="282" t="s">
        <v>1989</v>
      </c>
      <c r="B36" s="107">
        <v>711.89033999999992</v>
      </c>
      <c r="C36" s="107">
        <v>2363.8754800000002</v>
      </c>
      <c r="D36" s="107">
        <v>48.441609999999997</v>
      </c>
      <c r="E36" s="107">
        <v>300.20429999999999</v>
      </c>
      <c r="F36" s="107">
        <v>0</v>
      </c>
      <c r="G36" s="107">
        <v>2122.5366250000448</v>
      </c>
      <c r="H36" s="107">
        <v>20.005099999999999</v>
      </c>
      <c r="I36" s="107">
        <v>47.645849999999996</v>
      </c>
      <c r="J36" s="107">
        <v>210.00778</v>
      </c>
      <c r="K36" s="107">
        <v>7.9894600000000002</v>
      </c>
      <c r="L36" s="107">
        <v>109.50825</v>
      </c>
      <c r="M36" s="107">
        <v>190.5206475921548</v>
      </c>
      <c r="N36" s="107">
        <v>47.242539999999998</v>
      </c>
      <c r="O36" s="107">
        <v>7.6952598100284009</v>
      </c>
      <c r="P36" s="107">
        <v>3607.3881388588825</v>
      </c>
      <c r="Q36" s="107">
        <v>65.488</v>
      </c>
      <c r="R36" s="107">
        <v>13.173</v>
      </c>
      <c r="S36" s="107">
        <v>0</v>
      </c>
      <c r="T36" s="107">
        <v>1.4995399999999999</v>
      </c>
      <c r="U36" s="107">
        <v>675.78800000000001</v>
      </c>
      <c r="V36" s="107">
        <v>98.613520000000008</v>
      </c>
      <c r="W36" s="107">
        <v>25.707999999999998</v>
      </c>
      <c r="X36" s="107">
        <v>0</v>
      </c>
      <c r="Y36" s="107">
        <v>10675.221441261114</v>
      </c>
    </row>
    <row r="37" spans="1:25" s="557" customFormat="1" ht="12.95" customHeight="1" x14ac:dyDescent="0.2">
      <c r="A37" s="283" t="s">
        <v>1990</v>
      </c>
      <c r="B37" s="114">
        <v>69.673077602637676</v>
      </c>
      <c r="C37" s="114">
        <v>77.516362748730245</v>
      </c>
      <c r="D37" s="114">
        <v>82.971649934630747</v>
      </c>
      <c r="E37" s="114">
        <v>80.000000133242594</v>
      </c>
      <c r="F37" s="114">
        <v>100</v>
      </c>
      <c r="G37" s="114">
        <v>49.998001132439278</v>
      </c>
      <c r="H37" s="114">
        <v>91.981624644991768</v>
      </c>
      <c r="I37" s="114">
        <v>72.105523253754654</v>
      </c>
      <c r="J37" s="114">
        <v>80.583740781536321</v>
      </c>
      <c r="K37" s="114">
        <v>94.602360285928029</v>
      </c>
      <c r="L37" s="114">
        <v>82.244307990476088</v>
      </c>
      <c r="M37" s="114">
        <v>77.124364223242637</v>
      </c>
      <c r="N37" s="114">
        <v>99.823616806049642</v>
      </c>
      <c r="O37" s="114">
        <v>90.488034722472094</v>
      </c>
      <c r="P37" s="114">
        <v>81.60652719069958</v>
      </c>
      <c r="Q37" s="114">
        <v>64.736956259997953</v>
      </c>
      <c r="R37" s="114">
        <v>74.4835351683829</v>
      </c>
      <c r="S37" s="114">
        <v>100</v>
      </c>
      <c r="T37" s="114">
        <v>99.991128000407599</v>
      </c>
      <c r="U37" s="114">
        <v>73.23842793810104</v>
      </c>
      <c r="V37" s="114">
        <v>99.326871071216857</v>
      </c>
      <c r="W37" s="114">
        <v>99.348806647906983</v>
      </c>
      <c r="X37" s="114">
        <v>100</v>
      </c>
      <c r="Y37" s="114">
        <v>90.383678226793094</v>
      </c>
    </row>
    <row r="38" spans="1:25" s="556" customFormat="1" ht="18" customHeight="1" x14ac:dyDescent="0.2">
      <c r="A38" s="908" t="s">
        <v>815</v>
      </c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</row>
    <row r="39" spans="1:25" s="391" customFormat="1" ht="12.95" customHeight="1" x14ac:dyDescent="0.2">
      <c r="A39" s="282" t="s">
        <v>944</v>
      </c>
      <c r="B39" s="107">
        <v>169942.56646</v>
      </c>
      <c r="C39" s="107">
        <v>22659.283390000001</v>
      </c>
      <c r="D39" s="107">
        <v>0</v>
      </c>
      <c r="E39" s="107">
        <v>0</v>
      </c>
      <c r="F39" s="107">
        <v>9.6549999999999994</v>
      </c>
      <c r="G39" s="107">
        <v>0</v>
      </c>
      <c r="H39" s="107">
        <v>45412.198149999997</v>
      </c>
      <c r="I39" s="107">
        <v>0</v>
      </c>
      <c r="J39" s="107">
        <v>115114.44263999999</v>
      </c>
      <c r="K39" s="107">
        <v>0</v>
      </c>
      <c r="L39" s="107">
        <v>0</v>
      </c>
      <c r="M39" s="107">
        <v>0</v>
      </c>
      <c r="N39" s="107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7">
        <v>353138.14564</v>
      </c>
    </row>
    <row r="40" spans="1:25" s="391" customFormat="1" ht="12.95" customHeight="1" x14ac:dyDescent="0.2">
      <c r="A40" s="282" t="s">
        <v>1989</v>
      </c>
      <c r="B40" s="107">
        <v>55673.228310000006</v>
      </c>
      <c r="C40" s="107">
        <v>11854.13228</v>
      </c>
      <c r="D40" s="107">
        <v>0</v>
      </c>
      <c r="E40" s="107">
        <v>0</v>
      </c>
      <c r="F40" s="107">
        <v>0</v>
      </c>
      <c r="G40" s="107">
        <v>0</v>
      </c>
      <c r="H40" s="107">
        <v>12964.457620000001</v>
      </c>
      <c r="I40" s="107">
        <v>0</v>
      </c>
      <c r="J40" s="107">
        <v>31468.949410000001</v>
      </c>
      <c r="K40" s="107">
        <v>0</v>
      </c>
      <c r="L40" s="107">
        <v>0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111960.76762000001</v>
      </c>
    </row>
    <row r="41" spans="1:25" s="557" customFormat="1" ht="12.95" customHeight="1" x14ac:dyDescent="0.2">
      <c r="A41" s="283" t="s">
        <v>1990</v>
      </c>
      <c r="B41" s="114">
        <v>67.239974380930619</v>
      </c>
      <c r="C41" s="114">
        <v>47.685316980361932</v>
      </c>
      <c r="D41" s="114" t="s">
        <v>1933</v>
      </c>
      <c r="E41" s="114" t="s">
        <v>1933</v>
      </c>
      <c r="F41" s="114">
        <v>100</v>
      </c>
      <c r="G41" s="114" t="s">
        <v>1933</v>
      </c>
      <c r="H41" s="114">
        <v>71.451596381268757</v>
      </c>
      <c r="I41" s="114" t="s">
        <v>1933</v>
      </c>
      <c r="J41" s="114">
        <v>72.662900772222343</v>
      </c>
      <c r="K41" s="114" t="s">
        <v>1933</v>
      </c>
      <c r="L41" s="114" t="s">
        <v>1933</v>
      </c>
      <c r="M41" s="114" t="s">
        <v>1933</v>
      </c>
      <c r="N41" s="114" t="s">
        <v>1933</v>
      </c>
      <c r="O41" s="114" t="s">
        <v>1933</v>
      </c>
      <c r="P41" s="114" t="s">
        <v>1933</v>
      </c>
      <c r="Q41" s="114" t="s">
        <v>1933</v>
      </c>
      <c r="R41" s="114" t="s">
        <v>1933</v>
      </c>
      <c r="S41" s="114" t="s">
        <v>1933</v>
      </c>
      <c r="T41" s="114" t="s">
        <v>1933</v>
      </c>
      <c r="U41" s="114" t="s">
        <v>1933</v>
      </c>
      <c r="V41" s="114" t="s">
        <v>1933</v>
      </c>
      <c r="W41" s="114" t="s">
        <v>1933</v>
      </c>
      <c r="X41" s="114" t="s">
        <v>1933</v>
      </c>
      <c r="Y41" s="114">
        <v>68.295476146568348</v>
      </c>
    </row>
    <row r="42" spans="1:25" s="556" customFormat="1" ht="21" customHeight="1" x14ac:dyDescent="0.2">
      <c r="A42" s="1577" t="s">
        <v>2352</v>
      </c>
      <c r="B42" s="1576"/>
      <c r="C42" s="1576"/>
      <c r="D42" s="1576"/>
      <c r="E42" s="1576"/>
      <c r="F42" s="1576"/>
      <c r="G42" s="1576"/>
      <c r="H42" s="1576"/>
      <c r="I42" s="1576"/>
      <c r="J42" s="1576"/>
      <c r="K42" s="1576"/>
      <c r="L42" s="1576"/>
      <c r="M42" s="1576"/>
      <c r="N42" s="1576"/>
      <c r="O42" s="1576"/>
      <c r="P42" s="1576"/>
      <c r="Q42" s="1576"/>
      <c r="R42" s="1576"/>
      <c r="S42" s="1576"/>
      <c r="T42" s="1576"/>
      <c r="U42" s="1576"/>
      <c r="V42" s="1576"/>
      <c r="W42" s="1576"/>
      <c r="X42" s="1576"/>
      <c r="Y42" s="1576"/>
    </row>
    <row r="43" spans="1:25" s="557" customFormat="1" ht="18" customHeight="1" x14ac:dyDescent="0.2">
      <c r="A43" s="908" t="s">
        <v>813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</row>
    <row r="44" spans="1:25" s="557" customFormat="1" ht="12.95" customHeight="1" x14ac:dyDescent="0.2">
      <c r="A44" s="282" t="s">
        <v>1510</v>
      </c>
      <c r="B44" s="107">
        <v>7314.9982199999995</v>
      </c>
      <c r="C44" s="107">
        <v>49966.903489999997</v>
      </c>
      <c r="D44" s="107">
        <v>75057.36116</v>
      </c>
      <c r="E44" s="107">
        <v>11883.527479999999</v>
      </c>
      <c r="F44" s="107">
        <v>0</v>
      </c>
      <c r="G44" s="107">
        <v>2922.3510000000001</v>
      </c>
      <c r="H44" s="107">
        <v>6308.7907999999998</v>
      </c>
      <c r="I44" s="107">
        <v>50657.506950000003</v>
      </c>
      <c r="J44" s="107">
        <v>7586.3274800000008</v>
      </c>
      <c r="K44" s="107">
        <v>6358.0178099999994</v>
      </c>
      <c r="L44" s="107">
        <v>116362.1372</v>
      </c>
      <c r="M44" s="107">
        <v>430720.24099999998</v>
      </c>
      <c r="N44" s="107">
        <v>119686.64271</v>
      </c>
      <c r="O44" s="107">
        <v>8268.1299899999995</v>
      </c>
      <c r="P44" s="107">
        <v>16361.524439999999</v>
      </c>
      <c r="Q44" s="107">
        <v>32033.141059999998</v>
      </c>
      <c r="R44" s="107">
        <v>19376.31365</v>
      </c>
      <c r="S44" s="107">
        <v>46668.779329999998</v>
      </c>
      <c r="T44" s="107">
        <v>77249.69028999997</v>
      </c>
      <c r="U44" s="107">
        <v>2655.5379700000003</v>
      </c>
      <c r="V44" s="107">
        <v>85676.406359999994</v>
      </c>
      <c r="W44" s="107">
        <v>109375.2</v>
      </c>
      <c r="X44" s="107">
        <v>315780.00030000001</v>
      </c>
      <c r="Y44" s="107">
        <v>1598269.5286899998</v>
      </c>
    </row>
    <row r="45" spans="1:25" s="557" customFormat="1" ht="12.95" customHeight="1" x14ac:dyDescent="0.2">
      <c r="A45" s="282" t="s">
        <v>1991</v>
      </c>
      <c r="B45" s="107">
        <v>129.625</v>
      </c>
      <c r="C45" s="107">
        <v>1590.3150000000001</v>
      </c>
      <c r="D45" s="107">
        <v>70.313389999999998</v>
      </c>
      <c r="E45" s="107">
        <v>44.874639999999999</v>
      </c>
      <c r="F45" s="107">
        <v>0</v>
      </c>
      <c r="G45" s="107">
        <v>591.87311999999997</v>
      </c>
      <c r="H45" s="107">
        <v>16.2728</v>
      </c>
      <c r="I45" s="107">
        <v>1012.4865699999999</v>
      </c>
      <c r="J45" s="107">
        <v>427.28688</v>
      </c>
      <c r="K45" s="107">
        <v>395.51443</v>
      </c>
      <c r="L45" s="107">
        <v>629.85005531453021</v>
      </c>
      <c r="M45" s="107">
        <v>1635.7509999999997</v>
      </c>
      <c r="N45" s="107">
        <v>2115.3134399999999</v>
      </c>
      <c r="O45" s="107">
        <v>300.65139799999997</v>
      </c>
      <c r="P45" s="107">
        <v>411.41460999999998</v>
      </c>
      <c r="Q45" s="107">
        <v>844.33619999999928</v>
      </c>
      <c r="R45" s="107">
        <v>1545.0288999999998</v>
      </c>
      <c r="S45" s="107">
        <v>15533.80783</v>
      </c>
      <c r="T45" s="107">
        <v>88</v>
      </c>
      <c r="U45" s="107">
        <v>3.38</v>
      </c>
      <c r="V45" s="107">
        <v>483.21611999999999</v>
      </c>
      <c r="W45" s="107">
        <v>3618.4690000000001</v>
      </c>
      <c r="X45" s="107">
        <v>3984.9830299999999</v>
      </c>
      <c r="Y45" s="107">
        <v>35472.763413314533</v>
      </c>
    </row>
    <row r="46" spans="1:25" s="557" customFormat="1" ht="12.95" customHeight="1" x14ac:dyDescent="0.2">
      <c r="A46" s="283" t="s">
        <v>1511</v>
      </c>
      <c r="B46" s="114">
        <v>98.227955823070587</v>
      </c>
      <c r="C46" s="114">
        <v>96.817263250426805</v>
      </c>
      <c r="D46" s="114">
        <v>99.906320460893767</v>
      </c>
      <c r="E46" s="114">
        <v>99.622379465394232</v>
      </c>
      <c r="F46" s="114" t="s">
        <v>1933</v>
      </c>
      <c r="G46" s="114">
        <v>79.746679300330456</v>
      </c>
      <c r="H46" s="114">
        <v>99.742061505669199</v>
      </c>
      <c r="I46" s="114">
        <v>98.001309912468955</v>
      </c>
      <c r="J46" s="114">
        <v>94.367671562736177</v>
      </c>
      <c r="K46" s="114">
        <v>93.779280873074484</v>
      </c>
      <c r="L46" s="114">
        <v>99.458715635110792</v>
      </c>
      <c r="M46" s="114">
        <v>99.620228899342578</v>
      </c>
      <c r="N46" s="114">
        <v>98.232623631088572</v>
      </c>
      <c r="O46" s="114">
        <v>96.363731601176724</v>
      </c>
      <c r="P46" s="114">
        <v>97.485475075939803</v>
      </c>
      <c r="Q46" s="114">
        <v>97.364179184243895</v>
      </c>
      <c r="R46" s="114">
        <v>92.026197924392079</v>
      </c>
      <c r="S46" s="114">
        <v>66.714775802986495</v>
      </c>
      <c r="T46" s="114">
        <v>99.886083685682564</v>
      </c>
      <c r="U46" s="114">
        <v>99.872718822393637</v>
      </c>
      <c r="V46" s="114">
        <v>99.435998613235952</v>
      </c>
      <c r="W46" s="114">
        <v>96.691691535192632</v>
      </c>
      <c r="X46" s="114">
        <v>98.73805084989101</v>
      </c>
      <c r="Y46" s="114">
        <v>97.780551854580551</v>
      </c>
    </row>
    <row r="47" spans="1:25" s="557" customFormat="1" ht="18" customHeight="1" x14ac:dyDescent="0.2">
      <c r="A47" s="914" t="s">
        <v>814</v>
      </c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</row>
    <row r="48" spans="1:25" s="557" customFormat="1" ht="12.95" customHeight="1" x14ac:dyDescent="0.2">
      <c r="A48" s="282" t="s">
        <v>1510</v>
      </c>
      <c r="B48" s="107">
        <v>2315.39653</v>
      </c>
      <c r="C48" s="107">
        <v>1249.3061599999999</v>
      </c>
      <c r="D48" s="107">
        <v>735.43220999999994</v>
      </c>
      <c r="E48" s="107">
        <v>628.92111</v>
      </c>
      <c r="F48" s="107">
        <v>0</v>
      </c>
      <c r="G48" s="107">
        <v>305.99775</v>
      </c>
      <c r="H48" s="107">
        <v>140.06729000000001</v>
      </c>
      <c r="I48" s="107">
        <v>0</v>
      </c>
      <c r="J48" s="107">
        <v>102.5</v>
      </c>
      <c r="K48" s="107">
        <v>68.319559999999996</v>
      </c>
      <c r="L48" s="107">
        <v>241.35917000000001</v>
      </c>
      <c r="M48" s="107">
        <v>90.001999999999995</v>
      </c>
      <c r="N48" s="107">
        <v>3857.63958</v>
      </c>
      <c r="O48" s="107">
        <v>132.3835</v>
      </c>
      <c r="P48" s="107">
        <v>2943.5272099999997</v>
      </c>
      <c r="Q48" s="107">
        <v>21.704429999999999</v>
      </c>
      <c r="R48" s="107">
        <v>0</v>
      </c>
      <c r="S48" s="107">
        <v>0</v>
      </c>
      <c r="T48" s="107">
        <v>5293.5383400000001</v>
      </c>
      <c r="U48" s="107">
        <v>140</v>
      </c>
      <c r="V48" s="107">
        <v>1325.7498700000001</v>
      </c>
      <c r="W48" s="107">
        <v>16.599</v>
      </c>
      <c r="X48" s="107">
        <v>483.25</v>
      </c>
      <c r="Y48" s="107">
        <v>20091.69371</v>
      </c>
    </row>
    <row r="49" spans="1:25" s="557" customFormat="1" ht="12.95" customHeight="1" x14ac:dyDescent="0.2">
      <c r="A49" s="282" t="s">
        <v>1991</v>
      </c>
      <c r="B49" s="107">
        <v>1104.20128</v>
      </c>
      <c r="C49" s="107">
        <v>131.02396999999999</v>
      </c>
      <c r="D49" s="107">
        <v>0.501</v>
      </c>
      <c r="E49" s="107">
        <v>125.78422</v>
      </c>
      <c r="F49" s="107">
        <v>0</v>
      </c>
      <c r="G49" s="107">
        <v>152.998875</v>
      </c>
      <c r="H49" s="107">
        <v>40</v>
      </c>
      <c r="I49" s="107">
        <v>0</v>
      </c>
      <c r="J49" s="107">
        <v>0</v>
      </c>
      <c r="K49" s="107">
        <v>0</v>
      </c>
      <c r="L49" s="107">
        <v>0</v>
      </c>
      <c r="M49" s="107">
        <v>0</v>
      </c>
      <c r="N49" s="107">
        <v>0</v>
      </c>
      <c r="O49" s="107">
        <v>0</v>
      </c>
      <c r="P49" s="107">
        <v>1261.06819</v>
      </c>
      <c r="Q49" s="107">
        <v>0</v>
      </c>
      <c r="R49" s="107">
        <v>0</v>
      </c>
      <c r="S49" s="107">
        <v>0</v>
      </c>
      <c r="T49" s="107">
        <v>0</v>
      </c>
      <c r="U49" s="107">
        <v>0</v>
      </c>
      <c r="V49" s="107">
        <v>60</v>
      </c>
      <c r="W49" s="107">
        <v>0</v>
      </c>
      <c r="X49" s="107">
        <v>0</v>
      </c>
      <c r="Y49" s="107">
        <v>2875.5775349999999</v>
      </c>
    </row>
    <row r="50" spans="1:25" s="557" customFormat="1" ht="12.95" customHeight="1" x14ac:dyDescent="0.2">
      <c r="A50" s="283" t="s">
        <v>1511</v>
      </c>
      <c r="B50" s="114">
        <v>52.310489123865104</v>
      </c>
      <c r="C50" s="114">
        <v>89.512260949709884</v>
      </c>
      <c r="D50" s="114">
        <v>99.931876793919599</v>
      </c>
      <c r="E50" s="114">
        <v>80.000000318004908</v>
      </c>
      <c r="F50" s="114" t="s">
        <v>1933</v>
      </c>
      <c r="G50" s="114">
        <v>50</v>
      </c>
      <c r="H50" s="114">
        <v>71.442297484302003</v>
      </c>
      <c r="I50" s="114" t="s">
        <v>1933</v>
      </c>
      <c r="J50" s="114">
        <v>100</v>
      </c>
      <c r="K50" s="114">
        <v>100</v>
      </c>
      <c r="L50" s="114">
        <v>100</v>
      </c>
      <c r="M50" s="114">
        <v>100</v>
      </c>
      <c r="N50" s="114">
        <v>100</v>
      </c>
      <c r="O50" s="114">
        <v>100</v>
      </c>
      <c r="P50" s="114">
        <v>57.157923129917322</v>
      </c>
      <c r="Q50" s="114">
        <v>100</v>
      </c>
      <c r="R50" s="114" t="s">
        <v>1933</v>
      </c>
      <c r="S50" s="114" t="s">
        <v>1933</v>
      </c>
      <c r="T50" s="114">
        <v>100</v>
      </c>
      <c r="U50" s="114">
        <v>100</v>
      </c>
      <c r="V50" s="114">
        <v>95.474259409129715</v>
      </c>
      <c r="W50" s="114">
        <v>100</v>
      </c>
      <c r="X50" s="114">
        <v>100</v>
      </c>
      <c r="Y50" s="114">
        <v>85.687729583649912</v>
      </c>
    </row>
    <row r="51" spans="1:25" s="557" customFormat="1" ht="18" customHeight="1" x14ac:dyDescent="0.2">
      <c r="A51" s="908" t="s">
        <v>815</v>
      </c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</row>
    <row r="52" spans="1:25" s="557" customFormat="1" ht="12.95" customHeight="1" x14ac:dyDescent="0.2">
      <c r="A52" s="282" t="s">
        <v>1510</v>
      </c>
      <c r="B52" s="107">
        <v>135428.39269000001</v>
      </c>
      <c r="C52" s="107">
        <v>16789.242630000004</v>
      </c>
      <c r="D52" s="107">
        <v>0</v>
      </c>
      <c r="E52" s="107">
        <v>0</v>
      </c>
      <c r="F52" s="107">
        <v>0</v>
      </c>
      <c r="G52" s="107">
        <v>0</v>
      </c>
      <c r="H52" s="107">
        <v>37374.788939999999</v>
      </c>
      <c r="I52" s="107">
        <v>0</v>
      </c>
      <c r="J52" s="107">
        <v>127609.90500999999</v>
      </c>
      <c r="K52" s="107">
        <v>0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317202.32926999999</v>
      </c>
    </row>
    <row r="53" spans="1:25" s="557" customFormat="1" ht="12.95" customHeight="1" x14ac:dyDescent="0.2">
      <c r="A53" s="282" t="s">
        <v>1991</v>
      </c>
      <c r="B53" s="107">
        <v>58434.69629</v>
      </c>
      <c r="C53" s="107">
        <v>9827.9069999999992</v>
      </c>
      <c r="D53" s="107">
        <v>0</v>
      </c>
      <c r="E53" s="107">
        <v>0</v>
      </c>
      <c r="F53" s="107">
        <v>0</v>
      </c>
      <c r="G53" s="107">
        <v>0</v>
      </c>
      <c r="H53" s="107">
        <v>13892.51533</v>
      </c>
      <c r="I53" s="107">
        <v>0</v>
      </c>
      <c r="J53" s="107">
        <v>38237.565459999991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120392.68407999998</v>
      </c>
    </row>
    <row r="54" spans="1:25" s="557" customFormat="1" ht="12.95" customHeight="1" thickBot="1" x14ac:dyDescent="0.25">
      <c r="A54" s="284" t="s">
        <v>1511</v>
      </c>
      <c r="B54" s="120">
        <v>56.85196056061973</v>
      </c>
      <c r="C54" s="120">
        <v>41.46307122610213</v>
      </c>
      <c r="D54" s="120" t="s">
        <v>1933</v>
      </c>
      <c r="E54" s="120" t="s">
        <v>1933</v>
      </c>
      <c r="F54" s="120" t="s">
        <v>1933</v>
      </c>
      <c r="G54" s="120" t="s">
        <v>1933</v>
      </c>
      <c r="H54" s="120">
        <v>62.829180514430483</v>
      </c>
      <c r="I54" s="120" t="s">
        <v>1933</v>
      </c>
      <c r="J54" s="120">
        <v>70.035581911134912</v>
      </c>
      <c r="K54" s="120" t="s">
        <v>1933</v>
      </c>
      <c r="L54" s="120" t="s">
        <v>1933</v>
      </c>
      <c r="M54" s="120" t="s">
        <v>1933</v>
      </c>
      <c r="N54" s="120" t="s">
        <v>1933</v>
      </c>
      <c r="O54" s="120" t="s">
        <v>1933</v>
      </c>
      <c r="P54" s="120" t="s">
        <v>1933</v>
      </c>
      <c r="Q54" s="120" t="s">
        <v>1933</v>
      </c>
      <c r="R54" s="120" t="s">
        <v>1933</v>
      </c>
      <c r="S54" s="120" t="s">
        <v>1933</v>
      </c>
      <c r="T54" s="120" t="s">
        <v>1933</v>
      </c>
      <c r="U54" s="120" t="s">
        <v>1933</v>
      </c>
      <c r="V54" s="120" t="s">
        <v>1933</v>
      </c>
      <c r="W54" s="120" t="s">
        <v>1933</v>
      </c>
      <c r="X54" s="120" t="s">
        <v>1933</v>
      </c>
      <c r="Y54" s="120">
        <v>62.045460272291152</v>
      </c>
    </row>
    <row r="55" spans="1:25" s="557" customFormat="1" ht="12.95" customHeight="1" x14ac:dyDescent="0.2">
      <c r="A55" s="558"/>
      <c r="B55" s="559"/>
      <c r="C55" s="559"/>
      <c r="D55" s="559"/>
      <c r="E55" s="559"/>
      <c r="F55" s="559"/>
      <c r="G55" s="559"/>
      <c r="H55" s="559"/>
      <c r="I55" s="559"/>
      <c r="J55" s="559"/>
      <c r="K55" s="559"/>
      <c r="L55" s="559"/>
      <c r="M55" s="559"/>
      <c r="N55" s="559"/>
      <c r="O55" s="559"/>
      <c r="P55" s="559"/>
      <c r="Q55" s="559"/>
      <c r="R55" s="559"/>
      <c r="S55" s="559"/>
      <c r="T55" s="559"/>
      <c r="U55" s="559"/>
      <c r="V55" s="559"/>
      <c r="W55" s="559"/>
      <c r="X55" s="559"/>
      <c r="Y55" s="559"/>
    </row>
  </sheetData>
  <mergeCells count="4">
    <mergeCell ref="I7:L7"/>
    <mergeCell ref="W7:Y7"/>
    <mergeCell ref="A5:J6"/>
    <mergeCell ref="K5:Y6"/>
  </mergeCells>
  <phoneticPr fontId="66" type="noConversion"/>
  <conditionalFormatting sqref="X8 P8:V8">
    <cfRule type="expression" dxfId="147" priority="25" stopIfTrue="1">
      <formula>#REF!=1</formula>
    </cfRule>
  </conditionalFormatting>
  <conditionalFormatting sqref="Y8">
    <cfRule type="expression" dxfId="146" priority="23" stopIfTrue="1">
      <formula>$AB8=1</formula>
    </cfRule>
  </conditionalFormatting>
  <conditionalFormatting sqref="B8:O8">
    <cfRule type="expression" dxfId="145" priority="879" stopIfTrue="1">
      <formula>#REF!=1</formula>
    </cfRule>
  </conditionalFormatting>
  <conditionalFormatting sqref="Z8:AE8">
    <cfRule type="expression" dxfId="144" priority="880" stopIfTrue="1">
      <formula>#REF!=1</formula>
    </cfRule>
  </conditionalFormatting>
  <conditionalFormatting sqref="Y8">
    <cfRule type="expression" dxfId="143" priority="88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9" scale="75" fitToWidth="2" orientation="portrait" r:id="rId1"/>
  <headerFooter alignWithMargins="0"/>
  <colBreaks count="1" manualBreakCount="1">
    <brk id="11" min="2" max="5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E94"/>
  <sheetViews>
    <sheetView showGridLines="0" zoomScaleNormal="100" workbookViewId="0">
      <pane xSplit="1" ySplit="8" topLeftCell="H20" activePane="bottomRight" state="frozen"/>
      <selection activeCell="AM19" sqref="AM19"/>
      <selection pane="topRight" activeCell="AM19" sqref="AM19"/>
      <selection pane="bottomLeft" activeCell="AM19" sqref="AM19"/>
      <selection pane="bottomRight" activeCell="A5" sqref="A5:L6"/>
    </sheetView>
  </sheetViews>
  <sheetFormatPr defaultRowHeight="12.75" x14ac:dyDescent="0.2"/>
  <cols>
    <col min="1" max="1" width="34.28515625" style="484" customWidth="1"/>
    <col min="2" max="24" width="8.7109375" style="484" customWidth="1"/>
    <col min="25" max="25" width="7.5703125" style="484" customWidth="1"/>
    <col min="26" max="30" width="8.7109375" style="484" customWidth="1"/>
    <col min="31" max="31" width="8.42578125" style="484" customWidth="1"/>
    <col min="32" max="33" width="8.7109375" style="484" customWidth="1"/>
    <col min="34" max="16384" width="9.140625" style="484"/>
  </cols>
  <sheetData>
    <row r="1" spans="1:31" s="541" customFormat="1" x14ac:dyDescent="0.2">
      <c r="A1" s="877" t="s">
        <v>624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31" x14ac:dyDescent="0.2">
      <c r="A2" s="877" t="s">
        <v>625</v>
      </c>
    </row>
    <row r="3" spans="1:31" s="1020" customFormat="1" ht="15" customHeight="1" x14ac:dyDescent="0.2">
      <c r="A3" s="1137" t="s">
        <v>950</v>
      </c>
      <c r="AC3" s="1141" t="s">
        <v>996</v>
      </c>
      <c r="AE3" s="1057"/>
    </row>
    <row r="4" spans="1:31" s="487" customFormat="1" ht="12" customHeight="1" x14ac:dyDescent="0.2"/>
    <row r="5" spans="1:31" s="487" customFormat="1" ht="18" customHeight="1" x14ac:dyDescent="0.2">
      <c r="A5" s="1982" t="s">
        <v>1399</v>
      </c>
      <c r="B5" s="1982"/>
      <c r="C5" s="1982"/>
      <c r="D5" s="1982"/>
      <c r="E5" s="1982"/>
      <c r="F5" s="1982"/>
      <c r="G5" s="1982"/>
      <c r="H5" s="1982"/>
      <c r="I5" s="1982"/>
      <c r="J5" s="1982"/>
      <c r="K5" s="1982"/>
      <c r="L5" s="1982"/>
      <c r="M5" s="1975" t="s">
        <v>1400</v>
      </c>
      <c r="N5" s="1975"/>
      <c r="O5" s="1975"/>
      <c r="P5" s="1975"/>
      <c r="Q5" s="1975"/>
      <c r="R5" s="1975"/>
      <c r="S5" s="1975"/>
      <c r="T5" s="1975"/>
      <c r="U5" s="1975"/>
      <c r="V5" s="1975"/>
      <c r="W5" s="1975"/>
      <c r="X5" s="1975"/>
      <c r="Y5" s="1975"/>
      <c r="Z5" s="1975"/>
      <c r="AA5" s="1975"/>
      <c r="AB5" s="1975"/>
      <c r="AC5" s="1975"/>
    </row>
    <row r="6" spans="1:31" s="487" customFormat="1" ht="18" customHeight="1" x14ac:dyDescent="0.2">
      <c r="A6" s="1982"/>
      <c r="B6" s="1982"/>
      <c r="C6" s="1982"/>
      <c r="D6" s="1982"/>
      <c r="E6" s="1982"/>
      <c r="F6" s="1982"/>
      <c r="G6" s="1982"/>
      <c r="H6" s="1982"/>
      <c r="I6" s="1982"/>
      <c r="J6" s="1982"/>
      <c r="K6" s="1982"/>
      <c r="L6" s="1982"/>
      <c r="M6" s="1975"/>
      <c r="N6" s="1975"/>
      <c r="O6" s="1975"/>
      <c r="P6" s="1975"/>
      <c r="Q6" s="1975"/>
      <c r="R6" s="1975"/>
      <c r="S6" s="1975"/>
      <c r="T6" s="1975"/>
      <c r="U6" s="1975"/>
      <c r="V6" s="1975"/>
      <c r="W6" s="1975"/>
      <c r="X6" s="1975"/>
      <c r="Y6" s="1975"/>
      <c r="Z6" s="1975"/>
      <c r="AA6" s="1975"/>
      <c r="AB6" s="1975"/>
      <c r="AC6" s="1975"/>
    </row>
    <row r="7" spans="1:31" s="487" customFormat="1" ht="12" customHeight="1" thickBot="1" x14ac:dyDescent="0.25">
      <c r="AC7" s="542" t="s">
        <v>1041</v>
      </c>
      <c r="AE7" s="543"/>
    </row>
    <row r="8" spans="1:31" s="544" customFormat="1" ht="69.95" customHeight="1" thickBot="1" x14ac:dyDescent="0.25">
      <c r="A8" s="1341"/>
      <c r="B8" s="1342" t="s">
        <v>1538</v>
      </c>
      <c r="C8" s="1342" t="s">
        <v>1074</v>
      </c>
      <c r="D8" s="1342" t="s">
        <v>1033</v>
      </c>
      <c r="E8" s="1342" t="s">
        <v>1899</v>
      </c>
      <c r="F8" s="1342" t="s">
        <v>1901</v>
      </c>
      <c r="G8" s="1342" t="s">
        <v>1900</v>
      </c>
      <c r="H8" s="1342" t="s">
        <v>1090</v>
      </c>
      <c r="I8" s="1342" t="s">
        <v>1976</v>
      </c>
      <c r="J8" s="1342" t="s">
        <v>1902</v>
      </c>
      <c r="K8" s="1342" t="s">
        <v>1908</v>
      </c>
      <c r="L8" s="1342" t="s">
        <v>1076</v>
      </c>
      <c r="M8" s="1342" t="s">
        <v>1102</v>
      </c>
      <c r="N8" s="1342" t="s">
        <v>1997</v>
      </c>
      <c r="O8" s="1342" t="s">
        <v>1881</v>
      </c>
      <c r="P8" s="1342" t="s">
        <v>1028</v>
      </c>
      <c r="Q8" s="1342" t="s">
        <v>1030</v>
      </c>
      <c r="R8" s="1342" t="s">
        <v>1753</v>
      </c>
      <c r="S8" s="1342" t="s">
        <v>1077</v>
      </c>
      <c r="T8" s="1342" t="s">
        <v>1032</v>
      </c>
      <c r="U8" s="1342" t="s">
        <v>1031</v>
      </c>
      <c r="V8" s="1342" t="s">
        <v>1101</v>
      </c>
      <c r="W8" s="1342" t="s">
        <v>1934</v>
      </c>
      <c r="X8" s="1342" t="s">
        <v>1100</v>
      </c>
      <c r="Y8" s="1342" t="s">
        <v>1073</v>
      </c>
      <c r="Z8" s="1342" t="s">
        <v>1488</v>
      </c>
      <c r="AA8" s="1342" t="s">
        <v>1029</v>
      </c>
      <c r="AB8" s="1342" t="s">
        <v>1022</v>
      </c>
      <c r="AC8" s="1333" t="s">
        <v>1422</v>
      </c>
    </row>
    <row r="9" spans="1:31" s="545" customFormat="1" ht="12.95" customHeight="1" x14ac:dyDescent="0.2">
      <c r="A9" s="1344" t="s">
        <v>810</v>
      </c>
      <c r="B9" s="1741">
        <v>792710.64457999985</v>
      </c>
      <c r="C9" s="1741">
        <v>860806.48798000021</v>
      </c>
      <c r="D9" s="1741">
        <v>1192587.0982299999</v>
      </c>
      <c r="E9" s="1741">
        <v>192121.73383999997</v>
      </c>
      <c r="F9" s="1741">
        <v>924.30399999999997</v>
      </c>
      <c r="G9" s="1741">
        <v>223215.26834790001</v>
      </c>
      <c r="H9" s="1741">
        <v>1129744.7582199979</v>
      </c>
      <c r="I9" s="1741">
        <v>154397.637228476</v>
      </c>
      <c r="J9" s="1741">
        <v>7107.7460000000001</v>
      </c>
      <c r="K9" s="1741">
        <v>636646.72198999999</v>
      </c>
      <c r="L9" s="1741">
        <v>415466.35938000004</v>
      </c>
      <c r="M9" s="1741">
        <v>4371.3566600100003</v>
      </c>
      <c r="N9" s="1741">
        <v>74543.116650000011</v>
      </c>
      <c r="O9" s="1741">
        <v>467986.89113999996</v>
      </c>
      <c r="P9" s="1741">
        <v>637523.80781999999</v>
      </c>
      <c r="Q9" s="1741">
        <v>222893.12153999999</v>
      </c>
      <c r="R9" s="1741">
        <v>113616.20502000002</v>
      </c>
      <c r="S9" s="1741">
        <v>157754.63235999999</v>
      </c>
      <c r="T9" s="1741">
        <v>42047.858309999996</v>
      </c>
      <c r="U9" s="1741">
        <v>105492.69248000001</v>
      </c>
      <c r="V9" s="1741">
        <v>151718.24235000001</v>
      </c>
      <c r="W9" s="1741">
        <v>321761.15939999995</v>
      </c>
      <c r="X9" s="1741">
        <v>270988.56725000002</v>
      </c>
      <c r="Y9" s="1741">
        <v>3634.5031799999997</v>
      </c>
      <c r="Z9" s="1741">
        <v>289331.06225000002</v>
      </c>
      <c r="AA9" s="1741">
        <v>628142.63856999984</v>
      </c>
      <c r="AB9" s="1741">
        <v>154835.61415000001</v>
      </c>
      <c r="AC9" s="1741">
        <v>9252370.2289263848</v>
      </c>
    </row>
    <row r="10" spans="1:31" s="545" customFormat="1" ht="12.95" customHeight="1" x14ac:dyDescent="0.2">
      <c r="A10" s="197" t="s">
        <v>1219</v>
      </c>
      <c r="B10" s="193">
        <v>80954.121350000016</v>
      </c>
      <c r="C10" s="193">
        <v>233190.06580000001</v>
      </c>
      <c r="D10" s="193">
        <v>139814.08304</v>
      </c>
      <c r="E10" s="193">
        <v>1762.6569500000003</v>
      </c>
      <c r="F10" s="193">
        <v>0</v>
      </c>
      <c r="G10" s="193">
        <v>0</v>
      </c>
      <c r="H10" s="193">
        <v>160.61827</v>
      </c>
      <c r="I10" s="193">
        <v>0</v>
      </c>
      <c r="J10" s="193">
        <v>0</v>
      </c>
      <c r="K10" s="193">
        <v>0</v>
      </c>
      <c r="L10" s="193">
        <v>21681.772219999992</v>
      </c>
      <c r="M10" s="193">
        <v>0</v>
      </c>
      <c r="N10" s="193">
        <v>53.997539999999994</v>
      </c>
      <c r="O10" s="193">
        <v>58819.070749999999</v>
      </c>
      <c r="P10" s="193">
        <v>50587.150929999996</v>
      </c>
      <c r="Q10" s="193">
        <v>0</v>
      </c>
      <c r="R10" s="193">
        <v>1734.24126</v>
      </c>
      <c r="S10" s="193">
        <v>1088.8321699999999</v>
      </c>
      <c r="T10" s="193">
        <v>0</v>
      </c>
      <c r="U10" s="193">
        <v>642.00678000000005</v>
      </c>
      <c r="V10" s="193">
        <v>301.16073</v>
      </c>
      <c r="W10" s="193">
        <v>24869.223099999999</v>
      </c>
      <c r="X10" s="193">
        <v>407.13648000000001</v>
      </c>
      <c r="Y10" s="193">
        <v>-2.0640000000000002E-2</v>
      </c>
      <c r="Z10" s="193">
        <v>1.6307</v>
      </c>
      <c r="AA10" s="193">
        <v>267045.88890999998</v>
      </c>
      <c r="AB10" s="193">
        <v>8732.0008500000004</v>
      </c>
      <c r="AC10" s="194">
        <v>891845.6371899998</v>
      </c>
    </row>
    <row r="11" spans="1:31" s="545" customFormat="1" ht="12.95" customHeight="1" x14ac:dyDescent="0.2">
      <c r="A11" s="197" t="s">
        <v>1386</v>
      </c>
      <c r="B11" s="193">
        <v>0</v>
      </c>
      <c r="C11" s="193">
        <v>1432.2250699999997</v>
      </c>
      <c r="D11" s="193">
        <v>907.99757000000011</v>
      </c>
      <c r="E11" s="193">
        <v>0</v>
      </c>
      <c r="F11" s="193">
        <v>0</v>
      </c>
      <c r="G11" s="193">
        <v>0</v>
      </c>
      <c r="H11" s="193">
        <v>2407.9129699999899</v>
      </c>
      <c r="I11" s="193">
        <v>4358.1387599999998</v>
      </c>
      <c r="J11" s="193">
        <v>0</v>
      </c>
      <c r="K11" s="193">
        <v>0</v>
      </c>
      <c r="L11" s="193">
        <v>0</v>
      </c>
      <c r="M11" s="193">
        <v>0</v>
      </c>
      <c r="N11" s="193">
        <v>80.668000000000006</v>
      </c>
      <c r="O11" s="193">
        <v>486.18216999999999</v>
      </c>
      <c r="P11" s="193">
        <v>0</v>
      </c>
      <c r="Q11" s="193">
        <v>0</v>
      </c>
      <c r="R11" s="193">
        <v>62.01194000000001</v>
      </c>
      <c r="S11" s="193">
        <v>221.49592999999999</v>
      </c>
      <c r="T11" s="193">
        <v>0</v>
      </c>
      <c r="U11" s="193">
        <v>88.638809999999992</v>
      </c>
      <c r="V11" s="193">
        <v>2.9409999999999998</v>
      </c>
      <c r="W11" s="193">
        <v>0</v>
      </c>
      <c r="X11" s="193">
        <v>0</v>
      </c>
      <c r="Y11" s="193">
        <v>0</v>
      </c>
      <c r="Z11" s="193">
        <v>114.85464</v>
      </c>
      <c r="AA11" s="193">
        <v>0</v>
      </c>
      <c r="AB11" s="193">
        <v>0</v>
      </c>
      <c r="AC11" s="194">
        <v>10163.06685999999</v>
      </c>
    </row>
    <row r="12" spans="1:31" s="545" customFormat="1" ht="12.95" customHeight="1" x14ac:dyDescent="0.2">
      <c r="A12" s="199" t="s">
        <v>1387</v>
      </c>
      <c r="B12" s="546">
        <v>18307.240150000001</v>
      </c>
      <c r="C12" s="546">
        <v>31881.416309999997</v>
      </c>
      <c r="D12" s="546">
        <v>46175.805959999998</v>
      </c>
      <c r="E12" s="546">
        <v>6774.4541300000001</v>
      </c>
      <c r="F12" s="546">
        <v>0</v>
      </c>
      <c r="G12" s="546">
        <v>7089.2823568000003</v>
      </c>
      <c r="H12" s="546">
        <v>23265.047559999995</v>
      </c>
      <c r="I12" s="546">
        <v>69157.352881310988</v>
      </c>
      <c r="J12" s="546">
        <v>0</v>
      </c>
      <c r="K12" s="546">
        <v>23545.977019999998</v>
      </c>
      <c r="L12" s="546">
        <v>44800.168139999994</v>
      </c>
      <c r="M12" s="546">
        <v>95.299859999999995</v>
      </c>
      <c r="N12" s="546">
        <v>1225.90671</v>
      </c>
      <c r="O12" s="546">
        <v>8010.3387299999995</v>
      </c>
      <c r="P12" s="546">
        <v>12863.818709999998</v>
      </c>
      <c r="Q12" s="546">
        <v>5560.7092199999997</v>
      </c>
      <c r="R12" s="546">
        <v>6426.95813</v>
      </c>
      <c r="S12" s="546">
        <v>6270.6811699999998</v>
      </c>
      <c r="T12" s="546">
        <v>384.19009</v>
      </c>
      <c r="U12" s="546">
        <v>4900.6717600000002</v>
      </c>
      <c r="V12" s="546">
        <v>8355.7364199999993</v>
      </c>
      <c r="W12" s="546">
        <v>8116.3868199999997</v>
      </c>
      <c r="X12" s="546">
        <v>6204.1375399999988</v>
      </c>
      <c r="Y12" s="546">
        <v>351.60550999999998</v>
      </c>
      <c r="Z12" s="546">
        <v>29183.154309999998</v>
      </c>
      <c r="AA12" s="546">
        <v>11120.711719999996</v>
      </c>
      <c r="AB12" s="546">
        <v>19877.968850000001</v>
      </c>
      <c r="AC12" s="194">
        <v>399945.02005811111</v>
      </c>
    </row>
    <row r="13" spans="1:31" s="545" customFormat="1" ht="12.95" customHeight="1" x14ac:dyDescent="0.2">
      <c r="A13" s="199" t="s">
        <v>1222</v>
      </c>
      <c r="B13" s="546">
        <v>316480.17556</v>
      </c>
      <c r="C13" s="546">
        <v>193221.85200000001</v>
      </c>
      <c r="D13" s="546">
        <v>443329.80115999997</v>
      </c>
      <c r="E13" s="546">
        <v>57068.394189999999</v>
      </c>
      <c r="F13" s="546">
        <v>0</v>
      </c>
      <c r="G13" s="546">
        <v>47718.451912000004</v>
      </c>
      <c r="H13" s="546">
        <v>502706.09201999899</v>
      </c>
      <c r="I13" s="546">
        <v>6988.0131700000002</v>
      </c>
      <c r="J13" s="546">
        <v>0</v>
      </c>
      <c r="K13" s="546">
        <v>227389.80240000002</v>
      </c>
      <c r="L13" s="546">
        <v>110418.42038000004</v>
      </c>
      <c r="M13" s="546">
        <v>1813.7853600000001</v>
      </c>
      <c r="N13" s="546">
        <v>23627.54119</v>
      </c>
      <c r="O13" s="546">
        <v>164965.15368000002</v>
      </c>
      <c r="P13" s="546">
        <v>192732.51243</v>
      </c>
      <c r="Q13" s="546">
        <v>83341.743680000014</v>
      </c>
      <c r="R13" s="546">
        <v>41944.346300000005</v>
      </c>
      <c r="S13" s="546">
        <v>74712.452380000002</v>
      </c>
      <c r="T13" s="546">
        <v>5106.0439000000006</v>
      </c>
      <c r="U13" s="546">
        <v>30825.929159999996</v>
      </c>
      <c r="V13" s="546">
        <v>64959.331750000005</v>
      </c>
      <c r="W13" s="546">
        <v>90698.350279999999</v>
      </c>
      <c r="X13" s="546">
        <v>86320.736000000004</v>
      </c>
      <c r="Y13" s="546">
        <v>1251.7414099999999</v>
      </c>
      <c r="Z13" s="546">
        <v>93886.226319999987</v>
      </c>
      <c r="AA13" s="546">
        <v>133186.70169999992</v>
      </c>
      <c r="AB13" s="546">
        <v>35265.792689999995</v>
      </c>
      <c r="AC13" s="194">
        <v>3029959.3910219986</v>
      </c>
    </row>
    <row r="14" spans="1:31" s="545" customFormat="1" ht="12.95" customHeight="1" x14ac:dyDescent="0.2">
      <c r="A14" s="200" t="s">
        <v>1925</v>
      </c>
      <c r="B14" s="546">
        <v>171.36125000000001</v>
      </c>
      <c r="C14" s="546">
        <v>801.13864999999998</v>
      </c>
      <c r="D14" s="546">
        <v>1237.4302399999999</v>
      </c>
      <c r="E14" s="546">
        <v>0.39676</v>
      </c>
      <c r="F14" s="546">
        <v>0</v>
      </c>
      <c r="G14" s="546">
        <v>0</v>
      </c>
      <c r="H14" s="546">
        <v>172.54335</v>
      </c>
      <c r="I14" s="546">
        <v>0</v>
      </c>
      <c r="J14" s="546">
        <v>0</v>
      </c>
      <c r="K14" s="546">
        <v>131.09888000000001</v>
      </c>
      <c r="L14" s="546">
        <v>4246.9041699999998</v>
      </c>
      <c r="M14" s="546">
        <v>0</v>
      </c>
      <c r="N14" s="546">
        <v>0</v>
      </c>
      <c r="O14" s="546">
        <v>79.811839999999989</v>
      </c>
      <c r="P14" s="546">
        <v>6855.9070599999995</v>
      </c>
      <c r="Q14" s="546">
        <v>0</v>
      </c>
      <c r="R14" s="546">
        <v>0</v>
      </c>
      <c r="S14" s="546">
        <v>8.1899700000000006</v>
      </c>
      <c r="T14" s="546">
        <v>0</v>
      </c>
      <c r="U14" s="546">
        <v>0</v>
      </c>
      <c r="V14" s="546">
        <v>0</v>
      </c>
      <c r="W14" s="546">
        <v>0</v>
      </c>
      <c r="X14" s="546">
        <v>9623.5707500000008</v>
      </c>
      <c r="Y14" s="546">
        <v>0</v>
      </c>
      <c r="Z14" s="546">
        <v>96.944339999999997</v>
      </c>
      <c r="AA14" s="546">
        <v>104.17786</v>
      </c>
      <c r="AB14" s="546">
        <v>1053.91785</v>
      </c>
      <c r="AC14" s="194">
        <v>24583.392970000001</v>
      </c>
    </row>
    <row r="15" spans="1:31" s="545" customFormat="1" ht="12.95" customHeight="1" x14ac:dyDescent="0.2">
      <c r="A15" s="200" t="s">
        <v>2026</v>
      </c>
      <c r="B15" s="546">
        <v>2031.05043</v>
      </c>
      <c r="C15" s="546">
        <v>7627.782290000001</v>
      </c>
      <c r="D15" s="546">
        <v>23947.475240000003</v>
      </c>
      <c r="E15" s="546">
        <v>1228.73603</v>
      </c>
      <c r="F15" s="546">
        <v>0</v>
      </c>
      <c r="G15" s="546">
        <v>594.84275000000002</v>
      </c>
      <c r="H15" s="546">
        <v>6745.4043699999902</v>
      </c>
      <c r="I15" s="546">
        <v>0.46983999999999998</v>
      </c>
      <c r="J15" s="546">
        <v>0</v>
      </c>
      <c r="K15" s="546">
        <v>1431.8198600000001</v>
      </c>
      <c r="L15" s="546">
        <v>8304.1874800000005</v>
      </c>
      <c r="M15" s="546">
        <v>3.2096</v>
      </c>
      <c r="N15" s="546">
        <v>54.329459999999997</v>
      </c>
      <c r="O15" s="546">
        <v>5535.9399099999991</v>
      </c>
      <c r="P15" s="546">
        <v>7064.4991099999997</v>
      </c>
      <c r="Q15" s="546">
        <v>347.25599999999997</v>
      </c>
      <c r="R15" s="546">
        <v>25.135290000000001</v>
      </c>
      <c r="S15" s="546">
        <v>15.069739999999999</v>
      </c>
      <c r="T15" s="546">
        <v>6.4855200000000002</v>
      </c>
      <c r="U15" s="546">
        <v>279.72609</v>
      </c>
      <c r="V15" s="546">
        <v>35.775640000000003</v>
      </c>
      <c r="W15" s="546">
        <v>1459.3054399999999</v>
      </c>
      <c r="X15" s="546">
        <v>3001.9688300000003</v>
      </c>
      <c r="Y15" s="546">
        <v>1.2242299999999999</v>
      </c>
      <c r="Z15" s="546">
        <v>1604.7325700000001</v>
      </c>
      <c r="AA15" s="546">
        <v>1570.3773200000001</v>
      </c>
      <c r="AB15" s="546">
        <v>427.07267999999999</v>
      </c>
      <c r="AC15" s="194">
        <v>73343.875720000011</v>
      </c>
    </row>
    <row r="16" spans="1:31" s="545" customFormat="1" ht="12.95" customHeight="1" x14ac:dyDescent="0.2">
      <c r="A16" s="201" t="s">
        <v>2010</v>
      </c>
      <c r="B16" s="546">
        <v>21969.81997</v>
      </c>
      <c r="C16" s="546">
        <v>29990.774419999987</v>
      </c>
      <c r="D16" s="546">
        <v>30634.2104</v>
      </c>
      <c r="E16" s="546">
        <v>2874.25153</v>
      </c>
      <c r="F16" s="546">
        <v>0</v>
      </c>
      <c r="G16" s="546">
        <v>11297.500239999999</v>
      </c>
      <c r="H16" s="546">
        <v>28417.852140000101</v>
      </c>
      <c r="I16" s="546">
        <v>19052.923647164997</v>
      </c>
      <c r="J16" s="546">
        <v>0</v>
      </c>
      <c r="K16" s="546">
        <v>34656.2425</v>
      </c>
      <c r="L16" s="546">
        <v>17511.414929999992</v>
      </c>
      <c r="M16" s="546">
        <v>9.1915300000000002</v>
      </c>
      <c r="N16" s="546">
        <v>4109.7545600000003</v>
      </c>
      <c r="O16" s="546">
        <v>10366.344630000001</v>
      </c>
      <c r="P16" s="546">
        <v>14850.49531</v>
      </c>
      <c r="Q16" s="546">
        <v>5514.1970499999998</v>
      </c>
      <c r="R16" s="546">
        <v>1453.44489</v>
      </c>
      <c r="S16" s="546">
        <v>1393.20128</v>
      </c>
      <c r="T16" s="546">
        <v>238.61194</v>
      </c>
      <c r="U16" s="546">
        <v>2048.1999000000001</v>
      </c>
      <c r="V16" s="546">
        <v>893.90044999999998</v>
      </c>
      <c r="W16" s="546">
        <v>15736.01296</v>
      </c>
      <c r="X16" s="546">
        <v>13168.317250000002</v>
      </c>
      <c r="Y16" s="546">
        <v>22.098470000000002</v>
      </c>
      <c r="Z16" s="546">
        <v>6176.5792199999996</v>
      </c>
      <c r="AA16" s="546">
        <v>10967.765330000004</v>
      </c>
      <c r="AB16" s="546">
        <v>8266.1280499999993</v>
      </c>
      <c r="AC16" s="194">
        <v>291619.2325971651</v>
      </c>
    </row>
    <row r="17" spans="1:29" s="545" customFormat="1" ht="12.95" customHeight="1" x14ac:dyDescent="0.2">
      <c r="A17" s="199" t="s">
        <v>1389</v>
      </c>
      <c r="B17" s="546">
        <v>120076.85733</v>
      </c>
      <c r="C17" s="546">
        <v>136757.56427000006</v>
      </c>
      <c r="D17" s="546">
        <v>188102.68998000002</v>
      </c>
      <c r="E17" s="546">
        <v>30249.964260000001</v>
      </c>
      <c r="F17" s="546">
        <v>0</v>
      </c>
      <c r="G17" s="546">
        <v>61620.626927900004</v>
      </c>
      <c r="H17" s="546">
        <v>217312.90342000002</v>
      </c>
      <c r="I17" s="546">
        <v>15255.91473</v>
      </c>
      <c r="J17" s="546">
        <v>0</v>
      </c>
      <c r="K17" s="546">
        <v>81932.507329999993</v>
      </c>
      <c r="L17" s="546">
        <v>91045.857639999973</v>
      </c>
      <c r="M17" s="546">
        <v>166.21017999999998</v>
      </c>
      <c r="N17" s="546">
        <v>21083.749789999998</v>
      </c>
      <c r="O17" s="546">
        <v>61603.152329999997</v>
      </c>
      <c r="P17" s="546">
        <v>106145.95407999998</v>
      </c>
      <c r="Q17" s="546">
        <v>21602.301390000001</v>
      </c>
      <c r="R17" s="546">
        <v>20753.600589999998</v>
      </c>
      <c r="S17" s="546">
        <v>7651.9289500000004</v>
      </c>
      <c r="T17" s="546">
        <v>930.34014000000002</v>
      </c>
      <c r="U17" s="546">
        <v>20009.257079999999</v>
      </c>
      <c r="V17" s="546">
        <v>7643.7556399999994</v>
      </c>
      <c r="W17" s="546">
        <v>54634.885940000007</v>
      </c>
      <c r="X17" s="546">
        <v>35577.467690000005</v>
      </c>
      <c r="Y17" s="546">
        <v>530.28098</v>
      </c>
      <c r="Z17" s="546">
        <v>39934.250200000002</v>
      </c>
      <c r="AA17" s="546">
        <v>79220.319509999972</v>
      </c>
      <c r="AB17" s="546">
        <v>40262.57978</v>
      </c>
      <c r="AC17" s="194">
        <v>1460104.9201579003</v>
      </c>
    </row>
    <row r="18" spans="1:29" s="545" customFormat="1" ht="12.95" customHeight="1" x14ac:dyDescent="0.2">
      <c r="A18" s="199" t="s">
        <v>801</v>
      </c>
      <c r="B18" s="193">
        <v>32209.188140000002</v>
      </c>
      <c r="C18" s="193">
        <v>42332.008370000003</v>
      </c>
      <c r="D18" s="193">
        <v>53255.974729999994</v>
      </c>
      <c r="E18" s="193">
        <v>8415.2885299999998</v>
      </c>
      <c r="F18" s="193">
        <v>0</v>
      </c>
      <c r="G18" s="193">
        <v>25971.2619404</v>
      </c>
      <c r="H18" s="193">
        <v>48475.600780000022</v>
      </c>
      <c r="I18" s="193">
        <v>4087.87246</v>
      </c>
      <c r="J18" s="193">
        <v>0</v>
      </c>
      <c r="K18" s="193">
        <v>21899.85916</v>
      </c>
      <c r="L18" s="193">
        <v>49320.134080000003</v>
      </c>
      <c r="M18" s="193">
        <v>24.23171</v>
      </c>
      <c r="N18" s="193">
        <v>4220.3744400000005</v>
      </c>
      <c r="O18" s="193">
        <v>21391.958579999999</v>
      </c>
      <c r="P18" s="193">
        <v>50407.399060000003</v>
      </c>
      <c r="Q18" s="193">
        <v>2115.7872000000002</v>
      </c>
      <c r="R18" s="193">
        <v>4275.5211600000002</v>
      </c>
      <c r="S18" s="193">
        <v>4270.63573</v>
      </c>
      <c r="T18" s="193">
        <v>109.06316000000001</v>
      </c>
      <c r="U18" s="193">
        <v>6712.884140000001</v>
      </c>
      <c r="V18" s="193">
        <v>4855.9301599999999</v>
      </c>
      <c r="W18" s="193">
        <v>38720.076560000001</v>
      </c>
      <c r="X18" s="193">
        <v>27988.387739999998</v>
      </c>
      <c r="Y18" s="193">
        <v>168.99427000000003</v>
      </c>
      <c r="Z18" s="193">
        <v>20518.968020000004</v>
      </c>
      <c r="AA18" s="193">
        <v>31572.102089999989</v>
      </c>
      <c r="AB18" s="193">
        <v>20624.429990000001</v>
      </c>
      <c r="AC18" s="194">
        <v>523943.93220040004</v>
      </c>
    </row>
    <row r="19" spans="1:29" s="545" customFormat="1" ht="12.95" customHeight="1" x14ac:dyDescent="0.2">
      <c r="A19" s="199" t="s">
        <v>1225</v>
      </c>
      <c r="B19" s="194">
        <v>12148.587410000004</v>
      </c>
      <c r="C19" s="194">
        <v>7454.9959499999968</v>
      </c>
      <c r="D19" s="194">
        <v>27693.353600000009</v>
      </c>
      <c r="E19" s="194">
        <v>14355.875720000002</v>
      </c>
      <c r="F19" s="194">
        <v>0</v>
      </c>
      <c r="G19" s="194">
        <v>1636.2724933000027</v>
      </c>
      <c r="H19" s="194">
        <v>21259.36397999998</v>
      </c>
      <c r="I19" s="194">
        <v>1149.6643799999997</v>
      </c>
      <c r="J19" s="194">
        <v>0</v>
      </c>
      <c r="K19" s="194">
        <v>4305.6717599999974</v>
      </c>
      <c r="L19" s="194">
        <v>10273.354850000003</v>
      </c>
      <c r="M19" s="194">
        <v>38.787790000000001</v>
      </c>
      <c r="N19" s="194">
        <v>176.69679999999971</v>
      </c>
      <c r="O19" s="194">
        <v>8580.2468100000006</v>
      </c>
      <c r="P19" s="194">
        <v>11068.101880000002</v>
      </c>
      <c r="Q19" s="194">
        <v>7291.8947499999995</v>
      </c>
      <c r="R19" s="194">
        <v>5263.2364599999983</v>
      </c>
      <c r="S19" s="194">
        <v>382.8796199999997</v>
      </c>
      <c r="T19" s="194">
        <v>216.07160999999999</v>
      </c>
      <c r="U19" s="194">
        <v>44.23786999999902</v>
      </c>
      <c r="V19" s="194">
        <v>3301.7005700000009</v>
      </c>
      <c r="W19" s="194">
        <v>4812.696560000004</v>
      </c>
      <c r="X19" s="194">
        <v>2247.5055999999968</v>
      </c>
      <c r="Y19" s="194">
        <v>28.667249999999967</v>
      </c>
      <c r="Z19" s="194">
        <v>13430.547329999998</v>
      </c>
      <c r="AA19" s="194">
        <v>9028.418649999996</v>
      </c>
      <c r="AB19" s="194">
        <v>2120.6210099999989</v>
      </c>
      <c r="AC19" s="194">
        <v>168309.45070330004</v>
      </c>
    </row>
    <row r="20" spans="1:29" s="545" customFormat="1" ht="12.95" customHeight="1" x14ac:dyDescent="0.2">
      <c r="A20" s="199" t="s">
        <v>1226</v>
      </c>
      <c r="B20" s="546">
        <v>129329.28409</v>
      </c>
      <c r="C20" s="546">
        <v>87468.169229999985</v>
      </c>
      <c r="D20" s="546">
        <v>144034.47993999999</v>
      </c>
      <c r="E20" s="546">
        <v>53158.702389999991</v>
      </c>
      <c r="F20" s="546">
        <v>0</v>
      </c>
      <c r="G20" s="546">
        <v>52315.343679999998</v>
      </c>
      <c r="H20" s="546">
        <v>176304.00486999899</v>
      </c>
      <c r="I20" s="546">
        <v>3279.1524900000004</v>
      </c>
      <c r="J20" s="546">
        <v>0</v>
      </c>
      <c r="K20" s="546">
        <v>180747.71145000003</v>
      </c>
      <c r="L20" s="546">
        <v>11059.81316</v>
      </c>
      <c r="M20" s="546">
        <v>1893.41805</v>
      </c>
      <c r="N20" s="546">
        <v>14166.534159999999</v>
      </c>
      <c r="O20" s="546">
        <v>67420.331209999975</v>
      </c>
      <c r="P20" s="546">
        <v>118623.21897999999</v>
      </c>
      <c r="Q20" s="546">
        <v>64677.758430000002</v>
      </c>
      <c r="R20" s="546">
        <v>21246.586540000004</v>
      </c>
      <c r="S20" s="546">
        <v>52774.371729999999</v>
      </c>
      <c r="T20" s="546">
        <v>32817.94384</v>
      </c>
      <c r="U20" s="546">
        <v>28574.992719999998</v>
      </c>
      <c r="V20" s="546">
        <v>53615.262470000001</v>
      </c>
      <c r="W20" s="546">
        <v>59104.181680000002</v>
      </c>
      <c r="X20" s="546">
        <v>50840.612939999999</v>
      </c>
      <c r="Y20" s="546">
        <v>1085.70054</v>
      </c>
      <c r="Z20" s="546">
        <v>67926.101779999997</v>
      </c>
      <c r="AA20" s="546">
        <v>47868.96280999999</v>
      </c>
      <c r="AB20" s="546">
        <v>6383.3025099999995</v>
      </c>
      <c r="AC20" s="194">
        <v>1526715.9416899988</v>
      </c>
    </row>
    <row r="21" spans="1:29" s="545" customFormat="1" ht="12.95" customHeight="1" x14ac:dyDescent="0.2">
      <c r="A21" s="199" t="s">
        <v>1227</v>
      </c>
      <c r="B21" s="546">
        <v>18331.131089999999</v>
      </c>
      <c r="C21" s="546">
        <v>19548.743280000002</v>
      </c>
      <c r="D21" s="546">
        <v>26359.795989999995</v>
      </c>
      <c r="E21" s="546">
        <v>4536.4634400000004</v>
      </c>
      <c r="F21" s="546">
        <v>0</v>
      </c>
      <c r="G21" s="546">
        <v>3230.71837</v>
      </c>
      <c r="H21" s="546">
        <v>36391.74748999998</v>
      </c>
      <c r="I21" s="546">
        <v>338.95282000000003</v>
      </c>
      <c r="J21" s="546">
        <v>0</v>
      </c>
      <c r="K21" s="546">
        <v>15863.914719999999</v>
      </c>
      <c r="L21" s="546">
        <v>6156.0501799999993</v>
      </c>
      <c r="M21" s="546">
        <v>111.80136</v>
      </c>
      <c r="N21" s="546">
        <v>1284.68352</v>
      </c>
      <c r="O21" s="546">
        <v>11841.958550000001</v>
      </c>
      <c r="P21" s="546">
        <v>13659.608839999999</v>
      </c>
      <c r="Q21" s="546">
        <v>7684.1732699999993</v>
      </c>
      <c r="R21" s="546">
        <v>3268.8185800000001</v>
      </c>
      <c r="S21" s="546">
        <v>4550.4049800000003</v>
      </c>
      <c r="T21" s="546">
        <v>451.21366999999998</v>
      </c>
      <c r="U21" s="546">
        <v>889.58308999999997</v>
      </c>
      <c r="V21" s="546">
        <v>3652.2924900000003</v>
      </c>
      <c r="W21" s="546">
        <v>5610.3139800000008</v>
      </c>
      <c r="X21" s="546">
        <v>5531.9351399999996</v>
      </c>
      <c r="Y21" s="546">
        <v>61.485750000000003</v>
      </c>
      <c r="Z21" s="546">
        <v>4802.7435800000003</v>
      </c>
      <c r="AA21" s="546">
        <v>9162.9393700000091</v>
      </c>
      <c r="AB21" s="546">
        <v>2136.9725099999996</v>
      </c>
      <c r="AC21" s="194">
        <v>205458.44605999999</v>
      </c>
    </row>
    <row r="22" spans="1:29" s="545" customFormat="1" ht="12.95" customHeight="1" x14ac:dyDescent="0.2">
      <c r="A22" s="199" t="s">
        <v>1390</v>
      </c>
      <c r="B22" s="546">
        <v>68.668000000000006</v>
      </c>
      <c r="C22" s="546">
        <v>3178.5801800000004</v>
      </c>
      <c r="D22" s="546">
        <v>1305.9293400000001</v>
      </c>
      <c r="E22" s="546">
        <v>0</v>
      </c>
      <c r="F22" s="546">
        <v>0</v>
      </c>
      <c r="G22" s="546">
        <v>0</v>
      </c>
      <c r="H22" s="546">
        <v>10.187610000000001</v>
      </c>
      <c r="I22" s="546">
        <v>0</v>
      </c>
      <c r="J22" s="546">
        <v>0</v>
      </c>
      <c r="K22" s="546">
        <v>448.20759000000004</v>
      </c>
      <c r="L22" s="546">
        <v>31.457169999999998</v>
      </c>
      <c r="M22" s="546">
        <v>0</v>
      </c>
      <c r="N22" s="546">
        <v>0</v>
      </c>
      <c r="O22" s="546">
        <v>20.766269999999999</v>
      </c>
      <c r="P22" s="546">
        <v>2746.1888100000001</v>
      </c>
      <c r="Q22" s="546">
        <v>0</v>
      </c>
      <c r="R22" s="546">
        <v>0</v>
      </c>
      <c r="S22" s="546">
        <v>2.964E-2</v>
      </c>
      <c r="T22" s="546">
        <v>0</v>
      </c>
      <c r="U22" s="546">
        <v>4298.6320199999991</v>
      </c>
      <c r="V22" s="546">
        <v>0</v>
      </c>
      <c r="W22" s="546">
        <v>382.36176</v>
      </c>
      <c r="X22" s="546">
        <v>17186.432659999999</v>
      </c>
      <c r="Y22" s="546">
        <v>0</v>
      </c>
      <c r="Z22" s="546">
        <v>0</v>
      </c>
      <c r="AA22" s="546">
        <v>89.781809999999936</v>
      </c>
      <c r="AB22" s="546">
        <v>1046.08069</v>
      </c>
      <c r="AC22" s="194">
        <v>30813.303549999997</v>
      </c>
    </row>
    <row r="23" spans="1:29" s="545" customFormat="1" ht="12.95" customHeight="1" x14ac:dyDescent="0.2">
      <c r="A23" s="199" t="s">
        <v>2027</v>
      </c>
      <c r="B23" s="546">
        <v>12353.797119999999</v>
      </c>
      <c r="C23" s="546">
        <v>22119.443039999998</v>
      </c>
      <c r="D23" s="546">
        <v>17410.895369999998</v>
      </c>
      <c r="E23" s="546">
        <v>1758.133</v>
      </c>
      <c r="F23" s="546">
        <v>0</v>
      </c>
      <c r="G23" s="546">
        <v>5349.3879474999994</v>
      </c>
      <c r="H23" s="546">
        <v>24781.485539999991</v>
      </c>
      <c r="I23" s="546">
        <v>29946.403670000003</v>
      </c>
      <c r="J23" s="546">
        <v>0</v>
      </c>
      <c r="K23" s="546">
        <v>10258.409300000001</v>
      </c>
      <c r="L23" s="546">
        <v>17763.687270000002</v>
      </c>
      <c r="M23" s="546">
        <v>7.7789999999999999</v>
      </c>
      <c r="N23" s="546">
        <v>1718.2274499999999</v>
      </c>
      <c r="O23" s="546">
        <v>5859.8288200000015</v>
      </c>
      <c r="P23" s="546">
        <v>11158.993920000003</v>
      </c>
      <c r="Q23" s="546">
        <v>999.48603000000003</v>
      </c>
      <c r="R23" s="546">
        <v>627.07931000000008</v>
      </c>
      <c r="S23" s="546">
        <v>697.19672000000003</v>
      </c>
      <c r="T23" s="546">
        <v>64.429349999999999</v>
      </c>
      <c r="U23" s="546">
        <v>1674.6539399999999</v>
      </c>
      <c r="V23" s="546">
        <v>407.63024999999999</v>
      </c>
      <c r="W23" s="546">
        <v>8217.4681700000001</v>
      </c>
      <c r="X23" s="546">
        <v>3458.4736699999999</v>
      </c>
      <c r="Y23" s="546">
        <v>51.525489999999998</v>
      </c>
      <c r="Z23" s="546">
        <v>1382.5628700000002</v>
      </c>
      <c r="AA23" s="546">
        <v>9576.285759999997</v>
      </c>
      <c r="AB23" s="546">
        <v>3711.0536299999999</v>
      </c>
      <c r="AC23" s="194">
        <v>191354.31663750001</v>
      </c>
    </row>
    <row r="24" spans="1:29" s="545" customFormat="1" ht="12.95" customHeight="1" x14ac:dyDescent="0.2">
      <c r="A24" s="199" t="s">
        <v>1915</v>
      </c>
      <c r="B24" s="546">
        <v>347.7</v>
      </c>
      <c r="C24" s="546">
        <v>4924.0731900000001</v>
      </c>
      <c r="D24" s="546">
        <v>80.537019999999998</v>
      </c>
      <c r="E24" s="546">
        <v>0</v>
      </c>
      <c r="F24" s="546">
        <v>924.30399999999997</v>
      </c>
      <c r="G24" s="546">
        <v>0</v>
      </c>
      <c r="H24" s="546">
        <v>1.96285</v>
      </c>
      <c r="I24" s="546">
        <v>485.80614000000003</v>
      </c>
      <c r="J24" s="546">
        <v>7107.7460000000001</v>
      </c>
      <c r="K24" s="546">
        <v>0</v>
      </c>
      <c r="L24" s="546">
        <v>2376.7070600000002</v>
      </c>
      <c r="M24" s="546">
        <v>0</v>
      </c>
      <c r="N24" s="546">
        <v>0</v>
      </c>
      <c r="O24" s="546">
        <v>0</v>
      </c>
      <c r="P24" s="546">
        <v>257.83197999999999</v>
      </c>
      <c r="Q24" s="546">
        <v>0</v>
      </c>
      <c r="R24" s="546">
        <v>0</v>
      </c>
      <c r="S24" s="546">
        <v>0</v>
      </c>
      <c r="T24" s="546">
        <v>0</v>
      </c>
      <c r="U24" s="546">
        <v>0</v>
      </c>
      <c r="V24" s="546">
        <v>0</v>
      </c>
      <c r="W24" s="546">
        <v>0</v>
      </c>
      <c r="X24" s="546">
        <v>2.97784</v>
      </c>
      <c r="Y24" s="546">
        <v>0</v>
      </c>
      <c r="Z24" s="546">
        <v>9.5310000000000006</v>
      </c>
      <c r="AA24" s="546">
        <v>0</v>
      </c>
      <c r="AB24" s="546">
        <v>660.13810999999998</v>
      </c>
      <c r="AC24" s="194">
        <v>17179.315190000001</v>
      </c>
    </row>
    <row r="25" spans="1:29" s="545" customFormat="1" ht="12.95" customHeight="1" x14ac:dyDescent="0.2">
      <c r="A25" s="199" t="s">
        <v>1391</v>
      </c>
      <c r="B25" s="546">
        <v>2941.5214700000001</v>
      </c>
      <c r="C25" s="546">
        <v>13241.648190000002</v>
      </c>
      <c r="D25" s="546">
        <v>0</v>
      </c>
      <c r="E25" s="546">
        <v>0</v>
      </c>
      <c r="F25" s="546">
        <v>0</v>
      </c>
      <c r="G25" s="546">
        <v>0</v>
      </c>
      <c r="H25" s="546">
        <v>0</v>
      </c>
      <c r="I25" s="546">
        <v>0</v>
      </c>
      <c r="J25" s="546">
        <v>0</v>
      </c>
      <c r="K25" s="546">
        <v>1703.3572799999999</v>
      </c>
      <c r="L25" s="546">
        <v>2197.2022000000002</v>
      </c>
      <c r="M25" s="546">
        <v>0</v>
      </c>
      <c r="N25" s="546">
        <v>0</v>
      </c>
      <c r="O25" s="546">
        <v>195.96198000000001</v>
      </c>
      <c r="P25" s="546">
        <v>0</v>
      </c>
      <c r="Q25" s="546">
        <v>0</v>
      </c>
      <c r="R25" s="546">
        <v>0.37239999999999995</v>
      </c>
      <c r="S25" s="546">
        <v>0</v>
      </c>
      <c r="T25" s="546">
        <v>0</v>
      </c>
      <c r="U25" s="546">
        <v>0</v>
      </c>
      <c r="V25" s="546">
        <v>10.707319999999999</v>
      </c>
      <c r="W25" s="546">
        <v>0</v>
      </c>
      <c r="X25" s="546">
        <v>1.9536099999999998</v>
      </c>
      <c r="Y25" s="546">
        <v>1.9699999999999999E-2</v>
      </c>
      <c r="Z25" s="546">
        <v>512.34332000000006</v>
      </c>
      <c r="AA25" s="546">
        <v>0</v>
      </c>
      <c r="AB25" s="546">
        <v>312.33890000000002</v>
      </c>
      <c r="AC25" s="194">
        <v>21117.426370000001</v>
      </c>
    </row>
    <row r="26" spans="1:29" s="545" customFormat="1" ht="12.95" customHeight="1" x14ac:dyDescent="0.2">
      <c r="A26" s="199" t="s">
        <v>1117</v>
      </c>
      <c r="B26" s="546">
        <v>3393.9950400000002</v>
      </c>
      <c r="C26" s="546">
        <v>2300.8855199999998</v>
      </c>
      <c r="D26" s="546">
        <v>4698.9413399999994</v>
      </c>
      <c r="E26" s="546">
        <v>719.79740000000004</v>
      </c>
      <c r="F26" s="546">
        <v>0</v>
      </c>
      <c r="G26" s="546">
        <v>748.66243000000009</v>
      </c>
      <c r="H26" s="546">
        <v>6022.9538800000091</v>
      </c>
      <c r="I26" s="546">
        <v>0</v>
      </c>
      <c r="J26" s="546">
        <v>0</v>
      </c>
      <c r="K26" s="546">
        <v>1946.1006399999999</v>
      </c>
      <c r="L26" s="546">
        <v>450.26546999999999</v>
      </c>
      <c r="M26" s="546">
        <v>0</v>
      </c>
      <c r="N26" s="546">
        <v>325.76792999999998</v>
      </c>
      <c r="O26" s="546">
        <v>1432.4543500000002</v>
      </c>
      <c r="P26" s="546">
        <v>2286.2656400000001</v>
      </c>
      <c r="Q26" s="546">
        <v>0</v>
      </c>
      <c r="R26" s="546">
        <v>0</v>
      </c>
      <c r="S26" s="546">
        <v>124.35321</v>
      </c>
      <c r="T26" s="546">
        <v>0</v>
      </c>
      <c r="U26" s="546">
        <v>15.705500000000001</v>
      </c>
      <c r="V26" s="546">
        <v>0</v>
      </c>
      <c r="W26" s="546">
        <v>0</v>
      </c>
      <c r="X26" s="546">
        <v>943.27170000000001</v>
      </c>
      <c r="Y26" s="546">
        <v>0</v>
      </c>
      <c r="Z26" s="546">
        <v>655.97226000000001</v>
      </c>
      <c r="AA26" s="546">
        <v>630.99759999999992</v>
      </c>
      <c r="AB26" s="546">
        <v>1024.2405899999999</v>
      </c>
      <c r="AC26" s="194">
        <v>27720.630500000007</v>
      </c>
    </row>
    <row r="27" spans="1:29" s="545" customFormat="1" ht="12.95" customHeight="1" x14ac:dyDescent="0.2">
      <c r="A27" s="199" t="s">
        <v>1392</v>
      </c>
      <c r="B27" s="546">
        <v>17842.749809999998</v>
      </c>
      <c r="C27" s="546">
        <v>15255.6643</v>
      </c>
      <c r="D27" s="546">
        <v>33794.113239999999</v>
      </c>
      <c r="E27" s="546">
        <v>3735.0742599999999</v>
      </c>
      <c r="F27" s="546">
        <v>0</v>
      </c>
      <c r="G27" s="546">
        <v>5595.2209499999999</v>
      </c>
      <c r="H27" s="546">
        <v>30185.80128</v>
      </c>
      <c r="I27" s="546">
        <v>296.97224</v>
      </c>
      <c r="J27" s="546">
        <v>0</v>
      </c>
      <c r="K27" s="546">
        <v>13962.003650000001</v>
      </c>
      <c r="L27" s="546">
        <v>8657.2473100000007</v>
      </c>
      <c r="M27" s="546">
        <v>207.64222000000001</v>
      </c>
      <c r="N27" s="546">
        <v>2414.8851</v>
      </c>
      <c r="O27" s="546">
        <v>21884.713349999998</v>
      </c>
      <c r="P27" s="546">
        <v>20204.911599999999</v>
      </c>
      <c r="Q27" s="546">
        <v>5144.3123800000003</v>
      </c>
      <c r="R27" s="546">
        <v>6518.8968099999993</v>
      </c>
      <c r="S27" s="546">
        <v>3382.3636800000004</v>
      </c>
      <c r="T27" s="546">
        <v>1528.1741999999999</v>
      </c>
      <c r="U27" s="546">
        <v>4083.59755</v>
      </c>
      <c r="V27" s="546">
        <v>1926.2333700000001</v>
      </c>
      <c r="W27" s="546">
        <v>5419.72487</v>
      </c>
      <c r="X27" s="546">
        <v>8440.0358000000015</v>
      </c>
      <c r="Y27" s="546">
        <v>81.180220000000006</v>
      </c>
      <c r="Z27" s="546">
        <v>9092.7122100000015</v>
      </c>
      <c r="AA27" s="546">
        <v>12311.880509999997</v>
      </c>
      <c r="AB27" s="546">
        <v>2422.2440099999999</v>
      </c>
      <c r="AC27" s="194">
        <v>234388.35492000004</v>
      </c>
    </row>
    <row r="28" spans="1:29" s="547" customFormat="1" ht="12.95" customHeight="1" x14ac:dyDescent="0.2">
      <c r="A28" s="199" t="s">
        <v>1917</v>
      </c>
      <c r="B28" s="546">
        <v>3753.3963699999999</v>
      </c>
      <c r="C28" s="546">
        <v>6231.9973500000006</v>
      </c>
      <c r="D28" s="546">
        <v>934.33951999999999</v>
      </c>
      <c r="E28" s="546">
        <v>2077.7312400000001</v>
      </c>
      <c r="F28" s="546">
        <v>0</v>
      </c>
      <c r="G28" s="546">
        <v>47.696349999999995</v>
      </c>
      <c r="H28" s="546">
        <v>2186.7025199999998</v>
      </c>
      <c r="I28" s="546">
        <v>0</v>
      </c>
      <c r="J28" s="546">
        <v>0</v>
      </c>
      <c r="K28" s="546">
        <v>3123.0743499999999</v>
      </c>
      <c r="L28" s="546">
        <v>619.33934999999997</v>
      </c>
      <c r="M28" s="546">
        <v>0</v>
      </c>
      <c r="N28" s="546">
        <v>0</v>
      </c>
      <c r="O28" s="546">
        <v>16324.71278</v>
      </c>
      <c r="P28" s="546">
        <v>10109.264029999998</v>
      </c>
      <c r="Q28" s="546">
        <v>17131.47493</v>
      </c>
      <c r="R28" s="546">
        <v>15.955360000000001</v>
      </c>
      <c r="S28" s="546">
        <v>210.54545999999999</v>
      </c>
      <c r="T28" s="546">
        <v>195.29089000000002</v>
      </c>
      <c r="U28" s="546">
        <v>403.97606999999999</v>
      </c>
      <c r="V28" s="546">
        <v>1755.88409</v>
      </c>
      <c r="W28" s="546">
        <v>1477.97785</v>
      </c>
      <c r="X28" s="546">
        <v>43.646010000000004</v>
      </c>
      <c r="Y28" s="546">
        <v>0</v>
      </c>
      <c r="Z28" s="546">
        <v>1.2075799999999999</v>
      </c>
      <c r="AA28" s="546">
        <v>39.177430000000001</v>
      </c>
      <c r="AB28" s="546">
        <v>508.73145</v>
      </c>
      <c r="AC28" s="194">
        <v>67192.120979999978</v>
      </c>
    </row>
    <row r="29" spans="1:29" s="545" customFormat="1" ht="12.95" customHeight="1" x14ac:dyDescent="0.2">
      <c r="A29" s="199" t="s">
        <v>1393</v>
      </c>
      <c r="B29" s="546">
        <v>0</v>
      </c>
      <c r="C29" s="546">
        <v>1847.4605700001002</v>
      </c>
      <c r="D29" s="546">
        <v>8869.2445500000013</v>
      </c>
      <c r="E29" s="546">
        <v>3405.8140099999996</v>
      </c>
      <c r="F29" s="546">
        <v>0</v>
      </c>
      <c r="G29" s="546">
        <v>0</v>
      </c>
      <c r="H29" s="546">
        <v>2936.57332</v>
      </c>
      <c r="I29" s="546">
        <v>0</v>
      </c>
      <c r="J29" s="546">
        <v>0</v>
      </c>
      <c r="K29" s="546">
        <v>13300.964099999999</v>
      </c>
      <c r="L29" s="546">
        <v>8552.3763199999994</v>
      </c>
      <c r="M29" s="546">
        <v>1E-8</v>
      </c>
      <c r="N29" s="546">
        <v>0</v>
      </c>
      <c r="O29" s="546">
        <v>3167.9643999999998</v>
      </c>
      <c r="P29" s="546">
        <v>5901.6854499999999</v>
      </c>
      <c r="Q29" s="546">
        <v>1482.02721</v>
      </c>
      <c r="R29" s="546">
        <v>0</v>
      </c>
      <c r="S29" s="546">
        <v>0</v>
      </c>
      <c r="T29" s="546">
        <v>0</v>
      </c>
      <c r="U29" s="546">
        <v>0</v>
      </c>
      <c r="V29" s="546">
        <v>0</v>
      </c>
      <c r="W29" s="546">
        <v>2502.1934300000003</v>
      </c>
      <c r="X29" s="546">
        <v>0</v>
      </c>
      <c r="Y29" s="546">
        <v>0</v>
      </c>
      <c r="Z29" s="546">
        <v>0</v>
      </c>
      <c r="AA29" s="546">
        <v>4646.1501900000003</v>
      </c>
      <c r="AB29" s="546">
        <v>0</v>
      </c>
      <c r="AC29" s="194">
        <v>56612.453550010097</v>
      </c>
    </row>
    <row r="30" spans="1:29" s="545" customFormat="1" ht="12.95" customHeight="1" x14ac:dyDescent="0.2">
      <c r="A30" s="1744" t="s">
        <v>3867</v>
      </c>
      <c r="B30" s="1742">
        <v>480391.41643000004</v>
      </c>
      <c r="C30" s="1742">
        <v>460337.31721000001</v>
      </c>
      <c r="D30" s="1742">
        <v>708006.45099000004</v>
      </c>
      <c r="E30" s="1742">
        <v>130579.79992999999</v>
      </c>
      <c r="F30" s="1742">
        <v>0</v>
      </c>
      <c r="G30" s="1742">
        <v>92331.784290000011</v>
      </c>
      <c r="H30" s="1742">
        <v>619973.29850013589</v>
      </c>
      <c r="I30" s="1742">
        <v>36662.728259999996</v>
      </c>
      <c r="J30" s="1742">
        <v>408.14499999999998</v>
      </c>
      <c r="K30" s="1742">
        <v>352063.52254999999</v>
      </c>
      <c r="L30" s="1742">
        <v>169945.08503999998</v>
      </c>
      <c r="M30" s="1742">
        <v>4127.2628699999996</v>
      </c>
      <c r="N30" s="1742">
        <v>42249.898840000002</v>
      </c>
      <c r="O30" s="1742">
        <v>280150.38511999999</v>
      </c>
      <c r="P30" s="1742">
        <v>323892.56120999996</v>
      </c>
      <c r="Q30" s="1742">
        <v>129580.88730000002</v>
      </c>
      <c r="R30" s="1742">
        <v>68455.639640000009</v>
      </c>
      <c r="S30" s="1742">
        <v>86505.599119999984</v>
      </c>
      <c r="T30" s="1742">
        <v>25637.260290000006</v>
      </c>
      <c r="U30" s="1742">
        <v>49409.713640000002</v>
      </c>
      <c r="V30" s="1742">
        <v>107070.30013</v>
      </c>
      <c r="W30" s="1742">
        <v>181150.23657000001</v>
      </c>
      <c r="X30" s="1742">
        <v>155772.34982999996</v>
      </c>
      <c r="Y30" s="1742">
        <v>699.37391000000002</v>
      </c>
      <c r="Z30" s="1742">
        <v>120461.43084</v>
      </c>
      <c r="AA30" s="1742">
        <v>386297.58587000007</v>
      </c>
      <c r="AB30" s="1742">
        <v>59558.051289999996</v>
      </c>
      <c r="AC30" s="1742">
        <v>5071718.0846701358</v>
      </c>
    </row>
    <row r="31" spans="1:29" s="545" customFormat="1" ht="12.95" customHeight="1" x14ac:dyDescent="0.2">
      <c r="A31" s="197" t="s">
        <v>958</v>
      </c>
      <c r="B31" s="193">
        <v>60647.284820000001</v>
      </c>
      <c r="C31" s="193">
        <v>161126.35662999999</v>
      </c>
      <c r="D31" s="193">
        <v>109745.86631999999</v>
      </c>
      <c r="E31" s="193">
        <v>820.63624000000004</v>
      </c>
      <c r="F31" s="193">
        <v>0</v>
      </c>
      <c r="G31" s="193">
        <v>0</v>
      </c>
      <c r="H31" s="193">
        <v>184.47315</v>
      </c>
      <c r="I31" s="193">
        <v>0</v>
      </c>
      <c r="J31" s="193">
        <v>0</v>
      </c>
      <c r="K31" s="193">
        <v>0</v>
      </c>
      <c r="L31" s="193">
        <v>17340.375239999998</v>
      </c>
      <c r="M31" s="193">
        <v>0</v>
      </c>
      <c r="N31" s="193">
        <v>8.9165499999999991</v>
      </c>
      <c r="O31" s="193">
        <v>45214.844299999997</v>
      </c>
      <c r="P31" s="193">
        <v>32798.652499999997</v>
      </c>
      <c r="Q31" s="193">
        <v>0</v>
      </c>
      <c r="R31" s="193">
        <v>1336.9556499999999</v>
      </c>
      <c r="S31" s="193">
        <v>167.10381000000001</v>
      </c>
      <c r="T31" s="193">
        <v>0</v>
      </c>
      <c r="U31" s="193">
        <v>7.2087399999999997</v>
      </c>
      <c r="V31" s="193">
        <v>0.11799999999999999</v>
      </c>
      <c r="W31" s="193">
        <v>21722.312419999998</v>
      </c>
      <c r="X31" s="193">
        <v>321.68934999999999</v>
      </c>
      <c r="Y31" s="193">
        <v>4.8606199999999999</v>
      </c>
      <c r="Z31" s="193">
        <v>0</v>
      </c>
      <c r="AA31" s="193">
        <v>184700.60566</v>
      </c>
      <c r="AB31" s="193">
        <v>0</v>
      </c>
      <c r="AC31" s="194">
        <v>636148.26</v>
      </c>
    </row>
    <row r="32" spans="1:29" s="545" customFormat="1" ht="12.95" customHeight="1" x14ac:dyDescent="0.2">
      <c r="A32" s="197" t="s">
        <v>1909</v>
      </c>
      <c r="B32" s="193">
        <v>0</v>
      </c>
      <c r="C32" s="193">
        <v>131.92886999999999</v>
      </c>
      <c r="D32" s="193">
        <v>0</v>
      </c>
      <c r="E32" s="193">
        <v>0</v>
      </c>
      <c r="F32" s="193">
        <v>0</v>
      </c>
      <c r="G32" s="193">
        <v>0</v>
      </c>
      <c r="H32" s="193">
        <v>0</v>
      </c>
      <c r="I32" s="193">
        <v>506.22805</v>
      </c>
      <c r="J32" s="193">
        <v>0</v>
      </c>
      <c r="K32" s="193">
        <v>0</v>
      </c>
      <c r="L32" s="193">
        <v>0</v>
      </c>
      <c r="M32" s="193">
        <v>0</v>
      </c>
      <c r="N32" s="193">
        <v>2.6816199999999997</v>
      </c>
      <c r="O32" s="193">
        <v>0</v>
      </c>
      <c r="P32" s="193">
        <v>0</v>
      </c>
      <c r="Q32" s="193">
        <v>0</v>
      </c>
      <c r="R32" s="193">
        <v>4.1706799999999999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3">
        <v>0</v>
      </c>
      <c r="Y32" s="193">
        <v>0</v>
      </c>
      <c r="Z32" s="193">
        <v>0</v>
      </c>
      <c r="AA32" s="193">
        <v>0</v>
      </c>
      <c r="AB32" s="193">
        <v>0</v>
      </c>
      <c r="AC32" s="194">
        <v>645.00921999999991</v>
      </c>
    </row>
    <row r="33" spans="1:29" s="545" customFormat="1" ht="12.95" customHeight="1" x14ac:dyDescent="0.2">
      <c r="A33" s="199" t="s">
        <v>1394</v>
      </c>
      <c r="B33" s="320">
        <v>5929.05332</v>
      </c>
      <c r="C33" s="320">
        <v>3148.91356</v>
      </c>
      <c r="D33" s="320">
        <v>5983.3981100000001</v>
      </c>
      <c r="E33" s="320">
        <v>3685.4476</v>
      </c>
      <c r="F33" s="320">
        <v>0</v>
      </c>
      <c r="G33" s="320">
        <v>1162.0514800000001</v>
      </c>
      <c r="H33" s="320">
        <v>4770.8031900000005</v>
      </c>
      <c r="I33" s="320">
        <v>11187.331789999998</v>
      </c>
      <c r="J33" s="320">
        <v>0</v>
      </c>
      <c r="K33" s="320">
        <v>2991.6865299999999</v>
      </c>
      <c r="L33" s="320">
        <v>2512.73839</v>
      </c>
      <c r="M33" s="320">
        <v>50.215129999999995</v>
      </c>
      <c r="N33" s="320">
        <v>241.87213</v>
      </c>
      <c r="O33" s="320">
        <v>893.98745999999994</v>
      </c>
      <c r="P33" s="320">
        <v>4079.6084799999999</v>
      </c>
      <c r="Q33" s="320">
        <v>1835.9838200000002</v>
      </c>
      <c r="R33" s="320">
        <v>1462.4801</v>
      </c>
      <c r="S33" s="320">
        <v>1025.4934800000001</v>
      </c>
      <c r="T33" s="320">
        <v>83.324820000000003</v>
      </c>
      <c r="U33" s="320">
        <v>670.86479000000008</v>
      </c>
      <c r="V33" s="320">
        <v>884.25141000000008</v>
      </c>
      <c r="W33" s="320">
        <v>726.87384999999995</v>
      </c>
      <c r="X33" s="320">
        <v>787.46474999999998</v>
      </c>
      <c r="Y33" s="320">
        <v>1.0948099999999998</v>
      </c>
      <c r="Z33" s="320">
        <v>2087.5449600000002</v>
      </c>
      <c r="AA33" s="320">
        <v>735.58613000000003</v>
      </c>
      <c r="AB33" s="320">
        <v>942.18856000000005</v>
      </c>
      <c r="AC33" s="194">
        <v>57880.258649999996</v>
      </c>
    </row>
    <row r="34" spans="1:29" s="545" customFormat="1" ht="12.95" customHeight="1" x14ac:dyDescent="0.2">
      <c r="A34" s="199" t="s">
        <v>1222</v>
      </c>
      <c r="B34" s="320">
        <v>207083.43444000001</v>
      </c>
      <c r="C34" s="320">
        <v>140659.10277</v>
      </c>
      <c r="D34" s="320">
        <v>319374.68539</v>
      </c>
      <c r="E34" s="320">
        <v>76663.27936</v>
      </c>
      <c r="F34" s="320">
        <v>0</v>
      </c>
      <c r="G34" s="320">
        <v>35430.252229999998</v>
      </c>
      <c r="H34" s="320">
        <v>311492.207940166</v>
      </c>
      <c r="I34" s="320">
        <v>4863.87842</v>
      </c>
      <c r="J34" s="320">
        <v>0</v>
      </c>
      <c r="K34" s="320">
        <v>161639.84844999999</v>
      </c>
      <c r="L34" s="320">
        <v>71185.988920000003</v>
      </c>
      <c r="M34" s="320">
        <v>2055.42283</v>
      </c>
      <c r="N34" s="320">
        <v>19410.575639999999</v>
      </c>
      <c r="O34" s="320">
        <v>116286.65928000001</v>
      </c>
      <c r="P34" s="320">
        <v>121764.25235</v>
      </c>
      <c r="Q34" s="320">
        <v>56780.786719999996</v>
      </c>
      <c r="R34" s="320">
        <v>42707.739809999999</v>
      </c>
      <c r="S34" s="320">
        <v>51743.410029999999</v>
      </c>
      <c r="T34" s="320">
        <v>5219.5082000000002</v>
      </c>
      <c r="U34" s="320">
        <v>21468.564609999998</v>
      </c>
      <c r="V34" s="320">
        <v>62668.40797</v>
      </c>
      <c r="W34" s="320">
        <v>52612.11681</v>
      </c>
      <c r="X34" s="320">
        <v>74486.592930000013</v>
      </c>
      <c r="Y34" s="320">
        <v>100.56060000000001</v>
      </c>
      <c r="Z34" s="320">
        <v>58307.200299999997</v>
      </c>
      <c r="AA34" s="320">
        <v>98967.96819</v>
      </c>
      <c r="AB34" s="320">
        <v>24469.696170000003</v>
      </c>
      <c r="AC34" s="194">
        <v>2137442.1403601659</v>
      </c>
    </row>
    <row r="35" spans="1:29" s="545" customFormat="1" ht="12.95" customHeight="1" x14ac:dyDescent="0.2">
      <c r="A35" s="200" t="s">
        <v>1925</v>
      </c>
      <c r="B35" s="320">
        <v>517.50290000000007</v>
      </c>
      <c r="C35" s="320">
        <v>51.698560000000001</v>
      </c>
      <c r="D35" s="320">
        <v>227.97729000000001</v>
      </c>
      <c r="E35" s="320">
        <v>5.7659999999999996E-2</v>
      </c>
      <c r="F35" s="320">
        <v>0</v>
      </c>
      <c r="G35" s="320">
        <v>0</v>
      </c>
      <c r="H35" s="320">
        <v>7.0721699999999998</v>
      </c>
      <c r="I35" s="320">
        <v>0</v>
      </c>
      <c r="J35" s="320">
        <v>0</v>
      </c>
      <c r="K35" s="320">
        <v>4.0000000000000003E-5</v>
      </c>
      <c r="L35" s="320">
        <v>1.6905699999999999</v>
      </c>
      <c r="M35" s="320">
        <v>0</v>
      </c>
      <c r="N35" s="320">
        <v>0</v>
      </c>
      <c r="O35" s="320">
        <v>0.60269000000000006</v>
      </c>
      <c r="P35" s="320">
        <v>670.27214000000004</v>
      </c>
      <c r="Q35" s="320">
        <v>0.27150000000000002</v>
      </c>
      <c r="R35" s="320">
        <v>0</v>
      </c>
      <c r="S35" s="320">
        <v>5.8499999999999993E-3</v>
      </c>
      <c r="T35" s="320">
        <v>0</v>
      </c>
      <c r="U35" s="320">
        <v>0</v>
      </c>
      <c r="V35" s="320">
        <v>2.98E-2</v>
      </c>
      <c r="W35" s="320">
        <v>0</v>
      </c>
      <c r="X35" s="320">
        <v>0.34354000000000001</v>
      </c>
      <c r="Y35" s="320">
        <v>5.0000000000000001E-4</v>
      </c>
      <c r="Z35" s="320">
        <v>0</v>
      </c>
      <c r="AA35" s="320">
        <v>1.397E-2</v>
      </c>
      <c r="AB35" s="320">
        <v>0</v>
      </c>
      <c r="AC35" s="194">
        <v>1477.5391800000004</v>
      </c>
    </row>
    <row r="36" spans="1:29" s="545" customFormat="1" ht="12.95" customHeight="1" x14ac:dyDescent="0.2">
      <c r="A36" s="200" t="s">
        <v>2017</v>
      </c>
      <c r="B36" s="320">
        <v>1421.92028</v>
      </c>
      <c r="C36" s="320">
        <v>7262.5162599999994</v>
      </c>
      <c r="D36" s="320">
        <v>10126.256150000001</v>
      </c>
      <c r="E36" s="320">
        <v>79.342399999999998</v>
      </c>
      <c r="F36" s="320">
        <v>0</v>
      </c>
      <c r="G36" s="320">
        <v>187.36126000000002</v>
      </c>
      <c r="H36" s="320">
        <v>1287.2472700000001</v>
      </c>
      <c r="I36" s="320">
        <v>0</v>
      </c>
      <c r="J36" s="320">
        <v>0</v>
      </c>
      <c r="K36" s="320">
        <v>546.47560999999996</v>
      </c>
      <c r="L36" s="320">
        <v>169.33867000000001</v>
      </c>
      <c r="M36" s="320">
        <v>0</v>
      </c>
      <c r="N36" s="320">
        <v>13.88475</v>
      </c>
      <c r="O36" s="320">
        <v>5378.2234900000003</v>
      </c>
      <c r="P36" s="320">
        <v>961.87268999999992</v>
      </c>
      <c r="Q36" s="320">
        <v>135.78354999999999</v>
      </c>
      <c r="R36" s="320">
        <v>38.276949999999999</v>
      </c>
      <c r="S36" s="320">
        <v>100.46380000000001</v>
      </c>
      <c r="T36" s="320">
        <v>0</v>
      </c>
      <c r="U36" s="320">
        <v>68.538200000000003</v>
      </c>
      <c r="V36" s="320">
        <v>31.156029999999998</v>
      </c>
      <c r="W36" s="320">
        <v>743.98093000000006</v>
      </c>
      <c r="X36" s="320">
        <v>892.33345999999995</v>
      </c>
      <c r="Y36" s="320">
        <v>5.08948</v>
      </c>
      <c r="Z36" s="320">
        <v>144.37767000000002</v>
      </c>
      <c r="AA36" s="320">
        <v>538.21028000000001</v>
      </c>
      <c r="AB36" s="320">
        <v>532.95902999999998</v>
      </c>
      <c r="AC36" s="194">
        <v>30665.608210000006</v>
      </c>
    </row>
    <row r="37" spans="1:29" s="545" customFormat="1" ht="12.95" customHeight="1" x14ac:dyDescent="0.2">
      <c r="A37" s="201" t="s">
        <v>2010</v>
      </c>
      <c r="B37" s="320">
        <v>6127.4623799999999</v>
      </c>
      <c r="C37" s="320">
        <v>7098.6674000000003</v>
      </c>
      <c r="D37" s="320">
        <v>8308.6182599999993</v>
      </c>
      <c r="E37" s="320">
        <v>721.60392000000002</v>
      </c>
      <c r="F37" s="320">
        <v>0</v>
      </c>
      <c r="G37" s="320">
        <v>2835.9215800000002</v>
      </c>
      <c r="H37" s="320">
        <v>8850.4055399999506</v>
      </c>
      <c r="I37" s="320">
        <v>5106.3138399999998</v>
      </c>
      <c r="J37" s="320">
        <v>0</v>
      </c>
      <c r="K37" s="320">
        <v>11572.91272</v>
      </c>
      <c r="L37" s="320">
        <v>6988.4821199999997</v>
      </c>
      <c r="M37" s="320">
        <v>-35.799169999999997</v>
      </c>
      <c r="N37" s="320">
        <v>1676.77917</v>
      </c>
      <c r="O37" s="320">
        <v>4198.3263399999996</v>
      </c>
      <c r="P37" s="320">
        <v>8557.6910900000003</v>
      </c>
      <c r="Q37" s="320">
        <v>820.50175000000002</v>
      </c>
      <c r="R37" s="320">
        <v>50.91968</v>
      </c>
      <c r="S37" s="320">
        <v>160.96809999999999</v>
      </c>
      <c r="T37" s="320">
        <v>6.9596</v>
      </c>
      <c r="U37" s="320">
        <v>669.4828</v>
      </c>
      <c r="V37" s="320">
        <v>194.52851000000001</v>
      </c>
      <c r="W37" s="320">
        <v>4742.4885999999997</v>
      </c>
      <c r="X37" s="320">
        <v>942.50625000000002</v>
      </c>
      <c r="Y37" s="320">
        <v>8.029770000000001</v>
      </c>
      <c r="Z37" s="320">
        <v>1731.2590500000001</v>
      </c>
      <c r="AA37" s="320">
        <v>4023.4949200000001</v>
      </c>
      <c r="AB37" s="320">
        <v>4427.39779</v>
      </c>
      <c r="AC37" s="194">
        <v>89785.922009999951</v>
      </c>
    </row>
    <row r="38" spans="1:29" s="545" customFormat="1" ht="12.95" customHeight="1" x14ac:dyDescent="0.2">
      <c r="A38" s="199" t="s">
        <v>1395</v>
      </c>
      <c r="B38" s="320">
        <v>69864.964900000006</v>
      </c>
      <c r="C38" s="320">
        <v>36868.144639999999</v>
      </c>
      <c r="D38" s="320">
        <v>94262.281829999993</v>
      </c>
      <c r="E38" s="320">
        <v>4155.4807499999997</v>
      </c>
      <c r="F38" s="320">
        <v>0</v>
      </c>
      <c r="G38" s="320">
        <v>18268.335429999999</v>
      </c>
      <c r="H38" s="320">
        <v>101150.721319994</v>
      </c>
      <c r="I38" s="320">
        <v>2683.8570299999997</v>
      </c>
      <c r="J38" s="320">
        <v>0</v>
      </c>
      <c r="K38" s="320">
        <v>32306.742859999998</v>
      </c>
      <c r="L38" s="320">
        <v>29570.107949999998</v>
      </c>
      <c r="M38" s="320">
        <v>160.03097</v>
      </c>
      <c r="N38" s="320">
        <v>5015.4599900000003</v>
      </c>
      <c r="O38" s="320">
        <v>28993.310819999999</v>
      </c>
      <c r="P38" s="320">
        <v>28013.397940000003</v>
      </c>
      <c r="Q38" s="320">
        <v>14065.70357</v>
      </c>
      <c r="R38" s="320">
        <v>2707.75119</v>
      </c>
      <c r="S38" s="320">
        <v>2852.7447400000001</v>
      </c>
      <c r="T38" s="320">
        <v>309.08596</v>
      </c>
      <c r="U38" s="320">
        <v>6885.8222999999998</v>
      </c>
      <c r="V38" s="320">
        <v>3262.0972200000001</v>
      </c>
      <c r="W38" s="320">
        <v>41075.71875</v>
      </c>
      <c r="X38" s="320">
        <v>15666.304390000001</v>
      </c>
      <c r="Y38" s="320">
        <v>89.210229999999996</v>
      </c>
      <c r="Z38" s="320">
        <v>13550.51347</v>
      </c>
      <c r="AA38" s="320">
        <v>32380.153890000001</v>
      </c>
      <c r="AB38" s="320">
        <v>16801.246629999998</v>
      </c>
      <c r="AC38" s="194">
        <v>600959.18876999384</v>
      </c>
    </row>
    <row r="39" spans="1:29" s="545" customFormat="1" ht="12.95" customHeight="1" x14ac:dyDescent="0.2">
      <c r="A39" s="199" t="s">
        <v>801</v>
      </c>
      <c r="B39" s="193">
        <v>15170.17691</v>
      </c>
      <c r="C39" s="193">
        <v>19868.062249999999</v>
      </c>
      <c r="D39" s="193">
        <v>23827.392540000001</v>
      </c>
      <c r="E39" s="193">
        <v>3121.6161499999998</v>
      </c>
      <c r="F39" s="193">
        <v>0</v>
      </c>
      <c r="G39" s="193">
        <v>5515.4580599999999</v>
      </c>
      <c r="H39" s="193">
        <v>21262.953160000026</v>
      </c>
      <c r="I39" s="193">
        <v>2335.9797400000002</v>
      </c>
      <c r="J39" s="193">
        <v>0</v>
      </c>
      <c r="K39" s="193">
        <v>7396.1936500000002</v>
      </c>
      <c r="L39" s="193">
        <v>21922.754519999999</v>
      </c>
      <c r="M39" s="193">
        <v>9.6555699999999991</v>
      </c>
      <c r="N39" s="193">
        <v>3507.0285099999996</v>
      </c>
      <c r="O39" s="193">
        <v>13494.970569999999</v>
      </c>
      <c r="P39" s="193">
        <v>21818.693310000002</v>
      </c>
      <c r="Q39" s="193">
        <v>1286.8003499999998</v>
      </c>
      <c r="R39" s="193">
        <v>1682.3674799999999</v>
      </c>
      <c r="S39" s="193">
        <v>897.30026000000009</v>
      </c>
      <c r="T39" s="193">
        <v>82.449730000000002</v>
      </c>
      <c r="U39" s="193">
        <v>2890.62887</v>
      </c>
      <c r="V39" s="193">
        <v>3049.0902799999999</v>
      </c>
      <c r="W39" s="193">
        <v>7541.7064300000002</v>
      </c>
      <c r="X39" s="193">
        <v>10182.15393</v>
      </c>
      <c r="Y39" s="193">
        <v>53.001479999999994</v>
      </c>
      <c r="Z39" s="193">
        <v>6076.49208</v>
      </c>
      <c r="AA39" s="193">
        <v>10403.71802</v>
      </c>
      <c r="AB39" s="193">
        <v>6845.3483800000013</v>
      </c>
      <c r="AC39" s="194">
        <v>210241.99223</v>
      </c>
    </row>
    <row r="40" spans="1:29" s="545" customFormat="1" ht="12.95" customHeight="1" x14ac:dyDescent="0.2">
      <c r="A40" s="199" t="s">
        <v>1225</v>
      </c>
      <c r="B40" s="194">
        <v>6296.5379399999965</v>
      </c>
      <c r="C40" s="194">
        <v>1745.8894699999983</v>
      </c>
      <c r="D40" s="194">
        <v>12351.138019999999</v>
      </c>
      <c r="E40" s="194">
        <v>991.17186000000038</v>
      </c>
      <c r="F40" s="194">
        <v>0</v>
      </c>
      <c r="G40" s="194">
        <v>1008.1456199999993</v>
      </c>
      <c r="H40" s="194">
        <v>11754.811739999976</v>
      </c>
      <c r="I40" s="194">
        <v>491.67119999999977</v>
      </c>
      <c r="J40" s="194">
        <v>0</v>
      </c>
      <c r="K40" s="194">
        <v>4295.5903499999995</v>
      </c>
      <c r="L40" s="194">
        <v>3954.2487900000015</v>
      </c>
      <c r="M40" s="194">
        <v>19.092030000000001</v>
      </c>
      <c r="N40" s="194">
        <v>88.749440000000504</v>
      </c>
      <c r="O40" s="194">
        <v>11839.193379999999</v>
      </c>
      <c r="P40" s="194">
        <v>5613.7259399999966</v>
      </c>
      <c r="Q40" s="194">
        <v>8048.1866399999999</v>
      </c>
      <c r="R40" s="194">
        <v>1044.3263400000001</v>
      </c>
      <c r="S40" s="194">
        <v>304.16541999999993</v>
      </c>
      <c r="T40" s="194">
        <v>240.56142999999997</v>
      </c>
      <c r="U40" s="194">
        <v>1.5778000000000247</v>
      </c>
      <c r="V40" s="194">
        <v>2280.0820800000006</v>
      </c>
      <c r="W40" s="194">
        <v>3641.8344799999995</v>
      </c>
      <c r="X40" s="194">
        <v>960.85879000000023</v>
      </c>
      <c r="Y40" s="194">
        <v>7.0035100000000057</v>
      </c>
      <c r="Z40" s="194">
        <v>2703.3756899999989</v>
      </c>
      <c r="AA40" s="194">
        <v>5361.5710999999992</v>
      </c>
      <c r="AB40" s="194">
        <v>434.59400999999798</v>
      </c>
      <c r="AC40" s="194">
        <v>85478.103069999968</v>
      </c>
    </row>
    <row r="41" spans="1:29" s="545" customFormat="1" ht="12.95" customHeight="1" x14ac:dyDescent="0.2">
      <c r="A41" s="199" t="s">
        <v>1226</v>
      </c>
      <c r="B41" s="320">
        <v>91901.705519999989</v>
      </c>
      <c r="C41" s="320">
        <v>73675.156690000003</v>
      </c>
      <c r="D41" s="320">
        <v>109328.52475</v>
      </c>
      <c r="E41" s="320">
        <v>37706.836819999997</v>
      </c>
      <c r="F41" s="320">
        <v>0</v>
      </c>
      <c r="G41" s="320">
        <v>25376.691050000001</v>
      </c>
      <c r="H41" s="320">
        <v>141970.84843997602</v>
      </c>
      <c r="I41" s="320">
        <v>3421.3882400000002</v>
      </c>
      <c r="J41" s="320">
        <v>0</v>
      </c>
      <c r="K41" s="320">
        <v>123124.91506</v>
      </c>
      <c r="L41" s="320">
        <v>10680.000759999999</v>
      </c>
      <c r="M41" s="320">
        <v>1704.7237500000001</v>
      </c>
      <c r="N41" s="320">
        <v>11394.32439</v>
      </c>
      <c r="O41" s="320">
        <v>49776.15537</v>
      </c>
      <c r="P41" s="320">
        <v>89709.099450000009</v>
      </c>
      <c r="Q41" s="320">
        <v>44473.803390000001</v>
      </c>
      <c r="R41" s="320">
        <v>16354.07957</v>
      </c>
      <c r="S41" s="320">
        <v>27897.174429999999</v>
      </c>
      <c r="T41" s="320">
        <v>19501.736370000002</v>
      </c>
      <c r="U41" s="320">
        <v>16056.70883</v>
      </c>
      <c r="V41" s="320">
        <v>32928.166499999999</v>
      </c>
      <c r="W41" s="320">
        <v>45112.268080000002</v>
      </c>
      <c r="X41" s="320">
        <v>48425.794630000004</v>
      </c>
      <c r="Y41" s="320">
        <v>359.65231</v>
      </c>
      <c r="Z41" s="320">
        <v>33891.296000000002</v>
      </c>
      <c r="AA41" s="320">
        <v>44374.436600000001</v>
      </c>
      <c r="AB41" s="320">
        <v>4188.6432800000002</v>
      </c>
      <c r="AC41" s="194">
        <v>1103334.1302799759</v>
      </c>
    </row>
    <row r="42" spans="1:29" s="545" customFormat="1" ht="12.95" customHeight="1" x14ac:dyDescent="0.2">
      <c r="A42" s="199" t="s">
        <v>1227</v>
      </c>
      <c r="B42" s="320">
        <v>6320.2212800000007</v>
      </c>
      <c r="C42" s="320">
        <v>6098.6514800000004</v>
      </c>
      <c r="D42" s="320">
        <v>11247.81999</v>
      </c>
      <c r="E42" s="320">
        <v>2321.8850000000002</v>
      </c>
      <c r="F42" s="320">
        <v>0</v>
      </c>
      <c r="G42" s="320">
        <v>956.06506999999999</v>
      </c>
      <c r="H42" s="320">
        <v>11363.371499999999</v>
      </c>
      <c r="I42" s="320">
        <v>87.929910000000007</v>
      </c>
      <c r="J42" s="320">
        <v>0</v>
      </c>
      <c r="K42" s="320">
        <v>5207.5774900000006</v>
      </c>
      <c r="L42" s="320">
        <v>1288.43561</v>
      </c>
      <c r="M42" s="320">
        <v>66.307429999999997</v>
      </c>
      <c r="N42" s="320">
        <v>740.34133999999995</v>
      </c>
      <c r="O42" s="320">
        <v>3408.5365099999999</v>
      </c>
      <c r="P42" s="320">
        <v>5965.8539600000004</v>
      </c>
      <c r="Q42" s="320">
        <v>2038.27151</v>
      </c>
      <c r="R42" s="320">
        <v>1035.42831</v>
      </c>
      <c r="S42" s="320">
        <v>1265.3874599999999</v>
      </c>
      <c r="T42" s="320">
        <v>180.90751999999998</v>
      </c>
      <c r="U42" s="320">
        <v>644.61289999999997</v>
      </c>
      <c r="V42" s="320">
        <v>1411.24</v>
      </c>
      <c r="W42" s="320">
        <v>1233.60104</v>
      </c>
      <c r="X42" s="320">
        <v>2532.8219700000004</v>
      </c>
      <c r="Y42" s="320">
        <v>66.841999999999999</v>
      </c>
      <c r="Z42" s="320">
        <v>1693.11069</v>
      </c>
      <c r="AA42" s="320">
        <v>3130.6540099999997</v>
      </c>
      <c r="AB42" s="320">
        <v>444.10199999999998</v>
      </c>
      <c r="AC42" s="194">
        <v>70749.975980000003</v>
      </c>
    </row>
    <row r="43" spans="1:29" s="545" customFormat="1" ht="12.95" customHeight="1" x14ac:dyDescent="0.2">
      <c r="A43" s="199" t="s">
        <v>1396</v>
      </c>
      <c r="B43" s="320">
        <v>242.22248999999999</v>
      </c>
      <c r="C43" s="320">
        <v>-13.427620000000001</v>
      </c>
      <c r="D43" s="320">
        <v>0.17852999999999999</v>
      </c>
      <c r="E43" s="320">
        <v>0</v>
      </c>
      <c r="F43" s="320">
        <v>0</v>
      </c>
      <c r="G43" s="320">
        <v>0</v>
      </c>
      <c r="H43" s="320">
        <v>0</v>
      </c>
      <c r="I43" s="320">
        <v>0</v>
      </c>
      <c r="J43" s="320">
        <v>0</v>
      </c>
      <c r="K43" s="320">
        <v>0.26012999999999997</v>
      </c>
      <c r="L43" s="320">
        <v>717.95731000000001</v>
      </c>
      <c r="M43" s="320">
        <v>0</v>
      </c>
      <c r="N43" s="320">
        <v>0</v>
      </c>
      <c r="O43" s="320">
        <v>-20.633240000000001</v>
      </c>
      <c r="P43" s="320">
        <v>0.47676000000000002</v>
      </c>
      <c r="Q43" s="320">
        <v>0</v>
      </c>
      <c r="R43" s="320">
        <v>0</v>
      </c>
      <c r="S43" s="320">
        <v>0</v>
      </c>
      <c r="T43" s="320">
        <v>0</v>
      </c>
      <c r="U43" s="320">
        <v>0</v>
      </c>
      <c r="V43" s="320">
        <v>0</v>
      </c>
      <c r="W43" s="320">
        <v>0</v>
      </c>
      <c r="X43" s="320">
        <v>179.34586999999999</v>
      </c>
      <c r="Y43" s="320">
        <v>0</v>
      </c>
      <c r="Z43" s="320">
        <v>0</v>
      </c>
      <c r="AA43" s="320">
        <v>0</v>
      </c>
      <c r="AB43" s="320">
        <v>0</v>
      </c>
      <c r="AC43" s="194">
        <v>1106.38023</v>
      </c>
    </row>
    <row r="44" spans="1:29" s="547" customFormat="1" ht="12.95" customHeight="1" x14ac:dyDescent="0.2">
      <c r="A44" s="199" t="s">
        <v>2027</v>
      </c>
      <c r="B44" s="320">
        <v>1810.3248799999999</v>
      </c>
      <c r="C44" s="320">
        <v>2016.31718</v>
      </c>
      <c r="D44" s="320">
        <v>3202.08914</v>
      </c>
      <c r="E44" s="320">
        <v>312.44092999999998</v>
      </c>
      <c r="F44" s="320">
        <v>0</v>
      </c>
      <c r="G44" s="320">
        <v>1591.50251</v>
      </c>
      <c r="H44" s="320">
        <v>5866.3155099999803</v>
      </c>
      <c r="I44" s="320">
        <v>5950.0145199999997</v>
      </c>
      <c r="J44" s="320">
        <v>0</v>
      </c>
      <c r="K44" s="320">
        <v>2566.5683100000001</v>
      </c>
      <c r="L44" s="320">
        <v>1207.5558799999999</v>
      </c>
      <c r="M44" s="320">
        <v>97.614329999999995</v>
      </c>
      <c r="N44" s="320">
        <v>149.28531000000001</v>
      </c>
      <c r="O44" s="320">
        <v>634.84733999999992</v>
      </c>
      <c r="P44" s="320">
        <v>2570.34265</v>
      </c>
      <c r="Q44" s="320">
        <v>94.794499999999999</v>
      </c>
      <c r="R44" s="320">
        <v>26.745249999999999</v>
      </c>
      <c r="S44" s="320">
        <v>91.381360000000001</v>
      </c>
      <c r="T44" s="320">
        <v>12.726659999999999</v>
      </c>
      <c r="U44" s="320">
        <v>45.703800000000001</v>
      </c>
      <c r="V44" s="320">
        <v>361.13233000000002</v>
      </c>
      <c r="W44" s="320">
        <v>1051.57241</v>
      </c>
      <c r="X44" s="320">
        <v>368.16846000000004</v>
      </c>
      <c r="Y44" s="320">
        <v>3.76464</v>
      </c>
      <c r="Z44" s="320">
        <v>275.77593000000002</v>
      </c>
      <c r="AA44" s="320">
        <v>1681.1731000000002</v>
      </c>
      <c r="AB44" s="320">
        <v>368.44986</v>
      </c>
      <c r="AC44" s="194">
        <v>32356.60678999998</v>
      </c>
    </row>
    <row r="45" spans="1:29" s="545" customFormat="1" ht="12.95" customHeight="1" x14ac:dyDescent="0.2">
      <c r="A45" s="199" t="s">
        <v>1397</v>
      </c>
      <c r="B45" s="320">
        <v>0</v>
      </c>
      <c r="C45" s="320">
        <v>302.79692</v>
      </c>
      <c r="D45" s="320">
        <v>0</v>
      </c>
      <c r="E45" s="320">
        <v>0</v>
      </c>
      <c r="F45" s="320">
        <v>0</v>
      </c>
      <c r="G45" s="320">
        <v>0</v>
      </c>
      <c r="H45" s="320">
        <v>0</v>
      </c>
      <c r="I45" s="320">
        <v>28.13552</v>
      </c>
      <c r="J45" s="320">
        <v>408.14499999999998</v>
      </c>
      <c r="K45" s="320">
        <v>0</v>
      </c>
      <c r="L45" s="320">
        <v>2227.6319100000001</v>
      </c>
      <c r="M45" s="320">
        <v>0</v>
      </c>
      <c r="N45" s="320">
        <v>0</v>
      </c>
      <c r="O45" s="320">
        <v>0</v>
      </c>
      <c r="P45" s="320">
        <v>1366.2445500000001</v>
      </c>
      <c r="Q45" s="320">
        <v>0</v>
      </c>
      <c r="R45" s="320">
        <v>0</v>
      </c>
      <c r="S45" s="320">
        <v>0</v>
      </c>
      <c r="T45" s="320">
        <v>0</v>
      </c>
      <c r="U45" s="320">
        <v>0</v>
      </c>
      <c r="V45" s="320">
        <v>0</v>
      </c>
      <c r="W45" s="320">
        <v>0</v>
      </c>
      <c r="X45" s="320">
        <v>0</v>
      </c>
      <c r="Y45" s="320">
        <v>0</v>
      </c>
      <c r="Z45" s="320">
        <v>0</v>
      </c>
      <c r="AA45" s="320">
        <v>0</v>
      </c>
      <c r="AB45" s="320">
        <v>6.1</v>
      </c>
      <c r="AC45" s="194">
        <v>4339.0539000000008</v>
      </c>
    </row>
    <row r="46" spans="1:29" s="545" customFormat="1" ht="12.95" customHeight="1" x14ac:dyDescent="0.2">
      <c r="A46" s="199" t="s">
        <v>940</v>
      </c>
      <c r="B46" s="320">
        <v>7057.6543700000002</v>
      </c>
      <c r="C46" s="320">
        <v>228.27518000000001</v>
      </c>
      <c r="D46" s="320">
        <v>0</v>
      </c>
      <c r="E46" s="320">
        <v>0</v>
      </c>
      <c r="F46" s="320">
        <v>0</v>
      </c>
      <c r="G46" s="320">
        <v>0</v>
      </c>
      <c r="H46" s="320">
        <v>0</v>
      </c>
      <c r="I46" s="320">
        <v>0</v>
      </c>
      <c r="J46" s="320">
        <v>0</v>
      </c>
      <c r="K46" s="320">
        <v>411.74778999999995</v>
      </c>
      <c r="L46" s="320">
        <v>177.7784</v>
      </c>
      <c r="M46" s="320">
        <v>0</v>
      </c>
      <c r="N46" s="320">
        <v>0</v>
      </c>
      <c r="O46" s="320">
        <v>33.578559999999996</v>
      </c>
      <c r="P46" s="320">
        <v>0</v>
      </c>
      <c r="Q46" s="320">
        <v>0</v>
      </c>
      <c r="R46" s="320">
        <v>4.3986299999999998</v>
      </c>
      <c r="S46" s="320">
        <v>0</v>
      </c>
      <c r="T46" s="320">
        <v>0</v>
      </c>
      <c r="U46" s="320">
        <v>0</v>
      </c>
      <c r="V46" s="320">
        <v>0</v>
      </c>
      <c r="W46" s="320">
        <v>945.76277000000005</v>
      </c>
      <c r="X46" s="320">
        <v>25.967119999999998</v>
      </c>
      <c r="Y46" s="320">
        <v>0.26395999999999997</v>
      </c>
      <c r="Z46" s="320">
        <v>0.39500000000000002</v>
      </c>
      <c r="AA46" s="320">
        <v>0</v>
      </c>
      <c r="AB46" s="320">
        <v>96.700580000000002</v>
      </c>
      <c r="AC46" s="194">
        <v>8982.5223600000008</v>
      </c>
    </row>
    <row r="47" spans="1:29" s="545" customFormat="1" ht="12.95" customHeight="1" x14ac:dyDescent="0.2">
      <c r="A47" s="199" t="s">
        <v>1117</v>
      </c>
      <c r="B47" s="320">
        <v>0.95</v>
      </c>
      <c r="C47" s="320">
        <v>68.266970000000001</v>
      </c>
      <c r="D47" s="320">
        <v>20.22467</v>
      </c>
      <c r="E47" s="320">
        <v>1.24E-3</v>
      </c>
      <c r="F47" s="320">
        <v>0</v>
      </c>
      <c r="G47" s="320">
        <v>0</v>
      </c>
      <c r="H47" s="320">
        <v>12.06757</v>
      </c>
      <c r="I47" s="320">
        <v>0</v>
      </c>
      <c r="J47" s="320">
        <v>0</v>
      </c>
      <c r="K47" s="320">
        <v>3.0035599999999998</v>
      </c>
      <c r="L47" s="320">
        <v>0</v>
      </c>
      <c r="M47" s="320">
        <v>0</v>
      </c>
      <c r="N47" s="320">
        <v>0</v>
      </c>
      <c r="O47" s="320">
        <v>17.782250000000001</v>
      </c>
      <c r="P47" s="320">
        <v>2.3774000000000002</v>
      </c>
      <c r="Q47" s="320">
        <v>0</v>
      </c>
      <c r="R47" s="320">
        <v>0</v>
      </c>
      <c r="S47" s="320">
        <v>3.8000000000000002E-4</v>
      </c>
      <c r="T47" s="320">
        <v>0</v>
      </c>
      <c r="U47" s="320">
        <v>0</v>
      </c>
      <c r="V47" s="320">
        <v>0</v>
      </c>
      <c r="W47" s="320">
        <v>0</v>
      </c>
      <c r="X47" s="320">
        <v>4.3899999999999998E-3</v>
      </c>
      <c r="Y47" s="320">
        <v>0</v>
      </c>
      <c r="Z47" s="320">
        <v>0.09</v>
      </c>
      <c r="AA47" s="320">
        <v>0</v>
      </c>
      <c r="AB47" s="320">
        <v>0.625</v>
      </c>
      <c r="AC47" s="194">
        <v>125.39343000000001</v>
      </c>
    </row>
    <row r="48" spans="1:29" s="545" customFormat="1" ht="12.95" customHeight="1" x14ac:dyDescent="0.2">
      <c r="A48" s="1343" t="s">
        <v>809</v>
      </c>
      <c r="B48" s="1742">
        <v>187918.03675</v>
      </c>
      <c r="C48" s="1742">
        <v>190553.95024999999</v>
      </c>
      <c r="D48" s="1742">
        <v>269767.87447999994</v>
      </c>
      <c r="E48" s="1742">
        <v>65046.50404</v>
      </c>
      <c r="F48" s="1742">
        <v>203.346</v>
      </c>
      <c r="G48" s="1742">
        <v>54966.562279999998</v>
      </c>
      <c r="H48" s="1742">
        <v>320326.6792000003</v>
      </c>
      <c r="I48" s="1742">
        <v>35678.12631</v>
      </c>
      <c r="J48" s="1742">
        <v>2434.6480000000001</v>
      </c>
      <c r="K48" s="1742">
        <v>180066.50516</v>
      </c>
      <c r="L48" s="1742">
        <v>188817.08330000003</v>
      </c>
      <c r="M48" s="1742">
        <v>12454.73661</v>
      </c>
      <c r="N48" s="1742">
        <v>24301.584319999998</v>
      </c>
      <c r="O48" s="1742">
        <v>191096.87872000001</v>
      </c>
      <c r="P48" s="1742">
        <v>157677.87719</v>
      </c>
      <c r="Q48" s="1742">
        <v>48867.534060000005</v>
      </c>
      <c r="R48" s="1742">
        <v>35838.923009999999</v>
      </c>
      <c r="S48" s="1742">
        <v>74007.022759999993</v>
      </c>
      <c r="T48" s="1742">
        <v>24066.386589999998</v>
      </c>
      <c r="U48" s="1742">
        <v>39395.779350000004</v>
      </c>
      <c r="V48" s="1742">
        <v>84944.44650999998</v>
      </c>
      <c r="W48" s="1742">
        <v>123985.70016120742</v>
      </c>
      <c r="X48" s="1742">
        <v>92231.37079999999</v>
      </c>
      <c r="Y48" s="1742">
        <v>1082.78268</v>
      </c>
      <c r="Z48" s="1742">
        <v>48060.570090000001</v>
      </c>
      <c r="AA48" s="1742">
        <v>108443.20573</v>
      </c>
      <c r="AB48" s="1742">
        <v>46182.702369999999</v>
      </c>
      <c r="AC48" s="1742">
        <v>2608416.8167212079</v>
      </c>
    </row>
    <row r="49" spans="1:29" s="545" customFormat="1" ht="12.95" customHeight="1" x14ac:dyDescent="0.2">
      <c r="A49" s="197" t="s">
        <v>958</v>
      </c>
      <c r="B49" s="193">
        <v>10063.76576</v>
      </c>
      <c r="C49" s="193">
        <v>21337.365010000001</v>
      </c>
      <c r="D49" s="193">
        <v>18144.797019999998</v>
      </c>
      <c r="E49" s="193">
        <v>15.052239999999999</v>
      </c>
      <c r="F49" s="193">
        <v>0</v>
      </c>
      <c r="G49" s="193">
        <v>0</v>
      </c>
      <c r="H49" s="193">
        <v>69.176550000000006</v>
      </c>
      <c r="I49" s="193">
        <v>0</v>
      </c>
      <c r="J49" s="193">
        <v>0</v>
      </c>
      <c r="K49" s="193">
        <v>0</v>
      </c>
      <c r="L49" s="193">
        <v>32.034990000000001</v>
      </c>
      <c r="M49" s="193">
        <v>0</v>
      </c>
      <c r="N49" s="193">
        <v>2.2264899999999996</v>
      </c>
      <c r="O49" s="193">
        <v>6881.8154400000003</v>
      </c>
      <c r="P49" s="193">
        <v>3653.7891600000003</v>
      </c>
      <c r="Q49" s="193">
        <v>0</v>
      </c>
      <c r="R49" s="193">
        <v>153.75513000000001</v>
      </c>
      <c r="S49" s="193">
        <v>29.372580000000003</v>
      </c>
      <c r="T49" s="193">
        <v>0</v>
      </c>
      <c r="U49" s="193">
        <v>0</v>
      </c>
      <c r="V49" s="193">
        <v>1.68384</v>
      </c>
      <c r="W49" s="193">
        <v>607.59848027102146</v>
      </c>
      <c r="X49" s="193">
        <v>41.217870000000005</v>
      </c>
      <c r="Y49" s="193">
        <v>2.9219999999999999E-2</v>
      </c>
      <c r="Z49" s="193">
        <v>0</v>
      </c>
      <c r="AA49" s="193">
        <v>4022.2260700000002</v>
      </c>
      <c r="AB49" s="193">
        <v>0</v>
      </c>
      <c r="AC49" s="194">
        <v>65055.90585027101</v>
      </c>
    </row>
    <row r="50" spans="1:29" s="545" customFormat="1" ht="12.95" customHeight="1" x14ac:dyDescent="0.2">
      <c r="A50" s="197" t="s">
        <v>1909</v>
      </c>
      <c r="B50" s="193">
        <v>0</v>
      </c>
      <c r="C50" s="193">
        <v>24.709700000000002</v>
      </c>
      <c r="D50" s="193">
        <v>0</v>
      </c>
      <c r="E50" s="193">
        <v>0</v>
      </c>
      <c r="F50" s="193">
        <v>0</v>
      </c>
      <c r="G50" s="193">
        <v>0</v>
      </c>
      <c r="H50" s="193">
        <v>0</v>
      </c>
      <c r="I50" s="193">
        <v>79.987740000000002</v>
      </c>
      <c r="J50" s="193">
        <v>0</v>
      </c>
      <c r="K50" s="193">
        <v>0</v>
      </c>
      <c r="L50" s="193">
        <v>0</v>
      </c>
      <c r="M50" s="193">
        <v>0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3">
        <v>0</v>
      </c>
      <c r="Y50" s="193">
        <v>0</v>
      </c>
      <c r="Z50" s="193">
        <v>0</v>
      </c>
      <c r="AA50" s="193">
        <v>0</v>
      </c>
      <c r="AB50" s="193">
        <v>0</v>
      </c>
      <c r="AC50" s="194">
        <v>104.69744</v>
      </c>
    </row>
    <row r="51" spans="1:29" s="545" customFormat="1" ht="12.95" customHeight="1" x14ac:dyDescent="0.2">
      <c r="A51" s="199" t="s">
        <v>1394</v>
      </c>
      <c r="B51" s="320">
        <v>2301.6766499999999</v>
      </c>
      <c r="C51" s="320">
        <v>1627.2179799999999</v>
      </c>
      <c r="D51" s="320">
        <v>2347.9969300000002</v>
      </c>
      <c r="E51" s="320">
        <v>1719.0838000000001</v>
      </c>
      <c r="F51" s="320">
        <v>0</v>
      </c>
      <c r="G51" s="320">
        <v>348.90791999999999</v>
      </c>
      <c r="H51" s="320">
        <v>2928.1393800000001</v>
      </c>
      <c r="I51" s="320">
        <v>8031.1016399999999</v>
      </c>
      <c r="J51" s="320">
        <v>0</v>
      </c>
      <c r="K51" s="320">
        <v>1607.2068400000001</v>
      </c>
      <c r="L51" s="320">
        <v>1855.7418799999998</v>
      </c>
      <c r="M51" s="320">
        <v>211.0915</v>
      </c>
      <c r="N51" s="320">
        <v>81.211820000000003</v>
      </c>
      <c r="O51" s="320">
        <v>1393.13365</v>
      </c>
      <c r="P51" s="320">
        <v>1021.53045</v>
      </c>
      <c r="Q51" s="320">
        <v>333.54879</v>
      </c>
      <c r="R51" s="320">
        <v>313.67735999999996</v>
      </c>
      <c r="S51" s="320">
        <v>929.58474999999999</v>
      </c>
      <c r="T51" s="320">
        <v>25.72767</v>
      </c>
      <c r="U51" s="320">
        <v>395.92952000000002</v>
      </c>
      <c r="V51" s="320">
        <v>1199.8771200000001</v>
      </c>
      <c r="W51" s="320">
        <v>1304.43854263139</v>
      </c>
      <c r="X51" s="320">
        <v>195.04826</v>
      </c>
      <c r="Y51" s="320">
        <v>0.44210000000000005</v>
      </c>
      <c r="Z51" s="320">
        <v>998.38343000000009</v>
      </c>
      <c r="AA51" s="320">
        <v>645.85880000000009</v>
      </c>
      <c r="AB51" s="320">
        <v>673.65923999999995</v>
      </c>
      <c r="AC51" s="194">
        <v>32490.216022631397</v>
      </c>
    </row>
    <row r="52" spans="1:29" s="545" customFormat="1" ht="12.95" customHeight="1" x14ac:dyDescent="0.2">
      <c r="A52" s="199" t="s">
        <v>1222</v>
      </c>
      <c r="B52" s="320">
        <v>57480.057030000004</v>
      </c>
      <c r="C52" s="320">
        <v>31011.407930000001</v>
      </c>
      <c r="D52" s="320">
        <v>66702.49893999999</v>
      </c>
      <c r="E52" s="320">
        <v>12304.48676</v>
      </c>
      <c r="F52" s="320">
        <v>0</v>
      </c>
      <c r="G52" s="320">
        <v>9380.5607100000016</v>
      </c>
      <c r="H52" s="320">
        <v>64912.557609999996</v>
      </c>
      <c r="I52" s="320">
        <v>5924.3267500000002</v>
      </c>
      <c r="J52" s="320">
        <v>0</v>
      </c>
      <c r="K52" s="320">
        <v>39326.011599999998</v>
      </c>
      <c r="L52" s="320">
        <v>21003.710760000002</v>
      </c>
      <c r="M52" s="320">
        <v>493.68838</v>
      </c>
      <c r="N52" s="320">
        <v>4092.8664100000001</v>
      </c>
      <c r="O52" s="320">
        <v>36272.972740000005</v>
      </c>
      <c r="P52" s="320">
        <v>41010.046710000002</v>
      </c>
      <c r="Q52" s="320">
        <v>16570.518390000001</v>
      </c>
      <c r="R52" s="320">
        <v>20805.518899999999</v>
      </c>
      <c r="S52" s="320">
        <v>16804.29881</v>
      </c>
      <c r="T52" s="320">
        <v>1792.96677</v>
      </c>
      <c r="U52" s="320">
        <v>7048.7370499999997</v>
      </c>
      <c r="V52" s="320">
        <v>29731.968519999999</v>
      </c>
      <c r="W52" s="320">
        <v>18066.824738736999</v>
      </c>
      <c r="X52" s="320">
        <v>25072.911640000002</v>
      </c>
      <c r="Y52" s="320">
        <v>207.02732</v>
      </c>
      <c r="Z52" s="320">
        <v>13129.84175</v>
      </c>
      <c r="AA52" s="320">
        <v>27971.381829999998</v>
      </c>
      <c r="AB52" s="320">
        <v>6675.1226999999999</v>
      </c>
      <c r="AC52" s="194">
        <v>573792.31074873696</v>
      </c>
    </row>
    <row r="53" spans="1:29" s="545" customFormat="1" ht="12.95" customHeight="1" x14ac:dyDescent="0.2">
      <c r="A53" s="200" t="s">
        <v>1925</v>
      </c>
      <c r="B53" s="320">
        <v>304.27800000000002</v>
      </c>
      <c r="C53" s="320">
        <v>2289.32852</v>
      </c>
      <c r="D53" s="320">
        <v>789.31457</v>
      </c>
      <c r="E53" s="320">
        <v>0.10390000000000001</v>
      </c>
      <c r="F53" s="320">
        <v>0</v>
      </c>
      <c r="G53" s="320">
        <v>0</v>
      </c>
      <c r="H53" s="320">
        <v>0.16353000000000001</v>
      </c>
      <c r="I53" s="320">
        <v>0</v>
      </c>
      <c r="J53" s="320">
        <v>0</v>
      </c>
      <c r="K53" s="320">
        <v>0</v>
      </c>
      <c r="L53" s="320">
        <v>56474.921240000003</v>
      </c>
      <c r="M53" s="320">
        <v>0</v>
      </c>
      <c r="N53" s="320">
        <v>0</v>
      </c>
      <c r="O53" s="320">
        <v>76.335399999999993</v>
      </c>
      <c r="P53" s="320">
        <v>2.2850000000000002E-2</v>
      </c>
      <c r="Q53" s="320">
        <v>0</v>
      </c>
      <c r="R53" s="320">
        <v>0</v>
      </c>
      <c r="S53" s="320">
        <v>2.598E-2</v>
      </c>
      <c r="T53" s="320">
        <v>0</v>
      </c>
      <c r="U53" s="320">
        <v>0</v>
      </c>
      <c r="V53" s="320">
        <v>0</v>
      </c>
      <c r="W53" s="320">
        <v>0</v>
      </c>
      <c r="X53" s="320">
        <v>0</v>
      </c>
      <c r="Y53" s="320">
        <v>0</v>
      </c>
      <c r="Z53" s="320">
        <v>0</v>
      </c>
      <c r="AA53" s="320">
        <v>9.8399999999999998E-3</v>
      </c>
      <c r="AB53" s="320">
        <v>10</v>
      </c>
      <c r="AC53" s="194">
        <v>59944.503830000009</v>
      </c>
    </row>
    <row r="54" spans="1:29" s="545" customFormat="1" ht="12.95" customHeight="1" x14ac:dyDescent="0.2">
      <c r="A54" s="200" t="s">
        <v>2017</v>
      </c>
      <c r="B54" s="320">
        <v>3144.1361400000001</v>
      </c>
      <c r="C54" s="320">
        <v>2125.7129599999998</v>
      </c>
      <c r="D54" s="320">
        <v>11515.186970000001</v>
      </c>
      <c r="E54" s="320">
        <v>143.30226999999999</v>
      </c>
      <c r="F54" s="320">
        <v>0</v>
      </c>
      <c r="G54" s="320">
        <v>103.83753999999999</v>
      </c>
      <c r="H54" s="320">
        <v>15040.791869999999</v>
      </c>
      <c r="I54" s="320">
        <v>0</v>
      </c>
      <c r="J54" s="320">
        <v>0</v>
      </c>
      <c r="K54" s="320">
        <v>631.64666</v>
      </c>
      <c r="L54" s="320">
        <v>228.36058</v>
      </c>
      <c r="M54" s="320">
        <v>0</v>
      </c>
      <c r="N54" s="320">
        <v>0</v>
      </c>
      <c r="O54" s="320">
        <v>6492.34249</v>
      </c>
      <c r="P54" s="320">
        <v>2506.7257300000001</v>
      </c>
      <c r="Q54" s="320">
        <v>2956.9479999999999</v>
      </c>
      <c r="R54" s="320">
        <v>0</v>
      </c>
      <c r="S54" s="320">
        <v>19.05545</v>
      </c>
      <c r="T54" s="320">
        <v>3.0699999999999998E-3</v>
      </c>
      <c r="U54" s="320">
        <v>127</v>
      </c>
      <c r="V54" s="320">
        <v>38.526260000000001</v>
      </c>
      <c r="W54" s="320">
        <v>584.07926129940199</v>
      </c>
      <c r="X54" s="320">
        <v>92.934979999999996</v>
      </c>
      <c r="Y54" s="320">
        <v>28.0303</v>
      </c>
      <c r="Z54" s="320">
        <v>93.122020000000006</v>
      </c>
      <c r="AA54" s="320">
        <v>873.83106000000009</v>
      </c>
      <c r="AB54" s="320">
        <v>219.89276999999998</v>
      </c>
      <c r="AC54" s="194">
        <v>46965.466381299397</v>
      </c>
    </row>
    <row r="55" spans="1:29" s="545" customFormat="1" ht="12.95" customHeight="1" x14ac:dyDescent="0.2">
      <c r="A55" s="201" t="s">
        <v>2010</v>
      </c>
      <c r="B55" s="320">
        <v>5755.2559099999999</v>
      </c>
      <c r="C55" s="320">
        <v>2680.7648100000001</v>
      </c>
      <c r="D55" s="320">
        <v>15832.882970000001</v>
      </c>
      <c r="E55" s="320">
        <v>683.46643000000006</v>
      </c>
      <c r="F55" s="320">
        <v>0</v>
      </c>
      <c r="G55" s="320">
        <v>2340.7139099999999</v>
      </c>
      <c r="H55" s="320">
        <v>11403.3102</v>
      </c>
      <c r="I55" s="320">
        <v>4867.9413800000002</v>
      </c>
      <c r="J55" s="320">
        <v>0</v>
      </c>
      <c r="K55" s="320">
        <v>12981.06558</v>
      </c>
      <c r="L55" s="320">
        <v>19357.48445</v>
      </c>
      <c r="M55" s="320">
        <v>0.54600000000000004</v>
      </c>
      <c r="N55" s="320">
        <v>1659.80987</v>
      </c>
      <c r="O55" s="320">
        <v>10902.69795</v>
      </c>
      <c r="P55" s="320">
        <v>6514.2673299999997</v>
      </c>
      <c r="Q55" s="320">
        <v>1010.5435699999999</v>
      </c>
      <c r="R55" s="320">
        <v>522.98597999999993</v>
      </c>
      <c r="S55" s="320">
        <v>116.99583</v>
      </c>
      <c r="T55" s="320">
        <v>82.510339999999999</v>
      </c>
      <c r="U55" s="320">
        <v>66.700299999999999</v>
      </c>
      <c r="V55" s="320">
        <v>1606.87734</v>
      </c>
      <c r="W55" s="320">
        <v>6667.4802360837803</v>
      </c>
      <c r="X55" s="320">
        <v>2682.4241499999998</v>
      </c>
      <c r="Y55" s="320">
        <v>16.557689999999997</v>
      </c>
      <c r="Z55" s="320">
        <v>815.72086999999999</v>
      </c>
      <c r="AA55" s="320">
        <v>3368.3645000000001</v>
      </c>
      <c r="AB55" s="320">
        <v>1671.75674</v>
      </c>
      <c r="AC55" s="194">
        <v>113609.12433608377</v>
      </c>
    </row>
    <row r="56" spans="1:29" s="545" customFormat="1" ht="12.95" customHeight="1" x14ac:dyDescent="0.2">
      <c r="A56" s="199" t="s">
        <v>1395</v>
      </c>
      <c r="B56" s="320">
        <v>17462.92856</v>
      </c>
      <c r="C56" s="320">
        <v>14506.661119999999</v>
      </c>
      <c r="D56" s="320">
        <v>48870.914850000001</v>
      </c>
      <c r="E56" s="320">
        <v>14271.242839999999</v>
      </c>
      <c r="F56" s="320">
        <v>0</v>
      </c>
      <c r="G56" s="320">
        <v>8270.7787800000006</v>
      </c>
      <c r="H56" s="320">
        <v>47786.247580000301</v>
      </c>
      <c r="I56" s="320">
        <v>967.49757999999997</v>
      </c>
      <c r="J56" s="320">
        <v>0</v>
      </c>
      <c r="K56" s="320">
        <v>18432.405870000002</v>
      </c>
      <c r="L56" s="320">
        <v>12465.342710000001</v>
      </c>
      <c r="M56" s="320">
        <v>1332.5268899999999</v>
      </c>
      <c r="N56" s="320">
        <v>5338.6494400000001</v>
      </c>
      <c r="O56" s="320">
        <v>61208.801359999998</v>
      </c>
      <c r="P56" s="320">
        <v>37621.112630000003</v>
      </c>
      <c r="Q56" s="320">
        <v>3234.8423900000003</v>
      </c>
      <c r="R56" s="320">
        <v>2190.67805</v>
      </c>
      <c r="S56" s="320">
        <v>1530.03703</v>
      </c>
      <c r="T56" s="320">
        <v>1687.4198700000002</v>
      </c>
      <c r="U56" s="320">
        <v>2477.6726699999999</v>
      </c>
      <c r="V56" s="320">
        <v>8130.1000199999999</v>
      </c>
      <c r="W56" s="320">
        <v>11774.2217654491</v>
      </c>
      <c r="X56" s="320">
        <v>12263.813920000001</v>
      </c>
      <c r="Y56" s="320">
        <v>53.544489999999996</v>
      </c>
      <c r="Z56" s="320">
        <v>6624.7395400000005</v>
      </c>
      <c r="AA56" s="320">
        <v>22739.491309999998</v>
      </c>
      <c r="AB56" s="320">
        <v>26399.122910000002</v>
      </c>
      <c r="AC56" s="194">
        <v>387640.79417544935</v>
      </c>
    </row>
    <row r="57" spans="1:29" s="545" customFormat="1" ht="12.95" customHeight="1" x14ac:dyDescent="0.2">
      <c r="A57" s="199" t="s">
        <v>801</v>
      </c>
      <c r="B57" s="193">
        <v>16928.693309999999</v>
      </c>
      <c r="C57" s="193">
        <v>16731.116890000001</v>
      </c>
      <c r="D57" s="193">
        <v>20932.64229</v>
      </c>
      <c r="E57" s="193">
        <v>6275.6739200000002</v>
      </c>
      <c r="F57" s="193">
        <v>0</v>
      </c>
      <c r="G57" s="193">
        <v>7639.1530399999992</v>
      </c>
      <c r="H57" s="193">
        <v>13940.41636999999</v>
      </c>
      <c r="I57" s="193">
        <v>5304.9687899999999</v>
      </c>
      <c r="J57" s="193">
        <v>0</v>
      </c>
      <c r="K57" s="193">
        <v>3628.9898399999997</v>
      </c>
      <c r="L57" s="193">
        <v>32104.701700000001</v>
      </c>
      <c r="M57" s="193">
        <v>1003.5190399999999</v>
      </c>
      <c r="N57" s="193">
        <v>5022.64185</v>
      </c>
      <c r="O57" s="193">
        <v>10405.147939999999</v>
      </c>
      <c r="P57" s="193">
        <v>6653.7912699999997</v>
      </c>
      <c r="Q57" s="193">
        <v>512.19978000000003</v>
      </c>
      <c r="R57" s="193">
        <v>1104.2546100000002</v>
      </c>
      <c r="S57" s="193">
        <v>570.32325000000003</v>
      </c>
      <c r="T57" s="193">
        <v>16.03894</v>
      </c>
      <c r="U57" s="193">
        <v>827.99419999999998</v>
      </c>
      <c r="V57" s="193">
        <v>9272.5519000000004</v>
      </c>
      <c r="W57" s="193">
        <v>8079.8456693497928</v>
      </c>
      <c r="X57" s="193">
        <v>6659.1561600000005</v>
      </c>
      <c r="Y57" s="193">
        <v>34.831270000000004</v>
      </c>
      <c r="Z57" s="193">
        <v>2160.9107100000001</v>
      </c>
      <c r="AA57" s="193">
        <v>7391.0479999999998</v>
      </c>
      <c r="AB57" s="193">
        <v>3398.6557499999999</v>
      </c>
      <c r="AC57" s="194">
        <v>186599.26648934974</v>
      </c>
    </row>
    <row r="58" spans="1:29" s="545" customFormat="1" ht="12.95" customHeight="1" x14ac:dyDescent="0.2">
      <c r="A58" s="199" t="s">
        <v>1225</v>
      </c>
      <c r="B58" s="194">
        <v>2939.5667200000025</v>
      </c>
      <c r="C58" s="194">
        <v>3655.0034500000002</v>
      </c>
      <c r="D58" s="194">
        <v>6999.55933</v>
      </c>
      <c r="E58" s="194">
        <v>677.14199999999983</v>
      </c>
      <c r="F58" s="194">
        <v>0</v>
      </c>
      <c r="G58" s="194">
        <v>707.8130000000001</v>
      </c>
      <c r="H58" s="194">
        <v>8363.8639600000079</v>
      </c>
      <c r="I58" s="194">
        <v>186.95704999999998</v>
      </c>
      <c r="J58" s="194">
        <v>0</v>
      </c>
      <c r="K58" s="194">
        <v>2870.987520000001</v>
      </c>
      <c r="L58" s="194">
        <v>18717.326419999994</v>
      </c>
      <c r="M58" s="194">
        <v>5992.1012000000001</v>
      </c>
      <c r="N58" s="194">
        <v>34.179449999999633</v>
      </c>
      <c r="O58" s="194">
        <v>5789.9684000000016</v>
      </c>
      <c r="P58" s="194">
        <v>7569.5278800000015</v>
      </c>
      <c r="Q58" s="194">
        <v>1325.39662</v>
      </c>
      <c r="R58" s="194">
        <v>1238.8366699999995</v>
      </c>
      <c r="S58" s="194">
        <v>112.89648</v>
      </c>
      <c r="T58" s="194">
        <v>423.38220000000001</v>
      </c>
      <c r="U58" s="194">
        <v>17</v>
      </c>
      <c r="V58" s="194">
        <v>3179.70334</v>
      </c>
      <c r="W58" s="194">
        <v>5567.0616364691077</v>
      </c>
      <c r="X58" s="194">
        <v>6425.7368499999993</v>
      </c>
      <c r="Y58" s="194">
        <v>13.61139</v>
      </c>
      <c r="Z58" s="194">
        <v>425.94697999999971</v>
      </c>
      <c r="AA58" s="194">
        <v>3865.9131500000012</v>
      </c>
      <c r="AB58" s="194">
        <v>2223.2819200000004</v>
      </c>
      <c r="AC58" s="194">
        <v>89322.763616469121</v>
      </c>
    </row>
    <row r="59" spans="1:29" s="545" customFormat="1" ht="12.95" customHeight="1" x14ac:dyDescent="0.2">
      <c r="A59" s="199" t="s">
        <v>1226</v>
      </c>
      <c r="B59" s="320">
        <v>50754.073600000003</v>
      </c>
      <c r="C59" s="320">
        <v>52160.593609999996</v>
      </c>
      <c r="D59" s="320">
        <v>54242.15713</v>
      </c>
      <c r="E59" s="320">
        <v>27033.466079999998</v>
      </c>
      <c r="F59" s="320">
        <v>0</v>
      </c>
      <c r="G59" s="320">
        <v>17898.87601</v>
      </c>
      <c r="H59" s="320">
        <v>119774.45600000001</v>
      </c>
      <c r="I59" s="320">
        <v>920.78743000000009</v>
      </c>
      <c r="J59" s="320">
        <v>0</v>
      </c>
      <c r="K59" s="320">
        <v>85392.05462000001</v>
      </c>
      <c r="L59" s="320">
        <v>8950.4402200000004</v>
      </c>
      <c r="M59" s="320">
        <v>2670.8645299999998</v>
      </c>
      <c r="N59" s="320">
        <v>6163.3954100000001</v>
      </c>
      <c r="O59" s="320">
        <v>41355.192310000006</v>
      </c>
      <c r="P59" s="320">
        <v>43465.72006</v>
      </c>
      <c r="Q59" s="320">
        <v>21020.483469999999</v>
      </c>
      <c r="R59" s="320">
        <v>8977.4506300000012</v>
      </c>
      <c r="S59" s="320">
        <v>21298.577129999998</v>
      </c>
      <c r="T59" s="320">
        <v>19890.403260000003</v>
      </c>
      <c r="U59" s="320">
        <v>9645.656210000001</v>
      </c>
      <c r="V59" s="320">
        <v>27706.495139999999</v>
      </c>
      <c r="W59" s="320">
        <v>60384.215668385106</v>
      </c>
      <c r="X59" s="320">
        <v>26311.351269999999</v>
      </c>
      <c r="Y59" s="320">
        <v>585.45465999999999</v>
      </c>
      <c r="Z59" s="320">
        <v>22802.067329999998</v>
      </c>
      <c r="AA59" s="320">
        <v>24854.457329999997</v>
      </c>
      <c r="AB59" s="320">
        <v>2422.0969700000001</v>
      </c>
      <c r="AC59" s="194">
        <v>756680.78607838519</v>
      </c>
    </row>
    <row r="60" spans="1:29" s="547" customFormat="1" ht="12.95" customHeight="1" x14ac:dyDescent="0.2">
      <c r="A60" s="199" t="s">
        <v>1227</v>
      </c>
      <c r="B60" s="320">
        <v>7963.9276399999999</v>
      </c>
      <c r="C60" s="320">
        <v>4460.2487599999995</v>
      </c>
      <c r="D60" s="320">
        <v>8190.2144800000005</v>
      </c>
      <c r="E60" s="320">
        <v>1178.2810400000001</v>
      </c>
      <c r="F60" s="320">
        <v>0</v>
      </c>
      <c r="G60" s="320">
        <v>565.33624999999995</v>
      </c>
      <c r="H60" s="320">
        <v>13003.92352</v>
      </c>
      <c r="I60" s="320">
        <v>43.685319999999997</v>
      </c>
      <c r="J60" s="320">
        <v>0</v>
      </c>
      <c r="K60" s="320">
        <v>4170.9217600000002</v>
      </c>
      <c r="L60" s="320">
        <v>1648.98117</v>
      </c>
      <c r="M60" s="320">
        <v>191.0093</v>
      </c>
      <c r="N60" s="320">
        <v>309.06511999999998</v>
      </c>
      <c r="O60" s="320">
        <v>4318.1639100000002</v>
      </c>
      <c r="P60" s="320">
        <v>1706.7540300000001</v>
      </c>
      <c r="Q60" s="320">
        <v>1798.86626</v>
      </c>
      <c r="R60" s="320">
        <v>501.89958000000001</v>
      </c>
      <c r="S60" s="320">
        <v>697.05461000000003</v>
      </c>
      <c r="T60" s="320">
        <v>122.99229</v>
      </c>
      <c r="U60" s="320">
        <v>463.35940999999997</v>
      </c>
      <c r="V60" s="320">
        <v>748.76002000000005</v>
      </c>
      <c r="W60" s="320">
        <v>2420.7358500914602</v>
      </c>
      <c r="X60" s="320">
        <v>3458.4335299999998</v>
      </c>
      <c r="Y60" s="320">
        <v>133.56451000000001</v>
      </c>
      <c r="Z60" s="320">
        <v>497.60284999999999</v>
      </c>
      <c r="AA60" s="320">
        <v>3752.7031400000001</v>
      </c>
      <c r="AB60" s="320">
        <v>713.07533000000001</v>
      </c>
      <c r="AC60" s="194">
        <v>63059.559680091457</v>
      </c>
    </row>
    <row r="61" spans="1:29" s="545" customFormat="1" ht="12.95" customHeight="1" x14ac:dyDescent="0.2">
      <c r="A61" s="199" t="s">
        <v>1396</v>
      </c>
      <c r="B61" s="320">
        <v>36.4</v>
      </c>
      <c r="C61" s="320">
        <v>11734.102220000001</v>
      </c>
      <c r="D61" s="320">
        <v>1.8997200000000001</v>
      </c>
      <c r="E61" s="320">
        <v>0</v>
      </c>
      <c r="F61" s="320">
        <v>0</v>
      </c>
      <c r="G61" s="320">
        <v>0</v>
      </c>
      <c r="H61" s="320">
        <v>0</v>
      </c>
      <c r="I61" s="320">
        <v>0</v>
      </c>
      <c r="J61" s="320">
        <v>0</v>
      </c>
      <c r="K61" s="320">
        <v>13.9764</v>
      </c>
      <c r="L61" s="320">
        <v>2095.0167999999999</v>
      </c>
      <c r="M61" s="320">
        <v>0</v>
      </c>
      <c r="N61" s="320">
        <v>0</v>
      </c>
      <c r="O61" s="320">
        <v>200.03892000000002</v>
      </c>
      <c r="P61" s="320">
        <v>2.37</v>
      </c>
      <c r="Q61" s="320">
        <v>0</v>
      </c>
      <c r="R61" s="320">
        <v>0</v>
      </c>
      <c r="S61" s="320">
        <v>0</v>
      </c>
      <c r="T61" s="320">
        <v>0</v>
      </c>
      <c r="U61" s="320">
        <v>18000</v>
      </c>
      <c r="V61" s="320">
        <v>0</v>
      </c>
      <c r="W61" s="320">
        <v>1.05485515878294E-2</v>
      </c>
      <c r="X61" s="320">
        <v>8669.9363699999994</v>
      </c>
      <c r="Y61" s="320">
        <v>0</v>
      </c>
      <c r="Z61" s="320">
        <v>0</v>
      </c>
      <c r="AA61" s="320">
        <v>0</v>
      </c>
      <c r="AB61" s="320">
        <v>0</v>
      </c>
      <c r="AC61" s="194">
        <v>40753.750978551587</v>
      </c>
    </row>
    <row r="62" spans="1:29" s="545" customFormat="1" ht="12.95" customHeight="1" x14ac:dyDescent="0.2">
      <c r="A62" s="199" t="s">
        <v>2027</v>
      </c>
      <c r="B62" s="320">
        <v>9221.5900099999999</v>
      </c>
      <c r="C62" s="320">
        <v>25790.956600000001</v>
      </c>
      <c r="D62" s="320">
        <v>15149.7785</v>
      </c>
      <c r="E62" s="320">
        <v>743.98343</v>
      </c>
      <c r="F62" s="320">
        <v>0</v>
      </c>
      <c r="G62" s="320">
        <v>7710.5851199999997</v>
      </c>
      <c r="H62" s="320">
        <v>23046.42383</v>
      </c>
      <c r="I62" s="320">
        <v>9363.0248499999998</v>
      </c>
      <c r="J62" s="320">
        <v>0</v>
      </c>
      <c r="K62" s="320">
        <v>9804.2367200000008</v>
      </c>
      <c r="L62" s="320">
        <v>6255.0628899999992</v>
      </c>
      <c r="M62" s="320">
        <v>559.38977</v>
      </c>
      <c r="N62" s="320">
        <v>1597.53846</v>
      </c>
      <c r="O62" s="320">
        <v>5749.4682899999998</v>
      </c>
      <c r="P62" s="320">
        <v>5951.47109</v>
      </c>
      <c r="Q62" s="320">
        <v>104.18678999999999</v>
      </c>
      <c r="R62" s="320">
        <v>29.866099999999999</v>
      </c>
      <c r="S62" s="320">
        <v>31898.800809999997</v>
      </c>
      <c r="T62" s="320">
        <v>24.94218</v>
      </c>
      <c r="U62" s="320">
        <v>325.72998999999999</v>
      </c>
      <c r="V62" s="320">
        <v>3327.90301</v>
      </c>
      <c r="W62" s="320">
        <v>8529.1877638886999</v>
      </c>
      <c r="X62" s="320">
        <v>358.4058</v>
      </c>
      <c r="Y62" s="320">
        <v>9.6897299999999991</v>
      </c>
      <c r="Z62" s="320">
        <v>512.23460999999998</v>
      </c>
      <c r="AA62" s="320">
        <v>8954.9206999999988</v>
      </c>
      <c r="AB62" s="320">
        <v>1655.8440500000002</v>
      </c>
      <c r="AC62" s="194">
        <v>176675.22109388874</v>
      </c>
    </row>
    <row r="63" spans="1:29" s="545" customFormat="1" ht="12.95" customHeight="1" x14ac:dyDescent="0.2">
      <c r="A63" s="199" t="s">
        <v>1397</v>
      </c>
      <c r="B63" s="320">
        <v>0</v>
      </c>
      <c r="C63" s="320">
        <v>51.32826</v>
      </c>
      <c r="D63" s="320">
        <v>0</v>
      </c>
      <c r="E63" s="320">
        <v>0</v>
      </c>
      <c r="F63" s="320">
        <v>203.346</v>
      </c>
      <c r="G63" s="320">
        <v>0</v>
      </c>
      <c r="H63" s="320">
        <v>0</v>
      </c>
      <c r="I63" s="320">
        <v>-12.15222</v>
      </c>
      <c r="J63" s="320">
        <v>2434.6480000000001</v>
      </c>
      <c r="K63" s="320">
        <v>0</v>
      </c>
      <c r="L63" s="320">
        <v>3314.2161900000001</v>
      </c>
      <c r="M63" s="320">
        <v>0</v>
      </c>
      <c r="N63" s="320">
        <v>0</v>
      </c>
      <c r="O63" s="320">
        <v>0</v>
      </c>
      <c r="P63" s="320">
        <v>0</v>
      </c>
      <c r="Q63" s="320">
        <v>0</v>
      </c>
      <c r="R63" s="320">
        <v>0</v>
      </c>
      <c r="S63" s="320">
        <v>0</v>
      </c>
      <c r="T63" s="320">
        <v>0</v>
      </c>
      <c r="U63" s="320">
        <v>0</v>
      </c>
      <c r="V63" s="320">
        <v>0</v>
      </c>
      <c r="W63" s="320">
        <v>0</v>
      </c>
      <c r="X63" s="320">
        <v>0</v>
      </c>
      <c r="Y63" s="320">
        <v>0</v>
      </c>
      <c r="Z63" s="320">
        <v>0</v>
      </c>
      <c r="AA63" s="320">
        <v>0</v>
      </c>
      <c r="AB63" s="320">
        <v>20.193990000000003</v>
      </c>
      <c r="AC63" s="194">
        <v>6011.5802199999998</v>
      </c>
    </row>
    <row r="64" spans="1:29" s="545" customFormat="1" ht="12.95" customHeight="1" x14ac:dyDescent="0.2">
      <c r="A64" s="199" t="s">
        <v>940</v>
      </c>
      <c r="B64" s="320">
        <v>3560.9373999999998</v>
      </c>
      <c r="C64" s="320">
        <v>280.01900000000001</v>
      </c>
      <c r="D64" s="320">
        <v>0</v>
      </c>
      <c r="E64" s="320">
        <v>0</v>
      </c>
      <c r="F64" s="320">
        <v>0</v>
      </c>
      <c r="G64" s="320">
        <v>0</v>
      </c>
      <c r="H64" s="320">
        <v>0</v>
      </c>
      <c r="I64" s="320">
        <v>0</v>
      </c>
      <c r="J64" s="320">
        <v>0</v>
      </c>
      <c r="K64" s="320">
        <v>1200.22488</v>
      </c>
      <c r="L64" s="320">
        <v>4313.7412999999997</v>
      </c>
      <c r="M64" s="320">
        <v>0</v>
      </c>
      <c r="N64" s="320">
        <v>0</v>
      </c>
      <c r="O64" s="320">
        <v>18.23593</v>
      </c>
      <c r="P64" s="320">
        <v>0</v>
      </c>
      <c r="Q64" s="320">
        <v>0</v>
      </c>
      <c r="R64" s="320">
        <v>0</v>
      </c>
      <c r="S64" s="320">
        <v>0</v>
      </c>
      <c r="T64" s="320">
        <v>0</v>
      </c>
      <c r="U64" s="320">
        <v>0</v>
      </c>
      <c r="V64" s="320">
        <v>0</v>
      </c>
      <c r="W64" s="320">
        <v>0</v>
      </c>
      <c r="X64" s="320">
        <v>0</v>
      </c>
      <c r="Y64" s="320">
        <v>0</v>
      </c>
      <c r="Z64" s="320">
        <v>0</v>
      </c>
      <c r="AA64" s="320">
        <v>0</v>
      </c>
      <c r="AB64" s="320">
        <v>100</v>
      </c>
      <c r="AC64" s="194">
        <v>9473.1585099999993</v>
      </c>
    </row>
    <row r="65" spans="1:31" s="545" customFormat="1" ht="12.95" customHeight="1" x14ac:dyDescent="0.2">
      <c r="A65" s="199" t="s">
        <v>1117</v>
      </c>
      <c r="B65" s="320">
        <v>0.75002000000000002</v>
      </c>
      <c r="C65" s="320">
        <v>87.413429999999991</v>
      </c>
      <c r="D65" s="320">
        <v>48.03078</v>
      </c>
      <c r="E65" s="320">
        <v>1.21933</v>
      </c>
      <c r="F65" s="320">
        <v>0</v>
      </c>
      <c r="G65" s="320">
        <v>0</v>
      </c>
      <c r="H65" s="320">
        <v>57.208800000000004</v>
      </c>
      <c r="I65" s="320">
        <v>0</v>
      </c>
      <c r="J65" s="320">
        <v>0</v>
      </c>
      <c r="K65" s="320">
        <v>6.7768699999999997</v>
      </c>
      <c r="L65" s="320">
        <v>0</v>
      </c>
      <c r="M65" s="320">
        <v>0</v>
      </c>
      <c r="N65" s="320">
        <v>0</v>
      </c>
      <c r="O65" s="320">
        <v>32.563990000000004</v>
      </c>
      <c r="P65" s="320">
        <v>0.748</v>
      </c>
      <c r="Q65" s="320">
        <v>0</v>
      </c>
      <c r="R65" s="320">
        <v>0</v>
      </c>
      <c r="S65" s="320">
        <v>5.0000000000000002E-5</v>
      </c>
      <c r="T65" s="320">
        <v>0</v>
      </c>
      <c r="U65" s="320">
        <v>0</v>
      </c>
      <c r="V65" s="320">
        <v>0</v>
      </c>
      <c r="W65" s="320">
        <v>0</v>
      </c>
      <c r="X65" s="320">
        <v>0</v>
      </c>
      <c r="Y65" s="320">
        <v>0</v>
      </c>
      <c r="Z65" s="320">
        <v>0</v>
      </c>
      <c r="AA65" s="320">
        <v>3</v>
      </c>
      <c r="AB65" s="320">
        <v>0</v>
      </c>
      <c r="AC65" s="194">
        <v>237.71127000000001</v>
      </c>
    </row>
    <row r="66" spans="1:31" s="545" customFormat="1" ht="12.95" customHeight="1" x14ac:dyDescent="0.2">
      <c r="A66" s="1343" t="s">
        <v>805</v>
      </c>
      <c r="B66" s="1743">
        <v>13284.263810000015</v>
      </c>
      <c r="C66" s="1743">
        <v>25723.783800000172</v>
      </c>
      <c r="D66" s="1743">
        <v>21653.097370000047</v>
      </c>
      <c r="E66" s="1743">
        <v>-3185.2338000000213</v>
      </c>
      <c r="F66" s="1743">
        <v>-1660.18</v>
      </c>
      <c r="G66" s="1743">
        <v>13153.605323895996</v>
      </c>
      <c r="H66" s="1743">
        <v>60466.610449862652</v>
      </c>
      <c r="I66" s="1743">
        <v>5199.4994796389547</v>
      </c>
      <c r="J66" s="1743">
        <v>-957.96</v>
      </c>
      <c r="K66" s="1743">
        <v>16159.413129999979</v>
      </c>
      <c r="L66" s="1743">
        <v>43804.077889999986</v>
      </c>
      <c r="M66" s="1743">
        <v>-2892.4090399900006</v>
      </c>
      <c r="N66" s="1743">
        <v>-6600.9561350000067</v>
      </c>
      <c r="O66" s="1743">
        <v>-1034.7487599999865</v>
      </c>
      <c r="P66" s="1743">
        <v>5826.3586899999818</v>
      </c>
      <c r="Q66" s="1743">
        <v>-25.226709999975355</v>
      </c>
      <c r="R66" s="1743">
        <v>3166.9390999999978</v>
      </c>
      <c r="S66" s="1743">
        <v>-6859.0811200000117</v>
      </c>
      <c r="T66" s="1743">
        <v>-1072.9187300000085</v>
      </c>
      <c r="U66" s="1743">
        <v>2231.0940600000022</v>
      </c>
      <c r="V66" s="1743">
        <v>-16495.378745840946</v>
      </c>
      <c r="W66" s="1743">
        <v>25106.075298966876</v>
      </c>
      <c r="X66" s="1743">
        <v>-5987.1860500000066</v>
      </c>
      <c r="Y66" s="1743">
        <v>-1781.8083100000008</v>
      </c>
      <c r="Z66" s="1743">
        <v>33081.42735552683</v>
      </c>
      <c r="AA66" s="1743">
        <v>19527.766589999876</v>
      </c>
      <c r="AB66" s="1743">
        <v>-442.45179999999709</v>
      </c>
      <c r="AC66" s="1743">
        <v>239388.47314706037</v>
      </c>
    </row>
    <row r="67" spans="1:31" s="545" customFormat="1" ht="12.95" customHeight="1" x14ac:dyDescent="0.2">
      <c r="A67" s="197" t="s">
        <v>958</v>
      </c>
      <c r="B67" s="193">
        <v>-272.37824999999253</v>
      </c>
      <c r="C67" s="193">
        <v>7609.831980000049</v>
      </c>
      <c r="D67" s="193">
        <v>-2025.4865299999863</v>
      </c>
      <c r="E67" s="193">
        <v>306.26811000000032</v>
      </c>
      <c r="F67" s="193">
        <v>0</v>
      </c>
      <c r="G67" s="193">
        <v>0</v>
      </c>
      <c r="H67" s="193">
        <v>-34.051040000000036</v>
      </c>
      <c r="I67" s="193">
        <v>0</v>
      </c>
      <c r="J67" s="193">
        <v>0</v>
      </c>
      <c r="K67" s="193">
        <v>0</v>
      </c>
      <c r="L67" s="193">
        <v>493.7701336567593</v>
      </c>
      <c r="M67" s="193">
        <v>0</v>
      </c>
      <c r="N67" s="193">
        <v>18.935941680979678</v>
      </c>
      <c r="O67" s="193">
        <v>-8325.3644500000028</v>
      </c>
      <c r="P67" s="193">
        <v>1314.7387499999982</v>
      </c>
      <c r="Q67" s="193">
        <v>0</v>
      </c>
      <c r="R67" s="193">
        <v>-9.8505999999999769</v>
      </c>
      <c r="S67" s="193">
        <v>516.05684999999994</v>
      </c>
      <c r="T67" s="193">
        <v>0</v>
      </c>
      <c r="U67" s="193">
        <v>102.79003999999999</v>
      </c>
      <c r="V67" s="193">
        <v>34.293231694800099</v>
      </c>
      <c r="W67" s="193">
        <v>-350.20545027102156</v>
      </c>
      <c r="X67" s="193">
        <v>-314.89873000000006</v>
      </c>
      <c r="Y67" s="193">
        <v>5.4427299999999992</v>
      </c>
      <c r="Z67" s="193">
        <v>-44.4523050941592</v>
      </c>
      <c r="AA67" s="193">
        <v>19776.333840000003</v>
      </c>
      <c r="AB67" s="193">
        <v>1207.3975967696178</v>
      </c>
      <c r="AC67" s="194">
        <v>20009.171848437043</v>
      </c>
    </row>
    <row r="68" spans="1:31" s="545" customFormat="1" ht="12.95" customHeight="1" x14ac:dyDescent="0.2">
      <c r="A68" s="197" t="s">
        <v>1909</v>
      </c>
      <c r="B68" s="193">
        <v>0</v>
      </c>
      <c r="C68" s="193">
        <v>750.29044000000022</v>
      </c>
      <c r="D68" s="193">
        <v>25.469190000000001</v>
      </c>
      <c r="E68" s="193">
        <v>0</v>
      </c>
      <c r="F68" s="193">
        <v>0</v>
      </c>
      <c r="G68" s="193">
        <v>0</v>
      </c>
      <c r="H68" s="193">
        <v>735.3445299999911</v>
      </c>
      <c r="I68" s="193">
        <v>2069.1556699999996</v>
      </c>
      <c r="J68" s="193">
        <v>0</v>
      </c>
      <c r="K68" s="193">
        <v>0</v>
      </c>
      <c r="L68" s="193">
        <v>0</v>
      </c>
      <c r="M68" s="193">
        <v>0</v>
      </c>
      <c r="N68" s="193">
        <v>6.7471364146305444</v>
      </c>
      <c r="O68" s="193">
        <v>94.071790000000036</v>
      </c>
      <c r="P68" s="193">
        <v>0</v>
      </c>
      <c r="Q68" s="193">
        <v>0</v>
      </c>
      <c r="R68" s="193">
        <v>23.215840000000004</v>
      </c>
      <c r="S68" s="193">
        <v>-28.46496999999999</v>
      </c>
      <c r="T68" s="193">
        <v>0</v>
      </c>
      <c r="U68" s="193">
        <v>17.998629999999999</v>
      </c>
      <c r="V68" s="193">
        <v>2.44848</v>
      </c>
      <c r="W68" s="193">
        <v>0</v>
      </c>
      <c r="X68" s="193">
        <v>0</v>
      </c>
      <c r="Y68" s="193">
        <v>0</v>
      </c>
      <c r="Z68" s="193">
        <v>79.099260000000015</v>
      </c>
      <c r="AA68" s="193">
        <v>0</v>
      </c>
      <c r="AB68" s="193">
        <v>0</v>
      </c>
      <c r="AC68" s="194">
        <v>3775.3759964146211</v>
      </c>
    </row>
    <row r="69" spans="1:31" s="545" customFormat="1" ht="12.95" customHeight="1" x14ac:dyDescent="0.2">
      <c r="A69" s="199" t="s">
        <v>1394</v>
      </c>
      <c r="B69" s="320">
        <v>3887.5309500000003</v>
      </c>
      <c r="C69" s="320">
        <v>15553.327660000003</v>
      </c>
      <c r="D69" s="320">
        <v>21646.676300000006</v>
      </c>
      <c r="E69" s="320">
        <v>1977.34708</v>
      </c>
      <c r="F69" s="320">
        <v>0</v>
      </c>
      <c r="G69" s="320">
        <v>1979.3265761999999</v>
      </c>
      <c r="H69" s="320">
        <v>15137.353809999988</v>
      </c>
      <c r="I69" s="320">
        <v>5376.2731498729645</v>
      </c>
      <c r="J69" s="320">
        <v>0</v>
      </c>
      <c r="K69" s="320">
        <v>4892.6943300000003</v>
      </c>
      <c r="L69" s="320">
        <v>22969.545734157331</v>
      </c>
      <c r="M69" s="320">
        <v>-7.6733100000000007</v>
      </c>
      <c r="N69" s="320">
        <v>464.23820764168119</v>
      </c>
      <c r="O69" s="320">
        <v>3709.5269800000001</v>
      </c>
      <c r="P69" s="320">
        <v>3131.9207500000002</v>
      </c>
      <c r="Q69" s="320">
        <v>2137.3606199999999</v>
      </c>
      <c r="R69" s="320">
        <v>2927.9232400000001</v>
      </c>
      <c r="S69" s="320">
        <v>804.62098000000003</v>
      </c>
      <c r="T69" s="320">
        <v>129.68066000000002</v>
      </c>
      <c r="U69" s="320">
        <v>830.53134000000057</v>
      </c>
      <c r="V69" s="320">
        <v>21.382137689979789</v>
      </c>
      <c r="W69" s="320">
        <v>3618.4514573686133</v>
      </c>
      <c r="X69" s="320">
        <v>2110.7689300000002</v>
      </c>
      <c r="Y69" s="320">
        <v>-63.683510000000005</v>
      </c>
      <c r="Z69" s="320">
        <v>10604.14811143159</v>
      </c>
      <c r="AA69" s="320">
        <v>4624.5988899999993</v>
      </c>
      <c r="AB69" s="320">
        <v>4564.0811698702373</v>
      </c>
      <c r="AC69" s="194">
        <v>133027.95224423241</v>
      </c>
    </row>
    <row r="70" spans="1:31" s="545" customFormat="1" ht="12.95" customHeight="1" x14ac:dyDescent="0.2">
      <c r="A70" s="199" t="s">
        <v>1222</v>
      </c>
      <c r="B70" s="320">
        <v>6535.668270000011</v>
      </c>
      <c r="C70" s="320">
        <v>-6671.0142500000302</v>
      </c>
      <c r="D70" s="320">
        <v>-7023.9130900000337</v>
      </c>
      <c r="E70" s="320">
        <v>-2103.4986900000126</v>
      </c>
      <c r="F70" s="320">
        <v>0</v>
      </c>
      <c r="G70" s="320">
        <v>652.99735200000555</v>
      </c>
      <c r="H70" s="320">
        <v>40452.695539833723</v>
      </c>
      <c r="I70" s="320">
        <v>-1747.4393602</v>
      </c>
      <c r="J70" s="320">
        <v>0</v>
      </c>
      <c r="K70" s="320">
        <v>2556.5490299999997</v>
      </c>
      <c r="L70" s="320">
        <v>3118.0754272518902</v>
      </c>
      <c r="M70" s="320">
        <v>-823.67081000000007</v>
      </c>
      <c r="N70" s="320">
        <v>-2057.9913203362898</v>
      </c>
      <c r="O70" s="320">
        <v>-9448.0804699999699</v>
      </c>
      <c r="P70" s="320">
        <v>1890.171150000006</v>
      </c>
      <c r="Q70" s="320">
        <v>-2891.2581399999858</v>
      </c>
      <c r="R70" s="320">
        <v>-9877.3558500000017</v>
      </c>
      <c r="S70" s="320">
        <v>-5792.7745500000119</v>
      </c>
      <c r="T70" s="320">
        <v>602.70543999999995</v>
      </c>
      <c r="U70" s="320">
        <v>-730.71939999999847</v>
      </c>
      <c r="V70" s="320">
        <v>-13663.983762600257</v>
      </c>
      <c r="W70" s="320">
        <v>6111.1930212630477</v>
      </c>
      <c r="X70" s="320">
        <v>-1027.1453200000078</v>
      </c>
      <c r="Y70" s="320">
        <v>-708.42827999999997</v>
      </c>
      <c r="Z70" s="320">
        <v>5193.1143309520412</v>
      </c>
      <c r="AA70" s="320">
        <v>3168.126209999934</v>
      </c>
      <c r="AB70" s="320">
        <v>-3091.0715245959946</v>
      </c>
      <c r="AC70" s="194">
        <v>2622.9509535680636</v>
      </c>
    </row>
    <row r="71" spans="1:31" s="545" customFormat="1" ht="12.95" customHeight="1" x14ac:dyDescent="0.2">
      <c r="A71" s="200" t="s">
        <v>1925</v>
      </c>
      <c r="B71" s="320">
        <v>-17.173909999999999</v>
      </c>
      <c r="C71" s="320">
        <v>128.58794</v>
      </c>
      <c r="D71" s="320">
        <v>313.92725999999999</v>
      </c>
      <c r="E71" s="320">
        <v>-5.4469999999999998E-2</v>
      </c>
      <c r="F71" s="320">
        <v>0</v>
      </c>
      <c r="G71" s="320">
        <v>-3.8443899999999998</v>
      </c>
      <c r="H71" s="320">
        <v>43.37097</v>
      </c>
      <c r="I71" s="320">
        <v>0</v>
      </c>
      <c r="J71" s="320">
        <v>0</v>
      </c>
      <c r="K71" s="320">
        <v>-12.26314</v>
      </c>
      <c r="L71" s="320">
        <v>-33.980197726942656</v>
      </c>
      <c r="M71" s="320">
        <v>0</v>
      </c>
      <c r="N71" s="320">
        <v>0</v>
      </c>
      <c r="O71" s="320">
        <v>-1.96899</v>
      </c>
      <c r="P71" s="320">
        <v>85.648369999999531</v>
      </c>
      <c r="Q71" s="320">
        <v>1.2963800000000001</v>
      </c>
      <c r="R71" s="320">
        <v>0</v>
      </c>
      <c r="S71" s="320">
        <v>6.1154099999999598</v>
      </c>
      <c r="T71" s="320">
        <v>0</v>
      </c>
      <c r="U71" s="320">
        <v>0</v>
      </c>
      <c r="V71" s="320">
        <v>-2.98E-2</v>
      </c>
      <c r="W71" s="320">
        <v>0</v>
      </c>
      <c r="X71" s="320">
        <v>11.004159999999235</v>
      </c>
      <c r="Y71" s="320">
        <v>-5.0000000000000001E-4</v>
      </c>
      <c r="Z71" s="320">
        <v>-32.348709657831073</v>
      </c>
      <c r="AA71" s="320">
        <v>23.634709999999895</v>
      </c>
      <c r="AB71" s="320">
        <v>30.044102360281656</v>
      </c>
      <c r="AC71" s="194">
        <v>541.96519497550639</v>
      </c>
    </row>
    <row r="72" spans="1:31" s="545" customFormat="1" ht="12.95" customHeight="1" x14ac:dyDescent="0.2">
      <c r="A72" s="200" t="s">
        <v>2017</v>
      </c>
      <c r="B72" s="320">
        <v>-319.65707000000003</v>
      </c>
      <c r="C72" s="320">
        <v>1248.9321599999998</v>
      </c>
      <c r="D72" s="320">
        <v>-192.2496800000053</v>
      </c>
      <c r="E72" s="320">
        <v>-2.5716999999995207</v>
      </c>
      <c r="F72" s="320">
        <v>0</v>
      </c>
      <c r="G72" s="320">
        <v>169.64073000000002</v>
      </c>
      <c r="H72" s="320">
        <v>3747.5864599999782</v>
      </c>
      <c r="I72" s="320">
        <v>0.46983999999999998</v>
      </c>
      <c r="J72" s="320">
        <v>0</v>
      </c>
      <c r="K72" s="320">
        <v>168.85757000000001</v>
      </c>
      <c r="L72" s="320">
        <v>437.71998014412657</v>
      </c>
      <c r="M72" s="320">
        <v>0.41317999999999999</v>
      </c>
      <c r="N72" s="320">
        <v>-1.4518131431743191</v>
      </c>
      <c r="O72" s="320">
        <v>953.58514999999898</v>
      </c>
      <c r="P72" s="320">
        <v>615.17727000000002</v>
      </c>
      <c r="Q72" s="320">
        <v>5.5648000000003961</v>
      </c>
      <c r="R72" s="320">
        <v>-7.8694999999999924</v>
      </c>
      <c r="S72" s="320">
        <v>-26.916790000000002</v>
      </c>
      <c r="T72" s="320">
        <v>0.98548000000000002</v>
      </c>
      <c r="U72" s="320">
        <v>32.985169999999997</v>
      </c>
      <c r="V72" s="320">
        <v>20.183365467460927</v>
      </c>
      <c r="W72" s="320">
        <v>191.38046870059836</v>
      </c>
      <c r="X72" s="320">
        <v>335.23427000000004</v>
      </c>
      <c r="Y72" s="320">
        <v>-13.990969999999999</v>
      </c>
      <c r="Z72" s="320">
        <v>172.80778045420374</v>
      </c>
      <c r="AA72" s="320">
        <v>-50.742859999999929</v>
      </c>
      <c r="AB72" s="320">
        <v>335.63747607975154</v>
      </c>
      <c r="AC72" s="194">
        <v>7821.7107677029389</v>
      </c>
    </row>
    <row r="73" spans="1:31" s="545" customFormat="1" ht="12.95" customHeight="1" x14ac:dyDescent="0.2">
      <c r="A73" s="201" t="s">
        <v>2010</v>
      </c>
      <c r="B73" s="320">
        <v>8178.6216799999975</v>
      </c>
      <c r="C73" s="320">
        <v>8002.9571099999866</v>
      </c>
      <c r="D73" s="320">
        <v>9526.73027</v>
      </c>
      <c r="E73" s="320">
        <v>165.13</v>
      </c>
      <c r="F73" s="320">
        <v>0</v>
      </c>
      <c r="G73" s="320">
        <v>3274.4195462499993</v>
      </c>
      <c r="H73" s="320">
        <v>16180.162290000255</v>
      </c>
      <c r="I73" s="320">
        <v>2051.819295603997</v>
      </c>
      <c r="J73" s="320">
        <v>0</v>
      </c>
      <c r="K73" s="320">
        <v>7413.8318599999993</v>
      </c>
      <c r="L73" s="320">
        <v>-1311.1192007748434</v>
      </c>
      <c r="M73" s="320">
        <v>37.941180000000003</v>
      </c>
      <c r="N73" s="320">
        <v>479.12394157342516</v>
      </c>
      <c r="O73" s="320">
        <v>2540.3450899999998</v>
      </c>
      <c r="P73" s="320">
        <v>1596.3245400000001</v>
      </c>
      <c r="Q73" s="320">
        <v>2150.5294199999998</v>
      </c>
      <c r="R73" s="320">
        <v>361.79449</v>
      </c>
      <c r="S73" s="320">
        <v>345.64721999999995</v>
      </c>
      <c r="T73" s="320">
        <v>61.287589999999994</v>
      </c>
      <c r="U73" s="320">
        <v>989.6648100000001</v>
      </c>
      <c r="V73" s="320">
        <v>285.74725658377486</v>
      </c>
      <c r="W73" s="320">
        <v>4103.7021500904302</v>
      </c>
      <c r="X73" s="320">
        <v>5609.2349000000013</v>
      </c>
      <c r="Y73" s="320">
        <v>-43.399389999999997</v>
      </c>
      <c r="Z73" s="320">
        <v>2126.8830398885893</v>
      </c>
      <c r="AA73" s="320">
        <v>922.26355000000308</v>
      </c>
      <c r="AB73" s="320">
        <v>1667.9254260535765</v>
      </c>
      <c r="AC73" s="194">
        <v>76717.568065269195</v>
      </c>
    </row>
    <row r="74" spans="1:31" s="545" customFormat="1" ht="12.95" customHeight="1" x14ac:dyDescent="0.2">
      <c r="A74" s="199" t="s">
        <v>1398</v>
      </c>
      <c r="B74" s="320">
        <v>15814.441039999983</v>
      </c>
      <c r="C74" s="320">
        <v>8366.8259800000869</v>
      </c>
      <c r="D74" s="320">
        <v>469.74528000006825</v>
      </c>
      <c r="E74" s="320">
        <v>2570.78604</v>
      </c>
      <c r="F74" s="320">
        <v>0</v>
      </c>
      <c r="G74" s="320">
        <v>2689.6321579000055</v>
      </c>
      <c r="H74" s="320">
        <v>16822.807590005992</v>
      </c>
      <c r="I74" s="320">
        <v>-1785.253441944006</v>
      </c>
      <c r="J74" s="320">
        <v>0</v>
      </c>
      <c r="K74" s="320">
        <v>1953.2374600000001</v>
      </c>
      <c r="L74" s="320">
        <v>6133.0653138313146</v>
      </c>
      <c r="M74" s="320">
        <v>-427.87171999999998</v>
      </c>
      <c r="N74" s="320">
        <v>-3171.8692608536267</v>
      </c>
      <c r="O74" s="320">
        <v>1796.7257999999999</v>
      </c>
      <c r="P74" s="320">
        <v>2282.9669399999902</v>
      </c>
      <c r="Q74" s="320">
        <v>1850.6402599999999</v>
      </c>
      <c r="R74" s="320">
        <v>6307.865139999999</v>
      </c>
      <c r="S74" s="320">
        <v>166.51459</v>
      </c>
      <c r="T74" s="320">
        <v>214.81374</v>
      </c>
      <c r="U74" s="320">
        <v>1555.5800800000002</v>
      </c>
      <c r="V74" s="320">
        <v>-323.21320897160143</v>
      </c>
      <c r="W74" s="320">
        <v>3346.713864050897</v>
      </c>
      <c r="X74" s="320">
        <v>-394.99931999999842</v>
      </c>
      <c r="Y74" s="320">
        <v>-125.12336000000001</v>
      </c>
      <c r="Z74" s="320">
        <v>3281.974147856783</v>
      </c>
      <c r="AA74" s="320">
        <v>-3720.4249000000282</v>
      </c>
      <c r="AB74" s="320">
        <v>-5493.9406776284914</v>
      </c>
      <c r="AC74" s="194">
        <v>60181.639534247355</v>
      </c>
    </row>
    <row r="75" spans="1:31" s="545" customFormat="1" ht="12.95" customHeight="1" x14ac:dyDescent="0.2">
      <c r="A75" s="199" t="s">
        <v>801</v>
      </c>
      <c r="B75" s="193">
        <v>-1347.8622900000018</v>
      </c>
      <c r="C75" s="193">
        <v>5167.4399900000017</v>
      </c>
      <c r="D75" s="193">
        <v>4280.4372200000025</v>
      </c>
      <c r="E75" s="193">
        <v>-426.5699300000004</v>
      </c>
      <c r="F75" s="193">
        <v>0</v>
      </c>
      <c r="G75" s="193">
        <v>5273.2402248180015</v>
      </c>
      <c r="H75" s="193">
        <v>1922.1625199999874</v>
      </c>
      <c r="I75" s="193">
        <v>-443.73717554800004</v>
      </c>
      <c r="J75" s="193">
        <v>0</v>
      </c>
      <c r="K75" s="193">
        <v>2519.8840600000008</v>
      </c>
      <c r="L75" s="193">
        <v>4315.2126802793382</v>
      </c>
      <c r="M75" s="193">
        <v>-5.9592599999999933</v>
      </c>
      <c r="N75" s="193">
        <v>-217.11443126140762</v>
      </c>
      <c r="O75" s="193">
        <v>777.9368999999997</v>
      </c>
      <c r="P75" s="193">
        <v>2714.122880000004</v>
      </c>
      <c r="Q75" s="193">
        <v>150.20521000000008</v>
      </c>
      <c r="R75" s="193">
        <v>885.89407000000017</v>
      </c>
      <c r="S75" s="193">
        <v>1294.6511499999997</v>
      </c>
      <c r="T75" s="193">
        <v>41.829920000000001</v>
      </c>
      <c r="U75" s="193">
        <v>279.65752999999972</v>
      </c>
      <c r="V75" s="193">
        <v>-378.603428712415</v>
      </c>
      <c r="W75" s="193">
        <v>8120.070020650207</v>
      </c>
      <c r="X75" s="193">
        <v>3179.5722299999989</v>
      </c>
      <c r="Y75" s="193">
        <v>-33.060400000000008</v>
      </c>
      <c r="Z75" s="193">
        <v>2769.7144167058809</v>
      </c>
      <c r="AA75" s="193">
        <v>3789.8617599999875</v>
      </c>
      <c r="AB75" s="193">
        <v>1231.5812498626071</v>
      </c>
      <c r="AC75" s="194">
        <v>45860.567116794176</v>
      </c>
    </row>
    <row r="76" spans="1:31" s="545" customFormat="1" ht="12.95" customHeight="1" x14ac:dyDescent="0.2">
      <c r="A76" s="199" t="s">
        <v>1225</v>
      </c>
      <c r="B76" s="194">
        <v>1402.1611300000018</v>
      </c>
      <c r="C76" s="194">
        <v>1588.3745400000007</v>
      </c>
      <c r="D76" s="194">
        <v>9198.5703200000062</v>
      </c>
      <c r="E76" s="194">
        <v>1993.9505800000002</v>
      </c>
      <c r="F76" s="194">
        <v>0</v>
      </c>
      <c r="G76" s="194">
        <v>-519.44105669999954</v>
      </c>
      <c r="H76" s="194">
        <v>1728.2862299999945</v>
      </c>
      <c r="I76" s="194">
        <v>-364.10328099800012</v>
      </c>
      <c r="J76" s="194">
        <v>0</v>
      </c>
      <c r="K76" s="194">
        <v>-479.7288400000009</v>
      </c>
      <c r="L76" s="194">
        <v>2048.4642089266181</v>
      </c>
      <c r="M76" s="194">
        <v>-15.693110000000146</v>
      </c>
      <c r="N76" s="194">
        <v>3.1286604200512045</v>
      </c>
      <c r="O76" s="194">
        <v>7283.4704599999977</v>
      </c>
      <c r="P76" s="194">
        <v>-48.698190000004161</v>
      </c>
      <c r="Q76" s="194">
        <v>-1433.88959</v>
      </c>
      <c r="R76" s="194">
        <v>764.2457099999998</v>
      </c>
      <c r="S76" s="194">
        <v>-138.98138999999969</v>
      </c>
      <c r="T76" s="194">
        <v>4.1226799999999955</v>
      </c>
      <c r="U76" s="194">
        <v>3.8355800000002773</v>
      </c>
      <c r="V76" s="194">
        <v>45.176501452110642</v>
      </c>
      <c r="W76" s="194">
        <v>131.19629803091902</v>
      </c>
      <c r="X76" s="194">
        <v>-693.9091799999992</v>
      </c>
      <c r="Y76" s="194">
        <v>-37.091079999999984</v>
      </c>
      <c r="Z76" s="194">
        <v>4108.1791056894217</v>
      </c>
      <c r="AA76" s="194">
        <v>1633.1641599999989</v>
      </c>
      <c r="AB76" s="194">
        <v>110.01206263764516</v>
      </c>
      <c r="AC76" s="194">
        <v>28314.802509458765</v>
      </c>
    </row>
    <row r="77" spans="1:31" s="545" customFormat="1" ht="12.95" customHeight="1" x14ac:dyDescent="0.2">
      <c r="A77" s="199" t="s">
        <v>1226</v>
      </c>
      <c r="B77" s="320">
        <v>-26121.962589999988</v>
      </c>
      <c r="C77" s="320">
        <v>-27301.168009999932</v>
      </c>
      <c r="D77" s="320">
        <v>-24923.445760000006</v>
      </c>
      <c r="E77" s="320">
        <v>-8753.8741300000092</v>
      </c>
      <c r="F77" s="320">
        <v>0</v>
      </c>
      <c r="G77" s="320">
        <v>-2317.1053500000162</v>
      </c>
      <c r="H77" s="320">
        <v>-65726.367529977317</v>
      </c>
      <c r="I77" s="320">
        <v>-1070.1971889500003</v>
      </c>
      <c r="J77" s="320">
        <v>0</v>
      </c>
      <c r="K77" s="320">
        <v>-11673.515600000024</v>
      </c>
      <c r="L77" s="320">
        <v>-594.27339341517916</v>
      </c>
      <c r="M77" s="320">
        <v>-1512.51704999</v>
      </c>
      <c r="N77" s="320">
        <v>-2436.8188407791126</v>
      </c>
      <c r="O77" s="320">
        <v>-5798.3046600000116</v>
      </c>
      <c r="P77" s="320">
        <v>-13070.639580000014</v>
      </c>
      <c r="Q77" s="320">
        <v>-4096.5174799999895</v>
      </c>
      <c r="R77" s="320">
        <v>-1065.2114899999999</v>
      </c>
      <c r="S77" s="320">
        <v>-5237.9134800000002</v>
      </c>
      <c r="T77" s="320">
        <v>-2662.3056400000082</v>
      </c>
      <c r="U77" s="320">
        <v>-1114.4702199999999</v>
      </c>
      <c r="V77" s="320">
        <v>-4037.0623984939607</v>
      </c>
      <c r="W77" s="320">
        <v>-3124.5474483850671</v>
      </c>
      <c r="X77" s="320">
        <v>-14703.350170000002</v>
      </c>
      <c r="Y77" s="320">
        <v>-692.03890000000058</v>
      </c>
      <c r="Z77" s="320">
        <v>2204.6937395501136</v>
      </c>
      <c r="AA77" s="320">
        <v>-15844.897110000029</v>
      </c>
      <c r="AB77" s="320">
        <v>-1810.7825379074234</v>
      </c>
      <c r="AC77" s="194">
        <v>-243484.59281834794</v>
      </c>
      <c r="AE77" s="393"/>
    </row>
    <row r="78" spans="1:31" s="545" customFormat="1" ht="12.95" customHeight="1" x14ac:dyDescent="0.2">
      <c r="A78" s="199" t="s">
        <v>1227</v>
      </c>
      <c r="B78" s="320">
        <v>2121.9009700000001</v>
      </c>
      <c r="C78" s="320">
        <v>6802.5735400000012</v>
      </c>
      <c r="D78" s="320">
        <v>8399.2191799999946</v>
      </c>
      <c r="E78" s="320">
        <v>68.493839999999992</v>
      </c>
      <c r="F78" s="320">
        <v>0</v>
      </c>
      <c r="G78" s="320">
        <v>1052.1134274499993</v>
      </c>
      <c r="H78" s="320">
        <v>16947.618670000036</v>
      </c>
      <c r="I78" s="320">
        <v>173.14658200000005</v>
      </c>
      <c r="J78" s="320">
        <v>0</v>
      </c>
      <c r="K78" s="320">
        <v>5559.3661500000007</v>
      </c>
      <c r="L78" s="320">
        <v>1386.4152708288148</v>
      </c>
      <c r="M78" s="320">
        <v>-54.308639999999997</v>
      </c>
      <c r="N78" s="320">
        <v>126.39039521825465</v>
      </c>
      <c r="O78" s="320">
        <v>5071.8942699999998</v>
      </c>
      <c r="P78" s="320">
        <v>2376.0284799999999</v>
      </c>
      <c r="Q78" s="320">
        <v>2728.9198700000002</v>
      </c>
      <c r="R78" s="320">
        <v>2364.32564</v>
      </c>
      <c r="S78" s="320">
        <v>1118.3932199999999</v>
      </c>
      <c r="T78" s="320">
        <v>343.64852000000002</v>
      </c>
      <c r="U78" s="320">
        <v>-41.60706999999995</v>
      </c>
      <c r="V78" s="320">
        <v>1357.5259085197195</v>
      </c>
      <c r="W78" s="320">
        <v>2698.0271599085399</v>
      </c>
      <c r="X78" s="320">
        <v>346.63393000000002</v>
      </c>
      <c r="Y78" s="320">
        <v>-3.5264100000000091</v>
      </c>
      <c r="Z78" s="320">
        <v>1001.6118841364007</v>
      </c>
      <c r="AA78" s="320">
        <v>2862.216400000008</v>
      </c>
      <c r="AB78" s="320">
        <v>172.71215728474863</v>
      </c>
      <c r="AC78" s="194">
        <v>64979.733345346511</v>
      </c>
      <c r="AE78" s="393"/>
    </row>
    <row r="79" spans="1:31" s="545" customFormat="1" ht="12.95" customHeight="1" x14ac:dyDescent="0.2">
      <c r="A79" s="199" t="s">
        <v>2011</v>
      </c>
      <c r="B79" s="320">
        <v>-25.251049999999999</v>
      </c>
      <c r="C79" s="320">
        <v>285.76885000000055</v>
      </c>
      <c r="D79" s="320">
        <v>-24.328080000000003</v>
      </c>
      <c r="E79" s="320">
        <v>0</v>
      </c>
      <c r="F79" s="320">
        <v>0</v>
      </c>
      <c r="G79" s="320">
        <v>0</v>
      </c>
      <c r="H79" s="320">
        <v>-2.4841100000000003</v>
      </c>
      <c r="I79" s="320">
        <v>0</v>
      </c>
      <c r="J79" s="320">
        <v>0</v>
      </c>
      <c r="K79" s="320">
        <v>32.927070000000001</v>
      </c>
      <c r="L79" s="320">
        <v>7.6604841385754527</v>
      </c>
      <c r="M79" s="320">
        <v>0</v>
      </c>
      <c r="N79" s="320">
        <v>0</v>
      </c>
      <c r="O79" s="320">
        <v>3.4468400000000003</v>
      </c>
      <c r="P79" s="320">
        <v>24.015969999999935</v>
      </c>
      <c r="Q79" s="320">
        <v>0</v>
      </c>
      <c r="R79" s="320">
        <v>0</v>
      </c>
      <c r="S79" s="320">
        <v>4.5530000000000001E-2</v>
      </c>
      <c r="T79" s="320">
        <v>0</v>
      </c>
      <c r="U79" s="320">
        <v>25.404450000000001</v>
      </c>
      <c r="V79" s="320">
        <v>0</v>
      </c>
      <c r="W79" s="320">
        <v>-176.93599855158786</v>
      </c>
      <c r="X79" s="320">
        <v>-1065.76881</v>
      </c>
      <c r="Y79" s="320">
        <v>0</v>
      </c>
      <c r="Z79" s="320">
        <v>0</v>
      </c>
      <c r="AA79" s="320">
        <v>4.4702299999998738</v>
      </c>
      <c r="AB79" s="320">
        <v>24.622341798697153</v>
      </c>
      <c r="AC79" s="194">
        <v>-886.40628261431493</v>
      </c>
    </row>
    <row r="80" spans="1:31" s="545" customFormat="1" ht="12.95" customHeight="1" x14ac:dyDescent="0.2">
      <c r="A80" s="199" t="s">
        <v>2012</v>
      </c>
      <c r="B80" s="320">
        <v>1030.4657199999999</v>
      </c>
      <c r="C80" s="320">
        <v>-36.585909999998108</v>
      </c>
      <c r="D80" s="320">
        <v>-1014.11778</v>
      </c>
      <c r="E80" s="320">
        <v>652.80056000000002</v>
      </c>
      <c r="F80" s="320">
        <v>0</v>
      </c>
      <c r="G80" s="320">
        <v>575.52904597799954</v>
      </c>
      <c r="H80" s="320">
        <v>5719.6320400000013</v>
      </c>
      <c r="I80" s="320">
        <v>799.22158980199924</v>
      </c>
      <c r="J80" s="320">
        <v>0</v>
      </c>
      <c r="K80" s="320">
        <v>652.36905999999919</v>
      </c>
      <c r="L80" s="320">
        <v>3667.5442950500828</v>
      </c>
      <c r="M80" s="320">
        <v>-102.29836</v>
      </c>
      <c r="N80" s="320">
        <v>-59.44362943916083</v>
      </c>
      <c r="O80" s="320">
        <v>-1230.55144</v>
      </c>
      <c r="P80" s="320">
        <v>622.85603000000094</v>
      </c>
      <c r="Q80" s="320">
        <v>531.77787000000001</v>
      </c>
      <c r="R80" s="320">
        <v>351.97634999999997</v>
      </c>
      <c r="S80" s="320">
        <v>13.598129999999765</v>
      </c>
      <c r="T80" s="320">
        <v>64.266210000000001</v>
      </c>
      <c r="U80" s="320">
        <v>118.26858</v>
      </c>
      <c r="V80" s="320">
        <v>-21.812796224499266</v>
      </c>
      <c r="W80" s="320">
        <v>1164.3284061113011</v>
      </c>
      <c r="X80" s="320">
        <v>-334.26171999999997</v>
      </c>
      <c r="Y80" s="320">
        <v>13.838290000000001</v>
      </c>
      <c r="Z80" s="320">
        <v>450.61601019860871</v>
      </c>
      <c r="AA80" s="320">
        <v>922.46669999999619</v>
      </c>
      <c r="AB80" s="320">
        <v>607.18894438658367</v>
      </c>
      <c r="AC80" s="194">
        <v>15159.672195862911</v>
      </c>
    </row>
    <row r="81" spans="1:29" s="545" customFormat="1" ht="12.95" customHeight="1" x14ac:dyDescent="0.2">
      <c r="A81" s="199" t="s">
        <v>1915</v>
      </c>
      <c r="B81" s="320">
        <v>5.3472799999999996</v>
      </c>
      <c r="C81" s="320">
        <v>657.95550000000003</v>
      </c>
      <c r="D81" s="320">
        <v>81.010660000000001</v>
      </c>
      <c r="E81" s="320">
        <v>0</v>
      </c>
      <c r="F81" s="320">
        <v>-1660.18</v>
      </c>
      <c r="G81" s="320">
        <v>0</v>
      </c>
      <c r="H81" s="320">
        <v>1.48871</v>
      </c>
      <c r="I81" s="320">
        <v>114.39927</v>
      </c>
      <c r="J81" s="320">
        <v>-957.96</v>
      </c>
      <c r="K81" s="320">
        <v>0</v>
      </c>
      <c r="L81" s="320">
        <v>213.45040621694213</v>
      </c>
      <c r="M81" s="320">
        <v>0</v>
      </c>
      <c r="N81" s="320">
        <v>0</v>
      </c>
      <c r="O81" s="320">
        <v>0</v>
      </c>
      <c r="P81" s="320">
        <v>59.496209999999998</v>
      </c>
      <c r="Q81" s="320">
        <v>0</v>
      </c>
      <c r="R81" s="320">
        <v>0</v>
      </c>
      <c r="S81" s="320">
        <v>0</v>
      </c>
      <c r="T81" s="320">
        <v>0</v>
      </c>
      <c r="U81" s="320">
        <v>0</v>
      </c>
      <c r="V81" s="320">
        <v>0</v>
      </c>
      <c r="W81" s="320">
        <v>0</v>
      </c>
      <c r="X81" s="320">
        <v>2.5283099999999998</v>
      </c>
      <c r="Y81" s="320">
        <v>0</v>
      </c>
      <c r="Z81" s="320">
        <v>1.0919930534678906</v>
      </c>
      <c r="AA81" s="320">
        <v>0</v>
      </c>
      <c r="AB81" s="320">
        <v>22.000648269947444</v>
      </c>
      <c r="AC81" s="194">
        <v>-1459.3710124596425</v>
      </c>
    </row>
    <row r="82" spans="1:29" s="545" customFormat="1" ht="12.95" customHeight="1" x14ac:dyDescent="0.2">
      <c r="A82" s="199" t="s">
        <v>940</v>
      </c>
      <c r="B82" s="320">
        <v>39.45774999999994</v>
      </c>
      <c r="C82" s="320">
        <v>2361.35644</v>
      </c>
      <c r="D82" s="320">
        <v>0</v>
      </c>
      <c r="E82" s="320">
        <v>0</v>
      </c>
      <c r="F82" s="320">
        <v>0</v>
      </c>
      <c r="G82" s="320">
        <v>0</v>
      </c>
      <c r="H82" s="320">
        <v>0</v>
      </c>
      <c r="I82" s="320">
        <v>0</v>
      </c>
      <c r="J82" s="320">
        <v>0</v>
      </c>
      <c r="K82" s="320">
        <v>146.25607000000051</v>
      </c>
      <c r="L82" s="320">
        <v>13.589373000079039</v>
      </c>
      <c r="M82" s="320">
        <v>0</v>
      </c>
      <c r="N82" s="320">
        <v>0</v>
      </c>
      <c r="O82" s="320">
        <v>125.50317999999999</v>
      </c>
      <c r="P82" s="320">
        <v>0</v>
      </c>
      <c r="Q82" s="320">
        <v>0</v>
      </c>
      <c r="R82" s="320">
        <v>-2.6003400000000001</v>
      </c>
      <c r="S82" s="320">
        <v>0.41814999999999997</v>
      </c>
      <c r="T82" s="320">
        <v>0</v>
      </c>
      <c r="U82" s="320">
        <v>0</v>
      </c>
      <c r="V82" s="320">
        <v>2.3735277539382249</v>
      </c>
      <c r="W82" s="320">
        <v>-945.76277000000005</v>
      </c>
      <c r="X82" s="320">
        <v>-24.696380000000001</v>
      </c>
      <c r="Y82" s="320">
        <v>-0.21049000000000001</v>
      </c>
      <c r="Z82" s="320">
        <v>180.04227</v>
      </c>
      <c r="AA82" s="320">
        <v>0</v>
      </c>
      <c r="AB82" s="320">
        <v>170.12935019080925</v>
      </c>
      <c r="AC82" s="194">
        <v>2065.8561309448269</v>
      </c>
    </row>
    <row r="83" spans="1:29" s="545" customFormat="1" ht="12.95" customHeight="1" x14ac:dyDescent="0.2">
      <c r="A83" s="199" t="s">
        <v>1117</v>
      </c>
      <c r="B83" s="320">
        <v>1596.1474900000001</v>
      </c>
      <c r="C83" s="320">
        <v>1212.405</v>
      </c>
      <c r="D83" s="320">
        <v>3475.3870200000001</v>
      </c>
      <c r="E83" s="320">
        <v>643.42498999999998</v>
      </c>
      <c r="F83" s="320">
        <v>0</v>
      </c>
      <c r="G83" s="320">
        <v>153.03066000000001</v>
      </c>
      <c r="H83" s="320">
        <v>6255.2403500000082</v>
      </c>
      <c r="I83" s="320">
        <v>0</v>
      </c>
      <c r="J83" s="320">
        <v>0</v>
      </c>
      <c r="K83" s="320">
        <v>1469.8663999999999</v>
      </c>
      <c r="L83" s="320">
        <v>376.17985971487644</v>
      </c>
      <c r="M83" s="320">
        <v>0</v>
      </c>
      <c r="N83" s="320">
        <v>245.16887786374301</v>
      </c>
      <c r="O83" s="320">
        <v>1006.01064</v>
      </c>
      <c r="P83" s="320">
        <v>672.08975999999996</v>
      </c>
      <c r="Q83" s="320">
        <v>0</v>
      </c>
      <c r="R83" s="320">
        <v>0</v>
      </c>
      <c r="S83" s="320">
        <v>-9.3468300000000006</v>
      </c>
      <c r="T83" s="320">
        <v>0</v>
      </c>
      <c r="U83" s="320">
        <v>10.207879999999999</v>
      </c>
      <c r="V83" s="320">
        <v>0</v>
      </c>
      <c r="W83" s="320">
        <v>0</v>
      </c>
      <c r="X83" s="320">
        <v>421.09972999999997</v>
      </c>
      <c r="Y83" s="320">
        <v>0</v>
      </c>
      <c r="Z83" s="320">
        <v>437.48919778654658</v>
      </c>
      <c r="AA83" s="320">
        <v>569.04615999999999</v>
      </c>
      <c r="AB83" s="320">
        <v>37.449686219914348</v>
      </c>
      <c r="AC83" s="194">
        <v>18570.896871585093</v>
      </c>
    </row>
    <row r="84" spans="1:29" s="545" customFormat="1" ht="12.95" customHeight="1" x14ac:dyDescent="0.2">
      <c r="A84" s="285" t="s">
        <v>1392</v>
      </c>
      <c r="B84" s="320">
        <v>257.70097999999797</v>
      </c>
      <c r="C84" s="320">
        <v>-288.89971999999926</v>
      </c>
      <c r="D84" s="320">
        <v>37.883849999999043</v>
      </c>
      <c r="E84" s="320">
        <v>-329.60615000000001</v>
      </c>
      <c r="F84" s="320">
        <v>0</v>
      </c>
      <c r="G84" s="320">
        <v>171.59962999999999</v>
      </c>
      <c r="H84" s="320">
        <v>463.43385000000529</v>
      </c>
      <c r="I84" s="320">
        <v>25.744529999999997</v>
      </c>
      <c r="J84" s="320">
        <v>0</v>
      </c>
      <c r="K84" s="320">
        <v>903.79187999999999</v>
      </c>
      <c r="L84" s="320">
        <v>587.68888609366036</v>
      </c>
      <c r="M84" s="320">
        <v>19.228860000000001</v>
      </c>
      <c r="N84" s="320">
        <v>0</v>
      </c>
      <c r="O84" s="320">
        <v>452.50367</v>
      </c>
      <c r="P84" s="320">
        <v>1249.93101</v>
      </c>
      <c r="Q84" s="320">
        <v>-1.5228400000000839</v>
      </c>
      <c r="R84" s="320">
        <v>142.21395999999999</v>
      </c>
      <c r="S84" s="320">
        <v>211.31778</v>
      </c>
      <c r="T84" s="320">
        <v>117.00332</v>
      </c>
      <c r="U84" s="320">
        <v>135.73501999999999</v>
      </c>
      <c r="V84" s="320">
        <v>159.66821999999999</v>
      </c>
      <c r="W84" s="320">
        <v>381.33320000000003</v>
      </c>
      <c r="X84" s="320">
        <v>550.97918000000004</v>
      </c>
      <c r="Y84" s="320">
        <v>-80.308679999999995</v>
      </c>
      <c r="Z84" s="320">
        <v>546.98739</v>
      </c>
      <c r="AA84" s="320">
        <v>847.64884999999992</v>
      </c>
      <c r="AB84" s="320">
        <v>-259.61313038644772</v>
      </c>
      <c r="AC84" s="194">
        <v>6302.4435457072159</v>
      </c>
    </row>
    <row r="85" spans="1:29" s="545" customFormat="1" ht="12.95" customHeight="1" thickBot="1" x14ac:dyDescent="0.25">
      <c r="A85" s="205" t="s">
        <v>1917</v>
      </c>
      <c r="B85" s="427">
        <v>519.10571000000004</v>
      </c>
      <c r="C85" s="427">
        <v>284.82456000000116</v>
      </c>
      <c r="D85" s="427">
        <v>-598.41826000000003</v>
      </c>
      <c r="E85" s="427">
        <v>52.740070000000003</v>
      </c>
      <c r="F85" s="427">
        <v>0</v>
      </c>
      <c r="G85" s="427">
        <v>2.4667699999999999</v>
      </c>
      <c r="H85" s="427">
        <v>72.329570000000146</v>
      </c>
      <c r="I85" s="427">
        <v>0</v>
      </c>
      <c r="J85" s="427">
        <v>0</v>
      </c>
      <c r="K85" s="427">
        <v>55.289769999999791</v>
      </c>
      <c r="L85" s="427">
        <v>-24.931371373463172</v>
      </c>
      <c r="M85" s="427">
        <v>0</v>
      </c>
      <c r="N85" s="427">
        <v>0</v>
      </c>
      <c r="O85" s="427">
        <v>-45.499520000001034</v>
      </c>
      <c r="P85" s="427">
        <v>310.20835</v>
      </c>
      <c r="Q85" s="427">
        <v>-1158.3330900000001</v>
      </c>
      <c r="R85" s="427">
        <v>0.37243999999999999</v>
      </c>
      <c r="S85" s="427">
        <v>-102.06211999999999</v>
      </c>
      <c r="T85" s="427">
        <v>9.0433499999999913</v>
      </c>
      <c r="U85" s="427">
        <v>15.231639999999999</v>
      </c>
      <c r="V85" s="427">
        <v>0.52801999999990223</v>
      </c>
      <c r="W85" s="427">
        <v>-162.86908</v>
      </c>
      <c r="X85" s="427">
        <v>4.7879399999999999</v>
      </c>
      <c r="Y85" s="427">
        <v>-0.22736000000000001</v>
      </c>
      <c r="Z85" s="427">
        <v>-0.2243074248330891</v>
      </c>
      <c r="AA85" s="427">
        <v>0</v>
      </c>
      <c r="AB85" s="427">
        <v>32.17385873394246</v>
      </c>
      <c r="AC85" s="195">
        <v>-733.46306006435395</v>
      </c>
    </row>
    <row r="86" spans="1:29" s="545" customFormat="1" ht="12" x14ac:dyDescent="0.2">
      <c r="A86" s="548"/>
    </row>
    <row r="87" spans="1:29" s="545" customFormat="1" ht="12" x14ac:dyDescent="0.2">
      <c r="A87" s="548"/>
    </row>
    <row r="88" spans="1:29" s="545" customFormat="1" ht="11.25" x14ac:dyDescent="0.2"/>
    <row r="89" spans="1:29" s="545" customFormat="1" ht="11.25" x14ac:dyDescent="0.2"/>
    <row r="90" spans="1:29" s="545" customFormat="1" ht="11.25" x14ac:dyDescent="0.2"/>
    <row r="91" spans="1:29" s="545" customFormat="1" ht="11.25" x14ac:dyDescent="0.2"/>
    <row r="92" spans="1:29" s="545" customFormat="1" ht="11.25" x14ac:dyDescent="0.2"/>
    <row r="93" spans="1:29" s="545" customFormat="1" ht="11.25" x14ac:dyDescent="0.2"/>
    <row r="94" spans="1:29" s="545" customFormat="1" ht="11.25" x14ac:dyDescent="0.2"/>
  </sheetData>
  <mergeCells count="2">
    <mergeCell ref="A5:L6"/>
    <mergeCell ref="M5:AC6"/>
  </mergeCells>
  <phoneticPr fontId="6" type="noConversion"/>
  <conditionalFormatting sqref="B1:H1 B8:H8 J8:AC8 J1:AC1">
    <cfRule type="expression" dxfId="142" priority="2" stopIfTrue="1">
      <formula>#REF!=1</formula>
    </cfRule>
  </conditionalFormatting>
  <conditionalFormatting sqref="AC8">
    <cfRule type="expression" dxfId="141" priority="1" stopIfTrue="1">
      <formula>$AB8=1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23622047244094491" top="0.51181102362204722" bottom="0.51181102362204722" header="0.31496062992125984" footer="0.31496062992125984"/>
  <pageSetup scale="63" fitToWidth="2" orientation="portrait" r:id="rId1"/>
  <headerFooter alignWithMargins="0"/>
  <colBreaks count="1" manualBreakCount="1">
    <brk id="12" min="2" max="8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M117"/>
  <sheetViews>
    <sheetView showGridLines="0" zoomScaleNormal="100" workbookViewId="0">
      <pane xSplit="1" ySplit="8" topLeftCell="B59" activePane="bottomRight" state="frozen"/>
      <selection activeCell="AM19" sqref="AM19"/>
      <selection pane="topRight" activeCell="AM19" sqref="AM19"/>
      <selection pane="bottomLeft" activeCell="AM19" sqref="AM19"/>
      <selection pane="bottomRight" activeCell="A5" sqref="A5:O6"/>
    </sheetView>
  </sheetViews>
  <sheetFormatPr defaultRowHeight="12.75" x14ac:dyDescent="0.2"/>
  <cols>
    <col min="1" max="1" width="36.7109375" style="402" customWidth="1"/>
    <col min="2" max="2" width="8.85546875" style="402" customWidth="1"/>
    <col min="3" max="31" width="8.7109375" style="402" customWidth="1"/>
    <col min="32" max="32" width="8.85546875" style="402" bestFit="1" customWidth="1"/>
    <col min="33" max="16384" width="9.140625" style="402"/>
  </cols>
  <sheetData>
    <row r="1" spans="1:39" s="484" customFormat="1" x14ac:dyDescent="0.2">
      <c r="A1" s="877" t="s">
        <v>624</v>
      </c>
    </row>
    <row r="2" spans="1:39" s="484" customFormat="1" x14ac:dyDescent="0.2">
      <c r="A2" s="877" t="s">
        <v>625</v>
      </c>
    </row>
    <row r="3" spans="1:39" s="1044" customFormat="1" ht="15" customHeight="1" x14ac:dyDescent="0.2">
      <c r="A3" s="1139" t="s">
        <v>975</v>
      </c>
      <c r="AF3" s="1140" t="s">
        <v>1122</v>
      </c>
    </row>
    <row r="4" spans="1:39" s="487" customFormat="1" ht="12" customHeight="1" x14ac:dyDescent="0.2"/>
    <row r="5" spans="1:39" s="487" customFormat="1" ht="18" customHeight="1" x14ac:dyDescent="0.2">
      <c r="A5" s="1983" t="s">
        <v>1217</v>
      </c>
      <c r="B5" s="1983"/>
      <c r="C5" s="1983"/>
      <c r="D5" s="1983"/>
      <c r="E5" s="1983"/>
      <c r="F5" s="1983"/>
      <c r="G5" s="1983"/>
      <c r="H5" s="1983"/>
      <c r="I5" s="1983"/>
      <c r="J5" s="1983"/>
      <c r="K5" s="1983"/>
      <c r="L5" s="1983"/>
      <c r="M5" s="1983"/>
      <c r="N5" s="1983"/>
      <c r="O5" s="1983"/>
      <c r="P5" s="1984" t="s">
        <v>1218</v>
      </c>
      <c r="Q5" s="1984"/>
      <c r="R5" s="1984"/>
      <c r="S5" s="1984"/>
      <c r="T5" s="1984"/>
      <c r="U5" s="1984"/>
      <c r="V5" s="1984"/>
      <c r="W5" s="1984"/>
      <c r="X5" s="1984"/>
      <c r="Y5" s="1984"/>
      <c r="Z5" s="1984"/>
      <c r="AA5" s="1984"/>
      <c r="AB5" s="1984"/>
      <c r="AC5" s="1984"/>
      <c r="AD5" s="1984"/>
      <c r="AE5" s="1984"/>
      <c r="AF5" s="1984"/>
    </row>
    <row r="6" spans="1:39" s="487" customFormat="1" ht="18" customHeight="1" x14ac:dyDescent="0.2">
      <c r="A6" s="1983"/>
      <c r="B6" s="1983"/>
      <c r="C6" s="1983"/>
      <c r="D6" s="1983"/>
      <c r="E6" s="1983"/>
      <c r="F6" s="1983"/>
      <c r="G6" s="1983"/>
      <c r="H6" s="1983"/>
      <c r="I6" s="1983"/>
      <c r="J6" s="1983"/>
      <c r="K6" s="1983"/>
      <c r="L6" s="1983"/>
      <c r="M6" s="1983"/>
      <c r="N6" s="1983"/>
      <c r="O6" s="1983"/>
      <c r="P6" s="1984"/>
      <c r="Q6" s="1984"/>
      <c r="R6" s="1984"/>
      <c r="S6" s="1984"/>
      <c r="T6" s="1984"/>
      <c r="U6" s="1984"/>
      <c r="V6" s="1984"/>
      <c r="W6" s="1984"/>
      <c r="X6" s="1984"/>
      <c r="Y6" s="1984"/>
      <c r="Z6" s="1984"/>
      <c r="AA6" s="1984"/>
      <c r="AB6" s="1984"/>
      <c r="AC6" s="1984"/>
      <c r="AD6" s="1984"/>
      <c r="AE6" s="1984"/>
      <c r="AF6" s="1984"/>
    </row>
    <row r="7" spans="1:39" s="404" customFormat="1" ht="12" customHeight="1" thickBot="1" x14ac:dyDescent="0.25">
      <c r="N7" s="539"/>
      <c r="AF7" s="511" t="s">
        <v>1041</v>
      </c>
    </row>
    <row r="8" spans="1:39" s="540" customFormat="1" ht="69.95" customHeight="1" thickBot="1" x14ac:dyDescent="0.25">
      <c r="A8" s="1345"/>
      <c r="B8" s="1346" t="s">
        <v>1538</v>
      </c>
      <c r="C8" s="1346" t="s">
        <v>1074</v>
      </c>
      <c r="D8" s="1346" t="s">
        <v>1033</v>
      </c>
      <c r="E8" s="1346" t="s">
        <v>1899</v>
      </c>
      <c r="F8" s="1346" t="s">
        <v>1901</v>
      </c>
      <c r="G8" s="1346" t="s">
        <v>1900</v>
      </c>
      <c r="H8" s="1346" t="s">
        <v>1090</v>
      </c>
      <c r="I8" s="1346" t="s">
        <v>140</v>
      </c>
      <c r="J8" s="1346" t="s">
        <v>1976</v>
      </c>
      <c r="K8" s="1346" t="s">
        <v>1902</v>
      </c>
      <c r="L8" s="1346" t="s">
        <v>1129</v>
      </c>
      <c r="M8" s="1346" t="s">
        <v>999</v>
      </c>
      <c r="N8" s="1346" t="s">
        <v>1908</v>
      </c>
      <c r="O8" s="1346" t="s">
        <v>1076</v>
      </c>
      <c r="P8" s="1346" t="s">
        <v>1102</v>
      </c>
      <c r="Q8" s="1346" t="s">
        <v>1997</v>
      </c>
      <c r="R8" s="1346" t="s">
        <v>1881</v>
      </c>
      <c r="S8" s="1346" t="s">
        <v>1028</v>
      </c>
      <c r="T8" s="1346" t="s">
        <v>1030</v>
      </c>
      <c r="U8" s="1346" t="s">
        <v>1753</v>
      </c>
      <c r="V8" s="1346" t="s">
        <v>1077</v>
      </c>
      <c r="W8" s="1346" t="s">
        <v>1032</v>
      </c>
      <c r="X8" s="1346" t="s">
        <v>1031</v>
      </c>
      <c r="Y8" s="1346" t="s">
        <v>1101</v>
      </c>
      <c r="Z8" s="1346" t="s">
        <v>1934</v>
      </c>
      <c r="AA8" s="1346" t="s">
        <v>1100</v>
      </c>
      <c r="AB8" s="1346" t="s">
        <v>1073</v>
      </c>
      <c r="AC8" s="1346" t="s">
        <v>1488</v>
      </c>
      <c r="AD8" s="1346" t="s">
        <v>1029</v>
      </c>
      <c r="AE8" s="1346" t="s">
        <v>1022</v>
      </c>
      <c r="AF8" s="1333" t="s">
        <v>1422</v>
      </c>
    </row>
    <row r="9" spans="1:39" s="404" customFormat="1" x14ac:dyDescent="0.2">
      <c r="A9" s="1343" t="s">
        <v>802</v>
      </c>
      <c r="B9" s="1745">
        <v>828575.26124000002</v>
      </c>
      <c r="C9" s="1745">
        <v>905223.78082999995</v>
      </c>
      <c r="D9" s="1745">
        <v>1161386.1911800003</v>
      </c>
      <c r="E9" s="1745">
        <v>184169.29402000003</v>
      </c>
      <c r="F9" s="1745">
        <v>4165.6907000000001</v>
      </c>
      <c r="G9" s="1745">
        <v>251624.52557362802</v>
      </c>
      <c r="H9" s="1745">
        <v>1234024.888939993</v>
      </c>
      <c r="I9" s="1745">
        <v>276.64118999999999</v>
      </c>
      <c r="J9" s="1745">
        <v>186426.30136997194</v>
      </c>
      <c r="K9" s="1745">
        <v>19633.487000000001</v>
      </c>
      <c r="L9" s="1745">
        <v>525.79768999999987</v>
      </c>
      <c r="M9" s="1745">
        <v>614.69925999999998</v>
      </c>
      <c r="N9" s="1745">
        <v>698302.70650000009</v>
      </c>
      <c r="O9" s="1745">
        <v>478515.05105999915</v>
      </c>
      <c r="P9" s="1745">
        <v>12743.225379999998</v>
      </c>
      <c r="Q9" s="1745">
        <v>97186.984580000004</v>
      </c>
      <c r="R9" s="1745">
        <v>524458.61398999998</v>
      </c>
      <c r="S9" s="1745">
        <v>709291.37526999996</v>
      </c>
      <c r="T9" s="1745">
        <v>223128.91197000002</v>
      </c>
      <c r="U9" s="1745">
        <v>105840.90256000003</v>
      </c>
      <c r="V9" s="1745">
        <v>151264.56270000001</v>
      </c>
      <c r="W9" s="1745">
        <v>46242.282860000007</v>
      </c>
      <c r="X9" s="1745">
        <v>109362.70590476137</v>
      </c>
      <c r="Y9" s="1745">
        <v>78291.013002716747</v>
      </c>
      <c r="Z9" s="1745">
        <v>345684.09974000009</v>
      </c>
      <c r="AA9" s="1745">
        <v>274518.79717000003</v>
      </c>
      <c r="AB9" s="1745">
        <v>57146.420909999993</v>
      </c>
      <c r="AC9" s="1745">
        <v>313705.35648000007</v>
      </c>
      <c r="AD9" s="1745">
        <v>631535.81380999985</v>
      </c>
      <c r="AE9" s="1745">
        <v>185919.48603999999</v>
      </c>
      <c r="AF9" s="1745">
        <v>9819784.8689210732</v>
      </c>
      <c r="AG9" s="196"/>
      <c r="AH9" s="196"/>
    </row>
    <row r="10" spans="1:39" x14ac:dyDescent="0.2">
      <c r="A10" s="197" t="s">
        <v>1219</v>
      </c>
      <c r="B10" s="198">
        <v>102328.58254999999</v>
      </c>
      <c r="C10" s="198">
        <v>252124.98356999998</v>
      </c>
      <c r="D10" s="198">
        <v>132732.72080000001</v>
      </c>
      <c r="E10" s="198">
        <v>1823.1253099999999</v>
      </c>
      <c r="F10" s="198">
        <v>0</v>
      </c>
      <c r="G10" s="198">
        <v>0</v>
      </c>
      <c r="H10" s="198">
        <v>-3.0485099999997765</v>
      </c>
      <c r="I10" s="198">
        <v>0</v>
      </c>
      <c r="J10" s="198">
        <v>0</v>
      </c>
      <c r="K10" s="198">
        <v>0</v>
      </c>
      <c r="L10" s="198">
        <v>1.46255</v>
      </c>
      <c r="M10" s="198">
        <v>20.263150000000003</v>
      </c>
      <c r="N10" s="198">
        <v>15372.71523</v>
      </c>
      <c r="O10" s="198">
        <v>25424.627780000003</v>
      </c>
      <c r="P10" s="198">
        <v>0</v>
      </c>
      <c r="Q10" s="198">
        <v>71.048400000000001</v>
      </c>
      <c r="R10" s="198">
        <v>63935.910360000002</v>
      </c>
      <c r="S10" s="198">
        <v>59122.837070000001</v>
      </c>
      <c r="T10" s="198">
        <v>0</v>
      </c>
      <c r="U10" s="198">
        <v>1282.7608400000001</v>
      </c>
      <c r="V10" s="198">
        <v>481.93323000000009</v>
      </c>
      <c r="W10" s="198">
        <v>0</v>
      </c>
      <c r="X10" s="198">
        <v>550.50929000000008</v>
      </c>
      <c r="Y10" s="198">
        <v>87.054609999999983</v>
      </c>
      <c r="Z10" s="198">
        <v>29055.805669999998</v>
      </c>
      <c r="AA10" s="198">
        <v>691.97953999999982</v>
      </c>
      <c r="AB10" s="198">
        <v>2997.4882000000002</v>
      </c>
      <c r="AC10" s="198">
        <v>346.09111999999988</v>
      </c>
      <c r="AD10" s="198">
        <v>288505.12340999994</v>
      </c>
      <c r="AE10" s="198">
        <v>8882.9948399999994</v>
      </c>
      <c r="AF10" s="198">
        <v>985836.96900999988</v>
      </c>
      <c r="AG10" s="109"/>
      <c r="AH10" s="109"/>
      <c r="AI10" s="109"/>
      <c r="AJ10" s="109"/>
      <c r="AK10" s="109"/>
      <c r="AL10" s="109"/>
      <c r="AM10" s="109"/>
    </row>
    <row r="11" spans="1:39" x14ac:dyDescent="0.2">
      <c r="A11" s="197" t="s">
        <v>1220</v>
      </c>
      <c r="B11" s="198">
        <v>263.78419000000002</v>
      </c>
      <c r="C11" s="198">
        <v>1165.51965</v>
      </c>
      <c r="D11" s="198">
        <v>1187.68245</v>
      </c>
      <c r="E11" s="198">
        <v>0</v>
      </c>
      <c r="F11" s="198">
        <v>0</v>
      </c>
      <c r="G11" s="198">
        <v>0</v>
      </c>
      <c r="H11" s="198">
        <v>3118.6300699999797</v>
      </c>
      <c r="I11" s="198">
        <v>0</v>
      </c>
      <c r="J11" s="198">
        <v>5897.7327500000001</v>
      </c>
      <c r="K11" s="198">
        <v>0</v>
      </c>
      <c r="L11" s="198">
        <v>0</v>
      </c>
      <c r="M11" s="198">
        <v>0</v>
      </c>
      <c r="N11" s="198">
        <v>35.275750000000002</v>
      </c>
      <c r="O11" s="198">
        <v>355.11025999999998</v>
      </c>
      <c r="P11" s="198">
        <v>0</v>
      </c>
      <c r="Q11" s="198">
        <v>76.100100000000012</v>
      </c>
      <c r="R11" s="198">
        <v>726.24167</v>
      </c>
      <c r="S11" s="198">
        <v>858.66889999999989</v>
      </c>
      <c r="T11" s="198">
        <v>0</v>
      </c>
      <c r="U11" s="198">
        <v>49.530169999999998</v>
      </c>
      <c r="V11" s="198">
        <v>265.94486000000001</v>
      </c>
      <c r="W11" s="198">
        <v>0</v>
      </c>
      <c r="X11" s="198">
        <v>121.92785000000001</v>
      </c>
      <c r="Y11" s="198">
        <v>0</v>
      </c>
      <c r="Z11" s="198">
        <v>0</v>
      </c>
      <c r="AA11" s="198">
        <v>475.55596999999995</v>
      </c>
      <c r="AB11" s="198">
        <v>4.0215800000000002</v>
      </c>
      <c r="AC11" s="198">
        <v>908.63175999999999</v>
      </c>
      <c r="AD11" s="198">
        <v>0</v>
      </c>
      <c r="AE11" s="198">
        <v>0</v>
      </c>
      <c r="AF11" s="198">
        <v>15510.357979999979</v>
      </c>
      <c r="AG11" s="109"/>
      <c r="AH11" s="109"/>
      <c r="AI11" s="109"/>
      <c r="AJ11" s="109"/>
      <c r="AK11" s="109"/>
      <c r="AL11" s="109"/>
      <c r="AM11" s="109"/>
    </row>
    <row r="12" spans="1:39" x14ac:dyDescent="0.2">
      <c r="A12" s="199" t="s">
        <v>1221</v>
      </c>
      <c r="B12" s="198">
        <v>18053.098859999995</v>
      </c>
      <c r="C12" s="198">
        <v>35567.052019999996</v>
      </c>
      <c r="D12" s="198">
        <v>45390.493649999997</v>
      </c>
      <c r="E12" s="198">
        <v>5543.8322099999987</v>
      </c>
      <c r="F12" s="198">
        <v>0</v>
      </c>
      <c r="G12" s="198">
        <v>10012.774727988</v>
      </c>
      <c r="H12" s="198">
        <v>27050.239149998048</v>
      </c>
      <c r="I12" s="198">
        <v>0</v>
      </c>
      <c r="J12" s="198">
        <v>85193.221989999991</v>
      </c>
      <c r="K12" s="198">
        <v>0</v>
      </c>
      <c r="L12" s="198">
        <v>14.90227</v>
      </c>
      <c r="M12" s="198">
        <v>15.174010000000001</v>
      </c>
      <c r="N12" s="198">
        <v>29656.683470000014</v>
      </c>
      <c r="O12" s="198">
        <v>58579.695259999993</v>
      </c>
      <c r="P12" s="198">
        <v>398.91120999999998</v>
      </c>
      <c r="Q12" s="198">
        <v>2199.6165799999999</v>
      </c>
      <c r="R12" s="198">
        <v>9487.6703700000016</v>
      </c>
      <c r="S12" s="198">
        <v>13059.142210000002</v>
      </c>
      <c r="T12" s="198">
        <v>4633.4350300000006</v>
      </c>
      <c r="U12" s="198">
        <v>5737.0277700000006</v>
      </c>
      <c r="V12" s="198">
        <v>7400.9771600000004</v>
      </c>
      <c r="W12" s="198">
        <v>355.13675999999998</v>
      </c>
      <c r="X12" s="198">
        <v>5901.922569999997</v>
      </c>
      <c r="Y12" s="198">
        <v>3051.1417300000003</v>
      </c>
      <c r="Z12" s="198">
        <v>10364.024660000001</v>
      </c>
      <c r="AA12" s="198">
        <v>7223.9303899999995</v>
      </c>
      <c r="AB12" s="198">
        <v>6859.6112699999994</v>
      </c>
      <c r="AC12" s="198">
        <v>20898.935020000001</v>
      </c>
      <c r="AD12" s="198">
        <v>11729.367129999999</v>
      </c>
      <c r="AE12" s="198">
        <v>21508.659469999999</v>
      </c>
      <c r="AF12" s="198">
        <v>445886.67694798595</v>
      </c>
      <c r="AG12" s="109"/>
      <c r="AH12" s="109"/>
      <c r="AI12" s="109"/>
      <c r="AJ12" s="109"/>
      <c r="AK12" s="109"/>
      <c r="AL12" s="109"/>
      <c r="AM12" s="109"/>
    </row>
    <row r="13" spans="1:39" ht="14.25" customHeight="1" x14ac:dyDescent="0.2">
      <c r="A13" s="199" t="s">
        <v>1222</v>
      </c>
      <c r="B13" s="198">
        <v>286800.56778999994</v>
      </c>
      <c r="C13" s="198">
        <v>187356.13437000001</v>
      </c>
      <c r="D13" s="198">
        <v>356465.38481000002</v>
      </c>
      <c r="E13" s="198">
        <v>57106.754719999997</v>
      </c>
      <c r="F13" s="198">
        <v>0</v>
      </c>
      <c r="G13" s="198">
        <v>44788.536919999991</v>
      </c>
      <c r="H13" s="198">
        <v>507033.53408999561</v>
      </c>
      <c r="I13" s="198">
        <v>0</v>
      </c>
      <c r="J13" s="198">
        <v>5905.1447100000005</v>
      </c>
      <c r="K13" s="198">
        <v>0</v>
      </c>
      <c r="L13" s="198">
        <v>247.60947999999999</v>
      </c>
      <c r="M13" s="198">
        <v>274.33904999999999</v>
      </c>
      <c r="N13" s="198">
        <v>218515.18929999997</v>
      </c>
      <c r="O13" s="198">
        <v>117108.60759999981</v>
      </c>
      <c r="P13" s="198">
        <v>3187.2208900000001</v>
      </c>
      <c r="Q13" s="198">
        <v>36781.905129999999</v>
      </c>
      <c r="R13" s="198">
        <v>168154.34080999999</v>
      </c>
      <c r="S13" s="198">
        <v>200589.60099000001</v>
      </c>
      <c r="T13" s="198">
        <v>68968.682360000006</v>
      </c>
      <c r="U13" s="198">
        <v>30571.841270000004</v>
      </c>
      <c r="V13" s="198">
        <v>63190.153140000002</v>
      </c>
      <c r="W13" s="198">
        <v>4143.0943900000002</v>
      </c>
      <c r="X13" s="198">
        <v>24948.986440000059</v>
      </c>
      <c r="Y13" s="198">
        <v>34128.355062716721</v>
      </c>
      <c r="Z13" s="198">
        <v>98461.370479999998</v>
      </c>
      <c r="AA13" s="198">
        <v>79595.532659999997</v>
      </c>
      <c r="AB13" s="198">
        <v>12448.698100000001</v>
      </c>
      <c r="AC13" s="198">
        <v>90324.110480000003</v>
      </c>
      <c r="AD13" s="198">
        <v>114023.58203000002</v>
      </c>
      <c r="AE13" s="198">
        <v>39149.415099999998</v>
      </c>
      <c r="AF13" s="198">
        <v>2850268.6921727131</v>
      </c>
      <c r="AG13" s="109"/>
      <c r="AH13" s="109"/>
      <c r="AI13" s="109"/>
      <c r="AJ13" s="109"/>
      <c r="AK13" s="109"/>
      <c r="AL13" s="109"/>
      <c r="AM13" s="109"/>
    </row>
    <row r="14" spans="1:39" x14ac:dyDescent="0.2">
      <c r="A14" s="200" t="s">
        <v>1925</v>
      </c>
      <c r="B14" s="198">
        <v>2129.60673</v>
      </c>
      <c r="C14" s="198">
        <v>803.95120999999995</v>
      </c>
      <c r="D14" s="198">
        <v>1347.9964299999999</v>
      </c>
      <c r="E14" s="198">
        <v>-8.5900000000000004E-3</v>
      </c>
      <c r="F14" s="198">
        <v>0</v>
      </c>
      <c r="G14" s="198">
        <v>0</v>
      </c>
      <c r="H14" s="198">
        <v>329.88251000000002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186.81739999999999</v>
      </c>
      <c r="O14" s="198">
        <v>6569.9000700000006</v>
      </c>
      <c r="P14" s="198">
        <v>0</v>
      </c>
      <c r="Q14" s="198">
        <v>0</v>
      </c>
      <c r="R14" s="198">
        <v>60.800730000000001</v>
      </c>
      <c r="S14" s="198">
        <v>3479.4525300000005</v>
      </c>
      <c r="T14" s="198">
        <v>0</v>
      </c>
      <c r="U14" s="198">
        <v>0</v>
      </c>
      <c r="V14" s="198">
        <v>-6.1467399999999994</v>
      </c>
      <c r="W14" s="198">
        <v>0</v>
      </c>
      <c r="X14" s="198">
        <v>0</v>
      </c>
      <c r="Y14" s="198">
        <v>0</v>
      </c>
      <c r="Z14" s="198">
        <v>359.35041999999999</v>
      </c>
      <c r="AA14" s="198">
        <v>13936.905769999999</v>
      </c>
      <c r="AB14" s="198">
        <v>56.049160000000001</v>
      </c>
      <c r="AC14" s="198">
        <v>399.00828000000001</v>
      </c>
      <c r="AD14" s="198">
        <v>895.95556999999997</v>
      </c>
      <c r="AE14" s="198">
        <v>469.41478999999998</v>
      </c>
      <c r="AF14" s="198">
        <v>31018.936269999998</v>
      </c>
      <c r="AG14" s="109"/>
      <c r="AH14" s="109"/>
      <c r="AI14" s="109"/>
      <c r="AJ14" s="109"/>
      <c r="AK14" s="109"/>
      <c r="AL14" s="109"/>
      <c r="AM14" s="109"/>
    </row>
    <row r="15" spans="1:39" x14ac:dyDescent="0.2">
      <c r="A15" s="200" t="s">
        <v>2026</v>
      </c>
      <c r="B15" s="198">
        <v>2593.3970899999995</v>
      </c>
      <c r="C15" s="198">
        <v>14123.839679999999</v>
      </c>
      <c r="D15" s="198">
        <v>35599.939010000002</v>
      </c>
      <c r="E15" s="198">
        <v>1176.2686999999996</v>
      </c>
      <c r="F15" s="198">
        <v>0</v>
      </c>
      <c r="G15" s="198">
        <v>705.38840000000005</v>
      </c>
      <c r="H15" s="198">
        <v>8562.7045199999993</v>
      </c>
      <c r="I15" s="198">
        <v>0</v>
      </c>
      <c r="J15" s="198">
        <v>0.47954999999999998</v>
      </c>
      <c r="K15" s="198">
        <v>0</v>
      </c>
      <c r="L15" s="198">
        <v>0</v>
      </c>
      <c r="M15" s="198">
        <v>0</v>
      </c>
      <c r="N15" s="198">
        <v>1714.3549800000001</v>
      </c>
      <c r="O15" s="198">
        <v>8137.3424699999996</v>
      </c>
      <c r="P15" s="198">
        <v>7.1768599999999996</v>
      </c>
      <c r="Q15" s="198">
        <v>380.62026999999995</v>
      </c>
      <c r="R15" s="198">
        <v>8176.9787699999997</v>
      </c>
      <c r="S15" s="198">
        <v>8759.1063299999987</v>
      </c>
      <c r="T15" s="198">
        <v>503.44760000000002</v>
      </c>
      <c r="U15" s="198">
        <v>16.94248</v>
      </c>
      <c r="V15" s="198">
        <v>25.198639999999997</v>
      </c>
      <c r="W15" s="198">
        <v>0.48552000000000001</v>
      </c>
      <c r="X15" s="198">
        <v>559.24520000000007</v>
      </c>
      <c r="Y15" s="198">
        <v>32.699719999999999</v>
      </c>
      <c r="Z15" s="198">
        <v>1639.7278999999999</v>
      </c>
      <c r="AA15" s="198">
        <v>3166.68523</v>
      </c>
      <c r="AB15" s="198">
        <v>14.829849999999999</v>
      </c>
      <c r="AC15" s="198">
        <v>1792.4814099999999</v>
      </c>
      <c r="AD15" s="198">
        <v>2200.3460800000003</v>
      </c>
      <c r="AE15" s="198">
        <v>525.16410999999994</v>
      </c>
      <c r="AF15" s="198">
        <v>100414.85037000001</v>
      </c>
      <c r="AG15" s="109"/>
      <c r="AH15" s="109"/>
      <c r="AI15" s="109"/>
      <c r="AJ15" s="109"/>
      <c r="AK15" s="109"/>
      <c r="AL15" s="109"/>
      <c r="AM15" s="109"/>
    </row>
    <row r="16" spans="1:39" x14ac:dyDescent="0.2">
      <c r="A16" s="201" t="s">
        <v>2010</v>
      </c>
      <c r="B16" s="198">
        <v>24306.762640000001</v>
      </c>
      <c r="C16" s="198">
        <v>34193.34564</v>
      </c>
      <c r="D16" s="198">
        <v>31956.657780000005</v>
      </c>
      <c r="E16" s="198">
        <v>2737.7638999999999</v>
      </c>
      <c r="F16" s="198">
        <v>0</v>
      </c>
      <c r="G16" s="198">
        <v>11475.93405</v>
      </c>
      <c r="H16" s="198">
        <v>30634.742950000022</v>
      </c>
      <c r="I16" s="198">
        <v>0</v>
      </c>
      <c r="J16" s="198">
        <v>19906.182570000001</v>
      </c>
      <c r="K16" s="198">
        <v>0</v>
      </c>
      <c r="L16" s="198">
        <v>2.8266300000000002</v>
      </c>
      <c r="M16" s="198">
        <v>1.44007</v>
      </c>
      <c r="N16" s="198">
        <v>34218.651229999996</v>
      </c>
      <c r="O16" s="198">
        <v>18986.946</v>
      </c>
      <c r="P16" s="198">
        <v>20.393889999999999</v>
      </c>
      <c r="Q16" s="198">
        <v>4104.5212599999995</v>
      </c>
      <c r="R16" s="198">
        <v>10116.33085</v>
      </c>
      <c r="S16" s="198">
        <v>16318.445820000001</v>
      </c>
      <c r="T16" s="198">
        <v>7246.13976</v>
      </c>
      <c r="U16" s="198">
        <v>1462.4585499999998</v>
      </c>
      <c r="V16" s="198">
        <v>1154.07927</v>
      </c>
      <c r="W16" s="198">
        <v>200.22042000000002</v>
      </c>
      <c r="X16" s="198">
        <v>2083.6191899999999</v>
      </c>
      <c r="Y16" s="198">
        <v>475.13249999999999</v>
      </c>
      <c r="Z16" s="198">
        <v>18411.773949999999</v>
      </c>
      <c r="AA16" s="198">
        <v>12955.45645</v>
      </c>
      <c r="AB16" s="198">
        <v>194.79757999999995</v>
      </c>
      <c r="AC16" s="198">
        <v>7715.3068400000002</v>
      </c>
      <c r="AD16" s="198">
        <v>12335.67388</v>
      </c>
      <c r="AE16" s="198">
        <v>9704.1895799999984</v>
      </c>
      <c r="AF16" s="198">
        <v>312919.79325000005</v>
      </c>
      <c r="AG16" s="109"/>
      <c r="AH16" s="109"/>
      <c r="AI16" s="109"/>
      <c r="AJ16" s="109"/>
      <c r="AK16" s="109"/>
      <c r="AL16" s="109"/>
      <c r="AM16" s="109"/>
    </row>
    <row r="17" spans="1:39" x14ac:dyDescent="0.2">
      <c r="A17" s="199" t="s">
        <v>806</v>
      </c>
      <c r="B17" s="198">
        <v>116214.39002000001</v>
      </c>
      <c r="C17" s="198">
        <v>147516.57095999998</v>
      </c>
      <c r="D17" s="198">
        <v>186220.03854000001</v>
      </c>
      <c r="E17" s="198">
        <v>24726.567970000004</v>
      </c>
      <c r="F17" s="198">
        <v>0</v>
      </c>
      <c r="G17" s="198">
        <v>69806.110780000003</v>
      </c>
      <c r="H17" s="198">
        <v>236176.99782000174</v>
      </c>
      <c r="I17" s="198">
        <v>0</v>
      </c>
      <c r="J17" s="198">
        <v>17646.665209971998</v>
      </c>
      <c r="K17" s="198">
        <v>0</v>
      </c>
      <c r="L17" s="198">
        <v>60.609349999999992</v>
      </c>
      <c r="M17" s="198">
        <v>127.59027999999999</v>
      </c>
      <c r="N17" s="198">
        <v>91661.922430000006</v>
      </c>
      <c r="O17" s="198">
        <v>100892.37750999928</v>
      </c>
      <c r="P17" s="198">
        <v>230.01560999999998</v>
      </c>
      <c r="Q17" s="198">
        <v>21827.672029999998</v>
      </c>
      <c r="R17" s="198">
        <v>74497.327120000002</v>
      </c>
      <c r="S17" s="198">
        <v>114699.2617</v>
      </c>
      <c r="T17" s="198">
        <v>20901.771519999995</v>
      </c>
      <c r="U17" s="198">
        <v>26860.644879999996</v>
      </c>
      <c r="V17" s="198">
        <v>9500.0957599999983</v>
      </c>
      <c r="W17" s="198">
        <v>830.25499000000002</v>
      </c>
      <c r="X17" s="198">
        <v>20099.557482949796</v>
      </c>
      <c r="Y17" s="198">
        <v>4190.4707800000006</v>
      </c>
      <c r="Z17" s="198">
        <v>57270.170969999999</v>
      </c>
      <c r="AA17" s="198">
        <v>37014.52059</v>
      </c>
      <c r="AB17" s="198">
        <v>4129.1826800000008</v>
      </c>
      <c r="AC17" s="198">
        <v>46445.236530000002</v>
      </c>
      <c r="AD17" s="198">
        <v>78487.382059999989</v>
      </c>
      <c r="AE17" s="198">
        <v>46938.693200000002</v>
      </c>
      <c r="AF17" s="198">
        <v>1554972.098772923</v>
      </c>
      <c r="AG17" s="109"/>
      <c r="AH17" s="109"/>
      <c r="AI17" s="109"/>
      <c r="AJ17" s="109"/>
      <c r="AK17" s="109"/>
      <c r="AL17" s="109"/>
      <c r="AM17" s="109"/>
    </row>
    <row r="18" spans="1:39" x14ac:dyDescent="0.2">
      <c r="A18" s="199" t="s">
        <v>801</v>
      </c>
      <c r="B18" s="202">
        <v>40470.782760000002</v>
      </c>
      <c r="C18" s="202">
        <v>40561.985489999992</v>
      </c>
      <c r="D18" s="202">
        <v>49991.288619999999</v>
      </c>
      <c r="E18" s="202">
        <v>9102.5718399999987</v>
      </c>
      <c r="F18" s="202">
        <v>0</v>
      </c>
      <c r="G18" s="202">
        <v>23623.145615704001</v>
      </c>
      <c r="H18" s="202">
        <v>48019.678009999072</v>
      </c>
      <c r="I18" s="202">
        <v>0</v>
      </c>
      <c r="J18" s="202">
        <v>5161.8418799999999</v>
      </c>
      <c r="K18" s="202">
        <v>0</v>
      </c>
      <c r="L18" s="202">
        <v>10.61641</v>
      </c>
      <c r="M18" s="202">
        <v>2.5143499999999994</v>
      </c>
      <c r="N18" s="202">
        <v>28169.821980000095</v>
      </c>
      <c r="O18" s="202">
        <v>51368.474979999992</v>
      </c>
      <c r="P18" s="202">
        <v>54.567279999999997</v>
      </c>
      <c r="Q18" s="202">
        <v>3780.2866599999998</v>
      </c>
      <c r="R18" s="202">
        <v>23098.11075</v>
      </c>
      <c r="S18" s="202">
        <v>53887.861129999998</v>
      </c>
      <c r="T18" s="202">
        <v>2367.0607199999999</v>
      </c>
      <c r="U18" s="202">
        <v>4802.0387799999999</v>
      </c>
      <c r="V18" s="202">
        <v>2862.0400100000006</v>
      </c>
      <c r="W18" s="202">
        <v>68.445209999999989</v>
      </c>
      <c r="X18" s="202">
        <v>7244.8056300000007</v>
      </c>
      <c r="Y18" s="202">
        <v>1077.72568</v>
      </c>
      <c r="Z18" s="202">
        <v>32338.922920000001</v>
      </c>
      <c r="AA18" s="202">
        <v>27580.150439999998</v>
      </c>
      <c r="AB18" s="202">
        <v>1323.8478199999997</v>
      </c>
      <c r="AC18" s="202">
        <v>16611.735840000001</v>
      </c>
      <c r="AD18" s="202">
        <v>36050.991609999997</v>
      </c>
      <c r="AE18" s="202">
        <v>25579.433000000001</v>
      </c>
      <c r="AF18" s="198">
        <v>535210.74541570304</v>
      </c>
      <c r="AG18" s="109"/>
      <c r="AH18" s="109"/>
      <c r="AI18" s="109"/>
      <c r="AJ18" s="109"/>
      <c r="AK18" s="109"/>
      <c r="AL18" s="109"/>
      <c r="AM18" s="109"/>
    </row>
    <row r="19" spans="1:39" x14ac:dyDescent="0.2">
      <c r="A19" s="199" t="s">
        <v>1225</v>
      </c>
      <c r="B19" s="198">
        <v>12538.063270000002</v>
      </c>
      <c r="C19" s="198">
        <v>5215.8718799999988</v>
      </c>
      <c r="D19" s="198">
        <v>26691.486330000007</v>
      </c>
      <c r="E19" s="198">
        <v>5821.0015000000076</v>
      </c>
      <c r="F19" s="198">
        <v>0</v>
      </c>
      <c r="G19" s="198">
        <v>4239.224286775996</v>
      </c>
      <c r="H19" s="198">
        <v>18443.872269999916</v>
      </c>
      <c r="I19" s="198">
        <v>0</v>
      </c>
      <c r="J19" s="198">
        <v>1000.475739999999</v>
      </c>
      <c r="K19" s="198">
        <v>0</v>
      </c>
      <c r="L19" s="198">
        <v>8.5895499999999974</v>
      </c>
      <c r="M19" s="198">
        <v>11.887890000000002</v>
      </c>
      <c r="N19" s="198">
        <v>3219.7615599999926</v>
      </c>
      <c r="O19" s="198">
        <v>13687.397749999989</v>
      </c>
      <c r="P19" s="198">
        <v>44.038370000000015</v>
      </c>
      <c r="Q19" s="198">
        <v>580.73144999999931</v>
      </c>
      <c r="R19" s="198">
        <v>7777.1837899999991</v>
      </c>
      <c r="S19" s="198">
        <v>17098.352410000018</v>
      </c>
      <c r="T19" s="198">
        <v>5251.0053199999966</v>
      </c>
      <c r="U19" s="198">
        <v>5956.8515200000038</v>
      </c>
      <c r="V19" s="198">
        <v>113.89842000000056</v>
      </c>
      <c r="W19" s="198">
        <v>177.60180000000008</v>
      </c>
      <c r="X19" s="198">
        <v>193.74926000000085</v>
      </c>
      <c r="Y19" s="198">
        <v>861.39237999999887</v>
      </c>
      <c r="Z19" s="198">
        <v>4267.1373799999956</v>
      </c>
      <c r="AA19" s="198">
        <v>1767.7749000000081</v>
      </c>
      <c r="AB19" s="198">
        <v>669.61423000000059</v>
      </c>
      <c r="AC19" s="198">
        <v>22030.249470000002</v>
      </c>
      <c r="AD19" s="198">
        <v>9441.2787999999946</v>
      </c>
      <c r="AE19" s="198">
        <v>2719.8859299999986</v>
      </c>
      <c r="AF19" s="198">
        <v>169828.37745677595</v>
      </c>
      <c r="AG19" s="109"/>
      <c r="AH19" s="109"/>
      <c r="AI19" s="109"/>
      <c r="AJ19" s="109"/>
      <c r="AK19" s="109"/>
      <c r="AL19" s="109"/>
      <c r="AM19" s="109"/>
    </row>
    <row r="20" spans="1:39" ht="15" customHeight="1" x14ac:dyDescent="0.2">
      <c r="A20" s="199" t="s">
        <v>1226</v>
      </c>
      <c r="B20" s="198">
        <v>151140.48544000002</v>
      </c>
      <c r="C20" s="198">
        <v>91269.522996891363</v>
      </c>
      <c r="D20" s="198">
        <v>149389.47664000001</v>
      </c>
      <c r="E20" s="198">
        <v>55532.414360000002</v>
      </c>
      <c r="F20" s="198">
        <v>0</v>
      </c>
      <c r="G20" s="198">
        <v>65561.780060000005</v>
      </c>
      <c r="H20" s="198">
        <v>238656.55964000002</v>
      </c>
      <c r="I20" s="198">
        <v>0</v>
      </c>
      <c r="J20" s="198">
        <v>1556.5362899999998</v>
      </c>
      <c r="K20" s="198">
        <v>0</v>
      </c>
      <c r="L20" s="198">
        <v>152.04903999999999</v>
      </c>
      <c r="M20" s="198">
        <v>129.22564</v>
      </c>
      <c r="N20" s="198">
        <v>191456.64543999996</v>
      </c>
      <c r="O20" s="198">
        <v>16919.586460000028</v>
      </c>
      <c r="P20" s="198">
        <v>8322.5201699999998</v>
      </c>
      <c r="Q20" s="198">
        <v>19838.674200000001</v>
      </c>
      <c r="R20" s="198">
        <v>82897.781080000001</v>
      </c>
      <c r="S20" s="198">
        <v>131279.22678</v>
      </c>
      <c r="T20" s="198">
        <v>73154.657470000006</v>
      </c>
      <c r="U20" s="198">
        <v>15099.334020000002</v>
      </c>
      <c r="V20" s="198">
        <v>54653.68806</v>
      </c>
      <c r="W20" s="198">
        <v>38012.118999999999</v>
      </c>
      <c r="X20" s="198">
        <v>36238.010459999976</v>
      </c>
      <c r="Y20" s="198">
        <v>27899.437959999999</v>
      </c>
      <c r="Z20" s="198">
        <v>65326.314010000002</v>
      </c>
      <c r="AA20" s="198">
        <v>50669.198270000001</v>
      </c>
      <c r="AB20" s="198">
        <v>25909.70765</v>
      </c>
      <c r="AC20" s="198">
        <v>84616.841220000002</v>
      </c>
      <c r="AD20" s="198">
        <v>35816.639299999995</v>
      </c>
      <c r="AE20" s="198">
        <v>11554.876459999999</v>
      </c>
      <c r="AF20" s="198">
        <v>1723053.3081168914</v>
      </c>
      <c r="AG20" s="109"/>
      <c r="AH20" s="109"/>
      <c r="AI20" s="109"/>
      <c r="AJ20" s="109"/>
      <c r="AK20" s="109"/>
      <c r="AL20" s="109"/>
      <c r="AM20" s="109"/>
    </row>
    <row r="21" spans="1:39" ht="13.5" customHeight="1" x14ac:dyDescent="0.2">
      <c r="A21" s="199" t="s">
        <v>1227</v>
      </c>
      <c r="B21" s="198">
        <v>16756.77968</v>
      </c>
      <c r="C21" s="198">
        <v>21515.410349999998</v>
      </c>
      <c r="D21" s="198">
        <v>53100.9375</v>
      </c>
      <c r="E21" s="198">
        <v>4261.4079099999999</v>
      </c>
      <c r="F21" s="198">
        <v>0</v>
      </c>
      <c r="G21" s="198">
        <v>3951.5436800000007</v>
      </c>
      <c r="H21" s="198">
        <v>37856.70625999949</v>
      </c>
      <c r="I21" s="198">
        <v>0</v>
      </c>
      <c r="J21" s="198">
        <v>783.42105000000004</v>
      </c>
      <c r="K21" s="198">
        <v>0</v>
      </c>
      <c r="L21" s="198">
        <v>7.3481699999999996</v>
      </c>
      <c r="M21" s="198">
        <v>18.43684</v>
      </c>
      <c r="N21" s="198">
        <v>18845.838769999995</v>
      </c>
      <c r="O21" s="198">
        <v>8267.5035699999935</v>
      </c>
      <c r="P21" s="198">
        <v>320.19103000000001</v>
      </c>
      <c r="Q21" s="198">
        <v>2383.4625499999997</v>
      </c>
      <c r="R21" s="198">
        <v>13902.122339999998</v>
      </c>
      <c r="S21" s="198">
        <v>13217.922190000001</v>
      </c>
      <c r="T21" s="198">
        <v>7181.0837099999999</v>
      </c>
      <c r="U21" s="198">
        <v>2435.6139800000005</v>
      </c>
      <c r="V21" s="198">
        <v>4265.5714100000005</v>
      </c>
      <c r="W21" s="198">
        <v>403.17786000000001</v>
      </c>
      <c r="X21" s="198">
        <v>840.53110000000061</v>
      </c>
      <c r="Y21" s="198">
        <v>1664.2237000000002</v>
      </c>
      <c r="Z21" s="198">
        <v>7337.8741599999994</v>
      </c>
      <c r="AA21" s="198">
        <v>5726.1955199999993</v>
      </c>
      <c r="AB21" s="198">
        <v>779.04903000000002</v>
      </c>
      <c r="AC21" s="198">
        <v>5838.3028899999999</v>
      </c>
      <c r="AD21" s="198">
        <v>8835.9203600000001</v>
      </c>
      <c r="AE21" s="198">
        <v>2789.8642600000003</v>
      </c>
      <c r="AF21" s="198">
        <v>243286.43986999951</v>
      </c>
      <c r="AG21" s="109"/>
      <c r="AH21" s="109"/>
      <c r="AI21" s="109"/>
      <c r="AJ21" s="109"/>
      <c r="AK21" s="109"/>
      <c r="AL21" s="109"/>
      <c r="AM21" s="109"/>
    </row>
    <row r="22" spans="1:39" x14ac:dyDescent="0.2">
      <c r="A22" s="199" t="s">
        <v>1999</v>
      </c>
      <c r="B22" s="198">
        <v>1591.0399300000001</v>
      </c>
      <c r="C22" s="198">
        <v>1407.2014999999999</v>
      </c>
      <c r="D22" s="198">
        <v>2258.5407300000002</v>
      </c>
      <c r="E22" s="198">
        <v>7.1000000000000013E-4</v>
      </c>
      <c r="F22" s="198">
        <v>0</v>
      </c>
      <c r="G22" s="198">
        <v>0</v>
      </c>
      <c r="H22" s="198">
        <v>21.929069999999996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519.67309</v>
      </c>
      <c r="O22" s="198">
        <v>86.353619999999992</v>
      </c>
      <c r="P22" s="198">
        <v>0</v>
      </c>
      <c r="Q22" s="198">
        <v>0</v>
      </c>
      <c r="R22" s="198">
        <v>10.512829999999999</v>
      </c>
      <c r="S22" s="198">
        <v>2526.31943</v>
      </c>
      <c r="T22" s="198">
        <v>0</v>
      </c>
      <c r="U22" s="198">
        <v>0</v>
      </c>
      <c r="V22" s="198">
        <v>-1.7000000000000001E-4</v>
      </c>
      <c r="W22" s="198">
        <v>0</v>
      </c>
      <c r="X22" s="198">
        <v>2738.5256099999997</v>
      </c>
      <c r="Y22" s="198">
        <v>0</v>
      </c>
      <c r="Z22" s="198">
        <v>107.89736000000001</v>
      </c>
      <c r="AA22" s="198">
        <v>19048.053720000004</v>
      </c>
      <c r="AB22" s="198">
        <v>0</v>
      </c>
      <c r="AC22" s="198">
        <v>0</v>
      </c>
      <c r="AD22" s="198">
        <v>63.228360000000002</v>
      </c>
      <c r="AE22" s="198">
        <v>1230.9646499999999</v>
      </c>
      <c r="AF22" s="198">
        <v>31610.240440000009</v>
      </c>
      <c r="AG22" s="109"/>
      <c r="AH22" s="109"/>
      <c r="AI22" s="109"/>
      <c r="AJ22" s="109"/>
      <c r="AK22" s="109"/>
      <c r="AL22" s="109"/>
      <c r="AM22" s="109"/>
    </row>
    <row r="23" spans="1:39" x14ac:dyDescent="0.2">
      <c r="A23" s="203" t="s">
        <v>2000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1E-14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265.93190000000004</v>
      </c>
      <c r="AD23" s="198">
        <v>0</v>
      </c>
      <c r="AE23" s="198">
        <v>0</v>
      </c>
      <c r="AF23" s="198">
        <v>265.93190000000004</v>
      </c>
      <c r="AG23" s="109"/>
      <c r="AH23" s="109"/>
      <c r="AI23" s="109"/>
      <c r="AJ23" s="109"/>
      <c r="AK23" s="109"/>
      <c r="AL23" s="109"/>
      <c r="AM23" s="109"/>
    </row>
    <row r="24" spans="1:39" x14ac:dyDescent="0.2">
      <c r="A24" s="199" t="s">
        <v>2001</v>
      </c>
      <c r="B24" s="198">
        <v>13054.193150000001</v>
      </c>
      <c r="C24" s="198">
        <v>21562.079779999996</v>
      </c>
      <c r="D24" s="198">
        <v>26135.10324</v>
      </c>
      <c r="E24" s="198">
        <v>5693.2363400000004</v>
      </c>
      <c r="F24" s="198">
        <v>0</v>
      </c>
      <c r="G24" s="198">
        <v>5470.1923931600004</v>
      </c>
      <c r="H24" s="198">
        <v>28764.194619999642</v>
      </c>
      <c r="I24" s="198">
        <v>0</v>
      </c>
      <c r="J24" s="198">
        <v>34956.097320000001</v>
      </c>
      <c r="K24" s="198">
        <v>0</v>
      </c>
      <c r="L24" s="198">
        <v>15.8909</v>
      </c>
      <c r="M24" s="198">
        <v>8.5410199999999996</v>
      </c>
      <c r="N24" s="198">
        <v>12941.371289999999</v>
      </c>
      <c r="O24" s="198">
        <v>22454.609460000047</v>
      </c>
      <c r="P24" s="198">
        <v>12.245209999999998</v>
      </c>
      <c r="Q24" s="198">
        <v>1774.2207800000003</v>
      </c>
      <c r="R24" s="198">
        <v>3869.6655499999997</v>
      </c>
      <c r="S24" s="198">
        <v>16272.272370000001</v>
      </c>
      <c r="T24" s="198">
        <v>1299.6543900000001</v>
      </c>
      <c r="U24" s="198">
        <v>1314.7865400000001</v>
      </c>
      <c r="V24" s="198">
        <v>2198.4074499999992</v>
      </c>
      <c r="W24" s="198">
        <v>76.575020000000009</v>
      </c>
      <c r="X24" s="198">
        <v>2723.8128718115518</v>
      </c>
      <c r="Y24" s="198">
        <v>304.72955999999999</v>
      </c>
      <c r="Z24" s="198">
        <v>9832.9606800000001</v>
      </c>
      <c r="AA24" s="198">
        <v>4491.6695300000001</v>
      </c>
      <c r="AB24" s="198">
        <v>485.81064000000003</v>
      </c>
      <c r="AC24" s="198">
        <v>1980.8251</v>
      </c>
      <c r="AD24" s="198">
        <v>9153.6816099999996</v>
      </c>
      <c r="AE24" s="198">
        <v>6538.6526800000011</v>
      </c>
      <c r="AF24" s="198">
        <v>233385.47949497125</v>
      </c>
      <c r="AG24" s="109"/>
      <c r="AH24" s="109"/>
      <c r="AI24" s="109"/>
      <c r="AJ24" s="109"/>
      <c r="AK24" s="109"/>
      <c r="AL24" s="109"/>
      <c r="AM24" s="109"/>
    </row>
    <row r="25" spans="1:39" x14ac:dyDescent="0.2">
      <c r="A25" s="199" t="s">
        <v>2002</v>
      </c>
      <c r="B25" s="198">
        <v>750.4</v>
      </c>
      <c r="C25" s="198">
        <v>10022.373109999999</v>
      </c>
      <c r="D25" s="198">
        <v>173.07646</v>
      </c>
      <c r="E25" s="198">
        <v>0</v>
      </c>
      <c r="F25" s="198">
        <v>4165.6907000000001</v>
      </c>
      <c r="G25" s="198">
        <v>0</v>
      </c>
      <c r="H25" s="198">
        <v>-0.22920999999999001</v>
      </c>
      <c r="I25" s="198">
        <v>0</v>
      </c>
      <c r="J25" s="198">
        <v>1E-3</v>
      </c>
      <c r="K25" s="198">
        <v>19633.487000000001</v>
      </c>
      <c r="L25" s="198">
        <v>0</v>
      </c>
      <c r="M25" s="198">
        <v>0</v>
      </c>
      <c r="N25" s="198">
        <v>0</v>
      </c>
      <c r="O25" s="198">
        <v>2330.68532</v>
      </c>
      <c r="P25" s="198">
        <v>0</v>
      </c>
      <c r="Q25" s="198">
        <v>0</v>
      </c>
      <c r="R25" s="198">
        <v>0</v>
      </c>
      <c r="S25" s="198">
        <v>417.48995999999994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-0.42020999999999997</v>
      </c>
      <c r="AB25" s="198">
        <v>0</v>
      </c>
      <c r="AC25" s="198">
        <v>1122.7299399999999</v>
      </c>
      <c r="AD25" s="198">
        <v>27.114900000000002</v>
      </c>
      <c r="AE25" s="198">
        <v>2303.27889</v>
      </c>
      <c r="AF25" s="198">
        <v>40945.677859999996</v>
      </c>
      <c r="AG25" s="109"/>
      <c r="AH25" s="109"/>
      <c r="AI25" s="109"/>
      <c r="AJ25" s="109"/>
      <c r="AK25" s="109"/>
      <c r="AL25" s="109"/>
      <c r="AM25" s="109"/>
    </row>
    <row r="26" spans="1:39" x14ac:dyDescent="0.2">
      <c r="A26" s="203" t="s">
        <v>2142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1E-14</v>
      </c>
      <c r="I26" s="198">
        <v>0</v>
      </c>
      <c r="J26" s="198">
        <v>0</v>
      </c>
      <c r="K26" s="198">
        <v>0</v>
      </c>
      <c r="L26" s="198">
        <v>0.63910999999999984</v>
      </c>
      <c r="M26" s="198">
        <v>0</v>
      </c>
      <c r="N26" s="198">
        <v>330.83335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132.05710999999999</v>
      </c>
      <c r="AB26" s="198">
        <v>0</v>
      </c>
      <c r="AC26" s="198">
        <v>0</v>
      </c>
      <c r="AD26" s="198">
        <v>0</v>
      </c>
      <c r="AE26" s="198">
        <v>0</v>
      </c>
      <c r="AF26" s="198">
        <v>463.52957000000004</v>
      </c>
      <c r="AG26" s="109"/>
      <c r="AH26" s="109"/>
      <c r="AI26" s="109"/>
      <c r="AJ26" s="109"/>
      <c r="AK26" s="109"/>
      <c r="AL26" s="109"/>
      <c r="AM26" s="109"/>
    </row>
    <row r="27" spans="1:39" x14ac:dyDescent="0.2">
      <c r="A27" s="199" t="s">
        <v>2003</v>
      </c>
      <c r="B27" s="198">
        <v>6775.760949999999</v>
      </c>
      <c r="C27" s="198">
        <v>13124.756020000003</v>
      </c>
      <c r="D27" s="198">
        <v>3375.2399799999994</v>
      </c>
      <c r="E27" s="198">
        <v>0</v>
      </c>
      <c r="F27" s="198">
        <v>0</v>
      </c>
      <c r="G27" s="198">
        <v>3464.3453799999997</v>
      </c>
      <c r="H27" s="198">
        <v>9.0000000000000008E-14</v>
      </c>
      <c r="I27" s="198">
        <v>276.64118999999999</v>
      </c>
      <c r="J27" s="198">
        <v>8165.5259300000007</v>
      </c>
      <c r="K27" s="198">
        <v>0</v>
      </c>
      <c r="L27" s="198">
        <v>0</v>
      </c>
      <c r="M27" s="198">
        <v>0</v>
      </c>
      <c r="N27" s="198">
        <v>1755.0125800000001</v>
      </c>
      <c r="O27" s="198">
        <v>2883.1419599999995</v>
      </c>
      <c r="P27" s="198">
        <v>0</v>
      </c>
      <c r="Q27" s="198">
        <v>0</v>
      </c>
      <c r="R27" s="198">
        <v>479.20512000000002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3.1307600000000004</v>
      </c>
      <c r="Z27" s="198">
        <v>0</v>
      </c>
      <c r="AA27" s="198">
        <v>503.27814000000001</v>
      </c>
      <c r="AB27" s="198">
        <v>0</v>
      </c>
      <c r="AC27" s="198">
        <v>377.57596000000001</v>
      </c>
      <c r="AD27" s="198">
        <v>0</v>
      </c>
      <c r="AE27" s="198">
        <v>624.04654000000005</v>
      </c>
      <c r="AF27" s="198">
        <v>41807.660510000009</v>
      </c>
      <c r="AG27" s="109"/>
      <c r="AH27" s="109"/>
      <c r="AI27" s="109"/>
      <c r="AJ27" s="109"/>
      <c r="AK27" s="109"/>
      <c r="AL27" s="109"/>
      <c r="AM27" s="109"/>
    </row>
    <row r="28" spans="1:39" x14ac:dyDescent="0.2">
      <c r="A28" s="199" t="s">
        <v>2004</v>
      </c>
      <c r="B28" s="198">
        <v>3651.4258100000002</v>
      </c>
      <c r="C28" s="198">
        <v>2424.2604500000002</v>
      </c>
      <c r="D28" s="198">
        <v>5015.3300300000001</v>
      </c>
      <c r="E28" s="198">
        <v>640.8147100000001</v>
      </c>
      <c r="F28" s="198">
        <v>0</v>
      </c>
      <c r="G28" s="198">
        <v>1212.1707099999999</v>
      </c>
      <c r="H28" s="198">
        <v>6522.8305699992661</v>
      </c>
      <c r="I28" s="198">
        <v>0</v>
      </c>
      <c r="J28" s="198">
        <v>0</v>
      </c>
      <c r="K28" s="198">
        <v>0</v>
      </c>
      <c r="L28" s="198">
        <v>0</v>
      </c>
      <c r="M28" s="198">
        <v>3.8106599999999999</v>
      </c>
      <c r="N28" s="198">
        <v>2166.2039599999998</v>
      </c>
      <c r="O28" s="198">
        <v>613.60074999999995</v>
      </c>
      <c r="P28" s="198">
        <v>0</v>
      </c>
      <c r="Q28" s="198">
        <v>555.5471</v>
      </c>
      <c r="R28" s="198">
        <v>2225.2838700000002</v>
      </c>
      <c r="S28" s="198">
        <v>3229.8145</v>
      </c>
      <c r="T28" s="198">
        <v>0</v>
      </c>
      <c r="U28" s="198">
        <v>0</v>
      </c>
      <c r="V28" s="198">
        <v>528.22984999999994</v>
      </c>
      <c r="W28" s="198">
        <v>0</v>
      </c>
      <c r="X28" s="198">
        <v>39.569999999999986</v>
      </c>
      <c r="Y28" s="198">
        <v>0</v>
      </c>
      <c r="Z28" s="198">
        <v>0</v>
      </c>
      <c r="AA28" s="198">
        <v>1000.88162</v>
      </c>
      <c r="AB28" s="198">
        <v>0</v>
      </c>
      <c r="AC28" s="198">
        <v>952.60852</v>
      </c>
      <c r="AD28" s="198">
        <v>617.36662000000001</v>
      </c>
      <c r="AE28" s="198">
        <v>1012.8722100000001</v>
      </c>
      <c r="AF28" s="198">
        <v>32412.62193999927</v>
      </c>
      <c r="AG28" s="109"/>
      <c r="AH28" s="109"/>
      <c r="AI28" s="109"/>
      <c r="AJ28" s="109"/>
      <c r="AK28" s="109"/>
      <c r="AL28" s="109"/>
      <c r="AM28" s="109"/>
    </row>
    <row r="29" spans="1:39" x14ac:dyDescent="0.2">
      <c r="A29" s="204" t="s">
        <v>1916</v>
      </c>
      <c r="B29" s="198">
        <v>21229.672439999998</v>
      </c>
      <c r="C29" s="198">
        <v>16739.792689999995</v>
      </c>
      <c r="D29" s="198">
        <v>35576.20882</v>
      </c>
      <c r="E29" s="198">
        <v>3344.80609</v>
      </c>
      <c r="F29" s="198">
        <v>0</v>
      </c>
      <c r="G29" s="198">
        <v>7182.8202499999989</v>
      </c>
      <c r="H29" s="198">
        <v>35882.29075</v>
      </c>
      <c r="I29" s="198">
        <v>0</v>
      </c>
      <c r="J29" s="198">
        <v>252.97538</v>
      </c>
      <c r="K29" s="198">
        <v>0</v>
      </c>
      <c r="L29" s="198">
        <v>3.2542300000000002</v>
      </c>
      <c r="M29" s="198">
        <v>1.4763000000000002</v>
      </c>
      <c r="N29" s="198">
        <v>15191.754000000003</v>
      </c>
      <c r="O29" s="198">
        <v>11720.321089999999</v>
      </c>
      <c r="P29" s="198">
        <v>145.94485999999998</v>
      </c>
      <c r="Q29" s="198">
        <v>2832.57807</v>
      </c>
      <c r="R29" s="198">
        <v>28121.60745</v>
      </c>
      <c r="S29" s="198">
        <v>23932.694299999999</v>
      </c>
      <c r="T29" s="198">
        <v>5339.2378100000005</v>
      </c>
      <c r="U29" s="198">
        <v>9091.9919200000004</v>
      </c>
      <c r="V29" s="198">
        <v>4045.6641399999999</v>
      </c>
      <c r="W29" s="198">
        <v>1536.29349</v>
      </c>
      <c r="X29" s="198">
        <v>4499.7159800000009</v>
      </c>
      <c r="Y29" s="198">
        <v>1560.6709699999997</v>
      </c>
      <c r="Z29" s="198">
        <v>6841.7746699999998</v>
      </c>
      <c r="AA29" s="198">
        <v>8288.4225100000003</v>
      </c>
      <c r="AB29" s="198">
        <v>1195.2376100000001</v>
      </c>
      <c r="AC29" s="198">
        <v>10933.41466</v>
      </c>
      <c r="AD29" s="198">
        <v>14032.868829999999</v>
      </c>
      <c r="AE29" s="198">
        <v>3301.1921700000003</v>
      </c>
      <c r="AF29" s="198">
        <v>272824.68148000009</v>
      </c>
      <c r="AG29" s="109"/>
      <c r="AH29" s="109"/>
      <c r="AI29" s="109"/>
      <c r="AJ29" s="109"/>
      <c r="AK29" s="109"/>
      <c r="AL29" s="109"/>
      <c r="AM29" s="109"/>
    </row>
    <row r="30" spans="1:39" x14ac:dyDescent="0.2">
      <c r="A30" s="199" t="s">
        <v>2005</v>
      </c>
      <c r="B30" s="198">
        <v>7926.4679399999995</v>
      </c>
      <c r="C30" s="198">
        <v>6582.6174299999984</v>
      </c>
      <c r="D30" s="198">
        <v>1404.8426299999999</v>
      </c>
      <c r="E30" s="198">
        <v>3000.2691799999998</v>
      </c>
      <c r="F30" s="198">
        <v>0</v>
      </c>
      <c r="G30" s="198">
        <v>130.55832000000001</v>
      </c>
      <c r="H30" s="198">
        <v>2980.7725599999999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3867.4414999999999</v>
      </c>
      <c r="O30" s="198">
        <v>3486.6701999999996</v>
      </c>
      <c r="P30" s="198">
        <v>0</v>
      </c>
      <c r="Q30" s="198">
        <v>0</v>
      </c>
      <c r="R30" s="198">
        <v>19856.479299999995</v>
      </c>
      <c r="S30" s="198">
        <v>20176.867099999999</v>
      </c>
      <c r="T30" s="198">
        <v>23280.262889999998</v>
      </c>
      <c r="U30" s="198">
        <v>1159.0798399999999</v>
      </c>
      <c r="V30" s="198">
        <v>584.82821000000001</v>
      </c>
      <c r="W30" s="198">
        <v>438.8784</v>
      </c>
      <c r="X30" s="198">
        <v>578.21697000000006</v>
      </c>
      <c r="Y30" s="198">
        <v>2954.8475900000003</v>
      </c>
      <c r="Z30" s="198">
        <v>1863.1813300000001</v>
      </c>
      <c r="AA30" s="198">
        <v>250.96902</v>
      </c>
      <c r="AB30" s="198">
        <v>78.47551</v>
      </c>
      <c r="AC30" s="198">
        <v>145.33954</v>
      </c>
      <c r="AD30" s="198">
        <v>82.08386999999999</v>
      </c>
      <c r="AE30" s="198">
        <v>1085.8881600000002</v>
      </c>
      <c r="AF30" s="198">
        <v>101915.03749000002</v>
      </c>
      <c r="AG30" s="109"/>
      <c r="AH30" s="109"/>
      <c r="AI30" s="109"/>
      <c r="AJ30" s="109"/>
      <c r="AK30" s="109"/>
      <c r="AL30" s="109"/>
      <c r="AM30" s="109"/>
    </row>
    <row r="31" spans="1:39" x14ac:dyDescent="0.2">
      <c r="A31" s="199" t="s">
        <v>2006</v>
      </c>
      <c r="B31" s="198">
        <v>0</v>
      </c>
      <c r="C31" s="198">
        <v>1946.5120331086055</v>
      </c>
      <c r="D31" s="198">
        <v>17373.746729999999</v>
      </c>
      <c r="E31" s="198">
        <v>3658.4671599999997</v>
      </c>
      <c r="F31" s="198">
        <v>0</v>
      </c>
      <c r="G31" s="198">
        <v>0</v>
      </c>
      <c r="H31" s="198">
        <v>3972.6017999999999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28476.739189999997</v>
      </c>
      <c r="O31" s="198">
        <v>8642.0989499999996</v>
      </c>
      <c r="P31" s="198">
        <v>0</v>
      </c>
      <c r="Q31" s="198">
        <v>0</v>
      </c>
      <c r="R31" s="198">
        <v>7065.0612300000003</v>
      </c>
      <c r="S31" s="198">
        <v>10366.03955</v>
      </c>
      <c r="T31" s="198">
        <v>3002.4733899999997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2205.8131800000001</v>
      </c>
      <c r="AA31" s="198">
        <v>0</v>
      </c>
      <c r="AB31" s="198">
        <v>0</v>
      </c>
      <c r="AC31" s="198">
        <v>0</v>
      </c>
      <c r="AD31" s="198">
        <v>9237.20939</v>
      </c>
      <c r="AE31" s="198">
        <v>0</v>
      </c>
      <c r="AF31" s="198">
        <v>95946.762603108611</v>
      </c>
      <c r="AG31" s="109"/>
      <c r="AH31" s="109"/>
      <c r="AI31" s="109"/>
      <c r="AJ31" s="109"/>
      <c r="AK31" s="109"/>
      <c r="AL31" s="109"/>
      <c r="AM31" s="109"/>
    </row>
    <row r="32" spans="1:39" s="404" customFormat="1" x14ac:dyDescent="0.2">
      <c r="A32" s="1343" t="s">
        <v>804</v>
      </c>
      <c r="B32" s="1746">
        <v>512411.22396999999</v>
      </c>
      <c r="C32" s="1746">
        <v>490410.86404999997</v>
      </c>
      <c r="D32" s="1746">
        <v>685304.25071000005</v>
      </c>
      <c r="E32" s="1746">
        <v>137593.19300999999</v>
      </c>
      <c r="F32" s="1746">
        <v>945.79423999999995</v>
      </c>
      <c r="G32" s="1746">
        <v>105859.84078</v>
      </c>
      <c r="H32" s="1746">
        <v>677201.43414057046</v>
      </c>
      <c r="I32" s="1746">
        <v>0</v>
      </c>
      <c r="J32" s="1746">
        <v>38385.968580000008</v>
      </c>
      <c r="K32" s="1746">
        <v>6122.9830000000002</v>
      </c>
      <c r="L32" s="1746">
        <v>534.74556000000007</v>
      </c>
      <c r="M32" s="1746">
        <v>0</v>
      </c>
      <c r="N32" s="1746">
        <v>388091.25910000008</v>
      </c>
      <c r="O32" s="1746">
        <v>207181.50026999999</v>
      </c>
      <c r="P32" s="1746">
        <v>3439.14662</v>
      </c>
      <c r="Q32" s="1746">
        <v>47885.304660000002</v>
      </c>
      <c r="R32" s="1746">
        <v>297420.14653000003</v>
      </c>
      <c r="S32" s="1746">
        <v>359695.71951999998</v>
      </c>
      <c r="T32" s="1746">
        <v>126284.29819000003</v>
      </c>
      <c r="U32" s="1746">
        <v>62258.03383</v>
      </c>
      <c r="V32" s="1746">
        <v>130110.02712</v>
      </c>
      <c r="W32" s="1746">
        <v>25615.980289999996</v>
      </c>
      <c r="X32" s="1746">
        <v>58582.847979999999</v>
      </c>
      <c r="Y32" s="1746">
        <v>116671.99901</v>
      </c>
      <c r="Z32" s="1746">
        <v>187263.44167999999</v>
      </c>
      <c r="AA32" s="1746">
        <v>148793.42194999999</v>
      </c>
      <c r="AB32" s="1746">
        <v>12437.366829999997</v>
      </c>
      <c r="AC32" s="1746">
        <v>149874.24670000005</v>
      </c>
      <c r="AD32" s="1746">
        <v>405811.79649999994</v>
      </c>
      <c r="AE32" s="1746">
        <v>99789.582540000003</v>
      </c>
      <c r="AF32" s="1746">
        <v>5481976.4173605712</v>
      </c>
      <c r="AG32" s="196"/>
      <c r="AH32" s="196"/>
      <c r="AI32" s="196"/>
      <c r="AJ32" s="196"/>
      <c r="AK32" s="196"/>
      <c r="AL32" s="196"/>
      <c r="AM32" s="196"/>
    </row>
    <row r="33" spans="1:39" x14ac:dyDescent="0.2">
      <c r="A33" s="197" t="s">
        <v>1219</v>
      </c>
      <c r="B33" s="198">
        <v>82685.928579999993</v>
      </c>
      <c r="C33" s="198">
        <v>182118.95483999999</v>
      </c>
      <c r="D33" s="198">
        <v>101742.72407</v>
      </c>
      <c r="E33" s="198">
        <v>1100.11969</v>
      </c>
      <c r="F33" s="198">
        <v>0</v>
      </c>
      <c r="G33" s="198">
        <v>0</v>
      </c>
      <c r="H33" s="198">
        <v>76.245229999999992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2457.0020299999996</v>
      </c>
      <c r="O33" s="198">
        <v>21524.84403</v>
      </c>
      <c r="P33" s="198">
        <v>0</v>
      </c>
      <c r="Q33" s="198">
        <v>15.86899</v>
      </c>
      <c r="R33" s="198">
        <v>49562.039750000004</v>
      </c>
      <c r="S33" s="198">
        <v>42214.681249999994</v>
      </c>
      <c r="T33" s="198">
        <v>0</v>
      </c>
      <c r="U33" s="198">
        <v>910.29501000000005</v>
      </c>
      <c r="V33" s="198">
        <v>192.50731999999999</v>
      </c>
      <c r="W33" s="198">
        <v>0</v>
      </c>
      <c r="X33" s="198">
        <v>185.04957999999999</v>
      </c>
      <c r="Y33" s="198">
        <v>4.4000000000000002E-4</v>
      </c>
      <c r="Z33" s="198">
        <v>27793.178849999997</v>
      </c>
      <c r="AA33" s="198">
        <v>576.32179000000008</v>
      </c>
      <c r="AB33" s="198">
        <v>9.0120000000000006E-2</v>
      </c>
      <c r="AC33" s="198">
        <v>1.24952</v>
      </c>
      <c r="AD33" s="198">
        <v>220559.84572000001</v>
      </c>
      <c r="AE33" s="198">
        <v>6135.5882699999993</v>
      </c>
      <c r="AF33" s="198">
        <v>739852.53507999983</v>
      </c>
      <c r="AG33" s="109"/>
      <c r="AH33" s="109"/>
      <c r="AI33" s="109"/>
      <c r="AJ33" s="109"/>
      <c r="AK33" s="109"/>
      <c r="AL33" s="109"/>
      <c r="AM33" s="109"/>
    </row>
    <row r="34" spans="1:39" x14ac:dyDescent="0.2">
      <c r="A34" s="197" t="s">
        <v>1220</v>
      </c>
      <c r="B34" s="198">
        <v>1.2728900000000001</v>
      </c>
      <c r="C34" s="198">
        <v>133.14346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651.93626000000006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172.26508999999999</v>
      </c>
      <c r="T34" s="198">
        <v>0</v>
      </c>
      <c r="U34" s="198">
        <v>3.0773999999999999</v>
      </c>
      <c r="V34" s="198">
        <v>0</v>
      </c>
      <c r="W34" s="198">
        <v>0</v>
      </c>
      <c r="X34" s="198">
        <v>0.34899999999999998</v>
      </c>
      <c r="Y34" s="198">
        <v>0</v>
      </c>
      <c r="Z34" s="198">
        <v>0</v>
      </c>
      <c r="AA34" s="198">
        <v>0</v>
      </c>
      <c r="AB34" s="198">
        <v>0</v>
      </c>
      <c r="AC34" s="198">
        <v>0.435</v>
      </c>
      <c r="AD34" s="198">
        <v>0</v>
      </c>
      <c r="AE34" s="198">
        <v>0</v>
      </c>
      <c r="AF34" s="198">
        <v>962.47910000000002</v>
      </c>
      <c r="AG34" s="109"/>
      <c r="AH34" s="109"/>
      <c r="AI34" s="109"/>
      <c r="AJ34" s="109"/>
      <c r="AK34" s="109"/>
      <c r="AL34" s="109"/>
      <c r="AM34" s="109"/>
    </row>
    <row r="35" spans="1:39" x14ac:dyDescent="0.2">
      <c r="A35" s="199" t="s">
        <v>1221</v>
      </c>
      <c r="B35" s="198">
        <v>1987.90149</v>
      </c>
      <c r="C35" s="198">
        <v>2280.9632499999998</v>
      </c>
      <c r="D35" s="198">
        <v>5798.80854</v>
      </c>
      <c r="E35" s="198">
        <v>2613.2511400000003</v>
      </c>
      <c r="F35" s="198">
        <v>0</v>
      </c>
      <c r="G35" s="198">
        <v>1854.2084600000001</v>
      </c>
      <c r="H35" s="198">
        <v>6012.8006599999999</v>
      </c>
      <c r="I35" s="198">
        <v>0</v>
      </c>
      <c r="J35" s="198">
        <v>11291.541230000003</v>
      </c>
      <c r="K35" s="198">
        <v>0</v>
      </c>
      <c r="L35" s="198">
        <v>0</v>
      </c>
      <c r="M35" s="198">
        <v>0</v>
      </c>
      <c r="N35" s="198">
        <v>1756.1323599999998</v>
      </c>
      <c r="O35" s="198">
        <v>2859.7314100000003</v>
      </c>
      <c r="P35" s="198">
        <v>0.1925</v>
      </c>
      <c r="Q35" s="198">
        <v>302.36883</v>
      </c>
      <c r="R35" s="198">
        <v>1537.87104</v>
      </c>
      <c r="S35" s="198">
        <v>2368.2245400000002</v>
      </c>
      <c r="T35" s="198">
        <v>549.53925000000004</v>
      </c>
      <c r="U35" s="198">
        <v>1274.0540299999998</v>
      </c>
      <c r="V35" s="198">
        <v>4378.3313799999996</v>
      </c>
      <c r="W35" s="198">
        <v>12.5</v>
      </c>
      <c r="X35" s="198">
        <v>761.75337000000002</v>
      </c>
      <c r="Y35" s="198">
        <v>2950.7544000000003</v>
      </c>
      <c r="Z35" s="198">
        <v>2500.1051200000002</v>
      </c>
      <c r="AA35" s="198">
        <v>961.46847000000002</v>
      </c>
      <c r="AB35" s="198">
        <v>68.587510000000009</v>
      </c>
      <c r="AC35" s="198">
        <v>1689.73442</v>
      </c>
      <c r="AD35" s="198">
        <v>791.05544999999995</v>
      </c>
      <c r="AE35" s="198">
        <v>1609.8171100000002</v>
      </c>
      <c r="AF35" s="198">
        <v>58211.695959999997</v>
      </c>
      <c r="AG35" s="109"/>
      <c r="AH35" s="109"/>
      <c r="AI35" s="109"/>
      <c r="AJ35" s="109"/>
      <c r="AK35" s="109"/>
      <c r="AL35" s="109"/>
      <c r="AM35" s="109"/>
    </row>
    <row r="36" spans="1:39" ht="14.25" customHeight="1" x14ac:dyDescent="0.2">
      <c r="A36" s="199" t="s">
        <v>1222</v>
      </c>
      <c r="B36" s="198">
        <v>232750.43356</v>
      </c>
      <c r="C36" s="198">
        <v>146493.02105000001</v>
      </c>
      <c r="D36" s="198">
        <v>303687.09636999993</v>
      </c>
      <c r="E36" s="198">
        <v>58395.167529999999</v>
      </c>
      <c r="F36" s="198">
        <v>0</v>
      </c>
      <c r="G36" s="198">
        <v>29609.778030000001</v>
      </c>
      <c r="H36" s="198">
        <v>368277.05159075506</v>
      </c>
      <c r="I36" s="198">
        <v>0</v>
      </c>
      <c r="J36" s="198">
        <v>5478.1433599999991</v>
      </c>
      <c r="K36" s="198">
        <v>0</v>
      </c>
      <c r="L36" s="198">
        <v>3.8521700000000001</v>
      </c>
      <c r="M36" s="198">
        <v>0</v>
      </c>
      <c r="N36" s="198">
        <v>170819.67848000003</v>
      </c>
      <c r="O36" s="198">
        <v>96431.460720000003</v>
      </c>
      <c r="P36" s="198">
        <v>1558.16049</v>
      </c>
      <c r="Q36" s="198">
        <v>25734.479930000001</v>
      </c>
      <c r="R36" s="198">
        <v>125994.79806999999</v>
      </c>
      <c r="S36" s="198">
        <v>145266.60999</v>
      </c>
      <c r="T36" s="198">
        <v>60134.976630000005</v>
      </c>
      <c r="U36" s="198">
        <v>33684.818920000005</v>
      </c>
      <c r="V36" s="198">
        <v>66771.047470000005</v>
      </c>
      <c r="W36" s="198">
        <v>2741.7256499999999</v>
      </c>
      <c r="X36" s="198">
        <v>20819.767760000002</v>
      </c>
      <c r="Y36" s="198">
        <v>51926.462209999998</v>
      </c>
      <c r="Z36" s="198">
        <v>64766.770210000002</v>
      </c>
      <c r="AA36" s="198">
        <v>66555.932939999999</v>
      </c>
      <c r="AB36" s="198">
        <v>4868.6450100000002</v>
      </c>
      <c r="AC36" s="198">
        <v>67020.279819999996</v>
      </c>
      <c r="AD36" s="198">
        <v>95823.894469999999</v>
      </c>
      <c r="AE36" s="198">
        <v>30963.642509999998</v>
      </c>
      <c r="AF36" s="198">
        <v>2276577.6949407556</v>
      </c>
      <c r="AG36" s="109"/>
      <c r="AH36" s="109"/>
      <c r="AI36" s="109"/>
      <c r="AJ36" s="109"/>
      <c r="AK36" s="109"/>
      <c r="AL36" s="109"/>
      <c r="AM36" s="109"/>
    </row>
    <row r="37" spans="1:39" x14ac:dyDescent="0.2">
      <c r="A37" s="200" t="s">
        <v>1223</v>
      </c>
      <c r="B37" s="198">
        <v>133.23675</v>
      </c>
      <c r="C37" s="198">
        <v>621.53270999999995</v>
      </c>
      <c r="D37" s="198">
        <v>-373.01675</v>
      </c>
      <c r="E37" s="198">
        <v>0.14047000000000001</v>
      </c>
      <c r="F37" s="198">
        <v>0</v>
      </c>
      <c r="G37" s="198">
        <v>0</v>
      </c>
      <c r="H37" s="198">
        <v>2.7149699999999997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28.021279999999997</v>
      </c>
      <c r="P37" s="198">
        <v>0</v>
      </c>
      <c r="Q37" s="198">
        <v>0</v>
      </c>
      <c r="R37" s="198">
        <v>10.697899999999999</v>
      </c>
      <c r="S37" s="198">
        <v>317.56501000000003</v>
      </c>
      <c r="T37" s="198">
        <v>0</v>
      </c>
      <c r="U37" s="198">
        <v>0</v>
      </c>
      <c r="V37" s="198">
        <v>3.5279999999999999E-2</v>
      </c>
      <c r="W37" s="198">
        <v>0</v>
      </c>
      <c r="X37" s="198">
        <v>0</v>
      </c>
      <c r="Y37" s="198">
        <v>0</v>
      </c>
      <c r="Z37" s="198">
        <v>0</v>
      </c>
      <c r="AA37" s="198">
        <v>889.42115999999999</v>
      </c>
      <c r="AB37" s="198">
        <v>4.1900000000000001E-3</v>
      </c>
      <c r="AC37" s="198">
        <v>0</v>
      </c>
      <c r="AD37" s="198">
        <v>0.26427999999999996</v>
      </c>
      <c r="AE37" s="198">
        <v>138.32623999999998</v>
      </c>
      <c r="AF37" s="198">
        <v>1768.9434900000001</v>
      </c>
      <c r="AG37" s="109"/>
      <c r="AH37" s="109"/>
      <c r="AI37" s="109"/>
      <c r="AJ37" s="109"/>
      <c r="AK37" s="109"/>
      <c r="AL37" s="109"/>
      <c r="AM37" s="109"/>
    </row>
    <row r="38" spans="1:39" x14ac:dyDescent="0.2">
      <c r="A38" s="200" t="s">
        <v>1224</v>
      </c>
      <c r="B38" s="198">
        <v>7063.15967</v>
      </c>
      <c r="C38" s="198">
        <v>2290.5792199999996</v>
      </c>
      <c r="D38" s="198">
        <v>13119.48162</v>
      </c>
      <c r="E38" s="198">
        <v>96.438240000000008</v>
      </c>
      <c r="F38" s="198">
        <v>0</v>
      </c>
      <c r="G38" s="198">
        <v>471.17950999999999</v>
      </c>
      <c r="H38" s="198">
        <v>3739.69812</v>
      </c>
      <c r="I38" s="198">
        <v>0</v>
      </c>
      <c r="J38" s="198">
        <v>2.0537100000000001</v>
      </c>
      <c r="K38" s="198">
        <v>0</v>
      </c>
      <c r="L38" s="198">
        <v>0</v>
      </c>
      <c r="M38" s="198">
        <v>0</v>
      </c>
      <c r="N38" s="198">
        <v>462.64580999999998</v>
      </c>
      <c r="O38" s="198">
        <v>694.88419999999996</v>
      </c>
      <c r="P38" s="198">
        <v>0</v>
      </c>
      <c r="Q38" s="198">
        <v>9.9866100000000007</v>
      </c>
      <c r="R38" s="198">
        <v>2213.8662100000001</v>
      </c>
      <c r="S38" s="198">
        <v>1783.8605700000001</v>
      </c>
      <c r="T38" s="198">
        <v>696.96445999999992</v>
      </c>
      <c r="U38" s="198">
        <v>15.09267</v>
      </c>
      <c r="V38" s="198">
        <v>20.380290000000002</v>
      </c>
      <c r="W38" s="198">
        <v>0</v>
      </c>
      <c r="X38" s="198">
        <v>144.75</v>
      </c>
      <c r="Y38" s="198">
        <v>9.28261</v>
      </c>
      <c r="Z38" s="198">
        <v>441.69220999999999</v>
      </c>
      <c r="AA38" s="198">
        <v>323.08969000000002</v>
      </c>
      <c r="AB38" s="198">
        <v>1.4076900000000001</v>
      </c>
      <c r="AC38" s="198">
        <v>270.16836999999998</v>
      </c>
      <c r="AD38" s="198">
        <v>955.96181000000001</v>
      </c>
      <c r="AE38" s="198">
        <v>226.0421</v>
      </c>
      <c r="AF38" s="198">
        <v>35052.665390000009</v>
      </c>
      <c r="AG38" s="109"/>
      <c r="AH38" s="109"/>
      <c r="AI38" s="109"/>
      <c r="AJ38" s="109"/>
      <c r="AK38" s="109"/>
      <c r="AL38" s="109"/>
      <c r="AM38" s="109"/>
    </row>
    <row r="39" spans="1:39" x14ac:dyDescent="0.2">
      <c r="A39" s="201" t="s">
        <v>1520</v>
      </c>
      <c r="B39" s="198">
        <v>8985.445029999999</v>
      </c>
      <c r="C39" s="198">
        <v>13536.56674</v>
      </c>
      <c r="D39" s="198">
        <v>10296.264160000001</v>
      </c>
      <c r="E39" s="198">
        <v>461.16457000000003</v>
      </c>
      <c r="F39" s="198">
        <v>0</v>
      </c>
      <c r="G39" s="198">
        <v>4010.8755799999999</v>
      </c>
      <c r="H39" s="198">
        <v>12091.170929999975</v>
      </c>
      <c r="I39" s="198">
        <v>0</v>
      </c>
      <c r="J39" s="198">
        <v>5960.9372700000004</v>
      </c>
      <c r="K39" s="198">
        <v>0</v>
      </c>
      <c r="L39" s="198">
        <v>1.8775500000000001</v>
      </c>
      <c r="M39" s="198">
        <v>0</v>
      </c>
      <c r="N39" s="198">
        <v>18057.666720000001</v>
      </c>
      <c r="O39" s="198">
        <v>12602.355609999999</v>
      </c>
      <c r="P39" s="198">
        <v>-692.77296000000001</v>
      </c>
      <c r="Q39" s="198">
        <v>1595.7758100000001</v>
      </c>
      <c r="R39" s="198">
        <v>2903.93489</v>
      </c>
      <c r="S39" s="198">
        <v>8439.0471599999983</v>
      </c>
      <c r="T39" s="198">
        <v>731.57799</v>
      </c>
      <c r="U39" s="198">
        <v>160.15901000000002</v>
      </c>
      <c r="V39" s="198">
        <v>536.25545999999997</v>
      </c>
      <c r="W39" s="198">
        <v>6.9388399999999999</v>
      </c>
      <c r="X39" s="198">
        <v>54.352969999999999</v>
      </c>
      <c r="Y39" s="198">
        <v>656.24280999999996</v>
      </c>
      <c r="Z39" s="198">
        <v>5659.0265499999996</v>
      </c>
      <c r="AA39" s="198">
        <v>2067.3366599999999</v>
      </c>
      <c r="AB39" s="198">
        <v>1.52278</v>
      </c>
      <c r="AC39" s="198">
        <v>7172.7546400000001</v>
      </c>
      <c r="AD39" s="198">
        <v>2882.1018799999997</v>
      </c>
      <c r="AE39" s="198">
        <v>1868.5005100000001</v>
      </c>
      <c r="AF39" s="198">
        <v>120047.07915999998</v>
      </c>
      <c r="AG39" s="109"/>
      <c r="AH39" s="109"/>
      <c r="AI39" s="109"/>
      <c r="AJ39" s="109"/>
      <c r="AK39" s="109"/>
      <c r="AL39" s="109"/>
      <c r="AM39" s="109"/>
    </row>
    <row r="40" spans="1:39" x14ac:dyDescent="0.2">
      <c r="A40" s="199" t="s">
        <v>1395</v>
      </c>
      <c r="B40" s="198">
        <v>22365.80977</v>
      </c>
      <c r="C40" s="198">
        <v>25599.768940000002</v>
      </c>
      <c r="D40" s="198">
        <v>66252.74758000001</v>
      </c>
      <c r="E40" s="198">
        <v>15100.89473</v>
      </c>
      <c r="F40" s="198">
        <v>0</v>
      </c>
      <c r="G40" s="198">
        <v>24481.251510000002</v>
      </c>
      <c r="H40" s="198">
        <v>70502.228600000919</v>
      </c>
      <c r="I40" s="198">
        <v>0</v>
      </c>
      <c r="J40" s="198">
        <v>6207.6244900000002</v>
      </c>
      <c r="K40" s="198">
        <v>0</v>
      </c>
      <c r="L40" s="198">
        <v>16.276889999999998</v>
      </c>
      <c r="M40" s="198">
        <v>0</v>
      </c>
      <c r="N40" s="198">
        <v>31719.67222</v>
      </c>
      <c r="O40" s="198">
        <v>21561.174329999998</v>
      </c>
      <c r="P40" s="198">
        <v>481.03363000000002</v>
      </c>
      <c r="Q40" s="198">
        <v>4815.22721</v>
      </c>
      <c r="R40" s="198">
        <v>29481.653009999998</v>
      </c>
      <c r="S40" s="198">
        <v>27855.64819</v>
      </c>
      <c r="T40" s="198">
        <v>4270.54079</v>
      </c>
      <c r="U40" s="198">
        <v>3250.0391099999997</v>
      </c>
      <c r="V40" s="198">
        <v>3030.1170000000002</v>
      </c>
      <c r="W40" s="198">
        <v>206.37792999999999</v>
      </c>
      <c r="X40" s="198">
        <v>4393.9035899999999</v>
      </c>
      <c r="Y40" s="198">
        <v>2961.6222200000002</v>
      </c>
      <c r="Z40" s="198">
        <v>22946.798040000001</v>
      </c>
      <c r="AA40" s="198">
        <v>9196.6229199999998</v>
      </c>
      <c r="AB40" s="198">
        <v>271.63709999999998</v>
      </c>
      <c r="AC40" s="198">
        <v>13839.58584</v>
      </c>
      <c r="AD40" s="198">
        <v>22942.250880000003</v>
      </c>
      <c r="AE40" s="198">
        <v>36933.745920000001</v>
      </c>
      <c r="AF40" s="198">
        <v>470684.25244000106</v>
      </c>
      <c r="AG40" s="109"/>
      <c r="AH40" s="109"/>
      <c r="AI40" s="109"/>
      <c r="AJ40" s="109"/>
      <c r="AK40" s="109"/>
      <c r="AL40" s="109"/>
      <c r="AM40" s="109"/>
    </row>
    <row r="41" spans="1:39" x14ac:dyDescent="0.2">
      <c r="A41" s="199" t="s">
        <v>801</v>
      </c>
      <c r="B41" s="202">
        <v>15713.548545314816</v>
      </c>
      <c r="C41" s="202">
        <v>185.51322000003745</v>
      </c>
      <c r="D41" s="202">
        <v>10021.914055838351</v>
      </c>
      <c r="E41" s="202">
        <v>4608.1331516396076</v>
      </c>
      <c r="F41" s="202">
        <v>0</v>
      </c>
      <c r="G41" s="202">
        <v>-25296.908534769311</v>
      </c>
      <c r="H41" s="202">
        <v>17241.466870002776</v>
      </c>
      <c r="I41" s="202">
        <v>0</v>
      </c>
      <c r="J41" s="202">
        <v>327.36438264248233</v>
      </c>
      <c r="K41" s="202">
        <v>0</v>
      </c>
      <c r="L41" s="202">
        <v>286.49148000000008</v>
      </c>
      <c r="M41" s="202">
        <v>19.573520000000006</v>
      </c>
      <c r="N41" s="202">
        <v>7907.5545179997171</v>
      </c>
      <c r="O41" s="202">
        <v>-10920.207019999936</v>
      </c>
      <c r="P41" s="202">
        <v>262.85450000000003</v>
      </c>
      <c r="Q41" s="202">
        <v>248.54041834038696</v>
      </c>
      <c r="R41" s="202">
        <v>2647.66461732266</v>
      </c>
      <c r="S41" s="202">
        <v>-1679.3243499999858</v>
      </c>
      <c r="T41" s="202">
        <v>683.40712065068874</v>
      </c>
      <c r="U41" s="202">
        <v>-467.06560394853472</v>
      </c>
      <c r="V41" s="202">
        <v>-3841.2718700000032</v>
      </c>
      <c r="W41" s="202">
        <v>-81.995099999999951</v>
      </c>
      <c r="X41" s="202">
        <v>-1742.4629099999954</v>
      </c>
      <c r="Y41" s="202">
        <v>4270.7253101752713</v>
      </c>
      <c r="Z41" s="202">
        <v>-10281.574311566321</v>
      </c>
      <c r="AA41" s="202">
        <v>-272.90004999996444</v>
      </c>
      <c r="AB41" s="202">
        <v>-160.37055937990283</v>
      </c>
      <c r="AC41" s="202">
        <v>-3573.4596600000077</v>
      </c>
      <c r="AD41" s="202">
        <v>5089.7297600000393</v>
      </c>
      <c r="AE41" s="202">
        <v>-7674.4865811458803</v>
      </c>
      <c r="AF41" s="198">
        <v>3522.4549191169972</v>
      </c>
      <c r="AG41" s="109"/>
      <c r="AH41" s="109"/>
      <c r="AI41" s="109"/>
      <c r="AJ41" s="109"/>
      <c r="AK41" s="109"/>
      <c r="AL41" s="109"/>
      <c r="AM41" s="109"/>
    </row>
    <row r="42" spans="1:39" x14ac:dyDescent="0.2">
      <c r="A42" s="199" t="s">
        <v>1225</v>
      </c>
      <c r="B42" s="198">
        <v>10110.51730468518</v>
      </c>
      <c r="C42" s="198">
        <v>17975.64344999996</v>
      </c>
      <c r="D42" s="198">
        <v>29737.42804416165</v>
      </c>
      <c r="E42" s="198">
        <v>72.892018360392285</v>
      </c>
      <c r="F42" s="198">
        <v>0</v>
      </c>
      <c r="G42" s="198">
        <v>32298.998344769308</v>
      </c>
      <c r="H42" s="198">
        <v>18530.820809997189</v>
      </c>
      <c r="I42" s="198">
        <v>0</v>
      </c>
      <c r="J42" s="198">
        <v>980.79220735751778</v>
      </c>
      <c r="K42" s="198">
        <v>0</v>
      </c>
      <c r="L42" s="198">
        <v>-208.64678000000009</v>
      </c>
      <c r="M42" s="198">
        <v>-19.573520000000006</v>
      </c>
      <c r="N42" s="198">
        <v>5773.9238020002831</v>
      </c>
      <c r="O42" s="198">
        <v>40103.173759999932</v>
      </c>
      <c r="P42" s="198">
        <v>-310.01910000000004</v>
      </c>
      <c r="Q42" s="198">
        <v>1078.193071659613</v>
      </c>
      <c r="R42" s="198">
        <v>14782.340452677339</v>
      </c>
      <c r="S42" s="198">
        <v>28279.752489999984</v>
      </c>
      <c r="T42" s="198">
        <v>4077.8825693493127</v>
      </c>
      <c r="U42" s="198">
        <v>2926.9872239485348</v>
      </c>
      <c r="V42" s="198">
        <v>5180.8863100000035</v>
      </c>
      <c r="W42" s="198">
        <v>251.12868999999995</v>
      </c>
      <c r="X42" s="198">
        <v>3228.4895299999953</v>
      </c>
      <c r="Y42" s="198">
        <v>880.90155982472879</v>
      </c>
      <c r="Z42" s="198">
        <v>23410.430851566322</v>
      </c>
      <c r="AA42" s="198">
        <v>17372.254139999961</v>
      </c>
      <c r="AB42" s="198">
        <v>1624.1109093799023</v>
      </c>
      <c r="AC42" s="198">
        <v>13740.793660000008</v>
      </c>
      <c r="AD42" s="198">
        <v>15553.410399999961</v>
      </c>
      <c r="AE42" s="198">
        <v>18899.14991114588</v>
      </c>
      <c r="AF42" s="198">
        <v>306332.66211088287</v>
      </c>
      <c r="AG42" s="109"/>
      <c r="AH42" s="109"/>
      <c r="AI42" s="109"/>
      <c r="AJ42" s="109"/>
      <c r="AK42" s="109"/>
      <c r="AL42" s="109"/>
      <c r="AM42" s="109"/>
    </row>
    <row r="43" spans="1:39" ht="15.75" customHeight="1" x14ac:dyDescent="0.2">
      <c r="A43" s="199" t="s">
        <v>1226</v>
      </c>
      <c r="B43" s="198">
        <v>121113.86508</v>
      </c>
      <c r="C43" s="198">
        <v>91285.788680000012</v>
      </c>
      <c r="D43" s="198">
        <v>132039.39159000001</v>
      </c>
      <c r="E43" s="198">
        <v>52310.432249999998</v>
      </c>
      <c r="F43" s="198">
        <v>0</v>
      </c>
      <c r="G43" s="198">
        <v>36550.019060000006</v>
      </c>
      <c r="H43" s="198">
        <v>166304.35198981455</v>
      </c>
      <c r="I43" s="198">
        <v>0</v>
      </c>
      <c r="J43" s="198">
        <v>3369.1624300000003</v>
      </c>
      <c r="K43" s="198">
        <v>0</v>
      </c>
      <c r="L43" s="198">
        <v>159.34432000000001</v>
      </c>
      <c r="M43" s="198">
        <v>0</v>
      </c>
      <c r="N43" s="198">
        <v>135724.16184000002</v>
      </c>
      <c r="O43" s="198">
        <v>11260.268749999999</v>
      </c>
      <c r="P43" s="198">
        <v>2020.1102800000001</v>
      </c>
      <c r="Q43" s="198">
        <v>13253.684579999999</v>
      </c>
      <c r="R43" s="198">
        <v>62815.556130000004</v>
      </c>
      <c r="S43" s="198">
        <v>96032.405129999999</v>
      </c>
      <c r="T43" s="198">
        <v>52896.401250000003</v>
      </c>
      <c r="U43" s="198">
        <v>19277.722989999998</v>
      </c>
      <c r="V43" s="198">
        <v>52182.883280000002</v>
      </c>
      <c r="W43" s="198">
        <v>22366.283039999998</v>
      </c>
      <c r="X43" s="198">
        <v>20869.25331</v>
      </c>
      <c r="Y43" s="198">
        <v>51917.423820000004</v>
      </c>
      <c r="Z43" s="198">
        <v>45603.213320000003</v>
      </c>
      <c r="AA43" s="198">
        <v>48760.931210000002</v>
      </c>
      <c r="AB43" s="198">
        <v>5740.8205499999995</v>
      </c>
      <c r="AC43" s="198">
        <v>47861.800430000003</v>
      </c>
      <c r="AD43" s="198">
        <v>34889.671619999994</v>
      </c>
      <c r="AE43" s="198">
        <v>9189.0876700000008</v>
      </c>
      <c r="AF43" s="198">
        <v>1335794.0345998148</v>
      </c>
      <c r="AG43" s="109"/>
      <c r="AH43" s="109"/>
      <c r="AI43" s="109"/>
      <c r="AJ43" s="109"/>
      <c r="AK43" s="109"/>
      <c r="AL43" s="109"/>
      <c r="AM43" s="109"/>
    </row>
    <row r="44" spans="1:39" ht="15" customHeight="1" x14ac:dyDescent="0.2">
      <c r="A44" s="199" t="s">
        <v>1227</v>
      </c>
      <c r="B44" s="198">
        <v>3975.6085400000002</v>
      </c>
      <c r="C44" s="198">
        <v>3156.6000900000004</v>
      </c>
      <c r="D44" s="198">
        <v>8090.5470700000005</v>
      </c>
      <c r="E44" s="198">
        <v>1981.7845400000001</v>
      </c>
      <c r="F44" s="198">
        <v>0</v>
      </c>
      <c r="G44" s="198">
        <v>530.74623999999994</v>
      </c>
      <c r="H44" s="198">
        <v>8462.9439599999987</v>
      </c>
      <c r="I44" s="198">
        <v>0</v>
      </c>
      <c r="J44" s="198">
        <v>108.72094</v>
      </c>
      <c r="K44" s="198">
        <v>0</v>
      </c>
      <c r="L44" s="198">
        <v>31.601659999999999</v>
      </c>
      <c r="M44" s="198">
        <v>0</v>
      </c>
      <c r="N44" s="198">
        <v>10449.854599999999</v>
      </c>
      <c r="O44" s="198">
        <v>3728.3760200000002</v>
      </c>
      <c r="P44" s="198">
        <v>36.675290000000004</v>
      </c>
      <c r="Q44" s="198">
        <v>443.49177000000003</v>
      </c>
      <c r="R44" s="198">
        <v>4176.6075700000001</v>
      </c>
      <c r="S44" s="198">
        <v>6450.2569899999999</v>
      </c>
      <c r="T44" s="198">
        <v>2145.8691400000002</v>
      </c>
      <c r="U44" s="198">
        <v>1145.4285199999999</v>
      </c>
      <c r="V44" s="198">
        <v>1473.4397300000001</v>
      </c>
      <c r="W44" s="198">
        <v>98.671390000000002</v>
      </c>
      <c r="X44" s="198">
        <v>314.38117999999997</v>
      </c>
      <c r="Y44" s="198">
        <v>1041.5626299999999</v>
      </c>
      <c r="Z44" s="198">
        <v>1014.3335900000001</v>
      </c>
      <c r="AA44" s="198">
        <v>1472.1365600000001</v>
      </c>
      <c r="AB44" s="198">
        <v>16.922080000000001</v>
      </c>
      <c r="AC44" s="198">
        <v>1133.9398899999999</v>
      </c>
      <c r="AD44" s="198">
        <v>5332.7011700000003</v>
      </c>
      <c r="AE44" s="198">
        <v>576.36671000000001</v>
      </c>
      <c r="AF44" s="198">
        <v>67389.567869999999</v>
      </c>
      <c r="AG44" s="109"/>
      <c r="AH44" s="109"/>
      <c r="AI44" s="109"/>
      <c r="AJ44" s="109"/>
      <c r="AK44" s="109"/>
      <c r="AL44" s="109"/>
      <c r="AM44" s="109"/>
    </row>
    <row r="45" spans="1:39" x14ac:dyDescent="0.2">
      <c r="A45" s="199" t="s">
        <v>1999</v>
      </c>
      <c r="B45" s="198">
        <v>0.12189</v>
      </c>
      <c r="C45" s="198">
        <v>8.8625000000000007</v>
      </c>
      <c r="D45" s="198">
        <v>15.17</v>
      </c>
      <c r="E45" s="198">
        <v>0</v>
      </c>
      <c r="F45" s="198">
        <v>0</v>
      </c>
      <c r="G45" s="198">
        <v>0</v>
      </c>
      <c r="H45" s="198">
        <v>3.8259999999999995E-2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9.6799999999999994E-3</v>
      </c>
      <c r="O45" s="198">
        <v>3.4051999999999998</v>
      </c>
      <c r="P45" s="198">
        <v>0</v>
      </c>
      <c r="Q45" s="198">
        <v>0</v>
      </c>
      <c r="R45" s="198">
        <v>9.0263500000000008</v>
      </c>
      <c r="S45" s="198">
        <v>0.92962</v>
      </c>
      <c r="T45" s="198">
        <v>0</v>
      </c>
      <c r="U45" s="198">
        <v>0</v>
      </c>
      <c r="V45" s="198">
        <v>6.3800000000000003E-3</v>
      </c>
      <c r="W45" s="198">
        <v>0</v>
      </c>
      <c r="X45" s="198">
        <v>9493.6</v>
      </c>
      <c r="Y45" s="198">
        <v>0</v>
      </c>
      <c r="Z45" s="198">
        <v>0</v>
      </c>
      <c r="AA45" s="198">
        <v>189.10751999999999</v>
      </c>
      <c r="AB45" s="198">
        <v>0</v>
      </c>
      <c r="AC45" s="198">
        <v>0</v>
      </c>
      <c r="AD45" s="198">
        <v>0</v>
      </c>
      <c r="AE45" s="198">
        <v>0</v>
      </c>
      <c r="AF45" s="198">
        <v>9720.277399999999</v>
      </c>
      <c r="AG45" s="109"/>
      <c r="AH45" s="109"/>
      <c r="AI45" s="109"/>
      <c r="AJ45" s="109"/>
      <c r="AK45" s="109"/>
      <c r="AL45" s="109"/>
      <c r="AM45" s="109"/>
    </row>
    <row r="46" spans="1:39" x14ac:dyDescent="0.2">
      <c r="A46" s="203" t="s">
        <v>2000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0.31269999999999998</v>
      </c>
      <c r="AD46" s="198">
        <v>0</v>
      </c>
      <c r="AE46" s="198">
        <v>0</v>
      </c>
      <c r="AF46" s="198">
        <v>0.31269999999999998</v>
      </c>
      <c r="AG46" s="109"/>
      <c r="AH46" s="109"/>
      <c r="AI46" s="109"/>
      <c r="AJ46" s="109"/>
      <c r="AK46" s="109"/>
      <c r="AL46" s="109"/>
      <c r="AM46" s="109"/>
    </row>
    <row r="47" spans="1:39" x14ac:dyDescent="0.2">
      <c r="A47" s="199" t="s">
        <v>2001</v>
      </c>
      <c r="B47" s="198">
        <v>3434.3608400000003</v>
      </c>
      <c r="C47" s="198">
        <v>3459.9265099999998</v>
      </c>
      <c r="D47" s="198">
        <v>4092.2427600000001</v>
      </c>
      <c r="E47" s="198">
        <v>849.22642000000008</v>
      </c>
      <c r="F47" s="198">
        <v>0</v>
      </c>
      <c r="G47" s="198">
        <v>1349.6925800000001</v>
      </c>
      <c r="H47" s="198">
        <v>5938.8722999999891</v>
      </c>
      <c r="I47" s="198">
        <v>0</v>
      </c>
      <c r="J47" s="198">
        <v>4007.0832500000001</v>
      </c>
      <c r="K47" s="198">
        <v>0</v>
      </c>
      <c r="L47" s="198">
        <v>243.94826999999998</v>
      </c>
      <c r="M47" s="198">
        <v>0</v>
      </c>
      <c r="N47" s="198">
        <v>2728.8422399999999</v>
      </c>
      <c r="O47" s="198">
        <v>1798.5522699999999</v>
      </c>
      <c r="P47" s="198">
        <v>82.911990000000003</v>
      </c>
      <c r="Q47" s="198">
        <v>387.68744000000004</v>
      </c>
      <c r="R47" s="198">
        <v>1223.07098</v>
      </c>
      <c r="S47" s="198">
        <v>2019.03061</v>
      </c>
      <c r="T47" s="198">
        <v>97.138989999999993</v>
      </c>
      <c r="U47" s="198">
        <v>76.173310000000001</v>
      </c>
      <c r="V47" s="198">
        <v>185.40733000000003</v>
      </c>
      <c r="W47" s="198">
        <v>14.34985</v>
      </c>
      <c r="X47" s="198">
        <v>59.660599999999995</v>
      </c>
      <c r="Y47" s="198">
        <v>57.020999999999994</v>
      </c>
      <c r="Z47" s="198">
        <v>1838.36077</v>
      </c>
      <c r="AA47" s="198">
        <v>425.0769499999999</v>
      </c>
      <c r="AB47" s="198">
        <v>3.9894499999999997</v>
      </c>
      <c r="AC47" s="198">
        <v>681.72290999999996</v>
      </c>
      <c r="AD47" s="198">
        <v>988.90906000000007</v>
      </c>
      <c r="AE47" s="198">
        <v>898.2476200000001</v>
      </c>
      <c r="AF47" s="198">
        <v>36941.506299999994</v>
      </c>
      <c r="AG47" s="109"/>
      <c r="AH47" s="109"/>
      <c r="AI47" s="109"/>
      <c r="AJ47" s="109"/>
      <c r="AK47" s="109"/>
      <c r="AL47" s="109"/>
      <c r="AM47" s="109"/>
    </row>
    <row r="48" spans="1:39" x14ac:dyDescent="0.2">
      <c r="A48" s="199" t="s">
        <v>2002</v>
      </c>
      <c r="B48" s="198">
        <v>16.521840000000001</v>
      </c>
      <c r="C48" s="198">
        <v>681.13195000000007</v>
      </c>
      <c r="D48" s="198">
        <v>0</v>
      </c>
      <c r="E48" s="198">
        <v>0</v>
      </c>
      <c r="F48" s="198">
        <v>945.79423999999995</v>
      </c>
      <c r="G48" s="198">
        <v>0</v>
      </c>
      <c r="H48" s="198">
        <v>0</v>
      </c>
      <c r="I48" s="198">
        <v>0</v>
      </c>
      <c r="J48" s="198">
        <v>0</v>
      </c>
      <c r="K48" s="198">
        <v>6122.9830000000002</v>
      </c>
      <c r="L48" s="198">
        <v>0</v>
      </c>
      <c r="M48" s="198">
        <v>0</v>
      </c>
      <c r="N48" s="198">
        <v>0</v>
      </c>
      <c r="O48" s="198">
        <v>2742.7347100000002</v>
      </c>
      <c r="P48" s="198">
        <v>0</v>
      </c>
      <c r="Q48" s="198">
        <v>0</v>
      </c>
      <c r="R48" s="198">
        <v>0</v>
      </c>
      <c r="S48" s="198">
        <v>173.57660000000001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32.071159999999999</v>
      </c>
      <c r="AD48" s="198">
        <v>0</v>
      </c>
      <c r="AE48" s="198">
        <v>14.658430000000001</v>
      </c>
      <c r="AF48" s="198">
        <v>10729.47193</v>
      </c>
      <c r="AG48" s="109"/>
      <c r="AH48" s="109"/>
      <c r="AI48" s="109"/>
      <c r="AJ48" s="109"/>
      <c r="AK48" s="109"/>
      <c r="AL48" s="109"/>
      <c r="AM48" s="109"/>
    </row>
    <row r="49" spans="1:39" x14ac:dyDescent="0.2">
      <c r="A49" s="203" t="s">
        <v>2142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189.47734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269.35507000000001</v>
      </c>
      <c r="AB49" s="198">
        <v>0</v>
      </c>
      <c r="AC49" s="198">
        <v>0</v>
      </c>
      <c r="AD49" s="198">
        <v>0</v>
      </c>
      <c r="AE49" s="198">
        <v>0</v>
      </c>
      <c r="AF49" s="198">
        <v>458.83240999999998</v>
      </c>
      <c r="AG49" s="109"/>
      <c r="AH49" s="109"/>
      <c r="AI49" s="109"/>
      <c r="AJ49" s="109"/>
      <c r="AK49" s="109"/>
      <c r="AL49" s="109"/>
      <c r="AM49" s="109"/>
    </row>
    <row r="50" spans="1:39" x14ac:dyDescent="0.2">
      <c r="A50" s="199" t="s">
        <v>2003</v>
      </c>
      <c r="B50" s="198">
        <v>2061.0236199999999</v>
      </c>
      <c r="C50" s="198">
        <v>508.43162999999998</v>
      </c>
      <c r="D50" s="198">
        <v>762.98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0.60904999999999998</v>
      </c>
      <c r="K50" s="198">
        <v>0</v>
      </c>
      <c r="L50" s="198">
        <v>0</v>
      </c>
      <c r="M50" s="198">
        <v>0</v>
      </c>
      <c r="N50" s="198">
        <v>35.393329999999999</v>
      </c>
      <c r="O50" s="198">
        <v>2762.7249999999999</v>
      </c>
      <c r="P50" s="198">
        <v>0</v>
      </c>
      <c r="Q50" s="198">
        <v>0</v>
      </c>
      <c r="R50" s="198">
        <v>37.026620000000001</v>
      </c>
      <c r="S50" s="198">
        <v>0</v>
      </c>
      <c r="T50" s="198">
        <v>0</v>
      </c>
      <c r="U50" s="198">
        <v>1.2512399999999999</v>
      </c>
      <c r="V50" s="198">
        <v>0</v>
      </c>
      <c r="W50" s="198">
        <v>0</v>
      </c>
      <c r="X50" s="198">
        <v>0</v>
      </c>
      <c r="Y50" s="198">
        <v>0</v>
      </c>
      <c r="Z50" s="198">
        <v>1571.1064799999999</v>
      </c>
      <c r="AA50" s="198">
        <v>6.8873699999999998</v>
      </c>
      <c r="AB50" s="198">
        <v>0</v>
      </c>
      <c r="AC50" s="198">
        <v>0</v>
      </c>
      <c r="AD50" s="198">
        <v>0</v>
      </c>
      <c r="AE50" s="198">
        <v>5.7420400000000003</v>
      </c>
      <c r="AF50" s="198">
        <v>7753.1763799999999</v>
      </c>
      <c r="AG50" s="109"/>
      <c r="AH50" s="109"/>
      <c r="AI50" s="109"/>
      <c r="AJ50" s="109"/>
      <c r="AK50" s="109"/>
      <c r="AL50" s="109"/>
      <c r="AM50" s="109"/>
    </row>
    <row r="51" spans="1:39" x14ac:dyDescent="0.2">
      <c r="A51" s="199" t="s">
        <v>2004</v>
      </c>
      <c r="B51" s="198">
        <v>12.46857</v>
      </c>
      <c r="C51" s="198">
        <v>74.435810000000004</v>
      </c>
      <c r="D51" s="198">
        <v>20.471599999999999</v>
      </c>
      <c r="E51" s="198">
        <v>3.5482600000000004</v>
      </c>
      <c r="F51" s="198">
        <v>0</v>
      </c>
      <c r="G51" s="198">
        <v>0</v>
      </c>
      <c r="H51" s="198">
        <v>21.029850000000003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9.2441299999999984</v>
      </c>
      <c r="O51" s="198">
        <v>0</v>
      </c>
      <c r="P51" s="198">
        <v>0</v>
      </c>
      <c r="Q51" s="198">
        <v>0</v>
      </c>
      <c r="R51" s="198">
        <v>23.992939999999997</v>
      </c>
      <c r="S51" s="198">
        <v>1.1906300000000001</v>
      </c>
      <c r="T51" s="198">
        <v>0</v>
      </c>
      <c r="U51" s="198">
        <v>0</v>
      </c>
      <c r="V51" s="198">
        <v>1.7600000000000001E-3</v>
      </c>
      <c r="W51" s="198">
        <v>0</v>
      </c>
      <c r="X51" s="198">
        <v>0</v>
      </c>
      <c r="Y51" s="198">
        <v>0</v>
      </c>
      <c r="Z51" s="198">
        <v>0</v>
      </c>
      <c r="AA51" s="198">
        <v>0.37955</v>
      </c>
      <c r="AB51" s="198">
        <v>0</v>
      </c>
      <c r="AC51" s="198">
        <v>2.8580000000000001</v>
      </c>
      <c r="AD51" s="198">
        <v>2</v>
      </c>
      <c r="AE51" s="198">
        <v>5.1540799999999996</v>
      </c>
      <c r="AF51" s="198">
        <v>176.77517999999998</v>
      </c>
      <c r="AG51" s="109"/>
      <c r="AH51" s="109"/>
      <c r="AI51" s="109"/>
      <c r="AJ51" s="109"/>
      <c r="AK51" s="109"/>
      <c r="AL51" s="109"/>
      <c r="AM51" s="109"/>
    </row>
    <row r="52" spans="1:39" s="404" customFormat="1" x14ac:dyDescent="0.2">
      <c r="A52" s="1343" t="s">
        <v>807</v>
      </c>
      <c r="B52" s="1746">
        <v>303953.01168999996</v>
      </c>
      <c r="C52" s="1746">
        <v>292351.67669999995</v>
      </c>
      <c r="D52" s="1746">
        <v>333640.31134000001</v>
      </c>
      <c r="E52" s="1746">
        <v>83177.174559999999</v>
      </c>
      <c r="F52" s="1746">
        <v>3087.69092</v>
      </c>
      <c r="G52" s="1746">
        <v>81627.85884999999</v>
      </c>
      <c r="H52" s="1746">
        <v>449399.34895000001</v>
      </c>
      <c r="I52" s="1746">
        <v>27.75104</v>
      </c>
      <c r="J52" s="1746">
        <v>51269.629619999992</v>
      </c>
      <c r="K52" s="1746">
        <v>27696.784</v>
      </c>
      <c r="L52" s="1746">
        <v>3512.0385299999998</v>
      </c>
      <c r="M52" s="1746">
        <v>6.1164300000000011</v>
      </c>
      <c r="N52" s="1746">
        <v>250601.26465400003</v>
      </c>
      <c r="O52" s="1746">
        <v>277162.14536999998</v>
      </c>
      <c r="P52" s="1746">
        <v>15284.20966</v>
      </c>
      <c r="Q52" s="1746">
        <v>33557.791680000002</v>
      </c>
      <c r="R52" s="1746">
        <v>227431.98702999999</v>
      </c>
      <c r="S52" s="1746">
        <v>212440.81131999995</v>
      </c>
      <c r="T52" s="1746">
        <v>90294.743250000014</v>
      </c>
      <c r="U52" s="1746">
        <v>38033.77016</v>
      </c>
      <c r="V52" s="1746">
        <v>98647.703930000003</v>
      </c>
      <c r="W52" s="1746">
        <v>26258.99454</v>
      </c>
      <c r="X52" s="1746">
        <v>29000.84013</v>
      </c>
      <c r="Y52" s="1746">
        <v>72601.61894</v>
      </c>
      <c r="Z52" s="1746">
        <v>190270.50725496685</v>
      </c>
      <c r="AA52" s="1746">
        <v>109282.95436999999</v>
      </c>
      <c r="AB52" s="1746">
        <v>9232.5381600000001</v>
      </c>
      <c r="AC52" s="1746">
        <v>71907.219799999992</v>
      </c>
      <c r="AD52" s="1746">
        <v>131497.61121</v>
      </c>
      <c r="AE52" s="1746">
        <v>45941.152620000001</v>
      </c>
      <c r="AF52" s="1746">
        <v>3559197.2567089656</v>
      </c>
      <c r="AG52" s="196"/>
      <c r="AH52" s="196"/>
      <c r="AI52" s="196"/>
      <c r="AJ52" s="196"/>
      <c r="AK52" s="196"/>
      <c r="AL52" s="196"/>
      <c r="AM52" s="196"/>
    </row>
    <row r="53" spans="1:39" x14ac:dyDescent="0.2">
      <c r="A53" s="197" t="s">
        <v>1219</v>
      </c>
      <c r="B53" s="198">
        <v>15937.30017</v>
      </c>
      <c r="C53" s="198">
        <v>26574.268189999941</v>
      </c>
      <c r="D53" s="198">
        <v>17358.304809999998</v>
      </c>
      <c r="E53" s="198">
        <v>0.51824999999999999</v>
      </c>
      <c r="F53" s="198">
        <v>0</v>
      </c>
      <c r="G53" s="198">
        <v>0</v>
      </c>
      <c r="H53" s="198">
        <v>47.58023</v>
      </c>
      <c r="I53" s="198">
        <v>0</v>
      </c>
      <c r="J53" s="198">
        <v>309.27039000000002</v>
      </c>
      <c r="K53" s="198">
        <v>0</v>
      </c>
      <c r="L53" s="198">
        <v>0</v>
      </c>
      <c r="M53" s="198">
        <v>0</v>
      </c>
      <c r="N53" s="198">
        <v>1021.17317</v>
      </c>
      <c r="O53" s="198">
        <v>290.85550999999998</v>
      </c>
      <c r="P53" s="198">
        <v>0</v>
      </c>
      <c r="Q53" s="198">
        <v>2.20648</v>
      </c>
      <c r="R53" s="198">
        <v>7194.28042</v>
      </c>
      <c r="S53" s="198">
        <v>8583.0619600000009</v>
      </c>
      <c r="T53" s="198">
        <v>0</v>
      </c>
      <c r="U53" s="198">
        <v>1079.9976300000001</v>
      </c>
      <c r="V53" s="198">
        <v>30.14743</v>
      </c>
      <c r="W53" s="198">
        <v>0</v>
      </c>
      <c r="X53" s="198">
        <v>151.13369</v>
      </c>
      <c r="Y53" s="198">
        <v>0.48133999999999999</v>
      </c>
      <c r="Z53" s="198">
        <v>857.29363000000001</v>
      </c>
      <c r="AA53" s="198">
        <v>14.807499999999999</v>
      </c>
      <c r="AB53" s="198">
        <v>1.4599999999999999E-3</v>
      </c>
      <c r="AC53" s="198">
        <v>1.91</v>
      </c>
      <c r="AD53" s="198">
        <v>4479.0550899999998</v>
      </c>
      <c r="AE53" s="198">
        <v>1261.9692700000001</v>
      </c>
      <c r="AF53" s="198">
        <v>85195.616619999928</v>
      </c>
      <c r="AG53" s="109"/>
      <c r="AH53" s="109"/>
      <c r="AI53" s="109"/>
      <c r="AJ53" s="109"/>
      <c r="AK53" s="109"/>
      <c r="AL53" s="109"/>
      <c r="AM53" s="109"/>
    </row>
    <row r="54" spans="1:39" x14ac:dyDescent="0.2">
      <c r="A54" s="197" t="s">
        <v>2007</v>
      </c>
      <c r="B54" s="198">
        <v>0</v>
      </c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>
        <v>0</v>
      </c>
      <c r="AG54" s="109"/>
      <c r="AH54" s="109"/>
      <c r="AI54" s="109"/>
      <c r="AJ54" s="109"/>
      <c r="AK54" s="109"/>
      <c r="AL54" s="109"/>
      <c r="AM54" s="109"/>
    </row>
    <row r="55" spans="1:39" x14ac:dyDescent="0.2">
      <c r="A55" s="199" t="s">
        <v>2008</v>
      </c>
      <c r="B55" s="198">
        <v>4160.55602</v>
      </c>
      <c r="C55" s="198">
        <v>1634.4309499999999</v>
      </c>
      <c r="D55" s="198">
        <v>2978.0008600000006</v>
      </c>
      <c r="E55" s="198">
        <v>1141.2438399999999</v>
      </c>
      <c r="F55" s="198">
        <v>0</v>
      </c>
      <c r="G55" s="198">
        <v>1624.9030699999998</v>
      </c>
      <c r="H55" s="198">
        <v>3997.7111299999997</v>
      </c>
      <c r="I55" s="198">
        <v>0</v>
      </c>
      <c r="J55" s="198">
        <v>13470.683989999994</v>
      </c>
      <c r="K55" s="198">
        <v>0</v>
      </c>
      <c r="L55" s="198">
        <v>0</v>
      </c>
      <c r="M55" s="198">
        <v>0</v>
      </c>
      <c r="N55" s="198">
        <v>2415.1995000000002</v>
      </c>
      <c r="O55" s="198">
        <v>2113.52342</v>
      </c>
      <c r="P55" s="198">
        <v>253.29962</v>
      </c>
      <c r="Q55" s="198">
        <v>115.50407</v>
      </c>
      <c r="R55" s="198">
        <v>1563.0208700000001</v>
      </c>
      <c r="S55" s="198">
        <v>1569.6968700000002</v>
      </c>
      <c r="T55" s="198">
        <v>616.22841000000005</v>
      </c>
      <c r="U55" s="198">
        <v>4804.9799999999996</v>
      </c>
      <c r="V55" s="198">
        <v>3213.1428500000002</v>
      </c>
      <c r="W55" s="198">
        <v>24.9651</v>
      </c>
      <c r="X55" s="198">
        <v>554.36162999999999</v>
      </c>
      <c r="Y55" s="198">
        <v>1769.9266599999999</v>
      </c>
      <c r="Z55" s="198">
        <v>2347.50765</v>
      </c>
      <c r="AA55" s="198">
        <v>1009.76661</v>
      </c>
      <c r="AB55" s="198">
        <v>214.06686999999999</v>
      </c>
      <c r="AC55" s="198">
        <v>1454.15308</v>
      </c>
      <c r="AD55" s="198">
        <v>686.91670999999997</v>
      </c>
      <c r="AE55" s="198">
        <v>835.18031999999994</v>
      </c>
      <c r="AF55" s="198">
        <v>54568.970099999984</v>
      </c>
      <c r="AG55" s="109"/>
      <c r="AH55" s="109"/>
      <c r="AI55" s="109"/>
      <c r="AJ55" s="109"/>
      <c r="AK55" s="109"/>
      <c r="AL55" s="109"/>
      <c r="AM55" s="109"/>
    </row>
    <row r="56" spans="1:39" ht="16.5" customHeight="1" x14ac:dyDescent="0.2">
      <c r="A56" s="199" t="s">
        <v>1222</v>
      </c>
      <c r="B56" s="198">
        <v>54879.861199999999</v>
      </c>
      <c r="C56" s="198">
        <v>31165.84879</v>
      </c>
      <c r="D56" s="198">
        <v>71935.658869999985</v>
      </c>
      <c r="E56" s="198">
        <v>13755.134569999998</v>
      </c>
      <c r="F56" s="198">
        <v>0</v>
      </c>
      <c r="G56" s="198">
        <v>7457.8134</v>
      </c>
      <c r="H56" s="198">
        <v>88004.844129999998</v>
      </c>
      <c r="I56" s="198">
        <v>0</v>
      </c>
      <c r="J56" s="198">
        <v>1672.2373399999999</v>
      </c>
      <c r="K56" s="198">
        <v>0</v>
      </c>
      <c r="L56" s="198">
        <v>87.508610000000004</v>
      </c>
      <c r="M56" s="198">
        <v>3.8884300000000001</v>
      </c>
      <c r="N56" s="198">
        <v>42233.337340000005</v>
      </c>
      <c r="O56" s="198">
        <v>25603.459129999999</v>
      </c>
      <c r="P56" s="198">
        <v>643.87003000000004</v>
      </c>
      <c r="Q56" s="198">
        <v>8070.3086499999999</v>
      </c>
      <c r="R56" s="198">
        <v>29054.880290000008</v>
      </c>
      <c r="S56" s="198">
        <v>43589.925379999993</v>
      </c>
      <c r="T56" s="198">
        <v>20089.376960000001</v>
      </c>
      <c r="U56" s="198">
        <v>11310.954180000002</v>
      </c>
      <c r="V56" s="198">
        <v>8540.7807599999978</v>
      </c>
      <c r="W56" s="198">
        <v>1366.5140100000001</v>
      </c>
      <c r="X56" s="198">
        <v>4825.3304600000001</v>
      </c>
      <c r="Y56" s="198">
        <v>12295.42878</v>
      </c>
      <c r="Z56" s="198">
        <v>23488.242624275099</v>
      </c>
      <c r="AA56" s="198">
        <v>20491.504239999998</v>
      </c>
      <c r="AB56" s="198">
        <v>2288.4268399999996</v>
      </c>
      <c r="AC56" s="198">
        <v>11347.859</v>
      </c>
      <c r="AD56" s="198">
        <v>26892.893989999997</v>
      </c>
      <c r="AE56" s="198">
        <v>6149.6044200000006</v>
      </c>
      <c r="AF56" s="198">
        <v>567245.49242427514</v>
      </c>
      <c r="AG56" s="109"/>
      <c r="AH56" s="109"/>
      <c r="AI56" s="109"/>
      <c r="AJ56" s="109"/>
      <c r="AK56" s="109"/>
      <c r="AL56" s="109"/>
      <c r="AM56" s="109"/>
    </row>
    <row r="57" spans="1:39" x14ac:dyDescent="0.2">
      <c r="A57" s="200" t="s">
        <v>2009</v>
      </c>
      <c r="B57" s="198">
        <v>3.80504</v>
      </c>
      <c r="C57" s="198">
        <v>151.83780000000002</v>
      </c>
      <c r="D57" s="198">
        <v>617.10522000000014</v>
      </c>
      <c r="E57" s="198">
        <v>0</v>
      </c>
      <c r="F57" s="198">
        <v>0</v>
      </c>
      <c r="G57" s="198">
        <v>0</v>
      </c>
      <c r="H57" s="198">
        <v>8.8599999999999998E-3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226.845</v>
      </c>
      <c r="O57" s="198">
        <v>122880.34703</v>
      </c>
      <c r="P57" s="198">
        <v>0</v>
      </c>
      <c r="Q57" s="198">
        <v>0</v>
      </c>
      <c r="R57" s="198">
        <v>2.596E-2</v>
      </c>
      <c r="S57" s="198">
        <v>233.75176000000002</v>
      </c>
      <c r="T57" s="198">
        <v>3.4459999999999998E-2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823.00870999999995</v>
      </c>
      <c r="AE57" s="198">
        <v>0</v>
      </c>
      <c r="AF57" s="198">
        <v>124936.76983999999</v>
      </c>
      <c r="AG57" s="109"/>
      <c r="AH57" s="109"/>
      <c r="AI57" s="109"/>
      <c r="AJ57" s="109"/>
      <c r="AK57" s="109"/>
      <c r="AL57" s="109"/>
      <c r="AM57" s="109"/>
    </row>
    <row r="58" spans="1:39" x14ac:dyDescent="0.2">
      <c r="A58" s="200" t="s">
        <v>2026</v>
      </c>
      <c r="B58" s="198">
        <v>2253.0942300000002</v>
      </c>
      <c r="C58" s="198">
        <v>4639.6777899999997</v>
      </c>
      <c r="D58" s="198">
        <v>6543.7554500000006</v>
      </c>
      <c r="E58" s="198">
        <v>118.15745</v>
      </c>
      <c r="F58" s="198">
        <v>0</v>
      </c>
      <c r="G58" s="198">
        <v>244.54007000000001</v>
      </c>
      <c r="H58" s="198">
        <v>11066.295039999999</v>
      </c>
      <c r="I58" s="198">
        <v>0</v>
      </c>
      <c r="J58" s="198">
        <v>24.5913</v>
      </c>
      <c r="K58" s="198">
        <v>0</v>
      </c>
      <c r="L58" s="198">
        <v>0</v>
      </c>
      <c r="M58" s="198">
        <v>0</v>
      </c>
      <c r="N58" s="198">
        <v>390.69355000000002</v>
      </c>
      <c r="O58" s="198">
        <v>328.66840000000002</v>
      </c>
      <c r="P58" s="198">
        <v>0</v>
      </c>
      <c r="Q58" s="198">
        <v>5.1364000000000001</v>
      </c>
      <c r="R58" s="198">
        <v>7945.0446700000002</v>
      </c>
      <c r="S58" s="198">
        <v>6934.7191500000008</v>
      </c>
      <c r="T58" s="198">
        <v>3323.5894399999997</v>
      </c>
      <c r="U58" s="198">
        <v>22.356820000000003</v>
      </c>
      <c r="V58" s="198">
        <v>6.6372999999999998</v>
      </c>
      <c r="W58" s="198">
        <v>0</v>
      </c>
      <c r="X58" s="198">
        <v>4.7229999999999994E-2</v>
      </c>
      <c r="Y58" s="198">
        <v>433.50024999999999</v>
      </c>
      <c r="Z58" s="198">
        <v>899.756437992153</v>
      </c>
      <c r="AA58" s="198">
        <v>1126.1252400000001</v>
      </c>
      <c r="AB58" s="198">
        <v>33.29618</v>
      </c>
      <c r="AC58" s="198">
        <v>300.36365999999998</v>
      </c>
      <c r="AD58" s="198">
        <v>1557.0439899999999</v>
      </c>
      <c r="AE58" s="198">
        <v>387.90585999999996</v>
      </c>
      <c r="AF58" s="198">
        <v>48584.995907992146</v>
      </c>
      <c r="AG58" s="109"/>
      <c r="AH58" s="109"/>
      <c r="AI58" s="109"/>
      <c r="AJ58" s="109"/>
      <c r="AK58" s="109"/>
      <c r="AL58" s="109"/>
      <c r="AM58" s="109"/>
    </row>
    <row r="59" spans="1:39" x14ac:dyDescent="0.2">
      <c r="A59" s="201" t="s">
        <v>2010</v>
      </c>
      <c r="B59" s="198">
        <v>7125.1725800000004</v>
      </c>
      <c r="C59" s="198">
        <v>11423.032440000001</v>
      </c>
      <c r="D59" s="198">
        <v>9339.4998300000007</v>
      </c>
      <c r="E59" s="198">
        <v>1007.74555</v>
      </c>
      <c r="F59" s="198">
        <v>0</v>
      </c>
      <c r="G59" s="198">
        <v>1578.0377900000001</v>
      </c>
      <c r="H59" s="198">
        <v>18947.056780000003</v>
      </c>
      <c r="I59" s="198">
        <v>0</v>
      </c>
      <c r="J59" s="198">
        <v>9142.9970199999971</v>
      </c>
      <c r="K59" s="198">
        <v>0</v>
      </c>
      <c r="L59" s="198">
        <v>25</v>
      </c>
      <c r="M59" s="198">
        <v>0</v>
      </c>
      <c r="N59" s="198">
        <v>18966.951880000001</v>
      </c>
      <c r="O59" s="198">
        <v>14704.27657</v>
      </c>
      <c r="P59" s="198">
        <v>0.67974000000000001</v>
      </c>
      <c r="Q59" s="198">
        <v>2114.9473199999998</v>
      </c>
      <c r="R59" s="198">
        <v>15857.199509999997</v>
      </c>
      <c r="S59" s="198">
        <v>8581.4653400000007</v>
      </c>
      <c r="T59" s="198">
        <v>2359.5172599999996</v>
      </c>
      <c r="U59" s="198">
        <v>609.21434000000011</v>
      </c>
      <c r="V59" s="198">
        <v>147.34997000000001</v>
      </c>
      <c r="W59" s="198">
        <v>115.34684</v>
      </c>
      <c r="X59" s="198">
        <v>117.15577</v>
      </c>
      <c r="Y59" s="198">
        <v>661.39880000000005</v>
      </c>
      <c r="Z59" s="198">
        <v>8067.7148777659895</v>
      </c>
      <c r="AA59" s="198">
        <v>2673.1250800000003</v>
      </c>
      <c r="AB59" s="198">
        <v>24.378019999999999</v>
      </c>
      <c r="AC59" s="198">
        <v>3487.6658900000002</v>
      </c>
      <c r="AD59" s="198">
        <v>4123.3229199999996</v>
      </c>
      <c r="AE59" s="198">
        <v>4158.2630200000003</v>
      </c>
      <c r="AF59" s="198">
        <v>145358.51513776599</v>
      </c>
      <c r="AG59" s="109"/>
      <c r="AH59" s="109"/>
      <c r="AI59" s="109"/>
      <c r="AJ59" s="109"/>
      <c r="AK59" s="109"/>
      <c r="AL59" s="109"/>
      <c r="AM59" s="109"/>
    </row>
    <row r="60" spans="1:39" x14ac:dyDescent="0.2">
      <c r="A60" s="199" t="s">
        <v>1395</v>
      </c>
      <c r="B60" s="198">
        <v>29742.208839999999</v>
      </c>
      <c r="C60" s="198">
        <v>17347.97725</v>
      </c>
      <c r="D60" s="198">
        <v>54654.269220000002</v>
      </c>
      <c r="E60" s="198">
        <v>15802.481820000001</v>
      </c>
      <c r="F60" s="198">
        <v>0</v>
      </c>
      <c r="G60" s="198">
        <v>16346.041660000001</v>
      </c>
      <c r="H60" s="198">
        <v>63643.132560000005</v>
      </c>
      <c r="I60" s="198">
        <v>0</v>
      </c>
      <c r="J60" s="198">
        <v>2041.71523</v>
      </c>
      <c r="K60" s="198">
        <v>0</v>
      </c>
      <c r="L60" s="198">
        <v>35.256010000000003</v>
      </c>
      <c r="M60" s="198">
        <v>0</v>
      </c>
      <c r="N60" s="198">
        <v>25961.77002</v>
      </c>
      <c r="O60" s="198">
        <v>15599.68815</v>
      </c>
      <c r="P60" s="198">
        <v>1051.48747</v>
      </c>
      <c r="Q60" s="198">
        <v>6531.9794699999993</v>
      </c>
      <c r="R60" s="198">
        <v>62078.512320000002</v>
      </c>
      <c r="S60" s="198">
        <v>51724.713240000005</v>
      </c>
      <c r="T60" s="198">
        <v>6605.2223800000002</v>
      </c>
      <c r="U60" s="198">
        <v>3827.4541899999999</v>
      </c>
      <c r="V60" s="198">
        <v>906.91347000000007</v>
      </c>
      <c r="W60" s="198">
        <v>1898.0834</v>
      </c>
      <c r="X60" s="198">
        <v>1736.2830200000001</v>
      </c>
      <c r="Y60" s="198">
        <v>5382.8315499999999</v>
      </c>
      <c r="Z60" s="198">
        <v>22076.629661508119</v>
      </c>
      <c r="AA60" s="198">
        <v>18064.957859999999</v>
      </c>
      <c r="AB60" s="198">
        <v>380.15846999999997</v>
      </c>
      <c r="AC60" s="198">
        <v>8668.1227100000015</v>
      </c>
      <c r="AD60" s="198">
        <v>24278.932059999999</v>
      </c>
      <c r="AE60" s="198">
        <v>9247.1359000000011</v>
      </c>
      <c r="AF60" s="198">
        <v>465633.95793150819</v>
      </c>
      <c r="AG60" s="109"/>
      <c r="AH60" s="109"/>
      <c r="AI60" s="109"/>
      <c r="AJ60" s="109"/>
      <c r="AK60" s="109"/>
      <c r="AL60" s="109"/>
      <c r="AM60" s="109"/>
    </row>
    <row r="61" spans="1:39" x14ac:dyDescent="0.2">
      <c r="A61" s="199" t="s">
        <v>801</v>
      </c>
      <c r="B61" s="202">
        <v>33079.456915314819</v>
      </c>
      <c r="C61" s="202">
        <v>1812.3280500000376</v>
      </c>
      <c r="D61" s="202">
        <v>29666.259165838361</v>
      </c>
      <c r="E61" s="202">
        <v>15292.460321639604</v>
      </c>
      <c r="F61" s="202">
        <v>0</v>
      </c>
      <c r="G61" s="202">
        <v>1551.3764552306868</v>
      </c>
      <c r="H61" s="202">
        <v>37815.52519000278</v>
      </c>
      <c r="I61" s="202">
        <v>0</v>
      </c>
      <c r="J61" s="202">
        <v>-233.38825735751763</v>
      </c>
      <c r="K61" s="202">
        <v>0</v>
      </c>
      <c r="L61" s="202">
        <v>1142.0562600000003</v>
      </c>
      <c r="M61" s="202">
        <v>19.573520000000006</v>
      </c>
      <c r="N61" s="202">
        <v>3766.7600359997136</v>
      </c>
      <c r="O61" s="202">
        <v>22333.722860000064</v>
      </c>
      <c r="P61" s="202">
        <v>1428.1803900000002</v>
      </c>
      <c r="Q61" s="202">
        <v>2464.5320583403868</v>
      </c>
      <c r="R61" s="202">
        <v>1286.2204273226628</v>
      </c>
      <c r="S61" s="202">
        <v>-17582.274389999988</v>
      </c>
      <c r="T61" s="202">
        <v>423.79136065068889</v>
      </c>
      <c r="U61" s="202">
        <v>-39.701943948534378</v>
      </c>
      <c r="V61" s="202">
        <v>-3266.6316800000036</v>
      </c>
      <c r="W61" s="202">
        <v>-67.834949999999921</v>
      </c>
      <c r="X61" s="202">
        <v>-1300.8187699999949</v>
      </c>
      <c r="Y61" s="202">
        <v>11885.714686555553</v>
      </c>
      <c r="Z61" s="202">
        <v>3581.8054309019512</v>
      </c>
      <c r="AA61" s="202">
        <v>-10116.166619999965</v>
      </c>
      <c r="AB61" s="202">
        <v>-41.395799379902769</v>
      </c>
      <c r="AC61" s="202">
        <v>-6848.9203300000054</v>
      </c>
      <c r="AD61" s="202">
        <v>-9695.2346399999569</v>
      </c>
      <c r="AE61" s="202">
        <v>-892.90903114588264</v>
      </c>
      <c r="AF61" s="198">
        <v>117464.48671596556</v>
      </c>
      <c r="AG61" s="109"/>
      <c r="AH61" s="109"/>
      <c r="AI61" s="109"/>
      <c r="AJ61" s="109"/>
      <c r="AK61" s="109"/>
      <c r="AL61" s="109"/>
      <c r="AM61" s="109"/>
    </row>
    <row r="62" spans="1:39" x14ac:dyDescent="0.2">
      <c r="A62" s="199" t="s">
        <v>1225</v>
      </c>
      <c r="B62" s="198">
        <v>1473.1418946851772</v>
      </c>
      <c r="C62" s="198">
        <v>30505.961059999965</v>
      </c>
      <c r="D62" s="198">
        <v>17885.93379416164</v>
      </c>
      <c r="E62" s="198">
        <v>239.46687836039382</v>
      </c>
      <c r="F62" s="198">
        <v>0</v>
      </c>
      <c r="G62" s="198">
        <v>14769.548254769312</v>
      </c>
      <c r="H62" s="198">
        <v>-4085.9010100027881</v>
      </c>
      <c r="I62" s="198">
        <v>0</v>
      </c>
      <c r="J62" s="198">
        <v>850.38234735751757</v>
      </c>
      <c r="K62" s="198">
        <v>0</v>
      </c>
      <c r="L62" s="198">
        <v>1.7297599999997146</v>
      </c>
      <c r="M62" s="198">
        <v>-17.345520000000004</v>
      </c>
      <c r="N62" s="198">
        <v>4460.2613380002858</v>
      </c>
      <c r="O62" s="198">
        <v>41974.670809999938</v>
      </c>
      <c r="P62" s="198">
        <v>7339.0511899999992</v>
      </c>
      <c r="Q62" s="198">
        <v>1665.1063316596142</v>
      </c>
      <c r="R62" s="198">
        <v>16217.092632677333</v>
      </c>
      <c r="S62" s="198">
        <v>34554.543249999988</v>
      </c>
      <c r="T62" s="198">
        <v>2415.2755093493111</v>
      </c>
      <c r="U62" s="198">
        <v>2777.5952539485338</v>
      </c>
      <c r="V62" s="198">
        <v>4982.422980000003</v>
      </c>
      <c r="W62" s="198">
        <v>502.75590999999997</v>
      </c>
      <c r="X62" s="198">
        <v>2597.3991999999948</v>
      </c>
      <c r="Y62" s="198">
        <v>-1943.0091465555543</v>
      </c>
      <c r="Z62" s="198">
        <v>27587.938548924019</v>
      </c>
      <c r="AA62" s="198">
        <v>25458.786769999962</v>
      </c>
      <c r="AB62" s="198">
        <v>446.74149937990279</v>
      </c>
      <c r="AC62" s="198">
        <v>13169.681250000005</v>
      </c>
      <c r="AD62" s="198">
        <v>28268.265509999961</v>
      </c>
      <c r="AE62" s="198">
        <v>12498.740851145882</v>
      </c>
      <c r="AF62" s="198">
        <v>286596.23714786035</v>
      </c>
      <c r="AG62" s="109"/>
      <c r="AH62" s="109"/>
      <c r="AI62" s="109"/>
      <c r="AJ62" s="109"/>
      <c r="AK62" s="109"/>
      <c r="AL62" s="109"/>
      <c r="AM62" s="109"/>
    </row>
    <row r="63" spans="1:39" ht="15" customHeight="1" x14ac:dyDescent="0.2">
      <c r="A63" s="199" t="s">
        <v>1226</v>
      </c>
      <c r="B63" s="198">
        <v>127026.18489</v>
      </c>
      <c r="C63" s="198">
        <v>86636.589139999996</v>
      </c>
      <c r="D63" s="198">
        <v>76628.638240000015</v>
      </c>
      <c r="E63" s="198">
        <v>32754.621520000001</v>
      </c>
      <c r="F63" s="198">
        <v>0</v>
      </c>
      <c r="G63" s="198">
        <v>25376.80716</v>
      </c>
      <c r="H63" s="198">
        <v>170975.37484</v>
      </c>
      <c r="I63" s="198">
        <v>0</v>
      </c>
      <c r="J63" s="198">
        <v>2064.7659100000001</v>
      </c>
      <c r="K63" s="198">
        <v>0</v>
      </c>
      <c r="L63" s="198">
        <v>296.47251</v>
      </c>
      <c r="M63" s="198">
        <v>0</v>
      </c>
      <c r="N63" s="198">
        <v>116082.09726000001</v>
      </c>
      <c r="O63" s="198">
        <v>7479.5609199999999</v>
      </c>
      <c r="P63" s="198">
        <v>3549.68559</v>
      </c>
      <c r="Q63" s="198">
        <v>10248.03615</v>
      </c>
      <c r="R63" s="198">
        <v>57898.76324</v>
      </c>
      <c r="S63" s="198">
        <v>58911.719669999999</v>
      </c>
      <c r="T63" s="198">
        <v>50734.071640000002</v>
      </c>
      <c r="U63" s="198">
        <v>12095.067800000001</v>
      </c>
      <c r="V63" s="198">
        <v>44723.976360000001</v>
      </c>
      <c r="W63" s="198">
        <v>22266.002809999998</v>
      </c>
      <c r="X63" s="198">
        <v>18441.639279999999</v>
      </c>
      <c r="Y63" s="198">
        <v>39716.46976</v>
      </c>
      <c r="Z63" s="198">
        <v>80117.973769999997</v>
      </c>
      <c r="AA63" s="198">
        <v>38616.059580000001</v>
      </c>
      <c r="AB63" s="198">
        <v>5856.4072000000006</v>
      </c>
      <c r="AC63" s="198">
        <v>36973.797009999995</v>
      </c>
      <c r="AD63" s="198">
        <v>26717.861780000003</v>
      </c>
      <c r="AE63" s="198">
        <v>7458.1851799999995</v>
      </c>
      <c r="AF63" s="198">
        <v>1159646.8292099999</v>
      </c>
      <c r="AG63" s="109"/>
      <c r="AH63" s="109"/>
      <c r="AI63" s="109"/>
      <c r="AJ63" s="109"/>
      <c r="AK63" s="109"/>
      <c r="AL63" s="109"/>
      <c r="AM63" s="109"/>
    </row>
    <row r="64" spans="1:39" ht="15" customHeight="1" x14ac:dyDescent="0.2">
      <c r="A64" s="199" t="s">
        <v>1227</v>
      </c>
      <c r="B64" s="198">
        <v>10482.495949999999</v>
      </c>
      <c r="C64" s="198">
        <v>11834.648569999998</v>
      </c>
      <c r="D64" s="198">
        <v>12886.830699999999</v>
      </c>
      <c r="E64" s="198">
        <v>1539.45796</v>
      </c>
      <c r="F64" s="198">
        <v>0</v>
      </c>
      <c r="G64" s="198">
        <v>754.65317999999991</v>
      </c>
      <c r="H64" s="198">
        <v>14017.73638</v>
      </c>
      <c r="I64" s="198">
        <v>0</v>
      </c>
      <c r="J64" s="198">
        <v>1100.0669700000001</v>
      </c>
      <c r="K64" s="198">
        <v>0</v>
      </c>
      <c r="L64" s="198">
        <v>50.166959999999996</v>
      </c>
      <c r="M64" s="198">
        <v>0</v>
      </c>
      <c r="N64" s="198">
        <v>16246.132949999999</v>
      </c>
      <c r="O64" s="198">
        <v>6434.6230100000002</v>
      </c>
      <c r="P64" s="198">
        <v>58.118310000000001</v>
      </c>
      <c r="Q64" s="198">
        <v>289.72551999999996</v>
      </c>
      <c r="R64" s="198">
        <v>8529.0189599999994</v>
      </c>
      <c r="S64" s="198">
        <v>7357.1528799999996</v>
      </c>
      <c r="T64" s="198">
        <v>3002.8115899999998</v>
      </c>
      <c r="U64" s="198">
        <v>1181.43172</v>
      </c>
      <c r="V64" s="198">
        <v>489.68064999999996</v>
      </c>
      <c r="W64" s="198">
        <v>136.02548999999999</v>
      </c>
      <c r="X64" s="198">
        <v>352.71623</v>
      </c>
      <c r="Y64" s="198">
        <v>840.73367000000007</v>
      </c>
      <c r="Z64" s="198">
        <v>4699.1610999999994</v>
      </c>
      <c r="AA64" s="198">
        <v>2322.6630400000004</v>
      </c>
      <c r="AB64" s="198">
        <v>12.32072</v>
      </c>
      <c r="AC64" s="198">
        <v>1377.8385499999999</v>
      </c>
      <c r="AD64" s="198">
        <v>9385.0286300000007</v>
      </c>
      <c r="AE64" s="198">
        <v>1082.0424400000002</v>
      </c>
      <c r="AF64" s="198">
        <v>116463.28213000001</v>
      </c>
      <c r="AG64" s="109"/>
      <c r="AH64" s="109"/>
      <c r="AI64" s="109"/>
      <c r="AJ64" s="109"/>
      <c r="AK64" s="109"/>
      <c r="AL64" s="109"/>
      <c r="AM64" s="109"/>
    </row>
    <row r="65" spans="1:39" x14ac:dyDescent="0.2">
      <c r="A65" s="199" t="s">
        <v>2011</v>
      </c>
      <c r="B65" s="198">
        <v>0</v>
      </c>
      <c r="C65" s="198">
        <v>18878.455140000002</v>
      </c>
      <c r="D65" s="198">
        <v>136.75178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18.748799999999999</v>
      </c>
      <c r="O65" s="198">
        <v>2654.83664</v>
      </c>
      <c r="P65" s="198">
        <v>0</v>
      </c>
      <c r="Q65" s="198">
        <v>0</v>
      </c>
      <c r="R65" s="198">
        <v>220.34092000000001</v>
      </c>
      <c r="S65" s="198">
        <v>2.37</v>
      </c>
      <c r="T65" s="198">
        <v>0</v>
      </c>
      <c r="U65" s="198">
        <v>0</v>
      </c>
      <c r="V65" s="198">
        <v>0</v>
      </c>
      <c r="W65" s="198">
        <v>0</v>
      </c>
      <c r="X65" s="198">
        <v>720</v>
      </c>
      <c r="Y65" s="198">
        <v>0</v>
      </c>
      <c r="Z65" s="198">
        <v>5.4427299999999992</v>
      </c>
      <c r="AA65" s="198">
        <v>8713.4320900000002</v>
      </c>
      <c r="AB65" s="198">
        <v>0</v>
      </c>
      <c r="AC65" s="198">
        <v>0</v>
      </c>
      <c r="AD65" s="198">
        <v>0</v>
      </c>
      <c r="AE65" s="198">
        <v>0</v>
      </c>
      <c r="AF65" s="198">
        <v>31350.378100000002</v>
      </c>
      <c r="AG65" s="109"/>
      <c r="AH65" s="109"/>
      <c r="AI65" s="109"/>
      <c r="AJ65" s="109"/>
      <c r="AK65" s="109"/>
      <c r="AL65" s="109"/>
      <c r="AM65" s="109"/>
    </row>
    <row r="66" spans="1:39" x14ac:dyDescent="0.2">
      <c r="A66" s="203" t="s">
        <v>2000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28.078869999999998</v>
      </c>
      <c r="AD66" s="198">
        <v>0</v>
      </c>
      <c r="AE66" s="198">
        <v>0</v>
      </c>
      <c r="AF66" s="198">
        <v>28.078869999999998</v>
      </c>
      <c r="AG66" s="109"/>
      <c r="AH66" s="109"/>
      <c r="AI66" s="109"/>
      <c r="AJ66" s="109"/>
      <c r="AK66" s="109"/>
      <c r="AL66" s="109"/>
      <c r="AM66" s="109"/>
    </row>
    <row r="67" spans="1:39" x14ac:dyDescent="0.2">
      <c r="A67" s="199" t="s">
        <v>2012</v>
      </c>
      <c r="B67" s="198">
        <v>15956.01555</v>
      </c>
      <c r="C67" s="198">
        <v>38603.409009999996</v>
      </c>
      <c r="D67" s="198">
        <v>31735.663519999998</v>
      </c>
      <c r="E67" s="198">
        <v>1525.8108400000001</v>
      </c>
      <c r="F67" s="198">
        <v>0</v>
      </c>
      <c r="G67" s="198">
        <v>11868.230809999999</v>
      </c>
      <c r="H67" s="198">
        <v>44902.48575</v>
      </c>
      <c r="I67" s="198">
        <v>0</v>
      </c>
      <c r="J67" s="198">
        <v>20819.955429999998</v>
      </c>
      <c r="K67" s="198">
        <v>0</v>
      </c>
      <c r="L67" s="198">
        <v>1873.84842</v>
      </c>
      <c r="M67" s="198">
        <v>0</v>
      </c>
      <c r="N67" s="198">
        <v>16153.8356</v>
      </c>
      <c r="O67" s="198">
        <v>10459.148660000001</v>
      </c>
      <c r="P67" s="198">
        <v>959.83732000000009</v>
      </c>
      <c r="Q67" s="198">
        <v>2050.3092299999998</v>
      </c>
      <c r="R67" s="198">
        <v>19469.791470000004</v>
      </c>
      <c r="S67" s="198">
        <v>7978.3512099999998</v>
      </c>
      <c r="T67" s="198">
        <v>724.82424000000003</v>
      </c>
      <c r="U67" s="198">
        <v>364.42016999999998</v>
      </c>
      <c r="V67" s="198">
        <v>38873.282449999999</v>
      </c>
      <c r="W67" s="198">
        <v>17.135930000000002</v>
      </c>
      <c r="X67" s="198">
        <v>805.59239000000002</v>
      </c>
      <c r="Y67" s="198">
        <v>1558.1425899999999</v>
      </c>
      <c r="Z67" s="198">
        <v>16541.040793599499</v>
      </c>
      <c r="AA67" s="198">
        <v>892.72968000000014</v>
      </c>
      <c r="AB67" s="198">
        <v>18.136699999999998</v>
      </c>
      <c r="AC67" s="198">
        <v>1864.8723300000001</v>
      </c>
      <c r="AD67" s="198">
        <v>13977.134620000001</v>
      </c>
      <c r="AE67" s="198">
        <v>3486.0369999999998</v>
      </c>
      <c r="AF67" s="198">
        <v>303480.04171359952</v>
      </c>
      <c r="AG67" s="109"/>
      <c r="AH67" s="109"/>
      <c r="AI67" s="109"/>
      <c r="AJ67" s="109"/>
      <c r="AK67" s="109"/>
      <c r="AL67" s="109"/>
      <c r="AM67" s="109"/>
    </row>
    <row r="68" spans="1:39" x14ac:dyDescent="0.2">
      <c r="A68" s="199" t="s">
        <v>2013</v>
      </c>
      <c r="B68" s="198">
        <v>1091.383</v>
      </c>
      <c r="C68" s="198">
        <v>8227.5550599999988</v>
      </c>
      <c r="D68" s="198">
        <v>0</v>
      </c>
      <c r="E68" s="198">
        <v>0</v>
      </c>
      <c r="F68" s="198">
        <v>3087.69092</v>
      </c>
      <c r="G68" s="198">
        <v>0</v>
      </c>
      <c r="H68" s="198">
        <v>0</v>
      </c>
      <c r="I68" s="198">
        <v>0</v>
      </c>
      <c r="J68" s="198">
        <v>0</v>
      </c>
      <c r="K68" s="198">
        <v>27696.784</v>
      </c>
      <c r="L68" s="198">
        <v>0</v>
      </c>
      <c r="M68" s="198">
        <v>0</v>
      </c>
      <c r="N68" s="198">
        <v>0</v>
      </c>
      <c r="O68" s="198">
        <v>3397.3504600000001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9.7720000000000002</v>
      </c>
      <c r="AD68" s="198">
        <v>0</v>
      </c>
      <c r="AE68" s="198">
        <v>38.439500000000002</v>
      </c>
      <c r="AF68" s="198">
        <v>43548.974939999993</v>
      </c>
      <c r="AG68" s="109"/>
      <c r="AH68" s="109"/>
      <c r="AI68" s="109"/>
      <c r="AJ68" s="109"/>
      <c r="AK68" s="109"/>
      <c r="AL68" s="109"/>
      <c r="AM68" s="109"/>
    </row>
    <row r="69" spans="1:39" x14ac:dyDescent="0.2">
      <c r="A69" s="203" t="s">
        <v>2142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1036.31512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12.5</v>
      </c>
      <c r="AB69" s="198">
        <v>0</v>
      </c>
      <c r="AC69" s="198">
        <v>68.988</v>
      </c>
      <c r="AD69" s="198">
        <v>0</v>
      </c>
      <c r="AE69" s="198">
        <v>0</v>
      </c>
      <c r="AF69" s="198">
        <v>1117.80312</v>
      </c>
      <c r="AG69" s="109"/>
      <c r="AH69" s="109"/>
      <c r="AI69" s="109"/>
      <c r="AJ69" s="109"/>
      <c r="AK69" s="109"/>
      <c r="AL69" s="109"/>
      <c r="AM69" s="109"/>
    </row>
    <row r="70" spans="1:39" x14ac:dyDescent="0.2">
      <c r="A70" s="199" t="s">
        <v>2014</v>
      </c>
      <c r="B70" s="198">
        <v>713.41776000000004</v>
      </c>
      <c r="C70" s="198">
        <v>2689.3343999999997</v>
      </c>
      <c r="D70" s="198">
        <v>1139.0856100000001</v>
      </c>
      <c r="E70" s="198">
        <v>0</v>
      </c>
      <c r="F70" s="198">
        <v>0</v>
      </c>
      <c r="G70" s="198">
        <v>55.906999999999996</v>
      </c>
      <c r="H70" s="198">
        <v>0</v>
      </c>
      <c r="I70" s="198">
        <v>27.75104</v>
      </c>
      <c r="J70" s="198">
        <v>6.351950000000012</v>
      </c>
      <c r="K70" s="198">
        <v>0</v>
      </c>
      <c r="L70" s="198">
        <v>0</v>
      </c>
      <c r="M70" s="198">
        <v>0</v>
      </c>
      <c r="N70" s="198">
        <v>1612.8</v>
      </c>
      <c r="O70" s="198">
        <v>907.41380000000004</v>
      </c>
      <c r="P70" s="198">
        <v>0</v>
      </c>
      <c r="Q70" s="198">
        <v>0</v>
      </c>
      <c r="R70" s="198">
        <v>72.928089999999997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0.14196999999999999</v>
      </c>
      <c r="AD70" s="198">
        <v>0</v>
      </c>
      <c r="AE70" s="198">
        <v>220.56975</v>
      </c>
      <c r="AF70" s="198">
        <v>7445.7013700000007</v>
      </c>
      <c r="AG70" s="109"/>
      <c r="AH70" s="109"/>
      <c r="AI70" s="109"/>
      <c r="AJ70" s="109"/>
      <c r="AK70" s="109"/>
      <c r="AL70" s="109"/>
      <c r="AM70" s="109"/>
    </row>
    <row r="71" spans="1:39" x14ac:dyDescent="0.2">
      <c r="A71" s="199" t="s">
        <v>2015</v>
      </c>
      <c r="B71" s="198">
        <v>28.917650000000002</v>
      </c>
      <c r="C71" s="198">
        <v>226.32306</v>
      </c>
      <c r="D71" s="198">
        <v>134.55427</v>
      </c>
      <c r="E71" s="198">
        <v>7.5560000000000002E-2</v>
      </c>
      <c r="F71" s="198">
        <v>0</v>
      </c>
      <c r="G71" s="198">
        <v>0</v>
      </c>
      <c r="H71" s="198">
        <v>67.499069999999989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8.3430900000000001</v>
      </c>
      <c r="O71" s="198">
        <v>0</v>
      </c>
      <c r="P71" s="198">
        <v>0</v>
      </c>
      <c r="Q71" s="198">
        <v>0</v>
      </c>
      <c r="R71" s="198">
        <v>44.867249999999999</v>
      </c>
      <c r="S71" s="198">
        <v>1.615</v>
      </c>
      <c r="T71" s="198">
        <v>0</v>
      </c>
      <c r="U71" s="198">
        <v>0</v>
      </c>
      <c r="V71" s="198">
        <v>1.39E-3</v>
      </c>
      <c r="W71" s="198">
        <v>0</v>
      </c>
      <c r="X71" s="198">
        <v>0</v>
      </c>
      <c r="Y71" s="198">
        <v>0</v>
      </c>
      <c r="Z71" s="198">
        <v>0</v>
      </c>
      <c r="AA71" s="198">
        <v>2.6633</v>
      </c>
      <c r="AB71" s="198">
        <v>0</v>
      </c>
      <c r="AC71" s="198">
        <v>2.89581</v>
      </c>
      <c r="AD71" s="198">
        <v>3.38184</v>
      </c>
      <c r="AE71" s="198">
        <v>9.9881399999999996</v>
      </c>
      <c r="AF71" s="198">
        <v>531.12543000000005</v>
      </c>
      <c r="AG71" s="109"/>
      <c r="AH71" s="109"/>
      <c r="AI71" s="109"/>
      <c r="AJ71" s="109"/>
      <c r="AK71" s="109"/>
      <c r="AL71" s="109"/>
      <c r="AM71" s="109"/>
    </row>
    <row r="72" spans="1:39" s="404" customFormat="1" x14ac:dyDescent="0.2">
      <c r="A72" s="1343" t="s">
        <v>808</v>
      </c>
      <c r="B72" s="1746">
        <v>3315.6980511175493</v>
      </c>
      <c r="C72" s="1746">
        <v>56881.707550000145</v>
      </c>
      <c r="D72" s="1746">
        <v>96671.499672451129</v>
      </c>
      <c r="E72" s="1746">
        <v>-39525.556689999983</v>
      </c>
      <c r="F72" s="1746">
        <v>-2861.3833799999998</v>
      </c>
      <c r="G72" s="1746">
        <v>22459.568665353712</v>
      </c>
      <c r="H72" s="1746">
        <v>111923.2279494415</v>
      </c>
      <c r="I72" s="1746">
        <v>-3433.2434399999993</v>
      </c>
      <c r="J72" s="1746">
        <v>13051.065207650012</v>
      </c>
      <c r="K72" s="1746">
        <v>-13333.041000000003</v>
      </c>
      <c r="L72" s="1746">
        <v>-2936.9932699999999</v>
      </c>
      <c r="M72" s="1746">
        <v>-5111.7460999999985</v>
      </c>
      <c r="N72" s="1746">
        <v>26284.586836000068</v>
      </c>
      <c r="O72" s="1746">
        <v>63894.877139999153</v>
      </c>
      <c r="P72" s="1746">
        <v>-2863.8472900000015</v>
      </c>
      <c r="Q72" s="1746">
        <v>-6152.782589999998</v>
      </c>
      <c r="R72" s="1746">
        <v>15133.278578386289</v>
      </c>
      <c r="S72" s="1746">
        <v>17202.794689999981</v>
      </c>
      <c r="T72" s="1746">
        <v>402.08337259717996</v>
      </c>
      <c r="U72" s="1746">
        <v>11675.304762857682</v>
      </c>
      <c r="V72" s="1746">
        <v>-11805.980149999988</v>
      </c>
      <c r="W72" s="1746">
        <v>-720.57972999999731</v>
      </c>
      <c r="X72" s="1746">
        <v>-2539.3010952386167</v>
      </c>
      <c r="Y72" s="1746">
        <v>-38132.41212671667</v>
      </c>
      <c r="Z72" s="1746">
        <v>27420.015166283811</v>
      </c>
      <c r="AA72" s="1746">
        <v>3493.3853400000094</v>
      </c>
      <c r="AB72" s="1746">
        <v>-1816.6061482594</v>
      </c>
      <c r="AC72" s="1746">
        <v>47661.68400000003</v>
      </c>
      <c r="AD72" s="1746">
        <v>47897.718189999934</v>
      </c>
      <c r="AE72" s="1746">
        <v>-2937.53365760001</v>
      </c>
      <c r="AF72" s="1746">
        <v>431197.48850432347</v>
      </c>
      <c r="AG72" s="196"/>
      <c r="AH72" s="196"/>
      <c r="AI72" s="196"/>
      <c r="AJ72" s="196"/>
      <c r="AK72" s="196"/>
      <c r="AL72" s="196"/>
      <c r="AM72" s="196"/>
    </row>
    <row r="73" spans="1:39" x14ac:dyDescent="0.2">
      <c r="A73" s="197" t="s">
        <v>1219</v>
      </c>
      <c r="B73" s="198">
        <v>-8286.2725619161429</v>
      </c>
      <c r="C73" s="198">
        <v>37379.513110000014</v>
      </c>
      <c r="D73" s="198">
        <v>6901.4663308070003</v>
      </c>
      <c r="E73" s="198">
        <v>423.01515647443222</v>
      </c>
      <c r="F73" s="198">
        <v>0</v>
      </c>
      <c r="G73" s="198">
        <v>0</v>
      </c>
      <c r="H73" s="198">
        <v>-56.603749999999884</v>
      </c>
      <c r="I73" s="198">
        <v>0</v>
      </c>
      <c r="J73" s="198">
        <v>0</v>
      </c>
      <c r="K73" s="198">
        <v>0</v>
      </c>
      <c r="L73" s="198">
        <v>-1.38781</v>
      </c>
      <c r="M73" s="198">
        <v>-90.163920000000005</v>
      </c>
      <c r="N73" s="198">
        <v>1676.9975700000023</v>
      </c>
      <c r="O73" s="198">
        <v>48.842229999999283</v>
      </c>
      <c r="P73" s="198">
        <v>0</v>
      </c>
      <c r="Q73" s="198">
        <v>11.534328173740196</v>
      </c>
      <c r="R73" s="198">
        <v>-6971.7292400703054</v>
      </c>
      <c r="S73" s="198">
        <v>-8539.024529999997</v>
      </c>
      <c r="T73" s="198">
        <v>0</v>
      </c>
      <c r="U73" s="198">
        <v>-566.85172143273405</v>
      </c>
      <c r="V73" s="198">
        <v>296.24124</v>
      </c>
      <c r="W73" s="198">
        <v>0</v>
      </c>
      <c r="X73" s="198">
        <v>86.360610000000051</v>
      </c>
      <c r="Y73" s="198">
        <v>-40.967129534988338</v>
      </c>
      <c r="Z73" s="198">
        <v>-1243.0525480709262</v>
      </c>
      <c r="AA73" s="198">
        <v>46.088199999999894</v>
      </c>
      <c r="AB73" s="198">
        <v>5.6331338503056818</v>
      </c>
      <c r="AC73" s="198">
        <v>19.832069999999948</v>
      </c>
      <c r="AD73" s="198">
        <v>29152.615899999946</v>
      </c>
      <c r="AE73" s="198">
        <v>-738.2095847831589</v>
      </c>
      <c r="AF73" s="198">
        <v>49513.877083497173</v>
      </c>
      <c r="AG73" s="109"/>
      <c r="AH73" s="109"/>
      <c r="AI73" s="109"/>
      <c r="AJ73" s="109"/>
      <c r="AK73" s="109"/>
      <c r="AL73" s="109"/>
      <c r="AM73" s="109"/>
    </row>
    <row r="74" spans="1:39" x14ac:dyDescent="0.2">
      <c r="A74" s="197" t="s">
        <v>2016</v>
      </c>
      <c r="B74" s="198">
        <v>17.137449775240125</v>
      </c>
      <c r="C74" s="198">
        <v>-1256.83788999994</v>
      </c>
      <c r="D74" s="198">
        <v>260.8392291066819</v>
      </c>
      <c r="E74" s="198">
        <v>0</v>
      </c>
      <c r="F74" s="198">
        <v>0</v>
      </c>
      <c r="G74" s="198">
        <v>0</v>
      </c>
      <c r="H74" s="198">
        <v>917.20384999998282</v>
      </c>
      <c r="I74" s="198">
        <v>0</v>
      </c>
      <c r="J74" s="198">
        <v>828.83039788699148</v>
      </c>
      <c r="K74" s="198">
        <v>0</v>
      </c>
      <c r="L74" s="198">
        <v>0</v>
      </c>
      <c r="M74" s="198">
        <v>0</v>
      </c>
      <c r="N74" s="198">
        <v>11.794369999999997</v>
      </c>
      <c r="O74" s="198">
        <v>-138.72223000000002</v>
      </c>
      <c r="P74" s="198">
        <v>0</v>
      </c>
      <c r="Q74" s="198">
        <v>-8.8723921914790207</v>
      </c>
      <c r="R74" s="198">
        <v>161.44739121618798</v>
      </c>
      <c r="S74" s="198">
        <v>-6.8414500000000986</v>
      </c>
      <c r="T74" s="198">
        <v>0</v>
      </c>
      <c r="U74" s="198">
        <v>21.812057398973142</v>
      </c>
      <c r="V74" s="198">
        <v>45.76418000000001</v>
      </c>
      <c r="W74" s="198">
        <v>0</v>
      </c>
      <c r="X74" s="198">
        <v>0.27214000000000671</v>
      </c>
      <c r="Y74" s="198">
        <v>0</v>
      </c>
      <c r="Z74" s="198">
        <v>0</v>
      </c>
      <c r="AA74" s="198">
        <v>105.15188999999998</v>
      </c>
      <c r="AB74" s="198">
        <v>1.2083628734403411</v>
      </c>
      <c r="AC74" s="198">
        <v>602.98878000000002</v>
      </c>
      <c r="AD74" s="198">
        <v>0</v>
      </c>
      <c r="AE74" s="198">
        <v>0</v>
      </c>
      <c r="AF74" s="198">
        <v>1563.1761360660789</v>
      </c>
      <c r="AG74" s="109"/>
      <c r="AH74" s="109"/>
      <c r="AI74" s="109"/>
      <c r="AJ74" s="109"/>
      <c r="AK74" s="109"/>
      <c r="AL74" s="109"/>
      <c r="AM74" s="109"/>
    </row>
    <row r="75" spans="1:39" x14ac:dyDescent="0.2">
      <c r="A75" s="199" t="s">
        <v>2008</v>
      </c>
      <c r="B75" s="198">
        <v>11812.092501812123</v>
      </c>
      <c r="C75" s="198">
        <v>31729.595989999994</v>
      </c>
      <c r="D75" s="198">
        <v>34548.043699092064</v>
      </c>
      <c r="E75" s="198">
        <v>1908.8937989754681</v>
      </c>
      <c r="F75" s="198">
        <v>0</v>
      </c>
      <c r="G75" s="198">
        <v>3601.1355143578494</v>
      </c>
      <c r="H75" s="198">
        <v>17031.468699999346</v>
      </c>
      <c r="I75" s="198">
        <v>0</v>
      </c>
      <c r="J75" s="198">
        <v>8356.11724756492</v>
      </c>
      <c r="K75" s="198">
        <v>0</v>
      </c>
      <c r="L75" s="198">
        <v>-11.492640000000002</v>
      </c>
      <c r="M75" s="198">
        <v>-403.29900999999995</v>
      </c>
      <c r="N75" s="198">
        <v>12042.816040000016</v>
      </c>
      <c r="O75" s="198">
        <v>33065.651259999984</v>
      </c>
      <c r="P75" s="198">
        <v>-39.128389999999982</v>
      </c>
      <c r="Q75" s="198">
        <v>739.08184774961035</v>
      </c>
      <c r="R75" s="198">
        <v>6851.8032414519757</v>
      </c>
      <c r="S75" s="198">
        <v>6736.4469400000016</v>
      </c>
      <c r="T75" s="198">
        <v>3593.7743989047781</v>
      </c>
      <c r="U75" s="198">
        <v>2585.3751563561364</v>
      </c>
      <c r="V75" s="198">
        <v>3424.9086900000011</v>
      </c>
      <c r="W75" s="198">
        <v>69.029259999999994</v>
      </c>
      <c r="X75" s="198">
        <v>704.54810999999597</v>
      </c>
      <c r="Y75" s="198">
        <v>2650.9052131876515</v>
      </c>
      <c r="Z75" s="198">
        <v>6395.5955294498735</v>
      </c>
      <c r="AA75" s="198">
        <v>2993.4685600000003</v>
      </c>
      <c r="AB75" s="198">
        <v>1407.1270996367684</v>
      </c>
      <c r="AC75" s="198">
        <v>14326.027240000001</v>
      </c>
      <c r="AD75" s="198">
        <v>9595.4114200000004</v>
      </c>
      <c r="AE75" s="198">
        <v>8134.6653572292253</v>
      </c>
      <c r="AF75" s="198">
        <v>223850.06277576779</v>
      </c>
      <c r="AG75" s="109"/>
      <c r="AH75" s="109"/>
      <c r="AI75" s="109"/>
      <c r="AJ75" s="109"/>
      <c r="AK75" s="109"/>
      <c r="AL75" s="109"/>
      <c r="AM75" s="109"/>
    </row>
    <row r="76" spans="1:39" ht="15.75" customHeight="1" x14ac:dyDescent="0.2">
      <c r="A76" s="199" t="s">
        <v>1222</v>
      </c>
      <c r="B76" s="198">
        <v>16335.193669785023</v>
      </c>
      <c r="C76" s="198">
        <v>7358.1530799999837</v>
      </c>
      <c r="D76" s="198">
        <v>11866.9414529531</v>
      </c>
      <c r="E76" s="198">
        <v>-27123.930274850518</v>
      </c>
      <c r="F76" s="198">
        <v>0</v>
      </c>
      <c r="G76" s="198">
        <v>5111.0857929350732</v>
      </c>
      <c r="H76" s="198">
        <v>56594.197139240685</v>
      </c>
      <c r="I76" s="198">
        <v>0</v>
      </c>
      <c r="J76" s="198">
        <v>3545.1186610027144</v>
      </c>
      <c r="K76" s="198">
        <v>0</v>
      </c>
      <c r="L76" s="198">
        <v>-695.37505000000021</v>
      </c>
      <c r="M76" s="198">
        <v>-1384.2304000000001</v>
      </c>
      <c r="N76" s="198">
        <v>6736.0256399999853</v>
      </c>
      <c r="O76" s="198">
        <v>-9661.6698000001761</v>
      </c>
      <c r="P76" s="198">
        <v>-656.20343000000014</v>
      </c>
      <c r="Q76" s="198">
        <v>-6513.9058216822441</v>
      </c>
      <c r="R76" s="198">
        <v>15660.932064748109</v>
      </c>
      <c r="S76" s="198">
        <v>-1974.0708900000154</v>
      </c>
      <c r="T76" s="198">
        <v>-25350.634773505324</v>
      </c>
      <c r="U76" s="198">
        <v>3300.300812483832</v>
      </c>
      <c r="V76" s="198">
        <v>-3753.0430799999908</v>
      </c>
      <c r="W76" s="198">
        <v>237.64799999999954</v>
      </c>
      <c r="X76" s="198">
        <v>-436.55601999994366</v>
      </c>
      <c r="Y76" s="198">
        <v>-6188.3260566309582</v>
      </c>
      <c r="Z76" s="198">
        <v>15364.281180147245</v>
      </c>
      <c r="AA76" s="198">
        <v>-1555.2328999999911</v>
      </c>
      <c r="AB76" s="198">
        <v>-905.13818303014807</v>
      </c>
      <c r="AC76" s="198">
        <v>6774.4899800000194</v>
      </c>
      <c r="AD76" s="198">
        <v>-1729.393599999994</v>
      </c>
      <c r="AE76" s="198">
        <v>-8080.7097131040919</v>
      </c>
      <c r="AF76" s="198">
        <v>52875.947480492345</v>
      </c>
      <c r="AG76" s="109"/>
      <c r="AH76" s="109"/>
      <c r="AI76" s="109"/>
      <c r="AJ76" s="109"/>
      <c r="AK76" s="109"/>
      <c r="AL76" s="109"/>
      <c r="AM76" s="109"/>
    </row>
    <row r="77" spans="1:39" x14ac:dyDescent="0.2">
      <c r="A77" s="200" t="s">
        <v>1223</v>
      </c>
      <c r="B77" s="198">
        <v>17.023694505868022</v>
      </c>
      <c r="C77" s="198">
        <v>-132.71025000000012</v>
      </c>
      <c r="D77" s="198">
        <v>1187.5209756974973</v>
      </c>
      <c r="E77" s="198">
        <v>8.4680000000000005E-2</v>
      </c>
      <c r="F77" s="198">
        <v>0</v>
      </c>
      <c r="G77" s="198">
        <v>0</v>
      </c>
      <c r="H77" s="198">
        <v>47.585389999999997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-8.8629400000000054</v>
      </c>
      <c r="O77" s="198">
        <v>-448.63071999999988</v>
      </c>
      <c r="P77" s="198">
        <v>0</v>
      </c>
      <c r="Q77" s="198">
        <v>0</v>
      </c>
      <c r="R77" s="198">
        <v>-8.5171600000000183</v>
      </c>
      <c r="S77" s="198">
        <v>-44.434779999999684</v>
      </c>
      <c r="T77" s="198">
        <v>0.21553999999999998</v>
      </c>
      <c r="U77" s="198">
        <v>0</v>
      </c>
      <c r="V77" s="198">
        <v>-18.418779999999998</v>
      </c>
      <c r="W77" s="198">
        <v>0</v>
      </c>
      <c r="X77" s="198">
        <v>0</v>
      </c>
      <c r="Y77" s="198">
        <v>0</v>
      </c>
      <c r="Z77" s="198">
        <v>8.5918170281000066</v>
      </c>
      <c r="AA77" s="198">
        <v>-212.55977000000013</v>
      </c>
      <c r="AB77" s="198">
        <v>-1.9702106303728428</v>
      </c>
      <c r="AC77" s="198">
        <v>5.5728700000000098</v>
      </c>
      <c r="AD77" s="198">
        <v>20.765239999999917</v>
      </c>
      <c r="AE77" s="198">
        <v>-58.927503981726105</v>
      </c>
      <c r="AF77" s="198">
        <v>352.32809261936637</v>
      </c>
      <c r="AG77" s="109"/>
      <c r="AH77" s="109"/>
      <c r="AI77" s="109"/>
      <c r="AJ77" s="109"/>
      <c r="AK77" s="109"/>
      <c r="AL77" s="109"/>
      <c r="AM77" s="109"/>
    </row>
    <row r="78" spans="1:39" x14ac:dyDescent="0.2">
      <c r="A78" s="200" t="s">
        <v>2017</v>
      </c>
      <c r="B78" s="198">
        <v>-427.02177598591658</v>
      </c>
      <c r="C78" s="198">
        <v>1260.5268899999987</v>
      </c>
      <c r="D78" s="198">
        <v>7121.9758098686862</v>
      </c>
      <c r="E78" s="198">
        <v>176.40929151011898</v>
      </c>
      <c r="F78" s="198">
        <v>0</v>
      </c>
      <c r="G78" s="198">
        <v>-69.373426367539793</v>
      </c>
      <c r="H78" s="198">
        <v>1023.5329600000111</v>
      </c>
      <c r="I78" s="198">
        <v>0</v>
      </c>
      <c r="J78" s="198">
        <v>-26.223754301562504</v>
      </c>
      <c r="K78" s="198">
        <v>0</v>
      </c>
      <c r="L78" s="198">
        <v>0</v>
      </c>
      <c r="M78" s="198">
        <v>0</v>
      </c>
      <c r="N78" s="198">
        <v>592.50572</v>
      </c>
      <c r="O78" s="198">
        <v>274.63976999999983</v>
      </c>
      <c r="P78" s="198">
        <v>7.1070000000000397E-2</v>
      </c>
      <c r="Q78" s="198">
        <v>4.5639347392149743</v>
      </c>
      <c r="R78" s="198">
        <v>2340.8225462839587</v>
      </c>
      <c r="S78" s="198">
        <v>1650.6324599999975</v>
      </c>
      <c r="T78" s="198">
        <v>406.13086638693119</v>
      </c>
      <c r="U78" s="198">
        <v>-49.480847133365785</v>
      </c>
      <c r="V78" s="198">
        <v>-119.56235000000001</v>
      </c>
      <c r="W78" s="198">
        <v>1.0385799999999998</v>
      </c>
      <c r="X78" s="198">
        <v>42.543910000000039</v>
      </c>
      <c r="Y78" s="198">
        <v>-124.01164507796585</v>
      </c>
      <c r="Z78" s="198">
        <v>311.3454518056879</v>
      </c>
      <c r="AA78" s="198">
        <v>519.25388999999973</v>
      </c>
      <c r="AB78" s="198">
        <v>-1.4977575776358381</v>
      </c>
      <c r="AC78" s="198">
        <v>175.93020999999996</v>
      </c>
      <c r="AD78" s="198">
        <v>252.14793</v>
      </c>
      <c r="AE78" s="198">
        <v>-220.31721401226147</v>
      </c>
      <c r="AF78" s="198">
        <v>15116.582520138358</v>
      </c>
      <c r="AG78" s="109"/>
      <c r="AH78" s="109"/>
      <c r="AI78" s="109"/>
      <c r="AJ78" s="109"/>
      <c r="AK78" s="109"/>
      <c r="AL78" s="109"/>
      <c r="AM78" s="109"/>
    </row>
    <row r="79" spans="1:39" x14ac:dyDescent="0.2">
      <c r="A79" s="201" t="s">
        <v>1520</v>
      </c>
      <c r="B79" s="198">
        <v>10847.795021952135</v>
      </c>
      <c r="C79" s="198">
        <v>5442.059369999999</v>
      </c>
      <c r="D79" s="198">
        <v>16196.308625769274</v>
      </c>
      <c r="E79" s="198">
        <v>219.91766811419174</v>
      </c>
      <c r="F79" s="198">
        <v>0</v>
      </c>
      <c r="G79" s="198">
        <v>4964.8849107269034</v>
      </c>
      <c r="H79" s="198">
        <v>7110.6683400000829</v>
      </c>
      <c r="I79" s="198">
        <v>0</v>
      </c>
      <c r="J79" s="198">
        <v>3586.6900221779665</v>
      </c>
      <c r="K79" s="198">
        <v>0</v>
      </c>
      <c r="L79" s="198">
        <v>-7.6466600000000016</v>
      </c>
      <c r="M79" s="198">
        <v>-27.685760000000002</v>
      </c>
      <c r="N79" s="198">
        <v>6010.3013899999969</v>
      </c>
      <c r="O79" s="198">
        <v>3009.002069999995</v>
      </c>
      <c r="P79" s="198">
        <v>289.83755999999994</v>
      </c>
      <c r="Q79" s="198">
        <v>638.69354165466473</v>
      </c>
      <c r="R79" s="198">
        <v>1058.8536886149927</v>
      </c>
      <c r="S79" s="198">
        <v>1490.2946400000039</v>
      </c>
      <c r="T79" s="198">
        <v>4143.1085430109943</v>
      </c>
      <c r="U79" s="198">
        <v>572.93164153746682</v>
      </c>
      <c r="V79" s="198">
        <v>593.22135999999989</v>
      </c>
      <c r="W79" s="198">
        <v>72.994450000000001</v>
      </c>
      <c r="X79" s="198">
        <v>669.2085699999999</v>
      </c>
      <c r="Y79" s="198">
        <v>213.41929084350093</v>
      </c>
      <c r="Z79" s="198">
        <v>6698.3861421435795</v>
      </c>
      <c r="AA79" s="198">
        <v>6480.6735899999985</v>
      </c>
      <c r="AB79" s="198">
        <v>10.602052606194144</v>
      </c>
      <c r="AC79" s="198">
        <v>2195.7092200000006</v>
      </c>
      <c r="AD79" s="198">
        <v>3170.3919999999998</v>
      </c>
      <c r="AE79" s="198">
        <v>1598.7991668883892</v>
      </c>
      <c r="AF79" s="198">
        <v>87249.420456040345</v>
      </c>
      <c r="AG79" s="109"/>
      <c r="AH79" s="109"/>
      <c r="AI79" s="109"/>
      <c r="AJ79" s="109"/>
      <c r="AK79" s="109"/>
      <c r="AL79" s="109"/>
      <c r="AM79" s="109"/>
    </row>
    <row r="80" spans="1:39" x14ac:dyDescent="0.2">
      <c r="A80" s="199" t="s">
        <v>1395</v>
      </c>
      <c r="B80" s="198">
        <v>26161.285662043676</v>
      </c>
      <c r="C80" s="198">
        <v>19780.365150000147</v>
      </c>
      <c r="D80" s="198">
        <v>23808.26034869927</v>
      </c>
      <c r="E80" s="198">
        <v>12.347917006663513</v>
      </c>
      <c r="F80" s="198">
        <v>0</v>
      </c>
      <c r="G80" s="198">
        <v>-74.388420177705584</v>
      </c>
      <c r="H80" s="198">
        <v>43109.839459999857</v>
      </c>
      <c r="I80" s="198">
        <v>0</v>
      </c>
      <c r="J80" s="198">
        <v>-1333.4682614973306</v>
      </c>
      <c r="K80" s="198">
        <v>0</v>
      </c>
      <c r="L80" s="198">
        <v>-310.76681000000002</v>
      </c>
      <c r="M80" s="198">
        <v>-808.8652699999999</v>
      </c>
      <c r="N80" s="198">
        <v>12547.06224000001</v>
      </c>
      <c r="O80" s="198">
        <v>18503.243179999292</v>
      </c>
      <c r="P80" s="198">
        <v>-289.60651000000024</v>
      </c>
      <c r="Q80" s="198">
        <v>1461.5694995797403</v>
      </c>
      <c r="R80" s="198">
        <v>18826.612927196406</v>
      </c>
      <c r="S80" s="198">
        <v>18583.390119999982</v>
      </c>
      <c r="T80" s="198">
        <v>1469.5593184223585</v>
      </c>
      <c r="U80" s="198">
        <v>10370.06327337953</v>
      </c>
      <c r="V80" s="198">
        <v>2039.7629899999993</v>
      </c>
      <c r="W80" s="198">
        <v>-3448.6138799999999</v>
      </c>
      <c r="X80" s="198">
        <v>3592.3816829497987</v>
      </c>
      <c r="Y80" s="198">
        <v>-1037.2664578919253</v>
      </c>
      <c r="Z80" s="198">
        <v>5623.5032756490727</v>
      </c>
      <c r="AA80" s="198">
        <v>6526.0419800000072</v>
      </c>
      <c r="AB80" s="198">
        <v>267.07331042594649</v>
      </c>
      <c r="AC80" s="198">
        <v>9115.8184599999986</v>
      </c>
      <c r="AD80" s="198">
        <v>12613.784389999993</v>
      </c>
      <c r="AE80" s="198">
        <v>-2775.9295181385392</v>
      </c>
      <c r="AF80" s="198">
        <v>224333.06005764622</v>
      </c>
      <c r="AG80" s="109"/>
      <c r="AH80" s="109"/>
      <c r="AI80" s="109"/>
      <c r="AJ80" s="109"/>
      <c r="AK80" s="109"/>
      <c r="AL80" s="109"/>
      <c r="AM80" s="109"/>
    </row>
    <row r="81" spans="1:39" x14ac:dyDescent="0.2">
      <c r="A81" s="199" t="s">
        <v>801</v>
      </c>
      <c r="B81" s="202">
        <v>-11885.452691259183</v>
      </c>
      <c r="C81" s="202">
        <v>18825.572949999947</v>
      </c>
      <c r="D81" s="202">
        <v>-8185.1892677844662</v>
      </c>
      <c r="E81" s="202">
        <v>-7868.1141065584452</v>
      </c>
      <c r="F81" s="202">
        <v>0</v>
      </c>
      <c r="G81" s="202">
        <v>-2072.1453988974226</v>
      </c>
      <c r="H81" s="202">
        <v>-35873.11260000326</v>
      </c>
      <c r="I81" s="202">
        <v>0</v>
      </c>
      <c r="J81" s="202">
        <v>-908.12036619148364</v>
      </c>
      <c r="K81" s="202">
        <v>0</v>
      </c>
      <c r="L81" s="202">
        <v>-421.09036000000066</v>
      </c>
      <c r="M81" s="202">
        <v>-78.567080000000004</v>
      </c>
      <c r="N81" s="202">
        <v>-619.53732399962212</v>
      </c>
      <c r="O81" s="202">
        <v>6921.7526799999496</v>
      </c>
      <c r="P81" s="202">
        <v>-740.71126000000072</v>
      </c>
      <c r="Q81" s="202">
        <v>2135.1157415980019</v>
      </c>
      <c r="R81" s="202">
        <v>6938.4147535697912</v>
      </c>
      <c r="S81" s="202">
        <v>38784.411340000006</v>
      </c>
      <c r="T81" s="202">
        <v>-501.43876570569807</v>
      </c>
      <c r="U81" s="202">
        <v>975.84548579410773</v>
      </c>
      <c r="V81" s="202">
        <v>2033.6326299999998</v>
      </c>
      <c r="W81" s="202">
        <v>86.468789999999998</v>
      </c>
      <c r="X81" s="202">
        <v>-2264.1300200000055</v>
      </c>
      <c r="Y81" s="202">
        <v>-4842.9599448406307</v>
      </c>
      <c r="Z81" s="202">
        <v>28189.062109947427</v>
      </c>
      <c r="AA81" s="202">
        <v>22150.93356999995</v>
      </c>
      <c r="AB81" s="202">
        <v>565.67591811893351</v>
      </c>
      <c r="AC81" s="202">
        <v>8319.5022200000021</v>
      </c>
      <c r="AD81" s="202">
        <v>18765.188899999954</v>
      </c>
      <c r="AE81" s="202">
        <v>-3769.1446101022771</v>
      </c>
      <c r="AF81" s="198">
        <v>74661.863293685587</v>
      </c>
      <c r="AG81" s="109"/>
      <c r="AH81" s="109"/>
      <c r="AI81" s="109"/>
      <c r="AJ81" s="109"/>
      <c r="AK81" s="109"/>
      <c r="AL81" s="109"/>
      <c r="AM81" s="109"/>
    </row>
    <row r="82" spans="1:39" x14ac:dyDescent="0.2">
      <c r="A82" s="199" t="s">
        <v>1225</v>
      </c>
      <c r="B82" s="198">
        <v>14023.506426695098</v>
      </c>
      <c r="C82" s="198">
        <v>-15480.714009999956</v>
      </c>
      <c r="D82" s="198">
        <v>13385.454184625569</v>
      </c>
      <c r="E82" s="198">
        <v>12474.153057939511</v>
      </c>
      <c r="F82" s="198">
        <v>0</v>
      </c>
      <c r="G82" s="198">
        <v>9023.4317399621523</v>
      </c>
      <c r="H82" s="198">
        <v>34789.160790002374</v>
      </c>
      <c r="I82" s="198">
        <v>0</v>
      </c>
      <c r="J82" s="198">
        <v>604.94265018979604</v>
      </c>
      <c r="K82" s="198">
        <v>0</v>
      </c>
      <c r="L82" s="198">
        <v>345.87414000000058</v>
      </c>
      <c r="M82" s="198">
        <v>-416.3136199999999</v>
      </c>
      <c r="N82" s="198">
        <v>1534.8835499997142</v>
      </c>
      <c r="O82" s="198">
        <v>4351.9493900000516</v>
      </c>
      <c r="P82" s="198">
        <v>714.05940000000066</v>
      </c>
      <c r="Q82" s="198">
        <v>-1575.0903457512868</v>
      </c>
      <c r="R82" s="198">
        <v>-4769.0589763288335</v>
      </c>
      <c r="S82" s="198">
        <v>-27669.585390000004</v>
      </c>
      <c r="T82" s="198">
        <v>-1561.0230409106471</v>
      </c>
      <c r="U82" s="198">
        <v>138.98422161904517</v>
      </c>
      <c r="V82" s="198">
        <v>-1655.9267999999997</v>
      </c>
      <c r="W82" s="198">
        <v>-24.912399999999952</v>
      </c>
      <c r="X82" s="198">
        <v>2045.0419900000056</v>
      </c>
      <c r="Y82" s="198">
        <v>3795.0060052403542</v>
      </c>
      <c r="Z82" s="198">
        <v>-20321.873598280246</v>
      </c>
      <c r="AA82" s="198">
        <v>-17459.085659999953</v>
      </c>
      <c r="AB82" s="198">
        <v>-241.80739128579648</v>
      </c>
      <c r="AC82" s="198">
        <v>5841.9803999999976</v>
      </c>
      <c r="AD82" s="198">
        <v>-12840.101749999956</v>
      </c>
      <c r="AE82" s="198">
        <v>6836.0569144591536</v>
      </c>
      <c r="AF82" s="198">
        <v>5888.9918781761407</v>
      </c>
      <c r="AG82" s="109"/>
      <c r="AH82" s="109"/>
      <c r="AI82" s="109"/>
      <c r="AJ82" s="109"/>
      <c r="AK82" s="109"/>
      <c r="AL82" s="109"/>
      <c r="AM82" s="109"/>
    </row>
    <row r="83" spans="1:39" ht="14.25" customHeight="1" x14ac:dyDescent="0.2">
      <c r="A83" s="199" t="s">
        <v>1226</v>
      </c>
      <c r="B83" s="198">
        <v>-67732.48052736446</v>
      </c>
      <c r="C83" s="198">
        <v>-53080.264633108643</v>
      </c>
      <c r="D83" s="198">
        <v>-45114.071005415928</v>
      </c>
      <c r="E83" s="198">
        <v>-25211.258471357698</v>
      </c>
      <c r="F83" s="198">
        <v>0</v>
      </c>
      <c r="G83" s="198">
        <v>-1479.9411974604054</v>
      </c>
      <c r="H83" s="198">
        <v>-47754.390409796026</v>
      </c>
      <c r="I83" s="198">
        <v>0</v>
      </c>
      <c r="J83" s="198">
        <v>-3768.7275999167141</v>
      </c>
      <c r="K83" s="198">
        <v>0</v>
      </c>
      <c r="L83" s="198">
        <v>-901.37495999999999</v>
      </c>
      <c r="M83" s="198">
        <v>-1000.1367100000001</v>
      </c>
      <c r="N83" s="198">
        <v>-29281.926810000034</v>
      </c>
      <c r="O83" s="198">
        <v>-11688.13380999997</v>
      </c>
      <c r="P83" s="198">
        <v>-1905.4828300000006</v>
      </c>
      <c r="Q83" s="198">
        <v>-3690.6733614290247</v>
      </c>
      <c r="R83" s="198">
        <v>-23472.289030792432</v>
      </c>
      <c r="S83" s="198">
        <v>-23475.288969999998</v>
      </c>
      <c r="T83" s="198">
        <v>-9864.1824968822075</v>
      </c>
      <c r="U83" s="198">
        <v>-7393.3007553940861</v>
      </c>
      <c r="V83" s="198">
        <v>-19221.469520000002</v>
      </c>
      <c r="W83" s="198">
        <v>2056.7711100000033</v>
      </c>
      <c r="X83" s="198">
        <v>-8247.139360000021</v>
      </c>
      <c r="Y83" s="198">
        <v>-31747.404681847773</v>
      </c>
      <c r="Z83" s="198">
        <v>-20610.772209034236</v>
      </c>
      <c r="AA83" s="198">
        <v>-20948.180670000002</v>
      </c>
      <c r="AB83" s="198">
        <v>-3196.3663536419217</v>
      </c>
      <c r="AC83" s="198">
        <v>-2738.1683599999919</v>
      </c>
      <c r="AD83" s="198">
        <v>-21045.910483750005</v>
      </c>
      <c r="AE83" s="198">
        <v>-6119.6902960249517</v>
      </c>
      <c r="AF83" s="198">
        <v>-488632.25440321647</v>
      </c>
      <c r="AG83" s="109"/>
      <c r="AH83" s="109"/>
      <c r="AI83" s="109"/>
      <c r="AJ83" s="109"/>
      <c r="AK83" s="109"/>
      <c r="AL83" s="109"/>
      <c r="AM83" s="109"/>
    </row>
    <row r="84" spans="1:39" ht="12" customHeight="1" x14ac:dyDescent="0.2">
      <c r="A84" s="199" t="s">
        <v>1227</v>
      </c>
      <c r="B84" s="198">
        <v>7695.4231143093066</v>
      </c>
      <c r="C84" s="198">
        <v>10162.067209999997</v>
      </c>
      <c r="D84" s="198">
        <v>22531.228043450101</v>
      </c>
      <c r="E84" s="198">
        <v>1396.9554386254226</v>
      </c>
      <c r="F84" s="198">
        <v>0</v>
      </c>
      <c r="G84" s="198">
        <v>2496.3268559443504</v>
      </c>
      <c r="H84" s="198">
        <v>30369.051042916384</v>
      </c>
      <c r="I84" s="198">
        <v>0</v>
      </c>
      <c r="J84" s="198">
        <v>-779.00001244122188</v>
      </c>
      <c r="K84" s="198">
        <v>0</v>
      </c>
      <c r="L84" s="198">
        <v>-26.584900000000001</v>
      </c>
      <c r="M84" s="198">
        <v>-378.97513999999995</v>
      </c>
      <c r="N84" s="198">
        <v>11710.704999999998</v>
      </c>
      <c r="O84" s="198">
        <v>4849.4286599999932</v>
      </c>
      <c r="P84" s="198">
        <v>131.92694</v>
      </c>
      <c r="Q84" s="198">
        <v>687.70849050995025</v>
      </c>
      <c r="R84" s="198">
        <v>12692.079684190905</v>
      </c>
      <c r="S84" s="198">
        <v>8324.4682300000022</v>
      </c>
      <c r="T84" s="198">
        <v>28198.896919454899</v>
      </c>
      <c r="U84" s="198">
        <v>742.46458953208253</v>
      </c>
      <c r="V84" s="198">
        <v>3229.1962000000003</v>
      </c>
      <c r="W84" s="198">
        <v>270.76195000000001</v>
      </c>
      <c r="X84" s="198">
        <v>478.00668000000059</v>
      </c>
      <c r="Y84" s="198">
        <v>-148.19939431578518</v>
      </c>
      <c r="Z84" s="198">
        <v>4717.0715759764526</v>
      </c>
      <c r="AA84" s="198">
        <v>4764.9865599999985</v>
      </c>
      <c r="AB84" s="198">
        <v>248.33646880874858</v>
      </c>
      <c r="AC84" s="198">
        <v>2100.1139199999989</v>
      </c>
      <c r="AD84" s="198">
        <v>7357.7613899999997</v>
      </c>
      <c r="AE84" s="198">
        <v>849.53441945483291</v>
      </c>
      <c r="AF84" s="198">
        <v>164671.73993641644</v>
      </c>
      <c r="AG84" s="109"/>
      <c r="AH84" s="109"/>
      <c r="AI84" s="109"/>
      <c r="AJ84" s="109"/>
      <c r="AK84" s="109"/>
      <c r="AL84" s="109"/>
      <c r="AM84" s="109"/>
    </row>
    <row r="85" spans="1:39" x14ac:dyDescent="0.2">
      <c r="A85" s="199" t="s">
        <v>2018</v>
      </c>
      <c r="B85" s="198">
        <v>8.8255335578536052</v>
      </c>
      <c r="C85" s="198">
        <v>-339.42515999999875</v>
      </c>
      <c r="D85" s="198">
        <v>-153.90289998242932</v>
      </c>
      <c r="E85" s="198">
        <v>-9.9629999999999996E-2</v>
      </c>
      <c r="F85" s="198">
        <v>0</v>
      </c>
      <c r="G85" s="198">
        <v>0</v>
      </c>
      <c r="H85" s="198">
        <v>2.3287299999999949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-29.462670000000021</v>
      </c>
      <c r="O85" s="198">
        <v>-350.05824999999999</v>
      </c>
      <c r="P85" s="198">
        <v>0</v>
      </c>
      <c r="Q85" s="198">
        <v>0</v>
      </c>
      <c r="R85" s="198">
        <v>-3.4639400000000191</v>
      </c>
      <c r="S85" s="198">
        <v>60.462540000000054</v>
      </c>
      <c r="T85" s="198">
        <v>0</v>
      </c>
      <c r="U85" s="198">
        <v>0</v>
      </c>
      <c r="V85" s="198">
        <v>-6.5199999999999998E-3</v>
      </c>
      <c r="W85" s="198">
        <v>0</v>
      </c>
      <c r="X85" s="198">
        <v>64.32875999999996</v>
      </c>
      <c r="Y85" s="198">
        <v>0</v>
      </c>
      <c r="Z85" s="198">
        <v>2.1764606624200789</v>
      </c>
      <c r="AA85" s="198">
        <v>-482.55268999999731</v>
      </c>
      <c r="AB85" s="198">
        <v>0</v>
      </c>
      <c r="AC85" s="198">
        <v>0</v>
      </c>
      <c r="AD85" s="198">
        <v>5.8398600000000211</v>
      </c>
      <c r="AE85" s="198">
        <v>-97.467495255487989</v>
      </c>
      <c r="AF85" s="198">
        <v>-1312.4773710176398</v>
      </c>
      <c r="AG85" s="109"/>
      <c r="AH85" s="109"/>
      <c r="AI85" s="109"/>
      <c r="AJ85" s="109"/>
      <c r="AK85" s="109"/>
      <c r="AL85" s="109"/>
      <c r="AM85" s="109"/>
    </row>
    <row r="86" spans="1:39" x14ac:dyDescent="0.2">
      <c r="A86" s="203" t="s">
        <v>2000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1E-14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15.457500000000037</v>
      </c>
      <c r="AD86" s="198">
        <v>0</v>
      </c>
      <c r="AE86" s="198">
        <v>0</v>
      </c>
      <c r="AF86" s="198">
        <v>15.4575</v>
      </c>
      <c r="AG86" s="109"/>
      <c r="AH86" s="109"/>
      <c r="AI86" s="109"/>
      <c r="AJ86" s="109"/>
      <c r="AK86" s="109"/>
      <c r="AL86" s="109"/>
      <c r="AM86" s="109"/>
    </row>
    <row r="87" spans="1:39" x14ac:dyDescent="0.2">
      <c r="A87" s="199" t="s">
        <v>2012</v>
      </c>
      <c r="B87" s="198">
        <v>925.3161397165394</v>
      </c>
      <c r="C87" s="198">
        <v>-6426.3208099999993</v>
      </c>
      <c r="D87" s="198">
        <v>2175.5460038975589</v>
      </c>
      <c r="E87" s="198">
        <v>76.956187815129908</v>
      </c>
      <c r="F87" s="198">
        <v>0</v>
      </c>
      <c r="G87" s="198">
        <v>-2213.6178285486581</v>
      </c>
      <c r="H87" s="198">
        <v>-4264.7601000003597</v>
      </c>
      <c r="I87" s="198">
        <v>0</v>
      </c>
      <c r="J87" s="198">
        <v>2992.8609427556444</v>
      </c>
      <c r="K87" s="198">
        <v>0</v>
      </c>
      <c r="L87" s="198">
        <v>-892.36757</v>
      </c>
      <c r="M87" s="198">
        <v>-161.73496999999998</v>
      </c>
      <c r="N87" s="198">
        <v>1344.1406700000011</v>
      </c>
      <c r="O87" s="198">
        <v>5929.2858100000449</v>
      </c>
      <c r="P87" s="198">
        <v>-380.61599999999999</v>
      </c>
      <c r="Q87" s="198">
        <v>160.97822774314864</v>
      </c>
      <c r="R87" s="198">
        <v>-13363.842171002794</v>
      </c>
      <c r="S87" s="198">
        <v>2049.2780800000005</v>
      </c>
      <c r="T87" s="198">
        <v>358.13700915921572</v>
      </c>
      <c r="U87" s="198">
        <v>353.25190197111607</v>
      </c>
      <c r="V87" s="198">
        <v>345.48221000000382</v>
      </c>
      <c r="W87" s="198">
        <v>12.993219999999999</v>
      </c>
      <c r="X87" s="198">
        <v>394.57472181155202</v>
      </c>
      <c r="Y87" s="198">
        <v>105.95513495058171</v>
      </c>
      <c r="Z87" s="198">
        <v>1277.6229732870422</v>
      </c>
      <c r="AA87" s="198">
        <v>1241.4413500000001</v>
      </c>
      <c r="AB87" s="198">
        <v>90.07046144668152</v>
      </c>
      <c r="AC87" s="198">
        <v>-385.22867999999994</v>
      </c>
      <c r="AD87" s="198">
        <v>880.69154999999785</v>
      </c>
      <c r="AE87" s="198">
        <v>494.53290012655333</v>
      </c>
      <c r="AF87" s="198">
        <v>-6879.3726348709979</v>
      </c>
      <c r="AG87" s="109"/>
      <c r="AH87" s="109"/>
      <c r="AI87" s="109"/>
      <c r="AJ87" s="109"/>
      <c r="AK87" s="109"/>
      <c r="AL87" s="109"/>
      <c r="AM87" s="109"/>
    </row>
    <row r="88" spans="1:39" x14ac:dyDescent="0.2">
      <c r="A88" s="199" t="s">
        <v>2002</v>
      </c>
      <c r="B88" s="198">
        <v>8.8585358614887735</v>
      </c>
      <c r="C88" s="198">
        <v>-340.50278000000003</v>
      </c>
      <c r="D88" s="198">
        <v>-7.3083657671471958</v>
      </c>
      <c r="E88" s="198">
        <v>0</v>
      </c>
      <c r="F88" s="198">
        <v>-2861.3833799999998</v>
      </c>
      <c r="G88" s="198">
        <v>0</v>
      </c>
      <c r="H88" s="198">
        <v>-0.18794999999999001</v>
      </c>
      <c r="I88" s="198">
        <v>0</v>
      </c>
      <c r="J88" s="198">
        <v>5.5218468740902613E-4</v>
      </c>
      <c r="K88" s="198">
        <v>-13333.041000000003</v>
      </c>
      <c r="L88" s="198">
        <v>0</v>
      </c>
      <c r="M88" s="198">
        <v>0</v>
      </c>
      <c r="N88" s="198">
        <v>0</v>
      </c>
      <c r="O88" s="198">
        <v>350.83389999999946</v>
      </c>
      <c r="P88" s="198">
        <v>0</v>
      </c>
      <c r="Q88" s="198">
        <v>0</v>
      </c>
      <c r="R88" s="198">
        <v>0</v>
      </c>
      <c r="S88" s="198">
        <v>-138.09409000000002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-0.40307999999999999</v>
      </c>
      <c r="AB88" s="198">
        <v>0</v>
      </c>
      <c r="AC88" s="198">
        <v>113.75326999999996</v>
      </c>
      <c r="AD88" s="198">
        <v>-0.33551999999999998</v>
      </c>
      <c r="AE88" s="198">
        <v>220.59898482701195</v>
      </c>
      <c r="AF88" s="198">
        <v>-15987.210922893963</v>
      </c>
      <c r="AG88" s="109"/>
      <c r="AH88" s="109"/>
      <c r="AI88" s="109"/>
      <c r="AJ88" s="109"/>
      <c r="AK88" s="109"/>
      <c r="AL88" s="109"/>
      <c r="AM88" s="109"/>
    </row>
    <row r="89" spans="1:39" x14ac:dyDescent="0.2">
      <c r="A89" s="203" t="s">
        <v>2142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1E-14</v>
      </c>
      <c r="I89" s="198">
        <v>0</v>
      </c>
      <c r="J89" s="198">
        <v>0</v>
      </c>
      <c r="K89" s="198">
        <v>0</v>
      </c>
      <c r="L89" s="198">
        <v>-0.59228000000000014</v>
      </c>
      <c r="M89" s="198">
        <v>0</v>
      </c>
      <c r="N89" s="198">
        <v>-174.52347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-40.699730000000031</v>
      </c>
      <c r="AB89" s="198">
        <v>0</v>
      </c>
      <c r="AC89" s="198">
        <v>-5.5735500000000027</v>
      </c>
      <c r="AD89" s="198">
        <v>0</v>
      </c>
      <c r="AE89" s="198">
        <v>0</v>
      </c>
      <c r="AF89" s="198">
        <v>-221.38903000000005</v>
      </c>
      <c r="AG89" s="109"/>
      <c r="AH89" s="109"/>
      <c r="AI89" s="109"/>
      <c r="AJ89" s="109"/>
      <c r="AK89" s="109"/>
      <c r="AL89" s="109"/>
      <c r="AM89" s="109"/>
    </row>
    <row r="90" spans="1:39" x14ac:dyDescent="0.2">
      <c r="A90" s="199" t="s">
        <v>2014</v>
      </c>
      <c r="B90" s="198">
        <v>734.99299997064213</v>
      </c>
      <c r="C90" s="198">
        <v>1437.8424000000036</v>
      </c>
      <c r="D90" s="198">
        <v>1174.7449087854586</v>
      </c>
      <c r="E90" s="198">
        <v>0</v>
      </c>
      <c r="F90" s="198">
        <v>0</v>
      </c>
      <c r="G90" s="198">
        <v>1857.2819076784601</v>
      </c>
      <c r="H90" s="198">
        <v>9.0000000000000008E-14</v>
      </c>
      <c r="I90" s="198">
        <v>-3433.2434399999993</v>
      </c>
      <c r="J90" s="198">
        <v>-68.697531764397041</v>
      </c>
      <c r="K90" s="198">
        <v>0</v>
      </c>
      <c r="L90" s="198">
        <v>0</v>
      </c>
      <c r="M90" s="198">
        <v>0</v>
      </c>
      <c r="N90" s="198">
        <v>238.8550400000002</v>
      </c>
      <c r="O90" s="198">
        <v>17.96377999999968</v>
      </c>
      <c r="P90" s="198">
        <v>0</v>
      </c>
      <c r="Q90" s="198">
        <v>0</v>
      </c>
      <c r="R90" s="198">
        <v>356.14444288652612</v>
      </c>
      <c r="S90" s="198">
        <v>0</v>
      </c>
      <c r="T90" s="198">
        <v>0</v>
      </c>
      <c r="U90" s="198">
        <v>-1.3499905357413298</v>
      </c>
      <c r="V90" s="198">
        <v>0</v>
      </c>
      <c r="W90" s="198">
        <v>0</v>
      </c>
      <c r="X90" s="198">
        <v>0</v>
      </c>
      <c r="Y90" s="198">
        <v>1.806151157993628</v>
      </c>
      <c r="Z90" s="198">
        <v>-1571.1064799999999</v>
      </c>
      <c r="AA90" s="198">
        <v>-2.1113199999999779</v>
      </c>
      <c r="AB90" s="198">
        <v>0</v>
      </c>
      <c r="AC90" s="198">
        <v>26.06258000000004</v>
      </c>
      <c r="AD90" s="198">
        <v>0</v>
      </c>
      <c r="AE90" s="198">
        <v>99.657778560138013</v>
      </c>
      <c r="AF90" s="198">
        <v>868.84322673908446</v>
      </c>
      <c r="AG90" s="109"/>
      <c r="AH90" s="109"/>
      <c r="AI90" s="109"/>
      <c r="AJ90" s="109"/>
      <c r="AK90" s="109"/>
      <c r="AL90" s="109"/>
      <c r="AM90" s="109"/>
    </row>
    <row r="91" spans="1:39" x14ac:dyDescent="0.2">
      <c r="A91" s="199" t="s">
        <v>2019</v>
      </c>
      <c r="B91" s="198">
        <v>2262.2645506118401</v>
      </c>
      <c r="C91" s="198">
        <v>1031.0677100000005</v>
      </c>
      <c r="D91" s="198">
        <v>725.13309864881819</v>
      </c>
      <c r="E91" s="198">
        <v>362.72751037646611</v>
      </c>
      <c r="F91" s="198">
        <v>0</v>
      </c>
      <c r="G91" s="198">
        <v>890.66656047081392</v>
      </c>
      <c r="H91" s="198">
        <v>7453.5502399991647</v>
      </c>
      <c r="I91" s="198">
        <v>0</v>
      </c>
      <c r="J91" s="198">
        <v>0</v>
      </c>
      <c r="K91" s="198">
        <v>0</v>
      </c>
      <c r="L91" s="198">
        <v>0</v>
      </c>
      <c r="M91" s="198">
        <v>-342.02568000000008</v>
      </c>
      <c r="N91" s="198">
        <v>1133.7285200000001</v>
      </c>
      <c r="O91" s="198">
        <v>640.39141999999993</v>
      </c>
      <c r="P91" s="198">
        <v>0</v>
      </c>
      <c r="Q91" s="198">
        <v>-203.48628069403424</v>
      </c>
      <c r="R91" s="198">
        <v>2361.2497064218114</v>
      </c>
      <c r="S91" s="198">
        <v>2572.7846000000004</v>
      </c>
      <c r="T91" s="198">
        <v>0</v>
      </c>
      <c r="U91" s="198">
        <v>0</v>
      </c>
      <c r="V91" s="198">
        <v>645.56759999999997</v>
      </c>
      <c r="W91" s="198">
        <v>0</v>
      </c>
      <c r="X91" s="198">
        <v>16.296439999999983</v>
      </c>
      <c r="Y91" s="198">
        <v>0</v>
      </c>
      <c r="Z91" s="198">
        <v>0</v>
      </c>
      <c r="AA91" s="198">
        <v>264.0005000000001</v>
      </c>
      <c r="AB91" s="198">
        <v>0</v>
      </c>
      <c r="AC91" s="198">
        <v>247.43431999999996</v>
      </c>
      <c r="AD91" s="198">
        <v>747.44637999999998</v>
      </c>
      <c r="AE91" s="198">
        <v>506.38046482798296</v>
      </c>
      <c r="AF91" s="198">
        <v>21315.177660662863</v>
      </c>
      <c r="AG91" s="109"/>
      <c r="AH91" s="109"/>
    </row>
    <row r="92" spans="1:39" x14ac:dyDescent="0.2">
      <c r="A92" s="204" t="s">
        <v>1401</v>
      </c>
      <c r="B92" s="198">
        <v>-381.73524405591331</v>
      </c>
      <c r="C92" s="198">
        <v>-1563.9395800000016</v>
      </c>
      <c r="D92" s="198">
        <v>1657.15398</v>
      </c>
      <c r="E92" s="198">
        <v>-112.27476407074026</v>
      </c>
      <c r="F92" s="198">
        <v>0</v>
      </c>
      <c r="G92" s="198">
        <v>395.06568472983957</v>
      </c>
      <c r="H92" s="198">
        <v>959.23014999995871</v>
      </c>
      <c r="I92" s="198">
        <v>0</v>
      </c>
      <c r="J92" s="198">
        <v>20.742260000000002</v>
      </c>
      <c r="K92" s="198">
        <v>0</v>
      </c>
      <c r="L92" s="198">
        <v>-14.188369999999999</v>
      </c>
      <c r="M92" s="198">
        <v>-19.748540000000002</v>
      </c>
      <c r="N92" s="198">
        <v>497.42277999999993</v>
      </c>
      <c r="O92" s="198">
        <v>-432.7208800000007</v>
      </c>
      <c r="P92" s="198">
        <v>12.006159999999999</v>
      </c>
      <c r="Q92" s="198">
        <v>0</v>
      </c>
      <c r="R92" s="198">
        <v>-1933.8552400000001</v>
      </c>
      <c r="S92" s="198">
        <v>-2558.2769199999998</v>
      </c>
      <c r="T92" s="198">
        <v>-217.3811019857865</v>
      </c>
      <c r="U92" s="198">
        <v>573.53542999999991</v>
      </c>
      <c r="V92" s="198">
        <v>296.56189999999998</v>
      </c>
      <c r="W92" s="198">
        <v>-25.582760000000011</v>
      </c>
      <c r="X92" s="198">
        <v>295.53410000000014</v>
      </c>
      <c r="Y92" s="198">
        <v>-134.78675713602397</v>
      </c>
      <c r="Z92" s="198">
        <v>-91.436290000000042</v>
      </c>
      <c r="AA92" s="198">
        <v>-899.00201000000004</v>
      </c>
      <c r="AB92" s="198">
        <v>-71.095271008603532</v>
      </c>
      <c r="AC92" s="198">
        <v>912.84931999999969</v>
      </c>
      <c r="AD92" s="198">
        <v>558.2903399999999</v>
      </c>
      <c r="AE92" s="198">
        <v>77.630443288680141</v>
      </c>
      <c r="AF92" s="198">
        <v>-2200.001180238592</v>
      </c>
      <c r="AG92" s="109"/>
      <c r="AH92" s="109"/>
    </row>
    <row r="93" spans="1:39" x14ac:dyDescent="0.2">
      <c r="A93" s="204" t="s">
        <v>1402</v>
      </c>
      <c r="B93" s="198">
        <v>1178.9455511023398</v>
      </c>
      <c r="C93" s="198">
        <v>-850.85323000000096</v>
      </c>
      <c r="D93" s="198">
        <v>-688.17205999999999</v>
      </c>
      <c r="E93" s="198">
        <v>80.192690000000013</v>
      </c>
      <c r="F93" s="198">
        <v>0</v>
      </c>
      <c r="G93" s="198">
        <v>29.155969999999993</v>
      </c>
      <c r="H93" s="198">
        <v>-39.694730000001577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-62.036609999999925</v>
      </c>
      <c r="O93" s="198">
        <v>147.87872999999999</v>
      </c>
      <c r="P93" s="198">
        <v>0</v>
      </c>
      <c r="Q93" s="198">
        <v>0</v>
      </c>
      <c r="R93" s="198">
        <v>-918.7338700000015</v>
      </c>
      <c r="S93" s="198">
        <v>795.18813000000034</v>
      </c>
      <c r="T93" s="198">
        <v>-812.29642375233482</v>
      </c>
      <c r="U93" s="198">
        <v>51.723507281319307</v>
      </c>
      <c r="V93" s="198">
        <v>12.107899999999983</v>
      </c>
      <c r="W93" s="198">
        <v>7.6227499999999564</v>
      </c>
      <c r="X93" s="198">
        <v>19.426589999999997</v>
      </c>
      <c r="Y93" s="198">
        <v>-635.58185482069553</v>
      </c>
      <c r="Z93" s="198">
        <v>464.80659557231519</v>
      </c>
      <c r="AA93" s="198">
        <v>1.1730799999999977</v>
      </c>
      <c r="AB93" s="198">
        <v>5.5422111480599998</v>
      </c>
      <c r="AC93" s="198">
        <v>-2.8677700000000006</v>
      </c>
      <c r="AD93" s="198">
        <v>-1.5556199999999998</v>
      </c>
      <c r="AE93" s="198">
        <v>105.0058481405174</v>
      </c>
      <c r="AF93" s="198">
        <v>-1113.0226153284823</v>
      </c>
      <c r="AG93" s="109"/>
      <c r="AH93" s="109"/>
    </row>
    <row r="94" spans="1:39" ht="13.5" thickBot="1" x14ac:dyDescent="0.25">
      <c r="A94" s="205" t="s">
        <v>2020</v>
      </c>
      <c r="B94" s="206">
        <v>0</v>
      </c>
      <c r="C94" s="206">
        <v>1946.5120331086055</v>
      </c>
      <c r="D94" s="206">
        <v>7279.5265800000016</v>
      </c>
      <c r="E94" s="206">
        <v>3658.4671599999997</v>
      </c>
      <c r="F94" s="206">
        <v>0</v>
      </c>
      <c r="G94" s="206">
        <v>0</v>
      </c>
      <c r="H94" s="206">
        <v>504.16069708333356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383.69812999999522</v>
      </c>
      <c r="O94" s="206">
        <v>8503.9499499999984</v>
      </c>
      <c r="P94" s="206">
        <v>0</v>
      </c>
      <c r="Q94" s="206">
        <v>0</v>
      </c>
      <c r="R94" s="206">
        <v>-673.59223999999995</v>
      </c>
      <c r="S94" s="206">
        <v>561.0546299999985</v>
      </c>
      <c r="T94" s="206">
        <v>539.21737999999971</v>
      </c>
      <c r="U94" s="206">
        <v>0</v>
      </c>
      <c r="V94" s="206">
        <v>0</v>
      </c>
      <c r="W94" s="206">
        <v>-36.7988</v>
      </c>
      <c r="X94" s="206">
        <v>0</v>
      </c>
      <c r="Y94" s="206">
        <v>0</v>
      </c>
      <c r="Z94" s="206">
        <v>2205.8131800000001</v>
      </c>
      <c r="AA94" s="206">
        <v>0</v>
      </c>
      <c r="AB94" s="206">
        <v>0</v>
      </c>
      <c r="AC94" s="206">
        <v>0</v>
      </c>
      <c r="AD94" s="206">
        <v>394.6798637500014</v>
      </c>
      <c r="AE94" s="206">
        <v>0</v>
      </c>
      <c r="AF94" s="206">
        <v>25266.688563941934</v>
      </c>
      <c r="AG94" s="109"/>
      <c r="AH94" s="109"/>
    </row>
    <row r="95" spans="1:39" x14ac:dyDescent="0.2">
      <c r="A95" s="97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</row>
    <row r="96" spans="1:39" x14ac:dyDescent="0.2">
      <c r="A96" s="97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</row>
    <row r="97" spans="1:34" x14ac:dyDescent="0.2">
      <c r="A97" s="97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</row>
    <row r="98" spans="1:34" x14ac:dyDescent="0.2"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</row>
    <row r="99" spans="1:34" x14ac:dyDescent="0.2"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</row>
    <row r="100" spans="1:34" x14ac:dyDescent="0.2"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</row>
    <row r="101" spans="1:34" x14ac:dyDescent="0.2"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</row>
    <row r="102" spans="1:34" x14ac:dyDescent="0.2"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</row>
    <row r="103" spans="1:34" x14ac:dyDescent="0.2"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</row>
    <row r="104" spans="1:34" x14ac:dyDescent="0.2"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</row>
    <row r="105" spans="1:34" x14ac:dyDescent="0.2"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</row>
    <row r="106" spans="1:34" x14ac:dyDescent="0.2"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</row>
    <row r="107" spans="1:34" x14ac:dyDescent="0.2"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</row>
    <row r="108" spans="1:34" x14ac:dyDescent="0.2"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</row>
    <row r="109" spans="1:34" x14ac:dyDescent="0.2"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</row>
    <row r="110" spans="1:34" x14ac:dyDescent="0.2"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</row>
    <row r="111" spans="1:34" x14ac:dyDescent="0.2"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</row>
    <row r="112" spans="1:34" x14ac:dyDescent="0.2"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</row>
    <row r="113" spans="2:34" x14ac:dyDescent="0.2"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</row>
    <row r="114" spans="2:34" x14ac:dyDescent="0.2"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</row>
    <row r="115" spans="2:34" x14ac:dyDescent="0.2"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</row>
    <row r="116" spans="2:34" x14ac:dyDescent="0.2"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</row>
    <row r="117" spans="2:34" x14ac:dyDescent="0.2"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</row>
  </sheetData>
  <mergeCells count="2">
    <mergeCell ref="A5:O6"/>
    <mergeCell ref="P5:AF6"/>
  </mergeCells>
  <phoneticPr fontId="54" type="noConversion"/>
  <conditionalFormatting sqref="C8:AF8">
    <cfRule type="expression" dxfId="140" priority="4" stopIfTrue="1">
      <formula>#REF!=1</formula>
    </cfRule>
  </conditionalFormatting>
  <conditionalFormatting sqref="AF8">
    <cfRule type="expression" dxfId="139" priority="1" stopIfTrue="1">
      <formula>$AA8=1</formula>
    </cfRule>
  </conditionalFormatting>
  <conditionalFormatting sqref="AF8">
    <cfRule type="expression" dxfId="138" priority="878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7" fitToWidth="2" orientation="portrait" r:id="rId1"/>
  <headerFooter alignWithMargins="0"/>
  <colBreaks count="1" manualBreakCount="1">
    <brk id="15" min="2" max="93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BG104"/>
  <sheetViews>
    <sheetView showGridLines="0" zoomScaleNormal="100" workbookViewId="0">
      <pane xSplit="1" ySplit="8" topLeftCell="K65" activePane="bottomRight" state="frozen"/>
      <selection activeCell="AM19" sqref="AM19"/>
      <selection pane="topRight" activeCell="AM19" sqref="AM19"/>
      <selection pane="bottomLeft" activeCell="AM19" sqref="AM19"/>
      <selection pane="bottomRight" activeCell="A5" sqref="A5:O6"/>
    </sheetView>
  </sheetViews>
  <sheetFormatPr defaultRowHeight="11.25" x14ac:dyDescent="0.2"/>
  <cols>
    <col min="1" max="1" width="40.140625" style="392" customWidth="1"/>
    <col min="2" max="2" width="8.42578125" style="534" bestFit="1" customWidth="1"/>
    <col min="3" max="4" width="9.5703125" style="534" bestFit="1" customWidth="1"/>
    <col min="5" max="5" width="10.85546875" style="534" bestFit="1" customWidth="1"/>
    <col min="6" max="6" width="9.5703125" style="534" bestFit="1" customWidth="1"/>
    <col min="7" max="7" width="8.7109375" style="534" bestFit="1" customWidth="1"/>
    <col min="8" max="8" width="9.5703125" style="534" bestFit="1" customWidth="1"/>
    <col min="9" max="9" width="10.85546875" style="534" bestFit="1" customWidth="1"/>
    <col min="10" max="10" width="8.7109375" style="534" bestFit="1" customWidth="1"/>
    <col min="11" max="11" width="9.5703125" style="534" bestFit="1" customWidth="1"/>
    <col min="12" max="12" width="8.7109375" style="534" bestFit="1" customWidth="1"/>
    <col min="13" max="13" width="8.42578125" style="534" bestFit="1" customWidth="1"/>
    <col min="14" max="14" width="9.28515625" style="534" bestFit="1" customWidth="1"/>
    <col min="15" max="16" width="9.5703125" style="534" bestFit="1" customWidth="1"/>
    <col min="17" max="17" width="8.7109375" style="534" bestFit="1" customWidth="1"/>
    <col min="18" max="18" width="9.28515625" style="534" bestFit="1" customWidth="1"/>
    <col min="19" max="22" width="9.5703125" style="534" bestFit="1" customWidth="1"/>
    <col min="23" max="23" width="8.7109375" style="534" bestFit="1" customWidth="1"/>
    <col min="24" max="24" width="9.5703125" style="534" bestFit="1" customWidth="1"/>
    <col min="25" max="25" width="9.28515625" style="534" bestFit="1" customWidth="1"/>
    <col min="26" max="26" width="9.5703125" style="534" bestFit="1" customWidth="1"/>
    <col min="27" max="27" width="8.42578125" style="534" bestFit="1" customWidth="1"/>
    <col min="28" max="28" width="9.5703125" style="534" bestFit="1" customWidth="1"/>
    <col min="29" max="29" width="8.7109375" style="534" bestFit="1" customWidth="1"/>
    <col min="30" max="30" width="9.5703125" style="534" bestFit="1" customWidth="1"/>
    <col min="31" max="31" width="8.42578125" style="534" bestFit="1" customWidth="1"/>
    <col min="32" max="33" width="9.5703125" style="534" bestFit="1" customWidth="1"/>
    <col min="34" max="34" width="11.7109375" style="535" bestFit="1" customWidth="1"/>
    <col min="35" max="35" width="10.7109375" style="535" customWidth="1"/>
    <col min="36" max="16384" width="9.140625" style="536"/>
  </cols>
  <sheetData>
    <row r="1" spans="1:41" ht="12.75" x14ac:dyDescent="0.2">
      <c r="A1" s="877" t="s">
        <v>624</v>
      </c>
    </row>
    <row r="2" spans="1:41" ht="12.75" x14ac:dyDescent="0.2">
      <c r="A2" s="877" t="s">
        <v>625</v>
      </c>
    </row>
    <row r="3" spans="1:41" s="1044" customFormat="1" ht="15" customHeight="1" x14ac:dyDescent="0.2">
      <c r="A3" s="1139" t="s">
        <v>942</v>
      </c>
      <c r="AH3" s="1138" t="s">
        <v>1124</v>
      </c>
      <c r="AI3" s="1055"/>
    </row>
    <row r="4" spans="1:41" s="487" customFormat="1" ht="12" customHeight="1" x14ac:dyDescent="0.2">
      <c r="AI4" s="492"/>
    </row>
    <row r="5" spans="1:41" s="487" customFormat="1" ht="18" customHeight="1" x14ac:dyDescent="0.2">
      <c r="A5" s="1983" t="s">
        <v>1483</v>
      </c>
      <c r="B5" s="1983"/>
      <c r="C5" s="1983"/>
      <c r="D5" s="1983"/>
      <c r="E5" s="1983"/>
      <c r="F5" s="1983"/>
      <c r="G5" s="1983"/>
      <c r="H5" s="1983"/>
      <c r="I5" s="1983"/>
      <c r="J5" s="1983"/>
      <c r="K5" s="1983"/>
      <c r="L5" s="1983"/>
      <c r="M5" s="1983"/>
      <c r="N5" s="1983"/>
      <c r="O5" s="1983"/>
      <c r="P5" s="1984" t="s">
        <v>1484</v>
      </c>
      <c r="Q5" s="1984"/>
      <c r="R5" s="1984"/>
      <c r="S5" s="1984"/>
      <c r="T5" s="1984"/>
      <c r="U5" s="1984"/>
      <c r="V5" s="1984"/>
      <c r="W5" s="1984"/>
      <c r="X5" s="1984"/>
      <c r="Y5" s="1984"/>
      <c r="Z5" s="1984"/>
      <c r="AA5" s="1984"/>
      <c r="AB5" s="1984"/>
      <c r="AC5" s="1984"/>
      <c r="AD5" s="1984"/>
      <c r="AE5" s="1984"/>
      <c r="AF5" s="1984"/>
      <c r="AG5" s="1984"/>
      <c r="AH5" s="1984"/>
      <c r="AI5" s="492"/>
    </row>
    <row r="6" spans="1:41" s="487" customFormat="1" ht="18" customHeight="1" x14ac:dyDescent="0.2">
      <c r="A6" s="1983"/>
      <c r="B6" s="1983"/>
      <c r="C6" s="1983"/>
      <c r="D6" s="1983"/>
      <c r="E6" s="1983"/>
      <c r="F6" s="1983"/>
      <c r="G6" s="1983"/>
      <c r="H6" s="1983"/>
      <c r="I6" s="1983"/>
      <c r="J6" s="1983"/>
      <c r="K6" s="1983"/>
      <c r="L6" s="1983"/>
      <c r="M6" s="1983"/>
      <c r="N6" s="1983"/>
      <c r="O6" s="1983"/>
      <c r="P6" s="1984"/>
      <c r="Q6" s="1984"/>
      <c r="R6" s="1984"/>
      <c r="S6" s="1984"/>
      <c r="T6" s="1984"/>
      <c r="U6" s="1984"/>
      <c r="V6" s="1984"/>
      <c r="W6" s="1984"/>
      <c r="X6" s="1984"/>
      <c r="Y6" s="1984"/>
      <c r="Z6" s="1984"/>
      <c r="AA6" s="1984"/>
      <c r="AB6" s="1984"/>
      <c r="AC6" s="1984"/>
      <c r="AD6" s="1984"/>
      <c r="AE6" s="1984"/>
      <c r="AF6" s="1984"/>
      <c r="AG6" s="1984"/>
      <c r="AH6" s="1984"/>
      <c r="AI6" s="492"/>
    </row>
    <row r="7" spans="1:41" ht="12" customHeight="1" thickBot="1" x14ac:dyDescent="0.25"/>
    <row r="8" spans="1:41" s="376" customFormat="1" ht="69.95" customHeight="1" thickBot="1" x14ac:dyDescent="0.25">
      <c r="A8" s="1349"/>
      <c r="B8" s="1350" t="s">
        <v>1876</v>
      </c>
      <c r="C8" s="1350" t="s">
        <v>1538</v>
      </c>
      <c r="D8" s="1350" t="s">
        <v>1074</v>
      </c>
      <c r="E8" s="1350" t="s">
        <v>1033</v>
      </c>
      <c r="F8" s="1350" t="s">
        <v>1899</v>
      </c>
      <c r="G8" s="1350" t="s">
        <v>1901</v>
      </c>
      <c r="H8" s="1350" t="s">
        <v>1900</v>
      </c>
      <c r="I8" s="1350" t="s">
        <v>1090</v>
      </c>
      <c r="J8" s="1350" t="s">
        <v>140</v>
      </c>
      <c r="K8" s="1350" t="s">
        <v>1976</v>
      </c>
      <c r="L8" s="1350" t="s">
        <v>1902</v>
      </c>
      <c r="M8" s="1350" t="s">
        <v>1129</v>
      </c>
      <c r="N8" s="1350" t="s">
        <v>999</v>
      </c>
      <c r="O8" s="1350" t="s">
        <v>1908</v>
      </c>
      <c r="P8" s="1350" t="s">
        <v>1076</v>
      </c>
      <c r="Q8" s="1350" t="s">
        <v>1102</v>
      </c>
      <c r="R8" s="1350" t="s">
        <v>1997</v>
      </c>
      <c r="S8" s="1350" t="s">
        <v>1881</v>
      </c>
      <c r="T8" s="1350" t="s">
        <v>1028</v>
      </c>
      <c r="U8" s="1350" t="s">
        <v>1753</v>
      </c>
      <c r="V8" s="1350" t="s">
        <v>1077</v>
      </c>
      <c r="W8" s="1350" t="s">
        <v>1032</v>
      </c>
      <c r="X8" s="1350" t="s">
        <v>1031</v>
      </c>
      <c r="Y8" s="1350" t="s">
        <v>1101</v>
      </c>
      <c r="Z8" s="1350" t="s">
        <v>1934</v>
      </c>
      <c r="AA8" s="1350" t="s">
        <v>1877</v>
      </c>
      <c r="AB8" s="1350" t="s">
        <v>1100</v>
      </c>
      <c r="AC8" s="1350" t="s">
        <v>1073</v>
      </c>
      <c r="AD8" s="1350" t="s">
        <v>1488</v>
      </c>
      <c r="AE8" s="1350" t="s">
        <v>1886</v>
      </c>
      <c r="AF8" s="1350" t="s">
        <v>1029</v>
      </c>
      <c r="AG8" s="1350" t="s">
        <v>1022</v>
      </c>
      <c r="AH8" s="1349" t="s">
        <v>1407</v>
      </c>
      <c r="AI8" s="666"/>
    </row>
    <row r="9" spans="1:41" ht="12" x14ac:dyDescent="0.2">
      <c r="A9" s="1343" t="s">
        <v>802</v>
      </c>
      <c r="B9" s="1353">
        <f t="shared" ref="B9:AG9" si="0">SUM(B10:B32)</f>
        <v>3778.5590999999999</v>
      </c>
      <c r="C9" s="1353">
        <f t="shared" si="0"/>
        <v>850758.34141293459</v>
      </c>
      <c r="D9" s="1353">
        <f t="shared" si="0"/>
        <v>930693.78546000004</v>
      </c>
      <c r="E9" s="1353">
        <f t="shared" si="0"/>
        <v>1243477.3062900023</v>
      </c>
      <c r="F9" s="1353">
        <f t="shared" si="0"/>
        <v>196091.47664859999</v>
      </c>
      <c r="G9" s="1353">
        <f t="shared" si="0"/>
        <v>3780.5903599999997</v>
      </c>
      <c r="H9" s="1353">
        <f t="shared" si="0"/>
        <v>274780.0704856689</v>
      </c>
      <c r="I9" s="1353">
        <f t="shared" si="0"/>
        <v>1277193.8684000005</v>
      </c>
      <c r="J9" s="1353">
        <f t="shared" si="0"/>
        <v>11505.303619999999</v>
      </c>
      <c r="K9" s="1353">
        <f t="shared" si="0"/>
        <v>174446.27194999999</v>
      </c>
      <c r="L9" s="1353">
        <f t="shared" si="0"/>
        <v>11980.343364115</v>
      </c>
      <c r="M9" s="1353">
        <f t="shared" si="0"/>
        <v>3709.4236799999994</v>
      </c>
      <c r="N9" s="1353">
        <f t="shared" si="0"/>
        <v>75813.609070000006</v>
      </c>
      <c r="O9" s="1353">
        <f t="shared" si="0"/>
        <v>675729.40347000002</v>
      </c>
      <c r="P9" s="1353">
        <f t="shared" si="0"/>
        <v>539180.60049999983</v>
      </c>
      <c r="Q9" s="1353">
        <f t="shared" si="0"/>
        <v>57636.373529999997</v>
      </c>
      <c r="R9" s="1353">
        <f t="shared" si="0"/>
        <v>84741.665119999991</v>
      </c>
      <c r="S9" s="1353">
        <f t="shared" si="0"/>
        <v>590161.99803000013</v>
      </c>
      <c r="T9" s="1353">
        <f t="shared" si="0"/>
        <v>727022.00952999992</v>
      </c>
      <c r="U9" s="1353">
        <f t="shared" si="0"/>
        <v>113348.95971000001</v>
      </c>
      <c r="V9" s="1353">
        <f t="shared" si="0"/>
        <v>175296.82042999999</v>
      </c>
      <c r="W9" s="1353">
        <f t="shared" si="0"/>
        <v>52866.35826999999</v>
      </c>
      <c r="X9" s="1353">
        <f t="shared" si="0"/>
        <v>112354.00712000005</v>
      </c>
      <c r="Y9" s="1353">
        <f t="shared" si="0"/>
        <v>46241.592119999994</v>
      </c>
      <c r="Z9" s="1353">
        <f t="shared" si="0"/>
        <v>361157.64506000007</v>
      </c>
      <c r="AA9" s="1353">
        <f t="shared" si="0"/>
        <v>264.32855000000001</v>
      </c>
      <c r="AB9" s="1353">
        <f t="shared" si="0"/>
        <v>253825.49085999999</v>
      </c>
      <c r="AC9" s="1353">
        <f t="shared" si="0"/>
        <v>84951.807069999995</v>
      </c>
      <c r="AD9" s="1353">
        <f t="shared" si="0"/>
        <v>305718.19177999988</v>
      </c>
      <c r="AE9" s="1353">
        <f t="shared" si="0"/>
        <v>4189.9828300000008</v>
      </c>
      <c r="AF9" s="1353">
        <f t="shared" si="0"/>
        <v>607976.82292999991</v>
      </c>
      <c r="AG9" s="1353">
        <f t="shared" si="0"/>
        <v>216105.95347000001</v>
      </c>
      <c r="AH9" s="1354">
        <f t="shared" ref="AH9:AH40" si="1">SUM(B9:AG9)</f>
        <v>10066778.96022132</v>
      </c>
      <c r="AI9" s="667"/>
    </row>
    <row r="10" spans="1:41" ht="12" x14ac:dyDescent="0.2">
      <c r="A10" s="197" t="s">
        <v>1219</v>
      </c>
      <c r="B10" s="888">
        <v>0</v>
      </c>
      <c r="C10" s="888">
        <v>116003.65505999998</v>
      </c>
      <c r="D10" s="888">
        <v>261868.88225999998</v>
      </c>
      <c r="E10" s="888">
        <v>151680.64309999964</v>
      </c>
      <c r="F10" s="888">
        <v>2504.3546800000004</v>
      </c>
      <c r="G10" s="888">
        <v>0</v>
      </c>
      <c r="H10" s="888">
        <v>0</v>
      </c>
      <c r="I10" s="888">
        <v>6651.0614699998014</v>
      </c>
      <c r="J10" s="888">
        <v>0</v>
      </c>
      <c r="K10" s="888">
        <v>0</v>
      </c>
      <c r="L10" s="888">
        <v>0</v>
      </c>
      <c r="M10" s="888">
        <v>0</v>
      </c>
      <c r="N10" s="888">
        <v>453.09760000000006</v>
      </c>
      <c r="O10" s="888">
        <v>36869.596640000003</v>
      </c>
      <c r="P10" s="888">
        <v>26697.856520000005</v>
      </c>
      <c r="Q10" s="888">
        <v>0</v>
      </c>
      <c r="R10" s="888">
        <v>76.813919999999982</v>
      </c>
      <c r="S10" s="888">
        <v>68534.860090000002</v>
      </c>
      <c r="T10" s="888">
        <v>57305.692989999996</v>
      </c>
      <c r="U10" s="888">
        <v>1546.1151500000001</v>
      </c>
      <c r="V10" s="888">
        <v>283.16134000000011</v>
      </c>
      <c r="W10" s="888">
        <v>0</v>
      </c>
      <c r="X10" s="888">
        <v>689.7031300000001</v>
      </c>
      <c r="Y10" s="888">
        <v>79.694829999999996</v>
      </c>
      <c r="Z10" s="888">
        <v>31763.075799999999</v>
      </c>
      <c r="AA10" s="888">
        <v>0</v>
      </c>
      <c r="AB10" s="888">
        <v>1040.5169900000001</v>
      </c>
      <c r="AC10" s="888">
        <v>3621.7912999999999</v>
      </c>
      <c r="AD10" s="888">
        <v>3991.1015299999999</v>
      </c>
      <c r="AE10" s="888">
        <v>0</v>
      </c>
      <c r="AF10" s="888">
        <v>284571.73865000001</v>
      </c>
      <c r="AG10" s="888">
        <v>10555.935729999999</v>
      </c>
      <c r="AH10" s="888">
        <f t="shared" si="1"/>
        <v>1066789.3487799997</v>
      </c>
      <c r="AI10" s="668"/>
      <c r="AJ10" s="537"/>
      <c r="AK10" s="537"/>
      <c r="AL10" s="537"/>
      <c r="AM10" s="537"/>
      <c r="AN10" s="537"/>
      <c r="AO10" s="537"/>
    </row>
    <row r="11" spans="1:41" s="538" customFormat="1" ht="12" x14ac:dyDescent="0.2">
      <c r="A11" s="197" t="s">
        <v>1220</v>
      </c>
      <c r="B11" s="888">
        <v>0</v>
      </c>
      <c r="C11" s="888">
        <v>1127.0067699999993</v>
      </c>
      <c r="D11" s="888">
        <v>961.27740000000006</v>
      </c>
      <c r="E11" s="888">
        <v>1446.0107499999979</v>
      </c>
      <c r="F11" s="888">
        <v>0</v>
      </c>
      <c r="G11" s="888">
        <v>0</v>
      </c>
      <c r="H11" s="888">
        <v>0</v>
      </c>
      <c r="I11" s="888">
        <v>3341.9835099999905</v>
      </c>
      <c r="J11" s="888">
        <v>0</v>
      </c>
      <c r="K11" s="888">
        <v>5987.7063599999992</v>
      </c>
      <c r="L11" s="888">
        <v>0</v>
      </c>
      <c r="M11" s="888">
        <v>7.1743300000000003</v>
      </c>
      <c r="N11" s="888">
        <v>50.021269999999994</v>
      </c>
      <c r="O11" s="888">
        <v>2000.26676</v>
      </c>
      <c r="P11" s="888">
        <v>925.65032000000008</v>
      </c>
      <c r="Q11" s="888">
        <v>0</v>
      </c>
      <c r="R11" s="888">
        <v>357.92543999999998</v>
      </c>
      <c r="S11" s="888">
        <v>887.20166000000017</v>
      </c>
      <c r="T11" s="888">
        <v>706.4901799999999</v>
      </c>
      <c r="U11" s="888">
        <v>44.031020000000005</v>
      </c>
      <c r="V11" s="888">
        <v>324.40871999999996</v>
      </c>
      <c r="W11" s="888">
        <v>37.145620000000001</v>
      </c>
      <c r="X11" s="888">
        <v>212.77858000000001</v>
      </c>
      <c r="Y11" s="888">
        <v>0</v>
      </c>
      <c r="Z11" s="888">
        <v>0</v>
      </c>
      <c r="AA11" s="888">
        <v>0</v>
      </c>
      <c r="AB11" s="888">
        <v>296.2417299999999</v>
      </c>
      <c r="AC11" s="888">
        <v>10.28532</v>
      </c>
      <c r="AD11" s="888">
        <v>1849.1696499999998</v>
      </c>
      <c r="AE11" s="888">
        <v>3.5368599999999999</v>
      </c>
      <c r="AF11" s="888">
        <v>0</v>
      </c>
      <c r="AG11" s="888">
        <v>78.008759999999995</v>
      </c>
      <c r="AH11" s="888">
        <f t="shared" si="1"/>
        <v>20654.321009999985</v>
      </c>
      <c r="AI11" s="668"/>
      <c r="AJ11" s="537"/>
      <c r="AK11" s="537"/>
      <c r="AL11" s="537"/>
      <c r="AM11" s="537"/>
      <c r="AN11" s="537"/>
      <c r="AO11" s="537"/>
    </row>
    <row r="12" spans="1:41" ht="12" x14ac:dyDescent="0.2">
      <c r="A12" s="199" t="s">
        <v>1221</v>
      </c>
      <c r="B12" s="888">
        <v>0</v>
      </c>
      <c r="C12" s="888">
        <v>19305.960999980987</v>
      </c>
      <c r="D12" s="888">
        <v>61907.96908000001</v>
      </c>
      <c r="E12" s="888">
        <v>44501.023630001371</v>
      </c>
      <c r="F12" s="888">
        <v>8845.4070800000009</v>
      </c>
      <c r="G12" s="888">
        <v>0</v>
      </c>
      <c r="H12" s="888">
        <v>10963.289206900001</v>
      </c>
      <c r="I12" s="888">
        <v>29909.458040002755</v>
      </c>
      <c r="J12" s="888">
        <v>6342.6409699999995</v>
      </c>
      <c r="K12" s="888">
        <v>55864.925709999989</v>
      </c>
      <c r="L12" s="888">
        <v>0</v>
      </c>
      <c r="M12" s="888">
        <v>788.61135999999999</v>
      </c>
      <c r="N12" s="888">
        <v>1886.0409999999999</v>
      </c>
      <c r="O12" s="888">
        <v>29190.368279999995</v>
      </c>
      <c r="P12" s="888">
        <v>69205.103170000017</v>
      </c>
      <c r="Q12" s="888">
        <v>1992.2345800000001</v>
      </c>
      <c r="R12" s="888">
        <v>1631.54422</v>
      </c>
      <c r="S12" s="888">
        <v>11021.261819999996</v>
      </c>
      <c r="T12" s="888">
        <v>11766.59735</v>
      </c>
      <c r="U12" s="888">
        <v>5717.2996800000001</v>
      </c>
      <c r="V12" s="888">
        <v>3875.2049400000005</v>
      </c>
      <c r="W12" s="888">
        <v>330.42821999999995</v>
      </c>
      <c r="X12" s="888">
        <v>7529.2904000000008</v>
      </c>
      <c r="Y12" s="888">
        <v>1352.662</v>
      </c>
      <c r="Z12" s="888">
        <v>9728.6720700000005</v>
      </c>
      <c r="AA12" s="888">
        <v>7.2792299999999992</v>
      </c>
      <c r="AB12" s="888">
        <v>5880.7985699999999</v>
      </c>
      <c r="AC12" s="888">
        <v>10306.068959999999</v>
      </c>
      <c r="AD12" s="888">
        <v>9159.9416700000002</v>
      </c>
      <c r="AE12" s="888">
        <v>170.87360999999999</v>
      </c>
      <c r="AF12" s="888">
        <v>13165.201350000003</v>
      </c>
      <c r="AG12" s="888">
        <v>22627.053469999999</v>
      </c>
      <c r="AH12" s="888">
        <f t="shared" si="1"/>
        <v>454973.21066688508</v>
      </c>
      <c r="AI12" s="668"/>
      <c r="AJ12" s="537"/>
      <c r="AK12" s="537"/>
      <c r="AL12" s="537"/>
      <c r="AM12" s="537"/>
      <c r="AN12" s="537"/>
      <c r="AO12" s="537"/>
    </row>
    <row r="13" spans="1:41" ht="12" x14ac:dyDescent="0.2">
      <c r="A13" s="199" t="s">
        <v>1222</v>
      </c>
      <c r="B13" s="888">
        <v>0</v>
      </c>
      <c r="C13" s="888">
        <v>263508.73411999486</v>
      </c>
      <c r="D13" s="888">
        <v>170942.17913999999</v>
      </c>
      <c r="E13" s="888">
        <v>338009.09433000034</v>
      </c>
      <c r="F13" s="888">
        <v>60913.370210000001</v>
      </c>
      <c r="G13" s="888">
        <v>0</v>
      </c>
      <c r="H13" s="888">
        <v>48757.099861970979</v>
      </c>
      <c r="I13" s="888">
        <v>433697.86774000246</v>
      </c>
      <c r="J13" s="888">
        <v>0</v>
      </c>
      <c r="K13" s="888">
        <v>5426.5509699999993</v>
      </c>
      <c r="L13" s="888">
        <v>0</v>
      </c>
      <c r="M13" s="888">
        <v>1588.8972999999999</v>
      </c>
      <c r="N13" s="888">
        <v>32609.0448</v>
      </c>
      <c r="O13" s="888">
        <v>202892.09076999998</v>
      </c>
      <c r="P13" s="888">
        <v>105354.75084999991</v>
      </c>
      <c r="Q13" s="888">
        <v>8967.1020399999998</v>
      </c>
      <c r="R13" s="888">
        <v>29923.03456</v>
      </c>
      <c r="S13" s="888">
        <v>180140.6601700001</v>
      </c>
      <c r="T13" s="888">
        <v>186817.24089999998</v>
      </c>
      <c r="U13" s="888">
        <v>26101.802449999999</v>
      </c>
      <c r="V13" s="888">
        <v>59469.74454</v>
      </c>
      <c r="W13" s="888">
        <v>3041.8431</v>
      </c>
      <c r="X13" s="888">
        <v>22184.557640000043</v>
      </c>
      <c r="Y13" s="888">
        <v>25686.814880000005</v>
      </c>
      <c r="Z13" s="888">
        <v>103228.27252999999</v>
      </c>
      <c r="AA13" s="888">
        <v>99.936360000000008</v>
      </c>
      <c r="AB13" s="888">
        <v>72019.339689999979</v>
      </c>
      <c r="AC13" s="888">
        <v>14139.475039999999</v>
      </c>
      <c r="AD13" s="888">
        <v>82619.857029999999</v>
      </c>
      <c r="AE13" s="888">
        <v>2591.3793500000002</v>
      </c>
      <c r="AF13" s="888">
        <v>99728.087079999998</v>
      </c>
      <c r="AG13" s="888">
        <v>43120.826209999999</v>
      </c>
      <c r="AH13" s="888">
        <f t="shared" si="1"/>
        <v>2623579.6536619696</v>
      </c>
      <c r="AI13" s="668"/>
      <c r="AJ13" s="537"/>
      <c r="AK13" s="537"/>
      <c r="AL13" s="537"/>
      <c r="AM13" s="537"/>
      <c r="AN13" s="537"/>
      <c r="AO13" s="537"/>
    </row>
    <row r="14" spans="1:41" ht="12" x14ac:dyDescent="0.2">
      <c r="A14" s="887" t="s">
        <v>800</v>
      </c>
      <c r="B14" s="888">
        <v>0</v>
      </c>
      <c r="C14" s="888">
        <v>0</v>
      </c>
      <c r="D14" s="888">
        <v>0</v>
      </c>
      <c r="E14" s="888">
        <v>0</v>
      </c>
      <c r="F14" s="888">
        <v>0</v>
      </c>
      <c r="G14" s="888">
        <v>0</v>
      </c>
      <c r="H14" s="888">
        <v>0</v>
      </c>
      <c r="I14" s="888">
        <v>1E-52</v>
      </c>
      <c r="J14" s="888">
        <v>0</v>
      </c>
      <c r="K14" s="888">
        <v>0</v>
      </c>
      <c r="L14" s="888">
        <v>0</v>
      </c>
      <c r="M14" s="888">
        <v>0</v>
      </c>
      <c r="N14" s="888">
        <v>0</v>
      </c>
      <c r="O14" s="888">
        <v>0</v>
      </c>
      <c r="P14" s="888">
        <v>0</v>
      </c>
      <c r="Q14" s="888">
        <v>0</v>
      </c>
      <c r="R14" s="888">
        <v>5.2880200000000004</v>
      </c>
      <c r="S14" s="888">
        <v>0</v>
      </c>
      <c r="T14" s="888">
        <v>0</v>
      </c>
      <c r="U14" s="888">
        <v>0</v>
      </c>
      <c r="V14" s="888">
        <v>0</v>
      </c>
      <c r="W14" s="888">
        <v>0</v>
      </c>
      <c r="X14" s="888">
        <v>0</v>
      </c>
      <c r="Y14" s="888">
        <v>0</v>
      </c>
      <c r="Z14" s="888">
        <v>0</v>
      </c>
      <c r="AA14" s="888">
        <v>0</v>
      </c>
      <c r="AB14" s="888">
        <v>147.63654</v>
      </c>
      <c r="AC14" s="888">
        <v>0</v>
      </c>
      <c r="AD14" s="888">
        <v>0</v>
      </c>
      <c r="AE14" s="888">
        <v>0</v>
      </c>
      <c r="AF14" s="888">
        <v>0</v>
      </c>
      <c r="AG14" s="888">
        <v>0</v>
      </c>
      <c r="AH14" s="888">
        <f t="shared" si="1"/>
        <v>152.92455999999999</v>
      </c>
      <c r="AI14" s="668"/>
      <c r="AJ14" s="537"/>
      <c r="AK14" s="537"/>
      <c r="AL14" s="537"/>
      <c r="AM14" s="537"/>
      <c r="AN14" s="537"/>
      <c r="AO14" s="537"/>
    </row>
    <row r="15" spans="1:41" ht="12" x14ac:dyDescent="0.2">
      <c r="A15" s="200" t="s">
        <v>1223</v>
      </c>
      <c r="B15" s="888">
        <v>0</v>
      </c>
      <c r="C15" s="888">
        <v>4285.9043000000011</v>
      </c>
      <c r="D15" s="888">
        <v>1130.5579700000001</v>
      </c>
      <c r="E15" s="888">
        <v>6022.1612599999999</v>
      </c>
      <c r="F15" s="888">
        <v>0</v>
      </c>
      <c r="G15" s="888">
        <v>0</v>
      </c>
      <c r="H15" s="888">
        <v>0</v>
      </c>
      <c r="I15" s="888">
        <v>988.12861999999996</v>
      </c>
      <c r="J15" s="888">
        <v>0</v>
      </c>
      <c r="K15" s="888">
        <v>0</v>
      </c>
      <c r="L15" s="888">
        <v>0</v>
      </c>
      <c r="M15" s="888">
        <v>0</v>
      </c>
      <c r="N15" s="888">
        <v>0</v>
      </c>
      <c r="O15" s="888">
        <v>70.8125</v>
      </c>
      <c r="P15" s="888">
        <v>19245.837319999999</v>
      </c>
      <c r="Q15" s="888">
        <v>0</v>
      </c>
      <c r="R15" s="888">
        <v>77.22345</v>
      </c>
      <c r="S15" s="888">
        <v>-4.6888900000000007</v>
      </c>
      <c r="T15" s="888">
        <v>16110.728330000002</v>
      </c>
      <c r="U15" s="888">
        <v>0</v>
      </c>
      <c r="V15" s="888">
        <v>0</v>
      </c>
      <c r="W15" s="888">
        <v>0</v>
      </c>
      <c r="X15" s="888">
        <v>119.38771</v>
      </c>
      <c r="Y15" s="888">
        <v>0</v>
      </c>
      <c r="Z15" s="888">
        <v>673.36644999999999</v>
      </c>
      <c r="AA15" s="888">
        <v>0</v>
      </c>
      <c r="AB15" s="888">
        <v>6146.3920300000009</v>
      </c>
      <c r="AC15" s="888">
        <v>75.617850000000004</v>
      </c>
      <c r="AD15" s="888">
        <v>834.12198000000001</v>
      </c>
      <c r="AE15" s="888">
        <v>0</v>
      </c>
      <c r="AF15" s="888">
        <v>1319.2694299999998</v>
      </c>
      <c r="AG15" s="888">
        <v>232.56497999999999</v>
      </c>
      <c r="AH15" s="888">
        <f t="shared" si="1"/>
        <v>57327.38529000002</v>
      </c>
      <c r="AI15" s="668"/>
      <c r="AJ15" s="537"/>
      <c r="AK15" s="537"/>
      <c r="AL15" s="537"/>
      <c r="AM15" s="537"/>
      <c r="AN15" s="537"/>
      <c r="AO15" s="537"/>
    </row>
    <row r="16" spans="1:41" ht="12" x14ac:dyDescent="0.2">
      <c r="A16" s="200" t="s">
        <v>2017</v>
      </c>
      <c r="B16" s="888">
        <v>0</v>
      </c>
      <c r="C16" s="888">
        <v>2977.5311200000001</v>
      </c>
      <c r="D16" s="888">
        <v>18607.97984</v>
      </c>
      <c r="E16" s="888">
        <v>36059.851320000045</v>
      </c>
      <c r="F16" s="888">
        <v>1021.39262</v>
      </c>
      <c r="G16" s="888">
        <v>0</v>
      </c>
      <c r="H16" s="888">
        <v>929.12674000000004</v>
      </c>
      <c r="I16" s="888">
        <v>7828.7508699999989</v>
      </c>
      <c r="J16" s="888">
        <v>0</v>
      </c>
      <c r="K16" s="888">
        <v>1.32161</v>
      </c>
      <c r="L16" s="888">
        <v>0</v>
      </c>
      <c r="M16" s="888">
        <v>1.5217799999999999</v>
      </c>
      <c r="N16" s="888">
        <v>266.60971999999998</v>
      </c>
      <c r="O16" s="888">
        <v>1749.4412200000002</v>
      </c>
      <c r="P16" s="888">
        <v>6591.5882499999998</v>
      </c>
      <c r="Q16" s="888">
        <v>0</v>
      </c>
      <c r="R16" s="888">
        <v>516.72770000000003</v>
      </c>
      <c r="S16" s="888">
        <v>7126.1250399999999</v>
      </c>
      <c r="T16" s="888">
        <v>13789.28001</v>
      </c>
      <c r="U16" s="888">
        <v>23.61853</v>
      </c>
      <c r="V16" s="888">
        <v>67.368460000000013</v>
      </c>
      <c r="W16" s="888">
        <v>0.98551999999999995</v>
      </c>
      <c r="X16" s="888">
        <v>63.477629999999998</v>
      </c>
      <c r="Y16" s="888">
        <v>25.818650000000002</v>
      </c>
      <c r="Z16" s="888">
        <v>2286.85698</v>
      </c>
      <c r="AA16" s="888">
        <v>0</v>
      </c>
      <c r="AB16" s="888">
        <v>4202.4349599999996</v>
      </c>
      <c r="AC16" s="888">
        <v>22.134640000000001</v>
      </c>
      <c r="AD16" s="888">
        <v>2873.1410399999995</v>
      </c>
      <c r="AE16" s="888">
        <v>3.2492399999999995</v>
      </c>
      <c r="AF16" s="888">
        <v>5103.1140700000005</v>
      </c>
      <c r="AG16" s="888">
        <v>391.92037999999997</v>
      </c>
      <c r="AH16" s="888">
        <f t="shared" si="1"/>
        <v>112531.36794000003</v>
      </c>
      <c r="AI16" s="668"/>
      <c r="AJ16" s="537"/>
      <c r="AK16" s="537"/>
      <c r="AL16" s="537"/>
      <c r="AM16" s="537"/>
      <c r="AN16" s="537"/>
      <c r="AO16" s="537"/>
    </row>
    <row r="17" spans="1:41" s="538" customFormat="1" ht="12" x14ac:dyDescent="0.2">
      <c r="A17" s="201" t="s">
        <v>1520</v>
      </c>
      <c r="B17" s="888">
        <v>244.79900000000001</v>
      </c>
      <c r="C17" s="888">
        <v>17483.150369999996</v>
      </c>
      <c r="D17" s="888">
        <v>26841.078769999996</v>
      </c>
      <c r="E17" s="888">
        <v>27184.099660000018</v>
      </c>
      <c r="F17" s="888">
        <v>2561.7596199999998</v>
      </c>
      <c r="G17" s="888">
        <v>0</v>
      </c>
      <c r="H17" s="888">
        <v>8559.5485600000011</v>
      </c>
      <c r="I17" s="888">
        <v>26858.772250000002</v>
      </c>
      <c r="J17" s="888">
        <v>0</v>
      </c>
      <c r="K17" s="888">
        <v>19620.261600000002</v>
      </c>
      <c r="L17" s="888">
        <v>0</v>
      </c>
      <c r="M17" s="888">
        <v>85.785139999999998</v>
      </c>
      <c r="N17" s="888">
        <v>590.72867999999994</v>
      </c>
      <c r="O17" s="888">
        <v>26583.431470000003</v>
      </c>
      <c r="P17" s="888">
        <v>17273.895180000003</v>
      </c>
      <c r="Q17" s="888">
        <v>10.51412</v>
      </c>
      <c r="R17" s="888">
        <v>3684.5586299999995</v>
      </c>
      <c r="S17" s="888">
        <v>10690.65518</v>
      </c>
      <c r="T17" s="888">
        <v>12407.099180000001</v>
      </c>
      <c r="U17" s="888">
        <v>1145.4598100000001</v>
      </c>
      <c r="V17" s="888">
        <v>2272.9690299999997</v>
      </c>
      <c r="W17" s="888">
        <v>107.61779999999999</v>
      </c>
      <c r="X17" s="888">
        <v>1674.2267900000004</v>
      </c>
      <c r="Y17" s="888">
        <v>265.64647999999994</v>
      </c>
      <c r="Z17" s="888">
        <v>14791.735789999997</v>
      </c>
      <c r="AA17" s="888">
        <v>0.76269000000000009</v>
      </c>
      <c r="AB17" s="888">
        <v>8975.4104699999989</v>
      </c>
      <c r="AC17" s="888">
        <v>211.01962</v>
      </c>
      <c r="AD17" s="888">
        <v>7006.0625300000002</v>
      </c>
      <c r="AE17" s="888">
        <v>40.762709999999998</v>
      </c>
      <c r="AF17" s="888">
        <v>9683.4782899999955</v>
      </c>
      <c r="AG17" s="888">
        <v>11575.88142</v>
      </c>
      <c r="AH17" s="888">
        <f t="shared" si="1"/>
        <v>258431.17084000001</v>
      </c>
      <c r="AI17" s="668"/>
      <c r="AJ17" s="537"/>
      <c r="AK17" s="537"/>
      <c r="AL17" s="537"/>
      <c r="AM17" s="537"/>
      <c r="AN17" s="537"/>
      <c r="AO17" s="537"/>
    </row>
    <row r="18" spans="1:41" s="538" customFormat="1" ht="12" x14ac:dyDescent="0.2">
      <c r="A18" s="199" t="s">
        <v>1395</v>
      </c>
      <c r="B18" s="888">
        <v>1887.9659999999999</v>
      </c>
      <c r="C18" s="888">
        <v>120213.74958288703</v>
      </c>
      <c r="D18" s="888">
        <v>158052.24899000002</v>
      </c>
      <c r="E18" s="888">
        <v>187081.73592000062</v>
      </c>
      <c r="F18" s="888">
        <v>23981.501439999996</v>
      </c>
      <c r="G18" s="888">
        <v>0</v>
      </c>
      <c r="H18" s="888">
        <v>62143.739422980019</v>
      </c>
      <c r="I18" s="888">
        <v>252450.28228000129</v>
      </c>
      <c r="J18" s="888">
        <v>0</v>
      </c>
      <c r="K18" s="888">
        <v>24701.650580000005</v>
      </c>
      <c r="L18" s="888">
        <v>0</v>
      </c>
      <c r="M18" s="888">
        <v>325.66297000000003</v>
      </c>
      <c r="N18" s="888">
        <v>4988.3635100000001</v>
      </c>
      <c r="O18" s="888">
        <v>83057.890650000016</v>
      </c>
      <c r="P18" s="888">
        <v>111361.27453</v>
      </c>
      <c r="Q18" s="888">
        <v>263.90391999999997</v>
      </c>
      <c r="R18" s="888">
        <v>21607.489080000003</v>
      </c>
      <c r="S18" s="888">
        <v>84045.252139999982</v>
      </c>
      <c r="T18" s="888">
        <v>105913.66577000001</v>
      </c>
      <c r="U18" s="888">
        <v>33830.249989999997</v>
      </c>
      <c r="V18" s="888">
        <v>12096.248070000001</v>
      </c>
      <c r="W18" s="888">
        <v>662.17196000000001</v>
      </c>
      <c r="X18" s="888">
        <v>20979.799910000002</v>
      </c>
      <c r="Y18" s="888">
        <v>2928.6790000000005</v>
      </c>
      <c r="Z18" s="888">
        <v>59355.245980000014</v>
      </c>
      <c r="AA18" s="888">
        <v>48.20478</v>
      </c>
      <c r="AB18" s="888">
        <v>41268.56351</v>
      </c>
      <c r="AC18" s="888">
        <v>4969.5655299999989</v>
      </c>
      <c r="AD18" s="888">
        <v>43319.733779999988</v>
      </c>
      <c r="AE18" s="888">
        <v>359.09931</v>
      </c>
      <c r="AF18" s="888">
        <v>74561.970969999995</v>
      </c>
      <c r="AG18" s="888">
        <v>56742.898139999998</v>
      </c>
      <c r="AH18" s="888">
        <f t="shared" si="1"/>
        <v>1593198.8077158688</v>
      </c>
      <c r="AI18" s="668"/>
      <c r="AJ18" s="537"/>
      <c r="AK18" s="537"/>
      <c r="AL18" s="537"/>
      <c r="AM18" s="537"/>
      <c r="AN18" s="537"/>
      <c r="AO18" s="537"/>
    </row>
    <row r="19" spans="1:41" s="538" customFormat="1" ht="12" x14ac:dyDescent="0.2">
      <c r="A19" s="199" t="s">
        <v>801</v>
      </c>
      <c r="B19" s="888">
        <v>1121.8243500000001</v>
      </c>
      <c r="C19" s="888">
        <v>65605.239359977015</v>
      </c>
      <c r="D19" s="888">
        <v>46088.043919999996</v>
      </c>
      <c r="E19" s="888">
        <v>65668.29808000011</v>
      </c>
      <c r="F19" s="888">
        <v>11218.390440000001</v>
      </c>
      <c r="G19" s="888">
        <v>0</v>
      </c>
      <c r="H19" s="888">
        <v>25117.570643318002</v>
      </c>
      <c r="I19" s="888">
        <v>70289.437289998532</v>
      </c>
      <c r="J19" s="888">
        <v>0</v>
      </c>
      <c r="K19" s="888">
        <v>2874.2282599999999</v>
      </c>
      <c r="L19" s="888">
        <v>0</v>
      </c>
      <c r="M19" s="888">
        <v>78.532710000000009</v>
      </c>
      <c r="N19" s="888">
        <v>854.38916999999992</v>
      </c>
      <c r="O19" s="888">
        <v>19136.183530000002</v>
      </c>
      <c r="P19" s="888">
        <v>76624.052510000009</v>
      </c>
      <c r="Q19" s="888">
        <v>61.430500000000009</v>
      </c>
      <c r="R19" s="888">
        <v>3453.76307</v>
      </c>
      <c r="S19" s="888">
        <v>21847.346059999996</v>
      </c>
      <c r="T19" s="888">
        <v>49475.639450000002</v>
      </c>
      <c r="U19" s="888">
        <v>4979.4494199999999</v>
      </c>
      <c r="V19" s="888">
        <v>3746.0717900000004</v>
      </c>
      <c r="W19" s="888">
        <v>73.224419999999995</v>
      </c>
      <c r="X19" s="888">
        <v>5631.6093499999997</v>
      </c>
      <c r="Y19" s="888">
        <v>438.88696999999996</v>
      </c>
      <c r="Z19" s="888">
        <v>35405.516069999998</v>
      </c>
      <c r="AA19" s="888">
        <v>5.2237000000000009</v>
      </c>
      <c r="AB19" s="888">
        <v>27707.775560000002</v>
      </c>
      <c r="AC19" s="888">
        <v>1841.1945900000001</v>
      </c>
      <c r="AD19" s="888">
        <v>15650.612929999999</v>
      </c>
      <c r="AE19" s="888">
        <v>28.649769999999997</v>
      </c>
      <c r="AF19" s="888">
        <v>33826.442599999995</v>
      </c>
      <c r="AG19" s="888">
        <v>34155.84173</v>
      </c>
      <c r="AH19" s="888">
        <f t="shared" si="1"/>
        <v>623004.86824329349</v>
      </c>
      <c r="AI19" s="668"/>
      <c r="AJ19" s="537"/>
      <c r="AK19" s="537"/>
      <c r="AL19" s="537"/>
      <c r="AM19" s="537"/>
      <c r="AN19" s="537"/>
      <c r="AO19" s="537"/>
    </row>
    <row r="20" spans="1:41" ht="12" x14ac:dyDescent="0.2">
      <c r="A20" s="199" t="s">
        <v>1225</v>
      </c>
      <c r="B20" s="888">
        <v>33.545149999999907</v>
      </c>
      <c r="C20" s="888">
        <v>12586.323400088959</v>
      </c>
      <c r="D20" s="888">
        <v>5116.8666900000053</v>
      </c>
      <c r="E20" s="888">
        <v>32181.06172000002</v>
      </c>
      <c r="F20" s="888">
        <v>4276.4658803000002</v>
      </c>
      <c r="G20" s="888">
        <v>0</v>
      </c>
      <c r="H20" s="888">
        <v>4306.6908256999996</v>
      </c>
      <c r="I20" s="888">
        <v>20614.233689999372</v>
      </c>
      <c r="J20" s="888">
        <v>0</v>
      </c>
      <c r="K20" s="888">
        <v>1566.0605899999998</v>
      </c>
      <c r="L20" s="888">
        <v>0</v>
      </c>
      <c r="M20" s="888">
        <v>29.093499999999985</v>
      </c>
      <c r="N20" s="888">
        <v>444.49307000000027</v>
      </c>
      <c r="O20" s="888">
        <v>1800.6990500000009</v>
      </c>
      <c r="P20" s="888">
        <v>15082.870569999994</v>
      </c>
      <c r="Q20" s="888">
        <v>56.486349999999987</v>
      </c>
      <c r="R20" s="888">
        <v>1202.0267999999994</v>
      </c>
      <c r="S20" s="888">
        <v>10572.874190000013</v>
      </c>
      <c r="T20" s="888">
        <v>11824.360000000008</v>
      </c>
      <c r="U20" s="888">
        <v>7067.1166399999984</v>
      </c>
      <c r="V20" s="888">
        <v>82.131429999999696</v>
      </c>
      <c r="W20" s="888">
        <v>136.96560000000002</v>
      </c>
      <c r="X20" s="888">
        <v>1438.5618300000001</v>
      </c>
      <c r="Y20" s="888">
        <v>570.85256000000027</v>
      </c>
      <c r="Z20" s="888">
        <v>4466.7484700000059</v>
      </c>
      <c r="AA20" s="888">
        <v>0.13150000000000001</v>
      </c>
      <c r="AB20" s="888">
        <v>2697.9831499999946</v>
      </c>
      <c r="AC20" s="888">
        <v>1070.3471700000002</v>
      </c>
      <c r="AD20" s="888">
        <v>28741.217359999999</v>
      </c>
      <c r="AE20" s="888">
        <v>52.332329999999992</v>
      </c>
      <c r="AF20" s="888">
        <v>9458.6366399999933</v>
      </c>
      <c r="AG20" s="888">
        <v>3207.4966000000013</v>
      </c>
      <c r="AH20" s="888">
        <f t="shared" si="1"/>
        <v>180684.67275608832</v>
      </c>
      <c r="AI20" s="668"/>
      <c r="AJ20" s="537"/>
      <c r="AK20" s="537"/>
      <c r="AL20" s="537"/>
      <c r="AM20" s="537"/>
      <c r="AN20" s="537"/>
      <c r="AO20" s="537"/>
    </row>
    <row r="21" spans="1:41" s="538" customFormat="1" ht="12" x14ac:dyDescent="0.2">
      <c r="A21" s="199" t="s">
        <v>1226</v>
      </c>
      <c r="B21" s="888">
        <v>0</v>
      </c>
      <c r="C21" s="888">
        <v>141689.68145000891</v>
      </c>
      <c r="D21" s="888">
        <v>82582.792410000009</v>
      </c>
      <c r="E21" s="888">
        <v>201495.80440999995</v>
      </c>
      <c r="F21" s="888">
        <v>62186.670610000001</v>
      </c>
      <c r="G21" s="888">
        <v>0</v>
      </c>
      <c r="H21" s="888">
        <v>92191.879169999898</v>
      </c>
      <c r="I21" s="888">
        <v>295825.4302499998</v>
      </c>
      <c r="J21" s="888">
        <v>0</v>
      </c>
      <c r="K21" s="888">
        <v>942.93603000000007</v>
      </c>
      <c r="L21" s="888">
        <v>0</v>
      </c>
      <c r="M21" s="888">
        <v>602.23748999999998</v>
      </c>
      <c r="N21" s="888">
        <v>28844.43072</v>
      </c>
      <c r="O21" s="888">
        <v>184832.00944000002</v>
      </c>
      <c r="P21" s="888">
        <v>26781.396059999985</v>
      </c>
      <c r="Q21" s="888">
        <v>44888.70379</v>
      </c>
      <c r="R21" s="888">
        <v>14307.97148</v>
      </c>
      <c r="S21" s="888">
        <v>97593.786400000012</v>
      </c>
      <c r="T21" s="888">
        <v>147692.93645999997</v>
      </c>
      <c r="U21" s="888">
        <v>15571.512340000001</v>
      </c>
      <c r="V21" s="888">
        <v>77137.294420000006</v>
      </c>
      <c r="W21" s="888">
        <v>44633.376420000001</v>
      </c>
      <c r="X21" s="888">
        <v>40455.762670000011</v>
      </c>
      <c r="Y21" s="888">
        <v>11516.313759999995</v>
      </c>
      <c r="Z21" s="888">
        <v>67107.025550000006</v>
      </c>
      <c r="AA21" s="888">
        <v>71.042740000000009</v>
      </c>
      <c r="AB21" s="888">
        <v>51188.435969999999</v>
      </c>
      <c r="AC21" s="888">
        <v>44597.08077</v>
      </c>
      <c r="AD21" s="888">
        <v>81636.036529999983</v>
      </c>
      <c r="AE21" s="888">
        <v>633.18363999999997</v>
      </c>
      <c r="AF21" s="888">
        <v>36932.941820000007</v>
      </c>
      <c r="AG21" s="888">
        <v>4413.0608900000007</v>
      </c>
      <c r="AH21" s="888">
        <f t="shared" si="1"/>
        <v>1898351.7336900083</v>
      </c>
      <c r="AI21" s="668"/>
      <c r="AJ21" s="537"/>
      <c r="AK21" s="537"/>
      <c r="AL21" s="537"/>
      <c r="AM21" s="537"/>
      <c r="AN21" s="537"/>
      <c r="AO21" s="537"/>
    </row>
    <row r="22" spans="1:41" s="538" customFormat="1" ht="12" x14ac:dyDescent="0.2">
      <c r="A22" s="199" t="s">
        <v>1227</v>
      </c>
      <c r="B22" s="888">
        <v>0</v>
      </c>
      <c r="C22" s="888">
        <v>18879.756069999996</v>
      </c>
      <c r="D22" s="888">
        <v>20280.26252</v>
      </c>
      <c r="E22" s="888">
        <v>47822.361730000273</v>
      </c>
      <c r="F22" s="888">
        <v>4911.1368579999953</v>
      </c>
      <c r="G22" s="888">
        <v>0</v>
      </c>
      <c r="H22" s="888">
        <v>4039.8841041999995</v>
      </c>
      <c r="I22" s="888">
        <v>35507.40482999551</v>
      </c>
      <c r="J22" s="888">
        <v>0</v>
      </c>
      <c r="K22" s="888">
        <v>1025.9676999999999</v>
      </c>
      <c r="L22" s="888">
        <v>0</v>
      </c>
      <c r="M22" s="888">
        <v>73.598219999999998</v>
      </c>
      <c r="N22" s="888">
        <v>1870.1442299999999</v>
      </c>
      <c r="O22" s="888">
        <v>19567.043299999998</v>
      </c>
      <c r="P22" s="888">
        <v>7563.7920199999999</v>
      </c>
      <c r="Q22" s="888">
        <v>898.06007000000011</v>
      </c>
      <c r="R22" s="888">
        <v>1869.1166000000001</v>
      </c>
      <c r="S22" s="888">
        <v>16263.36074</v>
      </c>
      <c r="T22" s="888">
        <v>12049.027189999999</v>
      </c>
      <c r="U22" s="888">
        <v>2261.79592</v>
      </c>
      <c r="V22" s="888">
        <v>4585.2536700000001</v>
      </c>
      <c r="W22" s="888">
        <v>295.47221000000002</v>
      </c>
      <c r="X22" s="888">
        <v>824.20369999999991</v>
      </c>
      <c r="Y22" s="888">
        <v>977.79090000000008</v>
      </c>
      <c r="Z22" s="888">
        <v>7494.365960000001</v>
      </c>
      <c r="AA22" s="888">
        <v>9.5326500000000003</v>
      </c>
      <c r="AB22" s="888">
        <v>5510.5201399999996</v>
      </c>
      <c r="AC22" s="888">
        <v>1110.7806799999998</v>
      </c>
      <c r="AD22" s="888">
        <v>5626.4936299999999</v>
      </c>
      <c r="AE22" s="888">
        <v>183.14195000000001</v>
      </c>
      <c r="AF22" s="888">
        <v>8360.7999</v>
      </c>
      <c r="AG22" s="888">
        <v>3853.6569499999996</v>
      </c>
      <c r="AH22" s="888">
        <f t="shared" si="1"/>
        <v>233714.72444219585</v>
      </c>
      <c r="AI22" s="668"/>
      <c r="AJ22" s="537"/>
      <c r="AK22" s="537"/>
      <c r="AL22" s="537"/>
      <c r="AM22" s="537"/>
      <c r="AN22" s="537"/>
      <c r="AO22" s="537"/>
    </row>
    <row r="23" spans="1:41" s="538" customFormat="1" ht="12" x14ac:dyDescent="0.2">
      <c r="A23" s="199" t="s">
        <v>1999</v>
      </c>
      <c r="B23" s="888">
        <v>0</v>
      </c>
      <c r="C23" s="888">
        <v>2751.3940699999998</v>
      </c>
      <c r="D23" s="888">
        <v>1556.94874</v>
      </c>
      <c r="E23" s="888">
        <v>5700.3801700000013</v>
      </c>
      <c r="F23" s="888">
        <v>0</v>
      </c>
      <c r="G23" s="888">
        <v>0</v>
      </c>
      <c r="H23" s="888">
        <v>0</v>
      </c>
      <c r="I23" s="888">
        <v>48.881490000000007</v>
      </c>
      <c r="J23" s="888">
        <v>0</v>
      </c>
      <c r="K23" s="888">
        <v>310.97977000000003</v>
      </c>
      <c r="L23" s="888">
        <v>0</v>
      </c>
      <c r="M23" s="888">
        <v>0</v>
      </c>
      <c r="N23" s="888">
        <v>0</v>
      </c>
      <c r="O23" s="888">
        <v>2932.8844900000004</v>
      </c>
      <c r="P23" s="888">
        <v>200.6593</v>
      </c>
      <c r="Q23" s="888">
        <v>0</v>
      </c>
      <c r="R23" s="888">
        <v>241.13921999999999</v>
      </c>
      <c r="S23" s="888">
        <v>2543.5217699999998</v>
      </c>
      <c r="T23" s="888">
        <v>22641.887649999997</v>
      </c>
      <c r="U23" s="888">
        <v>0</v>
      </c>
      <c r="V23" s="888">
        <v>0</v>
      </c>
      <c r="W23" s="888">
        <v>0</v>
      </c>
      <c r="X23" s="888">
        <v>218.34476000000001</v>
      </c>
      <c r="Y23" s="888">
        <v>0</v>
      </c>
      <c r="Z23" s="888">
        <v>243.95201999999998</v>
      </c>
      <c r="AA23" s="888">
        <v>0</v>
      </c>
      <c r="AB23" s="888">
        <v>7356.2434599999997</v>
      </c>
      <c r="AC23" s="888">
        <v>0</v>
      </c>
      <c r="AD23" s="888">
        <v>0</v>
      </c>
      <c r="AE23" s="888">
        <v>0</v>
      </c>
      <c r="AF23" s="888">
        <v>404.84470999999996</v>
      </c>
      <c r="AG23" s="888">
        <v>-47.856929999999991</v>
      </c>
      <c r="AH23" s="888">
        <f t="shared" si="1"/>
        <v>47104.204689999991</v>
      </c>
      <c r="AI23" s="668"/>
      <c r="AJ23" s="537"/>
      <c r="AK23" s="537"/>
      <c r="AL23" s="537"/>
      <c r="AM23" s="537"/>
      <c r="AN23" s="537"/>
      <c r="AO23" s="537"/>
    </row>
    <row r="24" spans="1:41" s="538" customFormat="1" ht="12" x14ac:dyDescent="0.2">
      <c r="A24" s="203" t="s">
        <v>2000</v>
      </c>
      <c r="B24" s="888">
        <v>0</v>
      </c>
      <c r="C24" s="888">
        <v>0</v>
      </c>
      <c r="D24" s="888">
        <v>0</v>
      </c>
      <c r="E24" s="888">
        <v>0</v>
      </c>
      <c r="F24" s="888">
        <v>0</v>
      </c>
      <c r="G24" s="888">
        <v>0</v>
      </c>
      <c r="H24" s="888">
        <v>0</v>
      </c>
      <c r="I24" s="888">
        <v>1E-35</v>
      </c>
      <c r="J24" s="888">
        <v>0</v>
      </c>
      <c r="K24" s="888">
        <v>0</v>
      </c>
      <c r="L24" s="888">
        <v>0</v>
      </c>
      <c r="M24" s="888">
        <v>0</v>
      </c>
      <c r="N24" s="888">
        <v>0</v>
      </c>
      <c r="O24" s="888">
        <v>0</v>
      </c>
      <c r="P24" s="888">
        <v>0</v>
      </c>
      <c r="Q24" s="888">
        <v>0</v>
      </c>
      <c r="R24" s="888">
        <v>33.474160000000005</v>
      </c>
      <c r="S24" s="888">
        <v>0</v>
      </c>
      <c r="T24" s="888">
        <v>0</v>
      </c>
      <c r="U24" s="888">
        <v>0</v>
      </c>
      <c r="V24" s="888">
        <v>0</v>
      </c>
      <c r="W24" s="888">
        <v>0</v>
      </c>
      <c r="X24" s="888">
        <v>0</v>
      </c>
      <c r="Y24" s="888">
        <v>0</v>
      </c>
      <c r="Z24" s="888">
        <v>0</v>
      </c>
      <c r="AA24" s="888">
        <v>0</v>
      </c>
      <c r="AB24" s="888">
        <v>0</v>
      </c>
      <c r="AC24" s="888">
        <v>0</v>
      </c>
      <c r="AD24" s="888">
        <v>327.44236999999998</v>
      </c>
      <c r="AE24" s="888">
        <v>0</v>
      </c>
      <c r="AF24" s="888">
        <v>0</v>
      </c>
      <c r="AG24" s="888">
        <v>13.571870000000001</v>
      </c>
      <c r="AH24" s="888">
        <f t="shared" si="1"/>
        <v>374.48839999999996</v>
      </c>
      <c r="AI24" s="668"/>
      <c r="AJ24" s="537"/>
      <c r="AK24" s="537"/>
      <c r="AL24" s="537"/>
      <c r="AM24" s="537"/>
      <c r="AN24" s="537"/>
      <c r="AO24" s="537"/>
    </row>
    <row r="25" spans="1:41" s="538" customFormat="1" ht="12" x14ac:dyDescent="0.2">
      <c r="A25" s="199" t="s">
        <v>2001</v>
      </c>
      <c r="B25" s="888">
        <v>490.4246</v>
      </c>
      <c r="C25" s="888">
        <v>14476.110910039999</v>
      </c>
      <c r="D25" s="888">
        <v>22654.516940000005</v>
      </c>
      <c r="E25" s="888">
        <v>34996.368050000012</v>
      </c>
      <c r="F25" s="888">
        <v>1643.4018600000002</v>
      </c>
      <c r="G25" s="888">
        <v>0</v>
      </c>
      <c r="H25" s="888">
        <v>5013.0563735999995</v>
      </c>
      <c r="I25" s="888">
        <v>34600.578469999171</v>
      </c>
      <c r="J25" s="888">
        <v>0</v>
      </c>
      <c r="K25" s="888">
        <v>30516.987700000001</v>
      </c>
      <c r="L25" s="888">
        <v>0</v>
      </c>
      <c r="M25" s="888">
        <v>30.559180000000001</v>
      </c>
      <c r="N25" s="888">
        <v>504.29651000000001</v>
      </c>
      <c r="O25" s="888">
        <v>11307.124450000003</v>
      </c>
      <c r="P25" s="888">
        <v>24634.261350000001</v>
      </c>
      <c r="Q25" s="888">
        <v>20.72551</v>
      </c>
      <c r="R25" s="888">
        <v>1723.4212400000001</v>
      </c>
      <c r="S25" s="888">
        <v>4820.2667299999994</v>
      </c>
      <c r="T25" s="888">
        <v>11351.824700000001</v>
      </c>
      <c r="U25" s="888">
        <v>865.2653600000001</v>
      </c>
      <c r="V25" s="888">
        <v>4413.7116999999989</v>
      </c>
      <c r="W25" s="888">
        <v>71.299040000000005</v>
      </c>
      <c r="X25" s="888">
        <v>2366.0511900000006</v>
      </c>
      <c r="Y25" s="888">
        <v>332.26980999999995</v>
      </c>
      <c r="Z25" s="888">
        <v>9441.1055499999984</v>
      </c>
      <c r="AA25" s="888">
        <v>20.869199999999999</v>
      </c>
      <c r="AB25" s="888">
        <v>8510.5983500000002</v>
      </c>
      <c r="AC25" s="888">
        <v>713.16716999999994</v>
      </c>
      <c r="AD25" s="888">
        <v>2446.6541699999998</v>
      </c>
      <c r="AE25" s="888">
        <v>31.654919999999997</v>
      </c>
      <c r="AF25" s="888">
        <v>9982.0506399999977</v>
      </c>
      <c r="AG25" s="888">
        <v>13185.99649</v>
      </c>
      <c r="AH25" s="888">
        <f t="shared" si="1"/>
        <v>251164.61816363916</v>
      </c>
      <c r="AI25" s="668"/>
      <c r="AJ25" s="537"/>
      <c r="AK25" s="537"/>
      <c r="AL25" s="537"/>
      <c r="AM25" s="537"/>
      <c r="AN25" s="537"/>
      <c r="AO25" s="537"/>
    </row>
    <row r="26" spans="1:41" s="538" customFormat="1" ht="12" x14ac:dyDescent="0.2">
      <c r="A26" s="199" t="s">
        <v>2002</v>
      </c>
      <c r="B26" s="888">
        <v>0</v>
      </c>
      <c r="C26" s="888">
        <v>0</v>
      </c>
      <c r="D26" s="888">
        <v>8321.6159299999999</v>
      </c>
      <c r="E26" s="888">
        <v>114.58345</v>
      </c>
      <c r="F26" s="888">
        <v>0</v>
      </c>
      <c r="G26" s="888">
        <v>3780.5903599999997</v>
      </c>
      <c r="H26" s="888">
        <v>0</v>
      </c>
      <c r="I26" s="888">
        <v>0</v>
      </c>
      <c r="J26" s="888">
        <v>0</v>
      </c>
      <c r="K26" s="888">
        <v>0</v>
      </c>
      <c r="L26" s="888">
        <v>11980.343364115</v>
      </c>
      <c r="M26" s="888">
        <v>0</v>
      </c>
      <c r="N26" s="888">
        <v>0</v>
      </c>
      <c r="O26" s="888">
        <v>0</v>
      </c>
      <c r="P26" s="888">
        <v>940.17250000000001</v>
      </c>
      <c r="Q26" s="888">
        <v>0</v>
      </c>
      <c r="R26" s="888">
        <v>0</v>
      </c>
      <c r="S26" s="888">
        <v>0</v>
      </c>
      <c r="T26" s="888">
        <v>81.957490000000007</v>
      </c>
      <c r="U26" s="888">
        <v>0</v>
      </c>
      <c r="V26" s="888">
        <v>0</v>
      </c>
      <c r="W26" s="888">
        <v>0</v>
      </c>
      <c r="X26" s="888">
        <v>0</v>
      </c>
      <c r="Y26" s="888">
        <v>0</v>
      </c>
      <c r="Z26" s="888">
        <v>0</v>
      </c>
      <c r="AA26" s="888">
        <v>0</v>
      </c>
      <c r="AB26" s="888">
        <v>0</v>
      </c>
      <c r="AC26" s="888">
        <v>0</v>
      </c>
      <c r="AD26" s="888">
        <v>3332.8190399999999</v>
      </c>
      <c r="AE26" s="888">
        <v>0</v>
      </c>
      <c r="AF26" s="888">
        <v>32.843830000000004</v>
      </c>
      <c r="AG26" s="888">
        <v>-873.21921999999995</v>
      </c>
      <c r="AH26" s="888">
        <f t="shared" si="1"/>
        <v>27711.706744115003</v>
      </c>
      <c r="AI26" s="668"/>
      <c r="AJ26" s="537"/>
      <c r="AK26" s="537"/>
      <c r="AL26" s="537"/>
      <c r="AM26" s="537"/>
      <c r="AN26" s="537"/>
      <c r="AO26" s="537"/>
    </row>
    <row r="27" spans="1:41" s="538" customFormat="1" ht="12" x14ac:dyDescent="0.2">
      <c r="A27" s="203" t="s">
        <v>2142</v>
      </c>
      <c r="B27" s="888">
        <v>0</v>
      </c>
      <c r="C27" s="888">
        <v>1617.11168</v>
      </c>
      <c r="D27" s="888">
        <v>0</v>
      </c>
      <c r="E27" s="888">
        <v>0</v>
      </c>
      <c r="F27" s="888">
        <v>0</v>
      </c>
      <c r="G27" s="888">
        <v>0</v>
      </c>
      <c r="H27" s="888">
        <v>0</v>
      </c>
      <c r="I27" s="888">
        <v>1E-35</v>
      </c>
      <c r="J27" s="888">
        <v>0</v>
      </c>
      <c r="K27" s="888">
        <v>11437.546239999998</v>
      </c>
      <c r="L27" s="888">
        <v>0</v>
      </c>
      <c r="M27" s="888">
        <v>2.0985399999999998</v>
      </c>
      <c r="N27" s="888">
        <v>36.736230000000006</v>
      </c>
      <c r="O27" s="888">
        <v>421.58371999999997</v>
      </c>
      <c r="P27" s="888">
        <v>0</v>
      </c>
      <c r="Q27" s="888">
        <v>0</v>
      </c>
      <c r="R27" s="888">
        <v>33.380000000000003</v>
      </c>
      <c r="S27" s="888">
        <v>0</v>
      </c>
      <c r="T27" s="888">
        <v>1753.8555399999998</v>
      </c>
      <c r="U27" s="888">
        <v>5.3860400000000128</v>
      </c>
      <c r="V27" s="888">
        <v>0</v>
      </c>
      <c r="W27" s="888">
        <v>4.7549999999999999</v>
      </c>
      <c r="X27" s="888">
        <v>1054.2435500000001</v>
      </c>
      <c r="Y27" s="888">
        <v>0</v>
      </c>
      <c r="Z27" s="888">
        <v>0</v>
      </c>
      <c r="AA27" s="888">
        <v>0</v>
      </c>
      <c r="AB27" s="888">
        <v>189.48069000000001</v>
      </c>
      <c r="AC27" s="888">
        <v>0</v>
      </c>
      <c r="AD27" s="888">
        <v>85.015659999999997</v>
      </c>
      <c r="AE27" s="888">
        <v>0.62624999999999986</v>
      </c>
      <c r="AF27" s="888">
        <v>0</v>
      </c>
      <c r="AG27" s="888">
        <v>0</v>
      </c>
      <c r="AH27" s="888">
        <f t="shared" si="1"/>
        <v>16641.81914</v>
      </c>
      <c r="AI27" s="668"/>
      <c r="AJ27" s="537"/>
      <c r="AK27" s="537"/>
      <c r="AL27" s="537"/>
      <c r="AM27" s="537"/>
      <c r="AN27" s="537"/>
      <c r="AO27" s="537"/>
    </row>
    <row r="28" spans="1:41" s="538" customFormat="1" ht="12" x14ac:dyDescent="0.2">
      <c r="A28" s="199" t="s">
        <v>2003</v>
      </c>
      <c r="B28" s="888">
        <v>0</v>
      </c>
      <c r="C28" s="888">
        <v>8261.598</v>
      </c>
      <c r="D28" s="888">
        <v>12940.243059999999</v>
      </c>
      <c r="E28" s="888">
        <v>4944.4438200000004</v>
      </c>
      <c r="F28" s="888">
        <v>0</v>
      </c>
      <c r="G28" s="888">
        <v>0</v>
      </c>
      <c r="H28" s="888">
        <v>2849.2388899999996</v>
      </c>
      <c r="I28" s="888">
        <v>8.9999999999999971E-41</v>
      </c>
      <c r="J28" s="888">
        <v>5162.6626500000002</v>
      </c>
      <c r="K28" s="888">
        <v>13814.676599999999</v>
      </c>
      <c r="L28" s="888">
        <v>0</v>
      </c>
      <c r="M28" s="888">
        <v>9.0490000000000001E-2</v>
      </c>
      <c r="N28" s="888">
        <v>9.6672900000000013</v>
      </c>
      <c r="O28" s="888">
        <v>1489.4351199999999</v>
      </c>
      <c r="P28" s="888">
        <v>4079.69346</v>
      </c>
      <c r="Q28" s="888">
        <v>-1.3519999999999999E-2</v>
      </c>
      <c r="R28" s="888">
        <v>70.985160000000008</v>
      </c>
      <c r="S28" s="888">
        <v>460.05556000000001</v>
      </c>
      <c r="T28" s="888">
        <v>2242.5238999999997</v>
      </c>
      <c r="U28" s="888">
        <v>0</v>
      </c>
      <c r="V28" s="888">
        <v>0</v>
      </c>
      <c r="W28" s="888">
        <v>17.986240000000002</v>
      </c>
      <c r="X28" s="888">
        <v>13</v>
      </c>
      <c r="Y28" s="888">
        <v>-1.6900599999999999</v>
      </c>
      <c r="Z28" s="888">
        <v>2009.3824999999999</v>
      </c>
      <c r="AA28" s="888">
        <v>0</v>
      </c>
      <c r="AB28" s="888">
        <v>494.15134999999992</v>
      </c>
      <c r="AC28" s="888">
        <v>0</v>
      </c>
      <c r="AD28" s="888">
        <v>883.13140999999996</v>
      </c>
      <c r="AE28" s="888">
        <v>0</v>
      </c>
      <c r="AF28" s="888">
        <v>0</v>
      </c>
      <c r="AG28" s="888">
        <v>5611.9607300000016</v>
      </c>
      <c r="AH28" s="888">
        <f t="shared" si="1"/>
        <v>65353.222649999996</v>
      </c>
      <c r="AI28" s="668"/>
      <c r="AJ28" s="537"/>
      <c r="AK28" s="537"/>
      <c r="AL28" s="537"/>
      <c r="AM28" s="537"/>
      <c r="AN28" s="537"/>
      <c r="AO28" s="537"/>
    </row>
    <row r="29" spans="1:41" s="538" customFormat="1" ht="12" x14ac:dyDescent="0.2">
      <c r="A29" s="199" t="s">
        <v>2004</v>
      </c>
      <c r="B29" s="888">
        <v>0</v>
      </c>
      <c r="C29" s="888">
        <v>4474.1549299569988</v>
      </c>
      <c r="D29" s="888">
        <v>3869.9728799999998</v>
      </c>
      <c r="E29" s="888">
        <v>4896.6274700000486</v>
      </c>
      <c r="F29" s="888">
        <v>582.82842029999983</v>
      </c>
      <c r="G29" s="888">
        <v>0</v>
      </c>
      <c r="H29" s="888">
        <v>1262.2815270000003</v>
      </c>
      <c r="I29" s="888">
        <v>5898.3484500000477</v>
      </c>
      <c r="J29" s="888">
        <v>0</v>
      </c>
      <c r="K29" s="888">
        <v>0</v>
      </c>
      <c r="L29" s="888">
        <v>0</v>
      </c>
      <c r="M29" s="888">
        <v>0</v>
      </c>
      <c r="N29" s="888">
        <v>574.59364000000005</v>
      </c>
      <c r="O29" s="888">
        <v>2234.82737</v>
      </c>
      <c r="P29" s="888">
        <v>642.95582000000002</v>
      </c>
      <c r="Q29" s="888">
        <v>0</v>
      </c>
      <c r="R29" s="888">
        <v>538.31514000000004</v>
      </c>
      <c r="S29" s="888">
        <v>2508.086389999999</v>
      </c>
      <c r="T29" s="888">
        <v>3671.1272100000001</v>
      </c>
      <c r="U29" s="888">
        <v>0</v>
      </c>
      <c r="V29" s="888">
        <v>548.2446799999999</v>
      </c>
      <c r="W29" s="888">
        <v>0</v>
      </c>
      <c r="X29" s="888">
        <v>81.595800000000025</v>
      </c>
      <c r="Y29" s="888">
        <v>0</v>
      </c>
      <c r="Z29" s="888">
        <v>0</v>
      </c>
      <c r="AA29" s="888">
        <v>1.3457000000000001</v>
      </c>
      <c r="AB29" s="888">
        <v>1020.5954799999998</v>
      </c>
      <c r="AC29" s="888">
        <v>0</v>
      </c>
      <c r="AD29" s="888">
        <v>2178.7375999999999</v>
      </c>
      <c r="AE29" s="888">
        <v>45.192639999999997</v>
      </c>
      <c r="AF29" s="888">
        <v>809.38292999999965</v>
      </c>
      <c r="AG29" s="888">
        <v>854.15022999999997</v>
      </c>
      <c r="AH29" s="888">
        <f t="shared" si="1"/>
        <v>36693.364307257092</v>
      </c>
      <c r="AI29" s="668"/>
      <c r="AJ29" s="537"/>
      <c r="AK29" s="537"/>
      <c r="AL29" s="537"/>
      <c r="AM29" s="537"/>
      <c r="AN29" s="537"/>
      <c r="AO29" s="537"/>
    </row>
    <row r="30" spans="1:41" s="538" customFormat="1" ht="12" x14ac:dyDescent="0.2">
      <c r="A30" s="204" t="s">
        <v>1401</v>
      </c>
      <c r="B30" s="888">
        <v>0</v>
      </c>
      <c r="C30" s="888">
        <v>27413.391929999998</v>
      </c>
      <c r="D30" s="888">
        <v>18252.844200000007</v>
      </c>
      <c r="E30" s="888">
        <v>40174.35121999999</v>
      </c>
      <c r="F30" s="888">
        <v>3691.2209700000003</v>
      </c>
      <c r="G30" s="888">
        <v>0</v>
      </c>
      <c r="H30" s="888">
        <v>8354.7086199999994</v>
      </c>
      <c r="I30" s="888">
        <v>44312.163750001906</v>
      </c>
      <c r="J30" s="888">
        <v>0</v>
      </c>
      <c r="K30" s="888">
        <v>354.47222999999997</v>
      </c>
      <c r="L30" s="888">
        <v>0</v>
      </c>
      <c r="M30" s="888">
        <v>95.560670000000002</v>
      </c>
      <c r="N30" s="888">
        <v>1830.95163</v>
      </c>
      <c r="O30" s="888">
        <v>16688.489089999999</v>
      </c>
      <c r="P30" s="888">
        <v>14064.058060000001</v>
      </c>
      <c r="Q30" s="888">
        <v>477.22616999999997</v>
      </c>
      <c r="R30" s="888">
        <v>2805.5911099999998</v>
      </c>
      <c r="S30" s="888">
        <v>33784.673290000006</v>
      </c>
      <c r="T30" s="888">
        <v>25533.253390000002</v>
      </c>
      <c r="U30" s="888">
        <v>11485.741539999999</v>
      </c>
      <c r="V30" s="888">
        <v>5779.5049900000004</v>
      </c>
      <c r="W30" s="888">
        <v>2936.8009999999999</v>
      </c>
      <c r="X30" s="888">
        <v>5959.3693400000011</v>
      </c>
      <c r="Y30" s="888">
        <v>1165.4438799999998</v>
      </c>
      <c r="Z30" s="888">
        <v>8400.0393699999986</v>
      </c>
      <c r="AA30" s="888">
        <v>0</v>
      </c>
      <c r="AB30" s="888">
        <v>8886.5313699999988</v>
      </c>
      <c r="AC30" s="888">
        <v>2084.75254</v>
      </c>
      <c r="AD30" s="888">
        <v>12847.757519999999</v>
      </c>
      <c r="AE30" s="888">
        <v>46.300249999999998</v>
      </c>
      <c r="AF30" s="888">
        <v>16277.388390000002</v>
      </c>
      <c r="AG30" s="888">
        <v>4249.0491999999995</v>
      </c>
      <c r="AH30" s="888">
        <f t="shared" si="1"/>
        <v>317951.63572000182</v>
      </c>
      <c r="AI30" s="668"/>
      <c r="AJ30" s="537"/>
      <c r="AK30" s="537"/>
      <c r="AL30" s="537"/>
      <c r="AM30" s="537"/>
      <c r="AN30" s="537"/>
      <c r="AO30" s="537"/>
    </row>
    <row r="31" spans="1:41" s="538" customFormat="1" ht="12" x14ac:dyDescent="0.2">
      <c r="A31" s="199" t="s">
        <v>2005</v>
      </c>
      <c r="B31" s="888">
        <v>0</v>
      </c>
      <c r="C31" s="888">
        <v>8097.8872899999997</v>
      </c>
      <c r="D31" s="888">
        <v>7192.7081099999996</v>
      </c>
      <c r="E31" s="888">
        <v>1634.3933899999993</v>
      </c>
      <c r="F31" s="888">
        <v>4326.1121800000001</v>
      </c>
      <c r="G31" s="888">
        <v>0</v>
      </c>
      <c r="H31" s="888">
        <v>291.95653999999996</v>
      </c>
      <c r="I31" s="888">
        <v>2021.5319299999996</v>
      </c>
      <c r="J31" s="888">
        <v>0</v>
      </c>
      <c r="K31" s="888">
        <v>0</v>
      </c>
      <c r="L31" s="888">
        <v>0</v>
      </c>
      <c r="M31" s="888">
        <v>0</v>
      </c>
      <c r="N31" s="888">
        <v>0</v>
      </c>
      <c r="O31" s="888">
        <v>5216.2693900000004</v>
      </c>
      <c r="P31" s="888">
        <v>5923.1591200000003</v>
      </c>
      <c r="Q31" s="888">
        <v>0</v>
      </c>
      <c r="R31" s="888">
        <v>581.87612000000001</v>
      </c>
      <c r="S31" s="888">
        <v>29862.199860000008</v>
      </c>
      <c r="T31" s="888">
        <v>25283.946210000002</v>
      </c>
      <c r="U31" s="888">
        <v>2704.11582</v>
      </c>
      <c r="V31" s="888">
        <v>615.50265000000002</v>
      </c>
      <c r="W31" s="888">
        <v>516.28611999999998</v>
      </c>
      <c r="X31" s="888">
        <v>858.04313999999999</v>
      </c>
      <c r="Y31" s="888">
        <v>902.40845999999999</v>
      </c>
      <c r="Z31" s="888">
        <v>1599.6754799999999</v>
      </c>
      <c r="AA31" s="888">
        <v>0</v>
      </c>
      <c r="AB31" s="888">
        <v>285.84084999999999</v>
      </c>
      <c r="AC31" s="888">
        <v>178.52589</v>
      </c>
      <c r="AD31" s="888">
        <v>309.14434999999997</v>
      </c>
      <c r="AE31" s="888">
        <v>0</v>
      </c>
      <c r="AF31" s="888">
        <v>98.002520000000004</v>
      </c>
      <c r="AG31" s="888">
        <v>2157.1558399999999</v>
      </c>
      <c r="AH31" s="888">
        <f t="shared" si="1"/>
        <v>100656.74126000001</v>
      </c>
      <c r="AI31" s="668"/>
      <c r="AJ31" s="537"/>
      <c r="AK31" s="537"/>
      <c r="AL31" s="537"/>
      <c r="AM31" s="537"/>
      <c r="AN31" s="537"/>
      <c r="AO31" s="537"/>
    </row>
    <row r="32" spans="1:41" s="538" customFormat="1" ht="12" x14ac:dyDescent="0.2">
      <c r="A32" s="199" t="s">
        <v>2006</v>
      </c>
      <c r="B32" s="888">
        <v>0</v>
      </c>
      <c r="C32" s="888">
        <v>0</v>
      </c>
      <c r="D32" s="888">
        <v>1524.7966099999999</v>
      </c>
      <c r="E32" s="888">
        <v>11864.012809999998</v>
      </c>
      <c r="F32" s="888">
        <v>3427.4637799999996</v>
      </c>
      <c r="G32" s="888">
        <v>0</v>
      </c>
      <c r="H32" s="888">
        <v>0</v>
      </c>
      <c r="I32" s="888">
        <v>6349.5534699999998</v>
      </c>
      <c r="J32" s="888">
        <v>0</v>
      </c>
      <c r="K32" s="888">
        <v>0</v>
      </c>
      <c r="L32" s="888">
        <v>0</v>
      </c>
      <c r="M32" s="888">
        <v>0</v>
      </c>
      <c r="N32" s="888">
        <v>0</v>
      </c>
      <c r="O32" s="888">
        <v>27688.95623</v>
      </c>
      <c r="P32" s="888">
        <v>5987.5735900000136</v>
      </c>
      <c r="Q32" s="888">
        <v>0</v>
      </c>
      <c r="R32" s="888">
        <v>0</v>
      </c>
      <c r="S32" s="888">
        <v>7464.4998299999997</v>
      </c>
      <c r="T32" s="888">
        <v>8602.8756299999986</v>
      </c>
      <c r="U32" s="888">
        <v>0</v>
      </c>
      <c r="V32" s="888">
        <v>0</v>
      </c>
      <c r="W32" s="888">
        <v>0</v>
      </c>
      <c r="X32" s="888">
        <v>0</v>
      </c>
      <c r="Y32" s="888">
        <v>0</v>
      </c>
      <c r="Z32" s="888">
        <v>3162.6084899999996</v>
      </c>
      <c r="AA32" s="888">
        <v>0</v>
      </c>
      <c r="AB32" s="888">
        <v>0</v>
      </c>
      <c r="AC32" s="888">
        <v>0</v>
      </c>
      <c r="AD32" s="888">
        <v>0</v>
      </c>
      <c r="AE32" s="888">
        <v>0</v>
      </c>
      <c r="AF32" s="888">
        <v>3660.6291099999999</v>
      </c>
      <c r="AG32" s="888">
        <v>0</v>
      </c>
      <c r="AH32" s="888">
        <f t="shared" si="1"/>
        <v>79732.969549999994</v>
      </c>
      <c r="AI32" s="668"/>
      <c r="AJ32" s="537"/>
      <c r="AK32" s="537"/>
      <c r="AL32" s="537"/>
      <c r="AM32" s="537"/>
      <c r="AN32" s="537"/>
      <c r="AO32" s="537"/>
    </row>
    <row r="33" spans="1:41" s="538" customFormat="1" ht="12" x14ac:dyDescent="0.2">
      <c r="A33" s="1343" t="s">
        <v>804</v>
      </c>
      <c r="B33" s="1351">
        <f t="shared" ref="B33:AG33" si="2">SUM(B34:B55)</f>
        <v>0</v>
      </c>
      <c r="C33" s="1351">
        <f t="shared" si="2"/>
        <v>615066.09852999996</v>
      </c>
      <c r="D33" s="1351">
        <f t="shared" si="2"/>
        <v>582538.83208000008</v>
      </c>
      <c r="E33" s="1351">
        <f t="shared" si="2"/>
        <v>854889.95637000003</v>
      </c>
      <c r="F33" s="1351">
        <f t="shared" si="2"/>
        <v>137304.88872999998</v>
      </c>
      <c r="G33" s="1351">
        <f t="shared" si="2"/>
        <v>10290.63393</v>
      </c>
      <c r="H33" s="1351">
        <f t="shared" si="2"/>
        <v>165186.30982999998</v>
      </c>
      <c r="I33" s="1351">
        <f t="shared" si="2"/>
        <v>892620.88896062539</v>
      </c>
      <c r="J33" s="1351">
        <f t="shared" si="2"/>
        <v>234.62754999999999</v>
      </c>
      <c r="K33" s="1351">
        <f t="shared" si="2"/>
        <v>50484.593629999996</v>
      </c>
      <c r="L33" s="1351">
        <f t="shared" si="2"/>
        <v>34056.472050000004</v>
      </c>
      <c r="M33" s="1351">
        <f t="shared" si="2"/>
        <v>1031.7692300000001</v>
      </c>
      <c r="N33" s="1351">
        <f t="shared" si="2"/>
        <v>19535.059250000002</v>
      </c>
      <c r="O33" s="1351">
        <f t="shared" si="2"/>
        <v>529830.59288999997</v>
      </c>
      <c r="P33" s="1351">
        <f t="shared" si="2"/>
        <v>294336.76305859996</v>
      </c>
      <c r="Q33" s="1351">
        <f t="shared" si="2"/>
        <v>21696.052879999999</v>
      </c>
      <c r="R33" s="1351">
        <f t="shared" si="2"/>
        <v>68762.570890000003</v>
      </c>
      <c r="S33" s="1351">
        <f t="shared" si="2"/>
        <v>410283.99528999993</v>
      </c>
      <c r="T33" s="1351">
        <f t="shared" si="2"/>
        <v>438878.20006999996</v>
      </c>
      <c r="U33" s="1351">
        <f t="shared" si="2"/>
        <v>54813.139059999987</v>
      </c>
      <c r="V33" s="1351">
        <f t="shared" si="2"/>
        <v>120767.54306000001</v>
      </c>
      <c r="W33" s="1351">
        <f t="shared" si="2"/>
        <v>27231.056850000001</v>
      </c>
      <c r="X33" s="1351">
        <f t="shared" si="2"/>
        <v>74995.654770000008</v>
      </c>
      <c r="Y33" s="1351">
        <f t="shared" si="2"/>
        <v>63298.39097</v>
      </c>
      <c r="Z33" s="1351">
        <f t="shared" si="2"/>
        <v>257244.86835999999</v>
      </c>
      <c r="AA33" s="1351">
        <f t="shared" si="2"/>
        <v>0</v>
      </c>
      <c r="AB33" s="1351">
        <f t="shared" si="2"/>
        <v>169486.01992999998</v>
      </c>
      <c r="AC33" s="1351">
        <f t="shared" si="2"/>
        <v>44183.54477</v>
      </c>
      <c r="AD33" s="1351">
        <f t="shared" si="2"/>
        <v>178181.42380999998</v>
      </c>
      <c r="AE33" s="1351">
        <f t="shared" si="2"/>
        <v>558.39681999999993</v>
      </c>
      <c r="AF33" s="1351">
        <f t="shared" si="2"/>
        <v>445135.21501999995</v>
      </c>
      <c r="AG33" s="1351">
        <f t="shared" si="2"/>
        <v>114115.19546</v>
      </c>
      <c r="AH33" s="1352">
        <f t="shared" si="1"/>
        <v>6677038.7540992266</v>
      </c>
      <c r="AI33" s="667"/>
      <c r="AJ33" s="537"/>
      <c r="AK33" s="537"/>
      <c r="AL33" s="537"/>
      <c r="AM33" s="537"/>
      <c r="AN33" s="537"/>
      <c r="AO33" s="537"/>
    </row>
    <row r="34" spans="1:41" s="538" customFormat="1" ht="12" x14ac:dyDescent="0.2">
      <c r="A34" s="197" t="s">
        <v>1219</v>
      </c>
      <c r="B34" s="888">
        <v>0</v>
      </c>
      <c r="C34" s="888">
        <v>111777.56595</v>
      </c>
      <c r="D34" s="888">
        <v>207166.79303</v>
      </c>
      <c r="E34" s="888">
        <v>132900.3357</v>
      </c>
      <c r="F34" s="888">
        <v>1162.05412</v>
      </c>
      <c r="G34" s="888">
        <v>0</v>
      </c>
      <c r="H34" s="888">
        <v>0</v>
      </c>
      <c r="I34" s="888">
        <v>6977.0695399999831</v>
      </c>
      <c r="J34" s="888">
        <v>0</v>
      </c>
      <c r="K34" s="888">
        <v>0</v>
      </c>
      <c r="L34" s="888">
        <v>0</v>
      </c>
      <c r="M34" s="888">
        <v>0</v>
      </c>
      <c r="N34" s="888">
        <v>65.96463</v>
      </c>
      <c r="O34" s="888">
        <v>30528.545600000001</v>
      </c>
      <c r="P34" s="888">
        <v>27198.592120000001</v>
      </c>
      <c r="Q34" s="888">
        <v>0</v>
      </c>
      <c r="R34" s="888">
        <v>59.4861</v>
      </c>
      <c r="S34" s="888">
        <v>55682.04262</v>
      </c>
      <c r="T34" s="888">
        <v>63195.888450000006</v>
      </c>
      <c r="U34" s="888">
        <v>780.4511</v>
      </c>
      <c r="V34" s="888">
        <v>68.023209999999992</v>
      </c>
      <c r="W34" s="888">
        <v>0</v>
      </c>
      <c r="X34" s="888">
        <v>466.63765000000001</v>
      </c>
      <c r="Y34" s="888">
        <v>0</v>
      </c>
      <c r="Z34" s="888">
        <v>30762.045280000002</v>
      </c>
      <c r="AA34" s="888">
        <v>0</v>
      </c>
      <c r="AB34" s="888">
        <v>550.24725999999998</v>
      </c>
      <c r="AC34" s="888">
        <v>2697.0854800000002</v>
      </c>
      <c r="AD34" s="888">
        <v>32.372630000000008</v>
      </c>
      <c r="AE34" s="888">
        <v>0</v>
      </c>
      <c r="AF34" s="888">
        <v>257147.8014</v>
      </c>
      <c r="AG34" s="888">
        <v>6702.1113700000005</v>
      </c>
      <c r="AH34" s="888">
        <f t="shared" si="1"/>
        <v>935921.11323999998</v>
      </c>
      <c r="AI34" s="668"/>
      <c r="AJ34" s="537"/>
      <c r="AK34" s="537"/>
      <c r="AL34" s="537"/>
      <c r="AM34" s="537"/>
      <c r="AN34" s="537"/>
      <c r="AO34" s="537"/>
    </row>
    <row r="35" spans="1:41" ht="12" x14ac:dyDescent="0.2">
      <c r="A35" s="197" t="s">
        <v>1220</v>
      </c>
      <c r="B35" s="888">
        <v>0</v>
      </c>
      <c r="C35" s="888">
        <v>46.905900000000003</v>
      </c>
      <c r="D35" s="888">
        <v>210.52233999999999</v>
      </c>
      <c r="E35" s="888">
        <v>0</v>
      </c>
      <c r="F35" s="888">
        <v>0</v>
      </c>
      <c r="G35" s="888">
        <v>0</v>
      </c>
      <c r="H35" s="888">
        <v>0</v>
      </c>
      <c r="I35" s="888">
        <v>83.401699999999991</v>
      </c>
      <c r="J35" s="888">
        <v>0</v>
      </c>
      <c r="K35" s="888">
        <v>805.55484000000001</v>
      </c>
      <c r="L35" s="888">
        <v>0</v>
      </c>
      <c r="M35" s="888">
        <v>0</v>
      </c>
      <c r="N35" s="888">
        <v>0</v>
      </c>
      <c r="O35" s="888">
        <v>302.28434000000004</v>
      </c>
      <c r="P35" s="888">
        <v>35.958260000000003</v>
      </c>
      <c r="Q35" s="888">
        <v>0</v>
      </c>
      <c r="R35" s="888">
        <v>0</v>
      </c>
      <c r="S35" s="888">
        <v>0</v>
      </c>
      <c r="T35" s="888">
        <v>286.60864000000004</v>
      </c>
      <c r="U35" s="888">
        <v>1.9734500000000001</v>
      </c>
      <c r="V35" s="888">
        <v>0</v>
      </c>
      <c r="W35" s="888">
        <v>0</v>
      </c>
      <c r="X35" s="888">
        <v>0</v>
      </c>
      <c r="Y35" s="888">
        <v>0</v>
      </c>
      <c r="Z35" s="888">
        <v>0</v>
      </c>
      <c r="AA35" s="888">
        <v>0</v>
      </c>
      <c r="AB35" s="888">
        <v>0</v>
      </c>
      <c r="AC35" s="888">
        <v>0</v>
      </c>
      <c r="AD35" s="888">
        <v>33.822839999999999</v>
      </c>
      <c r="AE35" s="888">
        <v>0</v>
      </c>
      <c r="AF35" s="888">
        <v>0</v>
      </c>
      <c r="AG35" s="888">
        <v>0</v>
      </c>
      <c r="AH35" s="888">
        <f t="shared" si="1"/>
        <v>1807.0323100000003</v>
      </c>
      <c r="AI35" s="668"/>
      <c r="AJ35" s="537"/>
      <c r="AK35" s="537"/>
      <c r="AL35" s="537"/>
      <c r="AM35" s="537"/>
      <c r="AN35" s="537"/>
      <c r="AO35" s="537"/>
    </row>
    <row r="36" spans="1:41" ht="12" x14ac:dyDescent="0.2">
      <c r="A36" s="199" t="s">
        <v>1221</v>
      </c>
      <c r="B36" s="888">
        <v>0</v>
      </c>
      <c r="C36" s="888">
        <v>3212.5356599999996</v>
      </c>
      <c r="D36" s="888">
        <v>3345.20498</v>
      </c>
      <c r="E36" s="888">
        <v>9090.9122100000004</v>
      </c>
      <c r="F36" s="888">
        <v>2372.1166600000001</v>
      </c>
      <c r="G36" s="888">
        <v>0</v>
      </c>
      <c r="H36" s="888">
        <v>2739.0882099999999</v>
      </c>
      <c r="I36" s="888">
        <v>4595.8114299999997</v>
      </c>
      <c r="J36" s="888">
        <v>0</v>
      </c>
      <c r="K36" s="888">
        <v>14602.263560000001</v>
      </c>
      <c r="L36" s="888">
        <v>0</v>
      </c>
      <c r="M36" s="888">
        <v>0</v>
      </c>
      <c r="N36" s="888">
        <v>11.77261</v>
      </c>
      <c r="O36" s="888">
        <v>6533.3590700000004</v>
      </c>
      <c r="P36" s="888">
        <v>3672.1858999999999</v>
      </c>
      <c r="Q36" s="888">
        <v>110.82015</v>
      </c>
      <c r="R36" s="888">
        <v>251.09014999999999</v>
      </c>
      <c r="S36" s="888">
        <v>1930.61274</v>
      </c>
      <c r="T36" s="888">
        <v>1918.6005</v>
      </c>
      <c r="U36" s="888">
        <v>4638.3562999999995</v>
      </c>
      <c r="V36" s="888">
        <v>3512.5514399999993</v>
      </c>
      <c r="W36" s="888">
        <v>0.30242000000000002</v>
      </c>
      <c r="X36" s="888">
        <v>1628.0585000000001</v>
      </c>
      <c r="Y36" s="888">
        <v>1435.6165100000001</v>
      </c>
      <c r="Z36" s="888">
        <v>3399.1970000000001</v>
      </c>
      <c r="AA36" s="888">
        <v>0</v>
      </c>
      <c r="AB36" s="888">
        <v>1436.40957</v>
      </c>
      <c r="AC36" s="888">
        <v>625.75174000000004</v>
      </c>
      <c r="AD36" s="888">
        <v>4533.3353699999998</v>
      </c>
      <c r="AE36" s="888">
        <v>10.577999999999999</v>
      </c>
      <c r="AF36" s="888">
        <v>1380.5077999999999</v>
      </c>
      <c r="AG36" s="888">
        <v>2774.4013999999997</v>
      </c>
      <c r="AH36" s="888">
        <f t="shared" si="1"/>
        <v>79761.439880000005</v>
      </c>
      <c r="AI36" s="668"/>
      <c r="AJ36" s="537"/>
      <c r="AK36" s="537"/>
      <c r="AL36" s="537"/>
      <c r="AM36" s="537"/>
      <c r="AN36" s="537"/>
      <c r="AO36" s="537"/>
    </row>
    <row r="37" spans="1:41" ht="12" x14ac:dyDescent="0.2">
      <c r="A37" s="199" t="s">
        <v>1222</v>
      </c>
      <c r="B37" s="888">
        <v>0</v>
      </c>
      <c r="C37" s="888">
        <v>248271.70900999999</v>
      </c>
      <c r="D37" s="888">
        <v>165357.18112999998</v>
      </c>
      <c r="E37" s="888">
        <v>338084.49973000004</v>
      </c>
      <c r="F37" s="888">
        <v>56180.187250000003</v>
      </c>
      <c r="G37" s="888">
        <v>0</v>
      </c>
      <c r="H37" s="888">
        <v>36358.767039999999</v>
      </c>
      <c r="I37" s="888">
        <v>407432.84696096141</v>
      </c>
      <c r="J37" s="888">
        <v>0</v>
      </c>
      <c r="K37" s="888">
        <v>4770.0831399999997</v>
      </c>
      <c r="L37" s="888">
        <v>0</v>
      </c>
      <c r="M37" s="888">
        <v>666.16188</v>
      </c>
      <c r="N37" s="888">
        <v>12186.700269999999</v>
      </c>
      <c r="O37" s="888">
        <v>198373.57457</v>
      </c>
      <c r="P37" s="888">
        <v>118586.79797</v>
      </c>
      <c r="Q37" s="888">
        <v>7342.0419499999998</v>
      </c>
      <c r="R37" s="888">
        <v>35570.585009999995</v>
      </c>
      <c r="S37" s="888">
        <v>158968.11356999996</v>
      </c>
      <c r="T37" s="888">
        <v>160012.51548</v>
      </c>
      <c r="U37" s="888">
        <v>26653.986120000001</v>
      </c>
      <c r="V37" s="888">
        <v>57347.094799999999</v>
      </c>
      <c r="W37" s="888">
        <v>2242.5820600000002</v>
      </c>
      <c r="X37" s="888">
        <v>19578.522120000001</v>
      </c>
      <c r="Y37" s="888">
        <v>29870.028670000003</v>
      </c>
      <c r="Z37" s="888">
        <v>87743.819499999998</v>
      </c>
      <c r="AA37" s="888">
        <v>0</v>
      </c>
      <c r="AB37" s="888">
        <v>70934.91240999999</v>
      </c>
      <c r="AC37" s="888">
        <v>12385.415889999998</v>
      </c>
      <c r="AD37" s="888">
        <v>64561.1662</v>
      </c>
      <c r="AE37" s="888">
        <v>248.59030999999999</v>
      </c>
      <c r="AF37" s="888">
        <v>90080.588310000006</v>
      </c>
      <c r="AG37" s="888">
        <v>36645.388450000006</v>
      </c>
      <c r="AH37" s="888">
        <f t="shared" si="1"/>
        <v>2446453.8598009609</v>
      </c>
      <c r="AI37" s="668"/>
      <c r="AJ37" s="537"/>
      <c r="AK37" s="537"/>
      <c r="AL37" s="537"/>
      <c r="AM37" s="537"/>
      <c r="AN37" s="537"/>
      <c r="AO37" s="537"/>
    </row>
    <row r="38" spans="1:41" ht="12" x14ac:dyDescent="0.2">
      <c r="A38" s="887" t="s">
        <v>800</v>
      </c>
      <c r="B38" s="888">
        <v>0</v>
      </c>
      <c r="C38" s="888">
        <v>0</v>
      </c>
      <c r="D38" s="888">
        <v>0</v>
      </c>
      <c r="E38" s="888">
        <v>0</v>
      </c>
      <c r="F38" s="888">
        <v>0</v>
      </c>
      <c r="G38" s="888">
        <v>0</v>
      </c>
      <c r="H38" s="888">
        <v>0</v>
      </c>
      <c r="I38" s="888">
        <v>0</v>
      </c>
      <c r="J38" s="888">
        <v>0</v>
      </c>
      <c r="K38" s="888">
        <v>0</v>
      </c>
      <c r="L38" s="888">
        <v>0</v>
      </c>
      <c r="M38" s="888">
        <v>0</v>
      </c>
      <c r="N38" s="888">
        <v>0</v>
      </c>
      <c r="O38" s="888">
        <v>0</v>
      </c>
      <c r="P38" s="888">
        <v>0</v>
      </c>
      <c r="Q38" s="888">
        <v>0</v>
      </c>
      <c r="R38" s="888">
        <v>0</v>
      </c>
      <c r="S38" s="888">
        <v>0</v>
      </c>
      <c r="T38" s="888">
        <v>0</v>
      </c>
      <c r="U38" s="888">
        <v>0</v>
      </c>
      <c r="V38" s="888">
        <v>0</v>
      </c>
      <c r="W38" s="888">
        <v>0</v>
      </c>
      <c r="X38" s="888">
        <v>0</v>
      </c>
      <c r="Y38" s="888">
        <v>0</v>
      </c>
      <c r="Z38" s="888">
        <v>0</v>
      </c>
      <c r="AA38" s="888">
        <v>0</v>
      </c>
      <c r="AB38" s="888">
        <v>171.46700000000001</v>
      </c>
      <c r="AC38" s="888">
        <v>0</v>
      </c>
      <c r="AD38" s="888">
        <v>0</v>
      </c>
      <c r="AE38" s="888">
        <v>0</v>
      </c>
      <c r="AF38" s="888">
        <v>0</v>
      </c>
      <c r="AG38" s="888">
        <v>0</v>
      </c>
      <c r="AH38" s="888">
        <f t="shared" si="1"/>
        <v>171.46700000000001</v>
      </c>
      <c r="AI38" s="668"/>
      <c r="AJ38" s="537"/>
      <c r="AK38" s="537"/>
      <c r="AL38" s="537"/>
      <c r="AM38" s="537"/>
      <c r="AN38" s="537"/>
      <c r="AO38" s="537"/>
    </row>
    <row r="39" spans="1:41" ht="12" x14ac:dyDescent="0.2">
      <c r="A39" s="200" t="s">
        <v>1223</v>
      </c>
      <c r="B39" s="888">
        <v>0</v>
      </c>
      <c r="C39" s="888">
        <v>12763.20868</v>
      </c>
      <c r="D39" s="888">
        <v>54.499110000000002</v>
      </c>
      <c r="E39" s="888">
        <v>60.564279999999997</v>
      </c>
      <c r="F39" s="888">
        <v>1.16E-3</v>
      </c>
      <c r="G39" s="888">
        <v>0</v>
      </c>
      <c r="H39" s="888">
        <v>0</v>
      </c>
      <c r="I39" s="888">
        <v>1.8780000000000002E-2</v>
      </c>
      <c r="J39" s="888">
        <v>0</v>
      </c>
      <c r="K39" s="888">
        <v>0</v>
      </c>
      <c r="L39" s="888">
        <v>0</v>
      </c>
      <c r="M39" s="888">
        <v>0</v>
      </c>
      <c r="N39" s="888">
        <v>0</v>
      </c>
      <c r="O39" s="888">
        <v>101.93935</v>
      </c>
      <c r="P39" s="888">
        <v>10931.7934</v>
      </c>
      <c r="Q39" s="888">
        <v>0</v>
      </c>
      <c r="R39" s="888">
        <v>0</v>
      </c>
      <c r="S39" s="888">
        <v>1.7770000000000001E-2</v>
      </c>
      <c r="T39" s="888">
        <v>499.03732000000002</v>
      </c>
      <c r="U39" s="888">
        <v>0</v>
      </c>
      <c r="V39" s="888">
        <v>1.6100000000000001E-3</v>
      </c>
      <c r="W39" s="888">
        <v>0</v>
      </c>
      <c r="X39" s="888">
        <v>0</v>
      </c>
      <c r="Y39" s="888">
        <v>0</v>
      </c>
      <c r="Z39" s="888">
        <v>0</v>
      </c>
      <c r="AA39" s="888">
        <v>0</v>
      </c>
      <c r="AB39" s="888">
        <v>3.1496</v>
      </c>
      <c r="AC39" s="888">
        <v>5.8E-4</v>
      </c>
      <c r="AD39" s="888">
        <v>198.61471</v>
      </c>
      <c r="AE39" s="888">
        <v>0</v>
      </c>
      <c r="AF39" s="888">
        <v>357.96415999999999</v>
      </c>
      <c r="AG39" s="888">
        <v>0</v>
      </c>
      <c r="AH39" s="888">
        <f t="shared" si="1"/>
        <v>24970.810509999999</v>
      </c>
      <c r="AI39" s="668"/>
      <c r="AJ39" s="537"/>
      <c r="AK39" s="537"/>
      <c r="AL39" s="537"/>
      <c r="AM39" s="537"/>
      <c r="AN39" s="537"/>
      <c r="AO39" s="537"/>
    </row>
    <row r="40" spans="1:41" ht="12" x14ac:dyDescent="0.2">
      <c r="A40" s="200" t="s">
        <v>2017</v>
      </c>
      <c r="B40" s="888">
        <v>0</v>
      </c>
      <c r="C40" s="888">
        <v>731.40223000000003</v>
      </c>
      <c r="D40" s="888">
        <v>15032.472020000001</v>
      </c>
      <c r="E40" s="888">
        <v>26924.499030000003</v>
      </c>
      <c r="F40" s="888">
        <v>56.924219999999998</v>
      </c>
      <c r="G40" s="888">
        <v>0</v>
      </c>
      <c r="H40" s="888">
        <v>157.99422000000001</v>
      </c>
      <c r="I40" s="888">
        <v>4794.1258600000001</v>
      </c>
      <c r="J40" s="888">
        <v>0</v>
      </c>
      <c r="K40" s="888">
        <v>0.30852999999999997</v>
      </c>
      <c r="L40" s="888">
        <v>0</v>
      </c>
      <c r="M40" s="888">
        <v>0</v>
      </c>
      <c r="N40" s="888">
        <v>0</v>
      </c>
      <c r="O40" s="888">
        <v>419.92518000000001</v>
      </c>
      <c r="P40" s="888">
        <v>522.92065000000002</v>
      </c>
      <c r="Q40" s="888">
        <v>0</v>
      </c>
      <c r="R40" s="888">
        <v>39.747720000000001</v>
      </c>
      <c r="S40" s="888">
        <v>2229.5659200000005</v>
      </c>
      <c r="T40" s="888">
        <v>5383.4714100000001</v>
      </c>
      <c r="U40" s="888">
        <v>56.760719999999999</v>
      </c>
      <c r="V40" s="888">
        <v>14.06545</v>
      </c>
      <c r="W40" s="888">
        <v>0</v>
      </c>
      <c r="X40" s="888">
        <v>3.46</v>
      </c>
      <c r="Y40" s="888">
        <v>332.04808000000003</v>
      </c>
      <c r="Z40" s="888">
        <v>516.79174</v>
      </c>
      <c r="AA40" s="888">
        <v>0</v>
      </c>
      <c r="AB40" s="888">
        <v>283.00837999999999</v>
      </c>
      <c r="AC40" s="888">
        <v>30.08728</v>
      </c>
      <c r="AD40" s="888">
        <v>696.11356999999998</v>
      </c>
      <c r="AE40" s="888">
        <v>0.11940000000000001</v>
      </c>
      <c r="AF40" s="888">
        <v>485.70357999999999</v>
      </c>
      <c r="AG40" s="888">
        <v>457.25015999999999</v>
      </c>
      <c r="AH40" s="888">
        <f t="shared" si="1"/>
        <v>59168.765350000009</v>
      </c>
      <c r="AI40" s="668"/>
      <c r="AJ40" s="537"/>
      <c r="AK40" s="537"/>
      <c r="AL40" s="537"/>
      <c r="AM40" s="537"/>
      <c r="AN40" s="537"/>
      <c r="AO40" s="537"/>
    </row>
    <row r="41" spans="1:41" ht="12" x14ac:dyDescent="0.2">
      <c r="A41" s="201" t="s">
        <v>1520</v>
      </c>
      <c r="B41" s="888">
        <v>0</v>
      </c>
      <c r="C41" s="888">
        <v>8872.1117599999998</v>
      </c>
      <c r="D41" s="888">
        <v>10410.02232</v>
      </c>
      <c r="E41" s="888">
        <v>7812.5738600000004</v>
      </c>
      <c r="F41" s="888">
        <v>913.97861</v>
      </c>
      <c r="G41" s="888">
        <v>0</v>
      </c>
      <c r="H41" s="888">
        <v>2338.4021699999998</v>
      </c>
      <c r="I41" s="888">
        <v>13794.131590000061</v>
      </c>
      <c r="J41" s="888">
        <v>0</v>
      </c>
      <c r="K41" s="888">
        <v>11258.913349999999</v>
      </c>
      <c r="L41" s="888">
        <v>0</v>
      </c>
      <c r="M41" s="888">
        <v>0.35399999999999998</v>
      </c>
      <c r="N41" s="888">
        <v>60.492190000000001</v>
      </c>
      <c r="O41" s="888">
        <v>15260.824269999999</v>
      </c>
      <c r="P41" s="888">
        <v>3547.6790299999998</v>
      </c>
      <c r="Q41" s="888">
        <v>13.69172</v>
      </c>
      <c r="R41" s="888">
        <v>742.82295999999997</v>
      </c>
      <c r="S41" s="888">
        <v>2073.9989400000004</v>
      </c>
      <c r="T41" s="888">
        <v>5323.901350000001</v>
      </c>
      <c r="U41" s="888">
        <v>354.68897999999996</v>
      </c>
      <c r="V41" s="888">
        <v>377.69490000000002</v>
      </c>
      <c r="W41" s="888">
        <v>51.780809999999995</v>
      </c>
      <c r="X41" s="888">
        <v>54.648620000000001</v>
      </c>
      <c r="Y41" s="888">
        <v>45.610120000000002</v>
      </c>
      <c r="Z41" s="888">
        <v>7999.5615800000005</v>
      </c>
      <c r="AA41" s="888">
        <v>0</v>
      </c>
      <c r="AB41" s="888">
        <v>27.489919999999998</v>
      </c>
      <c r="AC41" s="888">
        <v>2.6818599999999999</v>
      </c>
      <c r="AD41" s="888">
        <v>3683.7466800000002</v>
      </c>
      <c r="AE41" s="888">
        <v>0.42269000000000001</v>
      </c>
      <c r="AF41" s="888">
        <v>4100.7947400000003</v>
      </c>
      <c r="AG41" s="888">
        <v>4369.6804199999997</v>
      </c>
      <c r="AH41" s="888">
        <f t="shared" ref="AH41:AH72" si="3">SUM(B41:AG41)</f>
        <v>103492.69944000008</v>
      </c>
      <c r="AI41" s="668"/>
      <c r="AJ41" s="537"/>
      <c r="AK41" s="537"/>
      <c r="AL41" s="537"/>
      <c r="AM41" s="537"/>
      <c r="AN41" s="537"/>
      <c r="AO41" s="537"/>
    </row>
    <row r="42" spans="1:41" ht="12" x14ac:dyDescent="0.2">
      <c r="A42" s="199" t="s">
        <v>1395</v>
      </c>
      <c r="B42" s="888">
        <v>0</v>
      </c>
      <c r="C42" s="888">
        <v>37442.64602</v>
      </c>
      <c r="D42" s="888">
        <v>54285.143349999991</v>
      </c>
      <c r="E42" s="888">
        <v>109289.63484999999</v>
      </c>
      <c r="F42" s="888">
        <v>11278.85167</v>
      </c>
      <c r="G42" s="888">
        <v>0</v>
      </c>
      <c r="H42" s="888">
        <v>55770.241719999998</v>
      </c>
      <c r="I42" s="888">
        <v>148366.81892000101</v>
      </c>
      <c r="J42" s="888">
        <v>0</v>
      </c>
      <c r="K42" s="888">
        <v>6777.9105300000001</v>
      </c>
      <c r="L42" s="888">
        <v>0</v>
      </c>
      <c r="M42" s="888">
        <v>15.859219999999999</v>
      </c>
      <c r="N42" s="888">
        <v>1817.8761000000002</v>
      </c>
      <c r="O42" s="888">
        <v>69938.254249999998</v>
      </c>
      <c r="P42" s="888">
        <v>60487.673689999996</v>
      </c>
      <c r="Q42" s="888">
        <v>73.317039999999992</v>
      </c>
      <c r="R42" s="888">
        <v>13095.967359999999</v>
      </c>
      <c r="S42" s="888">
        <v>58315.354329999995</v>
      </c>
      <c r="T42" s="888">
        <v>46727.147480000007</v>
      </c>
      <c r="U42" s="888">
        <v>4600.1933099999997</v>
      </c>
      <c r="V42" s="888">
        <v>3838.57825</v>
      </c>
      <c r="W42" s="888">
        <v>113.62154</v>
      </c>
      <c r="X42" s="888">
        <v>17514.675889999999</v>
      </c>
      <c r="Y42" s="888">
        <v>3493.6969199999999</v>
      </c>
      <c r="Z42" s="888">
        <v>48070.715449999996</v>
      </c>
      <c r="AA42" s="888">
        <v>0</v>
      </c>
      <c r="AB42" s="888">
        <v>24052.739810000003</v>
      </c>
      <c r="AC42" s="888">
        <v>1405.1768</v>
      </c>
      <c r="AD42" s="888">
        <v>21099.3825</v>
      </c>
      <c r="AE42" s="888">
        <v>3.1763499999999998</v>
      </c>
      <c r="AF42" s="888">
        <v>34441.475530000003</v>
      </c>
      <c r="AG42" s="888">
        <v>34222.570719999996</v>
      </c>
      <c r="AH42" s="888">
        <f t="shared" si="3"/>
        <v>866538.69960000098</v>
      </c>
      <c r="AI42" s="668"/>
      <c r="AJ42" s="537"/>
      <c r="AK42" s="537"/>
      <c r="AL42" s="537"/>
      <c r="AM42" s="537"/>
      <c r="AN42" s="537"/>
      <c r="AO42" s="537"/>
    </row>
    <row r="43" spans="1:41" ht="12" x14ac:dyDescent="0.2">
      <c r="A43" s="199" t="s">
        <v>801</v>
      </c>
      <c r="B43" s="888">
        <v>0</v>
      </c>
      <c r="C43" s="888">
        <v>28920.682649999999</v>
      </c>
      <c r="D43" s="888">
        <v>18289.815320000002</v>
      </c>
      <c r="E43" s="888">
        <v>30318.303080000002</v>
      </c>
      <c r="F43" s="888">
        <v>6682.9994100000004</v>
      </c>
      <c r="G43" s="888">
        <v>0</v>
      </c>
      <c r="H43" s="888">
        <v>11335.044610000001</v>
      </c>
      <c r="I43" s="888">
        <v>32454.240829999937</v>
      </c>
      <c r="J43" s="888">
        <v>0</v>
      </c>
      <c r="K43" s="888">
        <v>1574.4933700000001</v>
      </c>
      <c r="L43" s="888">
        <v>0</v>
      </c>
      <c r="M43" s="888">
        <v>82.664899999999989</v>
      </c>
      <c r="N43" s="888">
        <v>298.79130000000004</v>
      </c>
      <c r="O43" s="888">
        <v>15017.98367</v>
      </c>
      <c r="P43" s="888">
        <v>38657.262600000002</v>
      </c>
      <c r="Q43" s="888">
        <v>393.62246999999996</v>
      </c>
      <c r="R43" s="888">
        <v>1700.6907699999997</v>
      </c>
      <c r="S43" s="888">
        <v>13997.841530000002</v>
      </c>
      <c r="T43" s="888">
        <v>17475.603369999997</v>
      </c>
      <c r="U43" s="888">
        <v>1632.6110499999998</v>
      </c>
      <c r="V43" s="888">
        <v>779.10633999999993</v>
      </c>
      <c r="W43" s="888">
        <v>5.1509300000000007</v>
      </c>
      <c r="X43" s="888">
        <v>4462.6874699999998</v>
      </c>
      <c r="Y43" s="888">
        <v>764.74258000000009</v>
      </c>
      <c r="Z43" s="888">
        <v>14828.928379999999</v>
      </c>
      <c r="AA43" s="888">
        <v>0</v>
      </c>
      <c r="AB43" s="888">
        <v>16951.818369999997</v>
      </c>
      <c r="AC43" s="888">
        <v>981.64197999999999</v>
      </c>
      <c r="AD43" s="888">
        <v>11452.07755</v>
      </c>
      <c r="AE43" s="888">
        <v>2.1999999999999999E-2</v>
      </c>
      <c r="AF43" s="888">
        <v>15215.610199999999</v>
      </c>
      <c r="AG43" s="888">
        <v>18409.721109999999</v>
      </c>
      <c r="AH43" s="888">
        <f t="shared" si="3"/>
        <v>302684.15783999988</v>
      </c>
      <c r="AI43" s="668"/>
      <c r="AJ43" s="537"/>
      <c r="AK43" s="537"/>
      <c r="AL43" s="537"/>
      <c r="AM43" s="537"/>
      <c r="AN43" s="537"/>
      <c r="AO43" s="537"/>
    </row>
    <row r="44" spans="1:41" ht="12" x14ac:dyDescent="0.2">
      <c r="A44" s="199" t="s">
        <v>1225</v>
      </c>
      <c r="B44" s="888">
        <v>0</v>
      </c>
      <c r="C44" s="888">
        <v>5174.6581199999973</v>
      </c>
      <c r="D44" s="888">
        <v>1587.3859800000005</v>
      </c>
      <c r="E44" s="888">
        <v>14715.695469999995</v>
      </c>
      <c r="F44" s="888">
        <v>2028.5338499999996</v>
      </c>
      <c r="G44" s="888">
        <v>0</v>
      </c>
      <c r="H44" s="888">
        <v>1624.2982299999985</v>
      </c>
      <c r="I44" s="888">
        <v>9893.2200099999391</v>
      </c>
      <c r="J44" s="888">
        <v>0</v>
      </c>
      <c r="K44" s="888">
        <v>483.86968999999993</v>
      </c>
      <c r="L44" s="888">
        <v>0</v>
      </c>
      <c r="M44" s="888">
        <v>10.903759999999995</v>
      </c>
      <c r="N44" s="888">
        <v>88.544139999999956</v>
      </c>
      <c r="O44" s="888">
        <v>469.41073999999838</v>
      </c>
      <c r="P44" s="888">
        <v>5846.5467500000004</v>
      </c>
      <c r="Q44" s="888">
        <v>80.608549999999994</v>
      </c>
      <c r="R44" s="888">
        <v>1721.1446100000005</v>
      </c>
      <c r="S44" s="888">
        <v>14723.489970000006</v>
      </c>
      <c r="T44" s="888">
        <v>5359.0862000000034</v>
      </c>
      <c r="U44" s="888">
        <v>472.71568999999994</v>
      </c>
      <c r="V44" s="888">
        <v>97.778739999999985</v>
      </c>
      <c r="W44" s="888">
        <v>65.366190000000003</v>
      </c>
      <c r="X44" s="888">
        <v>24.076499999999999</v>
      </c>
      <c r="Y44" s="888">
        <v>405.90348</v>
      </c>
      <c r="Z44" s="888">
        <v>3413.3567499999999</v>
      </c>
      <c r="AA44" s="888">
        <v>0</v>
      </c>
      <c r="AB44" s="888">
        <v>217.35043000000343</v>
      </c>
      <c r="AC44" s="888">
        <v>207.98127000000002</v>
      </c>
      <c r="AD44" s="888">
        <v>2276.25549</v>
      </c>
      <c r="AE44" s="888">
        <v>0.40510000000000002</v>
      </c>
      <c r="AF44" s="888">
        <v>4526.1786900000016</v>
      </c>
      <c r="AG44" s="888">
        <v>858.42364999999847</v>
      </c>
      <c r="AH44" s="888">
        <f t="shared" si="3"/>
        <v>76373.188049999953</v>
      </c>
      <c r="AI44" s="668"/>
      <c r="AJ44" s="537"/>
      <c r="AK44" s="537"/>
      <c r="AL44" s="537"/>
      <c r="AM44" s="537"/>
      <c r="AN44" s="537"/>
      <c r="AO44" s="537"/>
    </row>
    <row r="45" spans="1:41" ht="12" x14ac:dyDescent="0.2">
      <c r="A45" s="199" t="s">
        <v>1226</v>
      </c>
      <c r="B45" s="888">
        <v>0</v>
      </c>
      <c r="C45" s="888">
        <v>142782.08713999999</v>
      </c>
      <c r="D45" s="888">
        <v>86896.714659999998</v>
      </c>
      <c r="E45" s="888">
        <v>171090.00013999999</v>
      </c>
      <c r="F45" s="888">
        <v>54033.538999999997</v>
      </c>
      <c r="G45" s="888">
        <v>0</v>
      </c>
      <c r="H45" s="888">
        <v>51309.904609999998</v>
      </c>
      <c r="I45" s="888">
        <v>246903.1159796631</v>
      </c>
      <c r="J45" s="888">
        <v>0</v>
      </c>
      <c r="K45" s="888">
        <v>1829.58339</v>
      </c>
      <c r="L45" s="888">
        <v>0</v>
      </c>
      <c r="M45" s="888">
        <v>0</v>
      </c>
      <c r="N45" s="888">
        <v>4941.1406799999995</v>
      </c>
      <c r="O45" s="888">
        <v>178794.28181000001</v>
      </c>
      <c r="P45" s="888">
        <v>17543.267030000003</v>
      </c>
      <c r="Q45" s="888">
        <v>13527.2875</v>
      </c>
      <c r="R45" s="888">
        <v>15078.983880000002</v>
      </c>
      <c r="S45" s="888">
        <v>96271.209009999991</v>
      </c>
      <c r="T45" s="888">
        <v>121730.42434</v>
      </c>
      <c r="U45" s="888">
        <v>14591.2132</v>
      </c>
      <c r="V45" s="888">
        <v>53707.452340000003</v>
      </c>
      <c r="W45" s="888">
        <v>24716.90221</v>
      </c>
      <c r="X45" s="888">
        <v>29962.0605</v>
      </c>
      <c r="Y45" s="888">
        <v>26120.181199999999</v>
      </c>
      <c r="Z45" s="888">
        <v>55027.576939999999</v>
      </c>
      <c r="AA45" s="888">
        <v>0</v>
      </c>
      <c r="AB45" s="888">
        <v>51706.52749</v>
      </c>
      <c r="AC45" s="888">
        <v>25670.395949999998</v>
      </c>
      <c r="AD45" s="888">
        <v>66865.758610000004</v>
      </c>
      <c r="AE45" s="888">
        <v>295.00346999999999</v>
      </c>
      <c r="AF45" s="888">
        <v>34591.131130000002</v>
      </c>
      <c r="AG45" s="888">
        <v>6536.29979</v>
      </c>
      <c r="AH45" s="888">
        <f t="shared" si="3"/>
        <v>1592522.0419996632</v>
      </c>
      <c r="AI45" s="668"/>
      <c r="AJ45" s="537"/>
      <c r="AK45" s="537"/>
      <c r="AL45" s="537"/>
      <c r="AM45" s="537"/>
      <c r="AN45" s="537"/>
      <c r="AO45" s="537"/>
    </row>
    <row r="46" spans="1:41" ht="12" x14ac:dyDescent="0.2">
      <c r="A46" s="199" t="s">
        <v>1227</v>
      </c>
      <c r="B46" s="888">
        <v>0</v>
      </c>
      <c r="C46" s="888">
        <v>3551.5320299999998</v>
      </c>
      <c r="D46" s="888">
        <v>4214.7391200000002</v>
      </c>
      <c r="E46" s="888">
        <v>8655.2352699999992</v>
      </c>
      <c r="F46" s="888">
        <v>1305.5252399999999</v>
      </c>
      <c r="G46" s="888">
        <v>0</v>
      </c>
      <c r="H46" s="888">
        <v>452.68467000000004</v>
      </c>
      <c r="I46" s="888">
        <v>5350.8921999999993</v>
      </c>
      <c r="J46" s="888">
        <v>0</v>
      </c>
      <c r="K46" s="888">
        <v>114.5758</v>
      </c>
      <c r="L46" s="888">
        <v>0</v>
      </c>
      <c r="M46" s="888">
        <v>219.53496999999999</v>
      </c>
      <c r="N46" s="888">
        <v>12.358549999999999</v>
      </c>
      <c r="O46" s="888">
        <v>3044.67452</v>
      </c>
      <c r="P46" s="888">
        <v>808.97003000000007</v>
      </c>
      <c r="Q46" s="888">
        <v>39.446750000000002</v>
      </c>
      <c r="R46" s="888">
        <v>0.16519999999999999</v>
      </c>
      <c r="S46" s="888">
        <v>350.73428999999999</v>
      </c>
      <c r="T46" s="888">
        <v>3576.0351000000001</v>
      </c>
      <c r="U46" s="888">
        <v>972.60108000000002</v>
      </c>
      <c r="V46" s="888">
        <v>856.38530999999989</v>
      </c>
      <c r="W46" s="888">
        <v>20.156020000000002</v>
      </c>
      <c r="X46" s="888">
        <v>121.9928</v>
      </c>
      <c r="Y46" s="888">
        <v>394.33934000000005</v>
      </c>
      <c r="Z46" s="888">
        <v>1132.3469499999999</v>
      </c>
      <c r="AA46" s="888">
        <v>0</v>
      </c>
      <c r="AB46" s="888">
        <v>1056.0228400000001</v>
      </c>
      <c r="AC46" s="888">
        <v>106.76857000000001</v>
      </c>
      <c r="AD46" s="888">
        <v>1226.0901200000001</v>
      </c>
      <c r="AE46" s="888">
        <v>0</v>
      </c>
      <c r="AF46" s="888">
        <v>1416.2375699999998</v>
      </c>
      <c r="AG46" s="888">
        <v>278.82461000000006</v>
      </c>
      <c r="AH46" s="888">
        <f t="shared" si="3"/>
        <v>39278.868949999996</v>
      </c>
      <c r="AI46" s="668"/>
      <c r="AJ46" s="537"/>
      <c r="AK46" s="537"/>
      <c r="AL46" s="537"/>
      <c r="AM46" s="537"/>
      <c r="AN46" s="537"/>
      <c r="AO46" s="537"/>
    </row>
    <row r="47" spans="1:41" ht="12" x14ac:dyDescent="0.2">
      <c r="A47" s="199" t="s">
        <v>1999</v>
      </c>
      <c r="B47" s="888">
        <v>0</v>
      </c>
      <c r="C47" s="888">
        <v>2075.6345299999998</v>
      </c>
      <c r="D47" s="888">
        <v>42.07394</v>
      </c>
      <c r="E47" s="888">
        <v>0</v>
      </c>
      <c r="F47" s="888">
        <v>0</v>
      </c>
      <c r="G47" s="888">
        <v>0</v>
      </c>
      <c r="H47" s="888">
        <v>0</v>
      </c>
      <c r="I47" s="888">
        <v>0</v>
      </c>
      <c r="J47" s="888">
        <v>0</v>
      </c>
      <c r="K47" s="888">
        <v>0</v>
      </c>
      <c r="L47" s="888">
        <v>0</v>
      </c>
      <c r="M47" s="888">
        <v>0</v>
      </c>
      <c r="N47" s="888">
        <v>0</v>
      </c>
      <c r="O47" s="888">
        <v>7.5899999999999995E-3</v>
      </c>
      <c r="P47" s="888">
        <v>12.980840000000001</v>
      </c>
      <c r="Q47" s="888">
        <v>0</v>
      </c>
      <c r="R47" s="888">
        <v>0</v>
      </c>
      <c r="S47" s="888">
        <v>0</v>
      </c>
      <c r="T47" s="888">
        <v>5.0860500000000002</v>
      </c>
      <c r="U47" s="888">
        <v>0</v>
      </c>
      <c r="V47" s="888">
        <v>0</v>
      </c>
      <c r="W47" s="888">
        <v>0</v>
      </c>
      <c r="X47" s="888">
        <v>683.95299999999997</v>
      </c>
      <c r="Y47" s="888">
        <v>0</v>
      </c>
      <c r="Z47" s="888">
        <v>0</v>
      </c>
      <c r="AA47" s="888">
        <v>0</v>
      </c>
      <c r="AB47" s="888">
        <v>1358.8592200000001</v>
      </c>
      <c r="AC47" s="888">
        <v>0</v>
      </c>
      <c r="AD47" s="888">
        <v>0</v>
      </c>
      <c r="AE47" s="888">
        <v>0</v>
      </c>
      <c r="AF47" s="888">
        <v>0</v>
      </c>
      <c r="AG47" s="888">
        <v>0</v>
      </c>
      <c r="AH47" s="888">
        <f t="shared" si="3"/>
        <v>4178.5951700000005</v>
      </c>
      <c r="AI47" s="668"/>
      <c r="AJ47" s="537"/>
      <c r="AK47" s="537"/>
      <c r="AL47" s="537"/>
      <c r="AM47" s="537"/>
      <c r="AN47" s="537"/>
      <c r="AO47" s="537"/>
    </row>
    <row r="48" spans="1:41" s="538" customFormat="1" ht="12" x14ac:dyDescent="0.2">
      <c r="A48" s="203" t="s">
        <v>2000</v>
      </c>
      <c r="B48" s="888">
        <v>0</v>
      </c>
      <c r="C48" s="888">
        <v>0</v>
      </c>
      <c r="D48" s="888">
        <v>0</v>
      </c>
      <c r="E48" s="888">
        <v>0</v>
      </c>
      <c r="F48" s="888">
        <v>0</v>
      </c>
      <c r="G48" s="888">
        <v>0</v>
      </c>
      <c r="H48" s="888">
        <v>0</v>
      </c>
      <c r="I48" s="888">
        <v>0</v>
      </c>
      <c r="J48" s="888">
        <v>0</v>
      </c>
      <c r="K48" s="888">
        <v>0</v>
      </c>
      <c r="L48" s="888">
        <v>0</v>
      </c>
      <c r="M48" s="888">
        <v>0</v>
      </c>
      <c r="N48" s="888">
        <v>0</v>
      </c>
      <c r="O48" s="888">
        <v>0</v>
      </c>
      <c r="P48" s="888">
        <v>0</v>
      </c>
      <c r="Q48" s="888">
        <v>0</v>
      </c>
      <c r="R48" s="888">
        <v>0</v>
      </c>
      <c r="S48" s="888">
        <v>0</v>
      </c>
      <c r="T48" s="888">
        <v>0</v>
      </c>
      <c r="U48" s="888">
        <v>0</v>
      </c>
      <c r="V48" s="888">
        <v>0</v>
      </c>
      <c r="W48" s="888">
        <v>0</v>
      </c>
      <c r="X48" s="888">
        <v>0</v>
      </c>
      <c r="Y48" s="888">
        <v>0</v>
      </c>
      <c r="Z48" s="888">
        <v>0</v>
      </c>
      <c r="AA48" s="888">
        <v>0</v>
      </c>
      <c r="AB48" s="888">
        <v>0</v>
      </c>
      <c r="AC48" s="888">
        <v>0</v>
      </c>
      <c r="AD48" s="888">
        <v>21.477599999999999</v>
      </c>
      <c r="AE48" s="888">
        <v>0</v>
      </c>
      <c r="AF48" s="888">
        <v>0</v>
      </c>
      <c r="AG48" s="888">
        <v>0</v>
      </c>
      <c r="AH48" s="888">
        <f t="shared" si="3"/>
        <v>21.477599999999999</v>
      </c>
      <c r="AI48" s="668"/>
      <c r="AJ48" s="537"/>
      <c r="AK48" s="537"/>
      <c r="AL48" s="537"/>
      <c r="AM48" s="537"/>
      <c r="AN48" s="537"/>
      <c r="AO48" s="537"/>
    </row>
    <row r="49" spans="1:41" s="538" customFormat="1" ht="12" x14ac:dyDescent="0.2">
      <c r="A49" s="199" t="s">
        <v>2001</v>
      </c>
      <c r="B49" s="888">
        <v>0</v>
      </c>
      <c r="C49" s="888">
        <v>3142.5591400000003</v>
      </c>
      <c r="D49" s="888">
        <v>3855.8451300000002</v>
      </c>
      <c r="E49" s="888">
        <v>5630.99136</v>
      </c>
      <c r="F49" s="888">
        <v>1289.2149199999999</v>
      </c>
      <c r="G49" s="888">
        <v>0</v>
      </c>
      <c r="H49" s="888">
        <v>3099.8843500000007</v>
      </c>
      <c r="I49" s="888">
        <v>10648.440220000046</v>
      </c>
      <c r="J49" s="888">
        <v>0</v>
      </c>
      <c r="K49" s="888">
        <v>5766.5118000000011</v>
      </c>
      <c r="L49" s="888">
        <v>0</v>
      </c>
      <c r="M49" s="888">
        <v>36.290500000000002</v>
      </c>
      <c r="N49" s="888">
        <v>51.418779999999998</v>
      </c>
      <c r="O49" s="888">
        <v>3425.5500899999997</v>
      </c>
      <c r="P49" s="888">
        <v>1770.7605600000002</v>
      </c>
      <c r="Q49" s="888">
        <v>115.21675</v>
      </c>
      <c r="R49" s="888">
        <v>499.57531000000006</v>
      </c>
      <c r="S49" s="888">
        <v>2482.3230100000001</v>
      </c>
      <c r="T49" s="888">
        <v>4528.2741499999993</v>
      </c>
      <c r="U49" s="888">
        <v>56.309309999999996</v>
      </c>
      <c r="V49" s="888">
        <v>168.80860000000001</v>
      </c>
      <c r="W49" s="888">
        <v>13.89284</v>
      </c>
      <c r="X49" s="888">
        <v>494.88171999999997</v>
      </c>
      <c r="Y49" s="888">
        <v>90.654560000000004</v>
      </c>
      <c r="Z49" s="888">
        <v>2792.1231499999999</v>
      </c>
      <c r="AA49" s="888">
        <v>0</v>
      </c>
      <c r="AB49" s="888">
        <v>621.39859000000013</v>
      </c>
      <c r="AC49" s="888">
        <v>70.557369999999992</v>
      </c>
      <c r="AD49" s="888">
        <v>680.59285000000011</v>
      </c>
      <c r="AE49" s="888">
        <v>7.9500000000000001E-2</v>
      </c>
      <c r="AF49" s="888">
        <v>1390.6469099999999</v>
      </c>
      <c r="AG49" s="888">
        <v>793.38859000000002</v>
      </c>
      <c r="AH49" s="888">
        <f t="shared" si="3"/>
        <v>53516.190060000044</v>
      </c>
      <c r="AI49" s="668"/>
      <c r="AJ49" s="537"/>
      <c r="AK49" s="537"/>
      <c r="AL49" s="537"/>
      <c r="AM49" s="537"/>
      <c r="AN49" s="537"/>
      <c r="AO49" s="537"/>
    </row>
    <row r="50" spans="1:41" s="538" customFormat="1" ht="12" x14ac:dyDescent="0.2">
      <c r="A50" s="199" t="s">
        <v>2002</v>
      </c>
      <c r="B50" s="888">
        <v>0</v>
      </c>
      <c r="C50" s="888">
        <v>2285.2623399999998</v>
      </c>
      <c r="D50" s="888">
        <v>10022.626870000002</v>
      </c>
      <c r="E50" s="888">
        <v>0</v>
      </c>
      <c r="F50" s="888">
        <v>0</v>
      </c>
      <c r="G50" s="888">
        <v>10290.63393</v>
      </c>
      <c r="H50" s="888">
        <v>0</v>
      </c>
      <c r="I50" s="888">
        <v>0</v>
      </c>
      <c r="J50" s="888">
        <v>0</v>
      </c>
      <c r="K50" s="888">
        <v>0</v>
      </c>
      <c r="L50" s="888">
        <v>34056.472050000004</v>
      </c>
      <c r="M50" s="888">
        <v>0</v>
      </c>
      <c r="N50" s="888">
        <v>0</v>
      </c>
      <c r="O50" s="888">
        <v>0</v>
      </c>
      <c r="P50" s="888">
        <v>2177.8151400000002</v>
      </c>
      <c r="Q50" s="888">
        <v>0</v>
      </c>
      <c r="R50" s="888">
        <v>0</v>
      </c>
      <c r="S50" s="888">
        <v>0</v>
      </c>
      <c r="T50" s="888">
        <v>179.75268</v>
      </c>
      <c r="U50" s="888">
        <v>0</v>
      </c>
      <c r="V50" s="888">
        <v>0</v>
      </c>
      <c r="W50" s="888">
        <v>0</v>
      </c>
      <c r="X50" s="888">
        <v>0</v>
      </c>
      <c r="Y50" s="888">
        <v>0</v>
      </c>
      <c r="Z50" s="888">
        <v>0</v>
      </c>
      <c r="AA50" s="888">
        <v>0</v>
      </c>
      <c r="AB50" s="888">
        <v>0</v>
      </c>
      <c r="AC50" s="888">
        <v>0</v>
      </c>
      <c r="AD50" s="888">
        <v>779.80408</v>
      </c>
      <c r="AE50" s="888">
        <v>0</v>
      </c>
      <c r="AF50" s="888">
        <v>0</v>
      </c>
      <c r="AG50" s="888">
        <v>2067.13519</v>
      </c>
      <c r="AH50" s="888">
        <f t="shared" si="3"/>
        <v>61859.502280000001</v>
      </c>
      <c r="AI50" s="668"/>
      <c r="AJ50" s="537"/>
      <c r="AK50" s="537"/>
      <c r="AL50" s="537"/>
      <c r="AM50" s="537"/>
      <c r="AN50" s="537"/>
      <c r="AO50" s="537"/>
    </row>
    <row r="51" spans="1:41" ht="12" x14ac:dyDescent="0.2">
      <c r="A51" s="203" t="s">
        <v>2142</v>
      </c>
      <c r="B51" s="888">
        <v>0</v>
      </c>
      <c r="C51" s="888">
        <v>51.743900000000004</v>
      </c>
      <c r="D51" s="888">
        <v>0</v>
      </c>
      <c r="E51" s="888">
        <v>0</v>
      </c>
      <c r="F51" s="888">
        <v>0</v>
      </c>
      <c r="G51" s="888">
        <v>0</v>
      </c>
      <c r="H51" s="888">
        <v>0</v>
      </c>
      <c r="I51" s="888">
        <v>0</v>
      </c>
      <c r="J51" s="888">
        <v>0</v>
      </c>
      <c r="K51" s="888">
        <v>2495.4334700000004</v>
      </c>
      <c r="L51" s="888">
        <v>0</v>
      </c>
      <c r="M51" s="888">
        <v>0</v>
      </c>
      <c r="N51" s="888">
        <v>0</v>
      </c>
      <c r="O51" s="888">
        <v>275.81988999999999</v>
      </c>
      <c r="P51" s="888">
        <v>0</v>
      </c>
      <c r="Q51" s="888">
        <v>0</v>
      </c>
      <c r="R51" s="888">
        <v>2.31182</v>
      </c>
      <c r="S51" s="888">
        <v>0</v>
      </c>
      <c r="T51" s="888">
        <v>4.7789999999999999</v>
      </c>
      <c r="U51" s="888">
        <v>0</v>
      </c>
      <c r="V51" s="888">
        <v>0</v>
      </c>
      <c r="W51" s="888">
        <v>0</v>
      </c>
      <c r="X51" s="888">
        <v>0</v>
      </c>
      <c r="Y51" s="888">
        <v>0</v>
      </c>
      <c r="Z51" s="888">
        <v>0</v>
      </c>
      <c r="AA51" s="888">
        <v>0</v>
      </c>
      <c r="AB51" s="888">
        <v>49.959660000000007</v>
      </c>
      <c r="AC51" s="888">
        <v>0</v>
      </c>
      <c r="AD51" s="888">
        <v>35.443010000000001</v>
      </c>
      <c r="AE51" s="888">
        <v>0</v>
      </c>
      <c r="AF51" s="888">
        <v>0</v>
      </c>
      <c r="AG51" s="888">
        <v>0</v>
      </c>
      <c r="AH51" s="888">
        <f t="shared" si="3"/>
        <v>2915.4907499999999</v>
      </c>
      <c r="AI51" s="668"/>
      <c r="AJ51" s="537"/>
      <c r="AK51" s="537"/>
      <c r="AL51" s="537"/>
      <c r="AM51" s="537"/>
      <c r="AN51" s="537"/>
      <c r="AO51" s="537"/>
    </row>
    <row r="52" spans="1:41" ht="12" x14ac:dyDescent="0.2">
      <c r="A52" s="199" t="s">
        <v>2003</v>
      </c>
      <c r="B52" s="888">
        <v>0</v>
      </c>
      <c r="C52" s="888">
        <v>1298.53541</v>
      </c>
      <c r="D52" s="888">
        <v>1498.65309</v>
      </c>
      <c r="E52" s="888">
        <v>279.07100000000003</v>
      </c>
      <c r="F52" s="888">
        <v>0</v>
      </c>
      <c r="G52" s="888">
        <v>0</v>
      </c>
      <c r="H52" s="888">
        <v>0</v>
      </c>
      <c r="I52" s="888">
        <v>0</v>
      </c>
      <c r="J52" s="888">
        <v>234.62754999999999</v>
      </c>
      <c r="K52" s="888">
        <v>5.0921599999999998</v>
      </c>
      <c r="L52" s="888">
        <v>0</v>
      </c>
      <c r="M52" s="888">
        <v>0</v>
      </c>
      <c r="N52" s="888">
        <v>0</v>
      </c>
      <c r="O52" s="888">
        <v>1304.1636600000002</v>
      </c>
      <c r="P52" s="888">
        <v>342.35187000000002</v>
      </c>
      <c r="Q52" s="888">
        <v>0</v>
      </c>
      <c r="R52" s="888">
        <v>0</v>
      </c>
      <c r="S52" s="888">
        <v>17.603270000000002</v>
      </c>
      <c r="T52" s="888">
        <v>10.716119999999998</v>
      </c>
      <c r="U52" s="888">
        <v>1.0051600000000001</v>
      </c>
      <c r="V52" s="888">
        <v>0</v>
      </c>
      <c r="W52" s="888">
        <v>0</v>
      </c>
      <c r="X52" s="888">
        <v>0</v>
      </c>
      <c r="Y52" s="888">
        <v>5.5000000000000003E-4</v>
      </c>
      <c r="Z52" s="888">
        <v>957.53081999999995</v>
      </c>
      <c r="AA52" s="888">
        <v>0</v>
      </c>
      <c r="AB52" s="888">
        <v>64.640770000000003</v>
      </c>
      <c r="AC52" s="888">
        <v>0</v>
      </c>
      <c r="AD52" s="888">
        <v>0</v>
      </c>
      <c r="AE52" s="888">
        <v>0</v>
      </c>
      <c r="AF52" s="888">
        <v>0</v>
      </c>
      <c r="AG52" s="888">
        <v>0</v>
      </c>
      <c r="AH52" s="888">
        <f t="shared" si="3"/>
        <v>6013.99143</v>
      </c>
      <c r="AI52" s="668"/>
      <c r="AJ52" s="537"/>
      <c r="AK52" s="537"/>
      <c r="AL52" s="537"/>
      <c r="AM52" s="537"/>
      <c r="AN52" s="537"/>
      <c r="AO52" s="537"/>
    </row>
    <row r="53" spans="1:41" ht="12" x14ac:dyDescent="0.2">
      <c r="A53" s="199" t="s">
        <v>2004</v>
      </c>
      <c r="B53" s="888">
        <v>0</v>
      </c>
      <c r="C53" s="888">
        <v>35.006529999999998</v>
      </c>
      <c r="D53" s="888">
        <v>100.45817</v>
      </c>
      <c r="E53" s="888">
        <v>37.640389999999996</v>
      </c>
      <c r="F53" s="888">
        <v>0.96262000000000003</v>
      </c>
      <c r="G53" s="888">
        <v>0</v>
      </c>
      <c r="H53" s="888">
        <v>0</v>
      </c>
      <c r="I53" s="888">
        <v>27.8568</v>
      </c>
      <c r="J53" s="888">
        <v>0</v>
      </c>
      <c r="K53" s="888">
        <v>0</v>
      </c>
      <c r="L53" s="888">
        <v>0</v>
      </c>
      <c r="M53" s="888">
        <v>0</v>
      </c>
      <c r="N53" s="888">
        <v>0</v>
      </c>
      <c r="O53" s="888">
        <v>18.05059</v>
      </c>
      <c r="P53" s="888">
        <v>0</v>
      </c>
      <c r="Q53" s="888">
        <v>0</v>
      </c>
      <c r="R53" s="888">
        <v>0</v>
      </c>
      <c r="S53" s="888">
        <v>26.868359999999999</v>
      </c>
      <c r="T53" s="888">
        <v>1.903</v>
      </c>
      <c r="U53" s="888">
        <v>0</v>
      </c>
      <c r="V53" s="888">
        <v>2.0699999999999998E-3</v>
      </c>
      <c r="W53" s="888">
        <v>0</v>
      </c>
      <c r="X53" s="888">
        <v>0</v>
      </c>
      <c r="Y53" s="888">
        <v>0</v>
      </c>
      <c r="Z53" s="888">
        <v>0</v>
      </c>
      <c r="AA53" s="888">
        <v>0</v>
      </c>
      <c r="AB53" s="888">
        <v>1.8609999999999998E-2</v>
      </c>
      <c r="AC53" s="888">
        <v>0</v>
      </c>
      <c r="AD53" s="888">
        <v>5.37</v>
      </c>
      <c r="AE53" s="888">
        <v>0</v>
      </c>
      <c r="AF53" s="888">
        <v>0.57499999999999996</v>
      </c>
      <c r="AG53" s="888">
        <v>0</v>
      </c>
      <c r="AH53" s="888">
        <f t="shared" si="3"/>
        <v>254.71213999999995</v>
      </c>
      <c r="AI53" s="668"/>
      <c r="AJ53" s="537"/>
      <c r="AK53" s="537"/>
      <c r="AL53" s="537"/>
      <c r="AM53" s="537"/>
      <c r="AN53" s="537"/>
      <c r="AO53" s="537"/>
    </row>
    <row r="54" spans="1:41" ht="12" x14ac:dyDescent="0.2">
      <c r="A54" s="199" t="s">
        <v>2005</v>
      </c>
      <c r="B54" s="888">
        <v>0</v>
      </c>
      <c r="C54" s="888">
        <v>2630.3115299999999</v>
      </c>
      <c r="D54" s="888">
        <v>168.68152000000001</v>
      </c>
      <c r="E54" s="888">
        <v>0</v>
      </c>
      <c r="F54" s="888">
        <v>0</v>
      </c>
      <c r="G54" s="888">
        <v>0</v>
      </c>
      <c r="H54" s="888">
        <v>0</v>
      </c>
      <c r="I54" s="888">
        <v>52.93394</v>
      </c>
      <c r="J54" s="888">
        <v>0</v>
      </c>
      <c r="K54" s="888">
        <v>0</v>
      </c>
      <c r="L54" s="888">
        <v>0</v>
      </c>
      <c r="M54" s="888">
        <v>0</v>
      </c>
      <c r="N54" s="888">
        <v>0</v>
      </c>
      <c r="O54" s="888">
        <v>0</v>
      </c>
      <c r="P54" s="888">
        <v>0</v>
      </c>
      <c r="Q54" s="888">
        <v>0</v>
      </c>
      <c r="R54" s="888">
        <v>0</v>
      </c>
      <c r="S54" s="888">
        <v>133.98406</v>
      </c>
      <c r="T54" s="888">
        <v>0</v>
      </c>
      <c r="U54" s="888">
        <v>0.27359</v>
      </c>
      <c r="V54" s="888">
        <v>0</v>
      </c>
      <c r="W54" s="888">
        <v>0</v>
      </c>
      <c r="X54" s="888">
        <v>0</v>
      </c>
      <c r="Y54" s="888">
        <v>345.56895999999995</v>
      </c>
      <c r="Z54" s="888">
        <v>600.87482000000011</v>
      </c>
      <c r="AA54" s="888">
        <v>0</v>
      </c>
      <c r="AB54" s="888">
        <v>0</v>
      </c>
      <c r="AC54" s="888">
        <v>0</v>
      </c>
      <c r="AD54" s="888">
        <v>0</v>
      </c>
      <c r="AE54" s="888">
        <v>0</v>
      </c>
      <c r="AF54" s="888">
        <v>0</v>
      </c>
      <c r="AG54" s="888">
        <v>0</v>
      </c>
      <c r="AH54" s="888">
        <f t="shared" si="3"/>
        <v>3932.6284199999996</v>
      </c>
      <c r="AI54" s="668"/>
      <c r="AJ54" s="537"/>
      <c r="AK54" s="537"/>
      <c r="AL54" s="537"/>
      <c r="AM54" s="537"/>
      <c r="AN54" s="537"/>
      <c r="AO54" s="537"/>
    </row>
    <row r="55" spans="1:41" ht="12" x14ac:dyDescent="0.2">
      <c r="A55" s="199" t="s">
        <v>2006</v>
      </c>
      <c r="B55" s="888">
        <v>0</v>
      </c>
      <c r="C55" s="888">
        <v>0</v>
      </c>
      <c r="D55" s="888">
        <v>0</v>
      </c>
      <c r="E55" s="888">
        <v>0</v>
      </c>
      <c r="F55" s="888">
        <v>0</v>
      </c>
      <c r="G55" s="888">
        <v>0</v>
      </c>
      <c r="H55" s="888">
        <v>0</v>
      </c>
      <c r="I55" s="888">
        <v>1245.9641999999999</v>
      </c>
      <c r="J55" s="888">
        <v>0</v>
      </c>
      <c r="K55" s="888">
        <v>0</v>
      </c>
      <c r="L55" s="888">
        <v>0</v>
      </c>
      <c r="M55" s="888">
        <v>0</v>
      </c>
      <c r="N55" s="888">
        <v>0</v>
      </c>
      <c r="O55" s="888">
        <v>6021.9436999999998</v>
      </c>
      <c r="P55" s="888">
        <v>2193.2072185999996</v>
      </c>
      <c r="Q55" s="888">
        <v>0</v>
      </c>
      <c r="R55" s="888">
        <v>0</v>
      </c>
      <c r="S55" s="888">
        <v>3080.2359000000001</v>
      </c>
      <c r="T55" s="888">
        <v>2659.3694300000002</v>
      </c>
      <c r="U55" s="888">
        <v>0</v>
      </c>
      <c r="V55" s="888">
        <v>0</v>
      </c>
      <c r="W55" s="888">
        <v>1.3018299999999998</v>
      </c>
      <c r="X55" s="888">
        <v>0</v>
      </c>
      <c r="Y55" s="888">
        <v>0</v>
      </c>
      <c r="Z55" s="888">
        <v>0</v>
      </c>
      <c r="AA55" s="888">
        <v>0</v>
      </c>
      <c r="AB55" s="888">
        <v>0</v>
      </c>
      <c r="AC55" s="888">
        <v>0</v>
      </c>
      <c r="AD55" s="888">
        <v>0</v>
      </c>
      <c r="AE55" s="888">
        <v>0</v>
      </c>
      <c r="AF55" s="888">
        <v>0</v>
      </c>
      <c r="AG55" s="888">
        <v>0</v>
      </c>
      <c r="AH55" s="888">
        <f t="shared" si="3"/>
        <v>15202.022278599999</v>
      </c>
      <c r="AI55" s="668"/>
      <c r="AJ55" s="537"/>
      <c r="AK55" s="537"/>
      <c r="AL55" s="537"/>
      <c r="AM55" s="537"/>
      <c r="AN55" s="537"/>
      <c r="AO55" s="537"/>
    </row>
    <row r="56" spans="1:41" s="538" customFormat="1" ht="12" x14ac:dyDescent="0.2">
      <c r="A56" s="1343" t="s">
        <v>803</v>
      </c>
      <c r="B56" s="1351">
        <f t="shared" ref="B56:AG56" si="4">SUM(B57:B79)</f>
        <v>228.31700000000001</v>
      </c>
      <c r="C56" s="1351">
        <f t="shared" si="4"/>
        <v>323578.45058</v>
      </c>
      <c r="D56" s="1351">
        <f t="shared" si="4"/>
        <v>373596.8165999999</v>
      </c>
      <c r="E56" s="1351">
        <f t="shared" si="4"/>
        <v>387934.08686999994</v>
      </c>
      <c r="F56" s="1351">
        <f t="shared" si="4"/>
        <v>86061.337540000008</v>
      </c>
      <c r="G56" s="1351">
        <f t="shared" si="4"/>
        <v>1145.38464</v>
      </c>
      <c r="H56" s="1351">
        <f t="shared" si="4"/>
        <v>115900.60918</v>
      </c>
      <c r="I56" s="1351">
        <f t="shared" si="4"/>
        <v>398702.87739000004</v>
      </c>
      <c r="J56" s="1351">
        <f t="shared" si="4"/>
        <v>1473.5355100000002</v>
      </c>
      <c r="K56" s="1351">
        <f t="shared" si="4"/>
        <v>159912.91530999998</v>
      </c>
      <c r="L56" s="1351">
        <f t="shared" si="4"/>
        <v>8335.9105084667153</v>
      </c>
      <c r="M56" s="1351">
        <f t="shared" si="4"/>
        <v>3289.1151500000001</v>
      </c>
      <c r="N56" s="1351">
        <f t="shared" si="4"/>
        <v>16063.096079999998</v>
      </c>
      <c r="O56" s="1351">
        <f t="shared" si="4"/>
        <v>300159.30806000007</v>
      </c>
      <c r="P56" s="1351">
        <f t="shared" si="4"/>
        <v>325300.54287</v>
      </c>
      <c r="Q56" s="1351">
        <f t="shared" si="4"/>
        <v>26194.131890000001</v>
      </c>
      <c r="R56" s="1351">
        <f t="shared" si="4"/>
        <v>40654.420550000003</v>
      </c>
      <c r="S56" s="1351">
        <f t="shared" si="4"/>
        <v>335089.76747000014</v>
      </c>
      <c r="T56" s="1351">
        <f t="shared" si="4"/>
        <v>283270.57250999997</v>
      </c>
      <c r="U56" s="1351">
        <f t="shared" si="4"/>
        <v>37934.515699999996</v>
      </c>
      <c r="V56" s="1351">
        <f t="shared" si="4"/>
        <v>145080.0117</v>
      </c>
      <c r="W56" s="1351">
        <f t="shared" si="4"/>
        <v>30055.82533</v>
      </c>
      <c r="X56" s="1351">
        <f t="shared" si="4"/>
        <v>48686.189800000007</v>
      </c>
      <c r="Y56" s="1351">
        <f t="shared" si="4"/>
        <v>64425.381209776082</v>
      </c>
      <c r="Z56" s="1351">
        <f t="shared" si="4"/>
        <v>172337.75404000003</v>
      </c>
      <c r="AA56" s="1351">
        <f t="shared" si="4"/>
        <v>22.27</v>
      </c>
      <c r="AB56" s="1351">
        <f t="shared" si="4"/>
        <v>138813.05874000004</v>
      </c>
      <c r="AC56" s="1351">
        <f t="shared" si="4"/>
        <v>22383.47134</v>
      </c>
      <c r="AD56" s="1351">
        <f t="shared" si="4"/>
        <v>110093.12536999999</v>
      </c>
      <c r="AE56" s="1351">
        <f t="shared" si="4"/>
        <v>2883.1183000000001</v>
      </c>
      <c r="AF56" s="1351">
        <f t="shared" si="4"/>
        <v>135693.46564000001</v>
      </c>
      <c r="AG56" s="1351">
        <f t="shared" si="4"/>
        <v>91634.124699999986</v>
      </c>
      <c r="AH56" s="1352">
        <f t="shared" si="3"/>
        <v>4186933.5075782435</v>
      </c>
      <c r="AI56" s="667"/>
      <c r="AJ56" s="537"/>
      <c r="AK56" s="537"/>
      <c r="AL56" s="537"/>
      <c r="AM56" s="537"/>
      <c r="AN56" s="537"/>
      <c r="AO56" s="537"/>
    </row>
    <row r="57" spans="1:41" s="538" customFormat="1" ht="12" x14ac:dyDescent="0.2">
      <c r="A57" s="197" t="s">
        <v>1219</v>
      </c>
      <c r="B57" s="888">
        <v>0</v>
      </c>
      <c r="C57" s="888">
        <v>21032.84432</v>
      </c>
      <c r="D57" s="888">
        <v>31231.677040000002</v>
      </c>
      <c r="E57" s="888">
        <v>25084.633989999998</v>
      </c>
      <c r="F57" s="888">
        <v>4.0310000000000006E-2</v>
      </c>
      <c r="G57" s="888">
        <v>0</v>
      </c>
      <c r="H57" s="888">
        <v>0</v>
      </c>
      <c r="I57" s="888">
        <v>1029.14831</v>
      </c>
      <c r="J57" s="888">
        <v>0</v>
      </c>
      <c r="K57" s="888">
        <v>0</v>
      </c>
      <c r="L57" s="888">
        <v>0</v>
      </c>
      <c r="M57" s="888">
        <v>0</v>
      </c>
      <c r="N57" s="888">
        <v>7.1933800000000012</v>
      </c>
      <c r="O57" s="888">
        <v>3697.0889099999999</v>
      </c>
      <c r="P57" s="888">
        <v>468.73415</v>
      </c>
      <c r="Q57" s="888">
        <v>0</v>
      </c>
      <c r="R57" s="888">
        <v>13.618930000000001</v>
      </c>
      <c r="S57" s="888">
        <v>9766.623160000001</v>
      </c>
      <c r="T57" s="888">
        <v>6346.9516199999998</v>
      </c>
      <c r="U57" s="888">
        <v>189.62197</v>
      </c>
      <c r="V57" s="888">
        <v>28.98892</v>
      </c>
      <c r="W57" s="888">
        <v>0</v>
      </c>
      <c r="X57" s="888">
        <v>173.31861999999998</v>
      </c>
      <c r="Y57" s="888">
        <v>1.0796619133938259</v>
      </c>
      <c r="Z57" s="888">
        <v>784.05399999999997</v>
      </c>
      <c r="AA57" s="888">
        <v>0</v>
      </c>
      <c r="AB57" s="888">
        <v>22.772669999999998</v>
      </c>
      <c r="AC57" s="888">
        <v>632.95209</v>
      </c>
      <c r="AD57" s="888">
        <v>10.736000000000008</v>
      </c>
      <c r="AE57" s="888">
        <v>0</v>
      </c>
      <c r="AF57" s="888">
        <v>4182.4449300000006</v>
      </c>
      <c r="AG57" s="888">
        <v>1358.7240900000002</v>
      </c>
      <c r="AH57" s="888">
        <f t="shared" si="3"/>
        <v>106063.24707191343</v>
      </c>
      <c r="AI57" s="668"/>
      <c r="AJ57" s="537"/>
      <c r="AK57" s="537"/>
      <c r="AL57" s="537"/>
      <c r="AM57" s="537"/>
      <c r="AN57" s="537"/>
      <c r="AO57" s="537"/>
    </row>
    <row r="58" spans="1:41" ht="12" x14ac:dyDescent="0.2">
      <c r="A58" s="197" t="s">
        <v>1220</v>
      </c>
      <c r="B58" s="888">
        <v>0</v>
      </c>
      <c r="C58" s="888">
        <v>0.63139999999999996</v>
      </c>
      <c r="D58" s="888">
        <v>31.805</v>
      </c>
      <c r="E58" s="888">
        <v>0</v>
      </c>
      <c r="F58" s="888">
        <v>0</v>
      </c>
      <c r="G58" s="888">
        <v>0</v>
      </c>
      <c r="H58" s="888">
        <v>0</v>
      </c>
      <c r="I58" s="888">
        <v>6.98485713712671E-15</v>
      </c>
      <c r="J58" s="888">
        <v>0</v>
      </c>
      <c r="K58" s="888">
        <v>433.71785999999997</v>
      </c>
      <c r="L58" s="888">
        <v>0</v>
      </c>
      <c r="M58" s="888">
        <v>8.8550000000000004E-2</v>
      </c>
      <c r="N58" s="888">
        <v>1.06725</v>
      </c>
      <c r="O58" s="888">
        <v>0</v>
      </c>
      <c r="P58" s="888">
        <v>258.47266999999999</v>
      </c>
      <c r="Q58" s="888">
        <v>0</v>
      </c>
      <c r="R58" s="888">
        <v>0</v>
      </c>
      <c r="S58" s="888">
        <v>0</v>
      </c>
      <c r="T58" s="888">
        <v>16.297159999999998</v>
      </c>
      <c r="U58" s="888">
        <v>0.65227000000000002</v>
      </c>
      <c r="V58" s="888">
        <v>29.70655</v>
      </c>
      <c r="W58" s="888">
        <v>0</v>
      </c>
      <c r="X58" s="888">
        <v>0.29343999999999998</v>
      </c>
      <c r="Y58" s="888">
        <v>0</v>
      </c>
      <c r="Z58" s="888">
        <v>0</v>
      </c>
      <c r="AA58" s="888">
        <v>0</v>
      </c>
      <c r="AB58" s="888">
        <v>0</v>
      </c>
      <c r="AC58" s="888">
        <v>0</v>
      </c>
      <c r="AD58" s="888">
        <v>62.051379999999995</v>
      </c>
      <c r="AE58" s="888">
        <v>7.5459999999999999E-2</v>
      </c>
      <c r="AF58" s="888">
        <v>0</v>
      </c>
      <c r="AG58" s="888">
        <v>0</v>
      </c>
      <c r="AH58" s="888">
        <f t="shared" si="3"/>
        <v>834.85898999999995</v>
      </c>
      <c r="AI58" s="668"/>
      <c r="AJ58" s="537"/>
      <c r="AK58" s="537"/>
      <c r="AL58" s="537"/>
      <c r="AM58" s="537"/>
      <c r="AN58" s="537"/>
      <c r="AO58" s="537"/>
    </row>
    <row r="59" spans="1:41" s="538" customFormat="1" ht="12" x14ac:dyDescent="0.2">
      <c r="A59" s="199" t="s">
        <v>1221</v>
      </c>
      <c r="B59" s="888">
        <v>0</v>
      </c>
      <c r="C59" s="888">
        <v>4516.4268000000002</v>
      </c>
      <c r="D59" s="888">
        <v>5864.8953000000001</v>
      </c>
      <c r="E59" s="888">
        <v>5837.5139800000006</v>
      </c>
      <c r="F59" s="888">
        <v>2096.4433399999998</v>
      </c>
      <c r="G59" s="888">
        <v>0</v>
      </c>
      <c r="H59" s="888">
        <v>2387.6439599999999</v>
      </c>
      <c r="I59" s="888">
        <v>3763.3658499999997</v>
      </c>
      <c r="J59" s="888">
        <v>228.69502</v>
      </c>
      <c r="K59" s="888">
        <v>18625.439039999997</v>
      </c>
      <c r="L59" s="888">
        <v>0</v>
      </c>
      <c r="M59" s="888">
        <v>7.3335400000000002</v>
      </c>
      <c r="N59" s="888">
        <v>97.972739999999988</v>
      </c>
      <c r="O59" s="888">
        <v>6938.4599800000005</v>
      </c>
      <c r="P59" s="888">
        <v>3315.1459399999999</v>
      </c>
      <c r="Q59" s="888">
        <v>885.62217999999996</v>
      </c>
      <c r="R59" s="888">
        <v>138.15308999999999</v>
      </c>
      <c r="S59" s="888">
        <v>6016.7093199999999</v>
      </c>
      <c r="T59" s="888">
        <v>2185.0925100000004</v>
      </c>
      <c r="U59" s="888">
        <v>3562.6454199999998</v>
      </c>
      <c r="V59" s="888">
        <v>1902.9753199999998</v>
      </c>
      <c r="W59" s="888">
        <v>49.659310000000005</v>
      </c>
      <c r="X59" s="888">
        <v>1127.1590900000001</v>
      </c>
      <c r="Y59" s="888">
        <v>2628.4845139037825</v>
      </c>
      <c r="Z59" s="888">
        <v>9364.0904100000007</v>
      </c>
      <c r="AA59" s="888">
        <v>0.26200000000000001</v>
      </c>
      <c r="AB59" s="888">
        <v>1153.0691299999999</v>
      </c>
      <c r="AC59" s="888">
        <v>357.27742999999998</v>
      </c>
      <c r="AD59" s="888">
        <v>3065.9684200000002</v>
      </c>
      <c r="AE59" s="888">
        <v>80.65655000000001</v>
      </c>
      <c r="AF59" s="888">
        <v>1054.97713</v>
      </c>
      <c r="AG59" s="888">
        <v>1376.3381299999999</v>
      </c>
      <c r="AH59" s="888">
        <f t="shared" si="3"/>
        <v>88628.475443903793</v>
      </c>
      <c r="AI59" s="668"/>
      <c r="AJ59" s="537"/>
      <c r="AK59" s="537"/>
      <c r="AL59" s="537"/>
      <c r="AM59" s="537"/>
      <c r="AN59" s="537"/>
      <c r="AO59" s="537"/>
    </row>
    <row r="60" spans="1:41" s="538" customFormat="1" ht="12" x14ac:dyDescent="0.2">
      <c r="A60" s="199" t="s">
        <v>1222</v>
      </c>
      <c r="B60" s="888">
        <v>0</v>
      </c>
      <c r="C60" s="888">
        <v>44735.569289999999</v>
      </c>
      <c r="D60" s="888">
        <v>28920.596649999999</v>
      </c>
      <c r="E60" s="888">
        <v>58590.495080000001</v>
      </c>
      <c r="F60" s="888">
        <v>11193.80385</v>
      </c>
      <c r="G60" s="888">
        <v>0</v>
      </c>
      <c r="H60" s="888">
        <v>10329.556630000001</v>
      </c>
      <c r="I60" s="888">
        <v>44671.190999999992</v>
      </c>
      <c r="J60" s="888">
        <v>0</v>
      </c>
      <c r="K60" s="888">
        <v>1162.42624</v>
      </c>
      <c r="L60" s="888">
        <v>0</v>
      </c>
      <c r="M60" s="888">
        <v>430.56872999999996</v>
      </c>
      <c r="N60" s="888">
        <v>6194.4182999999994</v>
      </c>
      <c r="O60" s="888">
        <v>46437.443660000004</v>
      </c>
      <c r="P60" s="888">
        <v>24762.600160000002</v>
      </c>
      <c r="Q60" s="888">
        <v>2924.7252100000001</v>
      </c>
      <c r="R60" s="888">
        <v>6821.7491300000002</v>
      </c>
      <c r="S60" s="888">
        <v>39997.563999999991</v>
      </c>
      <c r="T60" s="888">
        <v>41816.535929999998</v>
      </c>
      <c r="U60" s="888">
        <v>9115.9491199999993</v>
      </c>
      <c r="V60" s="888">
        <v>12569.755580000001</v>
      </c>
      <c r="W60" s="888">
        <v>738.29211999999995</v>
      </c>
      <c r="X60" s="888">
        <v>3660.3872099999999</v>
      </c>
      <c r="Y60" s="888">
        <v>9392.9723460423429</v>
      </c>
      <c r="Z60" s="888">
        <v>19461.937489999997</v>
      </c>
      <c r="AA60" s="888">
        <v>1.633</v>
      </c>
      <c r="AB60" s="888">
        <v>17100.16172</v>
      </c>
      <c r="AC60" s="888">
        <v>3525.5072500000001</v>
      </c>
      <c r="AD60" s="888">
        <v>13350.76525</v>
      </c>
      <c r="AE60" s="888">
        <v>501.93382000000003</v>
      </c>
      <c r="AF60" s="888">
        <v>21626.68044</v>
      </c>
      <c r="AG60" s="888">
        <v>6566.0682100000004</v>
      </c>
      <c r="AH60" s="888">
        <f t="shared" si="3"/>
        <v>486601.28741604229</v>
      </c>
      <c r="AI60" s="668"/>
      <c r="AJ60" s="537"/>
      <c r="AK60" s="537"/>
      <c r="AL60" s="537"/>
      <c r="AM60" s="537"/>
      <c r="AN60" s="537"/>
      <c r="AO60" s="537"/>
    </row>
    <row r="61" spans="1:41" s="538" customFormat="1" ht="12" x14ac:dyDescent="0.2">
      <c r="A61" s="887" t="s">
        <v>800</v>
      </c>
      <c r="B61" s="888">
        <v>0</v>
      </c>
      <c r="C61" s="888">
        <v>0</v>
      </c>
      <c r="D61" s="888">
        <v>0</v>
      </c>
      <c r="E61" s="888">
        <v>0</v>
      </c>
      <c r="F61" s="888">
        <v>0</v>
      </c>
      <c r="G61" s="888">
        <v>0</v>
      </c>
      <c r="H61" s="888">
        <v>0</v>
      </c>
      <c r="I61" s="888">
        <v>0</v>
      </c>
      <c r="J61" s="888">
        <v>0</v>
      </c>
      <c r="K61" s="888">
        <v>0</v>
      </c>
      <c r="L61" s="888">
        <v>0</v>
      </c>
      <c r="M61" s="888">
        <v>0</v>
      </c>
      <c r="N61" s="888">
        <v>0</v>
      </c>
      <c r="O61" s="888">
        <v>0</v>
      </c>
      <c r="P61" s="888">
        <v>0</v>
      </c>
      <c r="Q61" s="888">
        <v>0</v>
      </c>
      <c r="R61" s="888">
        <v>0</v>
      </c>
      <c r="S61" s="888">
        <v>0</v>
      </c>
      <c r="T61" s="888">
        <v>0</v>
      </c>
      <c r="U61" s="888">
        <v>0</v>
      </c>
      <c r="V61" s="888">
        <v>0</v>
      </c>
      <c r="W61" s="888">
        <v>0</v>
      </c>
      <c r="X61" s="888">
        <v>0</v>
      </c>
      <c r="Y61" s="888">
        <v>0</v>
      </c>
      <c r="Z61" s="888">
        <v>0</v>
      </c>
      <c r="AA61" s="888">
        <v>0</v>
      </c>
      <c r="AB61" s="888">
        <v>914.65256000000011</v>
      </c>
      <c r="AC61" s="888">
        <v>0</v>
      </c>
      <c r="AD61" s="888">
        <v>0</v>
      </c>
      <c r="AE61" s="888">
        <v>0</v>
      </c>
      <c r="AF61" s="888">
        <v>0</v>
      </c>
      <c r="AG61" s="888">
        <v>0</v>
      </c>
      <c r="AH61" s="888">
        <f t="shared" si="3"/>
        <v>914.65256000000011</v>
      </c>
      <c r="AI61" s="668"/>
      <c r="AJ61" s="537"/>
      <c r="AK61" s="537"/>
      <c r="AL61" s="537"/>
      <c r="AM61" s="537"/>
      <c r="AN61" s="537"/>
      <c r="AO61" s="537"/>
    </row>
    <row r="62" spans="1:41" s="538" customFormat="1" ht="12" x14ac:dyDescent="0.2">
      <c r="A62" s="200" t="s">
        <v>1223</v>
      </c>
      <c r="B62" s="888">
        <v>0</v>
      </c>
      <c r="C62" s="888">
        <v>133.16968</v>
      </c>
      <c r="D62" s="888">
        <v>92.044970000000006</v>
      </c>
      <c r="E62" s="888">
        <v>2443.5932299999999</v>
      </c>
      <c r="F62" s="888">
        <v>0</v>
      </c>
      <c r="G62" s="888">
        <v>0</v>
      </c>
      <c r="H62" s="888">
        <v>0</v>
      </c>
      <c r="I62" s="888">
        <v>151.31035999999997</v>
      </c>
      <c r="J62" s="888">
        <v>0</v>
      </c>
      <c r="K62" s="888">
        <v>0</v>
      </c>
      <c r="L62" s="888">
        <v>0</v>
      </c>
      <c r="M62" s="888">
        <v>0</v>
      </c>
      <c r="N62" s="888">
        <v>0</v>
      </c>
      <c r="O62" s="888">
        <v>0</v>
      </c>
      <c r="P62" s="888">
        <v>126647.13773</v>
      </c>
      <c r="Q62" s="888">
        <v>0</v>
      </c>
      <c r="R62" s="888">
        <v>0</v>
      </c>
      <c r="S62" s="888">
        <v>5.6599999999999998E-2</v>
      </c>
      <c r="T62" s="888">
        <v>1758.5316699999998</v>
      </c>
      <c r="U62" s="888">
        <v>0</v>
      </c>
      <c r="V62" s="888">
        <v>0</v>
      </c>
      <c r="W62" s="888">
        <v>0</v>
      </c>
      <c r="X62" s="888">
        <v>0</v>
      </c>
      <c r="Y62" s="888">
        <v>2.1199999999999999E-3</v>
      </c>
      <c r="Z62" s="888">
        <v>0</v>
      </c>
      <c r="AA62" s="888">
        <v>0</v>
      </c>
      <c r="AB62" s="888">
        <v>1118.42913</v>
      </c>
      <c r="AC62" s="888">
        <v>0</v>
      </c>
      <c r="AD62" s="888">
        <v>0</v>
      </c>
      <c r="AE62" s="888">
        <v>0</v>
      </c>
      <c r="AF62" s="888">
        <v>583.36775999999998</v>
      </c>
      <c r="AG62" s="888">
        <v>19.372</v>
      </c>
      <c r="AH62" s="888">
        <f t="shared" si="3"/>
        <v>132947.01525</v>
      </c>
      <c r="AI62" s="668"/>
      <c r="AJ62" s="537"/>
      <c r="AK62" s="537"/>
      <c r="AL62" s="537"/>
      <c r="AM62" s="537"/>
      <c r="AN62" s="537"/>
      <c r="AO62" s="537"/>
    </row>
    <row r="63" spans="1:41" s="538" customFormat="1" ht="12" x14ac:dyDescent="0.2">
      <c r="A63" s="200" t="s">
        <v>2017</v>
      </c>
      <c r="B63" s="888">
        <v>0</v>
      </c>
      <c r="C63" s="888">
        <v>2805.4169400000001</v>
      </c>
      <c r="D63" s="888">
        <v>5219.6496799999995</v>
      </c>
      <c r="E63" s="888">
        <v>15568.283780000002</v>
      </c>
      <c r="F63" s="888">
        <v>5675.2600499999999</v>
      </c>
      <c r="G63" s="888">
        <v>0</v>
      </c>
      <c r="H63" s="888">
        <v>146.27725000000001</v>
      </c>
      <c r="I63" s="888">
        <v>2906.4505399999998</v>
      </c>
      <c r="J63" s="888">
        <v>0</v>
      </c>
      <c r="K63" s="888">
        <v>21.392799999999998</v>
      </c>
      <c r="L63" s="888">
        <v>0</v>
      </c>
      <c r="M63" s="888">
        <v>3.5699999999999998E-3</v>
      </c>
      <c r="N63" s="888">
        <v>25.070790000000002</v>
      </c>
      <c r="O63" s="888">
        <v>468.09527999999995</v>
      </c>
      <c r="P63" s="888">
        <v>436.21271999999999</v>
      </c>
      <c r="Q63" s="888">
        <v>0</v>
      </c>
      <c r="R63" s="888">
        <v>48.078580000000002</v>
      </c>
      <c r="S63" s="888">
        <v>8009.6285800000014</v>
      </c>
      <c r="T63" s="888">
        <v>4749.5350899999994</v>
      </c>
      <c r="U63" s="888">
        <v>994.94322999999997</v>
      </c>
      <c r="V63" s="888">
        <v>22.329159999999998</v>
      </c>
      <c r="W63" s="888">
        <v>0</v>
      </c>
      <c r="X63" s="888">
        <v>1.9591400000000001</v>
      </c>
      <c r="Y63" s="888">
        <v>73.101175471369018</v>
      </c>
      <c r="Z63" s="888">
        <v>962.03284999999994</v>
      </c>
      <c r="AA63" s="888">
        <v>0</v>
      </c>
      <c r="AB63" s="888">
        <v>1391.1816500000002</v>
      </c>
      <c r="AC63" s="888">
        <v>0</v>
      </c>
      <c r="AD63" s="888">
        <v>195.78648000000001</v>
      </c>
      <c r="AE63" s="888">
        <v>0.21300999999999998</v>
      </c>
      <c r="AF63" s="888">
        <v>2822.9559399999998</v>
      </c>
      <c r="AG63" s="888">
        <v>141.89975000000001</v>
      </c>
      <c r="AH63" s="888">
        <f t="shared" si="3"/>
        <v>52685.758035471379</v>
      </c>
      <c r="AI63" s="668"/>
      <c r="AJ63" s="537"/>
      <c r="AK63" s="537"/>
      <c r="AL63" s="537"/>
      <c r="AM63" s="537"/>
      <c r="AN63" s="537"/>
      <c r="AO63" s="537"/>
    </row>
    <row r="64" spans="1:41" s="538" customFormat="1" ht="12" x14ac:dyDescent="0.2">
      <c r="A64" s="201" t="s">
        <v>1520</v>
      </c>
      <c r="B64" s="888">
        <v>16.199000000000002</v>
      </c>
      <c r="C64" s="888">
        <v>10217.207390000001</v>
      </c>
      <c r="D64" s="888">
        <v>5510.0684600000004</v>
      </c>
      <c r="E64" s="888">
        <v>9508.6370900000002</v>
      </c>
      <c r="F64" s="888">
        <v>1006.9888000000001</v>
      </c>
      <c r="G64" s="888">
        <v>0</v>
      </c>
      <c r="H64" s="888">
        <v>2001.6368299999999</v>
      </c>
      <c r="I64" s="888">
        <v>7420.9837400000206</v>
      </c>
      <c r="J64" s="888">
        <v>0</v>
      </c>
      <c r="K64" s="888">
        <v>12627.509400000001</v>
      </c>
      <c r="L64" s="888">
        <v>0</v>
      </c>
      <c r="M64" s="888">
        <v>77.470060000000004</v>
      </c>
      <c r="N64" s="888">
        <v>45.32817</v>
      </c>
      <c r="O64" s="888">
        <v>18315.218140000001</v>
      </c>
      <c r="P64" s="888">
        <v>11575.673269999999</v>
      </c>
      <c r="Q64" s="888">
        <v>-6.6002000000000001</v>
      </c>
      <c r="R64" s="888">
        <v>2590.3293100000001</v>
      </c>
      <c r="S64" s="888">
        <v>18590.93174</v>
      </c>
      <c r="T64" s="888">
        <v>10013.45817</v>
      </c>
      <c r="U64" s="888">
        <v>888.07434999999998</v>
      </c>
      <c r="V64" s="888">
        <v>445.47523999999999</v>
      </c>
      <c r="W64" s="888">
        <v>65.486329999999995</v>
      </c>
      <c r="X64" s="888">
        <v>234.53570000000002</v>
      </c>
      <c r="Y64" s="888">
        <v>688.87597459511301</v>
      </c>
      <c r="Z64" s="888">
        <v>5242.9264699999994</v>
      </c>
      <c r="AA64" s="888">
        <v>0.05</v>
      </c>
      <c r="AB64" s="888">
        <v>3621.9912100000001</v>
      </c>
      <c r="AC64" s="888">
        <v>7.6151200000000001</v>
      </c>
      <c r="AD64" s="888">
        <v>3685.70804</v>
      </c>
      <c r="AE64" s="888">
        <v>2.7074000000000003</v>
      </c>
      <c r="AF64" s="888">
        <v>4386.3719299999993</v>
      </c>
      <c r="AG64" s="888">
        <v>7077.4941699999999</v>
      </c>
      <c r="AH64" s="888">
        <f t="shared" si="3"/>
        <v>135858.35130459513</v>
      </c>
      <c r="AI64" s="668"/>
      <c r="AJ64" s="537"/>
      <c r="AK64" s="537"/>
      <c r="AL64" s="537"/>
      <c r="AM64" s="537"/>
      <c r="AN64" s="537"/>
      <c r="AO64" s="537"/>
    </row>
    <row r="65" spans="1:41" s="538" customFormat="1" ht="12" x14ac:dyDescent="0.2">
      <c r="A65" s="199" t="s">
        <v>1395</v>
      </c>
      <c r="B65" s="888">
        <v>33.08</v>
      </c>
      <c r="C65" s="888">
        <v>65720.924480000001</v>
      </c>
      <c r="D65" s="888">
        <v>48897.861469999996</v>
      </c>
      <c r="E65" s="888">
        <v>82770.332519999996</v>
      </c>
      <c r="F65" s="888">
        <v>8353.1349000000009</v>
      </c>
      <c r="G65" s="888">
        <v>0</v>
      </c>
      <c r="H65" s="888">
        <v>22363.933940000003</v>
      </c>
      <c r="I65" s="888">
        <v>72854.881790000043</v>
      </c>
      <c r="J65" s="888">
        <v>0</v>
      </c>
      <c r="K65" s="888">
        <v>72943.583499999993</v>
      </c>
      <c r="L65" s="888">
        <v>0</v>
      </c>
      <c r="M65" s="888">
        <v>77.238669999999999</v>
      </c>
      <c r="N65" s="888">
        <v>872.92277999999999</v>
      </c>
      <c r="O65" s="888">
        <v>35916.374170000003</v>
      </c>
      <c r="P65" s="888">
        <v>39886.750409999993</v>
      </c>
      <c r="Q65" s="888">
        <v>797.0240500000001</v>
      </c>
      <c r="R65" s="888">
        <v>13240.88394</v>
      </c>
      <c r="S65" s="888">
        <v>74207.713540000026</v>
      </c>
      <c r="T65" s="888">
        <v>64500.234799999991</v>
      </c>
      <c r="U65" s="888">
        <v>4403.8182500000003</v>
      </c>
      <c r="V65" s="888">
        <v>2710.9434900000001</v>
      </c>
      <c r="W65" s="888">
        <v>1822.5734</v>
      </c>
      <c r="X65" s="888">
        <v>7801.1334600000009</v>
      </c>
      <c r="Y65" s="888">
        <v>5997.3676445369092</v>
      </c>
      <c r="Z65" s="888">
        <v>17513.334159999999</v>
      </c>
      <c r="AA65" s="888">
        <v>0.86299999999999999</v>
      </c>
      <c r="AB65" s="888">
        <v>37103.924010000002</v>
      </c>
      <c r="AC65" s="888">
        <v>837.31569999999999</v>
      </c>
      <c r="AD65" s="888">
        <v>29150.953690000002</v>
      </c>
      <c r="AE65" s="888">
        <v>266.92887000000002</v>
      </c>
      <c r="AF65" s="888">
        <v>22682.010120000003</v>
      </c>
      <c r="AG65" s="888">
        <v>44640.69382</v>
      </c>
      <c r="AH65" s="888">
        <f t="shared" si="3"/>
        <v>778368.73457453691</v>
      </c>
      <c r="AI65" s="668"/>
      <c r="AJ65" s="537"/>
      <c r="AK65" s="537"/>
      <c r="AL65" s="537"/>
      <c r="AM65" s="537"/>
      <c r="AN65" s="537"/>
      <c r="AO65" s="537"/>
    </row>
    <row r="66" spans="1:41" ht="12" x14ac:dyDescent="0.2">
      <c r="A66" s="199" t="s">
        <v>801</v>
      </c>
      <c r="B66" s="888">
        <v>52.125</v>
      </c>
      <c r="C66" s="888">
        <v>21222.914029999996</v>
      </c>
      <c r="D66" s="888">
        <v>32780.926930000001</v>
      </c>
      <c r="E66" s="888">
        <v>38607.949339999999</v>
      </c>
      <c r="F66" s="888">
        <v>18539.882989999998</v>
      </c>
      <c r="G66" s="888">
        <v>0</v>
      </c>
      <c r="H66" s="888">
        <v>17774.910390000001</v>
      </c>
      <c r="I66" s="888">
        <v>35269.905840000021</v>
      </c>
      <c r="J66" s="888">
        <v>0</v>
      </c>
      <c r="K66" s="888">
        <v>2499.3004500000002</v>
      </c>
      <c r="L66" s="888">
        <v>0</v>
      </c>
      <c r="M66" s="888">
        <v>275.89966999999996</v>
      </c>
      <c r="N66" s="888">
        <v>159.85449</v>
      </c>
      <c r="O66" s="888">
        <v>8879.2499200000002</v>
      </c>
      <c r="P66" s="888">
        <v>39428.323299999996</v>
      </c>
      <c r="Q66" s="888">
        <v>715.13913000000002</v>
      </c>
      <c r="R66" s="888">
        <v>3678.1057099999998</v>
      </c>
      <c r="S66" s="888">
        <v>20078.242300000002</v>
      </c>
      <c r="T66" s="888">
        <v>34866.769919999999</v>
      </c>
      <c r="U66" s="888">
        <v>1679.0786600000001</v>
      </c>
      <c r="V66" s="888">
        <v>3270.1870699999999</v>
      </c>
      <c r="W66" s="888">
        <v>43.68309</v>
      </c>
      <c r="X66" s="888">
        <v>1541.00998</v>
      </c>
      <c r="Y66" s="888">
        <v>7568.7039618321223</v>
      </c>
      <c r="Z66" s="888">
        <v>20853.76643</v>
      </c>
      <c r="AA66" s="888">
        <v>0.19</v>
      </c>
      <c r="AB66" s="888">
        <v>16385.522539999998</v>
      </c>
      <c r="AC66" s="888">
        <v>363.50751000000002</v>
      </c>
      <c r="AD66" s="888">
        <v>7065.8942200000001</v>
      </c>
      <c r="AE66" s="888">
        <v>2.4920100000000001</v>
      </c>
      <c r="AF66" s="888">
        <v>16425.20248</v>
      </c>
      <c r="AG66" s="888">
        <v>14040.176450000001</v>
      </c>
      <c r="AH66" s="888">
        <f t="shared" si="3"/>
        <v>364068.91381183214</v>
      </c>
      <c r="AI66" s="668"/>
      <c r="AJ66" s="537"/>
      <c r="AK66" s="537"/>
      <c r="AL66" s="537"/>
      <c r="AM66" s="537"/>
      <c r="AN66" s="537"/>
      <c r="AO66" s="537"/>
    </row>
    <row r="67" spans="1:41" s="538" customFormat="1" ht="12" x14ac:dyDescent="0.2">
      <c r="A67" s="199" t="s">
        <v>1225</v>
      </c>
      <c r="B67" s="888">
        <v>0.66500000000000004</v>
      </c>
      <c r="C67" s="888">
        <v>4703.2447600000014</v>
      </c>
      <c r="D67" s="888">
        <v>6954.1997599999977</v>
      </c>
      <c r="E67" s="888">
        <v>6995.9185500000049</v>
      </c>
      <c r="F67" s="888">
        <v>604.42549000000213</v>
      </c>
      <c r="G67" s="888">
        <v>0</v>
      </c>
      <c r="H67" s="888">
        <v>1291.4589599999972</v>
      </c>
      <c r="I67" s="888">
        <v>13905.796650000013</v>
      </c>
      <c r="J67" s="888">
        <v>0</v>
      </c>
      <c r="K67" s="888">
        <v>542.96579999999983</v>
      </c>
      <c r="L67" s="888">
        <v>0</v>
      </c>
      <c r="M67" s="888">
        <v>4.4896100000000443</v>
      </c>
      <c r="N67" s="888">
        <v>84.431020000000018</v>
      </c>
      <c r="O67" s="888">
        <v>622.37246000000084</v>
      </c>
      <c r="P67" s="888">
        <v>38787.248489999998</v>
      </c>
      <c r="Q67" s="888">
        <v>7729.4183500000008</v>
      </c>
      <c r="R67" s="888">
        <v>182.33633000000006</v>
      </c>
      <c r="S67" s="888">
        <v>8659.2902399999984</v>
      </c>
      <c r="T67" s="888">
        <v>2407.4034999999999</v>
      </c>
      <c r="U67" s="888">
        <v>1681.4345199999996</v>
      </c>
      <c r="V67" s="888">
        <v>189.83949999999999</v>
      </c>
      <c r="W67" s="888">
        <v>391.56231000000008</v>
      </c>
      <c r="X67" s="888">
        <v>0.38985999999986959</v>
      </c>
      <c r="Y67" s="888">
        <v>1034.0162188730008</v>
      </c>
      <c r="Z67" s="888">
        <v>5165.3137200000028</v>
      </c>
      <c r="AA67" s="888">
        <v>0.01</v>
      </c>
      <c r="AB67" s="888">
        <v>5057.8077399999984</v>
      </c>
      <c r="AC67" s="888">
        <v>860.61810000000014</v>
      </c>
      <c r="AD67" s="888">
        <v>4091.8470200000006</v>
      </c>
      <c r="AE67" s="888">
        <v>787.31691999999998</v>
      </c>
      <c r="AF67" s="888">
        <v>8537.2158799999997</v>
      </c>
      <c r="AG67" s="888">
        <v>4518.0718099999967</v>
      </c>
      <c r="AH67" s="888">
        <f t="shared" si="3"/>
        <v>125791.10856887302</v>
      </c>
      <c r="AI67" s="668"/>
      <c r="AJ67" s="537"/>
      <c r="AK67" s="537"/>
      <c r="AL67" s="537"/>
      <c r="AM67" s="537"/>
      <c r="AN67" s="537"/>
      <c r="AO67" s="537"/>
    </row>
    <row r="68" spans="1:41" s="538" customFormat="1" ht="12" x14ac:dyDescent="0.2">
      <c r="A68" s="199" t="s">
        <v>1226</v>
      </c>
      <c r="B68" s="888">
        <v>0</v>
      </c>
      <c r="C68" s="888">
        <v>114174.58918000001</v>
      </c>
      <c r="D68" s="888">
        <v>87105.719960000002</v>
      </c>
      <c r="E68" s="888">
        <v>90918.633719999998</v>
      </c>
      <c r="F68" s="888">
        <v>34410.706279999999</v>
      </c>
      <c r="G68" s="888">
        <v>0</v>
      </c>
      <c r="H68" s="888">
        <v>45119.37055</v>
      </c>
      <c r="I68" s="888">
        <v>154305.92622000002</v>
      </c>
      <c r="J68" s="888">
        <v>0</v>
      </c>
      <c r="K68" s="888">
        <v>838.65734999999995</v>
      </c>
      <c r="L68" s="888">
        <v>0</v>
      </c>
      <c r="M68" s="888">
        <v>640.76573999999994</v>
      </c>
      <c r="N68" s="888">
        <v>8126.2945599999994</v>
      </c>
      <c r="O68" s="888">
        <v>141468.59909999999</v>
      </c>
      <c r="P68" s="888">
        <v>11303.101350900002</v>
      </c>
      <c r="Q68" s="888">
        <v>12466.187519999999</v>
      </c>
      <c r="R68" s="888">
        <v>11535.232099999999</v>
      </c>
      <c r="S68" s="888">
        <v>83749.52499000002</v>
      </c>
      <c r="T68" s="888">
        <v>93010.305720000004</v>
      </c>
      <c r="U68" s="888">
        <v>14076.803019999999</v>
      </c>
      <c r="V68" s="888">
        <v>49563.290110000002</v>
      </c>
      <c r="W68" s="888">
        <v>26701.80113</v>
      </c>
      <c r="X68" s="888">
        <v>31356.372600000002</v>
      </c>
      <c r="Y68" s="888">
        <v>26156.605395164424</v>
      </c>
      <c r="Z68" s="888">
        <v>70319.015849999996</v>
      </c>
      <c r="AA68" s="888">
        <v>15.558</v>
      </c>
      <c r="AB68" s="888">
        <v>42104.090960000001</v>
      </c>
      <c r="AC68" s="888">
        <v>15740.280839999999</v>
      </c>
      <c r="AD68" s="888">
        <v>43644.058299999997</v>
      </c>
      <c r="AE68" s="888">
        <v>1171.1111899999999</v>
      </c>
      <c r="AF68" s="888">
        <v>30736.628420000001</v>
      </c>
      <c r="AG68" s="888">
        <v>2949.9044700000004</v>
      </c>
      <c r="AH68" s="888">
        <f t="shared" si="3"/>
        <v>1243709.1346260642</v>
      </c>
      <c r="AI68" s="668"/>
      <c r="AJ68" s="537"/>
      <c r="AK68" s="537"/>
      <c r="AL68" s="537"/>
      <c r="AM68" s="537"/>
      <c r="AN68" s="537"/>
      <c r="AO68" s="537"/>
    </row>
    <row r="69" spans="1:41" s="538" customFormat="1" ht="12" x14ac:dyDescent="0.2">
      <c r="A69" s="199" t="s">
        <v>1227</v>
      </c>
      <c r="B69" s="888">
        <v>0</v>
      </c>
      <c r="C69" s="888">
        <v>11167.582839999999</v>
      </c>
      <c r="D69" s="888">
        <v>13651.033479999998</v>
      </c>
      <c r="E69" s="888">
        <v>14610.987559999998</v>
      </c>
      <c r="F69" s="888">
        <v>2645.0640899999999</v>
      </c>
      <c r="G69" s="888">
        <v>0</v>
      </c>
      <c r="H69" s="888">
        <v>1818.6427800000001</v>
      </c>
      <c r="I69" s="888">
        <v>10763.901471000014</v>
      </c>
      <c r="J69" s="888">
        <v>0</v>
      </c>
      <c r="K69" s="888">
        <v>337.54934000000003</v>
      </c>
      <c r="L69" s="888">
        <v>0</v>
      </c>
      <c r="M69" s="888">
        <v>39.200000000000003</v>
      </c>
      <c r="N69" s="888">
        <v>276.81799999999998</v>
      </c>
      <c r="O69" s="888">
        <v>5432.5319800000007</v>
      </c>
      <c r="P69" s="888">
        <v>1666.00685</v>
      </c>
      <c r="Q69" s="888">
        <v>91.652199999999993</v>
      </c>
      <c r="R69" s="888">
        <v>480.98359000000005</v>
      </c>
      <c r="S69" s="888">
        <v>7782.6114000000007</v>
      </c>
      <c r="T69" s="888">
        <v>5192.6920200000004</v>
      </c>
      <c r="U69" s="888">
        <v>1082.5038399999999</v>
      </c>
      <c r="V69" s="888">
        <v>668.27953000000002</v>
      </c>
      <c r="W69" s="888">
        <v>147.97384</v>
      </c>
      <c r="X69" s="888">
        <v>265.47030000000001</v>
      </c>
      <c r="Y69" s="888">
        <v>674.66600000000005</v>
      </c>
      <c r="Z69" s="888">
        <v>4237.7379800000008</v>
      </c>
      <c r="AA69" s="888">
        <v>1.371</v>
      </c>
      <c r="AB69" s="888">
        <v>2736.5819300000003</v>
      </c>
      <c r="AC69" s="888">
        <v>27.538409999999999</v>
      </c>
      <c r="AD69" s="888">
        <v>2338.0199400000001</v>
      </c>
      <c r="AE69" s="888">
        <v>62.214949999999995</v>
      </c>
      <c r="AF69" s="888">
        <v>3967.8297200000002</v>
      </c>
      <c r="AG69" s="888">
        <v>754.74040000000002</v>
      </c>
      <c r="AH69" s="888">
        <f t="shared" si="3"/>
        <v>92922.185440999994</v>
      </c>
      <c r="AI69" s="668"/>
      <c r="AJ69" s="537"/>
      <c r="AK69" s="537"/>
      <c r="AL69" s="537"/>
      <c r="AM69" s="537"/>
      <c r="AN69" s="537"/>
      <c r="AO69" s="537"/>
    </row>
    <row r="70" spans="1:41" s="538" customFormat="1" ht="12" x14ac:dyDescent="0.2">
      <c r="A70" s="199" t="s">
        <v>1999</v>
      </c>
      <c r="B70" s="888">
        <v>0</v>
      </c>
      <c r="C70" s="888">
        <v>652.40778</v>
      </c>
      <c r="D70" s="888">
        <v>19788.906010000002</v>
      </c>
      <c r="E70" s="888">
        <v>46.175719999999998</v>
      </c>
      <c r="F70" s="888">
        <v>0</v>
      </c>
      <c r="G70" s="888">
        <v>0</v>
      </c>
      <c r="H70" s="888">
        <v>0</v>
      </c>
      <c r="I70" s="888">
        <v>0</v>
      </c>
      <c r="J70" s="888">
        <v>0</v>
      </c>
      <c r="K70" s="888">
        <v>0</v>
      </c>
      <c r="L70" s="888">
        <v>0</v>
      </c>
      <c r="M70" s="888">
        <v>0</v>
      </c>
      <c r="N70" s="888">
        <v>0</v>
      </c>
      <c r="O70" s="888">
        <v>93.353399999999993</v>
      </c>
      <c r="P70" s="888">
        <v>3777.3905199999999</v>
      </c>
      <c r="Q70" s="888">
        <v>0</v>
      </c>
      <c r="R70" s="888">
        <v>0</v>
      </c>
      <c r="S70" s="888">
        <v>239.30812</v>
      </c>
      <c r="T70" s="888">
        <v>126.89542</v>
      </c>
      <c r="U70" s="888">
        <v>0</v>
      </c>
      <c r="V70" s="888">
        <v>0</v>
      </c>
      <c r="W70" s="888">
        <v>0</v>
      </c>
      <c r="X70" s="888">
        <v>113.027</v>
      </c>
      <c r="Y70" s="888">
        <v>0</v>
      </c>
      <c r="Z70" s="888">
        <v>0</v>
      </c>
      <c r="AA70" s="888">
        <v>0</v>
      </c>
      <c r="AB70" s="888">
        <v>8291.8562999999995</v>
      </c>
      <c r="AC70" s="888">
        <v>0</v>
      </c>
      <c r="AD70" s="888">
        <v>0</v>
      </c>
      <c r="AE70" s="888">
        <v>0</v>
      </c>
      <c r="AF70" s="888">
        <v>0</v>
      </c>
      <c r="AG70" s="888">
        <v>0</v>
      </c>
      <c r="AH70" s="888">
        <f t="shared" si="3"/>
        <v>33129.320270000004</v>
      </c>
      <c r="AI70" s="668"/>
      <c r="AJ70" s="537"/>
      <c r="AK70" s="537"/>
      <c r="AL70" s="537"/>
      <c r="AM70" s="537"/>
      <c r="AN70" s="537"/>
      <c r="AO70" s="537"/>
    </row>
    <row r="71" spans="1:41" s="538" customFormat="1" ht="12" x14ac:dyDescent="0.2">
      <c r="A71" s="203" t="s">
        <v>2000</v>
      </c>
      <c r="B71" s="888">
        <v>0</v>
      </c>
      <c r="C71" s="888">
        <v>0</v>
      </c>
      <c r="D71" s="888">
        <v>0</v>
      </c>
      <c r="E71" s="888">
        <v>0</v>
      </c>
      <c r="F71" s="888">
        <v>0</v>
      </c>
      <c r="G71" s="888">
        <v>0</v>
      </c>
      <c r="H71" s="888">
        <v>0</v>
      </c>
      <c r="I71" s="888">
        <v>0</v>
      </c>
      <c r="J71" s="888">
        <v>0</v>
      </c>
      <c r="K71" s="888">
        <v>0</v>
      </c>
      <c r="L71" s="888">
        <v>0</v>
      </c>
      <c r="M71" s="888">
        <v>0</v>
      </c>
      <c r="N71" s="888">
        <v>0</v>
      </c>
      <c r="O71" s="888">
        <v>0</v>
      </c>
      <c r="P71" s="888">
        <v>0</v>
      </c>
      <c r="Q71" s="888">
        <v>0</v>
      </c>
      <c r="R71" s="888">
        <v>38.421529999999997</v>
      </c>
      <c r="S71" s="888">
        <v>0</v>
      </c>
      <c r="T71" s="888">
        <v>0</v>
      </c>
      <c r="U71" s="888">
        <v>0</v>
      </c>
      <c r="V71" s="888">
        <v>0</v>
      </c>
      <c r="W71" s="888">
        <v>0</v>
      </c>
      <c r="X71" s="888">
        <v>0</v>
      </c>
      <c r="Y71" s="888">
        <v>0</v>
      </c>
      <c r="Z71" s="888">
        <v>0</v>
      </c>
      <c r="AA71" s="888">
        <v>0</v>
      </c>
      <c r="AB71" s="888">
        <v>0</v>
      </c>
      <c r="AC71" s="888">
        <v>0</v>
      </c>
      <c r="AD71" s="888">
        <v>371.99859999999995</v>
      </c>
      <c r="AE71" s="888">
        <v>0</v>
      </c>
      <c r="AF71" s="888">
        <v>0</v>
      </c>
      <c r="AG71" s="888">
        <v>0</v>
      </c>
      <c r="AH71" s="888">
        <f t="shared" si="3"/>
        <v>410.42012999999997</v>
      </c>
      <c r="AI71" s="668"/>
      <c r="AJ71" s="537"/>
      <c r="AK71" s="537"/>
      <c r="AL71" s="537"/>
      <c r="AM71" s="537"/>
      <c r="AN71" s="537"/>
      <c r="AO71" s="537"/>
    </row>
    <row r="72" spans="1:41" s="538" customFormat="1" ht="12" x14ac:dyDescent="0.2">
      <c r="A72" s="199" t="s">
        <v>2001</v>
      </c>
      <c r="B72" s="888">
        <v>126.248</v>
      </c>
      <c r="C72" s="888">
        <v>20290.243109999999</v>
      </c>
      <c r="D72" s="888">
        <v>55651.140050000009</v>
      </c>
      <c r="E72" s="888">
        <v>36316.560749999997</v>
      </c>
      <c r="F72" s="888">
        <v>1531.3116599999998</v>
      </c>
      <c r="G72" s="888">
        <v>0</v>
      </c>
      <c r="H72" s="888">
        <v>12642.00203</v>
      </c>
      <c r="I72" s="888">
        <v>48712.039929999984</v>
      </c>
      <c r="J72" s="888">
        <v>0</v>
      </c>
      <c r="K72" s="888">
        <v>48201.927920000009</v>
      </c>
      <c r="L72" s="888">
        <v>0</v>
      </c>
      <c r="M72" s="888">
        <v>1735.59746</v>
      </c>
      <c r="N72" s="888">
        <v>165.70396000000002</v>
      </c>
      <c r="O72" s="888">
        <v>18023.4303</v>
      </c>
      <c r="P72" s="888">
        <v>16486.289940000002</v>
      </c>
      <c r="Q72" s="888">
        <v>590.96344999999997</v>
      </c>
      <c r="R72" s="888">
        <v>1889.93568</v>
      </c>
      <c r="S72" s="888">
        <v>24124.979309999999</v>
      </c>
      <c r="T72" s="888">
        <v>11548.890310000003</v>
      </c>
      <c r="U72" s="888">
        <v>258.99105000000003</v>
      </c>
      <c r="V72" s="888">
        <v>73674.593580000001</v>
      </c>
      <c r="W72" s="888">
        <v>19.109990000000003</v>
      </c>
      <c r="X72" s="888">
        <v>2411.1334000000002</v>
      </c>
      <c r="Y72" s="888">
        <v>10209.506197443627</v>
      </c>
      <c r="Z72" s="888">
        <v>18305.632679999999</v>
      </c>
      <c r="AA72" s="888">
        <v>2.3199999999999998</v>
      </c>
      <c r="AB72" s="888">
        <v>1611.96345</v>
      </c>
      <c r="AC72" s="888">
        <v>30.858889999999999</v>
      </c>
      <c r="AD72" s="888">
        <v>2887.9908399999999</v>
      </c>
      <c r="AE72" s="888">
        <v>7.0074100000000001</v>
      </c>
      <c r="AF72" s="888">
        <v>18687.131869999997</v>
      </c>
      <c r="AG72" s="888">
        <v>5645.0299000000005</v>
      </c>
      <c r="AH72" s="888">
        <f t="shared" si="3"/>
        <v>431788.53311744367</v>
      </c>
      <c r="AI72" s="668"/>
      <c r="AJ72" s="537"/>
      <c r="AK72" s="537"/>
      <c r="AL72" s="537"/>
      <c r="AM72" s="537"/>
      <c r="AN72" s="537"/>
      <c r="AO72" s="537"/>
    </row>
    <row r="73" spans="1:41" s="538" customFormat="1" ht="12" x14ac:dyDescent="0.2">
      <c r="A73" s="199" t="s">
        <v>2002</v>
      </c>
      <c r="B73" s="888">
        <v>0</v>
      </c>
      <c r="C73" s="888">
        <v>658.61499000000003</v>
      </c>
      <c r="D73" s="888">
        <v>8038.0259299999998</v>
      </c>
      <c r="E73" s="888">
        <v>0</v>
      </c>
      <c r="F73" s="888">
        <v>0</v>
      </c>
      <c r="G73" s="888">
        <v>1145.38464</v>
      </c>
      <c r="H73" s="888">
        <v>0</v>
      </c>
      <c r="I73" s="888">
        <v>0</v>
      </c>
      <c r="J73" s="888">
        <v>0</v>
      </c>
      <c r="K73" s="888">
        <v>0</v>
      </c>
      <c r="L73" s="888">
        <v>8335.9105084667153</v>
      </c>
      <c r="M73" s="888">
        <v>0</v>
      </c>
      <c r="N73" s="888">
        <v>0</v>
      </c>
      <c r="O73" s="888">
        <v>0</v>
      </c>
      <c r="P73" s="888">
        <v>1448.6901699999999</v>
      </c>
      <c r="Q73" s="888">
        <v>0</v>
      </c>
      <c r="R73" s="888">
        <v>0</v>
      </c>
      <c r="S73" s="888">
        <v>0</v>
      </c>
      <c r="T73" s="888">
        <v>0</v>
      </c>
      <c r="U73" s="888">
        <v>0</v>
      </c>
      <c r="V73" s="888">
        <v>0</v>
      </c>
      <c r="W73" s="888">
        <v>0</v>
      </c>
      <c r="X73" s="888">
        <v>0</v>
      </c>
      <c r="Y73" s="888">
        <v>0</v>
      </c>
      <c r="Z73" s="888">
        <v>0</v>
      </c>
      <c r="AA73" s="888">
        <v>0</v>
      </c>
      <c r="AB73" s="888">
        <v>0</v>
      </c>
      <c r="AC73" s="888">
        <v>0</v>
      </c>
      <c r="AD73" s="888">
        <v>115.58619</v>
      </c>
      <c r="AE73" s="888">
        <v>0</v>
      </c>
      <c r="AF73" s="888">
        <v>0</v>
      </c>
      <c r="AG73" s="888">
        <v>64.249070000000003</v>
      </c>
      <c r="AH73" s="888">
        <f t="shared" ref="AH73:AH103" si="5">SUM(B73:AG73)</f>
        <v>19806.461498466717</v>
      </c>
      <c r="AI73" s="668"/>
      <c r="AJ73" s="537"/>
      <c r="AK73" s="537"/>
      <c r="AL73" s="537"/>
      <c r="AM73" s="537"/>
      <c r="AN73" s="537"/>
      <c r="AO73" s="537"/>
    </row>
    <row r="74" spans="1:41" s="538" customFormat="1" ht="12" x14ac:dyDescent="0.2">
      <c r="A74" s="203" t="s">
        <v>2142</v>
      </c>
      <c r="B74" s="888">
        <v>0</v>
      </c>
      <c r="C74" s="888">
        <v>170.86269000000001</v>
      </c>
      <c r="D74" s="888">
        <v>0</v>
      </c>
      <c r="E74" s="888">
        <v>0</v>
      </c>
      <c r="F74" s="888">
        <v>0</v>
      </c>
      <c r="G74" s="888">
        <v>0</v>
      </c>
      <c r="H74" s="888">
        <v>0</v>
      </c>
      <c r="I74" s="888">
        <v>0</v>
      </c>
      <c r="J74" s="888">
        <v>0</v>
      </c>
      <c r="K74" s="888">
        <v>1675.5866799999999</v>
      </c>
      <c r="L74" s="888">
        <v>0</v>
      </c>
      <c r="M74" s="888">
        <v>0.45955000000000001</v>
      </c>
      <c r="N74" s="888">
        <v>0</v>
      </c>
      <c r="O74" s="888">
        <v>3930.5921699999999</v>
      </c>
      <c r="P74" s="888">
        <v>0</v>
      </c>
      <c r="Q74" s="888">
        <v>0</v>
      </c>
      <c r="R74" s="888">
        <v>-3.4073699999999998</v>
      </c>
      <c r="S74" s="888">
        <v>0</v>
      </c>
      <c r="T74" s="888">
        <v>362.94909999999999</v>
      </c>
      <c r="U74" s="888">
        <v>0</v>
      </c>
      <c r="V74" s="888">
        <v>0</v>
      </c>
      <c r="W74" s="888">
        <v>0</v>
      </c>
      <c r="X74" s="888">
        <v>0</v>
      </c>
      <c r="Y74" s="888">
        <v>0</v>
      </c>
      <c r="Z74" s="888">
        <v>0</v>
      </c>
      <c r="AA74" s="888">
        <v>0</v>
      </c>
      <c r="AB74" s="888">
        <v>196.672</v>
      </c>
      <c r="AC74" s="888">
        <v>0</v>
      </c>
      <c r="AD74" s="888">
        <v>41.491</v>
      </c>
      <c r="AE74" s="888">
        <v>1.242E-2</v>
      </c>
      <c r="AF74" s="888">
        <v>0</v>
      </c>
      <c r="AG74" s="888">
        <v>0</v>
      </c>
      <c r="AH74" s="888">
        <f t="shared" si="5"/>
        <v>6375.2182399999992</v>
      </c>
      <c r="AI74" s="668"/>
      <c r="AJ74" s="537"/>
      <c r="AK74" s="537"/>
      <c r="AL74" s="537"/>
      <c r="AM74" s="537"/>
      <c r="AN74" s="537"/>
      <c r="AO74" s="537"/>
    </row>
    <row r="75" spans="1:41" s="538" customFormat="1" ht="12" x14ac:dyDescent="0.2">
      <c r="A75" s="199" t="s">
        <v>2003</v>
      </c>
      <c r="B75" s="888">
        <v>0</v>
      </c>
      <c r="C75" s="888">
        <v>201.9675</v>
      </c>
      <c r="D75" s="888">
        <v>23668.92441</v>
      </c>
      <c r="E75" s="888">
        <v>516.71960999999999</v>
      </c>
      <c r="F75" s="888">
        <v>0</v>
      </c>
      <c r="G75" s="888">
        <v>0</v>
      </c>
      <c r="H75" s="888">
        <v>0</v>
      </c>
      <c r="I75" s="888">
        <v>0</v>
      </c>
      <c r="J75" s="888">
        <v>1244.84049</v>
      </c>
      <c r="K75" s="888">
        <v>2.8589299999999929</v>
      </c>
      <c r="L75" s="888">
        <v>0</v>
      </c>
      <c r="M75" s="888">
        <v>0</v>
      </c>
      <c r="N75" s="888">
        <v>0.32095000000000001</v>
      </c>
      <c r="O75" s="888">
        <v>153.58808999999999</v>
      </c>
      <c r="P75" s="888">
        <v>1454.576</v>
      </c>
      <c r="Q75" s="888">
        <v>0</v>
      </c>
      <c r="R75" s="888">
        <v>0</v>
      </c>
      <c r="S75" s="888">
        <v>11.6571</v>
      </c>
      <c r="T75" s="888">
        <v>17.100000000000001</v>
      </c>
      <c r="U75" s="888">
        <v>0</v>
      </c>
      <c r="V75" s="888">
        <v>0</v>
      </c>
      <c r="W75" s="888">
        <v>0</v>
      </c>
      <c r="X75" s="888">
        <v>0</v>
      </c>
      <c r="Y75" s="888">
        <v>0</v>
      </c>
      <c r="Z75" s="888">
        <v>0</v>
      </c>
      <c r="AA75" s="888">
        <v>0</v>
      </c>
      <c r="AB75" s="888">
        <v>0</v>
      </c>
      <c r="AC75" s="888">
        <v>0</v>
      </c>
      <c r="AD75" s="888">
        <v>0.24399999999999999</v>
      </c>
      <c r="AE75" s="888">
        <v>0</v>
      </c>
      <c r="AF75" s="888">
        <v>0</v>
      </c>
      <c r="AG75" s="888">
        <v>2474.37147</v>
      </c>
      <c r="AH75" s="888">
        <f t="shared" si="5"/>
        <v>29747.168549999995</v>
      </c>
      <c r="AI75" s="668"/>
      <c r="AJ75" s="537"/>
      <c r="AK75" s="537"/>
      <c r="AL75" s="537"/>
      <c r="AM75" s="537"/>
      <c r="AN75" s="537"/>
      <c r="AO75" s="537"/>
    </row>
    <row r="76" spans="1:41" s="538" customFormat="1" ht="12" x14ac:dyDescent="0.2">
      <c r="A76" s="199" t="s">
        <v>2004</v>
      </c>
      <c r="B76" s="888">
        <v>0</v>
      </c>
      <c r="C76" s="888">
        <v>1173.8334</v>
      </c>
      <c r="D76" s="888">
        <v>189.3415</v>
      </c>
      <c r="E76" s="888">
        <v>117.65195</v>
      </c>
      <c r="F76" s="888">
        <v>4.2757800000000001</v>
      </c>
      <c r="G76" s="888">
        <v>0</v>
      </c>
      <c r="H76" s="888">
        <v>0</v>
      </c>
      <c r="I76" s="888">
        <v>104.09196</v>
      </c>
      <c r="J76" s="888">
        <v>0</v>
      </c>
      <c r="K76" s="888">
        <v>0</v>
      </c>
      <c r="L76" s="888">
        <v>0</v>
      </c>
      <c r="M76" s="888">
        <v>0</v>
      </c>
      <c r="N76" s="888">
        <v>5.6996899999999995</v>
      </c>
      <c r="O76" s="888">
        <v>12.946129999999998</v>
      </c>
      <c r="P76" s="888">
        <v>0</v>
      </c>
      <c r="Q76" s="888">
        <v>0</v>
      </c>
      <c r="R76" s="888">
        <v>0</v>
      </c>
      <c r="S76" s="888">
        <v>41.696909999999995</v>
      </c>
      <c r="T76" s="888">
        <v>2.3206799999999999</v>
      </c>
      <c r="U76" s="888">
        <v>0</v>
      </c>
      <c r="V76" s="888">
        <v>3.6476500000000001</v>
      </c>
      <c r="W76" s="888">
        <v>0</v>
      </c>
      <c r="X76" s="888">
        <v>0</v>
      </c>
      <c r="Y76" s="888">
        <v>0</v>
      </c>
      <c r="Z76" s="888">
        <v>0</v>
      </c>
      <c r="AA76" s="888">
        <v>1.2999999999999999E-2</v>
      </c>
      <c r="AB76" s="888">
        <v>2.3817399999999997</v>
      </c>
      <c r="AC76" s="888">
        <v>0</v>
      </c>
      <c r="AD76" s="888">
        <v>14.026</v>
      </c>
      <c r="AE76" s="888">
        <v>0.44829000000000002</v>
      </c>
      <c r="AF76" s="888">
        <v>0.64901999999999993</v>
      </c>
      <c r="AG76" s="888">
        <v>6.9909600000000003</v>
      </c>
      <c r="AH76" s="888">
        <f t="shared" si="5"/>
        <v>1680.01466</v>
      </c>
      <c r="AI76" s="668"/>
      <c r="AJ76" s="537"/>
      <c r="AK76" s="537"/>
      <c r="AL76" s="537"/>
      <c r="AM76" s="537"/>
      <c r="AN76" s="537"/>
      <c r="AO76" s="537"/>
    </row>
    <row r="77" spans="1:41" ht="12" x14ac:dyDescent="0.2">
      <c r="A77" s="204" t="s">
        <v>1401</v>
      </c>
      <c r="B77" s="888">
        <v>0</v>
      </c>
      <c r="C77" s="888">
        <v>0</v>
      </c>
      <c r="D77" s="888">
        <v>0</v>
      </c>
      <c r="E77" s="888">
        <v>0</v>
      </c>
      <c r="F77" s="888">
        <v>0</v>
      </c>
      <c r="G77" s="888">
        <v>0</v>
      </c>
      <c r="H77" s="888">
        <v>0</v>
      </c>
      <c r="I77" s="888">
        <v>0</v>
      </c>
      <c r="J77" s="888">
        <v>0</v>
      </c>
      <c r="K77" s="888">
        <v>0</v>
      </c>
      <c r="L77" s="888">
        <v>0</v>
      </c>
      <c r="M77" s="888">
        <v>0</v>
      </c>
      <c r="N77" s="888">
        <v>0</v>
      </c>
      <c r="O77" s="888">
        <v>0</v>
      </c>
      <c r="P77" s="888">
        <v>0</v>
      </c>
      <c r="Q77" s="888">
        <v>0</v>
      </c>
      <c r="R77" s="888">
        <v>0</v>
      </c>
      <c r="S77" s="888">
        <v>0</v>
      </c>
      <c r="T77" s="888">
        <v>0</v>
      </c>
      <c r="U77" s="888">
        <v>0</v>
      </c>
      <c r="V77" s="888">
        <v>0</v>
      </c>
      <c r="W77" s="888">
        <v>7.3562899999999996</v>
      </c>
      <c r="X77" s="888">
        <v>0</v>
      </c>
      <c r="Y77" s="888">
        <v>0</v>
      </c>
      <c r="Z77" s="888">
        <v>0</v>
      </c>
      <c r="AA77" s="888">
        <v>0</v>
      </c>
      <c r="AB77" s="888">
        <v>0</v>
      </c>
      <c r="AC77" s="888">
        <v>0</v>
      </c>
      <c r="AD77" s="888">
        <v>0</v>
      </c>
      <c r="AE77" s="888">
        <v>0</v>
      </c>
      <c r="AF77" s="888">
        <v>0</v>
      </c>
      <c r="AG77" s="888">
        <v>0</v>
      </c>
      <c r="AH77" s="888">
        <f t="shared" si="5"/>
        <v>7.3562899999999996</v>
      </c>
      <c r="AI77" s="668"/>
      <c r="AJ77" s="537"/>
      <c r="AK77" s="537"/>
      <c r="AL77" s="537"/>
      <c r="AM77" s="537"/>
      <c r="AN77" s="537"/>
      <c r="AO77" s="537"/>
    </row>
    <row r="78" spans="1:41" ht="12" x14ac:dyDescent="0.2">
      <c r="A78" s="199" t="s">
        <v>2005</v>
      </c>
      <c r="B78" s="888">
        <v>0</v>
      </c>
      <c r="C78" s="888">
        <v>0</v>
      </c>
      <c r="D78" s="888">
        <v>0</v>
      </c>
      <c r="E78" s="888">
        <v>0</v>
      </c>
      <c r="F78" s="888">
        <v>0</v>
      </c>
      <c r="G78" s="888">
        <v>0</v>
      </c>
      <c r="H78" s="888">
        <v>25.17586</v>
      </c>
      <c r="I78" s="888">
        <v>0</v>
      </c>
      <c r="J78" s="888">
        <v>0</v>
      </c>
      <c r="K78" s="888">
        <v>0</v>
      </c>
      <c r="L78" s="888">
        <v>0</v>
      </c>
      <c r="M78" s="888">
        <v>0</v>
      </c>
      <c r="N78" s="888">
        <v>0</v>
      </c>
      <c r="O78" s="888">
        <v>2.5567699999999998</v>
      </c>
      <c r="P78" s="888">
        <v>0</v>
      </c>
      <c r="Q78" s="888">
        <v>0</v>
      </c>
      <c r="R78" s="888">
        <v>0</v>
      </c>
      <c r="S78" s="888">
        <v>63.957500000000003</v>
      </c>
      <c r="T78" s="888">
        <v>0</v>
      </c>
      <c r="U78" s="888">
        <v>0</v>
      </c>
      <c r="V78" s="888">
        <v>0</v>
      </c>
      <c r="W78" s="888">
        <v>30.058900000000001</v>
      </c>
      <c r="X78" s="888">
        <v>0</v>
      </c>
      <c r="Y78" s="888">
        <v>0</v>
      </c>
      <c r="Z78" s="888">
        <v>127.91200000000001</v>
      </c>
      <c r="AA78" s="888">
        <v>0</v>
      </c>
      <c r="AB78" s="888">
        <v>0</v>
      </c>
      <c r="AC78" s="888">
        <v>0</v>
      </c>
      <c r="AD78" s="888">
        <v>0</v>
      </c>
      <c r="AE78" s="888">
        <v>0</v>
      </c>
      <c r="AF78" s="888">
        <v>0</v>
      </c>
      <c r="AG78" s="888">
        <v>0</v>
      </c>
      <c r="AH78" s="888">
        <f t="shared" si="5"/>
        <v>249.66103000000001</v>
      </c>
      <c r="AI78" s="668"/>
      <c r="AJ78" s="537"/>
      <c r="AK78" s="537"/>
      <c r="AL78" s="537"/>
      <c r="AM78" s="537"/>
      <c r="AN78" s="537"/>
      <c r="AO78" s="537"/>
    </row>
    <row r="79" spans="1:41" ht="12" x14ac:dyDescent="0.2">
      <c r="A79" s="199" t="s">
        <v>2006</v>
      </c>
      <c r="B79" s="888">
        <v>0</v>
      </c>
      <c r="C79" s="888">
        <v>0</v>
      </c>
      <c r="D79" s="888">
        <v>0</v>
      </c>
      <c r="E79" s="888">
        <v>0</v>
      </c>
      <c r="F79" s="888">
        <v>0</v>
      </c>
      <c r="G79" s="888">
        <v>0</v>
      </c>
      <c r="H79" s="888">
        <v>0</v>
      </c>
      <c r="I79" s="888">
        <v>2843.8837289999997</v>
      </c>
      <c r="J79" s="888">
        <v>0</v>
      </c>
      <c r="K79" s="888">
        <v>0</v>
      </c>
      <c r="L79" s="888">
        <v>0</v>
      </c>
      <c r="M79" s="888">
        <v>0</v>
      </c>
      <c r="N79" s="888">
        <v>0</v>
      </c>
      <c r="O79" s="888">
        <v>9767.4076000000023</v>
      </c>
      <c r="P79" s="888">
        <v>3598.1891990999998</v>
      </c>
      <c r="Q79" s="888">
        <v>0</v>
      </c>
      <c r="R79" s="888">
        <v>0</v>
      </c>
      <c r="S79" s="888">
        <v>33749.272659999995</v>
      </c>
      <c r="T79" s="888">
        <v>4348.6088899999995</v>
      </c>
      <c r="U79" s="888">
        <v>0</v>
      </c>
      <c r="V79" s="888">
        <v>0</v>
      </c>
      <c r="W79" s="888">
        <v>38.268620000000006</v>
      </c>
      <c r="X79" s="888">
        <v>0</v>
      </c>
      <c r="Y79" s="888">
        <v>0</v>
      </c>
      <c r="Z79" s="888">
        <v>0</v>
      </c>
      <c r="AA79" s="888">
        <v>0</v>
      </c>
      <c r="AB79" s="888">
        <v>0</v>
      </c>
      <c r="AC79" s="888">
        <v>0</v>
      </c>
      <c r="AD79" s="888">
        <v>0</v>
      </c>
      <c r="AE79" s="888">
        <v>0</v>
      </c>
      <c r="AF79" s="888">
        <v>0</v>
      </c>
      <c r="AG79" s="888">
        <v>0</v>
      </c>
      <c r="AH79" s="888">
        <f t="shared" si="5"/>
        <v>54345.630698099994</v>
      </c>
      <c r="AI79" s="668"/>
      <c r="AJ79" s="537"/>
      <c r="AK79" s="537"/>
      <c r="AL79" s="537"/>
      <c r="AM79" s="537"/>
      <c r="AN79" s="537"/>
      <c r="AO79" s="537"/>
    </row>
    <row r="80" spans="1:41" s="538" customFormat="1" ht="12" x14ac:dyDescent="0.2">
      <c r="A80" s="1343" t="s">
        <v>805</v>
      </c>
      <c r="B80" s="1351">
        <f t="shared" ref="B80:AG80" si="6">SUM(B81:B103)</f>
        <v>-2747.4198799999999</v>
      </c>
      <c r="C80" s="1351">
        <f t="shared" si="6"/>
        <v>16261.168612934765</v>
      </c>
      <c r="D80" s="1351">
        <f t="shared" si="6"/>
        <v>41823.507790000032</v>
      </c>
      <c r="E80" s="1351">
        <f t="shared" si="6"/>
        <v>50141.882503672998</v>
      </c>
      <c r="F80" s="1351">
        <f t="shared" si="6"/>
        <v>-4327.9626514000138</v>
      </c>
      <c r="G80" s="1351">
        <f t="shared" si="6"/>
        <v>-2327.7176399999998</v>
      </c>
      <c r="H80" s="1351">
        <f t="shared" si="6"/>
        <v>174.54042199167412</v>
      </c>
      <c r="I80" s="1351">
        <f t="shared" si="6"/>
        <v>92308.265919380516</v>
      </c>
      <c r="J80" s="1351">
        <f t="shared" si="6"/>
        <v>-775.38725999999986</v>
      </c>
      <c r="K80" s="1351">
        <f t="shared" si="6"/>
        <v>382.82908578575643</v>
      </c>
      <c r="L80" s="1351">
        <f t="shared" si="6"/>
        <v>-780.09999687268999</v>
      </c>
      <c r="M80" s="1351">
        <f t="shared" si="6"/>
        <v>-1468.2600000000007</v>
      </c>
      <c r="N80" s="1351">
        <f t="shared" si="6"/>
        <v>-28098.381159999994</v>
      </c>
      <c r="O80" s="1351">
        <f t="shared" si="6"/>
        <v>-50798.775859999965</v>
      </c>
      <c r="P80" s="1351">
        <f t="shared" si="6"/>
        <v>39431.110355765763</v>
      </c>
      <c r="Q80" s="1351">
        <f t="shared" si="6"/>
        <v>-787.97298000000217</v>
      </c>
      <c r="R80" s="1351">
        <f t="shared" si="6"/>
        <v>-12043.313078999698</v>
      </c>
      <c r="S80" s="1351">
        <f t="shared" si="6"/>
        <v>9698.3368384001315</v>
      </c>
      <c r="T80" s="1351">
        <f t="shared" si="6"/>
        <v>-12234.04384892358</v>
      </c>
      <c r="U80" s="1351">
        <f t="shared" si="6"/>
        <v>4174.4362999999994</v>
      </c>
      <c r="V80" s="1351">
        <f t="shared" si="6"/>
        <v>-10628.709850000025</v>
      </c>
      <c r="W80" s="1351">
        <f t="shared" si="6"/>
        <v>-1854.5033299999955</v>
      </c>
      <c r="X80" s="1351">
        <f t="shared" si="6"/>
        <v>6572.0134000000426</v>
      </c>
      <c r="Y80" s="1351">
        <f t="shared" si="6"/>
        <v>-30536.138968650728</v>
      </c>
      <c r="Z80" s="1351">
        <f t="shared" si="6"/>
        <v>46146.02298999999</v>
      </c>
      <c r="AA80" s="1351">
        <f t="shared" si="6"/>
        <v>-1650.8922100000002</v>
      </c>
      <c r="AB80" s="1351">
        <f t="shared" si="6"/>
        <v>-33265.839580000029</v>
      </c>
      <c r="AC80" s="1351">
        <f t="shared" si="6"/>
        <v>-413.07140999999217</v>
      </c>
      <c r="AD80" s="1351">
        <f t="shared" si="6"/>
        <v>26739.760480381636</v>
      </c>
      <c r="AE80" s="1351">
        <f t="shared" si="6"/>
        <v>-7615.0070999999989</v>
      </c>
      <c r="AF80" s="1351">
        <f t="shared" si="6"/>
        <v>-22696.400655736765</v>
      </c>
      <c r="AG80" s="1351">
        <f t="shared" si="6"/>
        <v>20786.121129999992</v>
      </c>
      <c r="AH80" s="1352">
        <f t="shared" si="5"/>
        <v>129590.09836772984</v>
      </c>
      <c r="AI80" s="667"/>
      <c r="AJ80" s="537"/>
      <c r="AK80" s="537"/>
      <c r="AL80" s="537"/>
      <c r="AM80" s="537"/>
      <c r="AN80" s="537"/>
      <c r="AO80" s="537"/>
    </row>
    <row r="81" spans="1:41" ht="12" x14ac:dyDescent="0.2">
      <c r="A81" s="197" t="s">
        <v>1219</v>
      </c>
      <c r="B81" s="888">
        <v>0</v>
      </c>
      <c r="C81" s="888">
        <v>-21248.477680000022</v>
      </c>
      <c r="D81" s="888">
        <v>14303.582299999982</v>
      </c>
      <c r="E81" s="888">
        <v>-21922.339741798965</v>
      </c>
      <c r="F81" s="888">
        <v>786.96459033813164</v>
      </c>
      <c r="G81" s="888">
        <v>0</v>
      </c>
      <c r="H81" s="888">
        <v>0</v>
      </c>
      <c r="I81" s="888">
        <v>-889.7672000001827</v>
      </c>
      <c r="J81" s="888">
        <v>0</v>
      </c>
      <c r="K81" s="888">
        <v>0</v>
      </c>
      <c r="L81" s="888">
        <v>0</v>
      </c>
      <c r="M81" s="888">
        <v>-3.6674400000000005</v>
      </c>
      <c r="N81" s="888">
        <v>-58.324639999999988</v>
      </c>
      <c r="O81" s="888">
        <v>-8797.3493400000043</v>
      </c>
      <c r="P81" s="888">
        <v>1040.0213615289836</v>
      </c>
      <c r="Q81" s="888">
        <v>0</v>
      </c>
      <c r="R81" s="888">
        <v>-54.112002000065289</v>
      </c>
      <c r="S81" s="888">
        <v>-15224.037613915367</v>
      </c>
      <c r="T81" s="888">
        <v>-16509.854210000001</v>
      </c>
      <c r="U81" s="888">
        <v>-140.20758357458433</v>
      </c>
      <c r="V81" s="888">
        <v>-22.089639999999942</v>
      </c>
      <c r="W81" s="888">
        <v>0</v>
      </c>
      <c r="X81" s="888">
        <v>163.61230000000015</v>
      </c>
      <c r="Y81" s="888">
        <v>-43.88113306313177</v>
      </c>
      <c r="Z81" s="888">
        <v>-2124.8491100000069</v>
      </c>
      <c r="AA81" s="888">
        <v>0</v>
      </c>
      <c r="AB81" s="888">
        <v>43.113210000000066</v>
      </c>
      <c r="AC81" s="888">
        <v>-82.683375599999977</v>
      </c>
      <c r="AD81" s="888">
        <v>944.24362265281911</v>
      </c>
      <c r="AE81" s="888">
        <v>0</v>
      </c>
      <c r="AF81" s="888">
        <v>-17646.047032060742</v>
      </c>
      <c r="AG81" s="888">
        <v>1233.7961263468626</v>
      </c>
      <c r="AH81" s="888">
        <f t="shared" si="5"/>
        <v>-86252.35423114631</v>
      </c>
      <c r="AI81" s="668"/>
      <c r="AJ81" s="537"/>
      <c r="AK81" s="537"/>
      <c r="AL81" s="537"/>
      <c r="AM81" s="537"/>
      <c r="AN81" s="537"/>
      <c r="AO81" s="537"/>
    </row>
    <row r="82" spans="1:41" ht="12" x14ac:dyDescent="0.2">
      <c r="A82" s="197" t="s">
        <v>1220</v>
      </c>
      <c r="B82" s="888">
        <v>0</v>
      </c>
      <c r="C82" s="888">
        <v>246.25457999999935</v>
      </c>
      <c r="D82" s="888">
        <v>646.99712</v>
      </c>
      <c r="E82" s="888">
        <v>352.40207698774185</v>
      </c>
      <c r="F82" s="888">
        <v>0</v>
      </c>
      <c r="G82" s="888">
        <v>0</v>
      </c>
      <c r="H82" s="888">
        <v>0</v>
      </c>
      <c r="I82" s="888">
        <v>1734.2890199999856</v>
      </c>
      <c r="J82" s="888">
        <v>0</v>
      </c>
      <c r="K82" s="888">
        <v>-619.82943994980394</v>
      </c>
      <c r="L82" s="888">
        <v>0</v>
      </c>
      <c r="M82" s="888">
        <v>-5.2951000000000006</v>
      </c>
      <c r="N82" s="888">
        <v>4.8368699999999993</v>
      </c>
      <c r="O82" s="888">
        <v>652.34337999999991</v>
      </c>
      <c r="P82" s="888">
        <v>525.52717957971106</v>
      </c>
      <c r="Q82" s="888">
        <v>0</v>
      </c>
      <c r="R82" s="888">
        <v>-53.621062997367552</v>
      </c>
      <c r="S82" s="888">
        <v>291.20303159763665</v>
      </c>
      <c r="T82" s="888">
        <v>-69.437060000000059</v>
      </c>
      <c r="U82" s="888">
        <v>17.326382625459999</v>
      </c>
      <c r="V82" s="888">
        <v>45.525250000000014</v>
      </c>
      <c r="W82" s="888">
        <v>8.7671400000000013</v>
      </c>
      <c r="X82" s="888">
        <v>151.61947000000001</v>
      </c>
      <c r="Y82" s="888">
        <v>0</v>
      </c>
      <c r="Z82" s="888">
        <v>0</v>
      </c>
      <c r="AA82" s="888">
        <v>0</v>
      </c>
      <c r="AB82" s="888">
        <v>33.780409999999932</v>
      </c>
      <c r="AC82" s="888">
        <v>2.2405000000000004</v>
      </c>
      <c r="AD82" s="888">
        <v>1125.509234643228</v>
      </c>
      <c r="AE82" s="888">
        <v>-6.9162299999999997</v>
      </c>
      <c r="AF82" s="888">
        <v>0</v>
      </c>
      <c r="AG82" s="888">
        <v>17.877679999999994</v>
      </c>
      <c r="AH82" s="888">
        <f t="shared" si="5"/>
        <v>5101.4004324865909</v>
      </c>
      <c r="AI82" s="668"/>
      <c r="AJ82" s="537"/>
      <c r="AK82" s="537"/>
      <c r="AL82" s="537"/>
      <c r="AM82" s="537"/>
      <c r="AN82" s="537"/>
      <c r="AO82" s="537"/>
    </row>
    <row r="83" spans="1:41" ht="12" x14ac:dyDescent="0.2">
      <c r="A83" s="199" t="s">
        <v>1221</v>
      </c>
      <c r="B83" s="888">
        <v>0</v>
      </c>
      <c r="C83" s="888">
        <v>15721.246769980993</v>
      </c>
      <c r="D83" s="888">
        <v>28179.315010000002</v>
      </c>
      <c r="E83" s="888">
        <v>37200.183344627243</v>
      </c>
      <c r="F83" s="888">
        <v>2221.4040536175962</v>
      </c>
      <c r="G83" s="888">
        <v>0</v>
      </c>
      <c r="H83" s="888">
        <v>3355.8150024772963</v>
      </c>
      <c r="I83" s="888">
        <v>18036.681550004032</v>
      </c>
      <c r="J83" s="888">
        <v>197.43118999999948</v>
      </c>
      <c r="K83" s="888">
        <v>4467.8786690645074</v>
      </c>
      <c r="L83" s="888">
        <v>0</v>
      </c>
      <c r="M83" s="888">
        <v>-1.6909799999999813</v>
      </c>
      <c r="N83" s="888">
        <v>-128.8673400000001</v>
      </c>
      <c r="O83" s="888">
        <v>13386.820589999992</v>
      </c>
      <c r="P83" s="888">
        <v>35570.722665567075</v>
      </c>
      <c r="Q83" s="888">
        <v>661.06747999999993</v>
      </c>
      <c r="R83" s="888">
        <v>893.18623074270738</v>
      </c>
      <c r="S83" s="888">
        <v>5000.3175097549556</v>
      </c>
      <c r="T83" s="888">
        <v>6401.5460700000003</v>
      </c>
      <c r="U83" s="888">
        <v>986.44547263928666</v>
      </c>
      <c r="V83" s="888">
        <v>1831.7072100000009</v>
      </c>
      <c r="W83" s="888">
        <v>66.013560000000012</v>
      </c>
      <c r="X83" s="888">
        <v>4391.8158500000009</v>
      </c>
      <c r="Y83" s="888">
        <v>5429.2145964190286</v>
      </c>
      <c r="Z83" s="888">
        <v>7341.3439500000022</v>
      </c>
      <c r="AA83" s="888">
        <v>-40.565270000000005</v>
      </c>
      <c r="AB83" s="888">
        <v>3477.7952500000001</v>
      </c>
      <c r="AC83" s="888">
        <v>3926.9659245999997</v>
      </c>
      <c r="AD83" s="888">
        <v>2569.9303280014246</v>
      </c>
      <c r="AE83" s="888">
        <v>-735.76585000000023</v>
      </c>
      <c r="AF83" s="888">
        <v>10448.55606697493</v>
      </c>
      <c r="AG83" s="888">
        <v>10791.61903661179</v>
      </c>
      <c r="AH83" s="888">
        <f t="shared" si="5"/>
        <v>221648.1339410829</v>
      </c>
      <c r="AI83" s="668"/>
      <c r="AJ83" s="537"/>
      <c r="AK83" s="537"/>
      <c r="AL83" s="537"/>
      <c r="AM83" s="537"/>
      <c r="AN83" s="537"/>
      <c r="AO83" s="537"/>
    </row>
    <row r="84" spans="1:41" ht="12" x14ac:dyDescent="0.2">
      <c r="A84" s="199" t="s">
        <v>1222</v>
      </c>
      <c r="B84" s="888">
        <v>0</v>
      </c>
      <c r="C84" s="888">
        <v>-22975.635840005129</v>
      </c>
      <c r="D84" s="888">
        <v>-30655.89300999996</v>
      </c>
      <c r="E84" s="888">
        <v>-73246.191613670642</v>
      </c>
      <c r="F84" s="888">
        <v>-9172.2735345740766</v>
      </c>
      <c r="G84" s="888">
        <v>0</v>
      </c>
      <c r="H84" s="888">
        <v>-6507.9945702630057</v>
      </c>
      <c r="I84" s="888">
        <v>5391.8998090401892</v>
      </c>
      <c r="J84" s="888">
        <v>0</v>
      </c>
      <c r="K84" s="888">
        <v>-2120.4312364157377</v>
      </c>
      <c r="L84" s="888">
        <v>0</v>
      </c>
      <c r="M84" s="888">
        <v>-643.93517000000043</v>
      </c>
      <c r="N84" s="888">
        <v>-14896.158539999999</v>
      </c>
      <c r="O84" s="888">
        <v>-41095.700860000012</v>
      </c>
      <c r="P84" s="888">
        <v>-28694.298630183399</v>
      </c>
      <c r="Q84" s="888">
        <v>224.10191999999807</v>
      </c>
      <c r="R84" s="888">
        <v>-8697.6623691249188</v>
      </c>
      <c r="S84" s="888">
        <v>-21821.70671779865</v>
      </c>
      <c r="T84" s="888">
        <v>-9626.4485700000223</v>
      </c>
      <c r="U84" s="888">
        <v>-7242.1297528943605</v>
      </c>
      <c r="V84" s="888">
        <v>-10717.168000000014</v>
      </c>
      <c r="W84" s="888">
        <v>-1643.0927999999994</v>
      </c>
      <c r="X84" s="888">
        <v>-2562.9140999999604</v>
      </c>
      <c r="Y84" s="888">
        <v>-19920.088962753744</v>
      </c>
      <c r="Z84" s="888">
        <v>-1513.6898200000226</v>
      </c>
      <c r="AA84" s="888">
        <v>-485.00792000000007</v>
      </c>
      <c r="AB84" s="888">
        <v>-22386.003130000012</v>
      </c>
      <c r="AC84" s="888">
        <v>750.05771379999999</v>
      </c>
      <c r="AD84" s="888">
        <v>-2043.8571468319744</v>
      </c>
      <c r="AE84" s="888">
        <v>-4577.9515899999997</v>
      </c>
      <c r="AF84" s="888">
        <v>-28297.921939804048</v>
      </c>
      <c r="AG84" s="888">
        <v>-7616.8625173915252</v>
      </c>
      <c r="AH84" s="888">
        <f t="shared" si="5"/>
        <v>-372794.95889887103</v>
      </c>
      <c r="AI84" s="668"/>
      <c r="AJ84" s="537"/>
      <c r="AK84" s="537"/>
      <c r="AL84" s="537"/>
      <c r="AM84" s="537"/>
      <c r="AN84" s="537"/>
      <c r="AO84" s="537"/>
    </row>
    <row r="85" spans="1:41" ht="12" x14ac:dyDescent="0.2">
      <c r="A85" s="887" t="s">
        <v>800</v>
      </c>
      <c r="B85" s="888">
        <v>0</v>
      </c>
      <c r="C85" s="888">
        <v>0</v>
      </c>
      <c r="D85" s="888">
        <v>0</v>
      </c>
      <c r="E85" s="888">
        <v>0</v>
      </c>
      <c r="F85" s="888">
        <v>0</v>
      </c>
      <c r="G85" s="888">
        <v>0</v>
      </c>
      <c r="H85" s="888">
        <v>0</v>
      </c>
      <c r="I85" s="888">
        <v>1E-52</v>
      </c>
      <c r="J85" s="888">
        <v>0</v>
      </c>
      <c r="K85" s="888">
        <v>0</v>
      </c>
      <c r="L85" s="888">
        <v>0</v>
      </c>
      <c r="M85" s="888">
        <v>0</v>
      </c>
      <c r="N85" s="888">
        <v>0</v>
      </c>
      <c r="O85" s="888">
        <v>0</v>
      </c>
      <c r="P85" s="888">
        <v>0</v>
      </c>
      <c r="Q85" s="888">
        <v>0</v>
      </c>
      <c r="R85" s="888">
        <v>0.51541900878923474</v>
      </c>
      <c r="S85" s="888">
        <v>0</v>
      </c>
      <c r="T85" s="888">
        <v>0</v>
      </c>
      <c r="U85" s="888">
        <v>0</v>
      </c>
      <c r="V85" s="888">
        <v>0</v>
      </c>
      <c r="W85" s="888">
        <v>0</v>
      </c>
      <c r="X85" s="888">
        <v>0</v>
      </c>
      <c r="Y85" s="888">
        <v>0</v>
      </c>
      <c r="Z85" s="888">
        <v>0</v>
      </c>
      <c r="AA85" s="888">
        <v>0</v>
      </c>
      <c r="AB85" s="888">
        <v>82.467609999999837</v>
      </c>
      <c r="AC85" s="888">
        <v>0</v>
      </c>
      <c r="AD85" s="888">
        <v>0</v>
      </c>
      <c r="AE85" s="888">
        <v>0</v>
      </c>
      <c r="AF85" s="888">
        <v>0</v>
      </c>
      <c r="AG85" s="888">
        <v>0</v>
      </c>
      <c r="AH85" s="888">
        <f t="shared" si="5"/>
        <v>82.983029008789075</v>
      </c>
      <c r="AI85" s="668"/>
      <c r="AJ85" s="537"/>
      <c r="AK85" s="537"/>
      <c r="AL85" s="537"/>
      <c r="AM85" s="537"/>
      <c r="AN85" s="537"/>
      <c r="AO85" s="537"/>
    </row>
    <row r="86" spans="1:41" ht="12" x14ac:dyDescent="0.2">
      <c r="A86" s="200" t="s">
        <v>1223</v>
      </c>
      <c r="B86" s="888">
        <v>0</v>
      </c>
      <c r="C86" s="888">
        <v>27.896089999999262</v>
      </c>
      <c r="D86" s="888">
        <v>-252.50544000000016</v>
      </c>
      <c r="E86" s="888">
        <v>694.91716446504972</v>
      </c>
      <c r="F86" s="888">
        <v>-4.0499999999999998E-3</v>
      </c>
      <c r="G86" s="888">
        <v>0</v>
      </c>
      <c r="H86" s="888">
        <v>0</v>
      </c>
      <c r="I86" s="888">
        <v>-23.21769999999999</v>
      </c>
      <c r="J86" s="888">
        <v>0</v>
      </c>
      <c r="K86" s="888">
        <v>0</v>
      </c>
      <c r="L86" s="888">
        <v>0</v>
      </c>
      <c r="M86" s="888">
        <v>0</v>
      </c>
      <c r="N86" s="888">
        <v>0</v>
      </c>
      <c r="O86" s="888">
        <v>18.201199999999996</v>
      </c>
      <c r="P86" s="888">
        <v>-168.11041743877209</v>
      </c>
      <c r="Q86" s="888">
        <v>0</v>
      </c>
      <c r="R86" s="888">
        <v>1.8863428497154844</v>
      </c>
      <c r="S86" s="888">
        <v>-5.5845399999999996</v>
      </c>
      <c r="T86" s="888">
        <v>-42.362909999997605</v>
      </c>
      <c r="U86" s="888">
        <v>0</v>
      </c>
      <c r="V86" s="888">
        <v>-1.6100000000000001E-3</v>
      </c>
      <c r="W86" s="888">
        <v>0</v>
      </c>
      <c r="X86" s="888">
        <v>1.3981400000000002</v>
      </c>
      <c r="Y86" s="888">
        <v>-2.1199999999999999E-3</v>
      </c>
      <c r="Z86" s="888">
        <v>80.175779999999932</v>
      </c>
      <c r="AA86" s="888">
        <v>0</v>
      </c>
      <c r="AB86" s="888">
        <v>-292.70431999999994</v>
      </c>
      <c r="AC86" s="888">
        <v>6.7893299999999988</v>
      </c>
      <c r="AD86" s="888">
        <v>124.31261577533917</v>
      </c>
      <c r="AE86" s="888">
        <v>0</v>
      </c>
      <c r="AF86" s="888">
        <v>-742.17272854517807</v>
      </c>
      <c r="AG86" s="888">
        <v>-44.146566508212501</v>
      </c>
      <c r="AH86" s="888">
        <f t="shared" si="5"/>
        <v>-615.23573940205677</v>
      </c>
      <c r="AI86" s="668"/>
      <c r="AJ86" s="537"/>
      <c r="AK86" s="537"/>
      <c r="AL86" s="537"/>
      <c r="AM86" s="537"/>
      <c r="AN86" s="537"/>
      <c r="AO86" s="537"/>
    </row>
    <row r="87" spans="1:41" ht="12" x14ac:dyDescent="0.2">
      <c r="A87" s="200" t="s">
        <v>2017</v>
      </c>
      <c r="B87" s="888">
        <v>0</v>
      </c>
      <c r="C87" s="888">
        <v>202.74108000000018</v>
      </c>
      <c r="D87" s="888">
        <v>559.79602</v>
      </c>
      <c r="E87" s="888">
        <v>4561.0928000664371</v>
      </c>
      <c r="F87" s="888">
        <v>-623.35274642628053</v>
      </c>
      <c r="G87" s="888">
        <v>0</v>
      </c>
      <c r="H87" s="888">
        <v>800.87048901600008</v>
      </c>
      <c r="I87" s="888">
        <v>4699.2608200000104</v>
      </c>
      <c r="J87" s="888">
        <v>0</v>
      </c>
      <c r="K87" s="888">
        <v>4.2835214270669519</v>
      </c>
      <c r="L87" s="888">
        <v>0</v>
      </c>
      <c r="M87" s="888">
        <v>-0.21095000000000003</v>
      </c>
      <c r="N87" s="888">
        <v>-0.18871000000002094</v>
      </c>
      <c r="O87" s="888">
        <v>898.80196000000035</v>
      </c>
      <c r="P87" s="888">
        <v>572.98392208727273</v>
      </c>
      <c r="Q87" s="888">
        <v>1.8659299999999996</v>
      </c>
      <c r="R87" s="888">
        <v>21.806736740500913</v>
      </c>
      <c r="S87" s="888">
        <v>4737.8030485420795</v>
      </c>
      <c r="T87" s="888">
        <v>1272.131978648566</v>
      </c>
      <c r="U87" s="888">
        <v>-644.10646562641273</v>
      </c>
      <c r="V87" s="888">
        <v>41.14265000000001</v>
      </c>
      <c r="W87" s="888">
        <v>0.20735000000000003</v>
      </c>
      <c r="X87" s="888">
        <v>-10.383140000000003</v>
      </c>
      <c r="Y87" s="888">
        <v>-92.482505943736228</v>
      </c>
      <c r="Z87" s="888">
        <v>412.94224999999977</v>
      </c>
      <c r="AA87" s="888">
        <v>0</v>
      </c>
      <c r="AB87" s="888">
        <v>247.72317000000004</v>
      </c>
      <c r="AC87" s="888">
        <v>12.635400000000001</v>
      </c>
      <c r="AD87" s="888">
        <v>145.74983691781947</v>
      </c>
      <c r="AE87" s="888">
        <v>-6.737610000000001</v>
      </c>
      <c r="AF87" s="888">
        <v>326.33606380148848</v>
      </c>
      <c r="AG87" s="888">
        <v>27.806794677194791</v>
      </c>
      <c r="AH87" s="888">
        <f t="shared" si="5"/>
        <v>18170.51969392801</v>
      </c>
      <c r="AI87" s="668"/>
      <c r="AJ87" s="537"/>
      <c r="AK87" s="537"/>
      <c r="AL87" s="537"/>
      <c r="AM87" s="537"/>
      <c r="AN87" s="537"/>
      <c r="AO87" s="537"/>
    </row>
    <row r="88" spans="1:41" ht="12" x14ac:dyDescent="0.2">
      <c r="A88" s="201" t="s">
        <v>1520</v>
      </c>
      <c r="B88" s="888">
        <v>7.0789999999999997</v>
      </c>
      <c r="C88" s="888">
        <v>8327.2050099999979</v>
      </c>
      <c r="D88" s="888">
        <v>7770.7883699999938</v>
      </c>
      <c r="E88" s="888">
        <v>17517.512689649368</v>
      </c>
      <c r="F88" s="888">
        <v>539.60219107972728</v>
      </c>
      <c r="G88" s="888">
        <v>0</v>
      </c>
      <c r="H88" s="888">
        <v>2924.474936480377</v>
      </c>
      <c r="I88" s="888">
        <v>14296.597799999769</v>
      </c>
      <c r="J88" s="888">
        <v>0</v>
      </c>
      <c r="K88" s="888">
        <v>-1229.9348314024573</v>
      </c>
      <c r="L88" s="888">
        <v>0</v>
      </c>
      <c r="M88" s="888">
        <v>-100.61211999999999</v>
      </c>
      <c r="N88" s="888">
        <v>-31.468300000000106</v>
      </c>
      <c r="O88" s="888">
        <v>10744.114369999999</v>
      </c>
      <c r="P88" s="888">
        <v>3497.7116647080256</v>
      </c>
      <c r="Q88" s="888">
        <v>4.8973600000000008</v>
      </c>
      <c r="R88" s="888">
        <v>594.53410787361247</v>
      </c>
      <c r="S88" s="888">
        <v>4576.7830007206212</v>
      </c>
      <c r="T88" s="888">
        <v>1701.8077746675629</v>
      </c>
      <c r="U88" s="888">
        <v>75.313883448973215</v>
      </c>
      <c r="V88" s="888">
        <v>423.46679999999992</v>
      </c>
      <c r="W88" s="888">
        <v>25.521399999999975</v>
      </c>
      <c r="X88" s="888">
        <v>1643.6465300000007</v>
      </c>
      <c r="Y88" s="888">
        <v>868.701351617657</v>
      </c>
      <c r="Z88" s="888">
        <v>8721.2000499999976</v>
      </c>
      <c r="AA88" s="888">
        <v>-15.891989999999998</v>
      </c>
      <c r="AB88" s="888">
        <v>4044.1708299999991</v>
      </c>
      <c r="AC88" s="888">
        <v>106.2660723</v>
      </c>
      <c r="AD88" s="888">
        <v>3047.4377588200277</v>
      </c>
      <c r="AE88" s="888">
        <v>-62.106410000000025</v>
      </c>
      <c r="AF88" s="888">
        <v>1450.0718181656439</v>
      </c>
      <c r="AG88" s="888">
        <v>4359.6917757282527</v>
      </c>
      <c r="AH88" s="888">
        <f t="shared" si="5"/>
        <v>95828.58289385715</v>
      </c>
      <c r="AI88" s="668"/>
      <c r="AJ88" s="537"/>
      <c r="AK88" s="537"/>
      <c r="AL88" s="537"/>
      <c r="AM88" s="537"/>
      <c r="AN88" s="537"/>
      <c r="AO88" s="537"/>
    </row>
    <row r="89" spans="1:41" ht="12" x14ac:dyDescent="0.2">
      <c r="A89" s="199" t="s">
        <v>1395</v>
      </c>
      <c r="B89" s="888">
        <v>-1369.075</v>
      </c>
      <c r="C89" s="888">
        <v>29377.20796288702</v>
      </c>
      <c r="D89" s="888">
        <v>13679.659600000008</v>
      </c>
      <c r="E89" s="888">
        <v>19484.976153002604</v>
      </c>
      <c r="F89" s="888">
        <v>257.08080854964442</v>
      </c>
      <c r="G89" s="888">
        <v>0</v>
      </c>
      <c r="H89" s="888">
        <v>1122.4262424811423</v>
      </c>
      <c r="I89" s="888">
        <v>12661.362249999404</v>
      </c>
      <c r="J89" s="888">
        <v>0</v>
      </c>
      <c r="K89" s="888">
        <v>-1890.7434765294781</v>
      </c>
      <c r="L89" s="888">
        <v>0</v>
      </c>
      <c r="M89" s="888">
        <v>-214.81279000000004</v>
      </c>
      <c r="N89" s="888">
        <v>-2818.2873100000006</v>
      </c>
      <c r="O89" s="888">
        <v>12153.790150000021</v>
      </c>
      <c r="P89" s="888">
        <v>7528.9698098635745</v>
      </c>
      <c r="Q89" s="888">
        <v>107.91897</v>
      </c>
      <c r="R89" s="888">
        <v>-599.68914169958509</v>
      </c>
      <c r="S89" s="888">
        <v>28084.305393912004</v>
      </c>
      <c r="T89" s="888">
        <v>18662.354190899663</v>
      </c>
      <c r="U89" s="888">
        <v>12847.124105931289</v>
      </c>
      <c r="V89" s="888">
        <v>-71.969589999998917</v>
      </c>
      <c r="W89" s="888">
        <v>-3680.7333599999988</v>
      </c>
      <c r="X89" s="888">
        <v>7269.5487699999985</v>
      </c>
      <c r="Y89" s="888">
        <v>573.18804971686984</v>
      </c>
      <c r="Z89" s="888">
        <v>8484.3361600000007</v>
      </c>
      <c r="AA89" s="888">
        <v>-116.34155999999999</v>
      </c>
      <c r="AB89" s="888">
        <v>872.85851999999215</v>
      </c>
      <c r="AC89" s="888">
        <v>1371.1127448999989</v>
      </c>
      <c r="AD89" s="888">
        <v>8686.3842013458943</v>
      </c>
      <c r="AE89" s="888">
        <v>-531.03141999999855</v>
      </c>
      <c r="AF89" s="888">
        <v>9994.0139833934754</v>
      </c>
      <c r="AG89" s="888">
        <v>5226.6673153335896</v>
      </c>
      <c r="AH89" s="888">
        <f t="shared" si="5"/>
        <v>187152.60173398713</v>
      </c>
      <c r="AI89" s="668"/>
      <c r="AJ89" s="537"/>
      <c r="AK89" s="537"/>
      <c r="AL89" s="537"/>
      <c r="AM89" s="537"/>
      <c r="AN89" s="537"/>
      <c r="AO89" s="537"/>
    </row>
    <row r="90" spans="1:41" ht="12" x14ac:dyDescent="0.2">
      <c r="A90" s="199" t="s">
        <v>801</v>
      </c>
      <c r="B90" s="888">
        <v>-552.85765000000004</v>
      </c>
      <c r="C90" s="888">
        <v>2332.7084399770038</v>
      </c>
      <c r="D90" s="888">
        <v>3965.4549100000095</v>
      </c>
      <c r="E90" s="888">
        <v>-1966.5302783224602</v>
      </c>
      <c r="F90" s="888">
        <v>1793.4971092522737</v>
      </c>
      <c r="G90" s="888">
        <v>0</v>
      </c>
      <c r="H90" s="888">
        <v>3065.4239133931669</v>
      </c>
      <c r="I90" s="888">
        <v>-1564.4084600013559</v>
      </c>
      <c r="J90" s="888">
        <v>0</v>
      </c>
      <c r="K90" s="888">
        <v>-171.26088832740578</v>
      </c>
      <c r="L90" s="888">
        <v>0</v>
      </c>
      <c r="M90" s="888">
        <v>-19.537839999999953</v>
      </c>
      <c r="N90" s="888">
        <v>-103.25617</v>
      </c>
      <c r="O90" s="888">
        <v>-871.95072999999877</v>
      </c>
      <c r="P90" s="888">
        <v>2517.2291999577956</v>
      </c>
      <c r="Q90" s="888">
        <v>-5.4980800000000762</v>
      </c>
      <c r="R90" s="888">
        <v>-260.95042981044031</v>
      </c>
      <c r="S90" s="888">
        <v>-1506.8297924922706</v>
      </c>
      <c r="T90" s="888">
        <v>6586.1227700000054</v>
      </c>
      <c r="U90" s="888">
        <v>757.93803698316276</v>
      </c>
      <c r="V90" s="888">
        <v>-483.27927999999969</v>
      </c>
      <c r="W90" s="888">
        <v>10.71531999999999</v>
      </c>
      <c r="X90" s="888">
        <v>376.16600000000005</v>
      </c>
      <c r="Y90" s="888">
        <v>-639.02090463765319</v>
      </c>
      <c r="Z90" s="888">
        <v>9807.0747500000034</v>
      </c>
      <c r="AA90" s="888">
        <v>-10.672659999999999</v>
      </c>
      <c r="AB90" s="888">
        <v>2522.874190000005</v>
      </c>
      <c r="AC90" s="888">
        <v>275.2865372000004</v>
      </c>
      <c r="AD90" s="888">
        <v>-618.60909680508405</v>
      </c>
      <c r="AE90" s="888">
        <v>-27.732790000000001</v>
      </c>
      <c r="AF90" s="888">
        <v>4520.51570606724</v>
      </c>
      <c r="AG90" s="888">
        <v>-4007.6133406028366</v>
      </c>
      <c r="AH90" s="888">
        <f t="shared" si="5"/>
        <v>25720.99849183116</v>
      </c>
      <c r="AI90" s="668"/>
      <c r="AJ90" s="537"/>
      <c r="AK90" s="537"/>
      <c r="AL90" s="537"/>
      <c r="AM90" s="537"/>
      <c r="AN90" s="537"/>
      <c r="AO90" s="537"/>
    </row>
    <row r="91" spans="1:41" ht="12" x14ac:dyDescent="0.2">
      <c r="A91" s="199" t="s">
        <v>1225</v>
      </c>
      <c r="B91" s="888">
        <v>7.598969999999972</v>
      </c>
      <c r="C91" s="888">
        <v>3445.2336000889982</v>
      </c>
      <c r="D91" s="888">
        <v>228.8245799999996</v>
      </c>
      <c r="E91" s="888">
        <v>6623.3867908654065</v>
      </c>
      <c r="F91" s="888">
        <v>632.65472274420438</v>
      </c>
      <c r="G91" s="888">
        <v>0</v>
      </c>
      <c r="H91" s="888">
        <v>1693.557511309456</v>
      </c>
      <c r="I91" s="888">
        <v>4291.7497899994833</v>
      </c>
      <c r="J91" s="888">
        <v>0</v>
      </c>
      <c r="K91" s="888">
        <v>189.94747455776849</v>
      </c>
      <c r="L91" s="888">
        <v>0</v>
      </c>
      <c r="M91" s="888">
        <v>236.48692</v>
      </c>
      <c r="N91" s="888">
        <v>-137.66896000000003</v>
      </c>
      <c r="O91" s="888">
        <v>1617.6690500000002</v>
      </c>
      <c r="P91" s="888">
        <v>4988.7426558331272</v>
      </c>
      <c r="Q91" s="888">
        <v>-3.2252199999998812</v>
      </c>
      <c r="R91" s="888">
        <v>33.901691468770295</v>
      </c>
      <c r="S91" s="888">
        <v>-1591.1920748099151</v>
      </c>
      <c r="T91" s="888">
        <v>4253.7276799999981</v>
      </c>
      <c r="U91" s="888">
        <v>479.85986057812244</v>
      </c>
      <c r="V91" s="888">
        <v>-108.24348999999988</v>
      </c>
      <c r="W91" s="888">
        <v>51.190360000000119</v>
      </c>
      <c r="X91" s="888">
        <v>116.65737</v>
      </c>
      <c r="Y91" s="888">
        <v>2011.9254054804792</v>
      </c>
      <c r="Z91" s="888">
        <v>1079.514629999999</v>
      </c>
      <c r="AA91" s="888">
        <v>0.69322999999999957</v>
      </c>
      <c r="AB91" s="888">
        <v>309.92307999999821</v>
      </c>
      <c r="AC91" s="888">
        <v>195.61692719999996</v>
      </c>
      <c r="AD91" s="888">
        <v>17367.635875390089</v>
      </c>
      <c r="AE91" s="888">
        <v>264.29093000000017</v>
      </c>
      <c r="AF91" s="888">
        <v>1738.4735671585388</v>
      </c>
      <c r="AG91" s="888">
        <v>259.012897743118</v>
      </c>
      <c r="AH91" s="888">
        <f t="shared" si="5"/>
        <v>50277.945825607647</v>
      </c>
      <c r="AI91" s="668"/>
      <c r="AJ91" s="537"/>
      <c r="AK91" s="537"/>
      <c r="AL91" s="537"/>
      <c r="AM91" s="537"/>
      <c r="AN91" s="537"/>
      <c r="AO91" s="537"/>
    </row>
    <row r="92" spans="1:41" ht="12" x14ac:dyDescent="0.2">
      <c r="A92" s="199" t="s">
        <v>1226</v>
      </c>
      <c r="B92" s="888">
        <v>0</v>
      </c>
      <c r="C92" s="888">
        <v>-14301.362889991089</v>
      </c>
      <c r="D92" s="888">
        <v>-19261.630649999977</v>
      </c>
      <c r="E92" s="888">
        <v>-26997.351606667577</v>
      </c>
      <c r="F92" s="888">
        <v>-4796.106593058892</v>
      </c>
      <c r="G92" s="888">
        <v>0</v>
      </c>
      <c r="H92" s="888">
        <v>-14317.020109964951</v>
      </c>
      <c r="I92" s="888">
        <v>-14590.484909657062</v>
      </c>
      <c r="J92" s="888">
        <v>0</v>
      </c>
      <c r="K92" s="888">
        <v>220.04453961156472</v>
      </c>
      <c r="L92" s="888">
        <v>0</v>
      </c>
      <c r="M92" s="888">
        <v>-816.80263000000014</v>
      </c>
      <c r="N92" s="888">
        <v>-9379.1178999999993</v>
      </c>
      <c r="O92" s="888">
        <v>-65841.415369999973</v>
      </c>
      <c r="P92" s="888">
        <v>-2289.6239271380791</v>
      </c>
      <c r="Q92" s="888">
        <v>-2389.18759</v>
      </c>
      <c r="R92" s="888">
        <v>-5185.2253318614103</v>
      </c>
      <c r="S92" s="888">
        <v>-5977.4953810940087</v>
      </c>
      <c r="T92" s="888">
        <v>-37097.871023062173</v>
      </c>
      <c r="U92" s="888">
        <v>-5450.5798694309779</v>
      </c>
      <c r="V92" s="888">
        <v>-4551.8814900000098</v>
      </c>
      <c r="W92" s="888">
        <v>1386.5156700000018</v>
      </c>
      <c r="X92" s="888">
        <v>-6530.8682599999975</v>
      </c>
      <c r="Y92" s="888">
        <v>-17996.017888351995</v>
      </c>
      <c r="Z92" s="888">
        <v>-809.63377999998625</v>
      </c>
      <c r="AA92" s="888">
        <v>-822.37029000000007</v>
      </c>
      <c r="AB92" s="888">
        <v>-25268.305830000005</v>
      </c>
      <c r="AC92" s="888">
        <v>-6569.8051615999902</v>
      </c>
      <c r="AD92" s="888">
        <v>-10170.04855742468</v>
      </c>
      <c r="AE92" s="888">
        <v>-1608.30069</v>
      </c>
      <c r="AF92" s="888">
        <v>-20044.359453927987</v>
      </c>
      <c r="AG92" s="888">
        <v>2174.8032736206278</v>
      </c>
      <c r="AH92" s="888">
        <f t="shared" si="5"/>
        <v>-319281.50369999866</v>
      </c>
      <c r="AI92" s="668"/>
      <c r="AJ92" s="537"/>
      <c r="AK92" s="537"/>
      <c r="AL92" s="537"/>
      <c r="AM92" s="537"/>
      <c r="AN92" s="537"/>
      <c r="AO92" s="537"/>
    </row>
    <row r="93" spans="1:41" ht="12" x14ac:dyDescent="0.2">
      <c r="A93" s="199" t="s">
        <v>1227</v>
      </c>
      <c r="B93" s="888">
        <v>0</v>
      </c>
      <c r="C93" s="888">
        <v>13079.188849999993</v>
      </c>
      <c r="D93" s="888">
        <v>13895.637349999997</v>
      </c>
      <c r="E93" s="888">
        <v>52244.856024842229</v>
      </c>
      <c r="F93" s="888">
        <v>783.64482459077101</v>
      </c>
      <c r="G93" s="888">
        <v>0</v>
      </c>
      <c r="H93" s="888">
        <v>2223.6788215859979</v>
      </c>
      <c r="I93" s="888">
        <v>34942.411528712124</v>
      </c>
      <c r="J93" s="888">
        <v>0</v>
      </c>
      <c r="K93" s="888">
        <v>1251.3981715416821</v>
      </c>
      <c r="L93" s="888">
        <v>0</v>
      </c>
      <c r="M93" s="888">
        <v>163.33154999999999</v>
      </c>
      <c r="N93" s="888">
        <v>-25.622820000000129</v>
      </c>
      <c r="O93" s="888">
        <v>17930.826559999998</v>
      </c>
      <c r="P93" s="888">
        <v>4486.5862035668324</v>
      </c>
      <c r="Q93" s="888">
        <v>371.59540999999996</v>
      </c>
      <c r="R93" s="888">
        <v>1229.9556559219268</v>
      </c>
      <c r="S93" s="888">
        <v>13657.128872264297</v>
      </c>
      <c r="T93" s="888">
        <v>5700.1589533301103</v>
      </c>
      <c r="U93" s="888">
        <v>911.57441134038856</v>
      </c>
      <c r="V93" s="888">
        <v>2277.0465299999996</v>
      </c>
      <c r="W93" s="888">
        <v>1741.66731</v>
      </c>
      <c r="X93" s="888">
        <v>1087.2857599999998</v>
      </c>
      <c r="Y93" s="888">
        <v>132.6303066433961</v>
      </c>
      <c r="Z93" s="888">
        <v>8975.9108300000007</v>
      </c>
      <c r="AA93" s="888">
        <v>-15.138399999999999</v>
      </c>
      <c r="AB93" s="888">
        <v>3579.2973199999988</v>
      </c>
      <c r="AC93" s="888">
        <v>-410.05874899999998</v>
      </c>
      <c r="AD93" s="888">
        <v>2554.4351229367671</v>
      </c>
      <c r="AE93" s="888">
        <v>-154.17860999999999</v>
      </c>
      <c r="AF93" s="888">
        <v>8147.6996212806107</v>
      </c>
      <c r="AG93" s="888">
        <v>2713.8626738886251</v>
      </c>
      <c r="AH93" s="888">
        <f t="shared" si="5"/>
        <v>193476.81008344574</v>
      </c>
      <c r="AI93" s="668"/>
      <c r="AJ93" s="537"/>
      <c r="AK93" s="537"/>
      <c r="AL93" s="537"/>
      <c r="AM93" s="537"/>
      <c r="AN93" s="537"/>
      <c r="AO93" s="537"/>
    </row>
    <row r="94" spans="1:41" ht="12" x14ac:dyDescent="0.2">
      <c r="A94" s="199" t="s">
        <v>1999</v>
      </c>
      <c r="B94" s="888">
        <v>0</v>
      </c>
      <c r="C94" s="888">
        <v>256.40846999999957</v>
      </c>
      <c r="D94" s="888">
        <v>-317.09048000000269</v>
      </c>
      <c r="E94" s="888">
        <v>458.74939010851631</v>
      </c>
      <c r="F94" s="888">
        <v>-0.55976999999999999</v>
      </c>
      <c r="G94" s="888">
        <v>0</v>
      </c>
      <c r="H94" s="888">
        <v>0</v>
      </c>
      <c r="I94" s="888">
        <v>3.8785600000000069</v>
      </c>
      <c r="J94" s="888">
        <v>0</v>
      </c>
      <c r="K94" s="888">
        <v>7.7794805379892225</v>
      </c>
      <c r="L94" s="888">
        <v>0</v>
      </c>
      <c r="M94" s="888">
        <v>0</v>
      </c>
      <c r="N94" s="888">
        <v>0</v>
      </c>
      <c r="O94" s="888">
        <v>10.616290000000246</v>
      </c>
      <c r="P94" s="888">
        <v>-125.49125803651012</v>
      </c>
      <c r="Q94" s="888">
        <v>0</v>
      </c>
      <c r="R94" s="888">
        <v>3.873426994810798</v>
      </c>
      <c r="S94" s="888">
        <v>4.749000000003957E-2</v>
      </c>
      <c r="T94" s="888">
        <v>99.587530000000456</v>
      </c>
      <c r="U94" s="888">
        <v>0</v>
      </c>
      <c r="V94" s="888">
        <v>0</v>
      </c>
      <c r="W94" s="888">
        <v>0</v>
      </c>
      <c r="X94" s="888">
        <v>18.431390000000043</v>
      </c>
      <c r="Y94" s="888">
        <v>0</v>
      </c>
      <c r="Z94" s="888">
        <v>24.597909999999981</v>
      </c>
      <c r="AA94" s="888">
        <v>0</v>
      </c>
      <c r="AB94" s="888">
        <v>-512.96556999999996</v>
      </c>
      <c r="AC94" s="888">
        <v>0</v>
      </c>
      <c r="AD94" s="888">
        <v>0</v>
      </c>
      <c r="AE94" s="888">
        <v>0</v>
      </c>
      <c r="AF94" s="888">
        <v>1.4543201262203111</v>
      </c>
      <c r="AG94" s="888">
        <v>-92.855152533373158</v>
      </c>
      <c r="AH94" s="888">
        <f t="shared" si="5"/>
        <v>-163.53797280234903</v>
      </c>
      <c r="AI94" s="668"/>
      <c r="AJ94" s="537"/>
      <c r="AK94" s="537"/>
      <c r="AL94" s="537"/>
      <c r="AM94" s="537"/>
      <c r="AN94" s="537"/>
      <c r="AO94" s="537"/>
    </row>
    <row r="95" spans="1:41" ht="12" x14ac:dyDescent="0.2">
      <c r="A95" s="203" t="s">
        <v>2000</v>
      </c>
      <c r="B95" s="888">
        <v>0</v>
      </c>
      <c r="C95" s="888">
        <v>0</v>
      </c>
      <c r="D95" s="888">
        <v>0</v>
      </c>
      <c r="E95" s="888">
        <v>0</v>
      </c>
      <c r="F95" s="888">
        <v>0</v>
      </c>
      <c r="G95" s="888">
        <v>0</v>
      </c>
      <c r="H95" s="888">
        <v>0</v>
      </c>
      <c r="I95" s="888">
        <v>1E-35</v>
      </c>
      <c r="J95" s="888">
        <v>0</v>
      </c>
      <c r="K95" s="888">
        <v>0</v>
      </c>
      <c r="L95" s="888">
        <v>0</v>
      </c>
      <c r="M95" s="888">
        <v>0</v>
      </c>
      <c r="N95" s="888">
        <v>0</v>
      </c>
      <c r="O95" s="888">
        <v>0</v>
      </c>
      <c r="P95" s="888">
        <v>0</v>
      </c>
      <c r="Q95" s="888">
        <v>0</v>
      </c>
      <c r="R95" s="888">
        <v>-5.0731044129601068</v>
      </c>
      <c r="S95" s="888">
        <v>0</v>
      </c>
      <c r="T95" s="888">
        <v>0</v>
      </c>
      <c r="U95" s="888">
        <v>0</v>
      </c>
      <c r="V95" s="888">
        <v>0</v>
      </c>
      <c r="W95" s="888">
        <v>0</v>
      </c>
      <c r="X95" s="888">
        <v>0</v>
      </c>
      <c r="Y95" s="888">
        <v>0</v>
      </c>
      <c r="Z95" s="888">
        <v>0</v>
      </c>
      <c r="AA95" s="888">
        <v>0</v>
      </c>
      <c r="AB95" s="888">
        <v>0</v>
      </c>
      <c r="AC95" s="888">
        <v>0</v>
      </c>
      <c r="AD95" s="888">
        <v>60.252407276677161</v>
      </c>
      <c r="AE95" s="888">
        <v>0</v>
      </c>
      <c r="AF95" s="888">
        <v>0</v>
      </c>
      <c r="AG95" s="888">
        <v>1.7690900000000007</v>
      </c>
      <c r="AH95" s="888">
        <f t="shared" si="5"/>
        <v>56.948392863717054</v>
      </c>
      <c r="AI95" s="668"/>
      <c r="AJ95" s="537"/>
      <c r="AK95" s="537"/>
      <c r="AL95" s="537"/>
      <c r="AM95" s="537"/>
      <c r="AN95" s="537"/>
      <c r="AO95" s="537"/>
    </row>
    <row r="96" spans="1:41" ht="12" x14ac:dyDescent="0.2">
      <c r="A96" s="199" t="s">
        <v>2001</v>
      </c>
      <c r="B96" s="888">
        <v>-840.16520000000003</v>
      </c>
      <c r="C96" s="888">
        <v>3199.34195004</v>
      </c>
      <c r="D96" s="888">
        <v>5335.7751299999936</v>
      </c>
      <c r="E96" s="888">
        <v>20517.857112758848</v>
      </c>
      <c r="F96" s="888">
        <v>-331.241975923773</v>
      </c>
      <c r="G96" s="888">
        <v>0</v>
      </c>
      <c r="H96" s="888">
        <v>953.04245465899908</v>
      </c>
      <c r="I96" s="888">
        <v>8190.1875999988933</v>
      </c>
      <c r="J96" s="888">
        <v>0</v>
      </c>
      <c r="K96" s="888">
        <v>-1885.0160750179027</v>
      </c>
      <c r="L96" s="888">
        <v>0</v>
      </c>
      <c r="M96" s="888">
        <v>42.732889999999969</v>
      </c>
      <c r="N96" s="888">
        <v>-64.869120000000024</v>
      </c>
      <c r="O96" s="888">
        <v>1222.9696000000004</v>
      </c>
      <c r="P96" s="888">
        <v>9967.7138832068358</v>
      </c>
      <c r="Q96" s="888">
        <v>203.23287999999999</v>
      </c>
      <c r="R96" s="888">
        <v>181.41488593009188</v>
      </c>
      <c r="S96" s="888">
        <v>11387.963341003815</v>
      </c>
      <c r="T96" s="888">
        <v>1297.374779999999</v>
      </c>
      <c r="U96" s="888">
        <v>460.94987065843679</v>
      </c>
      <c r="V96" s="888">
        <v>230.76143999999871</v>
      </c>
      <c r="W96" s="888">
        <v>57.822920000000011</v>
      </c>
      <c r="X96" s="888">
        <v>13.944880000000305</v>
      </c>
      <c r="Y96" s="888">
        <v>487.88558355643437</v>
      </c>
      <c r="Z96" s="888">
        <v>3641.8729100000005</v>
      </c>
      <c r="AA96" s="888">
        <v>-152.78028</v>
      </c>
      <c r="AB96" s="888">
        <v>498.28246999999863</v>
      </c>
      <c r="AC96" s="888">
        <v>399.53592459999993</v>
      </c>
      <c r="AD96" s="888">
        <v>458.11908712234361</v>
      </c>
      <c r="AE96" s="888">
        <v>-41.424230000000001</v>
      </c>
      <c r="AF96" s="888">
        <v>959.25681538584422</v>
      </c>
      <c r="AG96" s="888">
        <v>3625.6848384031464</v>
      </c>
      <c r="AH96" s="888">
        <f t="shared" si="5"/>
        <v>70018.22636638199</v>
      </c>
      <c r="AI96" s="668"/>
      <c r="AJ96" s="537"/>
      <c r="AK96" s="537"/>
      <c r="AL96" s="537"/>
      <c r="AM96" s="537"/>
      <c r="AN96" s="537"/>
      <c r="AO96" s="537"/>
    </row>
    <row r="97" spans="1:59" ht="12" x14ac:dyDescent="0.2">
      <c r="A97" s="199" t="s">
        <v>2002</v>
      </c>
      <c r="B97" s="888">
        <v>0</v>
      </c>
      <c r="C97" s="888">
        <v>10.36842</v>
      </c>
      <c r="D97" s="888">
        <v>207.94787999999909</v>
      </c>
      <c r="E97" s="888">
        <v>4.7722110894546184</v>
      </c>
      <c r="F97" s="888">
        <v>0</v>
      </c>
      <c r="G97" s="888">
        <v>-2327.7176399999998</v>
      </c>
      <c r="H97" s="888">
        <v>0</v>
      </c>
      <c r="I97" s="888">
        <v>0</v>
      </c>
      <c r="J97" s="888">
        <v>0</v>
      </c>
      <c r="K97" s="888">
        <v>4.8999999999999998E-4</v>
      </c>
      <c r="L97" s="888">
        <v>-780.09999687268999</v>
      </c>
      <c r="M97" s="888">
        <v>0</v>
      </c>
      <c r="N97" s="888">
        <v>0</v>
      </c>
      <c r="O97" s="888">
        <v>0</v>
      </c>
      <c r="P97" s="888">
        <v>-31.588046091297613</v>
      </c>
      <c r="Q97" s="888">
        <v>0</v>
      </c>
      <c r="R97" s="888">
        <v>0</v>
      </c>
      <c r="S97" s="888">
        <v>0</v>
      </c>
      <c r="T97" s="888">
        <v>-5.6600699999999593</v>
      </c>
      <c r="U97" s="888">
        <v>0</v>
      </c>
      <c r="V97" s="888">
        <v>0</v>
      </c>
      <c r="W97" s="888">
        <v>0</v>
      </c>
      <c r="X97" s="888">
        <v>0</v>
      </c>
      <c r="Y97" s="888">
        <v>0</v>
      </c>
      <c r="Z97" s="888">
        <v>0</v>
      </c>
      <c r="AA97" s="888">
        <v>0</v>
      </c>
      <c r="AB97" s="888">
        <v>0</v>
      </c>
      <c r="AC97" s="888">
        <v>0</v>
      </c>
      <c r="AD97" s="888">
        <v>593.43280151947556</v>
      </c>
      <c r="AE97" s="888">
        <v>0</v>
      </c>
      <c r="AF97" s="888">
        <v>-0.80715045304895694</v>
      </c>
      <c r="AG97" s="888">
        <v>428.5792151936389</v>
      </c>
      <c r="AH97" s="888">
        <f t="shared" si="5"/>
        <v>-1900.7718856144684</v>
      </c>
      <c r="AI97" s="668"/>
      <c r="AJ97" s="537"/>
      <c r="AK97" s="537"/>
      <c r="AL97" s="537"/>
      <c r="AM97" s="537"/>
      <c r="AN97" s="537"/>
      <c r="AO97" s="537"/>
    </row>
    <row r="98" spans="1:59" ht="12" x14ac:dyDescent="0.2">
      <c r="A98" s="203" t="s">
        <v>2142</v>
      </c>
      <c r="B98" s="888">
        <v>0</v>
      </c>
      <c r="C98" s="888">
        <v>-46.659099999999874</v>
      </c>
      <c r="D98" s="888">
        <v>0</v>
      </c>
      <c r="E98" s="888">
        <v>0</v>
      </c>
      <c r="F98" s="888">
        <v>0</v>
      </c>
      <c r="G98" s="888">
        <v>0</v>
      </c>
      <c r="H98" s="888">
        <v>0</v>
      </c>
      <c r="I98" s="888">
        <v>1E-35</v>
      </c>
      <c r="J98" s="888">
        <v>0</v>
      </c>
      <c r="K98" s="888">
        <v>2251.2496012744932</v>
      </c>
      <c r="L98" s="888">
        <v>0</v>
      </c>
      <c r="M98" s="888">
        <v>1.3678200000000003</v>
      </c>
      <c r="N98" s="888">
        <v>13.751830000000005</v>
      </c>
      <c r="O98" s="888">
        <v>-1600.1153999999999</v>
      </c>
      <c r="P98" s="888">
        <v>0</v>
      </c>
      <c r="Q98" s="888">
        <v>0</v>
      </c>
      <c r="R98" s="888">
        <v>4.5284849560344718</v>
      </c>
      <c r="S98" s="888">
        <v>0</v>
      </c>
      <c r="T98" s="888">
        <v>67.89809000000011</v>
      </c>
      <c r="U98" s="888">
        <v>-6.3890402682950302</v>
      </c>
      <c r="V98" s="888">
        <v>0</v>
      </c>
      <c r="W98" s="888">
        <v>1.36721</v>
      </c>
      <c r="X98" s="888">
        <v>-13.625420000000064</v>
      </c>
      <c r="Y98" s="888">
        <v>0</v>
      </c>
      <c r="Z98" s="888">
        <v>0</v>
      </c>
      <c r="AA98" s="888">
        <v>0</v>
      </c>
      <c r="AB98" s="888">
        <v>-79.50772000000002</v>
      </c>
      <c r="AC98" s="888">
        <v>0</v>
      </c>
      <c r="AD98" s="888">
        <v>13.680613155069191</v>
      </c>
      <c r="AE98" s="888">
        <v>2.5639999999999864E-2</v>
      </c>
      <c r="AF98" s="888">
        <v>0</v>
      </c>
      <c r="AG98" s="888">
        <v>0</v>
      </c>
      <c r="AH98" s="888">
        <f t="shared" si="5"/>
        <v>607.57260911730214</v>
      </c>
      <c r="AI98" s="668"/>
      <c r="AJ98" s="537"/>
      <c r="AK98" s="537"/>
      <c r="AL98" s="537"/>
      <c r="AM98" s="537"/>
      <c r="AN98" s="537"/>
      <c r="AO98" s="537"/>
    </row>
    <row r="99" spans="1:59" ht="12" x14ac:dyDescent="0.2">
      <c r="A99" s="199" t="s">
        <v>2003</v>
      </c>
      <c r="B99" s="888">
        <v>0</v>
      </c>
      <c r="C99" s="888">
        <v>764.57035000000008</v>
      </c>
      <c r="D99" s="888">
        <v>1623.6018599999998</v>
      </c>
      <c r="E99" s="888">
        <v>853.71061415309032</v>
      </c>
      <c r="F99" s="888">
        <v>0</v>
      </c>
      <c r="G99" s="888">
        <v>0</v>
      </c>
      <c r="H99" s="888">
        <v>3253.5579041436717</v>
      </c>
      <c r="I99" s="888">
        <v>8.9999999999999971E-41</v>
      </c>
      <c r="J99" s="888">
        <v>-972.8184499999993</v>
      </c>
      <c r="K99" s="888">
        <v>-107.24963976666425</v>
      </c>
      <c r="L99" s="888">
        <v>0</v>
      </c>
      <c r="M99" s="888">
        <v>-0.25109999999999999</v>
      </c>
      <c r="N99" s="888">
        <v>0.16426000000000091</v>
      </c>
      <c r="O99" s="888">
        <v>206.6730399999997</v>
      </c>
      <c r="P99" s="888">
        <v>-2846.2417218468468</v>
      </c>
      <c r="Q99" s="888">
        <v>-1.298E-2</v>
      </c>
      <c r="R99" s="888">
        <v>71.101342379455872</v>
      </c>
      <c r="S99" s="888">
        <v>416.4735012107451</v>
      </c>
      <c r="T99" s="888">
        <v>70.090516592709591</v>
      </c>
      <c r="U99" s="888">
        <v>-1.0111988552467257</v>
      </c>
      <c r="V99" s="888">
        <v>0</v>
      </c>
      <c r="W99" s="888">
        <v>8.7837000000000014</v>
      </c>
      <c r="X99" s="888">
        <v>0.2157199999999998</v>
      </c>
      <c r="Y99" s="888">
        <v>-0.87988</v>
      </c>
      <c r="Z99" s="888">
        <v>-188.07870999999997</v>
      </c>
      <c r="AA99" s="888">
        <v>0</v>
      </c>
      <c r="AB99" s="888">
        <v>77.803339999999935</v>
      </c>
      <c r="AC99" s="888">
        <v>0</v>
      </c>
      <c r="AD99" s="888">
        <v>106.73070563382961</v>
      </c>
      <c r="AE99" s="888">
        <v>0</v>
      </c>
      <c r="AF99" s="888">
        <v>0</v>
      </c>
      <c r="AG99" s="888">
        <v>1024.9788713745459</v>
      </c>
      <c r="AH99" s="888">
        <f t="shared" si="5"/>
        <v>4361.9120450192904</v>
      </c>
      <c r="AI99" s="668"/>
      <c r="AJ99" s="537"/>
      <c r="AK99" s="537"/>
      <c r="AL99" s="537"/>
      <c r="AM99" s="537"/>
      <c r="AN99" s="537"/>
      <c r="AO99" s="537"/>
    </row>
    <row r="100" spans="1:59" ht="12" x14ac:dyDescent="0.2">
      <c r="A100" s="199" t="s">
        <v>2004</v>
      </c>
      <c r="B100" s="888">
        <v>0</v>
      </c>
      <c r="C100" s="888">
        <v>-518.88912004300118</v>
      </c>
      <c r="D100" s="888">
        <v>2471.1507399999996</v>
      </c>
      <c r="E100" s="888">
        <v>3902.7852158727519</v>
      </c>
      <c r="F100" s="888">
        <v>363.08893127939513</v>
      </c>
      <c r="G100" s="888">
        <v>0</v>
      </c>
      <c r="H100" s="888">
        <v>1071.8483566735229</v>
      </c>
      <c r="I100" s="888">
        <v>3715.0638100000715</v>
      </c>
      <c r="J100" s="888">
        <v>0</v>
      </c>
      <c r="K100" s="888">
        <v>0</v>
      </c>
      <c r="L100" s="888">
        <v>0</v>
      </c>
      <c r="M100" s="888">
        <v>0</v>
      </c>
      <c r="N100" s="888">
        <v>-205.46831999999998</v>
      </c>
      <c r="O100" s="888">
        <v>1342.62653</v>
      </c>
      <c r="P100" s="888">
        <v>710.2399778257078</v>
      </c>
      <c r="Q100" s="888">
        <v>0</v>
      </c>
      <c r="R100" s="888">
        <v>-204.53688462168071</v>
      </c>
      <c r="S100" s="888">
        <v>2550.5243050616195</v>
      </c>
      <c r="T100" s="888">
        <v>3192.3801099999996</v>
      </c>
      <c r="U100" s="888">
        <v>0</v>
      </c>
      <c r="V100" s="888">
        <v>367.48131000000001</v>
      </c>
      <c r="W100" s="888">
        <v>0</v>
      </c>
      <c r="X100" s="888">
        <v>93.511450000000039</v>
      </c>
      <c r="Y100" s="888">
        <v>0</v>
      </c>
      <c r="Z100" s="888">
        <v>0</v>
      </c>
      <c r="AA100" s="888">
        <v>7.1829299999999998</v>
      </c>
      <c r="AB100" s="888">
        <v>203.07119999999972</v>
      </c>
      <c r="AC100" s="888">
        <v>0</v>
      </c>
      <c r="AD100" s="888">
        <v>695.33780949785648</v>
      </c>
      <c r="AE100" s="888">
        <v>-21.455240000000007</v>
      </c>
      <c r="AF100" s="888">
        <v>895.78283886225063</v>
      </c>
      <c r="AG100" s="888">
        <v>340.26206185650665</v>
      </c>
      <c r="AH100" s="888">
        <f t="shared" si="5"/>
        <v>20971.988012264999</v>
      </c>
      <c r="AI100" s="668"/>
      <c r="AJ100" s="537"/>
      <c r="AK100" s="537"/>
      <c r="AL100" s="537"/>
      <c r="AM100" s="537"/>
      <c r="AN100" s="537"/>
      <c r="AO100" s="537"/>
    </row>
    <row r="101" spans="1:59" ht="12" x14ac:dyDescent="0.2">
      <c r="A101" s="204" t="s">
        <v>1401</v>
      </c>
      <c r="B101" s="888">
        <v>0</v>
      </c>
      <c r="C101" s="888">
        <v>-623.65396000000021</v>
      </c>
      <c r="D101" s="888">
        <v>-1266.6187499999996</v>
      </c>
      <c r="E101" s="888">
        <v>1421.0279949421956</v>
      </c>
      <c r="F101" s="888">
        <v>-247.7708361382594</v>
      </c>
      <c r="G101" s="888">
        <v>0</v>
      </c>
      <c r="H101" s="888">
        <v>467.55804000000063</v>
      </c>
      <c r="I101" s="888">
        <v>1156.3909700018119</v>
      </c>
      <c r="J101" s="888">
        <v>0</v>
      </c>
      <c r="K101" s="888">
        <v>14.712725180134512</v>
      </c>
      <c r="L101" s="888">
        <v>0</v>
      </c>
      <c r="M101" s="888">
        <v>-105.36306</v>
      </c>
      <c r="N101" s="888">
        <v>-267.83598999999998</v>
      </c>
      <c r="O101" s="888">
        <v>782.52976999999794</v>
      </c>
      <c r="P101" s="888">
        <v>-386.33244913964597</v>
      </c>
      <c r="Q101" s="888">
        <v>35.27094000000001</v>
      </c>
      <c r="R101" s="888">
        <v>0</v>
      </c>
      <c r="S101" s="888">
        <v>-3921.4700300000004</v>
      </c>
      <c r="T101" s="888">
        <v>-1891.9063599999995</v>
      </c>
      <c r="U101" s="888">
        <v>1012.4011399999999</v>
      </c>
      <c r="V101" s="888">
        <v>92.492970000000199</v>
      </c>
      <c r="W101" s="888">
        <v>-68.361839999999816</v>
      </c>
      <c r="X101" s="888">
        <v>334.8614800000002</v>
      </c>
      <c r="Y101" s="888">
        <v>-479.73547794181525</v>
      </c>
      <c r="Z101" s="888">
        <v>-741.78079000000002</v>
      </c>
      <c r="AA101" s="888">
        <v>0</v>
      </c>
      <c r="AB101" s="888">
        <v>-727.83318999999995</v>
      </c>
      <c r="AC101" s="888">
        <v>-396.49477839999986</v>
      </c>
      <c r="AD101" s="888">
        <v>1065.715193460702</v>
      </c>
      <c r="AE101" s="888">
        <v>-105.723</v>
      </c>
      <c r="AF101" s="888">
        <v>640.76673991851067</v>
      </c>
      <c r="AG101" s="888">
        <v>159.4817075011789</v>
      </c>
      <c r="AH101" s="888">
        <f t="shared" si="5"/>
        <v>-4047.6708406151874</v>
      </c>
      <c r="AK101" s="537"/>
      <c r="AL101" s="537"/>
      <c r="AM101" s="537"/>
      <c r="AN101" s="537"/>
      <c r="AO101" s="537"/>
      <c r="BG101" s="536">
        <v>0</v>
      </c>
    </row>
    <row r="102" spans="1:59" ht="12" x14ac:dyDescent="0.2">
      <c r="A102" s="199" t="s">
        <v>2005</v>
      </c>
      <c r="B102" s="888">
        <v>0</v>
      </c>
      <c r="C102" s="888">
        <v>-1014.5243700000001</v>
      </c>
      <c r="D102" s="888">
        <v>-816.08136000000115</v>
      </c>
      <c r="E102" s="888">
        <v>1255.1212426616794</v>
      </c>
      <c r="F102" s="888">
        <v>37.945843269524495</v>
      </c>
      <c r="G102" s="888">
        <v>0</v>
      </c>
      <c r="H102" s="888">
        <v>67.301429999999996</v>
      </c>
      <c r="I102" s="888">
        <v>34.656509999999294</v>
      </c>
      <c r="J102" s="888">
        <v>0</v>
      </c>
      <c r="K102" s="888">
        <v>0</v>
      </c>
      <c r="L102" s="888">
        <v>0</v>
      </c>
      <c r="M102" s="888">
        <v>0</v>
      </c>
      <c r="N102" s="888">
        <v>0</v>
      </c>
      <c r="O102" s="888">
        <v>-2.5555400000000001</v>
      </c>
      <c r="P102" s="888">
        <v>594.76818343417153</v>
      </c>
      <c r="Q102" s="888">
        <v>0</v>
      </c>
      <c r="R102" s="888">
        <v>-19.147077337684316</v>
      </c>
      <c r="S102" s="888">
        <v>-1595.1940755574337</v>
      </c>
      <c r="T102" s="888">
        <v>603.92391999999984</v>
      </c>
      <c r="U102" s="888">
        <v>109.92704644475842</v>
      </c>
      <c r="V102" s="888">
        <v>16.29909</v>
      </c>
      <c r="W102" s="888">
        <v>6.1760300000000043</v>
      </c>
      <c r="X102" s="888">
        <v>27.089209999999987</v>
      </c>
      <c r="Y102" s="888">
        <v>-867.57538939252072</v>
      </c>
      <c r="Z102" s="888">
        <v>122.78903999999999</v>
      </c>
      <c r="AA102" s="888">
        <v>0</v>
      </c>
      <c r="AB102" s="888">
        <v>8.3195800000000091</v>
      </c>
      <c r="AC102" s="888">
        <v>-0.53641999999998213</v>
      </c>
      <c r="AD102" s="888">
        <v>13.368067294008723</v>
      </c>
      <c r="AE102" s="888">
        <v>0</v>
      </c>
      <c r="AF102" s="888">
        <v>5.9533445861587975</v>
      </c>
      <c r="AG102" s="888">
        <v>161.70534875686275</v>
      </c>
      <c r="AH102" s="888">
        <f t="shared" si="5"/>
        <v>-1250.2703458404765</v>
      </c>
      <c r="AK102" s="537"/>
      <c r="AL102" s="537"/>
      <c r="AM102" s="537"/>
      <c r="AN102" s="537"/>
      <c r="AO102" s="537"/>
      <c r="BG102" s="536">
        <v>0</v>
      </c>
    </row>
    <row r="103" spans="1:59" ht="12.75" thickBot="1" x14ac:dyDescent="0.25">
      <c r="A103" s="916" t="s">
        <v>2006</v>
      </c>
      <c r="B103" s="889">
        <v>0</v>
      </c>
      <c r="C103" s="889">
        <v>0</v>
      </c>
      <c r="D103" s="889">
        <v>1524.7966099999999</v>
      </c>
      <c r="E103" s="889">
        <v>7180.9449180400306</v>
      </c>
      <c r="F103" s="889">
        <v>3427.4637799999996</v>
      </c>
      <c r="G103" s="889">
        <v>0</v>
      </c>
      <c r="H103" s="889">
        <v>0</v>
      </c>
      <c r="I103" s="889">
        <v>221.71417128333286</v>
      </c>
      <c r="J103" s="889">
        <v>0</v>
      </c>
      <c r="K103" s="889">
        <v>0</v>
      </c>
      <c r="L103" s="889">
        <v>0</v>
      </c>
      <c r="M103" s="889">
        <v>0</v>
      </c>
      <c r="N103" s="889">
        <v>0</v>
      </c>
      <c r="O103" s="889">
        <v>6442.3288900000007</v>
      </c>
      <c r="P103" s="889">
        <v>1971.5800984811992</v>
      </c>
      <c r="Q103" s="889">
        <v>0</v>
      </c>
      <c r="R103" s="889">
        <v>0</v>
      </c>
      <c r="S103" s="889">
        <v>-9360.7024299999994</v>
      </c>
      <c r="T103" s="889">
        <v>3100.3919899999996</v>
      </c>
      <c r="U103" s="889">
        <v>0</v>
      </c>
      <c r="V103" s="889">
        <v>0</v>
      </c>
      <c r="W103" s="889">
        <v>172.93669999999997</v>
      </c>
      <c r="X103" s="889">
        <v>0</v>
      </c>
      <c r="Y103" s="889">
        <v>0</v>
      </c>
      <c r="Z103" s="889">
        <v>2832.2969399999997</v>
      </c>
      <c r="AA103" s="889">
        <v>0</v>
      </c>
      <c r="AB103" s="889">
        <v>0</v>
      </c>
      <c r="AC103" s="889">
        <v>0</v>
      </c>
      <c r="AD103" s="889">
        <v>0</v>
      </c>
      <c r="AE103" s="889">
        <v>0</v>
      </c>
      <c r="AF103" s="889">
        <v>4906.0267633333324</v>
      </c>
      <c r="AG103" s="889">
        <v>0</v>
      </c>
      <c r="AH103" s="889">
        <f t="shared" si="5"/>
        <v>22419.778431137896</v>
      </c>
      <c r="AK103" s="537"/>
      <c r="AL103" s="537"/>
      <c r="AM103" s="537"/>
      <c r="AN103" s="537"/>
      <c r="AO103" s="537"/>
      <c r="BG103" s="536">
        <v>0</v>
      </c>
    </row>
    <row r="104" spans="1:59" ht="12" x14ac:dyDescent="0.2">
      <c r="A104" s="890" t="s">
        <v>640</v>
      </c>
      <c r="B104" s="891"/>
      <c r="C104" s="891"/>
      <c r="D104" s="891"/>
      <c r="E104" s="891"/>
      <c r="F104" s="891"/>
      <c r="G104" s="891"/>
      <c r="H104" s="891"/>
      <c r="I104" s="891"/>
      <c r="J104" s="891"/>
      <c r="K104" s="891"/>
      <c r="L104" s="891"/>
      <c r="M104" s="891"/>
      <c r="N104" s="891"/>
      <c r="O104" s="891"/>
      <c r="P104" s="891"/>
      <c r="Q104" s="891"/>
      <c r="R104" s="891"/>
      <c r="S104" s="891"/>
      <c r="T104" s="891"/>
      <c r="U104" s="891"/>
      <c r="V104" s="891"/>
      <c r="W104" s="891"/>
      <c r="X104" s="891"/>
      <c r="Y104" s="891"/>
      <c r="Z104" s="891"/>
      <c r="AA104" s="891"/>
      <c r="AB104" s="891"/>
      <c r="AC104" s="891"/>
      <c r="AD104" s="891"/>
      <c r="AE104" s="891"/>
      <c r="AF104" s="891"/>
      <c r="AG104" s="891"/>
      <c r="AH104" s="892"/>
    </row>
  </sheetData>
  <mergeCells count="2">
    <mergeCell ref="A5:O6"/>
    <mergeCell ref="P5:AH6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7" fitToWidth="2" orientation="portrait" r:id="rId1"/>
  <colBreaks count="1" manualBreakCount="1">
    <brk id="16" min="2" max="103" man="1"/>
  </colBreaks>
  <ignoredErrors>
    <ignoredError sqref="AH80" unlockedFormula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M104"/>
  <sheetViews>
    <sheetView showGridLines="0" zoomScaleNormal="100" workbookViewId="0">
      <pane xSplit="1" ySplit="8" topLeftCell="Q9" activePane="bottomRight" state="frozen"/>
      <selection activeCell="AM19" sqref="AM19"/>
      <selection pane="topRight" activeCell="AM19" sqref="AM19"/>
      <selection pane="bottomLeft" activeCell="AM19" sqref="AM19"/>
      <selection pane="bottomRight" activeCell="R5" sqref="R5:AJ6"/>
    </sheetView>
  </sheetViews>
  <sheetFormatPr defaultRowHeight="12.75" x14ac:dyDescent="0.2"/>
  <cols>
    <col min="1" max="1" width="34.85546875" style="402" bestFit="1" customWidth="1"/>
    <col min="2" max="2" width="9.140625" style="402" customWidth="1"/>
    <col min="3" max="15" width="9.7109375" style="402" customWidth="1"/>
    <col min="16" max="16" width="6.7109375" style="402" customWidth="1"/>
    <col min="17" max="35" width="9.7109375" style="402" customWidth="1"/>
    <col min="36" max="36" width="10" style="402" bestFit="1" customWidth="1"/>
    <col min="37" max="37" width="12.85546875" style="402" customWidth="1"/>
    <col min="38" max="38" width="10.28515625" style="402" customWidth="1"/>
    <col min="39" max="16384" width="9.140625" style="402"/>
  </cols>
  <sheetData>
    <row r="1" spans="1:39" x14ac:dyDescent="0.2">
      <c r="A1" s="877" t="s">
        <v>624</v>
      </c>
      <c r="B1" s="877"/>
    </row>
    <row r="2" spans="1:39" x14ac:dyDescent="0.2">
      <c r="A2" s="877" t="s">
        <v>625</v>
      </c>
      <c r="B2" s="877"/>
    </row>
    <row r="3" spans="1:39" s="1058" customFormat="1" ht="15" customHeight="1" x14ac:dyDescent="0.2">
      <c r="A3" s="1137" t="s">
        <v>1008</v>
      </c>
      <c r="B3" s="1137"/>
      <c r="AJ3" s="1138" t="s">
        <v>1009</v>
      </c>
    </row>
    <row r="4" spans="1:39" s="549" customFormat="1" ht="12" customHeight="1" x14ac:dyDescent="0.2"/>
    <row r="5" spans="1:39" s="549" customFormat="1" ht="18" customHeight="1" x14ac:dyDescent="0.2">
      <c r="A5" s="1986" t="s">
        <v>2136</v>
      </c>
      <c r="B5" s="1986"/>
      <c r="C5" s="1986"/>
      <c r="D5" s="1986"/>
      <c r="E5" s="1986"/>
      <c r="F5" s="1986"/>
      <c r="G5" s="1986"/>
      <c r="H5" s="1986"/>
      <c r="I5" s="1986"/>
      <c r="J5" s="1986"/>
      <c r="K5" s="1986"/>
      <c r="L5" s="1986"/>
      <c r="M5" s="1986"/>
      <c r="N5" s="1986"/>
      <c r="O5" s="1986"/>
      <c r="P5" s="1986"/>
      <c r="Q5" s="1986"/>
      <c r="R5" s="1985" t="s">
        <v>2137</v>
      </c>
      <c r="S5" s="1985"/>
      <c r="T5" s="1985"/>
      <c r="U5" s="1985"/>
      <c r="V5" s="1985"/>
      <c r="W5" s="1985"/>
      <c r="X5" s="1985"/>
      <c r="Y5" s="1985"/>
      <c r="Z5" s="1985"/>
      <c r="AA5" s="1985"/>
      <c r="AB5" s="1985"/>
      <c r="AC5" s="1985"/>
      <c r="AD5" s="1985"/>
      <c r="AE5" s="1985"/>
      <c r="AF5" s="1985"/>
      <c r="AG5" s="1985"/>
      <c r="AH5" s="1985"/>
      <c r="AI5" s="1985"/>
      <c r="AJ5" s="1985"/>
    </row>
    <row r="6" spans="1:39" s="549" customFormat="1" ht="18" customHeight="1" x14ac:dyDescent="0.2">
      <c r="A6" s="1986"/>
      <c r="B6" s="1986"/>
      <c r="C6" s="1986"/>
      <c r="D6" s="1986"/>
      <c r="E6" s="1986"/>
      <c r="F6" s="1986"/>
      <c r="G6" s="1986"/>
      <c r="H6" s="1986"/>
      <c r="I6" s="1986"/>
      <c r="J6" s="1986"/>
      <c r="K6" s="1986"/>
      <c r="L6" s="1986"/>
      <c r="M6" s="1986"/>
      <c r="N6" s="1986"/>
      <c r="O6" s="1986"/>
      <c r="P6" s="1986"/>
      <c r="Q6" s="1986"/>
      <c r="R6" s="1985"/>
      <c r="S6" s="1985"/>
      <c r="T6" s="1985"/>
      <c r="U6" s="1985"/>
      <c r="V6" s="1985"/>
      <c r="W6" s="1985"/>
      <c r="X6" s="1985"/>
      <c r="Y6" s="1985"/>
      <c r="Z6" s="1985"/>
      <c r="AA6" s="1985"/>
      <c r="AB6" s="1985"/>
      <c r="AC6" s="1985"/>
      <c r="AD6" s="1985"/>
      <c r="AE6" s="1985"/>
      <c r="AF6" s="1985"/>
      <c r="AG6" s="1985"/>
      <c r="AH6" s="1985"/>
      <c r="AI6" s="1985"/>
      <c r="AJ6" s="1985"/>
    </row>
    <row r="7" spans="1:39" s="549" customFormat="1" ht="12" customHeight="1" thickBot="1" x14ac:dyDescent="0.25">
      <c r="AJ7" s="550" t="s">
        <v>1041</v>
      </c>
    </row>
    <row r="8" spans="1:39" s="551" customFormat="1" ht="69.95" customHeight="1" thickBot="1" x14ac:dyDescent="0.25">
      <c r="A8" s="1347"/>
      <c r="B8" s="1348" t="s">
        <v>1876</v>
      </c>
      <c r="C8" s="1348" t="s">
        <v>1538</v>
      </c>
      <c r="D8" s="1348" t="s">
        <v>1074</v>
      </c>
      <c r="E8" s="1348" t="s">
        <v>1033</v>
      </c>
      <c r="F8" s="1348" t="s">
        <v>1899</v>
      </c>
      <c r="G8" s="1348" t="s">
        <v>1901</v>
      </c>
      <c r="H8" s="1348" t="s">
        <v>1900</v>
      </c>
      <c r="I8" s="1348" t="s">
        <v>1090</v>
      </c>
      <c r="J8" s="1348" t="s">
        <v>140</v>
      </c>
      <c r="K8" s="1348" t="s">
        <v>1976</v>
      </c>
      <c r="L8" s="1348" t="s">
        <v>1902</v>
      </c>
      <c r="M8" s="1348" t="s">
        <v>1129</v>
      </c>
      <c r="N8" s="1348" t="s">
        <v>999</v>
      </c>
      <c r="O8" s="1348" t="s">
        <v>1908</v>
      </c>
      <c r="P8" s="1348" t="s">
        <v>1758</v>
      </c>
      <c r="Q8" s="1348" t="s">
        <v>1076</v>
      </c>
      <c r="R8" s="1348" t="s">
        <v>1102</v>
      </c>
      <c r="S8" s="1348" t="s">
        <v>1997</v>
      </c>
      <c r="T8" s="1348" t="s">
        <v>1881</v>
      </c>
      <c r="U8" s="1348" t="s">
        <v>1028</v>
      </c>
      <c r="V8" s="1348" t="s">
        <v>1753</v>
      </c>
      <c r="W8" s="1348" t="s">
        <v>1077</v>
      </c>
      <c r="X8" s="1348" t="s">
        <v>1032</v>
      </c>
      <c r="Y8" s="1348" t="s">
        <v>1031</v>
      </c>
      <c r="Z8" s="1348" t="s">
        <v>1101</v>
      </c>
      <c r="AA8" s="1348" t="s">
        <v>1934</v>
      </c>
      <c r="AB8" s="1348" t="s">
        <v>1877</v>
      </c>
      <c r="AC8" s="1348" t="s">
        <v>1100</v>
      </c>
      <c r="AD8" s="1348" t="s">
        <v>1073</v>
      </c>
      <c r="AE8" s="1348" t="s">
        <v>1488</v>
      </c>
      <c r="AF8" s="1348" t="s">
        <v>1886</v>
      </c>
      <c r="AG8" s="1348" t="s">
        <v>1029</v>
      </c>
      <c r="AH8" s="1348" t="s">
        <v>1878</v>
      </c>
      <c r="AI8" s="1348" t="s">
        <v>1022</v>
      </c>
      <c r="AJ8" s="1333" t="s">
        <v>1422</v>
      </c>
    </row>
    <row r="9" spans="1:39" s="552" customFormat="1" x14ac:dyDescent="0.2">
      <c r="A9" s="1344" t="s">
        <v>802</v>
      </c>
      <c r="B9" s="1747">
        <f>SUM(B10:B33)</f>
        <v>21982.285990000004</v>
      </c>
      <c r="C9" s="1747">
        <f t="shared" ref="C9:AI9" si="0">SUM(C10:C33)</f>
        <v>886024.89098000037</v>
      </c>
      <c r="D9" s="1747">
        <f t="shared" si="0"/>
        <v>995784.22415999975</v>
      </c>
      <c r="E9" s="1747">
        <f t="shared" si="0"/>
        <v>1420457.6928800002</v>
      </c>
      <c r="F9" s="1747">
        <f t="shared" si="0"/>
        <v>215783.4933</v>
      </c>
      <c r="G9" s="1747">
        <f t="shared" si="0"/>
        <v>5098.0365300000003</v>
      </c>
      <c r="H9" s="1747">
        <f t="shared" si="0"/>
        <v>281814.73348000005</v>
      </c>
      <c r="I9" s="1747">
        <f t="shared" si="0"/>
        <v>1518548.4517600003</v>
      </c>
      <c r="J9" s="1747">
        <f t="shared" si="0"/>
        <v>15993.26693</v>
      </c>
      <c r="K9" s="1747">
        <f t="shared" si="0"/>
        <v>173585.44072000001</v>
      </c>
      <c r="L9" s="1747">
        <f t="shared" si="0"/>
        <v>17991.311810000003</v>
      </c>
      <c r="M9" s="1747">
        <f t="shared" si="0"/>
        <v>10666.087089999999</v>
      </c>
      <c r="N9" s="1747">
        <f t="shared" si="0"/>
        <v>128021.82713000001</v>
      </c>
      <c r="O9" s="1747">
        <f t="shared" si="0"/>
        <v>693650.83767000004</v>
      </c>
      <c r="P9" s="1747">
        <f t="shared" si="0"/>
        <v>0</v>
      </c>
      <c r="Q9" s="1747">
        <f t="shared" si="0"/>
        <v>618402.77743000013</v>
      </c>
      <c r="R9" s="1747">
        <f t="shared" si="0"/>
        <v>59077.42998999999</v>
      </c>
      <c r="S9" s="1747">
        <f t="shared" si="0"/>
        <v>85233.608239999987</v>
      </c>
      <c r="T9" s="1747">
        <f t="shared" si="0"/>
        <v>693874.21762000001</v>
      </c>
      <c r="U9" s="1747">
        <f t="shared" si="0"/>
        <v>737368.26277000003</v>
      </c>
      <c r="V9" s="1747">
        <f t="shared" si="0"/>
        <v>155690.84375</v>
      </c>
      <c r="W9" s="1747">
        <f t="shared" si="0"/>
        <v>223627.87693</v>
      </c>
      <c r="X9" s="1747">
        <f t="shared" si="0"/>
        <v>52991.869610000009</v>
      </c>
      <c r="Y9" s="1747">
        <f t="shared" si="0"/>
        <v>118242.17392</v>
      </c>
      <c r="Z9" s="1747">
        <f t="shared" si="0"/>
        <v>59784.874350000013</v>
      </c>
      <c r="AA9" s="1747">
        <f t="shared" si="0"/>
        <v>411788.33783000009</v>
      </c>
      <c r="AB9" s="1747">
        <f t="shared" si="0"/>
        <v>61982.034999999989</v>
      </c>
      <c r="AC9" s="1747">
        <f t="shared" si="0"/>
        <v>252374.22845999995</v>
      </c>
      <c r="AD9" s="1747">
        <f t="shared" si="0"/>
        <v>109955.74316</v>
      </c>
      <c r="AE9" s="1747">
        <f t="shared" si="0"/>
        <v>318584.87518999999</v>
      </c>
      <c r="AF9" s="1747">
        <f t="shared" si="0"/>
        <v>21297.683460000007</v>
      </c>
      <c r="AG9" s="1747">
        <f t="shared" si="0"/>
        <v>758182.4930400002</v>
      </c>
      <c r="AH9" s="1747">
        <f t="shared" si="0"/>
        <v>172592.59551999997</v>
      </c>
      <c r="AI9" s="1747">
        <f t="shared" si="0"/>
        <v>231226.70084999999</v>
      </c>
      <c r="AJ9" s="1747">
        <f>SUM(B9:AI9)</f>
        <v>11527681.207550006</v>
      </c>
      <c r="AK9" s="186"/>
      <c r="AL9" s="186"/>
      <c r="AM9" s="186"/>
    </row>
    <row r="10" spans="1:39" s="553" customFormat="1" x14ac:dyDescent="0.2">
      <c r="A10" s="197" t="s">
        <v>1219</v>
      </c>
      <c r="B10" s="187">
        <v>0</v>
      </c>
      <c r="C10" s="187">
        <v>136461.18280000001</v>
      </c>
      <c r="D10" s="187">
        <v>302600.24761000002</v>
      </c>
      <c r="E10" s="187">
        <v>174255.33156999998</v>
      </c>
      <c r="F10" s="187">
        <v>2521.6225800000002</v>
      </c>
      <c r="G10" s="187">
        <v>0</v>
      </c>
      <c r="H10" s="187">
        <v>0</v>
      </c>
      <c r="I10" s="187">
        <v>59501.33296</v>
      </c>
      <c r="J10" s="187">
        <v>0</v>
      </c>
      <c r="K10" s="187">
        <v>0</v>
      </c>
      <c r="L10" s="187">
        <v>0</v>
      </c>
      <c r="M10" s="187">
        <v>0</v>
      </c>
      <c r="N10" s="187">
        <v>545.41651999999999</v>
      </c>
      <c r="O10" s="187">
        <v>51533.394939999998</v>
      </c>
      <c r="P10" s="187">
        <v>0</v>
      </c>
      <c r="Q10" s="187">
        <v>42175.603579999995</v>
      </c>
      <c r="R10" s="187">
        <v>0</v>
      </c>
      <c r="S10" s="187">
        <v>89.059950000000015</v>
      </c>
      <c r="T10" s="187">
        <v>95224.672420000003</v>
      </c>
      <c r="U10" s="187">
        <v>54717.624530000001</v>
      </c>
      <c r="V10" s="187">
        <v>1397.0095900000001</v>
      </c>
      <c r="W10" s="187">
        <v>406.20568999999995</v>
      </c>
      <c r="X10" s="187">
        <v>0</v>
      </c>
      <c r="Y10" s="187">
        <v>701.9513199999999</v>
      </c>
      <c r="Z10" s="187">
        <v>96.334989999999991</v>
      </c>
      <c r="AA10" s="187">
        <v>38304.05603</v>
      </c>
      <c r="AB10" s="187">
        <v>0</v>
      </c>
      <c r="AC10" s="187">
        <v>2924.4806699999999</v>
      </c>
      <c r="AD10" s="187">
        <v>4489.6964500000004</v>
      </c>
      <c r="AE10" s="187">
        <v>4926.7549900000004</v>
      </c>
      <c r="AF10" s="187">
        <v>0</v>
      </c>
      <c r="AG10" s="187">
        <v>337430.07749999996</v>
      </c>
      <c r="AH10" s="187">
        <v>21578.28832</v>
      </c>
      <c r="AI10" s="187">
        <v>16410.685959999999</v>
      </c>
      <c r="AJ10" s="187">
        <f>SUM(B10:AI10)</f>
        <v>1348291.03097</v>
      </c>
      <c r="AK10" s="188"/>
      <c r="AL10" s="188"/>
      <c r="AM10" s="188"/>
    </row>
    <row r="11" spans="1:39" s="553" customFormat="1" x14ac:dyDescent="0.2">
      <c r="A11" s="197" t="s">
        <v>1386</v>
      </c>
      <c r="B11" s="187">
        <v>0</v>
      </c>
      <c r="C11" s="187">
        <v>1273.2278799999999</v>
      </c>
      <c r="D11" s="187">
        <v>1137.4250400000001</v>
      </c>
      <c r="E11" s="187">
        <v>1596.6013400000002</v>
      </c>
      <c r="F11" s="187">
        <v>151.59259</v>
      </c>
      <c r="G11" s="187">
        <v>0</v>
      </c>
      <c r="H11" s="187">
        <v>0</v>
      </c>
      <c r="I11" s="187">
        <v>3756.50137</v>
      </c>
      <c r="J11" s="187">
        <v>0</v>
      </c>
      <c r="K11" s="187">
        <v>5935.0797000000002</v>
      </c>
      <c r="L11" s="187">
        <v>0</v>
      </c>
      <c r="M11" s="187">
        <v>44.082449999999994</v>
      </c>
      <c r="N11" s="187">
        <v>108.83844000000001</v>
      </c>
      <c r="O11" s="187">
        <v>3154.8905100000002</v>
      </c>
      <c r="P11" s="187">
        <v>0</v>
      </c>
      <c r="Q11" s="187">
        <v>956.99446</v>
      </c>
      <c r="R11" s="187">
        <v>0</v>
      </c>
      <c r="S11" s="187">
        <v>496.05329</v>
      </c>
      <c r="T11" s="187">
        <v>1006.12315</v>
      </c>
      <c r="U11" s="187">
        <v>1490.7940000000001</v>
      </c>
      <c r="V11" s="187">
        <v>52.601699999999994</v>
      </c>
      <c r="W11" s="187">
        <v>855.17743999999993</v>
      </c>
      <c r="X11" s="187">
        <v>71.627630000000011</v>
      </c>
      <c r="Y11" s="187">
        <v>175.97600999999997</v>
      </c>
      <c r="Z11" s="187">
        <v>0</v>
      </c>
      <c r="AA11" s="187">
        <v>0</v>
      </c>
      <c r="AB11" s="187">
        <v>1.4E-2</v>
      </c>
      <c r="AC11" s="187">
        <v>377.83623</v>
      </c>
      <c r="AD11" s="187">
        <v>5.09795</v>
      </c>
      <c r="AE11" s="187">
        <v>2965.34175</v>
      </c>
      <c r="AF11" s="187">
        <v>16.12734</v>
      </c>
      <c r="AG11" s="187">
        <v>0</v>
      </c>
      <c r="AH11" s="187">
        <v>9.1281200000000009</v>
      </c>
      <c r="AI11" s="187">
        <v>206.21969000000001</v>
      </c>
      <c r="AJ11" s="187">
        <f t="shared" ref="AJ11:AJ33" si="1">SUM(B11:AI11)</f>
        <v>25843.352080000001</v>
      </c>
      <c r="AK11" s="188"/>
      <c r="AL11" s="188"/>
      <c r="AM11" s="188"/>
    </row>
    <row r="12" spans="1:39" s="553" customFormat="1" x14ac:dyDescent="0.2">
      <c r="A12" s="199" t="s">
        <v>1387</v>
      </c>
      <c r="B12" s="187">
        <v>270.75722999999982</v>
      </c>
      <c r="C12" s="187">
        <v>20129.103880000002</v>
      </c>
      <c r="D12" s="187">
        <v>76829.957469999994</v>
      </c>
      <c r="E12" s="187">
        <v>37037.332649999997</v>
      </c>
      <c r="F12" s="187">
        <v>9306.107759999999</v>
      </c>
      <c r="G12" s="187">
        <v>0</v>
      </c>
      <c r="H12" s="187">
        <v>12981.982880000001</v>
      </c>
      <c r="I12" s="187">
        <v>27804.147980000002</v>
      </c>
      <c r="J12" s="187">
        <v>9596.6352399999996</v>
      </c>
      <c r="K12" s="187">
        <v>39041.70912</v>
      </c>
      <c r="L12" s="187">
        <v>0</v>
      </c>
      <c r="M12" s="187">
        <v>2194.0264699999998</v>
      </c>
      <c r="N12" s="187">
        <v>2307.9616299999998</v>
      </c>
      <c r="O12" s="187">
        <v>31384.125260000001</v>
      </c>
      <c r="P12" s="187">
        <v>0</v>
      </c>
      <c r="Q12" s="187">
        <v>81329.071420000007</v>
      </c>
      <c r="R12" s="187">
        <v>3736.8363799999997</v>
      </c>
      <c r="S12" s="187">
        <v>1999.1763100000001</v>
      </c>
      <c r="T12" s="187">
        <v>12980.33301</v>
      </c>
      <c r="U12" s="187">
        <v>12385.894629999999</v>
      </c>
      <c r="V12" s="187">
        <v>7694.25245</v>
      </c>
      <c r="W12" s="187">
        <v>5161.9409100000003</v>
      </c>
      <c r="X12" s="187">
        <v>389.19360999999998</v>
      </c>
      <c r="Y12" s="187">
        <v>8848.6348000000016</v>
      </c>
      <c r="Z12" s="187">
        <v>1150.1412099999995</v>
      </c>
      <c r="AA12" s="187">
        <v>10303.7379</v>
      </c>
      <c r="AB12" s="187">
        <v>1737.7380000000001</v>
      </c>
      <c r="AC12" s="187">
        <v>5780.6253299999998</v>
      </c>
      <c r="AD12" s="187">
        <v>14407.216900000001</v>
      </c>
      <c r="AE12" s="187">
        <v>8487.8827400000009</v>
      </c>
      <c r="AF12" s="187">
        <v>464.83434999999997</v>
      </c>
      <c r="AG12" s="187">
        <v>16346.018199999999</v>
      </c>
      <c r="AH12" s="187">
        <v>19894.459159999999</v>
      </c>
      <c r="AI12" s="187">
        <v>26365.425580000003</v>
      </c>
      <c r="AJ12" s="187">
        <f t="shared" si="1"/>
        <v>508347.26046000008</v>
      </c>
      <c r="AK12" s="188"/>
      <c r="AL12" s="188"/>
      <c r="AM12" s="188"/>
    </row>
    <row r="13" spans="1:39" s="553" customFormat="1" x14ac:dyDescent="0.2">
      <c r="A13" s="199" t="s">
        <v>1388</v>
      </c>
      <c r="B13" s="187">
        <v>0</v>
      </c>
      <c r="C13" s="187">
        <v>308110.69218000001</v>
      </c>
      <c r="D13" s="187">
        <v>194566.25224999999</v>
      </c>
      <c r="E13" s="187">
        <v>471409.52717000002</v>
      </c>
      <c r="F13" s="187">
        <v>75973.349579999995</v>
      </c>
      <c r="G13" s="187">
        <v>0</v>
      </c>
      <c r="H13" s="187">
        <v>56415.607429999996</v>
      </c>
      <c r="I13" s="187">
        <v>463463.50852999999</v>
      </c>
      <c r="J13" s="187">
        <v>0</v>
      </c>
      <c r="K13" s="187">
        <v>8427.7467300000008</v>
      </c>
      <c r="L13" s="187">
        <v>0</v>
      </c>
      <c r="M13" s="187">
        <v>4438.2086799999997</v>
      </c>
      <c r="N13" s="187">
        <v>46222.418729999998</v>
      </c>
      <c r="O13" s="187">
        <v>227944.82287</v>
      </c>
      <c r="P13" s="187">
        <v>0</v>
      </c>
      <c r="Q13" s="187">
        <v>152283.37441999998</v>
      </c>
      <c r="R13" s="187">
        <v>7534.4451500000005</v>
      </c>
      <c r="S13" s="187">
        <v>27394.623739999999</v>
      </c>
      <c r="T13" s="187">
        <v>204690.37974999999</v>
      </c>
      <c r="U13" s="187">
        <v>170915.77682000003</v>
      </c>
      <c r="V13" s="187">
        <v>39050.787630000006</v>
      </c>
      <c r="W13" s="187">
        <v>73214.469239999991</v>
      </c>
      <c r="X13" s="187">
        <v>3640.7752999999998</v>
      </c>
      <c r="Y13" s="187">
        <v>22833.938019999998</v>
      </c>
      <c r="Z13" s="187">
        <v>30651.995610000005</v>
      </c>
      <c r="AA13" s="187">
        <v>112550.48797</v>
      </c>
      <c r="AB13" s="187">
        <v>20459.092000000001</v>
      </c>
      <c r="AC13" s="187">
        <v>65471.938529999999</v>
      </c>
      <c r="AD13" s="187">
        <v>15624.36881</v>
      </c>
      <c r="AE13" s="187">
        <v>84348.688959999999</v>
      </c>
      <c r="AF13" s="187">
        <v>11179.895060000001</v>
      </c>
      <c r="AG13" s="187">
        <v>147683.26195999997</v>
      </c>
      <c r="AH13" s="187">
        <v>22147.787909999999</v>
      </c>
      <c r="AI13" s="187">
        <v>48051.605040000002</v>
      </c>
      <c r="AJ13" s="187">
        <f t="shared" si="1"/>
        <v>3116699.8260699995</v>
      </c>
      <c r="AK13" s="188"/>
      <c r="AL13" s="188"/>
      <c r="AM13" s="188"/>
    </row>
    <row r="14" spans="1:39" s="553" customFormat="1" x14ac:dyDescent="0.2">
      <c r="A14" s="199" t="s">
        <v>2138</v>
      </c>
      <c r="B14" s="187">
        <v>0</v>
      </c>
      <c r="C14" s="187">
        <v>0</v>
      </c>
      <c r="D14" s="187">
        <v>0</v>
      </c>
      <c r="E14" s="187">
        <v>0</v>
      </c>
      <c r="F14" s="187">
        <v>0</v>
      </c>
      <c r="G14" s="187">
        <v>0</v>
      </c>
      <c r="H14" s="187">
        <v>0</v>
      </c>
      <c r="I14" s="187">
        <v>0</v>
      </c>
      <c r="J14" s="187">
        <v>0</v>
      </c>
      <c r="K14" s="187">
        <v>0</v>
      </c>
      <c r="L14" s="187">
        <v>0</v>
      </c>
      <c r="M14" s="187">
        <v>0</v>
      </c>
      <c r="N14" s="187">
        <v>0</v>
      </c>
      <c r="O14" s="187">
        <v>0</v>
      </c>
      <c r="P14" s="187">
        <v>0</v>
      </c>
      <c r="Q14" s="187">
        <v>0</v>
      </c>
      <c r="R14" s="187">
        <v>0</v>
      </c>
      <c r="S14" s="187">
        <v>6.1694100000000001</v>
      </c>
      <c r="T14" s="187">
        <v>0</v>
      </c>
      <c r="U14" s="187">
        <v>0</v>
      </c>
      <c r="V14" s="187">
        <v>0</v>
      </c>
      <c r="W14" s="187">
        <v>0</v>
      </c>
      <c r="X14" s="187">
        <v>0</v>
      </c>
      <c r="Y14" s="187">
        <v>0</v>
      </c>
      <c r="Z14" s="187">
        <v>0</v>
      </c>
      <c r="AA14" s="187">
        <v>0</v>
      </c>
      <c r="AB14" s="187">
        <v>0</v>
      </c>
      <c r="AC14" s="187">
        <v>671.04475000000002</v>
      </c>
      <c r="AD14" s="187">
        <v>0</v>
      </c>
      <c r="AE14" s="187">
        <v>0</v>
      </c>
      <c r="AF14" s="187">
        <v>0</v>
      </c>
      <c r="AG14" s="187">
        <v>0</v>
      </c>
      <c r="AH14" s="187">
        <v>3.6152299999999999</v>
      </c>
      <c r="AI14" s="187">
        <v>0</v>
      </c>
      <c r="AJ14" s="187">
        <f t="shared" si="1"/>
        <v>680.82938999999999</v>
      </c>
      <c r="AK14" s="188"/>
      <c r="AL14" s="188"/>
      <c r="AM14" s="188"/>
    </row>
    <row r="15" spans="1:39" s="553" customFormat="1" x14ac:dyDescent="0.2">
      <c r="A15" s="200" t="s">
        <v>1925</v>
      </c>
      <c r="B15" s="187">
        <v>0</v>
      </c>
      <c r="C15" s="187">
        <v>2763.0551399999999</v>
      </c>
      <c r="D15" s="187">
        <v>1096.0414499999999</v>
      </c>
      <c r="E15" s="187">
        <v>5928.5054099999998</v>
      </c>
      <c r="F15" s="187">
        <v>61</v>
      </c>
      <c r="G15" s="187">
        <v>0</v>
      </c>
      <c r="H15" s="187">
        <v>0</v>
      </c>
      <c r="I15" s="187">
        <v>1252.01323</v>
      </c>
      <c r="J15" s="187">
        <v>0</v>
      </c>
      <c r="K15" s="187">
        <v>0</v>
      </c>
      <c r="L15" s="187">
        <v>0</v>
      </c>
      <c r="M15" s="187">
        <v>0</v>
      </c>
      <c r="N15" s="187">
        <v>0</v>
      </c>
      <c r="O15" s="187">
        <v>655.21956999999998</v>
      </c>
      <c r="P15" s="187">
        <v>0</v>
      </c>
      <c r="Q15" s="187">
        <v>14361.78334</v>
      </c>
      <c r="R15" s="187">
        <v>0</v>
      </c>
      <c r="S15" s="187">
        <v>3.0024699999999998</v>
      </c>
      <c r="T15" s="187">
        <v>0</v>
      </c>
      <c r="U15" s="187">
        <v>17380.628989999997</v>
      </c>
      <c r="V15" s="187">
        <v>732.09749999999997</v>
      </c>
      <c r="W15" s="187">
        <v>100.97400999999999</v>
      </c>
      <c r="X15" s="187">
        <v>0</v>
      </c>
      <c r="Y15" s="187">
        <v>262.13376999999997</v>
      </c>
      <c r="Z15" s="187">
        <v>0</v>
      </c>
      <c r="AA15" s="187">
        <v>628.44283999999993</v>
      </c>
      <c r="AB15" s="187">
        <v>0</v>
      </c>
      <c r="AC15" s="187">
        <v>955.1650699999999</v>
      </c>
      <c r="AD15" s="187">
        <v>56.28622</v>
      </c>
      <c r="AE15" s="187">
        <v>216.78351999999998</v>
      </c>
      <c r="AF15" s="187">
        <v>0</v>
      </c>
      <c r="AG15" s="187">
        <v>964.51988000000006</v>
      </c>
      <c r="AH15" s="187">
        <v>0</v>
      </c>
      <c r="AI15" s="187">
        <v>80.380139999999997</v>
      </c>
      <c r="AJ15" s="187">
        <f t="shared" si="1"/>
        <v>47498.032550000004</v>
      </c>
      <c r="AK15" s="188"/>
      <c r="AL15" s="188"/>
      <c r="AM15" s="188"/>
    </row>
    <row r="16" spans="1:39" s="553" customFormat="1" x14ac:dyDescent="0.2">
      <c r="A16" s="200" t="s">
        <v>2026</v>
      </c>
      <c r="B16" s="187">
        <v>0</v>
      </c>
      <c r="C16" s="187">
        <v>2387.83133</v>
      </c>
      <c r="D16" s="187">
        <v>11466.710140000001</v>
      </c>
      <c r="E16" s="187">
        <v>40678.290229999999</v>
      </c>
      <c r="F16" s="187">
        <v>726.16890999999998</v>
      </c>
      <c r="G16" s="187">
        <v>0</v>
      </c>
      <c r="H16" s="187">
        <v>966.92180000000008</v>
      </c>
      <c r="I16" s="187">
        <v>6919.1185399999995</v>
      </c>
      <c r="J16" s="187">
        <v>0</v>
      </c>
      <c r="K16" s="187">
        <v>1.2322500000000001</v>
      </c>
      <c r="L16" s="187">
        <v>0</v>
      </c>
      <c r="M16" s="187">
        <v>2.8059799999999999</v>
      </c>
      <c r="N16" s="187">
        <v>143.37142</v>
      </c>
      <c r="O16" s="187">
        <v>6175.6769299999996</v>
      </c>
      <c r="P16" s="187">
        <v>0</v>
      </c>
      <c r="Q16" s="187">
        <v>10205.838369999999</v>
      </c>
      <c r="R16" s="187">
        <v>0</v>
      </c>
      <c r="S16" s="187">
        <v>492.65070000000003</v>
      </c>
      <c r="T16" s="187">
        <v>7853.6876500000008</v>
      </c>
      <c r="U16" s="187">
        <v>7867.2473399999999</v>
      </c>
      <c r="V16" s="187">
        <v>201.53643</v>
      </c>
      <c r="W16" s="187">
        <v>93.301140000000018</v>
      </c>
      <c r="X16" s="187">
        <v>-0.14499000000000001</v>
      </c>
      <c r="Y16" s="187">
        <v>108.18265</v>
      </c>
      <c r="Z16" s="187">
        <v>30.001500000000004</v>
      </c>
      <c r="AA16" s="187">
        <v>2174.0463399999999</v>
      </c>
      <c r="AB16" s="187">
        <v>2.673</v>
      </c>
      <c r="AC16" s="187">
        <v>4395.6149400000004</v>
      </c>
      <c r="AD16" s="187">
        <v>15.80137</v>
      </c>
      <c r="AE16" s="187">
        <v>1403.40308</v>
      </c>
      <c r="AF16" s="187">
        <v>8.9439599999999988</v>
      </c>
      <c r="AG16" s="187">
        <v>2573.2184000000002</v>
      </c>
      <c r="AH16" s="187">
        <v>463.54578999999995</v>
      </c>
      <c r="AI16" s="187">
        <v>509.10570000000001</v>
      </c>
      <c r="AJ16" s="187">
        <f t="shared" si="1"/>
        <v>107866.7809</v>
      </c>
      <c r="AK16" s="188"/>
      <c r="AL16" s="188"/>
      <c r="AM16" s="188"/>
    </row>
    <row r="17" spans="1:39" s="553" customFormat="1" x14ac:dyDescent="0.2">
      <c r="A17" s="201" t="s">
        <v>2010</v>
      </c>
      <c r="B17" s="187">
        <v>1764.2559300000005</v>
      </c>
      <c r="C17" s="187">
        <v>16224.04686</v>
      </c>
      <c r="D17" s="187">
        <v>27062.944740000003</v>
      </c>
      <c r="E17" s="187">
        <v>30246.844610000004</v>
      </c>
      <c r="F17" s="187">
        <v>2804.2085000000002</v>
      </c>
      <c r="G17" s="187">
        <v>0</v>
      </c>
      <c r="H17" s="187">
        <v>8560.1949700000005</v>
      </c>
      <c r="I17" s="187">
        <v>26251.399859999998</v>
      </c>
      <c r="J17" s="187">
        <v>0</v>
      </c>
      <c r="K17" s="187">
        <v>20048.019629999999</v>
      </c>
      <c r="L17" s="187">
        <v>0</v>
      </c>
      <c r="M17" s="187">
        <v>108.46071999999999</v>
      </c>
      <c r="N17" s="187">
        <v>1147.0856000000001</v>
      </c>
      <c r="O17" s="187">
        <v>31603.945849999996</v>
      </c>
      <c r="P17" s="187">
        <v>0</v>
      </c>
      <c r="Q17" s="187">
        <v>18534.044800000003</v>
      </c>
      <c r="R17" s="187">
        <v>58.782699999999998</v>
      </c>
      <c r="S17" s="187">
        <v>3785.4775800000002</v>
      </c>
      <c r="T17" s="187">
        <v>15741.117760000001</v>
      </c>
      <c r="U17" s="187">
        <v>14021.844789999999</v>
      </c>
      <c r="V17" s="187">
        <v>1396.2424000000001</v>
      </c>
      <c r="W17" s="187">
        <v>5983.81988</v>
      </c>
      <c r="X17" s="187">
        <v>54.827599999999997</v>
      </c>
      <c r="Y17" s="187">
        <v>1968.6302000000001</v>
      </c>
      <c r="Z17" s="187">
        <v>276.66946999999999</v>
      </c>
      <c r="AA17" s="187">
        <v>20273.099620000001</v>
      </c>
      <c r="AB17" s="187">
        <v>189.68899999999999</v>
      </c>
      <c r="AC17" s="187">
        <v>17680.183369999999</v>
      </c>
      <c r="AD17" s="187">
        <v>191.19086000000001</v>
      </c>
      <c r="AE17" s="187">
        <v>7602.4527900000003</v>
      </c>
      <c r="AF17" s="187">
        <v>213.11732000000001</v>
      </c>
      <c r="AG17" s="187">
        <v>11105.191340000001</v>
      </c>
      <c r="AH17" s="187">
        <v>125.15965</v>
      </c>
      <c r="AI17" s="187">
        <v>13578.163040000001</v>
      </c>
      <c r="AJ17" s="187">
        <f t="shared" si="1"/>
        <v>298601.11144000001</v>
      </c>
      <c r="AK17" s="188"/>
      <c r="AL17" s="188"/>
      <c r="AM17" s="188"/>
    </row>
    <row r="18" spans="1:39" s="553" customFormat="1" x14ac:dyDescent="0.2">
      <c r="A18" s="199" t="s">
        <v>1389</v>
      </c>
      <c r="B18" s="187">
        <v>13682.631290000007</v>
      </c>
      <c r="C18" s="187">
        <v>116732.72356999999</v>
      </c>
      <c r="D18" s="187">
        <v>166103.55814999997</v>
      </c>
      <c r="E18" s="187">
        <v>188478.37825000001</v>
      </c>
      <c r="F18" s="187">
        <v>27980.71975</v>
      </c>
      <c r="G18" s="187">
        <v>0</v>
      </c>
      <c r="H18" s="187">
        <v>63650.360469999992</v>
      </c>
      <c r="I18" s="187">
        <v>235832.79441000003</v>
      </c>
      <c r="J18" s="187">
        <v>0</v>
      </c>
      <c r="K18" s="187">
        <v>29721.184689999998</v>
      </c>
      <c r="L18" s="187">
        <v>0</v>
      </c>
      <c r="M18" s="187">
        <v>487.0029899999999</v>
      </c>
      <c r="N18" s="187">
        <v>6593.9661099999994</v>
      </c>
      <c r="O18" s="187">
        <v>88059.545869999987</v>
      </c>
      <c r="P18" s="187">
        <v>0</v>
      </c>
      <c r="Q18" s="187">
        <v>110268.26643999999</v>
      </c>
      <c r="R18" s="187">
        <v>308.45983999999987</v>
      </c>
      <c r="S18" s="187">
        <v>23419.10109</v>
      </c>
      <c r="T18" s="187">
        <v>69982.569790000009</v>
      </c>
      <c r="U18" s="187">
        <v>104956.75629999999</v>
      </c>
      <c r="V18" s="187">
        <v>40994.33655</v>
      </c>
      <c r="W18" s="187">
        <v>16818.85125</v>
      </c>
      <c r="X18" s="187">
        <v>582.78811999999994</v>
      </c>
      <c r="Y18" s="187">
        <v>23203.940869999999</v>
      </c>
      <c r="Z18" s="187">
        <v>2749.0873200000001</v>
      </c>
      <c r="AA18" s="187">
        <v>54297.728139999999</v>
      </c>
      <c r="AB18" s="187">
        <v>4861.0590000000002</v>
      </c>
      <c r="AC18" s="187">
        <v>47777.231140000004</v>
      </c>
      <c r="AD18" s="187">
        <v>5717.3164300000008</v>
      </c>
      <c r="AE18" s="187">
        <v>51919.536289999989</v>
      </c>
      <c r="AF18" s="187">
        <v>1794.5548200000003</v>
      </c>
      <c r="AG18" s="187">
        <v>85359.448340000206</v>
      </c>
      <c r="AH18" s="187">
        <v>29974.838830000001</v>
      </c>
      <c r="AI18" s="187">
        <v>48409.416840000005</v>
      </c>
      <c r="AJ18" s="187">
        <f t="shared" si="1"/>
        <v>1660718.15295</v>
      </c>
      <c r="AK18" s="188"/>
      <c r="AL18" s="188"/>
      <c r="AM18" s="188"/>
    </row>
    <row r="19" spans="1:39" s="553" customFormat="1" x14ac:dyDescent="0.2">
      <c r="A19" s="199" t="s">
        <v>801</v>
      </c>
      <c r="B19" s="187">
        <v>1572.4968900000001</v>
      </c>
      <c r="C19" s="187">
        <v>34174.613760000007</v>
      </c>
      <c r="D19" s="187">
        <v>42396.021420000005</v>
      </c>
      <c r="E19" s="187">
        <v>63045.024310000008</v>
      </c>
      <c r="F19" s="187">
        <v>9044.5247000000018</v>
      </c>
      <c r="G19" s="187">
        <v>0</v>
      </c>
      <c r="H19" s="187">
        <v>20052.811470000001</v>
      </c>
      <c r="I19" s="187">
        <v>48679.407340000005</v>
      </c>
      <c r="J19" s="187">
        <v>0</v>
      </c>
      <c r="K19" s="187">
        <v>9820.8637599999984</v>
      </c>
      <c r="L19" s="187">
        <v>0</v>
      </c>
      <c r="M19" s="187">
        <v>304.15770000000003</v>
      </c>
      <c r="N19" s="187">
        <v>1668.61149</v>
      </c>
      <c r="O19" s="187">
        <v>23381.113580000001</v>
      </c>
      <c r="P19" s="187">
        <v>0</v>
      </c>
      <c r="Q19" s="187">
        <v>56905.999960000001</v>
      </c>
      <c r="R19" s="187">
        <v>153.93764000000002</v>
      </c>
      <c r="S19" s="187">
        <v>6683.8079299999999</v>
      </c>
      <c r="T19" s="187">
        <v>22927.235650000002</v>
      </c>
      <c r="U19" s="187">
        <v>51591.968639999999</v>
      </c>
      <c r="V19" s="187">
        <v>11305.619059999999</v>
      </c>
      <c r="W19" s="187">
        <v>4583.8206999999993</v>
      </c>
      <c r="X19" s="187">
        <v>60.472300000000004</v>
      </c>
      <c r="Y19" s="187">
        <v>5100.1493300000002</v>
      </c>
      <c r="Z19" s="187">
        <v>374.6628</v>
      </c>
      <c r="AA19" s="187">
        <v>36652.446090000005</v>
      </c>
      <c r="AB19" s="187">
        <v>1099.8579999999999</v>
      </c>
      <c r="AC19" s="187">
        <v>31878.271700000005</v>
      </c>
      <c r="AD19" s="187">
        <v>2382.9605200000001</v>
      </c>
      <c r="AE19" s="187">
        <v>18178.880860000001</v>
      </c>
      <c r="AF19" s="187">
        <v>201.07758999999999</v>
      </c>
      <c r="AG19" s="187">
        <v>46366.257239999999</v>
      </c>
      <c r="AH19" s="187">
        <v>1440.7708900000002</v>
      </c>
      <c r="AI19" s="187">
        <v>30205.800809999997</v>
      </c>
      <c r="AJ19" s="187">
        <f t="shared" si="1"/>
        <v>582233.64413000003</v>
      </c>
      <c r="AK19" s="188"/>
      <c r="AL19" s="188"/>
      <c r="AM19" s="188"/>
    </row>
    <row r="20" spans="1:39" s="553" customFormat="1" x14ac:dyDescent="0.2">
      <c r="A20" s="199" t="s">
        <v>1225</v>
      </c>
      <c r="B20" s="187">
        <v>175.15436000000011</v>
      </c>
      <c r="C20" s="187">
        <v>18834.811710000002</v>
      </c>
      <c r="D20" s="187">
        <v>3639.1249300000072</v>
      </c>
      <c r="E20" s="187">
        <v>44799.821419999993</v>
      </c>
      <c r="F20" s="187">
        <v>1840.248870000001</v>
      </c>
      <c r="G20" s="187">
        <v>0</v>
      </c>
      <c r="H20" s="187">
        <v>4053.5690299999974</v>
      </c>
      <c r="I20" s="187">
        <v>21346.308129999994</v>
      </c>
      <c r="J20" s="187">
        <v>0</v>
      </c>
      <c r="K20" s="187">
        <v>1571.0478200000002</v>
      </c>
      <c r="L20" s="187">
        <v>0</v>
      </c>
      <c r="M20" s="187">
        <v>64.867499999999936</v>
      </c>
      <c r="N20" s="187">
        <v>553.55636000000015</v>
      </c>
      <c r="O20" s="187">
        <v>1851.1020400000029</v>
      </c>
      <c r="P20" s="187">
        <v>0</v>
      </c>
      <c r="Q20" s="187">
        <v>16572.689619999997</v>
      </c>
      <c r="R20" s="187">
        <v>69.647229999999979</v>
      </c>
      <c r="S20" s="187">
        <v>1325.8990999999996</v>
      </c>
      <c r="T20" s="187">
        <v>12745.016129999991</v>
      </c>
      <c r="U20" s="187">
        <v>10040.323630000017</v>
      </c>
      <c r="V20" s="187">
        <v>10306.986199999999</v>
      </c>
      <c r="W20" s="187">
        <v>292.34062999999895</v>
      </c>
      <c r="X20" s="187">
        <v>145.06440999999998</v>
      </c>
      <c r="Y20" s="187">
        <v>1111.7940000000001</v>
      </c>
      <c r="Z20" s="187">
        <v>496.44849000000005</v>
      </c>
      <c r="AA20" s="187">
        <v>4522.397909999996</v>
      </c>
      <c r="AB20" s="187">
        <v>3.6880000000000002</v>
      </c>
      <c r="AC20" s="187">
        <v>6951.1017899999988</v>
      </c>
      <c r="AD20" s="187">
        <v>1318.9590100000003</v>
      </c>
      <c r="AE20" s="187">
        <v>31259.855679999993</v>
      </c>
      <c r="AF20" s="187">
        <v>215.23973000000001</v>
      </c>
      <c r="AG20" s="187">
        <v>8348.2639799999888</v>
      </c>
      <c r="AH20" s="187">
        <v>3783.5689799999973</v>
      </c>
      <c r="AI20" s="187">
        <v>3931.0397500000036</v>
      </c>
      <c r="AJ20" s="187">
        <f t="shared" si="1"/>
        <v>212169.93643999996</v>
      </c>
      <c r="AK20" s="188"/>
      <c r="AL20" s="188"/>
      <c r="AM20" s="188"/>
    </row>
    <row r="21" spans="1:39" s="553" customFormat="1" x14ac:dyDescent="0.2">
      <c r="A21" s="199" t="s">
        <v>1226</v>
      </c>
      <c r="B21" s="187">
        <v>0</v>
      </c>
      <c r="C21" s="187">
        <v>122922.26097</v>
      </c>
      <c r="D21" s="187">
        <v>81860.06895999999</v>
      </c>
      <c r="E21" s="187">
        <v>210584.46649000002</v>
      </c>
      <c r="F21" s="187">
        <v>60617.238440000008</v>
      </c>
      <c r="G21" s="187">
        <v>0</v>
      </c>
      <c r="H21" s="187">
        <v>96420.415200000003</v>
      </c>
      <c r="I21" s="187">
        <v>469371.37909</v>
      </c>
      <c r="J21" s="187">
        <v>0</v>
      </c>
      <c r="K21" s="187">
        <v>893.49126999999999</v>
      </c>
      <c r="L21" s="187">
        <v>0</v>
      </c>
      <c r="M21" s="187">
        <v>2294.63231</v>
      </c>
      <c r="N21" s="187">
        <v>61628.440060000001</v>
      </c>
      <c r="O21" s="187">
        <v>139078.04308999999</v>
      </c>
      <c r="P21" s="187">
        <v>0</v>
      </c>
      <c r="Q21" s="187">
        <v>48176.642659999998</v>
      </c>
      <c r="R21" s="187">
        <v>45276.599179999997</v>
      </c>
      <c r="S21" s="187">
        <v>11021.2273</v>
      </c>
      <c r="T21" s="187">
        <v>136262.74719999993</v>
      </c>
      <c r="U21" s="187">
        <v>168207.65536</v>
      </c>
      <c r="V21" s="187">
        <v>20916.55125</v>
      </c>
      <c r="W21" s="187">
        <v>97718.982889999999</v>
      </c>
      <c r="X21" s="187">
        <v>45056.54896</v>
      </c>
      <c r="Y21" s="187">
        <v>40831.528519999993</v>
      </c>
      <c r="Z21" s="187">
        <v>20084.72854</v>
      </c>
      <c r="AA21" s="187">
        <v>93416.063750000001</v>
      </c>
      <c r="AB21" s="187">
        <v>29105.09</v>
      </c>
      <c r="AC21" s="187">
        <v>41129.643509999994</v>
      </c>
      <c r="AD21" s="187">
        <v>61666.431779999999</v>
      </c>
      <c r="AE21" s="187">
        <v>79137.671930000011</v>
      </c>
      <c r="AF21" s="187">
        <v>5783.9793399999999</v>
      </c>
      <c r="AG21" s="187">
        <v>44925.158729999996</v>
      </c>
      <c r="AH21" s="187">
        <v>1155.57096</v>
      </c>
      <c r="AI21" s="187">
        <v>12404.975930000001</v>
      </c>
      <c r="AJ21" s="187">
        <f t="shared" si="1"/>
        <v>2247948.2336700005</v>
      </c>
      <c r="AK21" s="188"/>
      <c r="AL21" s="188"/>
      <c r="AM21" s="188"/>
    </row>
    <row r="22" spans="1:39" s="553" customFormat="1" x14ac:dyDescent="0.2">
      <c r="A22" s="199" t="s">
        <v>1227</v>
      </c>
      <c r="B22" s="187">
        <v>0</v>
      </c>
      <c r="C22" s="187">
        <v>18589.527170000001</v>
      </c>
      <c r="D22" s="187">
        <v>16502.349429999998</v>
      </c>
      <c r="E22" s="187">
        <v>28579.167959999999</v>
      </c>
      <c r="F22" s="187">
        <v>6601.5369199999996</v>
      </c>
      <c r="G22" s="187">
        <v>0</v>
      </c>
      <c r="H22" s="187">
        <v>3804.5254100000002</v>
      </c>
      <c r="I22" s="187">
        <v>40347.961690000004</v>
      </c>
      <c r="J22" s="187">
        <v>0</v>
      </c>
      <c r="K22" s="187">
        <v>1333.0034400000002</v>
      </c>
      <c r="L22" s="187">
        <v>0</v>
      </c>
      <c r="M22" s="187">
        <v>362.01553999999999</v>
      </c>
      <c r="N22" s="187">
        <v>2353.4093700000003</v>
      </c>
      <c r="O22" s="187">
        <v>24130.377710000001</v>
      </c>
      <c r="P22" s="187">
        <v>0</v>
      </c>
      <c r="Q22" s="187">
        <v>6921.5581500000008</v>
      </c>
      <c r="R22" s="187">
        <v>752.02366000000006</v>
      </c>
      <c r="S22" s="187">
        <v>1544.8734999999999</v>
      </c>
      <c r="T22" s="187">
        <v>16187.449530000004</v>
      </c>
      <c r="U22" s="187">
        <v>11991.46236</v>
      </c>
      <c r="V22" s="187">
        <v>3396.4937200000004</v>
      </c>
      <c r="W22" s="187">
        <v>6031.2677199999998</v>
      </c>
      <c r="X22" s="187">
        <v>297.06814000000003</v>
      </c>
      <c r="Y22" s="187">
        <v>752.67603000000008</v>
      </c>
      <c r="Z22" s="187">
        <v>928.96768999999995</v>
      </c>
      <c r="AA22" s="187">
        <v>10286.814419999999</v>
      </c>
      <c r="AB22" s="187">
        <v>1233.9169999999999</v>
      </c>
      <c r="AC22" s="187">
        <v>5366.5032099999999</v>
      </c>
      <c r="AD22" s="187">
        <v>1280.7012400000001</v>
      </c>
      <c r="AE22" s="187">
        <v>6200.0106699999997</v>
      </c>
      <c r="AF22" s="187">
        <v>661.52890000000002</v>
      </c>
      <c r="AG22" s="187">
        <v>11375.191910000001</v>
      </c>
      <c r="AH22" s="187">
        <v>2715.5603099999998</v>
      </c>
      <c r="AI22" s="187">
        <v>4660.6520399999999</v>
      </c>
      <c r="AJ22" s="187">
        <f t="shared" si="1"/>
        <v>235188.59483999995</v>
      </c>
      <c r="AK22" s="188"/>
      <c r="AL22" s="188"/>
      <c r="AM22" s="188"/>
    </row>
    <row r="23" spans="1:39" s="553" customFormat="1" x14ac:dyDescent="0.2">
      <c r="A23" s="199" t="s">
        <v>1390</v>
      </c>
      <c r="B23" s="187">
        <v>0</v>
      </c>
      <c r="C23" s="187">
        <v>4300.4445700000006</v>
      </c>
      <c r="D23" s="187">
        <v>1621.4222199999999</v>
      </c>
      <c r="E23" s="187">
        <v>8206.8285300000007</v>
      </c>
      <c r="F23" s="187">
        <v>17.52</v>
      </c>
      <c r="G23" s="187">
        <v>0</v>
      </c>
      <c r="H23" s="187">
        <v>0</v>
      </c>
      <c r="I23" s="187">
        <v>72.209850000000003</v>
      </c>
      <c r="J23" s="187">
        <v>0</v>
      </c>
      <c r="K23" s="187">
        <v>701.72936000000004</v>
      </c>
      <c r="L23" s="187">
        <v>0</v>
      </c>
      <c r="M23" s="187">
        <v>0</v>
      </c>
      <c r="N23" s="187">
        <v>0</v>
      </c>
      <c r="O23" s="187">
        <v>4533.4650000000001</v>
      </c>
      <c r="P23" s="187">
        <v>0</v>
      </c>
      <c r="Q23" s="187">
        <v>1141.0176299999998</v>
      </c>
      <c r="R23" s="187">
        <v>0</v>
      </c>
      <c r="S23" s="187">
        <v>75.40325</v>
      </c>
      <c r="T23" s="187">
        <v>0</v>
      </c>
      <c r="U23" s="187">
        <v>24520.20607</v>
      </c>
      <c r="V23" s="187">
        <v>0</v>
      </c>
      <c r="W23" s="187">
        <v>0</v>
      </c>
      <c r="X23" s="187">
        <v>0</v>
      </c>
      <c r="Y23" s="187">
        <v>-189.34195000000003</v>
      </c>
      <c r="Z23" s="187">
        <v>0</v>
      </c>
      <c r="AA23" s="187">
        <v>436.45923999999997</v>
      </c>
      <c r="AB23" s="187">
        <v>0</v>
      </c>
      <c r="AC23" s="187">
        <v>4375.5752699999994</v>
      </c>
      <c r="AD23" s="187">
        <v>0</v>
      </c>
      <c r="AE23" s="187">
        <v>0</v>
      </c>
      <c r="AF23" s="187">
        <v>0</v>
      </c>
      <c r="AG23" s="187">
        <v>407.56533999999994</v>
      </c>
      <c r="AH23" s="187">
        <v>0</v>
      </c>
      <c r="AI23" s="187">
        <v>35.513640000000002</v>
      </c>
      <c r="AJ23" s="187">
        <f t="shared" si="1"/>
        <v>50256.018019999996</v>
      </c>
      <c r="AK23" s="188"/>
      <c r="AL23" s="188"/>
      <c r="AM23" s="188"/>
    </row>
    <row r="24" spans="1:39" s="553" customFormat="1" x14ac:dyDescent="0.2">
      <c r="A24" s="199" t="s">
        <v>2139</v>
      </c>
      <c r="B24" s="187">
        <v>0</v>
      </c>
      <c r="C24" s="187">
        <v>0</v>
      </c>
      <c r="D24" s="187">
        <v>0</v>
      </c>
      <c r="E24" s="187">
        <v>0</v>
      </c>
      <c r="F24" s="187">
        <v>0</v>
      </c>
      <c r="G24" s="187">
        <v>0</v>
      </c>
      <c r="H24" s="187">
        <v>0</v>
      </c>
      <c r="I24" s="187">
        <v>0</v>
      </c>
      <c r="J24" s="187">
        <v>0</v>
      </c>
      <c r="K24" s="187">
        <v>0</v>
      </c>
      <c r="L24" s="187">
        <v>0</v>
      </c>
      <c r="M24" s="187">
        <v>0</v>
      </c>
      <c r="N24" s="187">
        <v>0</v>
      </c>
      <c r="O24" s="187">
        <v>0</v>
      </c>
      <c r="P24" s="187">
        <v>0</v>
      </c>
      <c r="Q24" s="187">
        <v>0</v>
      </c>
      <c r="R24" s="187">
        <v>0</v>
      </c>
      <c r="S24" s="187">
        <v>63.302099999999996</v>
      </c>
      <c r="T24" s="187">
        <v>0</v>
      </c>
      <c r="U24" s="187">
        <v>0</v>
      </c>
      <c r="V24" s="187">
        <v>0</v>
      </c>
      <c r="W24" s="187">
        <v>0</v>
      </c>
      <c r="X24" s="187">
        <v>0</v>
      </c>
      <c r="Y24" s="187">
        <v>0</v>
      </c>
      <c r="Z24" s="187">
        <v>0</v>
      </c>
      <c r="AA24" s="187">
        <v>0</v>
      </c>
      <c r="AB24" s="187">
        <v>0</v>
      </c>
      <c r="AC24" s="187">
        <v>0</v>
      </c>
      <c r="AD24" s="187">
        <v>0</v>
      </c>
      <c r="AE24" s="187">
        <v>455.22209000000004</v>
      </c>
      <c r="AF24" s="187">
        <v>0</v>
      </c>
      <c r="AG24" s="187">
        <v>0</v>
      </c>
      <c r="AH24" s="187">
        <v>0</v>
      </c>
      <c r="AI24" s="187">
        <v>25.496509999999997</v>
      </c>
      <c r="AJ24" s="187">
        <f t="shared" si="1"/>
        <v>544.02070000000003</v>
      </c>
      <c r="AK24" s="188"/>
      <c r="AL24" s="188"/>
      <c r="AM24" s="188"/>
    </row>
    <row r="25" spans="1:39" s="553" customFormat="1" x14ac:dyDescent="0.2">
      <c r="A25" s="199" t="s">
        <v>2027</v>
      </c>
      <c r="B25" s="187">
        <v>4516.9902899999988</v>
      </c>
      <c r="C25" s="187">
        <v>14407.28714</v>
      </c>
      <c r="D25" s="187">
        <v>25867.146400000001</v>
      </c>
      <c r="E25" s="187">
        <v>53015.663309999996</v>
      </c>
      <c r="F25" s="187">
        <v>4276.8889399999998</v>
      </c>
      <c r="G25" s="187">
        <v>0</v>
      </c>
      <c r="H25" s="187">
        <v>5287.8699500000002</v>
      </c>
      <c r="I25" s="187">
        <v>50839.497760000006</v>
      </c>
      <c r="J25" s="187">
        <v>0</v>
      </c>
      <c r="K25" s="187">
        <v>33827.380400000002</v>
      </c>
      <c r="L25" s="187">
        <v>0</v>
      </c>
      <c r="M25" s="187">
        <v>129.60426999999999</v>
      </c>
      <c r="N25" s="187">
        <v>924.08823000000007</v>
      </c>
      <c r="O25" s="187">
        <v>17143.182000000001</v>
      </c>
      <c r="P25" s="187">
        <v>0</v>
      </c>
      <c r="Q25" s="187">
        <v>27502.975419999999</v>
      </c>
      <c r="R25" s="187">
        <v>61.36139</v>
      </c>
      <c r="S25" s="187">
        <v>3004.5772900000002</v>
      </c>
      <c r="T25" s="187">
        <v>12648.494069999999</v>
      </c>
      <c r="U25" s="187">
        <v>12263.724310000003</v>
      </c>
      <c r="V25" s="187">
        <v>1702.1915299999998</v>
      </c>
      <c r="W25" s="187">
        <v>4623.9136699999999</v>
      </c>
      <c r="X25" s="187">
        <v>176.33879000000002</v>
      </c>
      <c r="Y25" s="187">
        <v>2795.7792400000008</v>
      </c>
      <c r="Z25" s="187">
        <v>320.48599000000002</v>
      </c>
      <c r="AA25" s="187">
        <v>10360.189900000001</v>
      </c>
      <c r="AB25" s="187">
        <v>381.61200000000002</v>
      </c>
      <c r="AC25" s="187">
        <v>6548.0298799999991</v>
      </c>
      <c r="AD25" s="187">
        <v>761.94015999999988</v>
      </c>
      <c r="AE25" s="187">
        <v>3386.6282100000003</v>
      </c>
      <c r="AF25" s="187">
        <v>133.71280999999999</v>
      </c>
      <c r="AG25" s="187">
        <v>19322.353049999998</v>
      </c>
      <c r="AH25" s="187">
        <v>376.11192</v>
      </c>
      <c r="AI25" s="187">
        <v>10864.473300000001</v>
      </c>
      <c r="AJ25" s="187">
        <f t="shared" si="1"/>
        <v>327470.49161999999</v>
      </c>
      <c r="AK25" s="188"/>
      <c r="AL25" s="188"/>
      <c r="AM25" s="188"/>
    </row>
    <row r="26" spans="1:39" s="553" customFormat="1" x14ac:dyDescent="0.2">
      <c r="A26" s="199" t="s">
        <v>1915</v>
      </c>
      <c r="B26" s="187">
        <v>0</v>
      </c>
      <c r="C26" s="187">
        <v>906.54399000000001</v>
      </c>
      <c r="D26" s="187">
        <v>5876.0590000000002</v>
      </c>
      <c r="E26" s="187">
        <v>1045.5434</v>
      </c>
      <c r="F26" s="187">
        <v>0</v>
      </c>
      <c r="G26" s="187">
        <v>5098.0365300000003</v>
      </c>
      <c r="H26" s="187">
        <v>0</v>
      </c>
      <c r="I26" s="187">
        <v>0</v>
      </c>
      <c r="J26" s="187">
        <v>0</v>
      </c>
      <c r="K26" s="187">
        <v>0</v>
      </c>
      <c r="L26" s="187">
        <v>17991.311810000003</v>
      </c>
      <c r="M26" s="187">
        <v>0</v>
      </c>
      <c r="N26" s="187">
        <v>0</v>
      </c>
      <c r="O26" s="187">
        <v>0</v>
      </c>
      <c r="P26" s="187">
        <v>0</v>
      </c>
      <c r="Q26" s="187">
        <v>905.16843000000006</v>
      </c>
      <c r="R26" s="187">
        <v>0</v>
      </c>
      <c r="S26" s="187">
        <v>0</v>
      </c>
      <c r="T26" s="187">
        <v>0</v>
      </c>
      <c r="U26" s="187">
        <v>3.8136799999999997</v>
      </c>
      <c r="V26" s="187">
        <v>0</v>
      </c>
      <c r="W26" s="187">
        <v>0</v>
      </c>
      <c r="X26" s="187">
        <v>0</v>
      </c>
      <c r="Y26" s="187">
        <v>0</v>
      </c>
      <c r="Z26" s="187">
        <v>0</v>
      </c>
      <c r="AA26" s="187">
        <v>0</v>
      </c>
      <c r="AB26" s="187">
        <v>0</v>
      </c>
      <c r="AC26" s="187">
        <v>0</v>
      </c>
      <c r="AD26" s="187">
        <v>0</v>
      </c>
      <c r="AE26" s="187">
        <v>24.69538</v>
      </c>
      <c r="AF26" s="187">
        <v>0</v>
      </c>
      <c r="AG26" s="187">
        <v>0</v>
      </c>
      <c r="AH26" s="187">
        <v>0</v>
      </c>
      <c r="AI26" s="187">
        <v>-3.58887</v>
      </c>
      <c r="AJ26" s="187">
        <f t="shared" si="1"/>
        <v>31847.583350000004</v>
      </c>
      <c r="AK26" s="188"/>
      <c r="AL26" s="188"/>
      <c r="AM26" s="188"/>
    </row>
    <row r="27" spans="1:39" s="553" customFormat="1" x14ac:dyDescent="0.2">
      <c r="A27" s="203" t="s">
        <v>2142</v>
      </c>
      <c r="B27" s="187">
        <v>0</v>
      </c>
      <c r="C27" s="187">
        <v>1738.4566</v>
      </c>
      <c r="D27" s="187">
        <v>0</v>
      </c>
      <c r="E27" s="187">
        <v>0</v>
      </c>
      <c r="F27" s="187">
        <v>39.015660000000004</v>
      </c>
      <c r="G27" s="187">
        <v>0</v>
      </c>
      <c r="H27" s="187">
        <v>0</v>
      </c>
      <c r="I27" s="187">
        <v>0</v>
      </c>
      <c r="J27" s="187">
        <v>0</v>
      </c>
      <c r="K27" s="187">
        <v>10890.42592</v>
      </c>
      <c r="L27" s="187">
        <v>0</v>
      </c>
      <c r="M27" s="187">
        <v>1.1691400000000001</v>
      </c>
      <c r="N27" s="187">
        <v>80.985919999999993</v>
      </c>
      <c r="O27" s="187">
        <v>468.48010999999997</v>
      </c>
      <c r="P27" s="187">
        <v>0</v>
      </c>
      <c r="Q27" s="187">
        <v>0</v>
      </c>
      <c r="R27" s="187">
        <v>0</v>
      </c>
      <c r="S27" s="187">
        <v>102.27255000000001</v>
      </c>
      <c r="T27" s="187">
        <v>0</v>
      </c>
      <c r="U27" s="187">
        <v>1821.64093</v>
      </c>
      <c r="V27" s="187">
        <v>13.65118</v>
      </c>
      <c r="W27" s="187">
        <v>0</v>
      </c>
      <c r="X27" s="187">
        <v>3.2294999999999998</v>
      </c>
      <c r="Y27" s="187">
        <v>925.72982999999999</v>
      </c>
      <c r="Z27" s="187">
        <v>0</v>
      </c>
      <c r="AA27" s="187">
        <v>0</v>
      </c>
      <c r="AB27" s="187">
        <v>9.1620000000000008</v>
      </c>
      <c r="AC27" s="187">
        <v>170.75314</v>
      </c>
      <c r="AD27" s="187">
        <v>0</v>
      </c>
      <c r="AE27" s="187">
        <v>97.567440000000005</v>
      </c>
      <c r="AF27" s="187">
        <v>3.9332600000000002</v>
      </c>
      <c r="AG27" s="187">
        <v>0</v>
      </c>
      <c r="AH27" s="187">
        <v>74.705929999999995</v>
      </c>
      <c r="AI27" s="187">
        <v>0</v>
      </c>
      <c r="AJ27" s="187">
        <f t="shared" si="1"/>
        <v>16441.179110000001</v>
      </c>
      <c r="AK27" s="188"/>
      <c r="AL27" s="188"/>
      <c r="AM27" s="188"/>
    </row>
    <row r="28" spans="1:39" s="553" customFormat="1" x14ac:dyDescent="0.2">
      <c r="A28" s="199" t="s">
        <v>1391</v>
      </c>
      <c r="B28" s="187">
        <v>0</v>
      </c>
      <c r="C28" s="187">
        <v>25498.129690000002</v>
      </c>
      <c r="D28" s="187">
        <v>12317.226000000001</v>
      </c>
      <c r="E28" s="187">
        <v>5449.6890400000002</v>
      </c>
      <c r="F28" s="187">
        <v>4.4903900000000005</v>
      </c>
      <c r="G28" s="187">
        <v>0</v>
      </c>
      <c r="H28" s="187">
        <v>2631.1624999999999</v>
      </c>
      <c r="I28" s="187">
        <v>0</v>
      </c>
      <c r="J28" s="187">
        <v>6396.6316900000002</v>
      </c>
      <c r="K28" s="187">
        <v>10829.30335</v>
      </c>
      <c r="L28" s="187">
        <v>0</v>
      </c>
      <c r="M28" s="187">
        <v>0.12769</v>
      </c>
      <c r="N28" s="187">
        <v>25.706130000000002</v>
      </c>
      <c r="O28" s="187">
        <v>2086.12752</v>
      </c>
      <c r="P28" s="187">
        <v>0</v>
      </c>
      <c r="Q28" s="187">
        <v>4103.3159900000001</v>
      </c>
      <c r="R28" s="187">
        <v>0</v>
      </c>
      <c r="S28" s="187">
        <v>0</v>
      </c>
      <c r="T28" s="187">
        <v>525.88725999999997</v>
      </c>
      <c r="U28" s="187">
        <v>2182.2445499999999</v>
      </c>
      <c r="V28" s="187">
        <v>0</v>
      </c>
      <c r="W28" s="187">
        <v>0</v>
      </c>
      <c r="X28" s="187">
        <v>27.342770000000002</v>
      </c>
      <c r="Y28" s="187">
        <v>508.24986999999999</v>
      </c>
      <c r="Z28" s="187">
        <v>0</v>
      </c>
      <c r="AA28" s="187">
        <v>1623.6878999999999</v>
      </c>
      <c r="AB28" s="187">
        <v>0.878</v>
      </c>
      <c r="AC28" s="187">
        <v>734.36929000000009</v>
      </c>
      <c r="AD28" s="187">
        <v>0</v>
      </c>
      <c r="AE28" s="187">
        <v>2620.4491200000002</v>
      </c>
      <c r="AF28" s="187">
        <v>0</v>
      </c>
      <c r="AG28" s="187">
        <v>0</v>
      </c>
      <c r="AH28" s="187">
        <v>154.72322</v>
      </c>
      <c r="AI28" s="187">
        <v>6987.6482500000002</v>
      </c>
      <c r="AJ28" s="187">
        <f t="shared" si="1"/>
        <v>84707.390220000016</v>
      </c>
      <c r="AK28" s="188"/>
      <c r="AL28" s="188"/>
      <c r="AM28" s="188"/>
    </row>
    <row r="29" spans="1:39" s="553" customFormat="1" x14ac:dyDescent="0.2">
      <c r="A29" s="199" t="s">
        <v>1117</v>
      </c>
      <c r="B29" s="187">
        <v>0</v>
      </c>
      <c r="C29" s="187">
        <v>5024.4267399999999</v>
      </c>
      <c r="D29" s="187">
        <v>1124.7298799999999</v>
      </c>
      <c r="E29" s="187">
        <v>5759.3545999999997</v>
      </c>
      <c r="F29" s="187">
        <v>727.53538000000003</v>
      </c>
      <c r="G29" s="187">
        <v>0</v>
      </c>
      <c r="H29" s="187">
        <v>2215.2432599999997</v>
      </c>
      <c r="I29" s="187">
        <v>8603.2025199999989</v>
      </c>
      <c r="J29" s="187">
        <v>0</v>
      </c>
      <c r="K29" s="187">
        <v>0</v>
      </c>
      <c r="L29" s="187">
        <v>0</v>
      </c>
      <c r="M29" s="187">
        <v>0</v>
      </c>
      <c r="N29" s="187">
        <v>764.48580000000004</v>
      </c>
      <c r="O29" s="187">
        <v>2481.0487499999999</v>
      </c>
      <c r="P29" s="187">
        <v>0</v>
      </c>
      <c r="Q29" s="187">
        <v>1059.53367</v>
      </c>
      <c r="R29" s="187">
        <v>0</v>
      </c>
      <c r="S29" s="187">
        <v>1096.7852800000001</v>
      </c>
      <c r="T29" s="187">
        <v>2505.2992200000003</v>
      </c>
      <c r="U29" s="187">
        <v>3615.4936000000002</v>
      </c>
      <c r="V29" s="187">
        <v>0</v>
      </c>
      <c r="W29" s="187">
        <v>909.71163000000001</v>
      </c>
      <c r="X29" s="187">
        <v>0</v>
      </c>
      <c r="Y29" s="187">
        <v>42.753699999999995</v>
      </c>
      <c r="Z29" s="187">
        <v>0</v>
      </c>
      <c r="AA29" s="187">
        <v>1030.0891899999999</v>
      </c>
      <c r="AB29" s="187">
        <v>354.08699999999999</v>
      </c>
      <c r="AC29" s="187">
        <v>853.10202000000004</v>
      </c>
      <c r="AD29" s="187">
        <v>28.124839999999999</v>
      </c>
      <c r="AE29" s="187">
        <v>1781.67695</v>
      </c>
      <c r="AF29" s="187">
        <v>187.01306</v>
      </c>
      <c r="AG29" s="187">
        <v>1685.4630299999999</v>
      </c>
      <c r="AH29" s="187">
        <v>529.43924000000004</v>
      </c>
      <c r="AI29" s="187">
        <v>783.73517000000004</v>
      </c>
      <c r="AJ29" s="187">
        <f t="shared" si="1"/>
        <v>43162.334529999986</v>
      </c>
      <c r="AK29" s="188"/>
      <c r="AL29" s="188"/>
      <c r="AM29" s="188"/>
    </row>
    <row r="30" spans="1:39" s="553" customFormat="1" x14ac:dyDescent="0.2">
      <c r="A30" s="199" t="s">
        <v>2140</v>
      </c>
      <c r="B30" s="187">
        <v>0</v>
      </c>
      <c r="C30" s="187">
        <v>141.05885999999998</v>
      </c>
      <c r="D30" s="187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K30" s="187">
        <v>0</v>
      </c>
      <c r="L30" s="187">
        <v>0</v>
      </c>
      <c r="M30" s="187">
        <v>0</v>
      </c>
      <c r="N30" s="187">
        <v>0</v>
      </c>
      <c r="O30" s="187">
        <v>0</v>
      </c>
      <c r="P30" s="187">
        <v>0</v>
      </c>
      <c r="Q30" s="187">
        <v>0</v>
      </c>
      <c r="R30" s="187">
        <v>0</v>
      </c>
      <c r="S30" s="187">
        <v>0</v>
      </c>
      <c r="T30" s="187">
        <v>0</v>
      </c>
      <c r="U30" s="187">
        <v>0</v>
      </c>
      <c r="V30" s="187">
        <v>0</v>
      </c>
      <c r="W30" s="187">
        <v>0</v>
      </c>
      <c r="X30" s="187">
        <v>0</v>
      </c>
      <c r="Y30" s="187">
        <v>0</v>
      </c>
      <c r="Z30" s="187">
        <v>0</v>
      </c>
      <c r="AA30" s="187">
        <v>0</v>
      </c>
      <c r="AB30" s="187">
        <v>0</v>
      </c>
      <c r="AC30" s="187">
        <v>0</v>
      </c>
      <c r="AD30" s="187">
        <v>0</v>
      </c>
      <c r="AE30" s="187">
        <v>0</v>
      </c>
      <c r="AF30" s="187">
        <v>0</v>
      </c>
      <c r="AG30" s="187">
        <v>0</v>
      </c>
      <c r="AH30" s="187">
        <v>57.424550000000004</v>
      </c>
      <c r="AI30" s="187">
        <v>0</v>
      </c>
      <c r="AJ30" s="187">
        <f t="shared" si="1"/>
        <v>198.48340999999999</v>
      </c>
      <c r="AK30" s="188"/>
      <c r="AL30" s="188"/>
      <c r="AM30" s="188"/>
    </row>
    <row r="31" spans="1:39" s="553" customFormat="1" x14ac:dyDescent="0.2">
      <c r="A31" s="199" t="s">
        <v>1392</v>
      </c>
      <c r="B31" s="187">
        <v>0</v>
      </c>
      <c r="C31" s="187">
        <v>24116.361430000001</v>
      </c>
      <c r="D31" s="187">
        <v>16148.942859999999</v>
      </c>
      <c r="E31" s="187">
        <v>38913.024469999997</v>
      </c>
      <c r="F31" s="187">
        <v>3033.8251299999997</v>
      </c>
      <c r="G31" s="187">
        <v>0</v>
      </c>
      <c r="H31" s="187">
        <v>4369.9222599999994</v>
      </c>
      <c r="I31" s="187">
        <v>45648.103200000005</v>
      </c>
      <c r="J31" s="187">
        <v>0</v>
      </c>
      <c r="K31" s="187">
        <v>543.22328000000005</v>
      </c>
      <c r="L31" s="187">
        <v>0</v>
      </c>
      <c r="M31" s="187">
        <v>234.92564999999999</v>
      </c>
      <c r="N31" s="187">
        <v>2764.92823</v>
      </c>
      <c r="O31" s="187">
        <v>14575.73187</v>
      </c>
      <c r="P31" s="187">
        <v>0</v>
      </c>
      <c r="Q31" s="187">
        <v>16118.410869999998</v>
      </c>
      <c r="R31" s="187">
        <v>1125.33682</v>
      </c>
      <c r="S31" s="187">
        <v>2397.2034399999998</v>
      </c>
      <c r="T31" s="187">
        <v>16601.518980000001</v>
      </c>
      <c r="U31" s="187">
        <v>23768.642170000003</v>
      </c>
      <c r="V31" s="187">
        <v>13597.322169999999</v>
      </c>
      <c r="W31" s="187">
        <v>5628.0783000000001</v>
      </c>
      <c r="X31" s="187">
        <v>1851.0725299999999</v>
      </c>
      <c r="Y31" s="187">
        <v>7267.6783800000003</v>
      </c>
      <c r="Z31" s="187">
        <v>1875.8717500000007</v>
      </c>
      <c r="AA31" s="187">
        <v>7395.4846299999999</v>
      </c>
      <c r="AB31" s="187">
        <v>2356.924</v>
      </c>
      <c r="AC31" s="187">
        <v>8061.4609099999998</v>
      </c>
      <c r="AD31" s="187">
        <v>1869.6603799999998</v>
      </c>
      <c r="AE31" s="187">
        <v>12282.15934</v>
      </c>
      <c r="AF31" s="187">
        <v>433.72591999999997</v>
      </c>
      <c r="AG31" s="187">
        <v>18202.477480000001</v>
      </c>
      <c r="AH31" s="187">
        <v>23747.526379999999</v>
      </c>
      <c r="AI31" s="187">
        <v>4431.0131200000005</v>
      </c>
      <c r="AJ31" s="187">
        <f t="shared" si="1"/>
        <v>319360.55594999995</v>
      </c>
      <c r="AK31" s="188"/>
      <c r="AL31" s="188"/>
      <c r="AM31" s="188"/>
    </row>
    <row r="32" spans="1:39" s="553" customFormat="1" x14ac:dyDescent="0.2">
      <c r="A32" s="199" t="s">
        <v>1917</v>
      </c>
      <c r="B32" s="187">
        <v>0</v>
      </c>
      <c r="C32" s="187">
        <v>11289.104710000001</v>
      </c>
      <c r="D32" s="187">
        <v>5155.7991500000007</v>
      </c>
      <c r="E32" s="187">
        <v>3051.4613100000001</v>
      </c>
      <c r="F32" s="187">
        <v>5392.2787699999999</v>
      </c>
      <c r="G32" s="187">
        <v>0</v>
      </c>
      <c r="H32" s="187">
        <v>404.14684999999997</v>
      </c>
      <c r="I32" s="187">
        <v>3558.7552999999998</v>
      </c>
      <c r="J32" s="187">
        <v>0</v>
      </c>
      <c r="K32" s="187">
        <v>0</v>
      </c>
      <c r="L32" s="187">
        <v>0</v>
      </c>
      <c r="M32" s="187">
        <v>0</v>
      </c>
      <c r="N32" s="187">
        <v>0</v>
      </c>
      <c r="O32" s="187">
        <v>4888.2901700000002</v>
      </c>
      <c r="P32" s="187">
        <v>0</v>
      </c>
      <c r="Q32" s="187">
        <v>7495.9539999999997</v>
      </c>
      <c r="R32" s="187">
        <v>0</v>
      </c>
      <c r="S32" s="187">
        <v>232.94196000000002</v>
      </c>
      <c r="T32" s="187">
        <v>59622.25546</v>
      </c>
      <c r="U32" s="187">
        <v>37828.979289999996</v>
      </c>
      <c r="V32" s="187">
        <v>2933.1643899999999</v>
      </c>
      <c r="W32" s="187">
        <v>806.84994999999992</v>
      </c>
      <c r="X32" s="187">
        <v>373.13972999999999</v>
      </c>
      <c r="Y32" s="187">
        <v>670.72759999999994</v>
      </c>
      <c r="Z32" s="187">
        <v>749.47898999999995</v>
      </c>
      <c r="AA32" s="187">
        <v>4815.1163799999995</v>
      </c>
      <c r="AB32" s="187">
        <v>0</v>
      </c>
      <c r="AC32" s="187">
        <v>271.29771</v>
      </c>
      <c r="AD32" s="187">
        <v>139.99024</v>
      </c>
      <c r="AE32" s="187">
        <v>1289.2133999999999</v>
      </c>
      <c r="AF32" s="187">
        <v>0</v>
      </c>
      <c r="AG32" s="187">
        <v>528.80858999999998</v>
      </c>
      <c r="AH32" s="187">
        <v>44251.222959999999</v>
      </c>
      <c r="AI32" s="187">
        <v>3100.38211</v>
      </c>
      <c r="AJ32" s="187">
        <f t="shared" si="1"/>
        <v>198849.35902000003</v>
      </c>
      <c r="AK32" s="188"/>
      <c r="AL32" s="188"/>
      <c r="AM32" s="188"/>
    </row>
    <row r="33" spans="1:39" s="553" customFormat="1" x14ac:dyDescent="0.2">
      <c r="A33" s="199" t="s">
        <v>1393</v>
      </c>
      <c r="B33" s="187">
        <v>0</v>
      </c>
      <c r="C33" s="187">
        <v>0</v>
      </c>
      <c r="D33" s="187">
        <v>2412.19706</v>
      </c>
      <c r="E33" s="187">
        <v>8376.8368100000007</v>
      </c>
      <c r="F33" s="187">
        <v>4663.6204299999999</v>
      </c>
      <c r="G33" s="187">
        <v>0</v>
      </c>
      <c r="H33" s="187">
        <v>0</v>
      </c>
      <c r="I33" s="187">
        <v>5300.81</v>
      </c>
      <c r="J33" s="187">
        <v>0</v>
      </c>
      <c r="K33" s="187">
        <v>0</v>
      </c>
      <c r="L33" s="187">
        <v>0</v>
      </c>
      <c r="M33" s="187">
        <v>0</v>
      </c>
      <c r="N33" s="187">
        <v>188.55708999999999</v>
      </c>
      <c r="O33" s="187">
        <v>18522.25403</v>
      </c>
      <c r="P33" s="187">
        <v>0</v>
      </c>
      <c r="Q33" s="187">
        <v>1384.5342000000001</v>
      </c>
      <c r="R33" s="187">
        <v>0</v>
      </c>
      <c r="S33" s="187">
        <v>0</v>
      </c>
      <c r="T33" s="187">
        <v>6369.4305899999999</v>
      </c>
      <c r="U33" s="187">
        <v>5795.5407800000003</v>
      </c>
      <c r="V33" s="187">
        <v>0</v>
      </c>
      <c r="W33" s="187">
        <v>398.17187999999999</v>
      </c>
      <c r="X33" s="187">
        <v>262.52521000000002</v>
      </c>
      <c r="Y33" s="187">
        <v>321.06172999999995</v>
      </c>
      <c r="Z33" s="187">
        <v>0</v>
      </c>
      <c r="AA33" s="187">
        <v>2717.9895799999999</v>
      </c>
      <c r="AB33" s="187">
        <v>186.554</v>
      </c>
      <c r="AC33" s="187">
        <v>0</v>
      </c>
      <c r="AD33" s="187">
        <v>0</v>
      </c>
      <c r="AE33" s="187">
        <v>0</v>
      </c>
      <c r="AF33" s="187">
        <v>0</v>
      </c>
      <c r="AG33" s="187">
        <v>5559.2180699999999</v>
      </c>
      <c r="AH33" s="187">
        <v>109.14717</v>
      </c>
      <c r="AI33" s="187">
        <v>188.55710000000002</v>
      </c>
      <c r="AJ33" s="187">
        <f t="shared" si="1"/>
        <v>62757.005730000004</v>
      </c>
      <c r="AK33" s="188"/>
      <c r="AL33" s="188"/>
      <c r="AM33" s="188"/>
    </row>
    <row r="34" spans="1:39" s="552" customFormat="1" x14ac:dyDescent="0.2">
      <c r="A34" s="1343" t="s">
        <v>804</v>
      </c>
      <c r="B34" s="1748">
        <f>SUM(B35:B55)</f>
        <v>306.24862999999999</v>
      </c>
      <c r="C34" s="1748">
        <f t="shared" ref="C34:AI34" si="2">SUM(C35:C55)</f>
        <v>607153.43354</v>
      </c>
      <c r="D34" s="1748">
        <f t="shared" si="2"/>
        <v>547242.48802999989</v>
      </c>
      <c r="E34" s="1748">
        <f t="shared" si="2"/>
        <v>838175.48171000008</v>
      </c>
      <c r="F34" s="1748">
        <f t="shared" si="2"/>
        <v>165381.76009</v>
      </c>
      <c r="G34" s="1748">
        <f t="shared" si="2"/>
        <v>65.988320000000002</v>
      </c>
      <c r="H34" s="1748">
        <f t="shared" si="2"/>
        <v>162717.01</v>
      </c>
      <c r="I34" s="1748">
        <f t="shared" si="2"/>
        <v>851412.29801999999</v>
      </c>
      <c r="J34" s="1748">
        <f t="shared" si="2"/>
        <v>1956.6552199999999</v>
      </c>
      <c r="K34" s="1748">
        <f t="shared" si="2"/>
        <v>106767.43006000001</v>
      </c>
      <c r="L34" s="1748">
        <f t="shared" si="2"/>
        <v>3828.4353444846897</v>
      </c>
      <c r="M34" s="1748">
        <f t="shared" si="2"/>
        <v>4461.5329499999989</v>
      </c>
      <c r="N34" s="1748">
        <f t="shared" si="2"/>
        <v>83067.035279999996</v>
      </c>
      <c r="O34" s="1748">
        <f t="shared" si="2"/>
        <v>496296.41806</v>
      </c>
      <c r="P34" s="1748">
        <f t="shared" si="2"/>
        <v>0</v>
      </c>
      <c r="Q34" s="1748">
        <f t="shared" si="2"/>
        <v>279520.90281999996</v>
      </c>
      <c r="R34" s="1748">
        <f t="shared" si="2"/>
        <v>48390.585320000006</v>
      </c>
      <c r="S34" s="1748">
        <f t="shared" si="2"/>
        <v>81720.353149999995</v>
      </c>
      <c r="T34" s="1748">
        <f t="shared" si="2"/>
        <v>478221.90838999994</v>
      </c>
      <c r="U34" s="1748">
        <f t="shared" si="2"/>
        <v>439169.04002999986</v>
      </c>
      <c r="V34" s="1748">
        <f t="shared" si="2"/>
        <v>55104.578949999988</v>
      </c>
      <c r="W34" s="1748">
        <f t="shared" si="2"/>
        <v>138333.36757999999</v>
      </c>
      <c r="X34" s="1748">
        <f t="shared" si="2"/>
        <v>32360.885030000001</v>
      </c>
      <c r="Y34" s="1748">
        <f t="shared" si="2"/>
        <v>63731.207190000001</v>
      </c>
      <c r="Z34" s="1748">
        <f t="shared" si="2"/>
        <v>43532.153080000011</v>
      </c>
      <c r="AA34" s="1748">
        <f t="shared" si="2"/>
        <v>245594.54993999994</v>
      </c>
      <c r="AB34" s="1748">
        <f t="shared" si="2"/>
        <v>13107.446999999998</v>
      </c>
      <c r="AC34" s="1748">
        <f t="shared" si="2"/>
        <v>147860.20718000003</v>
      </c>
      <c r="AD34" s="1748">
        <f t="shared" si="2"/>
        <v>84272.70723</v>
      </c>
      <c r="AE34" s="1748">
        <f t="shared" si="2"/>
        <v>211100.62885999994</v>
      </c>
      <c r="AF34" s="1748">
        <f t="shared" si="2"/>
        <v>9182.5085100000015</v>
      </c>
      <c r="AG34" s="1748">
        <f t="shared" si="2"/>
        <v>456303.98162000004</v>
      </c>
      <c r="AH34" s="1748">
        <f t="shared" si="2"/>
        <v>9079.4107099999983</v>
      </c>
      <c r="AI34" s="1748">
        <f t="shared" si="2"/>
        <v>158637.57032</v>
      </c>
      <c r="AJ34" s="1748">
        <f>SUM(B34:AI34)</f>
        <v>6864056.2081644833</v>
      </c>
      <c r="AK34" s="186"/>
      <c r="AL34" s="186"/>
      <c r="AM34" s="186"/>
    </row>
    <row r="35" spans="1:39" s="553" customFormat="1" x14ac:dyDescent="0.2">
      <c r="A35" s="197" t="s">
        <v>958</v>
      </c>
      <c r="B35" s="187">
        <v>0</v>
      </c>
      <c r="C35" s="187">
        <v>126017.76420999999</v>
      </c>
      <c r="D35" s="187">
        <v>221874.76410000003</v>
      </c>
      <c r="E35" s="187">
        <v>147048.94830000002</v>
      </c>
      <c r="F35" s="187">
        <v>1889.6211500000002</v>
      </c>
      <c r="G35" s="187">
        <v>0</v>
      </c>
      <c r="H35" s="187">
        <v>0</v>
      </c>
      <c r="I35" s="187">
        <v>42498.825549999994</v>
      </c>
      <c r="J35" s="187">
        <v>0</v>
      </c>
      <c r="K35" s="187">
        <v>0</v>
      </c>
      <c r="L35" s="187">
        <v>0</v>
      </c>
      <c r="M35" s="187">
        <v>0</v>
      </c>
      <c r="N35" s="187">
        <v>379.92720000000003</v>
      </c>
      <c r="O35" s="187">
        <v>44794.438070000004</v>
      </c>
      <c r="P35" s="187">
        <v>0</v>
      </c>
      <c r="Q35" s="187">
        <v>28903.307379999995</v>
      </c>
      <c r="R35" s="187">
        <v>0</v>
      </c>
      <c r="S35" s="187">
        <v>47.160609999999998</v>
      </c>
      <c r="T35" s="187">
        <v>73288.365250000003</v>
      </c>
      <c r="U35" s="187">
        <v>56185.242039999997</v>
      </c>
      <c r="V35" s="187">
        <v>1333.9755700000001</v>
      </c>
      <c r="W35" s="187">
        <v>84.442580000000007</v>
      </c>
      <c r="X35" s="187">
        <v>0</v>
      </c>
      <c r="Y35" s="187">
        <v>582.88082999999995</v>
      </c>
      <c r="Z35" s="187">
        <v>0</v>
      </c>
      <c r="AA35" s="187">
        <v>34919.570299999999</v>
      </c>
      <c r="AB35" s="187">
        <v>0</v>
      </c>
      <c r="AC35" s="187">
        <v>1633.10896</v>
      </c>
      <c r="AD35" s="187">
        <v>4282.1165999999994</v>
      </c>
      <c r="AE35" s="187">
        <v>2990.7594099999997</v>
      </c>
      <c r="AF35" s="187">
        <v>0</v>
      </c>
      <c r="AG35" s="187">
        <v>253927.88803000003</v>
      </c>
      <c r="AH35" s="187">
        <v>1125.19615</v>
      </c>
      <c r="AI35" s="187">
        <v>7015.5685999999996</v>
      </c>
      <c r="AJ35" s="187">
        <f>SUM(B35:AI35)</f>
        <v>1050823.8708900004</v>
      </c>
      <c r="AK35" s="188"/>
      <c r="AL35" s="188"/>
      <c r="AM35" s="188"/>
    </row>
    <row r="36" spans="1:39" s="553" customFormat="1" x14ac:dyDescent="0.2">
      <c r="A36" s="197" t="s">
        <v>1909</v>
      </c>
      <c r="B36" s="187">
        <v>0</v>
      </c>
      <c r="C36" s="187">
        <v>179.04597000000001</v>
      </c>
      <c r="D36" s="187">
        <v>14.232559999999999</v>
      </c>
      <c r="E36" s="187">
        <v>0</v>
      </c>
      <c r="F36" s="187">
        <v>0</v>
      </c>
      <c r="G36" s="187">
        <v>0</v>
      </c>
      <c r="H36" s="187">
        <v>0</v>
      </c>
      <c r="I36" s="187">
        <v>6.6556800000000003</v>
      </c>
      <c r="J36" s="187">
        <v>0</v>
      </c>
      <c r="K36" s="187">
        <v>915.50536999999997</v>
      </c>
      <c r="L36" s="187">
        <v>0</v>
      </c>
      <c r="M36" s="187">
        <v>0</v>
      </c>
      <c r="N36" s="187">
        <v>0</v>
      </c>
      <c r="O36" s="187">
        <v>739.54917</v>
      </c>
      <c r="P36" s="187">
        <v>0</v>
      </c>
      <c r="Q36" s="187">
        <v>90.731200000000001</v>
      </c>
      <c r="R36" s="187">
        <v>0</v>
      </c>
      <c r="S36" s="187">
        <v>0.18831999999999999</v>
      </c>
      <c r="T36" s="187">
        <v>0</v>
      </c>
      <c r="U36" s="187">
        <v>98.661600000000007</v>
      </c>
      <c r="V36" s="187">
        <v>5.3212999999999999</v>
      </c>
      <c r="W36" s="187">
        <v>1.4193800000000001</v>
      </c>
      <c r="X36" s="187">
        <v>0</v>
      </c>
      <c r="Y36" s="187">
        <v>0</v>
      </c>
      <c r="Z36" s="187">
        <v>0</v>
      </c>
      <c r="AA36" s="187">
        <v>0</v>
      </c>
      <c r="AB36" s="187">
        <v>0</v>
      </c>
      <c r="AC36" s="187">
        <v>0</v>
      </c>
      <c r="AD36" s="187">
        <v>0</v>
      </c>
      <c r="AE36" s="187">
        <v>162.36059</v>
      </c>
      <c r="AF36" s="187">
        <v>0</v>
      </c>
      <c r="AG36" s="187">
        <v>0</v>
      </c>
      <c r="AH36" s="187">
        <v>0.36410999999999999</v>
      </c>
      <c r="AI36" s="187">
        <v>0</v>
      </c>
      <c r="AJ36" s="187">
        <f t="shared" ref="AJ36:AJ55" si="3">SUM(B36:AI36)</f>
        <v>2214.0352499999995</v>
      </c>
      <c r="AK36" s="188"/>
      <c r="AL36" s="188"/>
      <c r="AM36" s="188"/>
    </row>
    <row r="37" spans="1:39" s="553" customFormat="1" x14ac:dyDescent="0.2">
      <c r="A37" s="199" t="s">
        <v>1394</v>
      </c>
      <c r="B37" s="187">
        <v>4.5188999999999995</v>
      </c>
      <c r="C37" s="187">
        <v>1971.3341699999999</v>
      </c>
      <c r="D37" s="187">
        <v>7116.6429899999994</v>
      </c>
      <c r="E37" s="187">
        <v>12824.048770000001</v>
      </c>
      <c r="F37" s="187">
        <v>3121.7839100000001</v>
      </c>
      <c r="G37" s="187">
        <v>0</v>
      </c>
      <c r="H37" s="187">
        <v>2917.55629</v>
      </c>
      <c r="I37" s="187">
        <v>5372.2954200000004</v>
      </c>
      <c r="J37" s="187">
        <v>110.93797000000001</v>
      </c>
      <c r="K37" s="187">
        <v>12587.762659999997</v>
      </c>
      <c r="L37" s="187">
        <v>0</v>
      </c>
      <c r="M37" s="187">
        <v>758.70342999999991</v>
      </c>
      <c r="N37" s="187">
        <v>109.70581999999999</v>
      </c>
      <c r="O37" s="187">
        <v>4962.6131099999993</v>
      </c>
      <c r="P37" s="187">
        <v>0</v>
      </c>
      <c r="Q37" s="187">
        <v>4027.1681800000001</v>
      </c>
      <c r="R37" s="187">
        <v>1879.08817</v>
      </c>
      <c r="S37" s="187">
        <v>323.35039</v>
      </c>
      <c r="T37" s="187">
        <v>1503.3587400000001</v>
      </c>
      <c r="U37" s="187">
        <v>2079.7334499999997</v>
      </c>
      <c r="V37" s="187">
        <v>1990.6090499999998</v>
      </c>
      <c r="W37" s="187">
        <v>2583.8335299999999</v>
      </c>
      <c r="X37" s="187">
        <v>10.444610000000001</v>
      </c>
      <c r="Y37" s="187">
        <v>4550.1714499999998</v>
      </c>
      <c r="Z37" s="187">
        <v>1271.3340700000001</v>
      </c>
      <c r="AA37" s="187">
        <v>2845.2400400000001</v>
      </c>
      <c r="AB37" s="187">
        <v>20.206</v>
      </c>
      <c r="AC37" s="187">
        <v>1867.9482</v>
      </c>
      <c r="AD37" s="187">
        <v>2038.4808399999999</v>
      </c>
      <c r="AE37" s="187">
        <v>3105.3883799999999</v>
      </c>
      <c r="AF37" s="187">
        <v>117.47261</v>
      </c>
      <c r="AG37" s="187">
        <v>2591.6155999999996</v>
      </c>
      <c r="AH37" s="187">
        <v>70.53049</v>
      </c>
      <c r="AI37" s="187">
        <v>2471.5445599999994</v>
      </c>
      <c r="AJ37" s="187">
        <f t="shared" si="3"/>
        <v>87205.421800000011</v>
      </c>
      <c r="AK37" s="188"/>
      <c r="AL37" s="188"/>
      <c r="AM37" s="188"/>
    </row>
    <row r="38" spans="1:39" s="553" customFormat="1" x14ac:dyDescent="0.2">
      <c r="A38" s="199" t="s">
        <v>1222</v>
      </c>
      <c r="B38" s="187">
        <v>0</v>
      </c>
      <c r="C38" s="187">
        <v>235368.03170999998</v>
      </c>
      <c r="D38" s="187">
        <v>138249.71794</v>
      </c>
      <c r="E38" s="187">
        <v>298718.68576999998</v>
      </c>
      <c r="F38" s="187">
        <v>75572.75625000002</v>
      </c>
      <c r="G38" s="187">
        <v>0</v>
      </c>
      <c r="H38" s="187">
        <v>42937.84261</v>
      </c>
      <c r="I38" s="187">
        <v>351089.03117999999</v>
      </c>
      <c r="J38" s="187">
        <v>0</v>
      </c>
      <c r="K38" s="187">
        <v>5661.9056600000004</v>
      </c>
      <c r="L38" s="187">
        <v>0</v>
      </c>
      <c r="M38" s="187">
        <v>2395.0210899999997</v>
      </c>
      <c r="N38" s="187">
        <v>43305.017449999992</v>
      </c>
      <c r="O38" s="187">
        <v>184759.06194999997</v>
      </c>
      <c r="P38" s="187">
        <v>0</v>
      </c>
      <c r="Q38" s="187">
        <v>107324.30915</v>
      </c>
      <c r="R38" s="187">
        <v>12141.562809999999</v>
      </c>
      <c r="S38" s="187">
        <v>20505.749370000001</v>
      </c>
      <c r="T38" s="187">
        <v>180506.36205000003</v>
      </c>
      <c r="U38" s="187">
        <v>149403.90502999999</v>
      </c>
      <c r="V38" s="187">
        <v>27580.354150000003</v>
      </c>
      <c r="W38" s="187">
        <v>52407.557549999998</v>
      </c>
      <c r="X38" s="187">
        <v>1609.5102600000002</v>
      </c>
      <c r="Y38" s="187">
        <v>14959.749450000001</v>
      </c>
      <c r="Z38" s="187">
        <v>23867.605169999999</v>
      </c>
      <c r="AA38" s="187">
        <v>98091.037810000009</v>
      </c>
      <c r="AB38" s="187">
        <v>6993.4579999999996</v>
      </c>
      <c r="AC38" s="187">
        <v>63933.115229999989</v>
      </c>
      <c r="AD38" s="187">
        <v>19417.878330000003</v>
      </c>
      <c r="AE38" s="187">
        <v>63336.905289999995</v>
      </c>
      <c r="AF38" s="187">
        <v>7320.2081100000014</v>
      </c>
      <c r="AG38" s="187">
        <v>113111.20327000001</v>
      </c>
      <c r="AH38" s="187">
        <v>5788.5673899999992</v>
      </c>
      <c r="AI38" s="187">
        <v>44771.40004</v>
      </c>
      <c r="AJ38" s="187">
        <f t="shared" si="3"/>
        <v>2391127.5100700008</v>
      </c>
      <c r="AK38" s="188"/>
      <c r="AL38" s="188"/>
      <c r="AM38" s="188"/>
    </row>
    <row r="39" spans="1:39" s="553" customFormat="1" x14ac:dyDescent="0.2">
      <c r="A39" s="200" t="s">
        <v>1925</v>
      </c>
      <c r="B39" s="187">
        <v>0</v>
      </c>
      <c r="C39" s="187">
        <v>733.97427000000005</v>
      </c>
      <c r="D39" s="187">
        <v>198.1773</v>
      </c>
      <c r="E39" s="187">
        <v>957.88483000000008</v>
      </c>
      <c r="F39" s="187">
        <v>0</v>
      </c>
      <c r="G39" s="187">
        <v>0</v>
      </c>
      <c r="H39" s="187">
        <v>0</v>
      </c>
      <c r="I39" s="187">
        <v>0</v>
      </c>
      <c r="J39" s="187">
        <v>0</v>
      </c>
      <c r="K39" s="187">
        <v>0</v>
      </c>
      <c r="L39" s="187">
        <v>0</v>
      </c>
      <c r="M39" s="187">
        <v>0</v>
      </c>
      <c r="N39" s="187">
        <v>0</v>
      </c>
      <c r="O39" s="187">
        <v>0</v>
      </c>
      <c r="P39" s="187">
        <v>0</v>
      </c>
      <c r="Q39" s="187">
        <v>4343.0910599999997</v>
      </c>
      <c r="R39" s="187">
        <v>0</v>
      </c>
      <c r="S39" s="187">
        <v>0</v>
      </c>
      <c r="T39" s="187">
        <v>0</v>
      </c>
      <c r="U39" s="187">
        <v>244.74835000000002</v>
      </c>
      <c r="V39" s="187">
        <v>0</v>
      </c>
      <c r="W39" s="187">
        <v>25.323070000000001</v>
      </c>
      <c r="X39" s="187">
        <v>0</v>
      </c>
      <c r="Y39" s="187">
        <v>0</v>
      </c>
      <c r="Z39" s="187">
        <v>0</v>
      </c>
      <c r="AA39" s="187">
        <v>0</v>
      </c>
      <c r="AB39" s="187">
        <v>0</v>
      </c>
      <c r="AC39" s="187">
        <v>171.85882000000001</v>
      </c>
      <c r="AD39" s="187">
        <v>0</v>
      </c>
      <c r="AE39" s="187">
        <v>0</v>
      </c>
      <c r="AF39" s="187">
        <v>0</v>
      </c>
      <c r="AG39" s="187">
        <v>34.066000000000003</v>
      </c>
      <c r="AH39" s="187">
        <v>0</v>
      </c>
      <c r="AI39" s="187">
        <v>0</v>
      </c>
      <c r="AJ39" s="187">
        <f t="shared" si="3"/>
        <v>6709.1237000000001</v>
      </c>
      <c r="AK39" s="188"/>
      <c r="AL39" s="188"/>
      <c r="AM39" s="188"/>
    </row>
    <row r="40" spans="1:39" s="553" customFormat="1" x14ac:dyDescent="0.2">
      <c r="A40" s="200" t="s">
        <v>2017</v>
      </c>
      <c r="B40" s="187">
        <v>0</v>
      </c>
      <c r="C40" s="187">
        <v>9829.091550000001</v>
      </c>
      <c r="D40" s="187">
        <v>6297.4624899999999</v>
      </c>
      <c r="E40" s="187">
        <v>21687.862399999998</v>
      </c>
      <c r="F40" s="187">
        <v>85.023930000000007</v>
      </c>
      <c r="G40" s="187">
        <v>0</v>
      </c>
      <c r="H40" s="187">
        <v>103.17327</v>
      </c>
      <c r="I40" s="187">
        <v>1806.1401199999998</v>
      </c>
      <c r="J40" s="187">
        <v>0</v>
      </c>
      <c r="K40" s="187">
        <v>7.3905600000000007</v>
      </c>
      <c r="L40" s="187">
        <v>0</v>
      </c>
      <c r="M40" s="187">
        <v>0</v>
      </c>
      <c r="N40" s="187">
        <v>829.35029000000009</v>
      </c>
      <c r="O40" s="187">
        <v>1185.9916400000002</v>
      </c>
      <c r="P40" s="187">
        <v>0</v>
      </c>
      <c r="Q40" s="187">
        <v>1575.55143</v>
      </c>
      <c r="R40" s="187">
        <v>0</v>
      </c>
      <c r="S40" s="187">
        <v>50.375010000000003</v>
      </c>
      <c r="T40" s="187">
        <v>5756.0031600000002</v>
      </c>
      <c r="U40" s="187">
        <v>1585.79</v>
      </c>
      <c r="V40" s="187">
        <v>45.906169999999996</v>
      </c>
      <c r="W40" s="187">
        <v>9.4008700000000012</v>
      </c>
      <c r="X40" s="187">
        <v>1.7529999999999999</v>
      </c>
      <c r="Y40" s="187">
        <v>2.95</v>
      </c>
      <c r="Z40" s="187">
        <v>38.563879999999997</v>
      </c>
      <c r="AA40" s="187">
        <v>482.64934000000005</v>
      </c>
      <c r="AB40" s="187">
        <v>0</v>
      </c>
      <c r="AC40" s="187">
        <v>323.21239999999995</v>
      </c>
      <c r="AD40" s="187">
        <v>0.85877999999999999</v>
      </c>
      <c r="AE40" s="187">
        <v>454.80759</v>
      </c>
      <c r="AF40" s="187">
        <v>1.1919999999999999</v>
      </c>
      <c r="AG40" s="187">
        <v>1767.76</v>
      </c>
      <c r="AH40" s="187">
        <v>0</v>
      </c>
      <c r="AI40" s="187">
        <v>149.35588000000001</v>
      </c>
      <c r="AJ40" s="187">
        <f t="shared" si="3"/>
        <v>54077.615760000008</v>
      </c>
      <c r="AK40" s="188"/>
      <c r="AL40" s="188"/>
      <c r="AM40" s="188"/>
    </row>
    <row r="41" spans="1:39" s="553" customFormat="1" x14ac:dyDescent="0.2">
      <c r="A41" s="201" t="s">
        <v>2010</v>
      </c>
      <c r="B41" s="187">
        <v>36.504939999999998</v>
      </c>
      <c r="C41" s="187">
        <v>10179.600699999999</v>
      </c>
      <c r="D41" s="187">
        <v>7539.0954400000001</v>
      </c>
      <c r="E41" s="187">
        <v>8481.1270800000002</v>
      </c>
      <c r="F41" s="187">
        <v>159.67894000000004</v>
      </c>
      <c r="G41" s="187">
        <v>0</v>
      </c>
      <c r="H41" s="187">
        <v>3856.8822799999994</v>
      </c>
      <c r="I41" s="187">
        <v>5376.9879299999993</v>
      </c>
      <c r="J41" s="187">
        <v>0</v>
      </c>
      <c r="K41" s="187">
        <v>4116.0946700000004</v>
      </c>
      <c r="L41" s="187">
        <v>0</v>
      </c>
      <c r="M41" s="187">
        <v>49.946550000000002</v>
      </c>
      <c r="N41" s="187">
        <v>232.07699</v>
      </c>
      <c r="O41" s="187">
        <v>12420.274429999999</v>
      </c>
      <c r="P41" s="187">
        <v>0</v>
      </c>
      <c r="Q41" s="187">
        <v>5696.8659800000005</v>
      </c>
      <c r="R41" s="187">
        <v>2.2334999999999998</v>
      </c>
      <c r="S41" s="187">
        <v>1611.0257199999999</v>
      </c>
      <c r="T41" s="187">
        <v>6251.6957899999998</v>
      </c>
      <c r="U41" s="187">
        <v>4480.3840300000002</v>
      </c>
      <c r="V41" s="187">
        <v>220.79474999999999</v>
      </c>
      <c r="W41" s="187">
        <v>1093.7395299999998</v>
      </c>
      <c r="X41" s="187">
        <v>14.345750000000001</v>
      </c>
      <c r="Y41" s="187">
        <v>372.21845999999999</v>
      </c>
      <c r="Z41" s="187">
        <v>4.0083500000000001</v>
      </c>
      <c r="AA41" s="187">
        <v>4650.52808</v>
      </c>
      <c r="AB41" s="187">
        <v>1.865</v>
      </c>
      <c r="AC41" s="187">
        <v>1160.1715800000002</v>
      </c>
      <c r="AD41" s="187">
        <v>16.10615</v>
      </c>
      <c r="AE41" s="187">
        <v>8587.50533</v>
      </c>
      <c r="AF41" s="187">
        <v>50.780999999999999</v>
      </c>
      <c r="AG41" s="187">
        <v>3041.3549299999991</v>
      </c>
      <c r="AH41" s="187">
        <v>16.517799999999998</v>
      </c>
      <c r="AI41" s="187">
        <v>2692.53206</v>
      </c>
      <c r="AJ41" s="187">
        <f t="shared" si="3"/>
        <v>92412.943740000017</v>
      </c>
      <c r="AK41" s="188"/>
      <c r="AL41" s="188"/>
      <c r="AM41" s="188"/>
    </row>
    <row r="42" spans="1:39" s="553" customFormat="1" x14ac:dyDescent="0.2">
      <c r="A42" s="199" t="s">
        <v>1395</v>
      </c>
      <c r="B42" s="187">
        <v>168.13350000000003</v>
      </c>
      <c r="C42" s="187">
        <v>53475.550790000001</v>
      </c>
      <c r="D42" s="187">
        <v>60086.903640000004</v>
      </c>
      <c r="E42" s="187">
        <v>92683.601410000003</v>
      </c>
      <c r="F42" s="187">
        <v>8714.4136299999991</v>
      </c>
      <c r="G42" s="187">
        <v>0</v>
      </c>
      <c r="H42" s="187">
        <v>24736.205229999996</v>
      </c>
      <c r="I42" s="187">
        <v>102471.34796999999</v>
      </c>
      <c r="J42" s="187">
        <v>0</v>
      </c>
      <c r="K42" s="187">
        <v>75526.099250000014</v>
      </c>
      <c r="L42" s="187">
        <v>0</v>
      </c>
      <c r="M42" s="187">
        <v>308.11671000000001</v>
      </c>
      <c r="N42" s="187">
        <v>1858.9927500000003</v>
      </c>
      <c r="O42" s="187">
        <v>45684.767080000005</v>
      </c>
      <c r="P42" s="187">
        <v>0</v>
      </c>
      <c r="Q42" s="187">
        <v>49885.606570000004</v>
      </c>
      <c r="R42" s="187">
        <v>82.345929999999996</v>
      </c>
      <c r="S42" s="187">
        <v>42767.36823</v>
      </c>
      <c r="T42" s="187">
        <v>37293.760229999985</v>
      </c>
      <c r="U42" s="187">
        <v>42718.849649999996</v>
      </c>
      <c r="V42" s="187">
        <v>4187.9946399999999</v>
      </c>
      <c r="W42" s="187">
        <v>4615.5847299999996</v>
      </c>
      <c r="X42" s="187">
        <v>123.89854000000001</v>
      </c>
      <c r="Y42" s="187">
        <v>10682.101409999999</v>
      </c>
      <c r="Z42" s="187">
        <v>478.06433000000004</v>
      </c>
      <c r="AA42" s="187">
        <v>18840.048019999998</v>
      </c>
      <c r="AB42" s="187">
        <v>70.754999999999995</v>
      </c>
      <c r="AC42" s="187">
        <v>12511.79429</v>
      </c>
      <c r="AD42" s="187">
        <v>865.69739000000004</v>
      </c>
      <c r="AE42" s="187">
        <v>50044.201729999993</v>
      </c>
      <c r="AF42" s="187">
        <v>256.12909999999999</v>
      </c>
      <c r="AG42" s="187">
        <v>21436.431939999999</v>
      </c>
      <c r="AH42" s="187">
        <v>1162.5437099999999</v>
      </c>
      <c r="AI42" s="187">
        <v>66694.11662999999</v>
      </c>
      <c r="AJ42" s="187">
        <f t="shared" si="3"/>
        <v>830431.42402999988</v>
      </c>
      <c r="AK42" s="188"/>
      <c r="AL42" s="188"/>
      <c r="AM42" s="188"/>
    </row>
    <row r="43" spans="1:39" s="553" customFormat="1" x14ac:dyDescent="0.2">
      <c r="A43" s="199" t="s">
        <v>801</v>
      </c>
      <c r="B43" s="187">
        <v>50.503860000000003</v>
      </c>
      <c r="C43" s="187">
        <v>26498.85556</v>
      </c>
      <c r="D43" s="187">
        <v>25988.79523</v>
      </c>
      <c r="E43" s="187">
        <v>36014.469039999996</v>
      </c>
      <c r="F43" s="187">
        <v>12890.840380000001</v>
      </c>
      <c r="G43" s="187">
        <v>0</v>
      </c>
      <c r="H43" s="187">
        <v>11151.563100000001</v>
      </c>
      <c r="I43" s="187">
        <v>37812.637920000001</v>
      </c>
      <c r="J43" s="187">
        <v>0</v>
      </c>
      <c r="K43" s="187">
        <v>945.41488000000004</v>
      </c>
      <c r="L43" s="187">
        <v>0</v>
      </c>
      <c r="M43" s="187">
        <v>79.111899999999991</v>
      </c>
      <c r="N43" s="187">
        <v>1010.25359</v>
      </c>
      <c r="O43" s="187">
        <v>17772.360149999997</v>
      </c>
      <c r="P43" s="187">
        <v>0</v>
      </c>
      <c r="Q43" s="187">
        <v>32425.916989999998</v>
      </c>
      <c r="R43" s="187">
        <v>21.703799999999998</v>
      </c>
      <c r="S43" s="187">
        <v>3525.6917600000002</v>
      </c>
      <c r="T43" s="187">
        <v>16829.741919999997</v>
      </c>
      <c r="U43" s="187">
        <v>19876.694760000002</v>
      </c>
      <c r="V43" s="187">
        <v>3059.23299</v>
      </c>
      <c r="W43" s="187">
        <v>2648.7549300000001</v>
      </c>
      <c r="X43" s="187">
        <v>71.690449999999998</v>
      </c>
      <c r="Y43" s="187">
        <v>1375.2782000000002</v>
      </c>
      <c r="Z43" s="187">
        <v>361.19733000000002</v>
      </c>
      <c r="AA43" s="187">
        <v>16277.83534</v>
      </c>
      <c r="AB43" s="187">
        <v>146.58600000000001</v>
      </c>
      <c r="AC43" s="187">
        <v>13729.08358</v>
      </c>
      <c r="AD43" s="187">
        <v>878.04143999999997</v>
      </c>
      <c r="AE43" s="187">
        <v>11735.85835</v>
      </c>
      <c r="AF43" s="187">
        <v>76.511649999999989</v>
      </c>
      <c r="AG43" s="187">
        <v>18521.000299999996</v>
      </c>
      <c r="AH43" s="187">
        <v>145.29155</v>
      </c>
      <c r="AI43" s="187">
        <v>24461.09636</v>
      </c>
      <c r="AJ43" s="187">
        <f t="shared" si="3"/>
        <v>336382.01331000001</v>
      </c>
      <c r="AK43" s="188"/>
      <c r="AL43" s="188"/>
      <c r="AM43" s="188"/>
    </row>
    <row r="44" spans="1:39" s="553" customFormat="1" x14ac:dyDescent="0.2">
      <c r="A44" s="199" t="s">
        <v>1225</v>
      </c>
      <c r="B44" s="187">
        <v>0</v>
      </c>
      <c r="C44" s="187">
        <v>4309.5454699999991</v>
      </c>
      <c r="D44" s="187">
        <v>1565.9525300000012</v>
      </c>
      <c r="E44" s="187">
        <v>15895.173380000002</v>
      </c>
      <c r="F44" s="187">
        <v>1639.5259299999998</v>
      </c>
      <c r="G44" s="187">
        <v>0</v>
      </c>
      <c r="H44" s="187">
        <v>1449.2752300000004</v>
      </c>
      <c r="I44" s="187">
        <v>9739.1334299999926</v>
      </c>
      <c r="J44" s="187">
        <v>0</v>
      </c>
      <c r="K44" s="187">
        <v>233.32888</v>
      </c>
      <c r="L44" s="187">
        <v>0</v>
      </c>
      <c r="M44" s="187">
        <v>19.592440000000003</v>
      </c>
      <c r="N44" s="187">
        <v>417.10798999999997</v>
      </c>
      <c r="O44" s="187">
        <v>49.985839999999854</v>
      </c>
      <c r="P44" s="187">
        <v>0</v>
      </c>
      <c r="Q44" s="187">
        <v>12833.097270000007</v>
      </c>
      <c r="R44" s="187">
        <v>59.609569999999991</v>
      </c>
      <c r="S44" s="187">
        <v>263.39033000000006</v>
      </c>
      <c r="T44" s="187">
        <v>20917.59691</v>
      </c>
      <c r="U44" s="187">
        <v>3235.7473299999947</v>
      </c>
      <c r="V44" s="187">
        <v>389.46966999999995</v>
      </c>
      <c r="W44" s="187">
        <v>52.918229999999518</v>
      </c>
      <c r="X44" s="187">
        <v>49.646400000000007</v>
      </c>
      <c r="Y44" s="187">
        <v>5.1885000000000003</v>
      </c>
      <c r="Z44" s="187">
        <v>490.45670000000001</v>
      </c>
      <c r="AA44" s="187">
        <v>5438.1773200000007</v>
      </c>
      <c r="AB44" s="187">
        <v>0</v>
      </c>
      <c r="AC44" s="187">
        <v>362.7256499999985</v>
      </c>
      <c r="AD44" s="187">
        <v>157.81818000000004</v>
      </c>
      <c r="AE44" s="187">
        <v>4279.4884100000017</v>
      </c>
      <c r="AF44" s="187">
        <v>57.052</v>
      </c>
      <c r="AG44" s="187">
        <v>5117.8675500000045</v>
      </c>
      <c r="AH44" s="187">
        <v>489.86263000000008</v>
      </c>
      <c r="AI44" s="187">
        <v>344.14585000000147</v>
      </c>
      <c r="AJ44" s="187">
        <f t="shared" si="3"/>
        <v>89862.879620000022</v>
      </c>
      <c r="AK44" s="188"/>
      <c r="AL44" s="188"/>
      <c r="AM44" s="188"/>
    </row>
    <row r="45" spans="1:39" s="553" customFormat="1" x14ac:dyDescent="0.2">
      <c r="A45" s="199" t="s">
        <v>1226</v>
      </c>
      <c r="B45" s="187">
        <v>0</v>
      </c>
      <c r="C45" s="187">
        <v>126052.30411</v>
      </c>
      <c r="D45" s="187">
        <v>69300.502909999996</v>
      </c>
      <c r="E45" s="187">
        <v>186747.65388</v>
      </c>
      <c r="F45" s="187">
        <v>57447.436980000006</v>
      </c>
      <c r="G45" s="187">
        <v>0</v>
      </c>
      <c r="H45" s="187">
        <v>72168.944930000012</v>
      </c>
      <c r="I45" s="187">
        <v>275835.90893999999</v>
      </c>
      <c r="J45" s="187">
        <v>0</v>
      </c>
      <c r="K45" s="187">
        <v>558.70896000000005</v>
      </c>
      <c r="L45" s="187">
        <v>0</v>
      </c>
      <c r="M45" s="187">
        <v>836.13319999999999</v>
      </c>
      <c r="N45" s="187">
        <v>34694.602769999998</v>
      </c>
      <c r="O45" s="187">
        <v>173758.00481000004</v>
      </c>
      <c r="P45" s="187">
        <v>0</v>
      </c>
      <c r="Q45" s="187">
        <v>26377.155099999996</v>
      </c>
      <c r="R45" s="187">
        <v>34158.269039999999</v>
      </c>
      <c r="S45" s="187">
        <v>11842.534039999999</v>
      </c>
      <c r="T45" s="187">
        <v>127232.27825</v>
      </c>
      <c r="U45" s="187">
        <v>146879.53266</v>
      </c>
      <c r="V45" s="187">
        <v>15484.815199999999</v>
      </c>
      <c r="W45" s="187">
        <v>73709.720010000005</v>
      </c>
      <c r="X45" s="187">
        <v>30407.411899999999</v>
      </c>
      <c r="Y45" s="187">
        <v>30857.222389999995</v>
      </c>
      <c r="Z45" s="187">
        <v>16338.815100000002</v>
      </c>
      <c r="AA45" s="187">
        <v>58174.838960000001</v>
      </c>
      <c r="AB45" s="187">
        <v>5855.3729999999996</v>
      </c>
      <c r="AC45" s="187">
        <v>46999.732880000003</v>
      </c>
      <c r="AD45" s="187">
        <v>56425.036330000003</v>
      </c>
      <c r="AE45" s="187">
        <v>64401.356040000006</v>
      </c>
      <c r="AF45" s="187">
        <v>1268.1045499999998</v>
      </c>
      <c r="AG45" s="187">
        <v>31398.997479999995</v>
      </c>
      <c r="AH45" s="187">
        <v>268.60363000000001</v>
      </c>
      <c r="AI45" s="187">
        <v>7909.7873400000008</v>
      </c>
      <c r="AJ45" s="187">
        <f t="shared" si="3"/>
        <v>1783389.7853900003</v>
      </c>
      <c r="AK45" s="188"/>
      <c r="AL45" s="188"/>
      <c r="AM45" s="188"/>
    </row>
    <row r="46" spans="1:39" s="553" customFormat="1" x14ac:dyDescent="0.2">
      <c r="A46" s="199" t="s">
        <v>1227</v>
      </c>
      <c r="B46" s="187">
        <v>0</v>
      </c>
      <c r="C46" s="187">
        <v>2422.2527</v>
      </c>
      <c r="D46" s="187">
        <v>3430.2406700000001</v>
      </c>
      <c r="E46" s="187">
        <v>7926.4104900000002</v>
      </c>
      <c r="F46" s="187">
        <v>1159.2245700000001</v>
      </c>
      <c r="G46" s="187">
        <v>0</v>
      </c>
      <c r="H46" s="187">
        <v>560.66862000000003</v>
      </c>
      <c r="I46" s="187">
        <v>5747.4434900000006</v>
      </c>
      <c r="J46" s="187">
        <v>0</v>
      </c>
      <c r="K46" s="187">
        <v>67.434420000000003</v>
      </c>
      <c r="L46" s="187">
        <v>0</v>
      </c>
      <c r="M46" s="187">
        <v>0</v>
      </c>
      <c r="N46" s="187">
        <v>144.24366000000001</v>
      </c>
      <c r="O46" s="187">
        <v>4347.3713599999992</v>
      </c>
      <c r="P46" s="187">
        <v>0</v>
      </c>
      <c r="Q46" s="187">
        <v>536.89257999999995</v>
      </c>
      <c r="R46" s="187">
        <v>45.5595</v>
      </c>
      <c r="S46" s="187">
        <v>410.48730999999998</v>
      </c>
      <c r="T46" s="187">
        <v>3809.0299600000003</v>
      </c>
      <c r="U46" s="187">
        <v>3880.6216800000002</v>
      </c>
      <c r="V46" s="187">
        <v>654.78409999999997</v>
      </c>
      <c r="W46" s="187">
        <v>829.37583999999993</v>
      </c>
      <c r="X46" s="187">
        <v>25.798929999999999</v>
      </c>
      <c r="Y46" s="187">
        <v>63.253920000000001</v>
      </c>
      <c r="Z46" s="187">
        <v>467.75817000000001</v>
      </c>
      <c r="AA46" s="187">
        <v>919.50716999999997</v>
      </c>
      <c r="AB46" s="187">
        <v>0.875</v>
      </c>
      <c r="AC46" s="187">
        <v>491.56950000000001</v>
      </c>
      <c r="AD46" s="187">
        <v>46.085999999999999</v>
      </c>
      <c r="AE46" s="187">
        <v>417.15029000000004</v>
      </c>
      <c r="AF46" s="187">
        <v>34.69</v>
      </c>
      <c r="AG46" s="187">
        <v>1233.2261799999999</v>
      </c>
      <c r="AH46" s="187">
        <v>9.0578599999999998</v>
      </c>
      <c r="AI46" s="187">
        <v>390.35270999999995</v>
      </c>
      <c r="AJ46" s="187">
        <f t="shared" si="3"/>
        <v>40071.366679999992</v>
      </c>
      <c r="AK46" s="188"/>
      <c r="AL46" s="188"/>
      <c r="AM46" s="188"/>
    </row>
    <row r="47" spans="1:39" s="553" customFormat="1" x14ac:dyDescent="0.2">
      <c r="A47" s="199" t="s">
        <v>1396</v>
      </c>
      <c r="B47" s="187">
        <v>0</v>
      </c>
      <c r="C47" s="187">
        <v>175.58654000000001</v>
      </c>
      <c r="D47" s="187">
        <v>62.66375</v>
      </c>
      <c r="E47" s="187">
        <v>14.036209999999999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0</v>
      </c>
      <c r="Q47" s="187">
        <v>0.11776</v>
      </c>
      <c r="R47" s="187">
        <v>0</v>
      </c>
      <c r="S47" s="187">
        <v>0</v>
      </c>
      <c r="T47" s="187">
        <v>0</v>
      </c>
      <c r="U47" s="187">
        <v>759.34030000000007</v>
      </c>
      <c r="V47" s="187">
        <v>0</v>
      </c>
      <c r="W47" s="187">
        <v>0</v>
      </c>
      <c r="X47" s="187">
        <v>0</v>
      </c>
      <c r="Y47" s="187">
        <v>0</v>
      </c>
      <c r="Z47" s="187">
        <v>0</v>
      </c>
      <c r="AA47" s="187">
        <v>0</v>
      </c>
      <c r="AB47" s="187">
        <v>0</v>
      </c>
      <c r="AC47" s="187">
        <v>3416.5935399999998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f t="shared" si="3"/>
        <v>4428.3380999999999</v>
      </c>
      <c r="AK47" s="188"/>
      <c r="AL47" s="188"/>
      <c r="AM47" s="188"/>
    </row>
    <row r="48" spans="1:39" s="553" customFormat="1" x14ac:dyDescent="0.2">
      <c r="A48" s="199" t="s">
        <v>2139</v>
      </c>
      <c r="B48" s="187">
        <v>0</v>
      </c>
      <c r="C48" s="187">
        <v>0</v>
      </c>
      <c r="D48" s="187">
        <v>0</v>
      </c>
      <c r="E48" s="187">
        <v>0</v>
      </c>
      <c r="F48" s="187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7">
        <v>0</v>
      </c>
      <c r="R48" s="187">
        <v>0</v>
      </c>
      <c r="S48" s="187">
        <v>45.178110000000004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7">
        <v>0</v>
      </c>
      <c r="AD48" s="187">
        <v>0</v>
      </c>
      <c r="AE48" s="187">
        <v>57.6633</v>
      </c>
      <c r="AF48" s="187">
        <v>0</v>
      </c>
      <c r="AG48" s="187">
        <v>0</v>
      </c>
      <c r="AH48" s="187">
        <v>0</v>
      </c>
      <c r="AI48" s="187">
        <v>0</v>
      </c>
      <c r="AJ48" s="187">
        <f t="shared" si="3"/>
        <v>102.84141</v>
      </c>
      <c r="AK48" s="188"/>
      <c r="AL48" s="188"/>
      <c r="AM48" s="188"/>
    </row>
    <row r="49" spans="1:39" s="553" customFormat="1" x14ac:dyDescent="0.2">
      <c r="A49" s="199" t="s">
        <v>2027</v>
      </c>
      <c r="B49" s="187">
        <v>46.587429999999991</v>
      </c>
      <c r="C49" s="187">
        <v>4239.2101600000005</v>
      </c>
      <c r="D49" s="187">
        <v>4183.5392099999999</v>
      </c>
      <c r="E49" s="187">
        <v>5814.5727400000005</v>
      </c>
      <c r="F49" s="187">
        <v>1175.3309099999999</v>
      </c>
      <c r="G49" s="187">
        <v>0</v>
      </c>
      <c r="H49" s="187">
        <v>2821.87005</v>
      </c>
      <c r="I49" s="187">
        <v>12113.081120000001</v>
      </c>
      <c r="J49" s="187">
        <v>0</v>
      </c>
      <c r="K49" s="187">
        <v>5502.187100000001</v>
      </c>
      <c r="L49" s="187">
        <v>0</v>
      </c>
      <c r="M49" s="187">
        <v>14.907629999999999</v>
      </c>
      <c r="N49" s="187">
        <v>77.499880000000005</v>
      </c>
      <c r="O49" s="187">
        <v>5098.1645399999998</v>
      </c>
      <c r="P49" s="187">
        <v>0</v>
      </c>
      <c r="Q49" s="187">
        <v>2269.7171699999999</v>
      </c>
      <c r="R49" s="187">
        <v>0.21299999999999999</v>
      </c>
      <c r="S49" s="187">
        <v>304.78813000000002</v>
      </c>
      <c r="T49" s="187">
        <v>2309.40335</v>
      </c>
      <c r="U49" s="187">
        <v>4347.4445300000007</v>
      </c>
      <c r="V49" s="187">
        <v>151.29387999999997</v>
      </c>
      <c r="W49" s="187">
        <v>271.29705000000001</v>
      </c>
      <c r="X49" s="187">
        <v>2.5791900000000001</v>
      </c>
      <c r="Y49" s="187">
        <v>249.46490000000003</v>
      </c>
      <c r="Z49" s="187">
        <v>213.65199999999999</v>
      </c>
      <c r="AA49" s="187">
        <v>1909.73341</v>
      </c>
      <c r="AB49" s="187">
        <v>18.329000000000001</v>
      </c>
      <c r="AC49" s="187">
        <v>1538.31304</v>
      </c>
      <c r="AD49" s="187">
        <v>144.58718999999999</v>
      </c>
      <c r="AE49" s="187">
        <v>1020.1076499999999</v>
      </c>
      <c r="AF49" s="187">
        <v>0.36748999999999998</v>
      </c>
      <c r="AG49" s="187">
        <v>2040.4770799999999</v>
      </c>
      <c r="AH49" s="187">
        <v>2.8753900000000003</v>
      </c>
      <c r="AI49" s="187">
        <v>1367.1690300000002</v>
      </c>
      <c r="AJ49" s="187">
        <f t="shared" si="3"/>
        <v>59248.763250000004</v>
      </c>
      <c r="AK49" s="188"/>
      <c r="AL49" s="188"/>
      <c r="AM49" s="188"/>
    </row>
    <row r="50" spans="1:39" s="553" customFormat="1" x14ac:dyDescent="0.2">
      <c r="A50" s="199" t="s">
        <v>1397</v>
      </c>
      <c r="B50" s="187">
        <v>0</v>
      </c>
      <c r="C50" s="187">
        <v>-296.31256000000002</v>
      </c>
      <c r="D50" s="187">
        <v>260.39563000000004</v>
      </c>
      <c r="E50" s="187">
        <v>0</v>
      </c>
      <c r="F50" s="187">
        <v>0</v>
      </c>
      <c r="G50" s="187">
        <v>65.988320000000002</v>
      </c>
      <c r="H50" s="187">
        <v>0</v>
      </c>
      <c r="I50" s="187">
        <v>0</v>
      </c>
      <c r="J50" s="187">
        <v>0</v>
      </c>
      <c r="K50" s="187">
        <v>0</v>
      </c>
      <c r="L50" s="187">
        <v>3828.4353444846897</v>
      </c>
      <c r="M50" s="187">
        <v>0</v>
      </c>
      <c r="N50" s="187">
        <v>0</v>
      </c>
      <c r="O50" s="187">
        <v>0</v>
      </c>
      <c r="P50" s="187">
        <v>0</v>
      </c>
      <c r="Q50" s="187">
        <v>540.02537999999993</v>
      </c>
      <c r="R50" s="187">
        <v>0</v>
      </c>
      <c r="S50" s="187">
        <v>0</v>
      </c>
      <c r="T50" s="187">
        <v>0</v>
      </c>
      <c r="U50" s="187">
        <v>219.38949</v>
      </c>
      <c r="V50" s="187">
        <v>0</v>
      </c>
      <c r="W50" s="187">
        <v>0</v>
      </c>
      <c r="X50" s="187">
        <v>0</v>
      </c>
      <c r="Y50" s="187">
        <v>0</v>
      </c>
      <c r="Z50" s="187">
        <v>0</v>
      </c>
      <c r="AA50" s="187">
        <v>0</v>
      </c>
      <c r="AB50" s="187">
        <v>0</v>
      </c>
      <c r="AC50" s="187">
        <v>0</v>
      </c>
      <c r="AD50" s="187">
        <v>0</v>
      </c>
      <c r="AE50" s="187">
        <v>409.56253000000004</v>
      </c>
      <c r="AF50" s="187">
        <v>0</v>
      </c>
      <c r="AG50" s="187">
        <v>0</v>
      </c>
      <c r="AH50" s="187">
        <v>0</v>
      </c>
      <c r="AI50" s="187">
        <v>19.328330000000001</v>
      </c>
      <c r="AJ50" s="187">
        <f t="shared" si="3"/>
        <v>5046.8124644846894</v>
      </c>
      <c r="AK50" s="188"/>
      <c r="AL50" s="188"/>
      <c r="AM50" s="188"/>
    </row>
    <row r="51" spans="1:39" s="553" customFormat="1" x14ac:dyDescent="0.2">
      <c r="A51" s="203" t="s">
        <v>2142</v>
      </c>
      <c r="B51" s="187">
        <v>0</v>
      </c>
      <c r="C51" s="187">
        <v>213.32031000000001</v>
      </c>
      <c r="D51" s="187">
        <v>0</v>
      </c>
      <c r="E51" s="187">
        <v>0</v>
      </c>
      <c r="F51" s="187">
        <v>24.214259999999999</v>
      </c>
      <c r="G51" s="187">
        <v>0</v>
      </c>
      <c r="H51" s="187">
        <v>0</v>
      </c>
      <c r="I51" s="187">
        <v>0</v>
      </c>
      <c r="J51" s="187">
        <v>0</v>
      </c>
      <c r="K51" s="187">
        <v>642.49514999999985</v>
      </c>
      <c r="L51" s="187">
        <v>0</v>
      </c>
      <c r="M51" s="187">
        <v>0</v>
      </c>
      <c r="N51" s="187">
        <v>0</v>
      </c>
      <c r="O51" s="187">
        <v>510.19003000000004</v>
      </c>
      <c r="P51" s="187">
        <v>0</v>
      </c>
      <c r="Q51" s="187">
        <v>0</v>
      </c>
      <c r="R51" s="187">
        <v>0</v>
      </c>
      <c r="S51" s="187">
        <v>17.605820000000001</v>
      </c>
      <c r="T51" s="187">
        <v>0</v>
      </c>
      <c r="U51" s="187">
        <v>315.28733</v>
      </c>
      <c r="V51" s="187">
        <v>0</v>
      </c>
      <c r="W51" s="187">
        <v>0</v>
      </c>
      <c r="X51" s="187">
        <v>0</v>
      </c>
      <c r="Y51" s="187">
        <v>0</v>
      </c>
      <c r="Z51" s="187">
        <v>0</v>
      </c>
      <c r="AA51" s="187">
        <v>0</v>
      </c>
      <c r="AB51" s="187">
        <v>0</v>
      </c>
      <c r="AC51" s="187">
        <v>-279.05051999999995</v>
      </c>
      <c r="AD51" s="187">
        <v>0</v>
      </c>
      <c r="AE51" s="187">
        <v>5.8387900000000004</v>
      </c>
      <c r="AF51" s="187">
        <v>0</v>
      </c>
      <c r="AG51" s="187">
        <v>0</v>
      </c>
      <c r="AH51" s="187">
        <v>0</v>
      </c>
      <c r="AI51" s="187">
        <v>0</v>
      </c>
      <c r="AJ51" s="187">
        <f t="shared" si="3"/>
        <v>1449.9011700000001</v>
      </c>
      <c r="AK51" s="188"/>
      <c r="AL51" s="188"/>
      <c r="AM51" s="188"/>
    </row>
    <row r="52" spans="1:39" s="553" customFormat="1" x14ac:dyDescent="0.2">
      <c r="A52" s="199" t="s">
        <v>940</v>
      </c>
      <c r="B52" s="187">
        <v>0</v>
      </c>
      <c r="C52" s="187">
        <v>2287.4841299999998</v>
      </c>
      <c r="D52" s="187">
        <v>916.44467000000009</v>
      </c>
      <c r="E52" s="187">
        <v>170.33884</v>
      </c>
      <c r="F52" s="187">
        <v>2.0074999999999998</v>
      </c>
      <c r="G52" s="187">
        <v>0</v>
      </c>
      <c r="H52" s="187">
        <v>13.02839</v>
      </c>
      <c r="I52" s="187">
        <v>0</v>
      </c>
      <c r="J52" s="187">
        <v>1845.7172499999999</v>
      </c>
      <c r="K52" s="187">
        <v>3.1025</v>
      </c>
      <c r="L52" s="187">
        <v>0</v>
      </c>
      <c r="M52" s="187">
        <v>0</v>
      </c>
      <c r="N52" s="187">
        <v>0</v>
      </c>
      <c r="O52" s="187">
        <v>202.68564000000001</v>
      </c>
      <c r="P52" s="187">
        <v>0</v>
      </c>
      <c r="Q52" s="187">
        <v>962.92130000000009</v>
      </c>
      <c r="R52" s="187">
        <v>0</v>
      </c>
      <c r="S52" s="187">
        <v>0</v>
      </c>
      <c r="T52" s="187">
        <v>0</v>
      </c>
      <c r="U52" s="187">
        <v>1014.93597</v>
      </c>
      <c r="V52" s="187">
        <v>0</v>
      </c>
      <c r="W52" s="187">
        <v>0</v>
      </c>
      <c r="X52" s="187">
        <v>5.1771700000000003</v>
      </c>
      <c r="Y52" s="187">
        <v>22.47</v>
      </c>
      <c r="Z52" s="187">
        <v>0.50187999999999999</v>
      </c>
      <c r="AA52" s="187">
        <v>516.00037999999995</v>
      </c>
      <c r="AB52" s="187">
        <v>0</v>
      </c>
      <c r="AC52" s="187">
        <v>0</v>
      </c>
      <c r="AD52" s="187">
        <v>0</v>
      </c>
      <c r="AE52" s="187">
        <v>90.98975999999999</v>
      </c>
      <c r="AF52" s="187">
        <v>0</v>
      </c>
      <c r="AG52" s="187">
        <v>0</v>
      </c>
      <c r="AH52" s="187">
        <v>0</v>
      </c>
      <c r="AI52" s="187">
        <v>340.48313000000002</v>
      </c>
      <c r="AJ52" s="187">
        <f t="shared" si="3"/>
        <v>8394.2885100000003</v>
      </c>
      <c r="AK52" s="188"/>
      <c r="AL52" s="188"/>
      <c r="AM52" s="188"/>
    </row>
    <row r="53" spans="1:39" s="553" customFormat="1" x14ac:dyDescent="0.2">
      <c r="A53" s="199" t="s">
        <v>1117</v>
      </c>
      <c r="B53" s="187">
        <v>0</v>
      </c>
      <c r="C53" s="187">
        <v>74.934809999999999</v>
      </c>
      <c r="D53" s="187">
        <v>156.62119000000001</v>
      </c>
      <c r="E53" s="187">
        <v>70.134720000000002</v>
      </c>
      <c r="F53" s="187">
        <v>1.866E-2</v>
      </c>
      <c r="G53" s="187">
        <v>0</v>
      </c>
      <c r="H53" s="187">
        <v>0</v>
      </c>
      <c r="I53" s="187">
        <v>28.02149</v>
      </c>
      <c r="J53" s="187">
        <v>0</v>
      </c>
      <c r="K53" s="187">
        <v>0</v>
      </c>
      <c r="L53" s="187">
        <v>0</v>
      </c>
      <c r="M53" s="187">
        <v>0</v>
      </c>
      <c r="N53" s="187">
        <v>0</v>
      </c>
      <c r="O53" s="187">
        <v>10.792350000000001</v>
      </c>
      <c r="P53" s="187">
        <v>0</v>
      </c>
      <c r="Q53" s="187">
        <v>0</v>
      </c>
      <c r="R53" s="187">
        <v>0</v>
      </c>
      <c r="S53" s="187">
        <v>5.46</v>
      </c>
      <c r="T53" s="187">
        <v>58.336529999999996</v>
      </c>
      <c r="U53" s="187">
        <v>2.73211</v>
      </c>
      <c r="V53" s="187">
        <v>8.1899999999999994E-3</v>
      </c>
      <c r="W53" s="187">
        <v>2.8000000000000003E-4</v>
      </c>
      <c r="X53" s="187">
        <v>0</v>
      </c>
      <c r="Y53" s="187">
        <v>0</v>
      </c>
      <c r="Z53" s="187">
        <v>0</v>
      </c>
      <c r="AA53" s="187">
        <v>0</v>
      </c>
      <c r="AB53" s="187">
        <v>0</v>
      </c>
      <c r="AC53" s="187">
        <v>3.0030000000000001E-2</v>
      </c>
      <c r="AD53" s="187">
        <v>0</v>
      </c>
      <c r="AE53" s="187">
        <v>0.68541999999999992</v>
      </c>
      <c r="AF53" s="187">
        <v>0</v>
      </c>
      <c r="AG53" s="187">
        <v>3.1924600000000001</v>
      </c>
      <c r="AH53" s="187">
        <v>0</v>
      </c>
      <c r="AI53" s="187">
        <v>2.43296</v>
      </c>
      <c r="AJ53" s="187">
        <f t="shared" si="3"/>
        <v>413.4011999999999</v>
      </c>
      <c r="AK53" s="188"/>
      <c r="AL53" s="188"/>
      <c r="AM53" s="188"/>
    </row>
    <row r="54" spans="1:39" s="553" customFormat="1" x14ac:dyDescent="0.2">
      <c r="A54" s="199" t="s">
        <v>1917</v>
      </c>
      <c r="B54" s="187">
        <v>0</v>
      </c>
      <c r="C54" s="187">
        <v>3421.8589400000005</v>
      </c>
      <c r="D54" s="187">
        <v>0.33577999999999997</v>
      </c>
      <c r="E54" s="187">
        <v>0</v>
      </c>
      <c r="F54" s="187">
        <v>0</v>
      </c>
      <c r="G54" s="187">
        <v>0</v>
      </c>
      <c r="H54" s="187">
        <v>0</v>
      </c>
      <c r="I54" s="187">
        <v>0.33577999999999997</v>
      </c>
      <c r="J54" s="187">
        <v>0</v>
      </c>
      <c r="K54" s="187">
        <v>0</v>
      </c>
      <c r="L54" s="187">
        <v>0</v>
      </c>
      <c r="M54" s="187">
        <v>0</v>
      </c>
      <c r="N54" s="187">
        <v>0</v>
      </c>
      <c r="O54" s="187">
        <v>0.16788999999999998</v>
      </c>
      <c r="P54" s="187">
        <v>0</v>
      </c>
      <c r="Q54" s="187">
        <v>0</v>
      </c>
      <c r="R54" s="187">
        <v>0</v>
      </c>
      <c r="S54" s="187">
        <v>0</v>
      </c>
      <c r="T54" s="187">
        <v>331.22280000000001</v>
      </c>
      <c r="U54" s="187">
        <v>1839.9997200000003</v>
      </c>
      <c r="V54" s="187">
        <v>1.9289999999999998E-2</v>
      </c>
      <c r="W54" s="187">
        <v>0</v>
      </c>
      <c r="X54" s="187">
        <v>0</v>
      </c>
      <c r="Y54" s="187">
        <v>0</v>
      </c>
      <c r="Z54" s="187">
        <v>0.1961</v>
      </c>
      <c r="AA54" s="187">
        <v>2529.3837699999999</v>
      </c>
      <c r="AB54" s="187">
        <v>0</v>
      </c>
      <c r="AC54" s="187">
        <v>0</v>
      </c>
      <c r="AD54" s="187">
        <v>0</v>
      </c>
      <c r="AE54" s="187">
        <v>0</v>
      </c>
      <c r="AF54" s="187">
        <v>0</v>
      </c>
      <c r="AG54" s="187">
        <v>0</v>
      </c>
      <c r="AH54" s="187">
        <v>0</v>
      </c>
      <c r="AI54" s="187">
        <v>0</v>
      </c>
      <c r="AJ54" s="187">
        <f t="shared" si="3"/>
        <v>8123.5200700000005</v>
      </c>
      <c r="AK54" s="188"/>
      <c r="AL54" s="188"/>
      <c r="AM54" s="188"/>
    </row>
    <row r="55" spans="1:39" s="553" customFormat="1" x14ac:dyDescent="0.2">
      <c r="A55" s="199" t="s">
        <v>1393</v>
      </c>
      <c r="B55" s="187">
        <v>0</v>
      </c>
      <c r="C55" s="187">
        <v>0</v>
      </c>
      <c r="D55" s="187">
        <v>0</v>
      </c>
      <c r="E55" s="187">
        <v>3120.5338500000003</v>
      </c>
      <c r="F55" s="187">
        <v>1499.88309</v>
      </c>
      <c r="G55" s="187">
        <v>0</v>
      </c>
      <c r="H55" s="187">
        <v>0</v>
      </c>
      <c r="I55" s="187">
        <v>1514.452</v>
      </c>
      <c r="J55" s="187">
        <v>0</v>
      </c>
      <c r="K55" s="187">
        <v>0</v>
      </c>
      <c r="L55" s="187">
        <v>0</v>
      </c>
      <c r="M55" s="187">
        <v>0</v>
      </c>
      <c r="N55" s="187">
        <v>8.2568900000000003</v>
      </c>
      <c r="O55" s="187">
        <v>0</v>
      </c>
      <c r="P55" s="187">
        <v>0</v>
      </c>
      <c r="Q55" s="187">
        <v>1728.42832</v>
      </c>
      <c r="R55" s="187">
        <v>0</v>
      </c>
      <c r="S55" s="187">
        <v>0</v>
      </c>
      <c r="T55" s="187">
        <v>2134.7534500000002</v>
      </c>
      <c r="U55" s="187">
        <v>0</v>
      </c>
      <c r="V55" s="187">
        <v>0</v>
      </c>
      <c r="W55" s="187">
        <v>0</v>
      </c>
      <c r="X55" s="187">
        <v>38.628830000000001</v>
      </c>
      <c r="Y55" s="187">
        <v>8.2576800000000006</v>
      </c>
      <c r="Z55" s="187">
        <v>0</v>
      </c>
      <c r="AA55" s="187">
        <v>0</v>
      </c>
      <c r="AB55" s="187">
        <v>0</v>
      </c>
      <c r="AC55" s="187">
        <v>0</v>
      </c>
      <c r="AD55" s="187">
        <v>0</v>
      </c>
      <c r="AE55" s="187">
        <v>0</v>
      </c>
      <c r="AF55" s="187">
        <v>0</v>
      </c>
      <c r="AG55" s="187">
        <v>2078.9007999999999</v>
      </c>
      <c r="AH55" s="187">
        <v>0</v>
      </c>
      <c r="AI55" s="187">
        <v>8.2568400000000004</v>
      </c>
      <c r="AJ55" s="1142">
        <f t="shared" si="3"/>
        <v>12140.35175</v>
      </c>
      <c r="AK55" s="188"/>
      <c r="AL55" s="188"/>
      <c r="AM55" s="188"/>
    </row>
    <row r="56" spans="1:39" s="552" customFormat="1" x14ac:dyDescent="0.2">
      <c r="A56" s="1343" t="s">
        <v>811</v>
      </c>
      <c r="B56" s="1748">
        <f>SUM(B57:B79)</f>
        <v>3193.9855799999996</v>
      </c>
      <c r="C56" s="1748">
        <f t="shared" ref="C56:AI56" si="4">SUM(C57:C79)</f>
        <v>298424.41908999998</v>
      </c>
      <c r="D56" s="1748">
        <f t="shared" si="4"/>
        <v>379734.38413000008</v>
      </c>
      <c r="E56" s="1748">
        <f t="shared" si="4"/>
        <v>380274.45449999999</v>
      </c>
      <c r="F56" s="1748">
        <f t="shared" si="4"/>
        <v>113510.67398000001</v>
      </c>
      <c r="G56" s="1748">
        <f t="shared" si="4"/>
        <v>261.88307000000003</v>
      </c>
      <c r="H56" s="1748">
        <f t="shared" si="4"/>
        <v>168872.50451999999</v>
      </c>
      <c r="I56" s="1748">
        <f t="shared" si="4"/>
        <v>440687.29003999999</v>
      </c>
      <c r="J56" s="1748">
        <f t="shared" si="4"/>
        <v>1497.27844</v>
      </c>
      <c r="K56" s="1748">
        <f t="shared" si="4"/>
        <v>88911.373080000019</v>
      </c>
      <c r="L56" s="1748">
        <f t="shared" si="4"/>
        <v>6635.1350899999998</v>
      </c>
      <c r="M56" s="1748">
        <f t="shared" si="4"/>
        <v>5491.1653000000006</v>
      </c>
      <c r="N56" s="1748">
        <f t="shared" si="4"/>
        <v>37740.658640000001</v>
      </c>
      <c r="O56" s="1748">
        <f t="shared" si="4"/>
        <v>346466.21564000001</v>
      </c>
      <c r="P56" s="1748">
        <f t="shared" si="4"/>
        <v>0</v>
      </c>
      <c r="Q56" s="1748">
        <f t="shared" si="4"/>
        <v>430267.02022000001</v>
      </c>
      <c r="R56" s="1748">
        <f t="shared" si="4"/>
        <v>39961.387840000003</v>
      </c>
      <c r="S56" s="1748">
        <f t="shared" si="4"/>
        <v>31206.557410000001</v>
      </c>
      <c r="T56" s="1748">
        <f t="shared" si="4"/>
        <v>376806.4515400001</v>
      </c>
      <c r="U56" s="1748">
        <f t="shared" si="4"/>
        <v>379597.45552999998</v>
      </c>
      <c r="V56" s="1748">
        <f t="shared" si="4"/>
        <v>49742.548849999999</v>
      </c>
      <c r="W56" s="1748">
        <f t="shared" si="4"/>
        <v>168105.22923999999</v>
      </c>
      <c r="X56" s="1748">
        <f t="shared" si="4"/>
        <v>32472.593799999999</v>
      </c>
      <c r="Y56" s="1748">
        <f t="shared" si="4"/>
        <v>56861.855680000001</v>
      </c>
      <c r="Z56" s="1748">
        <f t="shared" si="4"/>
        <v>56857.655890000002</v>
      </c>
      <c r="AA56" s="1748">
        <f t="shared" si="4"/>
        <v>172950.06287999998</v>
      </c>
      <c r="AB56" s="1748">
        <f t="shared" si="4"/>
        <v>11358.553</v>
      </c>
      <c r="AC56" s="1748">
        <f t="shared" si="4"/>
        <v>157486.97375999999</v>
      </c>
      <c r="AD56" s="1748">
        <f t="shared" si="4"/>
        <v>18668.097320000001</v>
      </c>
      <c r="AE56" s="1748">
        <f t="shared" si="4"/>
        <v>144035.97708999994</v>
      </c>
      <c r="AF56" s="1748">
        <f t="shared" si="4"/>
        <v>7170.8920100000005</v>
      </c>
      <c r="AG56" s="1748">
        <f t="shared" si="4"/>
        <v>186241.39652000004</v>
      </c>
      <c r="AH56" s="1748">
        <f t="shared" si="4"/>
        <v>11599.550367205165</v>
      </c>
      <c r="AI56" s="1748">
        <f t="shared" si="4"/>
        <v>97241.154609999998</v>
      </c>
      <c r="AJ56" s="1749">
        <f>SUM(B56:AI56)</f>
        <v>4700332.8346572043</v>
      </c>
      <c r="AK56" s="186"/>
      <c r="AL56" s="186"/>
      <c r="AM56" s="186"/>
    </row>
    <row r="57" spans="1:39" s="553" customFormat="1" x14ac:dyDescent="0.2">
      <c r="A57" s="197" t="s">
        <v>958</v>
      </c>
      <c r="B57" s="187">
        <v>0</v>
      </c>
      <c r="C57" s="187">
        <v>22530.002639999999</v>
      </c>
      <c r="D57" s="187">
        <v>38619.494420000003</v>
      </c>
      <c r="E57" s="187">
        <v>24122.957850000003</v>
      </c>
      <c r="F57" s="187">
        <v>211.76613</v>
      </c>
      <c r="G57" s="187">
        <v>0</v>
      </c>
      <c r="H57" s="187">
        <v>0</v>
      </c>
      <c r="I57" s="187">
        <v>-2.5906500000000001</v>
      </c>
      <c r="J57" s="187">
        <v>0</v>
      </c>
      <c r="K57" s="187">
        <v>0</v>
      </c>
      <c r="L57" s="187">
        <v>0</v>
      </c>
      <c r="M57" s="187">
        <v>0</v>
      </c>
      <c r="N57" s="187">
        <v>0</v>
      </c>
      <c r="O57" s="187">
        <v>3477.9100199999998</v>
      </c>
      <c r="P57" s="187">
        <v>0</v>
      </c>
      <c r="Q57" s="187">
        <v>136.28020999999998</v>
      </c>
      <c r="R57" s="187">
        <v>0</v>
      </c>
      <c r="S57" s="187">
        <v>4.6759999999999993</v>
      </c>
      <c r="T57" s="187">
        <v>14149.223820000001</v>
      </c>
      <c r="U57" s="187">
        <v>9849.0079600000008</v>
      </c>
      <c r="V57" s="187">
        <v>95.853570000000005</v>
      </c>
      <c r="W57" s="187">
        <v>7.7688800000000047</v>
      </c>
      <c r="X57" s="187">
        <v>0</v>
      </c>
      <c r="Y57" s="187">
        <v>35.891640000000002</v>
      </c>
      <c r="Z57" s="187">
        <v>-1.431E-2</v>
      </c>
      <c r="AA57" s="187">
        <v>724.90899999999999</v>
      </c>
      <c r="AB57" s="187">
        <v>0</v>
      </c>
      <c r="AC57" s="187">
        <v>155.61410999999998</v>
      </c>
      <c r="AD57" s="187">
        <v>717.54854</v>
      </c>
      <c r="AE57" s="187">
        <v>1369.9296099999999</v>
      </c>
      <c r="AF57" s="187">
        <v>0</v>
      </c>
      <c r="AG57" s="187">
        <v>3591.5086199999969</v>
      </c>
      <c r="AH57" s="187">
        <v>4346.2582053683209</v>
      </c>
      <c r="AI57" s="187">
        <v>1283.42407</v>
      </c>
      <c r="AJ57" s="187">
        <f>SUM(B57:AI57)</f>
        <v>125427.42033536833</v>
      </c>
      <c r="AK57" s="188"/>
      <c r="AL57" s="188"/>
      <c r="AM57" s="188"/>
    </row>
    <row r="58" spans="1:39" s="553" customFormat="1" x14ac:dyDescent="0.2">
      <c r="A58" s="197" t="s">
        <v>1909</v>
      </c>
      <c r="B58" s="187">
        <v>0</v>
      </c>
      <c r="C58" s="187">
        <v>6.1357100000000004</v>
      </c>
      <c r="D58" s="187">
        <v>3.5420100000000003</v>
      </c>
      <c r="E58" s="187">
        <v>0</v>
      </c>
      <c r="F58" s="187">
        <v>0</v>
      </c>
      <c r="G58" s="187">
        <v>0</v>
      </c>
      <c r="H58" s="187">
        <v>0</v>
      </c>
      <c r="I58" s="187">
        <v>-0.11904000000000001</v>
      </c>
      <c r="J58" s="187">
        <v>0</v>
      </c>
      <c r="K58" s="187">
        <v>398.76597000000004</v>
      </c>
      <c r="L58" s="187">
        <v>0</v>
      </c>
      <c r="M58" s="187">
        <v>0.42052999999999996</v>
      </c>
      <c r="N58" s="187">
        <v>0</v>
      </c>
      <c r="O58" s="187">
        <v>9.0876099999999997</v>
      </c>
      <c r="P58" s="187">
        <v>0</v>
      </c>
      <c r="Q58" s="187">
        <v>76.211250000000007</v>
      </c>
      <c r="R58" s="187">
        <v>0</v>
      </c>
      <c r="S58" s="187">
        <v>7.4999999999999997E-2</v>
      </c>
      <c r="T58" s="187">
        <v>0</v>
      </c>
      <c r="U58" s="187">
        <v>1.681</v>
      </c>
      <c r="V58" s="187">
        <v>8.8069999999999996E-2</v>
      </c>
      <c r="W58" s="187">
        <v>88.205490000000012</v>
      </c>
      <c r="X58" s="187">
        <v>0</v>
      </c>
      <c r="Y58" s="187">
        <v>0.87520000000000009</v>
      </c>
      <c r="Z58" s="187">
        <v>0</v>
      </c>
      <c r="AA58" s="187">
        <v>0</v>
      </c>
      <c r="AB58" s="187">
        <v>0</v>
      </c>
      <c r="AC58" s="187">
        <v>0</v>
      </c>
      <c r="AD58" s="187">
        <v>0</v>
      </c>
      <c r="AE58" s="187">
        <v>135.99489000000003</v>
      </c>
      <c r="AF58" s="187">
        <v>0</v>
      </c>
      <c r="AG58" s="187">
        <v>0</v>
      </c>
      <c r="AH58" s="187">
        <v>0.69303747703880003</v>
      </c>
      <c r="AI58" s="187">
        <v>0.50107000000000002</v>
      </c>
      <c r="AJ58" s="187">
        <f t="shared" ref="AJ58:AJ79" si="5">SUM(B58:AI58)</f>
        <v>722.15779747703891</v>
      </c>
      <c r="AK58" s="188"/>
      <c r="AL58" s="188"/>
      <c r="AM58" s="188"/>
    </row>
    <row r="59" spans="1:39" s="553" customFormat="1" x14ac:dyDescent="0.2">
      <c r="A59" s="199" t="s">
        <v>1394</v>
      </c>
      <c r="B59" s="187">
        <v>11.4566</v>
      </c>
      <c r="C59" s="187">
        <v>5282.7744699999994</v>
      </c>
      <c r="D59" s="187">
        <v>10148.632379999999</v>
      </c>
      <c r="E59" s="187">
        <v>6016.6864299999997</v>
      </c>
      <c r="F59" s="187">
        <v>2795.15202</v>
      </c>
      <c r="G59" s="187">
        <v>0</v>
      </c>
      <c r="H59" s="187">
        <v>1604.2631000000001</v>
      </c>
      <c r="I59" s="187">
        <v>4589.91032</v>
      </c>
      <c r="J59" s="187">
        <v>432.86624999999998</v>
      </c>
      <c r="K59" s="187">
        <v>13522.846659999999</v>
      </c>
      <c r="L59" s="187">
        <v>0</v>
      </c>
      <c r="M59" s="187">
        <v>1086.2694299999998</v>
      </c>
      <c r="N59" s="187">
        <v>68.491759999999999</v>
      </c>
      <c r="O59" s="187">
        <v>4426.4350899999999</v>
      </c>
      <c r="P59" s="187">
        <v>0</v>
      </c>
      <c r="Q59" s="187">
        <v>1854.45127</v>
      </c>
      <c r="R59" s="187">
        <v>2885.8016000000002</v>
      </c>
      <c r="S59" s="187">
        <v>247.72744999999998</v>
      </c>
      <c r="T59" s="187">
        <v>2766.0336200000002</v>
      </c>
      <c r="U59" s="187">
        <v>4755.7637300000006</v>
      </c>
      <c r="V59" s="187">
        <v>3819.8860800000002</v>
      </c>
      <c r="W59" s="187">
        <v>2761.2767199999998</v>
      </c>
      <c r="X59" s="187">
        <v>40.331650000000003</v>
      </c>
      <c r="Y59" s="187">
        <v>3432.2811299999998</v>
      </c>
      <c r="Z59" s="187">
        <v>1055.9199900000001</v>
      </c>
      <c r="AA59" s="187">
        <v>3305.0461399999995</v>
      </c>
      <c r="AB59" s="187">
        <v>18.986999999999998</v>
      </c>
      <c r="AC59" s="187">
        <v>726.91972999999996</v>
      </c>
      <c r="AD59" s="187">
        <v>1243.3604800000001</v>
      </c>
      <c r="AE59" s="187">
        <v>3261.51116</v>
      </c>
      <c r="AF59" s="187">
        <v>16.71557</v>
      </c>
      <c r="AG59" s="187">
        <v>3797.013629999999</v>
      </c>
      <c r="AH59" s="187">
        <v>2267.1335403173302</v>
      </c>
      <c r="AI59" s="187">
        <v>1726.7225799999999</v>
      </c>
      <c r="AJ59" s="187">
        <f t="shared" si="5"/>
        <v>89968.667580317298</v>
      </c>
      <c r="AK59" s="188"/>
      <c r="AL59" s="188"/>
      <c r="AM59" s="188"/>
    </row>
    <row r="60" spans="1:39" s="553" customFormat="1" x14ac:dyDescent="0.2">
      <c r="A60" s="199" t="s">
        <v>1222</v>
      </c>
      <c r="B60" s="187">
        <v>0</v>
      </c>
      <c r="C60" s="187">
        <v>45940.280859999999</v>
      </c>
      <c r="D60" s="187">
        <v>26932.234640000002</v>
      </c>
      <c r="E60" s="187">
        <v>56496.801780000002</v>
      </c>
      <c r="F60" s="187">
        <v>19375.823390000001</v>
      </c>
      <c r="G60" s="187">
        <v>0</v>
      </c>
      <c r="H60" s="187">
        <v>11709.593730000001</v>
      </c>
      <c r="I60" s="187">
        <v>26040.789670000002</v>
      </c>
      <c r="J60" s="187">
        <v>0</v>
      </c>
      <c r="K60" s="187">
        <v>1978.25854</v>
      </c>
      <c r="L60" s="187">
        <v>0</v>
      </c>
      <c r="M60" s="187">
        <v>1320.5280500000001</v>
      </c>
      <c r="N60" s="187">
        <v>10612.20219</v>
      </c>
      <c r="O60" s="187">
        <v>43658.978600000002</v>
      </c>
      <c r="P60" s="187">
        <v>0</v>
      </c>
      <c r="Q60" s="187">
        <v>18256.949250000001</v>
      </c>
      <c r="R60" s="187">
        <v>3909.17668</v>
      </c>
      <c r="S60" s="187">
        <v>4403.1866699999982</v>
      </c>
      <c r="T60" s="187">
        <v>31679.159070000002</v>
      </c>
      <c r="U60" s="187">
        <v>39589.822759999995</v>
      </c>
      <c r="V60" s="187">
        <v>12735.416630000002</v>
      </c>
      <c r="W60" s="187">
        <v>9587.839539999999</v>
      </c>
      <c r="X60" s="187">
        <v>761.72915</v>
      </c>
      <c r="Y60" s="187">
        <v>2242.9017400000002</v>
      </c>
      <c r="Z60" s="187">
        <v>3782.8870000000002</v>
      </c>
      <c r="AA60" s="187">
        <v>19585.209129999999</v>
      </c>
      <c r="AB60" s="187">
        <v>3989.3139999999999</v>
      </c>
      <c r="AC60" s="187">
        <v>13026.627769999999</v>
      </c>
      <c r="AD60" s="187">
        <v>2201.2613099999999</v>
      </c>
      <c r="AE60" s="187">
        <v>16207.38507</v>
      </c>
      <c r="AF60" s="187">
        <v>3190.29709</v>
      </c>
      <c r="AG60" s="187">
        <v>30101.998980000015</v>
      </c>
      <c r="AH60" s="187">
        <v>2116.4843141481479</v>
      </c>
      <c r="AI60" s="187">
        <v>5697.3098200000004</v>
      </c>
      <c r="AJ60" s="187">
        <f t="shared" si="5"/>
        <v>467130.44742414827</v>
      </c>
      <c r="AK60" s="188"/>
      <c r="AL60" s="188"/>
      <c r="AM60" s="188"/>
    </row>
    <row r="61" spans="1:39" s="553" customFormat="1" x14ac:dyDescent="0.2">
      <c r="A61" s="199" t="s">
        <v>2138</v>
      </c>
      <c r="B61" s="187">
        <v>0</v>
      </c>
      <c r="C61" s="187">
        <v>0</v>
      </c>
      <c r="D61" s="187">
        <v>0</v>
      </c>
      <c r="E61" s="187">
        <v>0</v>
      </c>
      <c r="F61" s="187">
        <v>0</v>
      </c>
      <c r="G61" s="187">
        <v>0</v>
      </c>
      <c r="H61" s="187">
        <v>0</v>
      </c>
      <c r="I61" s="187">
        <v>0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0</v>
      </c>
      <c r="Q61" s="187">
        <v>0</v>
      </c>
      <c r="R61" s="187">
        <v>0</v>
      </c>
      <c r="S61" s="187">
        <v>0</v>
      </c>
      <c r="T61" s="187">
        <v>0</v>
      </c>
      <c r="U61" s="187">
        <v>0</v>
      </c>
      <c r="V61" s="187">
        <v>0</v>
      </c>
      <c r="W61" s="187">
        <v>0</v>
      </c>
      <c r="X61" s="187">
        <v>0</v>
      </c>
      <c r="Y61" s="187">
        <v>0</v>
      </c>
      <c r="Z61" s="187">
        <v>0</v>
      </c>
      <c r="AA61" s="187">
        <v>0</v>
      </c>
      <c r="AB61" s="187">
        <v>0</v>
      </c>
      <c r="AC61" s="187">
        <v>2524.8908199999996</v>
      </c>
      <c r="AD61" s="187">
        <v>0</v>
      </c>
      <c r="AE61" s="187">
        <v>0</v>
      </c>
      <c r="AF61" s="187">
        <v>0</v>
      </c>
      <c r="AG61" s="187">
        <v>0</v>
      </c>
      <c r="AH61" s="187">
        <v>0</v>
      </c>
      <c r="AI61" s="187">
        <v>0</v>
      </c>
      <c r="AJ61" s="187">
        <f t="shared" si="5"/>
        <v>2524.8908199999996</v>
      </c>
      <c r="AK61" s="188"/>
      <c r="AL61" s="188"/>
      <c r="AM61" s="188"/>
    </row>
    <row r="62" spans="1:39" s="553" customFormat="1" x14ac:dyDescent="0.2">
      <c r="A62" s="200" t="s">
        <v>1925</v>
      </c>
      <c r="B62" s="187">
        <v>0</v>
      </c>
      <c r="C62" s="187">
        <v>22.11243</v>
      </c>
      <c r="D62" s="187">
        <v>81.671390000000002</v>
      </c>
      <c r="E62" s="187">
        <v>1748.6455700000001</v>
      </c>
      <c r="F62" s="187">
        <v>3.1800000000000002E-2</v>
      </c>
      <c r="G62" s="187">
        <v>0</v>
      </c>
      <c r="H62" s="187">
        <v>0</v>
      </c>
      <c r="I62" s="187">
        <v>524.69462999999996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7">
        <v>3.27</v>
      </c>
      <c r="P62" s="187">
        <v>0</v>
      </c>
      <c r="Q62" s="187">
        <v>213008.59203</v>
      </c>
      <c r="R62" s="187">
        <v>0</v>
      </c>
      <c r="S62" s="187">
        <v>0</v>
      </c>
      <c r="T62" s="187">
        <v>-5.4450000000000005E-2</v>
      </c>
      <c r="U62" s="187">
        <v>116.50302000000001</v>
      </c>
      <c r="V62" s="187">
        <v>1.576E-2</v>
      </c>
      <c r="W62" s="187">
        <v>0</v>
      </c>
      <c r="X62" s="187">
        <v>0</v>
      </c>
      <c r="Y62" s="187">
        <v>0</v>
      </c>
      <c r="Z62" s="187">
        <v>2.1900000000000001E-3</v>
      </c>
      <c r="AA62" s="187">
        <v>0</v>
      </c>
      <c r="AB62" s="187">
        <v>0</v>
      </c>
      <c r="AC62" s="187">
        <v>1850.5108400000001</v>
      </c>
      <c r="AD62" s="187">
        <v>0</v>
      </c>
      <c r="AE62" s="187">
        <v>0</v>
      </c>
      <c r="AF62" s="187">
        <v>0</v>
      </c>
      <c r="AG62" s="187">
        <v>10.095149999999983</v>
      </c>
      <c r="AH62" s="187">
        <v>0</v>
      </c>
      <c r="AI62" s="187">
        <v>9.5999999999999992E-4</v>
      </c>
      <c r="AJ62" s="187">
        <f t="shared" si="5"/>
        <v>217366.09132000004</v>
      </c>
      <c r="AK62" s="188"/>
      <c r="AL62" s="188"/>
      <c r="AM62" s="188"/>
    </row>
    <row r="63" spans="1:39" s="553" customFormat="1" x14ac:dyDescent="0.2">
      <c r="A63" s="200" t="s">
        <v>2017</v>
      </c>
      <c r="B63" s="187">
        <v>0</v>
      </c>
      <c r="C63" s="187">
        <v>2231.3260399999999</v>
      </c>
      <c r="D63" s="187">
        <v>4766.8341399999999</v>
      </c>
      <c r="E63" s="187">
        <v>11402.070960000001</v>
      </c>
      <c r="F63" s="187">
        <v>6129.5905699999994</v>
      </c>
      <c r="G63" s="187">
        <v>0</v>
      </c>
      <c r="H63" s="187">
        <v>316.70447999999999</v>
      </c>
      <c r="I63" s="187">
        <v>2287.0788499999999</v>
      </c>
      <c r="J63" s="187">
        <v>0</v>
      </c>
      <c r="K63" s="187">
        <v>5.8986800000000006</v>
      </c>
      <c r="L63" s="187">
        <v>0</v>
      </c>
      <c r="M63" s="187">
        <v>1.2670000000000001E-2</v>
      </c>
      <c r="N63" s="187">
        <v>17.909980000000001</v>
      </c>
      <c r="O63" s="187">
        <v>452.54828999999995</v>
      </c>
      <c r="P63" s="187">
        <v>0</v>
      </c>
      <c r="Q63" s="187">
        <v>373.72295000000003</v>
      </c>
      <c r="R63" s="187">
        <v>0</v>
      </c>
      <c r="S63" s="187">
        <v>8.4240000000000013</v>
      </c>
      <c r="T63" s="187">
        <v>7011.4642800000001</v>
      </c>
      <c r="U63" s="187">
        <v>5624.2638399999996</v>
      </c>
      <c r="V63" s="187">
        <v>19.421220000000002</v>
      </c>
      <c r="W63" s="187">
        <v>7.7176800000000005</v>
      </c>
      <c r="X63" s="187">
        <v>0</v>
      </c>
      <c r="Y63" s="187">
        <v>-3.5000000000000001E-3</v>
      </c>
      <c r="Z63" s="187">
        <v>29.010270000000002</v>
      </c>
      <c r="AA63" s="187">
        <v>1187.01713</v>
      </c>
      <c r="AB63" s="187">
        <v>1.2E-2</v>
      </c>
      <c r="AC63" s="187">
        <v>1258.8288799999998</v>
      </c>
      <c r="AD63" s="187">
        <v>3.7679999999999998E-2</v>
      </c>
      <c r="AE63" s="187">
        <v>1018.88153</v>
      </c>
      <c r="AF63" s="187">
        <v>0</v>
      </c>
      <c r="AG63" s="187">
        <v>1804.74531</v>
      </c>
      <c r="AH63" s="187">
        <v>35.801068745502995</v>
      </c>
      <c r="AI63" s="187">
        <v>-23.2227</v>
      </c>
      <c r="AJ63" s="187">
        <f t="shared" si="5"/>
        <v>45966.096298745506</v>
      </c>
      <c r="AK63" s="188"/>
      <c r="AL63" s="188"/>
      <c r="AM63" s="188"/>
    </row>
    <row r="64" spans="1:39" s="553" customFormat="1" x14ac:dyDescent="0.2">
      <c r="A64" s="201" t="s">
        <v>2010</v>
      </c>
      <c r="B64" s="187">
        <v>187.28173999999999</v>
      </c>
      <c r="C64" s="187">
        <v>7280.4736299999995</v>
      </c>
      <c r="D64" s="187">
        <v>7427.9233700000004</v>
      </c>
      <c r="E64" s="187">
        <v>9298.431849999999</v>
      </c>
      <c r="F64" s="187">
        <v>531.28884000000005</v>
      </c>
      <c r="G64" s="187">
        <v>0</v>
      </c>
      <c r="H64" s="187">
        <v>2112.0370099999996</v>
      </c>
      <c r="I64" s="187">
        <v>3561.9055600000002</v>
      </c>
      <c r="J64" s="187">
        <v>0</v>
      </c>
      <c r="K64" s="187">
        <v>11379.30969</v>
      </c>
      <c r="L64" s="187">
        <v>0</v>
      </c>
      <c r="M64" s="187">
        <v>89.116500000000002</v>
      </c>
      <c r="N64" s="187">
        <v>260.21154999999999</v>
      </c>
      <c r="O64" s="187">
        <v>12247.92427</v>
      </c>
      <c r="P64" s="187">
        <v>0</v>
      </c>
      <c r="Q64" s="187">
        <v>9820.7112799999995</v>
      </c>
      <c r="R64" s="187">
        <v>8.5875499999999985</v>
      </c>
      <c r="S64" s="187">
        <v>2160.41255</v>
      </c>
      <c r="T64" s="187">
        <v>14941.9228</v>
      </c>
      <c r="U64" s="187">
        <v>11222.08525</v>
      </c>
      <c r="V64" s="187">
        <v>474.37238000000002</v>
      </c>
      <c r="W64" s="187">
        <v>918.30552</v>
      </c>
      <c r="X64" s="187">
        <v>65.008139999999997</v>
      </c>
      <c r="Y64" s="187">
        <v>160.34484</v>
      </c>
      <c r="Z64" s="187">
        <v>690.89382000000001</v>
      </c>
      <c r="AA64" s="187">
        <v>7746.3028099999992</v>
      </c>
      <c r="AB64" s="187">
        <v>6.6130000000000004</v>
      </c>
      <c r="AC64" s="187">
        <v>5101.4412499999999</v>
      </c>
      <c r="AD64" s="187">
        <v>0.61080999999999996</v>
      </c>
      <c r="AE64" s="187">
        <v>1931.7544599999999</v>
      </c>
      <c r="AF64" s="187">
        <v>0.49</v>
      </c>
      <c r="AG64" s="187">
        <v>-583.83907999999883</v>
      </c>
      <c r="AH64" s="187">
        <v>8.4822170545729989</v>
      </c>
      <c r="AI64" s="187">
        <v>4860.5208200000006</v>
      </c>
      <c r="AJ64" s="187">
        <f t="shared" si="5"/>
        <v>113910.92442705456</v>
      </c>
      <c r="AK64" s="188"/>
      <c r="AL64" s="188"/>
      <c r="AM64" s="188"/>
    </row>
    <row r="65" spans="1:39" s="553" customFormat="1" x14ac:dyDescent="0.2">
      <c r="A65" s="199" t="s">
        <v>1395</v>
      </c>
      <c r="B65" s="187">
        <v>698.45619999999997</v>
      </c>
      <c r="C65" s="187">
        <v>26159.444589999999</v>
      </c>
      <c r="D65" s="187">
        <v>39865.845150000001</v>
      </c>
      <c r="E65" s="187">
        <v>59578.794990000002</v>
      </c>
      <c r="F65" s="187">
        <v>4802.0042599999997</v>
      </c>
      <c r="G65" s="187">
        <v>0</v>
      </c>
      <c r="H65" s="187">
        <v>33682.345780000003</v>
      </c>
      <c r="I65" s="187">
        <v>60774.867310000001</v>
      </c>
      <c r="J65" s="187">
        <v>0</v>
      </c>
      <c r="K65" s="187">
        <v>5883.0909599999995</v>
      </c>
      <c r="L65" s="187">
        <v>0</v>
      </c>
      <c r="M65" s="187">
        <v>76.827149999999989</v>
      </c>
      <c r="N65" s="187">
        <v>673.2443300000001</v>
      </c>
      <c r="O65" s="187">
        <v>41021.935369999999</v>
      </c>
      <c r="P65" s="187">
        <v>0</v>
      </c>
      <c r="Q65" s="187">
        <v>42410.044049999997</v>
      </c>
      <c r="R65" s="187">
        <v>859.37162000000001</v>
      </c>
      <c r="S65" s="187">
        <v>5364.9155799999999</v>
      </c>
      <c r="T65" s="187">
        <v>61448.777369999996</v>
      </c>
      <c r="U65" s="187">
        <v>67853.322939999998</v>
      </c>
      <c r="V65" s="187">
        <v>9460.3015500000001</v>
      </c>
      <c r="W65" s="187">
        <v>3273.2416600000001</v>
      </c>
      <c r="X65" s="187">
        <v>1094.9316000000001</v>
      </c>
      <c r="Y65" s="187">
        <v>1503.5449600000002</v>
      </c>
      <c r="Z65" s="187">
        <v>6477.7830100000001</v>
      </c>
      <c r="AA65" s="187">
        <v>16906.852159999999</v>
      </c>
      <c r="AB65" s="187">
        <v>161.55000000000001</v>
      </c>
      <c r="AC65" s="187">
        <v>36941.543460000001</v>
      </c>
      <c r="AD65" s="187">
        <v>92.272170000000003</v>
      </c>
      <c r="AE65" s="187">
        <v>16556.810359999999</v>
      </c>
      <c r="AF65" s="187">
        <v>364.11096000000003</v>
      </c>
      <c r="AG65" s="187">
        <v>17385.279270000003</v>
      </c>
      <c r="AH65" s="187">
        <v>1519.9431352382221</v>
      </c>
      <c r="AI65" s="187">
        <v>35457.257039999997</v>
      </c>
      <c r="AJ65" s="187">
        <f t="shared" si="5"/>
        <v>598348.7089852381</v>
      </c>
      <c r="AK65" s="188"/>
      <c r="AL65" s="188"/>
      <c r="AM65" s="188"/>
    </row>
    <row r="66" spans="1:39" s="553" customFormat="1" x14ac:dyDescent="0.2">
      <c r="A66" s="199" t="s">
        <v>801</v>
      </c>
      <c r="B66" s="187">
        <v>166.65367999999998</v>
      </c>
      <c r="C66" s="187">
        <v>22767.254009999997</v>
      </c>
      <c r="D66" s="187">
        <v>28353.890649999998</v>
      </c>
      <c r="E66" s="187">
        <v>24813.339</v>
      </c>
      <c r="F66" s="187">
        <v>11868.503359999999</v>
      </c>
      <c r="G66" s="187">
        <v>0</v>
      </c>
      <c r="H66" s="187">
        <v>21042.929279999997</v>
      </c>
      <c r="I66" s="187">
        <v>31326.457589999995</v>
      </c>
      <c r="J66" s="187">
        <v>0</v>
      </c>
      <c r="K66" s="187">
        <v>3208.2059300000001</v>
      </c>
      <c r="L66" s="187">
        <v>0</v>
      </c>
      <c r="M66" s="187">
        <v>556.19574999999998</v>
      </c>
      <c r="N66" s="187">
        <v>665.2916899999999</v>
      </c>
      <c r="O66" s="187">
        <v>12497.434309999999</v>
      </c>
      <c r="P66" s="187">
        <v>0</v>
      </c>
      <c r="Q66" s="187">
        <v>36469.171940000007</v>
      </c>
      <c r="R66" s="187">
        <v>833.41942000000006</v>
      </c>
      <c r="S66" s="187">
        <v>1730.4520700000003</v>
      </c>
      <c r="T66" s="187">
        <v>22952.334620000001</v>
      </c>
      <c r="U66" s="187">
        <v>31647.869740000002</v>
      </c>
      <c r="V66" s="187">
        <v>3329.0364300000001</v>
      </c>
      <c r="W66" s="187">
        <v>2934.3655200000003</v>
      </c>
      <c r="X66" s="187">
        <v>75.195999999999998</v>
      </c>
      <c r="Y66" s="187">
        <v>813.82481000000007</v>
      </c>
      <c r="Z66" s="187">
        <v>5819.6379999999999</v>
      </c>
      <c r="AA66" s="187">
        <v>16101.349</v>
      </c>
      <c r="AB66" s="187">
        <v>166.477</v>
      </c>
      <c r="AC66" s="187">
        <v>13414.670740000001</v>
      </c>
      <c r="AD66" s="187">
        <v>417.41919999999993</v>
      </c>
      <c r="AE66" s="187">
        <v>7469.9211999999998</v>
      </c>
      <c r="AF66" s="187">
        <v>74.842399999999998</v>
      </c>
      <c r="AG66" s="187">
        <v>17959.959849999999</v>
      </c>
      <c r="AH66" s="187">
        <v>270.67945220950537</v>
      </c>
      <c r="AI66" s="187">
        <v>12908.024100000002</v>
      </c>
      <c r="AJ66" s="187">
        <f t="shared" si="5"/>
        <v>332654.80674220948</v>
      </c>
      <c r="AK66" s="188"/>
      <c r="AL66" s="188"/>
      <c r="AM66" s="188"/>
    </row>
    <row r="67" spans="1:39" s="553" customFormat="1" x14ac:dyDescent="0.2">
      <c r="A67" s="199" t="s">
        <v>1225</v>
      </c>
      <c r="B67" s="187">
        <v>13.90903</v>
      </c>
      <c r="C67" s="187">
        <v>4206.3994200000016</v>
      </c>
      <c r="D67" s="187">
        <v>6722.2789499999953</v>
      </c>
      <c r="E67" s="187">
        <v>10927.55118</v>
      </c>
      <c r="F67" s="187">
        <v>911.26422000000071</v>
      </c>
      <c r="G67" s="187">
        <v>0</v>
      </c>
      <c r="H67" s="187">
        <v>1359.8461700000018</v>
      </c>
      <c r="I67" s="187">
        <v>7457.0013000000044</v>
      </c>
      <c r="J67" s="187">
        <v>0</v>
      </c>
      <c r="K67" s="187">
        <v>411.17536999999965</v>
      </c>
      <c r="L67" s="187">
        <v>0</v>
      </c>
      <c r="M67" s="187">
        <v>17.521060000000055</v>
      </c>
      <c r="N67" s="187">
        <v>239.70620000000019</v>
      </c>
      <c r="O67" s="187">
        <v>763.21543000000338</v>
      </c>
      <c r="P67" s="187">
        <v>0</v>
      </c>
      <c r="Q67" s="187">
        <v>18156.835309999995</v>
      </c>
      <c r="R67" s="187">
        <v>7788.3693500000018</v>
      </c>
      <c r="S67" s="187">
        <v>-99.912629999999893</v>
      </c>
      <c r="T67" s="187">
        <v>8295.1539499999963</v>
      </c>
      <c r="U67" s="187">
        <v>2134.3415599999948</v>
      </c>
      <c r="V67" s="187">
        <v>2050.8669499999987</v>
      </c>
      <c r="W67" s="187">
        <v>205.84042999999971</v>
      </c>
      <c r="X67" s="187">
        <v>432.54793000000001</v>
      </c>
      <c r="Y67" s="187">
        <v>-0.13328000000002793</v>
      </c>
      <c r="Z67" s="187">
        <v>525.9546000000006</v>
      </c>
      <c r="AA67" s="187">
        <v>2577.2419599999971</v>
      </c>
      <c r="AB67" s="187">
        <v>0</v>
      </c>
      <c r="AC67" s="187">
        <v>4620.6987300000001</v>
      </c>
      <c r="AD67" s="187">
        <v>825.11900000000003</v>
      </c>
      <c r="AE67" s="187">
        <v>13782.432970000002</v>
      </c>
      <c r="AF67" s="187">
        <v>1415.4297099999999</v>
      </c>
      <c r="AG67" s="187">
        <v>23015.159009999996</v>
      </c>
      <c r="AH67" s="187">
        <v>339.06501770735741</v>
      </c>
      <c r="AI67" s="187">
        <v>8709.9780900000005</v>
      </c>
      <c r="AJ67" s="187">
        <f t="shared" si="5"/>
        <v>127804.85698770736</v>
      </c>
      <c r="AK67" s="188"/>
      <c r="AL67" s="188"/>
      <c r="AM67" s="188"/>
    </row>
    <row r="68" spans="1:39" s="553" customFormat="1" x14ac:dyDescent="0.2">
      <c r="A68" s="199" t="s">
        <v>1226</v>
      </c>
      <c r="B68" s="187">
        <v>0</v>
      </c>
      <c r="C68" s="187">
        <v>131329.34729999999</v>
      </c>
      <c r="D68" s="187">
        <v>91793.023209999999</v>
      </c>
      <c r="E68" s="187">
        <v>102031.72937</v>
      </c>
      <c r="F68" s="187">
        <v>54031.616900000001</v>
      </c>
      <c r="G68" s="187">
        <v>0</v>
      </c>
      <c r="H68" s="187">
        <v>73227.840190000003</v>
      </c>
      <c r="I68" s="187">
        <v>211820.97990000001</v>
      </c>
      <c r="J68" s="187">
        <v>0</v>
      </c>
      <c r="K68" s="187">
        <v>1817.1382899999999</v>
      </c>
      <c r="L68" s="187">
        <v>0</v>
      </c>
      <c r="M68" s="187">
        <v>781.26148999999998</v>
      </c>
      <c r="N68" s="187">
        <v>24462.640719999999</v>
      </c>
      <c r="O68" s="187">
        <v>181158.33594999998</v>
      </c>
      <c r="P68" s="187">
        <v>0</v>
      </c>
      <c r="Q68" s="187">
        <v>22526.79262601801</v>
      </c>
      <c r="R68" s="187">
        <v>22958.602329999998</v>
      </c>
      <c r="S68" s="187">
        <v>13792.206220000002</v>
      </c>
      <c r="T68" s="187">
        <v>150604.87971000001</v>
      </c>
      <c r="U68" s="187">
        <v>154122.48590999999</v>
      </c>
      <c r="V68" s="187">
        <v>15514.36141</v>
      </c>
      <c r="W68" s="187">
        <v>94916.471439999994</v>
      </c>
      <c r="X68" s="187">
        <v>29877.737089999999</v>
      </c>
      <c r="Y68" s="187">
        <v>42534.611929999999</v>
      </c>
      <c r="Z68" s="187">
        <v>30003.370890000002</v>
      </c>
      <c r="AA68" s="187">
        <v>78587.26526</v>
      </c>
      <c r="AB68" s="187">
        <v>6976.71</v>
      </c>
      <c r="AC68" s="187">
        <v>58643.942670000004</v>
      </c>
      <c r="AD68" s="187">
        <v>13126.766810000001</v>
      </c>
      <c r="AE68" s="187">
        <v>71542.824840000001</v>
      </c>
      <c r="AF68" s="187">
        <v>2057.8895299999999</v>
      </c>
      <c r="AG68" s="187">
        <v>45645.287190000017</v>
      </c>
      <c r="AH68" s="187">
        <v>211.69700531499998</v>
      </c>
      <c r="AI68" s="187">
        <v>6466.6181000000006</v>
      </c>
      <c r="AJ68" s="187">
        <f t="shared" si="5"/>
        <v>1732564.4342813329</v>
      </c>
      <c r="AK68" s="188"/>
      <c r="AL68" s="188"/>
      <c r="AM68" s="188"/>
    </row>
    <row r="69" spans="1:39" s="553" customFormat="1" x14ac:dyDescent="0.2">
      <c r="A69" s="199" t="s">
        <v>1227</v>
      </c>
      <c r="B69" s="187">
        <v>0</v>
      </c>
      <c r="C69" s="187">
        <v>10463.40812</v>
      </c>
      <c r="D69" s="187">
        <v>13358.07727</v>
      </c>
      <c r="E69" s="187">
        <v>18012.84318</v>
      </c>
      <c r="F69" s="187">
        <v>3117.4881399999995</v>
      </c>
      <c r="G69" s="187">
        <v>0</v>
      </c>
      <c r="H69" s="187">
        <v>2342.0666499999998</v>
      </c>
      <c r="I69" s="187">
        <v>7908.4397600000002</v>
      </c>
      <c r="J69" s="187">
        <v>0</v>
      </c>
      <c r="K69" s="187">
        <v>536.38401999999996</v>
      </c>
      <c r="L69" s="187">
        <v>0</v>
      </c>
      <c r="M69" s="187">
        <v>54.065839999999994</v>
      </c>
      <c r="N69" s="187">
        <v>408.82033000000001</v>
      </c>
      <c r="O69" s="187">
        <v>8754.3643100000008</v>
      </c>
      <c r="P69" s="187">
        <v>0</v>
      </c>
      <c r="Q69" s="187">
        <v>2203.6057099999998</v>
      </c>
      <c r="R69" s="187">
        <v>176.04791</v>
      </c>
      <c r="S69" s="187">
        <v>386.62020999999999</v>
      </c>
      <c r="T69" s="187">
        <v>7504.5564999999997</v>
      </c>
      <c r="U69" s="187">
        <v>9835.4031500000001</v>
      </c>
      <c r="V69" s="187">
        <v>1081.7066499999999</v>
      </c>
      <c r="W69" s="187">
        <v>1015.36685</v>
      </c>
      <c r="X69" s="187">
        <v>56.655329999999999</v>
      </c>
      <c r="Y69" s="187">
        <v>104.54001</v>
      </c>
      <c r="Z69" s="187">
        <v>712.97564999999997</v>
      </c>
      <c r="AA69" s="187">
        <v>4387.0682000000006</v>
      </c>
      <c r="AB69" s="187">
        <v>0</v>
      </c>
      <c r="AC69" s="187">
        <v>2416.4981299999999</v>
      </c>
      <c r="AD69" s="187">
        <v>19.441669999999998</v>
      </c>
      <c r="AE69" s="187">
        <v>2084.8072200000001</v>
      </c>
      <c r="AF69" s="187">
        <v>44.872920000000001</v>
      </c>
      <c r="AG69" s="187">
        <v>7024.4817199999998</v>
      </c>
      <c r="AH69" s="187">
        <v>393.06939875398518</v>
      </c>
      <c r="AI69" s="187">
        <v>611.81643999999994</v>
      </c>
      <c r="AJ69" s="187">
        <f t="shared" si="5"/>
        <v>105015.49128875395</v>
      </c>
      <c r="AK69" s="188"/>
      <c r="AL69" s="188"/>
      <c r="AM69" s="188"/>
    </row>
    <row r="70" spans="1:39" s="553" customFormat="1" x14ac:dyDescent="0.2">
      <c r="A70" s="199" t="s">
        <v>1396</v>
      </c>
      <c r="B70" s="187">
        <v>0</v>
      </c>
      <c r="C70" s="187">
        <v>533.36876000000007</v>
      </c>
      <c r="D70" s="187">
        <v>20459.62441</v>
      </c>
      <c r="E70" s="187">
        <v>31.568210000000001</v>
      </c>
      <c r="F70" s="187">
        <v>0</v>
      </c>
      <c r="G70" s="187">
        <v>0</v>
      </c>
      <c r="H70" s="187">
        <v>0</v>
      </c>
      <c r="I70" s="187">
        <v>0</v>
      </c>
      <c r="J70" s="187">
        <v>0</v>
      </c>
      <c r="K70" s="187">
        <v>91.9255</v>
      </c>
      <c r="L70" s="187">
        <v>0</v>
      </c>
      <c r="M70" s="187">
        <v>0</v>
      </c>
      <c r="N70" s="187">
        <v>0</v>
      </c>
      <c r="O70" s="187">
        <v>99.424000000000007</v>
      </c>
      <c r="P70" s="187">
        <v>0</v>
      </c>
      <c r="Q70" s="187">
        <v>2230.0758100000003</v>
      </c>
      <c r="R70" s="187">
        <v>0</v>
      </c>
      <c r="S70" s="187">
        <v>0</v>
      </c>
      <c r="T70" s="187">
        <v>239.30812</v>
      </c>
      <c r="U70" s="187">
        <v>6205.0545999999995</v>
      </c>
      <c r="V70" s="187">
        <v>0</v>
      </c>
      <c r="W70" s="187">
        <v>0</v>
      </c>
      <c r="X70" s="187">
        <v>0</v>
      </c>
      <c r="Y70" s="187">
        <v>14.70698</v>
      </c>
      <c r="Z70" s="187">
        <v>0</v>
      </c>
      <c r="AA70" s="187">
        <v>0</v>
      </c>
      <c r="AB70" s="187">
        <v>0</v>
      </c>
      <c r="AC70" s="187">
        <v>10816.343419999999</v>
      </c>
      <c r="AD70" s="187">
        <v>0</v>
      </c>
      <c r="AE70" s="187">
        <v>0</v>
      </c>
      <c r="AF70" s="187">
        <v>0</v>
      </c>
      <c r="AG70" s="187">
        <v>0</v>
      </c>
      <c r="AH70" s="187">
        <v>0</v>
      </c>
      <c r="AI70" s="187">
        <v>0</v>
      </c>
      <c r="AJ70" s="187">
        <f t="shared" si="5"/>
        <v>40721.399810000003</v>
      </c>
      <c r="AK70" s="188"/>
      <c r="AL70" s="188"/>
      <c r="AM70" s="188"/>
    </row>
    <row r="71" spans="1:39" s="553" customFormat="1" x14ac:dyDescent="0.2">
      <c r="A71" s="199" t="s">
        <v>2139</v>
      </c>
      <c r="B71" s="187">
        <v>0</v>
      </c>
      <c r="C71" s="187">
        <v>0</v>
      </c>
      <c r="D71" s="187">
        <v>0</v>
      </c>
      <c r="E71" s="187">
        <v>0</v>
      </c>
      <c r="F71" s="187">
        <v>0</v>
      </c>
      <c r="G71" s="187">
        <v>0</v>
      </c>
      <c r="H71" s="187">
        <v>0</v>
      </c>
      <c r="I71" s="187">
        <v>0</v>
      </c>
      <c r="J71" s="187">
        <v>0</v>
      </c>
      <c r="K71" s="187">
        <v>0</v>
      </c>
      <c r="L71" s="187">
        <v>0</v>
      </c>
      <c r="M71" s="187">
        <v>0</v>
      </c>
      <c r="N71" s="187">
        <v>0</v>
      </c>
      <c r="O71" s="187">
        <v>0</v>
      </c>
      <c r="P71" s="187">
        <v>0</v>
      </c>
      <c r="Q71" s="187">
        <v>0</v>
      </c>
      <c r="R71" s="187">
        <v>0</v>
      </c>
      <c r="S71" s="187">
        <v>23.247799999999998</v>
      </c>
      <c r="T71" s="187">
        <v>0</v>
      </c>
      <c r="U71" s="187">
        <v>0</v>
      </c>
      <c r="V71" s="187">
        <v>0</v>
      </c>
      <c r="W71" s="187">
        <v>0</v>
      </c>
      <c r="X71" s="187">
        <v>0</v>
      </c>
      <c r="Y71" s="187">
        <v>0</v>
      </c>
      <c r="Z71" s="187">
        <v>0</v>
      </c>
      <c r="AA71" s="187">
        <v>0</v>
      </c>
      <c r="AB71" s="187">
        <v>0</v>
      </c>
      <c r="AC71" s="187">
        <v>0</v>
      </c>
      <c r="AD71" s="187">
        <v>0</v>
      </c>
      <c r="AE71" s="187">
        <v>1499.1487</v>
      </c>
      <c r="AF71" s="187">
        <v>0</v>
      </c>
      <c r="AG71" s="187">
        <v>0</v>
      </c>
      <c r="AH71" s="187">
        <v>0</v>
      </c>
      <c r="AI71" s="187">
        <v>0.56999999999999995</v>
      </c>
      <c r="AJ71" s="187">
        <f t="shared" si="5"/>
        <v>1522.9665</v>
      </c>
      <c r="AK71" s="188"/>
      <c r="AL71" s="188"/>
      <c r="AM71" s="188"/>
    </row>
    <row r="72" spans="1:39" s="553" customFormat="1" x14ac:dyDescent="0.2">
      <c r="A72" s="199" t="s">
        <v>2027</v>
      </c>
      <c r="B72" s="187">
        <v>2116.2283299999999</v>
      </c>
      <c r="C72" s="187">
        <v>15916.739730000001</v>
      </c>
      <c r="D72" s="187">
        <v>86139.922989999992</v>
      </c>
      <c r="E72" s="187">
        <v>48347.716959999998</v>
      </c>
      <c r="F72" s="187">
        <v>6423.5620499999986</v>
      </c>
      <c r="G72" s="187">
        <v>0</v>
      </c>
      <c r="H72" s="187">
        <v>21406.221279999998</v>
      </c>
      <c r="I72" s="187">
        <v>80931.983800000002</v>
      </c>
      <c r="J72" s="187">
        <v>0</v>
      </c>
      <c r="K72" s="187">
        <v>42295.055039999999</v>
      </c>
      <c r="L72" s="187">
        <v>0</v>
      </c>
      <c r="M72" s="187">
        <v>1508.8846699999999</v>
      </c>
      <c r="N72" s="187">
        <v>280.94920999999999</v>
      </c>
      <c r="O72" s="187">
        <v>37127.956140000002</v>
      </c>
      <c r="P72" s="187">
        <v>0</v>
      </c>
      <c r="Q72" s="187">
        <v>52311.840059999995</v>
      </c>
      <c r="R72" s="187">
        <v>542.01138000000003</v>
      </c>
      <c r="S72" s="187">
        <v>3116.8132099999993</v>
      </c>
      <c r="T72" s="187">
        <v>48813.456879999998</v>
      </c>
      <c r="U72" s="187">
        <v>34993.12672</v>
      </c>
      <c r="V72" s="187">
        <v>1161.2218399999999</v>
      </c>
      <c r="W72" s="187">
        <v>52383.827960000002</v>
      </c>
      <c r="X72" s="187">
        <v>8.0198999999999998</v>
      </c>
      <c r="Y72" s="187">
        <v>5931.6017899999997</v>
      </c>
      <c r="Z72" s="187">
        <v>7759.2347800000007</v>
      </c>
      <c r="AA72" s="187">
        <v>20180.406900000002</v>
      </c>
      <c r="AB72" s="187">
        <v>37.539000000000001</v>
      </c>
      <c r="AC72" s="187">
        <v>5627.3434799999995</v>
      </c>
      <c r="AD72" s="187">
        <v>24.259650000000001</v>
      </c>
      <c r="AE72" s="187">
        <v>6970.4138599999997</v>
      </c>
      <c r="AF72" s="187">
        <v>6.24383</v>
      </c>
      <c r="AG72" s="187">
        <v>31916.216250000001</v>
      </c>
      <c r="AH72" s="187">
        <v>81.973419763437619</v>
      </c>
      <c r="AI72" s="187">
        <v>19268.82849</v>
      </c>
      <c r="AJ72" s="187">
        <f t="shared" si="5"/>
        <v>633629.59959976352</v>
      </c>
      <c r="AK72" s="188"/>
      <c r="AL72" s="188"/>
      <c r="AM72" s="188"/>
    </row>
    <row r="73" spans="1:39" s="553" customFormat="1" x14ac:dyDescent="0.2">
      <c r="A73" s="199" t="s">
        <v>1397</v>
      </c>
      <c r="B73" s="187">
        <v>0</v>
      </c>
      <c r="C73" s="187">
        <v>-25.243869999999998</v>
      </c>
      <c r="D73" s="187">
        <v>1928.2901199999999</v>
      </c>
      <c r="E73" s="187">
        <v>44</v>
      </c>
      <c r="F73" s="187">
        <v>0</v>
      </c>
      <c r="G73" s="187">
        <v>261.88307000000003</v>
      </c>
      <c r="H73" s="187">
        <v>0</v>
      </c>
      <c r="I73" s="187">
        <v>0</v>
      </c>
      <c r="J73" s="187">
        <v>0</v>
      </c>
      <c r="K73" s="187">
        <v>0</v>
      </c>
      <c r="L73" s="187">
        <v>6635.1350899999998</v>
      </c>
      <c r="M73" s="187">
        <v>0</v>
      </c>
      <c r="N73" s="187">
        <v>0</v>
      </c>
      <c r="O73" s="187">
        <v>0</v>
      </c>
      <c r="P73" s="187">
        <v>0</v>
      </c>
      <c r="Q73" s="187">
        <v>-25.910820000000001</v>
      </c>
      <c r="R73" s="187">
        <v>0</v>
      </c>
      <c r="S73" s="187">
        <v>0</v>
      </c>
      <c r="T73" s="187">
        <v>0</v>
      </c>
      <c r="U73" s="187">
        <v>0</v>
      </c>
      <c r="V73" s="187">
        <v>0</v>
      </c>
      <c r="W73" s="187">
        <v>0</v>
      </c>
      <c r="X73" s="187">
        <v>0</v>
      </c>
      <c r="Y73" s="187">
        <v>0</v>
      </c>
      <c r="Z73" s="187">
        <v>0</v>
      </c>
      <c r="AA73" s="187">
        <v>0</v>
      </c>
      <c r="AB73" s="187">
        <v>0</v>
      </c>
      <c r="AC73" s="187">
        <v>0</v>
      </c>
      <c r="AD73" s="187">
        <v>0</v>
      </c>
      <c r="AE73" s="187">
        <v>30.167650000000002</v>
      </c>
      <c r="AF73" s="187">
        <v>0</v>
      </c>
      <c r="AG73" s="187">
        <v>-7.2759576141834261E-15</v>
      </c>
      <c r="AH73" s="187">
        <v>0</v>
      </c>
      <c r="AI73" s="187">
        <v>0.9556</v>
      </c>
      <c r="AJ73" s="187">
        <f t="shared" si="5"/>
        <v>8849.2768399999986</v>
      </c>
      <c r="AK73" s="188"/>
      <c r="AL73" s="188"/>
      <c r="AM73" s="188"/>
    </row>
    <row r="74" spans="1:39" s="553" customFormat="1" x14ac:dyDescent="0.2">
      <c r="A74" s="203" t="s">
        <v>2142</v>
      </c>
      <c r="B74" s="187">
        <v>0</v>
      </c>
      <c r="C74" s="187">
        <v>135.84926000000002</v>
      </c>
      <c r="D74" s="187">
        <v>0</v>
      </c>
      <c r="E74" s="187">
        <v>0</v>
      </c>
      <c r="F74" s="187">
        <v>0</v>
      </c>
      <c r="G74" s="187">
        <v>0</v>
      </c>
      <c r="H74" s="187">
        <v>0</v>
      </c>
      <c r="I74" s="187">
        <v>0</v>
      </c>
      <c r="J74" s="187">
        <v>0</v>
      </c>
      <c r="K74" s="187">
        <v>6573.7047999999995</v>
      </c>
      <c r="L74" s="187">
        <v>0</v>
      </c>
      <c r="M74" s="187">
        <v>6.216E-2</v>
      </c>
      <c r="N74" s="187">
        <v>0</v>
      </c>
      <c r="O74" s="187">
        <v>874.22077999999999</v>
      </c>
      <c r="P74" s="187">
        <v>0</v>
      </c>
      <c r="Q74" s="187">
        <v>0</v>
      </c>
      <c r="R74" s="187">
        <v>0</v>
      </c>
      <c r="S74" s="187">
        <v>63.77428000000004</v>
      </c>
      <c r="T74" s="187">
        <v>0</v>
      </c>
      <c r="U74" s="187">
        <v>1126.9167399999999</v>
      </c>
      <c r="V74" s="187">
        <v>0</v>
      </c>
      <c r="W74" s="187">
        <v>0</v>
      </c>
      <c r="X74" s="187">
        <v>0</v>
      </c>
      <c r="Y74" s="187">
        <v>0</v>
      </c>
      <c r="Z74" s="187">
        <v>0</v>
      </c>
      <c r="AA74" s="187">
        <v>0</v>
      </c>
      <c r="AB74" s="187">
        <v>0.89</v>
      </c>
      <c r="AC74" s="187">
        <v>333.08555000000001</v>
      </c>
      <c r="AD74" s="187">
        <v>0</v>
      </c>
      <c r="AE74" s="187">
        <v>57.92906</v>
      </c>
      <c r="AF74" s="187">
        <v>0</v>
      </c>
      <c r="AG74" s="187">
        <v>0</v>
      </c>
      <c r="AH74" s="187">
        <v>0</v>
      </c>
      <c r="AI74" s="187">
        <v>0</v>
      </c>
      <c r="AJ74" s="187">
        <f t="shared" si="5"/>
        <v>9166.4326299999993</v>
      </c>
      <c r="AK74" s="188"/>
      <c r="AL74" s="188"/>
      <c r="AM74" s="188"/>
    </row>
    <row r="75" spans="1:39" s="553" customFormat="1" x14ac:dyDescent="0.2">
      <c r="A75" s="199" t="s">
        <v>940</v>
      </c>
      <c r="B75" s="187">
        <v>0</v>
      </c>
      <c r="C75" s="187">
        <v>3622.28451</v>
      </c>
      <c r="D75" s="187">
        <v>2838.92398</v>
      </c>
      <c r="E75" s="187">
        <v>316.61627000000004</v>
      </c>
      <c r="F75" s="187">
        <v>0</v>
      </c>
      <c r="G75" s="187">
        <v>0</v>
      </c>
      <c r="H75" s="187">
        <v>58.306849999999997</v>
      </c>
      <c r="I75" s="187">
        <v>0</v>
      </c>
      <c r="J75" s="187">
        <v>1064.41219</v>
      </c>
      <c r="K75" s="187">
        <v>809.61363000000006</v>
      </c>
      <c r="L75" s="187">
        <v>0</v>
      </c>
      <c r="M75" s="187">
        <v>0</v>
      </c>
      <c r="N75" s="187">
        <v>0</v>
      </c>
      <c r="O75" s="187">
        <v>-179.714</v>
      </c>
      <c r="P75" s="187">
        <v>0</v>
      </c>
      <c r="Q75" s="187">
        <v>6639.3609999999999</v>
      </c>
      <c r="R75" s="187">
        <v>0</v>
      </c>
      <c r="S75" s="187">
        <v>0</v>
      </c>
      <c r="T75" s="187">
        <v>1.4296900000000001</v>
      </c>
      <c r="U75" s="187">
        <v>26.51126</v>
      </c>
      <c r="V75" s="187">
        <v>0</v>
      </c>
      <c r="W75" s="187">
        <v>0</v>
      </c>
      <c r="X75" s="187">
        <v>1.3</v>
      </c>
      <c r="Y75" s="187">
        <v>35.676749999999998</v>
      </c>
      <c r="Z75" s="187">
        <v>0</v>
      </c>
      <c r="AA75" s="187">
        <v>1048.8701899999999</v>
      </c>
      <c r="AB75" s="187">
        <v>0</v>
      </c>
      <c r="AC75" s="187">
        <v>27.882000000000001</v>
      </c>
      <c r="AD75" s="187">
        <v>0</v>
      </c>
      <c r="AE75" s="187">
        <v>32.404589999999999</v>
      </c>
      <c r="AF75" s="187">
        <v>0</v>
      </c>
      <c r="AG75" s="187">
        <v>0</v>
      </c>
      <c r="AH75" s="187">
        <v>1.8796055752079999</v>
      </c>
      <c r="AI75" s="187">
        <v>208.68899999999999</v>
      </c>
      <c r="AJ75" s="187">
        <f t="shared" si="5"/>
        <v>16554.447515575208</v>
      </c>
      <c r="AK75" s="188"/>
      <c r="AL75" s="188"/>
      <c r="AM75" s="188"/>
    </row>
    <row r="76" spans="1:39" s="553" customFormat="1" x14ac:dyDescent="0.2">
      <c r="A76" s="199" t="s">
        <v>1117</v>
      </c>
      <c r="B76" s="187">
        <v>0</v>
      </c>
      <c r="C76" s="187">
        <v>22.461479999999998</v>
      </c>
      <c r="D76" s="187">
        <v>294.17505</v>
      </c>
      <c r="E76" s="187">
        <v>127.3263</v>
      </c>
      <c r="F76" s="187">
        <v>2.68682</v>
      </c>
      <c r="G76" s="187">
        <v>0</v>
      </c>
      <c r="H76" s="187">
        <v>10.35</v>
      </c>
      <c r="I76" s="187">
        <v>108.79903999999999</v>
      </c>
      <c r="J76" s="187">
        <v>0</v>
      </c>
      <c r="K76" s="187">
        <v>0</v>
      </c>
      <c r="L76" s="187">
        <v>0</v>
      </c>
      <c r="M76" s="187">
        <v>0</v>
      </c>
      <c r="N76" s="187">
        <v>0</v>
      </c>
      <c r="O76" s="187">
        <v>70.332700000000003</v>
      </c>
      <c r="P76" s="187">
        <v>0</v>
      </c>
      <c r="Q76" s="187">
        <v>0</v>
      </c>
      <c r="R76" s="187">
        <v>0</v>
      </c>
      <c r="S76" s="187">
        <v>3.9390000000000001</v>
      </c>
      <c r="T76" s="187">
        <v>134.63055</v>
      </c>
      <c r="U76" s="187">
        <v>1.8566800000000001</v>
      </c>
      <c r="V76" s="187">
        <v>3.1E-4</v>
      </c>
      <c r="W76" s="187">
        <v>5.0015499999999999</v>
      </c>
      <c r="X76" s="187">
        <v>0</v>
      </c>
      <c r="Y76" s="187">
        <v>0</v>
      </c>
      <c r="Z76" s="187">
        <v>0</v>
      </c>
      <c r="AA76" s="187">
        <v>0</v>
      </c>
      <c r="AB76" s="187">
        <v>0.46100000000000002</v>
      </c>
      <c r="AC76" s="187">
        <v>0.13218000000000002</v>
      </c>
      <c r="AD76" s="187">
        <v>0</v>
      </c>
      <c r="AE76" s="187">
        <v>78.867829999999998</v>
      </c>
      <c r="AF76" s="187">
        <v>0</v>
      </c>
      <c r="AG76" s="187">
        <v>5.1214299999999993</v>
      </c>
      <c r="AH76" s="187">
        <v>5.2517831299648003</v>
      </c>
      <c r="AI76" s="187">
        <v>11.970450000000001</v>
      </c>
      <c r="AJ76" s="187">
        <f t="shared" si="5"/>
        <v>883.36415312996485</v>
      </c>
      <c r="AK76" s="188"/>
      <c r="AL76" s="188"/>
      <c r="AM76" s="188"/>
    </row>
    <row r="77" spans="1:39" s="553" customFormat="1" x14ac:dyDescent="0.2">
      <c r="A77" s="199" t="s">
        <v>2140</v>
      </c>
      <c r="B77" s="187">
        <v>0</v>
      </c>
      <c r="C77" s="187">
        <v>0</v>
      </c>
      <c r="D77" s="187">
        <v>0</v>
      </c>
      <c r="E77" s="187">
        <v>0</v>
      </c>
      <c r="F77" s="187">
        <v>0</v>
      </c>
      <c r="G77" s="187">
        <v>0</v>
      </c>
      <c r="H77" s="187">
        <v>0</v>
      </c>
      <c r="I77" s="187">
        <v>0</v>
      </c>
      <c r="J77" s="187">
        <v>0</v>
      </c>
      <c r="K77" s="187">
        <v>0</v>
      </c>
      <c r="L77" s="187">
        <v>0</v>
      </c>
      <c r="M77" s="187">
        <v>0</v>
      </c>
      <c r="N77" s="187">
        <v>0</v>
      </c>
      <c r="O77" s="187">
        <v>0</v>
      </c>
      <c r="P77" s="187">
        <v>0</v>
      </c>
      <c r="Q77" s="187">
        <v>0</v>
      </c>
      <c r="R77" s="187">
        <v>0</v>
      </c>
      <c r="S77" s="187">
        <v>0</v>
      </c>
      <c r="T77" s="187">
        <v>0</v>
      </c>
      <c r="U77" s="187">
        <v>0</v>
      </c>
      <c r="V77" s="187">
        <v>0</v>
      </c>
      <c r="W77" s="187">
        <v>0</v>
      </c>
      <c r="X77" s="187">
        <v>0</v>
      </c>
      <c r="Y77" s="187">
        <v>0</v>
      </c>
      <c r="Z77" s="187">
        <v>0</v>
      </c>
      <c r="AA77" s="187">
        <v>0</v>
      </c>
      <c r="AB77" s="187">
        <v>0</v>
      </c>
      <c r="AC77" s="187">
        <v>0</v>
      </c>
      <c r="AD77" s="187">
        <v>0</v>
      </c>
      <c r="AE77" s="187">
        <v>0</v>
      </c>
      <c r="AF77" s="187">
        <v>0</v>
      </c>
      <c r="AG77" s="187">
        <v>0</v>
      </c>
      <c r="AH77" s="187">
        <v>1.1391664015710001</v>
      </c>
      <c r="AI77" s="187">
        <v>0</v>
      </c>
      <c r="AJ77" s="187">
        <f t="shared" si="5"/>
        <v>1.1391664015710001</v>
      </c>
      <c r="AK77" s="188"/>
      <c r="AL77" s="188"/>
      <c r="AM77" s="188"/>
    </row>
    <row r="78" spans="1:39" s="553" customFormat="1" x14ac:dyDescent="0.2">
      <c r="A78" s="199" t="s">
        <v>1917</v>
      </c>
      <c r="B78" s="187">
        <v>0</v>
      </c>
      <c r="C78" s="187">
        <v>0</v>
      </c>
      <c r="D78" s="187">
        <v>0</v>
      </c>
      <c r="E78" s="187">
        <v>0</v>
      </c>
      <c r="F78" s="187">
        <v>0</v>
      </c>
      <c r="G78" s="187">
        <v>0</v>
      </c>
      <c r="H78" s="187">
        <v>0</v>
      </c>
      <c r="I78" s="187">
        <v>0</v>
      </c>
      <c r="J78" s="187">
        <v>0</v>
      </c>
      <c r="K78" s="187">
        <v>0</v>
      </c>
      <c r="L78" s="187">
        <v>0</v>
      </c>
      <c r="M78" s="187">
        <v>0</v>
      </c>
      <c r="N78" s="187">
        <v>0</v>
      </c>
      <c r="O78" s="187">
        <v>2.5567699999999998</v>
      </c>
      <c r="P78" s="187">
        <v>0</v>
      </c>
      <c r="Q78" s="187">
        <v>0</v>
      </c>
      <c r="R78" s="187">
        <v>0</v>
      </c>
      <c r="S78" s="187">
        <v>0</v>
      </c>
      <c r="T78" s="187">
        <v>49.422470000000004</v>
      </c>
      <c r="U78" s="187">
        <v>491.43867000000006</v>
      </c>
      <c r="V78" s="187">
        <v>0</v>
      </c>
      <c r="W78" s="187">
        <v>0</v>
      </c>
      <c r="X78" s="187">
        <v>0</v>
      </c>
      <c r="Y78" s="187">
        <v>0</v>
      </c>
      <c r="Z78" s="187">
        <v>0</v>
      </c>
      <c r="AA78" s="187">
        <v>612.52499999999998</v>
      </c>
      <c r="AB78" s="187">
        <v>0</v>
      </c>
      <c r="AC78" s="187">
        <v>0</v>
      </c>
      <c r="AD78" s="187">
        <v>0</v>
      </c>
      <c r="AE78" s="187">
        <v>0</v>
      </c>
      <c r="AF78" s="187">
        <v>0</v>
      </c>
      <c r="AG78" s="187">
        <v>0</v>
      </c>
      <c r="AH78" s="187">
        <v>0</v>
      </c>
      <c r="AI78" s="187">
        <v>0</v>
      </c>
      <c r="AJ78" s="187">
        <f t="shared" si="5"/>
        <v>1155.9429100000002</v>
      </c>
      <c r="AK78" s="188"/>
      <c r="AL78" s="188"/>
      <c r="AM78" s="188"/>
    </row>
    <row r="79" spans="1:39" s="553" customFormat="1" x14ac:dyDescent="0.2">
      <c r="A79" s="199" t="s">
        <v>1393</v>
      </c>
      <c r="B79" s="187">
        <v>0</v>
      </c>
      <c r="C79" s="187">
        <v>0</v>
      </c>
      <c r="D79" s="187">
        <v>0</v>
      </c>
      <c r="E79" s="187">
        <v>6957.3745999999992</v>
      </c>
      <c r="F79" s="187">
        <v>3309.8954800000001</v>
      </c>
      <c r="G79" s="187">
        <v>0</v>
      </c>
      <c r="H79" s="187">
        <v>0</v>
      </c>
      <c r="I79" s="187">
        <v>3357.0920000000001</v>
      </c>
      <c r="J79" s="187">
        <v>0</v>
      </c>
      <c r="K79" s="187">
        <v>0</v>
      </c>
      <c r="L79" s="187">
        <v>0</v>
      </c>
      <c r="M79" s="187">
        <v>0</v>
      </c>
      <c r="N79" s="187">
        <v>51.19068</v>
      </c>
      <c r="O79" s="187">
        <v>0</v>
      </c>
      <c r="P79" s="187">
        <v>0</v>
      </c>
      <c r="Q79" s="187">
        <v>3818.2862939819897</v>
      </c>
      <c r="R79" s="187">
        <v>0</v>
      </c>
      <c r="S79" s="187">
        <v>0</v>
      </c>
      <c r="T79" s="187">
        <v>6214.7525400000013</v>
      </c>
      <c r="U79" s="187">
        <v>0</v>
      </c>
      <c r="V79" s="187">
        <v>0</v>
      </c>
      <c r="W79" s="187">
        <v>0</v>
      </c>
      <c r="X79" s="187">
        <v>59.137010000000004</v>
      </c>
      <c r="Y79" s="187">
        <v>51.19068</v>
      </c>
      <c r="Z79" s="187">
        <v>0</v>
      </c>
      <c r="AA79" s="187">
        <v>0</v>
      </c>
      <c r="AB79" s="187">
        <v>0</v>
      </c>
      <c r="AC79" s="187">
        <v>0</v>
      </c>
      <c r="AD79" s="187">
        <v>0</v>
      </c>
      <c r="AE79" s="187">
        <v>4.79209</v>
      </c>
      <c r="AF79" s="187">
        <v>0</v>
      </c>
      <c r="AG79" s="187">
        <v>4568.3691900000003</v>
      </c>
      <c r="AH79" s="187">
        <v>0</v>
      </c>
      <c r="AI79" s="187">
        <v>51.19068</v>
      </c>
      <c r="AJ79" s="187">
        <f t="shared" si="5"/>
        <v>28443.271243981988</v>
      </c>
      <c r="AK79" s="188"/>
      <c r="AL79" s="188"/>
      <c r="AM79" s="188"/>
    </row>
    <row r="80" spans="1:39" s="552" customFormat="1" x14ac:dyDescent="0.2">
      <c r="A80" s="1343" t="s">
        <v>808</v>
      </c>
      <c r="B80" s="1748">
        <f>SUM(B81:B104)</f>
        <v>-936.39332000000002</v>
      </c>
      <c r="C80" s="1748">
        <f t="shared" ref="C80:AI80" si="6">SUM(C81:C104)</f>
        <v>21580.221770000058</v>
      </c>
      <c r="D80" s="1748">
        <f t="shared" si="6"/>
        <v>49337.325889999942</v>
      </c>
      <c r="E80" s="1748">
        <f t="shared" si="6"/>
        <v>43107.847701961233</v>
      </c>
      <c r="F80" s="1748">
        <f t="shared" si="6"/>
        <v>-55290.077630000022</v>
      </c>
      <c r="G80" s="1748">
        <f t="shared" si="6"/>
        <v>-191.9208100000003</v>
      </c>
      <c r="H80" s="1748">
        <f t="shared" si="6"/>
        <v>-25475.80173999997</v>
      </c>
      <c r="I80" s="1748">
        <f t="shared" si="6"/>
        <v>112792.22333000004</v>
      </c>
      <c r="J80" s="1748">
        <f t="shared" si="6"/>
        <v>1592.4844500000002</v>
      </c>
      <c r="K80" s="1748">
        <f t="shared" si="6"/>
        <v>6154.6604499999585</v>
      </c>
      <c r="L80" s="1748">
        <f t="shared" si="6"/>
        <v>4624.3038855156692</v>
      </c>
      <c r="M80" s="1748">
        <f t="shared" si="6"/>
        <v>-3165.9643499999997</v>
      </c>
      <c r="N80" s="1748">
        <f t="shared" si="6"/>
        <v>-29910.071039999999</v>
      </c>
      <c r="O80" s="1748">
        <f t="shared" si="6"/>
        <v>-61739.551120000018</v>
      </c>
      <c r="P80" s="1748">
        <f t="shared" si="6"/>
        <v>-1051.5402799999997</v>
      </c>
      <c r="Q80" s="1748">
        <f t="shared" si="6"/>
        <v>53640.180266534444</v>
      </c>
      <c r="R80" s="1748">
        <f t="shared" si="6"/>
        <v>598.47904087139773</v>
      </c>
      <c r="S80" s="1748">
        <f t="shared" si="6"/>
        <v>-1209.4188500000021</v>
      </c>
      <c r="T80" s="1748">
        <f t="shared" si="6"/>
        <v>15242.482628112386</v>
      </c>
      <c r="U80" s="1748">
        <f t="shared" si="6"/>
        <v>-8552.7281899999944</v>
      </c>
      <c r="V80" s="1748">
        <f t="shared" si="6"/>
        <v>4232.7627000000066</v>
      </c>
      <c r="W80" s="1748">
        <f t="shared" si="6"/>
        <v>-87517.801429999978</v>
      </c>
      <c r="X80" s="1748">
        <f t="shared" si="6"/>
        <v>-1895.5950400000027</v>
      </c>
      <c r="Y80" s="1748">
        <f t="shared" si="6"/>
        <v>2136.4686700000047</v>
      </c>
      <c r="Z80" s="1748">
        <f t="shared" si="6"/>
        <v>-33455.742099460302</v>
      </c>
      <c r="AA80" s="1748">
        <f t="shared" si="6"/>
        <v>35189.603514960931</v>
      </c>
      <c r="AB80" s="1748">
        <f t="shared" si="6"/>
        <v>-13092.690999999999</v>
      </c>
      <c r="AC80" s="1748">
        <f t="shared" si="6"/>
        <v>-20204.282524999984</v>
      </c>
      <c r="AD80" s="1748">
        <f t="shared" si="6"/>
        <v>-12959.299050000016</v>
      </c>
      <c r="AE80" s="1748">
        <f t="shared" si="6"/>
        <v>7640.246266641062</v>
      </c>
      <c r="AF80" s="1748">
        <f t="shared" si="6"/>
        <v>-13017.01734</v>
      </c>
      <c r="AG80" s="1748">
        <f t="shared" si="6"/>
        <v>46547.642710295244</v>
      </c>
      <c r="AH80" s="1748">
        <f t="shared" si="6"/>
        <v>8919.171886339358</v>
      </c>
      <c r="AI80" s="1748">
        <f t="shared" si="6"/>
        <v>-40281.285639999965</v>
      </c>
      <c r="AJ80" s="1748">
        <f>SUM(B80:AI80)</f>
        <v>3388.923706771493</v>
      </c>
      <c r="AK80" s="186"/>
      <c r="AL80" s="186"/>
      <c r="AM80" s="186"/>
    </row>
    <row r="81" spans="1:39" s="553" customFormat="1" x14ac:dyDescent="0.2">
      <c r="A81" s="197" t="s">
        <v>958</v>
      </c>
      <c r="B81" s="187">
        <v>0</v>
      </c>
      <c r="C81" s="187">
        <v>-2089.6580599999729</v>
      </c>
      <c r="D81" s="187">
        <v>20980.020809999973</v>
      </c>
      <c r="E81" s="187">
        <v>-19313.229263964193</v>
      </c>
      <c r="F81" s="187">
        <v>450.96401435174801</v>
      </c>
      <c r="G81" s="187">
        <v>0</v>
      </c>
      <c r="H81" s="187">
        <v>0</v>
      </c>
      <c r="I81" s="187">
        <v>745.73623000001089</v>
      </c>
      <c r="J81" s="187">
        <v>0</v>
      </c>
      <c r="K81" s="187">
        <v>0</v>
      </c>
      <c r="L81" s="187">
        <v>0</v>
      </c>
      <c r="M81" s="187">
        <v>0</v>
      </c>
      <c r="N81" s="187">
        <v>13.594050000000047</v>
      </c>
      <c r="O81" s="187">
        <v>-17292.129550000005</v>
      </c>
      <c r="P81" s="187">
        <v>0</v>
      </c>
      <c r="Q81" s="187">
        <v>1333.9031154419283</v>
      </c>
      <c r="R81" s="187">
        <v>0</v>
      </c>
      <c r="S81" s="187">
        <v>34.151394260237694</v>
      </c>
      <c r="T81" s="187">
        <v>-4620.8334125790479</v>
      </c>
      <c r="U81" s="187">
        <v>-17632.044369999996</v>
      </c>
      <c r="V81" s="187">
        <v>-647.46528376949925</v>
      </c>
      <c r="W81" s="187">
        <v>80.537049999999994</v>
      </c>
      <c r="X81" s="187">
        <v>0</v>
      </c>
      <c r="Y81" s="187">
        <v>112.31269999999988</v>
      </c>
      <c r="Z81" s="187">
        <v>-89.307879399152469</v>
      </c>
      <c r="AA81" s="187">
        <v>175.74636049999296</v>
      </c>
      <c r="AB81" s="187">
        <v>0</v>
      </c>
      <c r="AC81" s="187">
        <v>51.13018000000018</v>
      </c>
      <c r="AD81" s="187">
        <v>-10.19423199999941</v>
      </c>
      <c r="AE81" s="187">
        <v>1076.0656439732311</v>
      </c>
      <c r="AF81" s="187">
        <v>0</v>
      </c>
      <c r="AG81" s="187">
        <v>20871.405306630371</v>
      </c>
      <c r="AH81" s="187">
        <v>10344.974104631678</v>
      </c>
      <c r="AI81" s="187">
        <v>2401.3255679529743</v>
      </c>
      <c r="AJ81" s="187">
        <f>SUM(B81:AI81)</f>
        <v>-3022.9955239697133</v>
      </c>
      <c r="AK81" s="188"/>
      <c r="AL81" s="188"/>
      <c r="AM81" s="188"/>
    </row>
    <row r="82" spans="1:39" s="553" customFormat="1" x14ac:dyDescent="0.2">
      <c r="A82" s="197" t="s">
        <v>1909</v>
      </c>
      <c r="B82" s="187">
        <v>0</v>
      </c>
      <c r="C82" s="187">
        <v>-226.34921000000026</v>
      </c>
      <c r="D82" s="187">
        <v>579.2671600000001</v>
      </c>
      <c r="E82" s="187">
        <v>187.98332049106003</v>
      </c>
      <c r="F82" s="187">
        <v>102.27703997684691</v>
      </c>
      <c r="G82" s="187">
        <v>0</v>
      </c>
      <c r="H82" s="187">
        <v>0</v>
      </c>
      <c r="I82" s="187">
        <v>1176.3346500000002</v>
      </c>
      <c r="J82" s="187">
        <v>0</v>
      </c>
      <c r="K82" s="187">
        <v>-1197.3548093102424</v>
      </c>
      <c r="L82" s="187">
        <v>0</v>
      </c>
      <c r="M82" s="187">
        <v>-8.8456500000000009</v>
      </c>
      <c r="N82" s="187">
        <v>61.548919999999981</v>
      </c>
      <c r="O82" s="187">
        <v>236.93519000000018</v>
      </c>
      <c r="P82" s="187">
        <v>0</v>
      </c>
      <c r="Q82" s="187">
        <v>653.37676012109591</v>
      </c>
      <c r="R82" s="187">
        <v>0</v>
      </c>
      <c r="S82" s="187">
        <v>-118.57204215728194</v>
      </c>
      <c r="T82" s="187">
        <v>377.14108009996846</v>
      </c>
      <c r="U82" s="187">
        <v>165.38379999999992</v>
      </c>
      <c r="V82" s="187">
        <v>7.3230497049140864</v>
      </c>
      <c r="W82" s="187">
        <v>155.25183999999999</v>
      </c>
      <c r="X82" s="187">
        <v>28.670939999999995</v>
      </c>
      <c r="Y82" s="187">
        <v>51.034309999999984</v>
      </c>
      <c r="Z82" s="187">
        <v>0</v>
      </c>
      <c r="AA82" s="187">
        <v>0</v>
      </c>
      <c r="AB82" s="187">
        <v>7.0000000000000001E-3</v>
      </c>
      <c r="AC82" s="187">
        <v>16.650540000000024</v>
      </c>
      <c r="AD82" s="187">
        <v>1.6836199999999999</v>
      </c>
      <c r="AE82" s="187">
        <v>1620.7379259379911</v>
      </c>
      <c r="AF82" s="187">
        <v>3.8309299999999999</v>
      </c>
      <c r="AG82" s="187">
        <v>0</v>
      </c>
      <c r="AH82" s="187">
        <v>-1.8133186911866002</v>
      </c>
      <c r="AI82" s="187">
        <v>44.52270391164685</v>
      </c>
      <c r="AJ82" s="187">
        <f t="shared" ref="AJ82:AJ104" si="7">SUM(B82:AI82)</f>
        <v>3917.0257500848124</v>
      </c>
      <c r="AK82" s="188"/>
      <c r="AL82" s="188"/>
      <c r="AM82" s="188"/>
    </row>
    <row r="83" spans="1:39" s="553" customFormat="1" x14ac:dyDescent="0.2">
      <c r="A83" s="199" t="s">
        <v>1394</v>
      </c>
      <c r="B83" s="187">
        <v>80.835922422513661</v>
      </c>
      <c r="C83" s="187">
        <v>13323.43398</v>
      </c>
      <c r="D83" s="187">
        <v>23369.855369999997</v>
      </c>
      <c r="E83" s="187">
        <v>13166.396452148498</v>
      </c>
      <c r="F83" s="187">
        <v>3793.0998269199617</v>
      </c>
      <c r="G83" s="187">
        <v>0</v>
      </c>
      <c r="H83" s="187">
        <v>2912.4300400000011</v>
      </c>
      <c r="I83" s="187">
        <v>13634.635930000004</v>
      </c>
      <c r="J83" s="187">
        <v>1498.5553100000004</v>
      </c>
      <c r="K83" s="187">
        <v>5385.8838560858967</v>
      </c>
      <c r="L83" s="187">
        <v>0</v>
      </c>
      <c r="M83" s="187">
        <v>-173.67862999999988</v>
      </c>
      <c r="N83" s="187">
        <v>919.58734000000004</v>
      </c>
      <c r="O83" s="187">
        <v>10214.454250000004</v>
      </c>
      <c r="P83" s="187">
        <v>0</v>
      </c>
      <c r="Q83" s="187">
        <v>32879.888801922636</v>
      </c>
      <c r="R83" s="187">
        <v>546.86517602618767</v>
      </c>
      <c r="S83" s="187">
        <v>650.52812467319609</v>
      </c>
      <c r="T83" s="187">
        <v>18784.620219530967</v>
      </c>
      <c r="U83" s="187">
        <v>5731.2576200000021</v>
      </c>
      <c r="V83" s="187">
        <v>2770.5890140860529</v>
      </c>
      <c r="W83" s="187">
        <v>1173.4542800000002</v>
      </c>
      <c r="X83" s="187">
        <v>128.88835999999995</v>
      </c>
      <c r="Y83" s="187">
        <v>3072.7284999999993</v>
      </c>
      <c r="Z83" s="187">
        <v>-505.73411879521257</v>
      </c>
      <c r="AA83" s="187">
        <v>6424.1583454179445</v>
      </c>
      <c r="AB83" s="187">
        <v>273.721</v>
      </c>
      <c r="AC83" s="187">
        <v>2734.1532300000003</v>
      </c>
      <c r="AD83" s="187">
        <v>3772.6763277999994</v>
      </c>
      <c r="AE83" s="187">
        <v>1603.7886729344568</v>
      </c>
      <c r="AF83" s="187">
        <v>16.532389999999999</v>
      </c>
      <c r="AG83" s="187">
        <v>10192.462304390821</v>
      </c>
      <c r="AH83" s="187">
        <v>309.08084755132535</v>
      </c>
      <c r="AI83" s="187">
        <v>11210.018422591807</v>
      </c>
      <c r="AJ83" s="187">
        <f t="shared" si="7"/>
        <v>189895.16716570704</v>
      </c>
      <c r="AK83" s="188"/>
      <c r="AL83" s="188"/>
      <c r="AM83" s="188"/>
    </row>
    <row r="84" spans="1:39" s="553" customFormat="1" x14ac:dyDescent="0.2">
      <c r="A84" s="199" t="s">
        <v>1222</v>
      </c>
      <c r="B84" s="187">
        <v>0</v>
      </c>
      <c r="C84" s="187">
        <v>25011.557950000049</v>
      </c>
      <c r="D84" s="187">
        <v>-4240.1338499999938</v>
      </c>
      <c r="E84" s="187">
        <v>8570.9660058738591</v>
      </c>
      <c r="F84" s="187">
        <v>-26716.112263347499</v>
      </c>
      <c r="G84" s="187">
        <v>0</v>
      </c>
      <c r="H84" s="187">
        <v>-5491.2470999999941</v>
      </c>
      <c r="I84" s="187">
        <v>-6891.2371999999878</v>
      </c>
      <c r="J84" s="187">
        <v>0</v>
      </c>
      <c r="K84" s="187">
        <v>-2496.5453499811069</v>
      </c>
      <c r="L84" s="187">
        <v>0</v>
      </c>
      <c r="M84" s="187">
        <v>-2340.0756700000002</v>
      </c>
      <c r="N84" s="187">
        <v>-17807.065840000003</v>
      </c>
      <c r="O84" s="187">
        <v>-3713.8694999999998</v>
      </c>
      <c r="P84" s="187">
        <v>0</v>
      </c>
      <c r="Q84" s="187">
        <v>-3164.7136075922845</v>
      </c>
      <c r="R84" s="187">
        <v>-626.348235969916</v>
      </c>
      <c r="S84" s="187">
        <v>377.73392275832595</v>
      </c>
      <c r="T84" s="187">
        <v>4648.1542746590976</v>
      </c>
      <c r="U84" s="187">
        <v>11528.244859999984</v>
      </c>
      <c r="V84" s="187">
        <v>-10565.276588898487</v>
      </c>
      <c r="W84" s="187">
        <v>-13237.590239999987</v>
      </c>
      <c r="X84" s="187">
        <v>-114.47641000000014</v>
      </c>
      <c r="Y84" s="187">
        <v>1454.7216200000048</v>
      </c>
      <c r="Z84" s="187">
        <v>-7893.9273888592388</v>
      </c>
      <c r="AA84" s="187">
        <v>-3722.7503067868947</v>
      </c>
      <c r="AB84" s="187">
        <v>-5674.6329999999998</v>
      </c>
      <c r="AC84" s="187">
        <v>-8034.7407099999937</v>
      </c>
      <c r="AD84" s="187">
        <v>-5138.0725330000014</v>
      </c>
      <c r="AE84" s="187">
        <v>-873.35114475481214</v>
      </c>
      <c r="AF84" s="187">
        <v>-8925.4127599999993</v>
      </c>
      <c r="AG84" s="187">
        <v>-5211.5989819084998</v>
      </c>
      <c r="AH84" s="187">
        <v>-971.21833144493587</v>
      </c>
      <c r="AI84" s="187">
        <v>-18896.498628433397</v>
      </c>
      <c r="AJ84" s="187">
        <f t="shared" si="7"/>
        <v>-111155.5170076857</v>
      </c>
      <c r="AK84" s="188"/>
      <c r="AL84" s="188"/>
      <c r="AM84" s="188"/>
    </row>
    <row r="85" spans="1:39" s="553" customFormat="1" x14ac:dyDescent="0.2">
      <c r="A85" s="199" t="s">
        <v>2138</v>
      </c>
      <c r="B85" s="187">
        <v>0</v>
      </c>
      <c r="C85" s="187">
        <v>0</v>
      </c>
      <c r="D85" s="187">
        <v>0</v>
      </c>
      <c r="E85" s="187">
        <v>0</v>
      </c>
      <c r="F85" s="187">
        <v>0</v>
      </c>
      <c r="G85" s="187">
        <v>0</v>
      </c>
      <c r="H85" s="187">
        <v>0</v>
      </c>
      <c r="I85" s="187">
        <v>0</v>
      </c>
      <c r="J85" s="187">
        <v>0</v>
      </c>
      <c r="K85" s="187">
        <v>0</v>
      </c>
      <c r="L85" s="187">
        <v>0</v>
      </c>
      <c r="M85" s="187">
        <v>0</v>
      </c>
      <c r="N85" s="187">
        <v>0</v>
      </c>
      <c r="O85" s="187">
        <v>0</v>
      </c>
      <c r="P85" s="187">
        <v>0</v>
      </c>
      <c r="Q85" s="187">
        <v>0</v>
      </c>
      <c r="R85" s="187">
        <v>0</v>
      </c>
      <c r="S85" s="187">
        <v>2.8302363291873385</v>
      </c>
      <c r="T85" s="187">
        <v>0</v>
      </c>
      <c r="U85" s="187">
        <v>0</v>
      </c>
      <c r="V85" s="187">
        <v>0</v>
      </c>
      <c r="W85" s="187">
        <v>0</v>
      </c>
      <c r="X85" s="187">
        <v>0</v>
      </c>
      <c r="Y85" s="187">
        <v>0</v>
      </c>
      <c r="Z85" s="187">
        <v>0</v>
      </c>
      <c r="AA85" s="187">
        <v>0</v>
      </c>
      <c r="AB85" s="187">
        <v>0</v>
      </c>
      <c r="AC85" s="187">
        <v>-578.21707999999967</v>
      </c>
      <c r="AD85" s="187">
        <v>0</v>
      </c>
      <c r="AE85" s="187">
        <v>0</v>
      </c>
      <c r="AF85" s="187">
        <v>0</v>
      </c>
      <c r="AG85" s="187">
        <v>0</v>
      </c>
      <c r="AH85" s="187">
        <v>2.5779899999999998</v>
      </c>
      <c r="AI85" s="187">
        <v>0</v>
      </c>
      <c r="AJ85" s="187">
        <f t="shared" si="7"/>
        <v>-572.80885367081237</v>
      </c>
      <c r="AK85" s="188"/>
      <c r="AL85" s="188"/>
      <c r="AM85" s="188"/>
    </row>
    <row r="86" spans="1:39" s="553" customFormat="1" x14ac:dyDescent="0.2">
      <c r="A86" s="200" t="s">
        <v>1925</v>
      </c>
      <c r="B86" s="187">
        <v>0</v>
      </c>
      <c r="C86" s="187">
        <v>11.685060000000909</v>
      </c>
      <c r="D86" s="187">
        <v>-259.79398999999989</v>
      </c>
      <c r="E86" s="187">
        <v>-1370.4716000000001</v>
      </c>
      <c r="F86" s="187">
        <v>-1.1494727320795941</v>
      </c>
      <c r="G86" s="187">
        <v>0</v>
      </c>
      <c r="H86" s="187">
        <v>0</v>
      </c>
      <c r="I86" s="187">
        <v>22.903640000000046</v>
      </c>
      <c r="J86" s="187">
        <v>0</v>
      </c>
      <c r="K86" s="187">
        <v>0</v>
      </c>
      <c r="L86" s="187">
        <v>0</v>
      </c>
      <c r="M86" s="187">
        <v>0</v>
      </c>
      <c r="N86" s="187">
        <v>0</v>
      </c>
      <c r="O86" s="187">
        <v>-1.7446400000000084</v>
      </c>
      <c r="P86" s="187">
        <v>0</v>
      </c>
      <c r="Q86" s="187">
        <v>-4669.236868008511</v>
      </c>
      <c r="R86" s="187">
        <v>0</v>
      </c>
      <c r="S86" s="187">
        <v>6.8731901369911341</v>
      </c>
      <c r="T86" s="187">
        <v>-0.58635999999999988</v>
      </c>
      <c r="U86" s="187">
        <v>-330.12947999999989</v>
      </c>
      <c r="V86" s="187">
        <v>-6.6488231749224065</v>
      </c>
      <c r="W86" s="187">
        <v>66.965109999999996</v>
      </c>
      <c r="X86" s="187">
        <v>0</v>
      </c>
      <c r="Y86" s="187">
        <v>-1.67919</v>
      </c>
      <c r="Z86" s="187">
        <v>-6.9999999999999845E-5</v>
      </c>
      <c r="AA86" s="187">
        <v>75.917967230420885</v>
      </c>
      <c r="AB86" s="187">
        <v>0</v>
      </c>
      <c r="AC86" s="187">
        <v>-212.78593999999998</v>
      </c>
      <c r="AD86" s="187">
        <v>2.03695</v>
      </c>
      <c r="AE86" s="187">
        <v>93.89396418669574</v>
      </c>
      <c r="AF86" s="187">
        <v>0</v>
      </c>
      <c r="AG86" s="187">
        <v>742.43967440317851</v>
      </c>
      <c r="AH86" s="187">
        <v>0</v>
      </c>
      <c r="AI86" s="187">
        <v>8.2967600000000026</v>
      </c>
      <c r="AJ86" s="187">
        <f t="shared" si="7"/>
        <v>-5823.2141179582259</v>
      </c>
      <c r="AK86" s="188"/>
      <c r="AL86" s="188"/>
      <c r="AM86" s="188"/>
    </row>
    <row r="87" spans="1:39" s="553" customFormat="1" x14ac:dyDescent="0.2">
      <c r="A87" s="200" t="s">
        <v>2017</v>
      </c>
      <c r="B87" s="187">
        <v>0</v>
      </c>
      <c r="C87" s="187">
        <v>47.352989999999281</v>
      </c>
      <c r="D87" s="187">
        <v>-101.83195000000019</v>
      </c>
      <c r="E87" s="187">
        <v>5177.5465053002681</v>
      </c>
      <c r="F87" s="187">
        <v>-74.524252553141821</v>
      </c>
      <c r="G87" s="187">
        <v>0</v>
      </c>
      <c r="H87" s="187">
        <v>678.19776000000024</v>
      </c>
      <c r="I87" s="187">
        <v>2416.871709999999</v>
      </c>
      <c r="J87" s="187">
        <v>0</v>
      </c>
      <c r="K87" s="187">
        <v>8.907498866624163</v>
      </c>
      <c r="L87" s="187">
        <v>0</v>
      </c>
      <c r="M87" s="187">
        <v>8.4130000000000218E-2</v>
      </c>
      <c r="N87" s="187">
        <v>-222.30808999999996</v>
      </c>
      <c r="O87" s="187">
        <v>1234.7727299999997</v>
      </c>
      <c r="P87" s="187">
        <v>0</v>
      </c>
      <c r="Q87" s="187">
        <v>470.54931838791072</v>
      </c>
      <c r="R87" s="187">
        <v>0</v>
      </c>
      <c r="S87" s="187">
        <v>49.844172164343355</v>
      </c>
      <c r="T87" s="187">
        <v>3491.9338826759476</v>
      </c>
      <c r="U87" s="187">
        <v>307.70379000000111</v>
      </c>
      <c r="V87" s="187">
        <v>1891.7319623920557</v>
      </c>
      <c r="W87" s="187">
        <v>11.440820000000022</v>
      </c>
      <c r="X87" s="187">
        <v>-0.19940000000000005</v>
      </c>
      <c r="Y87" s="187">
        <v>-1.3103000000000073</v>
      </c>
      <c r="Z87" s="187">
        <v>-17.977159624351852</v>
      </c>
      <c r="AA87" s="187">
        <v>240.07103179673447</v>
      </c>
      <c r="AB87" s="187">
        <v>0.35499999999999998</v>
      </c>
      <c r="AC87" s="187">
        <v>592.80666000000053</v>
      </c>
      <c r="AD87" s="187">
        <v>2.2391500000000031</v>
      </c>
      <c r="AE87" s="187">
        <v>-116.5228040012104</v>
      </c>
      <c r="AF87" s="187">
        <v>2.2902999999999989</v>
      </c>
      <c r="AG87" s="187">
        <v>187.35110643809992</v>
      </c>
      <c r="AH87" s="187">
        <v>85.57299602498999</v>
      </c>
      <c r="AI87" s="187">
        <v>389.02237126562545</v>
      </c>
      <c r="AJ87" s="187">
        <f t="shared" si="7"/>
        <v>16751.971929133899</v>
      </c>
      <c r="AK87" s="188"/>
      <c r="AL87" s="188"/>
      <c r="AM87" s="188"/>
    </row>
    <row r="88" spans="1:39" s="553" customFormat="1" x14ac:dyDescent="0.2">
      <c r="A88" s="201" t="s">
        <v>2010</v>
      </c>
      <c r="B88" s="187">
        <v>-58.61683282866553</v>
      </c>
      <c r="C88" s="187">
        <v>5895.8323499999988</v>
      </c>
      <c r="D88" s="187">
        <v>667.93302999999935</v>
      </c>
      <c r="E88" s="187">
        <v>12515.654542429365</v>
      </c>
      <c r="F88" s="187">
        <v>800.49662176877757</v>
      </c>
      <c r="G88" s="187">
        <v>0</v>
      </c>
      <c r="H88" s="187">
        <v>3107.6892000000003</v>
      </c>
      <c r="I88" s="187">
        <v>16275.941540000007</v>
      </c>
      <c r="J88" s="187">
        <v>0</v>
      </c>
      <c r="K88" s="187">
        <v>2511.8840695112999</v>
      </c>
      <c r="L88" s="187">
        <v>0</v>
      </c>
      <c r="M88" s="187">
        <v>-117.63512</v>
      </c>
      <c r="N88" s="187">
        <v>376.45004000000006</v>
      </c>
      <c r="O88" s="187">
        <v>20747.804460000003</v>
      </c>
      <c r="P88" s="187">
        <v>0</v>
      </c>
      <c r="Q88" s="187">
        <v>5238.274379658259</v>
      </c>
      <c r="R88" s="187">
        <v>1.8811497867868421</v>
      </c>
      <c r="S88" s="187">
        <v>778.96097381038169</v>
      </c>
      <c r="T88" s="187">
        <v>14184.437060527478</v>
      </c>
      <c r="U88" s="187">
        <v>3558.7718999999988</v>
      </c>
      <c r="V88" s="187">
        <v>216.61497881881007</v>
      </c>
      <c r="W88" s="187">
        <v>1502.8742499999996</v>
      </c>
      <c r="X88" s="187">
        <v>-10.744119999999995</v>
      </c>
      <c r="Y88" s="187">
        <v>742.86235999999963</v>
      </c>
      <c r="Z88" s="187">
        <v>-86.514310383391447</v>
      </c>
      <c r="AA88" s="187">
        <v>8413.6566747996785</v>
      </c>
      <c r="AB88" s="187">
        <v>0.48499999999999999</v>
      </c>
      <c r="AC88" s="187">
        <v>5341.6518899999965</v>
      </c>
      <c r="AD88" s="187">
        <v>30.304370000000009</v>
      </c>
      <c r="AE88" s="187">
        <v>2764.142506717888</v>
      </c>
      <c r="AF88" s="187">
        <v>-126.46844000000002</v>
      </c>
      <c r="AG88" s="187">
        <v>4170.318083425198</v>
      </c>
      <c r="AH88" s="187">
        <v>28.934250513326216</v>
      </c>
      <c r="AI88" s="187">
        <v>6478.1832930650444</v>
      </c>
      <c r="AJ88" s="187">
        <f t="shared" si="7"/>
        <v>115952.06015162022</v>
      </c>
      <c r="AK88" s="188"/>
      <c r="AL88" s="188"/>
      <c r="AM88" s="188"/>
    </row>
    <row r="89" spans="1:39" s="553" customFormat="1" x14ac:dyDescent="0.2">
      <c r="A89" s="199" t="s">
        <v>1398</v>
      </c>
      <c r="B89" s="187">
        <v>-923.10080362444489</v>
      </c>
      <c r="C89" s="187">
        <v>-36835.431610000014</v>
      </c>
      <c r="D89" s="187">
        <v>12170.549059999999</v>
      </c>
      <c r="E89" s="187">
        <v>22509.570684708026</v>
      </c>
      <c r="F89" s="187">
        <v>-59.904450475085063</v>
      </c>
      <c r="G89" s="187">
        <v>0</v>
      </c>
      <c r="H89" s="187">
        <v>5311.4647400000031</v>
      </c>
      <c r="I89" s="187">
        <v>36617.524600000012</v>
      </c>
      <c r="J89" s="187">
        <v>0</v>
      </c>
      <c r="K89" s="187">
        <v>299.13081750492921</v>
      </c>
      <c r="L89" s="187">
        <v>0</v>
      </c>
      <c r="M89" s="187">
        <v>-262.25320999999997</v>
      </c>
      <c r="N89" s="187">
        <v>911.2252799999992</v>
      </c>
      <c r="O89" s="187">
        <v>-5020.5883400000102</v>
      </c>
      <c r="P89" s="187">
        <v>0</v>
      </c>
      <c r="Q89" s="187">
        <v>16367.45959346951</v>
      </c>
      <c r="R89" s="187">
        <v>-189.84958807296377</v>
      </c>
      <c r="S89" s="187">
        <v>935.76073157866949</v>
      </c>
      <c r="T89" s="187">
        <v>24145.207377036808</v>
      </c>
      <c r="U89" s="187">
        <v>30057.846570000005</v>
      </c>
      <c r="V89" s="187">
        <v>13505.152183763887</v>
      </c>
      <c r="W89" s="187">
        <v>1162.471289999999</v>
      </c>
      <c r="X89" s="187">
        <v>-2533.8852700000007</v>
      </c>
      <c r="Y89" s="187">
        <v>6202.2724100000005</v>
      </c>
      <c r="Z89" s="187">
        <v>-586.53268313844103</v>
      </c>
      <c r="AA89" s="187">
        <v>9635.7280352651669</v>
      </c>
      <c r="AB89" s="187">
        <v>-392.09699999999998</v>
      </c>
      <c r="AC89" s="187">
        <v>1331.8885600000015</v>
      </c>
      <c r="AD89" s="187">
        <v>1429.5904328000004</v>
      </c>
      <c r="AE89" s="187">
        <v>10687.242925062961</v>
      </c>
      <c r="AF89" s="187">
        <v>-752.58079999999984</v>
      </c>
      <c r="AG89" s="187">
        <v>19902.942643671897</v>
      </c>
      <c r="AH89" s="187">
        <v>3660.5289133570991</v>
      </c>
      <c r="AI89" s="187">
        <v>-22234.475149999987</v>
      </c>
      <c r="AJ89" s="187">
        <f t="shared" si="7"/>
        <v>147052.85794290801</v>
      </c>
      <c r="AK89" s="188"/>
      <c r="AL89" s="188"/>
      <c r="AM89" s="188"/>
    </row>
    <row r="90" spans="1:39" s="553" customFormat="1" x14ac:dyDescent="0.2">
      <c r="A90" s="199" t="s">
        <v>801</v>
      </c>
      <c r="B90" s="187">
        <v>286.96701552666667</v>
      </c>
      <c r="C90" s="187">
        <v>1205.6401200000066</v>
      </c>
      <c r="D90" s="187">
        <v>2181.0720499999998</v>
      </c>
      <c r="E90" s="187">
        <v>-12511.779579797074</v>
      </c>
      <c r="F90" s="187">
        <v>-352.2228333701608</v>
      </c>
      <c r="G90" s="187">
        <v>0</v>
      </c>
      <c r="H90" s="187">
        <v>3070.2622100000008</v>
      </c>
      <c r="I90" s="187">
        <v>-3203.7474499999994</v>
      </c>
      <c r="J90" s="187">
        <v>0</v>
      </c>
      <c r="K90" s="187">
        <v>-295.14150142454639</v>
      </c>
      <c r="L90" s="187">
        <v>0</v>
      </c>
      <c r="M90" s="187">
        <v>-67.728759999999937</v>
      </c>
      <c r="N90" s="187">
        <v>-647.01871000000006</v>
      </c>
      <c r="O90" s="187">
        <v>1065.6378300000029</v>
      </c>
      <c r="P90" s="187">
        <v>0</v>
      </c>
      <c r="Q90" s="187">
        <v>4049.7309797283037</v>
      </c>
      <c r="R90" s="187">
        <v>12.146032356823918</v>
      </c>
      <c r="S90" s="187">
        <v>1021.7447500915583</v>
      </c>
      <c r="T90" s="187">
        <v>1225.7400671048611</v>
      </c>
      <c r="U90" s="187">
        <v>8147.8006400000004</v>
      </c>
      <c r="V90" s="187">
        <v>275.86146214099529</v>
      </c>
      <c r="W90" s="187">
        <v>-116.58553000000073</v>
      </c>
      <c r="X90" s="187">
        <v>-24.180400000000002</v>
      </c>
      <c r="Y90" s="187">
        <v>-784.69414999999992</v>
      </c>
      <c r="Z90" s="187">
        <v>-434.84824142465868</v>
      </c>
      <c r="AA90" s="187">
        <v>8399.5592845395367</v>
      </c>
      <c r="AB90" s="187">
        <v>-186.95</v>
      </c>
      <c r="AC90" s="187">
        <v>7304.6703000000007</v>
      </c>
      <c r="AD90" s="187">
        <v>256.10598339999984</v>
      </c>
      <c r="AE90" s="187">
        <v>479.40731205682363</v>
      </c>
      <c r="AF90" s="187">
        <v>-95.133559999999989</v>
      </c>
      <c r="AG90" s="187">
        <v>3541.0227409118784</v>
      </c>
      <c r="AH90" s="187">
        <v>73.88733942460955</v>
      </c>
      <c r="AI90" s="187">
        <v>-6202.8354545724396</v>
      </c>
      <c r="AJ90" s="187">
        <f t="shared" si="7"/>
        <v>17674.389946693191</v>
      </c>
      <c r="AK90" s="188"/>
      <c r="AL90" s="188"/>
      <c r="AM90" s="188"/>
    </row>
    <row r="91" spans="1:39" s="553" customFormat="1" x14ac:dyDescent="0.2">
      <c r="A91" s="199" t="s">
        <v>1225</v>
      </c>
      <c r="B91" s="187">
        <v>51.619203266494793</v>
      </c>
      <c r="C91" s="187">
        <v>5138.369050000003</v>
      </c>
      <c r="D91" s="187">
        <v>-756.13342000000273</v>
      </c>
      <c r="E91" s="187">
        <v>7361.4421158441228</v>
      </c>
      <c r="F91" s="187">
        <v>-171.7409175797454</v>
      </c>
      <c r="G91" s="187">
        <v>0</v>
      </c>
      <c r="H91" s="187">
        <v>1225.2124100000001</v>
      </c>
      <c r="I91" s="187">
        <v>8833.4884199999979</v>
      </c>
      <c r="J91" s="187">
        <v>0</v>
      </c>
      <c r="K91" s="187">
        <v>384.28620765853577</v>
      </c>
      <c r="L91" s="187">
        <v>0</v>
      </c>
      <c r="M91" s="187">
        <v>-12.413089999999983</v>
      </c>
      <c r="N91" s="187">
        <v>-362.36612999999994</v>
      </c>
      <c r="O91" s="187">
        <v>332.44331000000051</v>
      </c>
      <c r="P91" s="187">
        <v>0</v>
      </c>
      <c r="Q91" s="187">
        <v>3530.7774170753769</v>
      </c>
      <c r="R91" s="187">
        <v>-1.6378147810019072</v>
      </c>
      <c r="S91" s="187">
        <v>42.133425035053861</v>
      </c>
      <c r="T91" s="187">
        <v>-429.81458939534798</v>
      </c>
      <c r="U91" s="187">
        <v>3334.5244700000017</v>
      </c>
      <c r="V91" s="187">
        <v>1511.292658999271</v>
      </c>
      <c r="W91" s="187">
        <v>83.344649999999902</v>
      </c>
      <c r="X91" s="187">
        <v>-9.8610900000000257</v>
      </c>
      <c r="Y91" s="187">
        <v>9.9397000000006521</v>
      </c>
      <c r="Z91" s="187">
        <v>-131.87652687698068</v>
      </c>
      <c r="AA91" s="187">
        <v>798.07945132492068</v>
      </c>
      <c r="AB91" s="187">
        <v>-1.22</v>
      </c>
      <c r="AC91" s="187">
        <v>263.44761000000199</v>
      </c>
      <c r="AD91" s="187">
        <v>179.92405439999985</v>
      </c>
      <c r="AE91" s="187">
        <v>15591.598662307417</v>
      </c>
      <c r="AF91" s="187">
        <v>-360.43089000000003</v>
      </c>
      <c r="AG91" s="187">
        <v>2134.643058980676</v>
      </c>
      <c r="AH91" s="187">
        <v>233.72441314980213</v>
      </c>
      <c r="AI91" s="187">
        <v>386.20347851687296</v>
      </c>
      <c r="AJ91" s="187">
        <f t="shared" si="7"/>
        <v>49188.99929792546</v>
      </c>
      <c r="AK91" s="188"/>
      <c r="AL91" s="188"/>
      <c r="AM91" s="188"/>
    </row>
    <row r="92" spans="1:39" s="553" customFormat="1" x14ac:dyDescent="0.2">
      <c r="A92" s="199" t="s">
        <v>1226</v>
      </c>
      <c r="B92" s="187">
        <v>0</v>
      </c>
      <c r="C92" s="187">
        <v>-18440.235250000002</v>
      </c>
      <c r="D92" s="187">
        <v>-10341.732640000015</v>
      </c>
      <c r="E92" s="187">
        <v>-28836.708853018106</v>
      </c>
      <c r="F92" s="187">
        <v>-38669.977737080473</v>
      </c>
      <c r="G92" s="187">
        <v>0</v>
      </c>
      <c r="H92" s="187">
        <v>-36162.826809999984</v>
      </c>
      <c r="I92" s="187">
        <v>20768.613850000023</v>
      </c>
      <c r="J92" s="187">
        <v>0</v>
      </c>
      <c r="K92" s="187">
        <v>-1083.0560286028517</v>
      </c>
      <c r="L92" s="187">
        <v>0</v>
      </c>
      <c r="M92" s="187">
        <v>-1145.99407</v>
      </c>
      <c r="N92" s="187">
        <v>-15155.949649999999</v>
      </c>
      <c r="O92" s="187">
        <v>-89858.249010000014</v>
      </c>
      <c r="P92" s="187">
        <v>0</v>
      </c>
      <c r="Q92" s="187">
        <v>-9375.1115762916997</v>
      </c>
      <c r="R92" s="187">
        <v>1006.9222426328398</v>
      </c>
      <c r="S92" s="187">
        <v>-5453.6666903244641</v>
      </c>
      <c r="T92" s="187">
        <v>-57069.389904574629</v>
      </c>
      <c r="U92" s="187">
        <v>-58795.276349999993</v>
      </c>
      <c r="V92" s="187">
        <v>-3837.4461268731429</v>
      </c>
      <c r="W92" s="187">
        <v>-80484.289210000003</v>
      </c>
      <c r="X92" s="187">
        <v>216.24107999999822</v>
      </c>
      <c r="Y92" s="187">
        <v>-9547.2134299999998</v>
      </c>
      <c r="Z92" s="187">
        <v>-20438.627470761367</v>
      </c>
      <c r="AA92" s="187">
        <v>-6940.0283620305063</v>
      </c>
      <c r="AB92" s="187">
        <v>-7445.9030000000002</v>
      </c>
      <c r="AC92" s="187">
        <v>-33080.561444999992</v>
      </c>
      <c r="AD92" s="187">
        <v>-14382.589073000014</v>
      </c>
      <c r="AE92" s="187">
        <v>-33444.728331347134</v>
      </c>
      <c r="AF92" s="187">
        <v>-2942.2556600000007</v>
      </c>
      <c r="AG92" s="187">
        <v>-21752.156903553961</v>
      </c>
      <c r="AH92" s="187">
        <v>-194.72008820500002</v>
      </c>
      <c r="AI92" s="187">
        <v>-9561.087558185236</v>
      </c>
      <c r="AJ92" s="187">
        <f t="shared" si="7"/>
        <v>-592448.00405621575</v>
      </c>
      <c r="AK92" s="188"/>
      <c r="AL92" s="188"/>
      <c r="AM92" s="188"/>
    </row>
    <row r="93" spans="1:39" s="553" customFormat="1" x14ac:dyDescent="0.2">
      <c r="A93" s="199" t="s">
        <v>1227</v>
      </c>
      <c r="B93" s="187">
        <v>0</v>
      </c>
      <c r="C93" s="187">
        <v>15354.708379999996</v>
      </c>
      <c r="D93" s="187">
        <v>10875.685369999999</v>
      </c>
      <c r="E93" s="187">
        <v>12918.074807550542</v>
      </c>
      <c r="F93" s="187">
        <v>4538.5694533815022</v>
      </c>
      <c r="G93" s="187">
        <v>0</v>
      </c>
      <c r="H93" s="187">
        <v>2199.4025600000004</v>
      </c>
      <c r="I93" s="187">
        <v>32358.641949999994</v>
      </c>
      <c r="J93" s="187">
        <v>0</v>
      </c>
      <c r="K93" s="187">
        <v>133.34392772402691</v>
      </c>
      <c r="L93" s="187">
        <v>0</v>
      </c>
      <c r="M93" s="187">
        <v>755.78271999999993</v>
      </c>
      <c r="N93" s="187">
        <v>1654.0679300000002</v>
      </c>
      <c r="O93" s="187">
        <v>9007.6006899999975</v>
      </c>
      <c r="P93" s="187">
        <v>0</v>
      </c>
      <c r="Q93" s="187">
        <v>4010.4926035033591</v>
      </c>
      <c r="R93" s="187">
        <v>-139.55043479420198</v>
      </c>
      <c r="S93" s="187">
        <v>647.34587877475428</v>
      </c>
      <c r="T93" s="187">
        <v>17728.646149738208</v>
      </c>
      <c r="U93" s="187">
        <v>4188.8382099999999</v>
      </c>
      <c r="V93" s="187">
        <v>-772.34291438390551</v>
      </c>
      <c r="W93" s="187">
        <v>2528.0565299999994</v>
      </c>
      <c r="X93" s="187">
        <v>276.39350999999994</v>
      </c>
      <c r="Y93" s="187">
        <v>872.00990000000002</v>
      </c>
      <c r="Z93" s="187">
        <v>-409.33572482383238</v>
      </c>
      <c r="AA93" s="187">
        <v>8512.9270151374803</v>
      </c>
      <c r="AB93" s="187">
        <v>355.09800000000001</v>
      </c>
      <c r="AC93" s="187">
        <v>3669.6791600000001</v>
      </c>
      <c r="AD93" s="187">
        <v>696.03181619999998</v>
      </c>
      <c r="AE93" s="187">
        <v>5582.3205580627646</v>
      </c>
      <c r="AF93" s="187">
        <v>349.30396000000007</v>
      </c>
      <c r="AG93" s="187">
        <v>7386.5542343890584</v>
      </c>
      <c r="AH93" s="187">
        <v>600.14993999517822</v>
      </c>
      <c r="AI93" s="187">
        <v>1451.7742383852353</v>
      </c>
      <c r="AJ93" s="187">
        <f t="shared" si="7"/>
        <v>147330.27041884014</v>
      </c>
      <c r="AK93" s="188"/>
      <c r="AL93" s="188"/>
      <c r="AM93" s="188"/>
    </row>
    <row r="94" spans="1:39" s="553" customFormat="1" x14ac:dyDescent="0.2">
      <c r="A94" s="199" t="s">
        <v>2011</v>
      </c>
      <c r="B94" s="187">
        <v>0</v>
      </c>
      <c r="C94" s="187">
        <v>-265.49087999999944</v>
      </c>
      <c r="D94" s="187">
        <v>-205.46934999999826</v>
      </c>
      <c r="E94" s="187">
        <v>1432.7436812727487</v>
      </c>
      <c r="F94" s="187">
        <v>-0.81807697392590639</v>
      </c>
      <c r="G94" s="187">
        <v>0</v>
      </c>
      <c r="H94" s="187">
        <v>0</v>
      </c>
      <c r="I94" s="187">
        <v>3.3454800000000104</v>
      </c>
      <c r="J94" s="187">
        <v>0</v>
      </c>
      <c r="K94" s="187">
        <v>14.468086460808767</v>
      </c>
      <c r="L94" s="187">
        <v>0</v>
      </c>
      <c r="M94" s="187">
        <v>0</v>
      </c>
      <c r="N94" s="187">
        <v>0</v>
      </c>
      <c r="O94" s="187">
        <v>-27.613550000000433</v>
      </c>
      <c r="P94" s="187">
        <v>0</v>
      </c>
      <c r="Q94" s="187">
        <v>25.211969403157788</v>
      </c>
      <c r="R94" s="187">
        <v>0</v>
      </c>
      <c r="S94" s="187">
        <v>14.137461349525484</v>
      </c>
      <c r="T94" s="187">
        <v>-29.271709999999999</v>
      </c>
      <c r="U94" s="187">
        <v>-486.72985999999901</v>
      </c>
      <c r="V94" s="187">
        <v>0</v>
      </c>
      <c r="W94" s="187">
        <v>0</v>
      </c>
      <c r="X94" s="187">
        <v>0</v>
      </c>
      <c r="Y94" s="187">
        <v>-3.6372499999999999</v>
      </c>
      <c r="Z94" s="187">
        <v>0</v>
      </c>
      <c r="AA94" s="187">
        <v>38.94375884313633</v>
      </c>
      <c r="AB94" s="187">
        <v>0</v>
      </c>
      <c r="AC94" s="187">
        <v>-325.91551000000015</v>
      </c>
      <c r="AD94" s="187">
        <v>0</v>
      </c>
      <c r="AE94" s="187">
        <v>0</v>
      </c>
      <c r="AF94" s="187">
        <v>0</v>
      </c>
      <c r="AG94" s="187">
        <v>-3.29353333881043</v>
      </c>
      <c r="AH94" s="187">
        <v>0</v>
      </c>
      <c r="AI94" s="187">
        <v>17.694470000000003</v>
      </c>
      <c r="AJ94" s="187">
        <f t="shared" si="7"/>
        <v>198.30518701664352</v>
      </c>
      <c r="AK94" s="188"/>
      <c r="AL94" s="188"/>
      <c r="AM94" s="188"/>
    </row>
    <row r="95" spans="1:39" s="553" customFormat="1" x14ac:dyDescent="0.2">
      <c r="A95" s="199" t="s">
        <v>2139</v>
      </c>
      <c r="B95" s="187">
        <v>0</v>
      </c>
      <c r="C95" s="187">
        <v>0</v>
      </c>
      <c r="D95" s="187">
        <v>0</v>
      </c>
      <c r="E95" s="187">
        <v>0</v>
      </c>
      <c r="F95" s="187">
        <v>0</v>
      </c>
      <c r="G95" s="187">
        <v>0</v>
      </c>
      <c r="H95" s="187">
        <v>0</v>
      </c>
      <c r="I95" s="187">
        <v>0</v>
      </c>
      <c r="J95" s="187">
        <v>0</v>
      </c>
      <c r="K95" s="187">
        <v>-2.4807715353911603E-3</v>
      </c>
      <c r="L95" s="187">
        <v>0</v>
      </c>
      <c r="M95" s="187">
        <v>0</v>
      </c>
      <c r="N95" s="187">
        <v>0</v>
      </c>
      <c r="O95" s="187">
        <v>0</v>
      </c>
      <c r="P95" s="187">
        <v>0</v>
      </c>
      <c r="Q95" s="187">
        <v>0</v>
      </c>
      <c r="R95" s="187">
        <v>0</v>
      </c>
      <c r="S95" s="187">
        <v>6.7956920593953773</v>
      </c>
      <c r="T95" s="187">
        <v>0</v>
      </c>
      <c r="U95" s="187">
        <v>0</v>
      </c>
      <c r="V95" s="187">
        <v>0</v>
      </c>
      <c r="W95" s="187">
        <v>0</v>
      </c>
      <c r="X95" s="187">
        <v>0</v>
      </c>
      <c r="Y95" s="187">
        <v>0</v>
      </c>
      <c r="Z95" s="187">
        <v>0</v>
      </c>
      <c r="AA95" s="187">
        <v>0</v>
      </c>
      <c r="AB95" s="187">
        <v>0</v>
      </c>
      <c r="AC95" s="187">
        <v>0</v>
      </c>
      <c r="AD95" s="187">
        <v>0</v>
      </c>
      <c r="AE95" s="187">
        <v>-8.4329809021832478</v>
      </c>
      <c r="AF95" s="187">
        <v>0</v>
      </c>
      <c r="AG95" s="187">
        <v>0</v>
      </c>
      <c r="AH95" s="187">
        <v>0</v>
      </c>
      <c r="AI95" s="187">
        <v>29.441927192192267</v>
      </c>
      <c r="AJ95" s="187">
        <f t="shared" si="7"/>
        <v>27.802157577869004</v>
      </c>
      <c r="AK95" s="188"/>
      <c r="AL95" s="188"/>
      <c r="AM95" s="188"/>
    </row>
    <row r="96" spans="1:39" s="553" customFormat="1" x14ac:dyDescent="0.2">
      <c r="A96" s="199" t="s">
        <v>2012</v>
      </c>
      <c r="B96" s="187">
        <v>-374.09782476256464</v>
      </c>
      <c r="C96" s="187">
        <v>3491.9906899999978</v>
      </c>
      <c r="D96" s="187">
        <v>-7291.5506400000058</v>
      </c>
      <c r="E96" s="187">
        <v>18942.324270979454</v>
      </c>
      <c r="F96" s="187">
        <v>566.08014888066839</v>
      </c>
      <c r="G96" s="187">
        <v>0</v>
      </c>
      <c r="H96" s="187">
        <v>-6901.9442700000009</v>
      </c>
      <c r="I96" s="187">
        <v>-14270.97744000001</v>
      </c>
      <c r="J96" s="187">
        <v>0</v>
      </c>
      <c r="K96" s="187">
        <v>1924.0261646211109</v>
      </c>
      <c r="L96" s="187">
        <v>0</v>
      </c>
      <c r="M96" s="187">
        <v>313.03216000000003</v>
      </c>
      <c r="N96" s="187">
        <v>253.32557000000003</v>
      </c>
      <c r="O96" s="187">
        <v>-5095.8942500000003</v>
      </c>
      <c r="P96" s="187">
        <v>0</v>
      </c>
      <c r="Q96" s="187">
        <v>-2441.6518164116646</v>
      </c>
      <c r="R96" s="187">
        <v>145.55827824585143</v>
      </c>
      <c r="S96" s="187">
        <v>188.30567534021259</v>
      </c>
      <c r="T96" s="187">
        <v>-2610.5891844927855</v>
      </c>
      <c r="U96" s="187">
        <v>-1481.2054200000009</v>
      </c>
      <c r="V96" s="187">
        <v>182.62801146953288</v>
      </c>
      <c r="W96" s="187">
        <v>-218.40843000000274</v>
      </c>
      <c r="X96" s="187">
        <v>48.400470000000006</v>
      </c>
      <c r="Y96" s="187">
        <v>-600.78505999999959</v>
      </c>
      <c r="Z96" s="187">
        <v>-851.75294462222678</v>
      </c>
      <c r="AA96" s="187">
        <v>3709.6530058448516</v>
      </c>
      <c r="AB96" s="187">
        <v>-20.846</v>
      </c>
      <c r="AC96" s="187">
        <v>794.73119999999949</v>
      </c>
      <c r="AD96" s="187">
        <v>293.09911540000007</v>
      </c>
      <c r="AE96" s="187">
        <v>-270.09890550398313</v>
      </c>
      <c r="AF96" s="187">
        <v>40.09966</v>
      </c>
      <c r="AG96" s="187">
        <v>2663.2837867627804</v>
      </c>
      <c r="AH96" s="187">
        <v>43.139656450480615</v>
      </c>
      <c r="AI96" s="187">
        <v>-8161.8078977383975</v>
      </c>
      <c r="AJ96" s="187">
        <f t="shared" si="7"/>
        <v>-16991.932219536699</v>
      </c>
      <c r="AK96" s="188"/>
      <c r="AL96" s="188"/>
      <c r="AM96" s="188"/>
    </row>
    <row r="97" spans="1:39" s="553" customFormat="1" x14ac:dyDescent="0.2">
      <c r="A97" s="199" t="s">
        <v>1915</v>
      </c>
      <c r="B97" s="187">
        <v>0</v>
      </c>
      <c r="C97" s="187">
        <v>31.705309999999923</v>
      </c>
      <c r="D97" s="187">
        <v>338.6239000000005</v>
      </c>
      <c r="E97" s="187">
        <v>190.40097532533639</v>
      </c>
      <c r="F97" s="187">
        <v>0</v>
      </c>
      <c r="G97" s="187">
        <v>-191.9208100000003</v>
      </c>
      <c r="H97" s="187">
        <v>0</v>
      </c>
      <c r="I97" s="187">
        <v>0</v>
      </c>
      <c r="J97" s="187">
        <v>0</v>
      </c>
      <c r="K97" s="187">
        <v>0</v>
      </c>
      <c r="L97" s="187">
        <v>4624.3038855156692</v>
      </c>
      <c r="M97" s="187">
        <v>0</v>
      </c>
      <c r="N97" s="187">
        <v>0</v>
      </c>
      <c r="O97" s="187">
        <v>0</v>
      </c>
      <c r="P97" s="187">
        <v>-1051.5402799999997</v>
      </c>
      <c r="Q97" s="187">
        <v>45.992400949300816</v>
      </c>
      <c r="R97" s="187">
        <v>0</v>
      </c>
      <c r="S97" s="187">
        <v>0</v>
      </c>
      <c r="T97" s="187">
        <v>0</v>
      </c>
      <c r="U97" s="187">
        <v>-11.55148999999998</v>
      </c>
      <c r="V97" s="187">
        <v>0</v>
      </c>
      <c r="W97" s="187">
        <v>0</v>
      </c>
      <c r="X97" s="187">
        <v>0</v>
      </c>
      <c r="Y97" s="187">
        <v>0</v>
      </c>
      <c r="Z97" s="187">
        <v>0</v>
      </c>
      <c r="AA97" s="187">
        <v>0</v>
      </c>
      <c r="AB97" s="187">
        <v>0</v>
      </c>
      <c r="AC97" s="187">
        <v>0</v>
      </c>
      <c r="AD97" s="187">
        <v>0</v>
      </c>
      <c r="AE97" s="187">
        <v>440.79550612203428</v>
      </c>
      <c r="AF97" s="187">
        <v>0</v>
      </c>
      <c r="AG97" s="187">
        <v>-0.87733015835826134</v>
      </c>
      <c r="AH97" s="187">
        <v>0</v>
      </c>
      <c r="AI97" s="187">
        <v>73.53134</v>
      </c>
      <c r="AJ97" s="187">
        <f t="shared" si="7"/>
        <v>4489.4634077539831</v>
      </c>
      <c r="AK97" s="188"/>
      <c r="AL97" s="188"/>
      <c r="AM97" s="188"/>
    </row>
    <row r="98" spans="1:39" s="553" customFormat="1" x14ac:dyDescent="0.2">
      <c r="A98" s="203" t="s">
        <v>2142</v>
      </c>
      <c r="B98" s="187">
        <v>0</v>
      </c>
      <c r="C98" s="187">
        <v>250.41967999999994</v>
      </c>
      <c r="D98" s="187">
        <v>0</v>
      </c>
      <c r="E98" s="187">
        <v>0</v>
      </c>
      <c r="F98" s="187">
        <v>-37.394903573426468</v>
      </c>
      <c r="G98" s="187">
        <v>0</v>
      </c>
      <c r="H98" s="187">
        <v>0</v>
      </c>
      <c r="I98" s="187">
        <v>0</v>
      </c>
      <c r="J98" s="187">
        <v>0</v>
      </c>
      <c r="K98" s="187">
        <v>1798.3687457335461</v>
      </c>
      <c r="L98" s="187">
        <v>0</v>
      </c>
      <c r="M98" s="187">
        <v>1.2119300000000002</v>
      </c>
      <c r="N98" s="187">
        <v>21.207829999999994</v>
      </c>
      <c r="O98" s="187">
        <v>2066.4250299999994</v>
      </c>
      <c r="P98" s="187">
        <v>0</v>
      </c>
      <c r="Q98" s="187">
        <v>0</v>
      </c>
      <c r="R98" s="187">
        <v>0</v>
      </c>
      <c r="S98" s="187">
        <v>14.793080020239444</v>
      </c>
      <c r="T98" s="187">
        <v>0</v>
      </c>
      <c r="U98" s="187">
        <v>483.30146999999982</v>
      </c>
      <c r="V98" s="187">
        <v>14.709360059389372</v>
      </c>
      <c r="W98" s="187">
        <v>0</v>
      </c>
      <c r="X98" s="187">
        <v>0.32999999999999979</v>
      </c>
      <c r="Y98" s="187">
        <v>90.786999999999949</v>
      </c>
      <c r="Z98" s="187">
        <v>0</v>
      </c>
      <c r="AA98" s="187">
        <v>0</v>
      </c>
      <c r="AB98" s="187">
        <v>2.2869999999999999</v>
      </c>
      <c r="AC98" s="187">
        <v>184.98403999999994</v>
      </c>
      <c r="AD98" s="187">
        <v>0</v>
      </c>
      <c r="AE98" s="187">
        <v>-41.839600312234296</v>
      </c>
      <c r="AF98" s="187">
        <v>0.56747000000000003</v>
      </c>
      <c r="AG98" s="187">
        <v>0</v>
      </c>
      <c r="AH98" s="187">
        <v>5.4127999999999927</v>
      </c>
      <c r="AI98" s="187">
        <v>0</v>
      </c>
      <c r="AJ98" s="187">
        <f t="shared" si="7"/>
        <v>4855.5709319275129</v>
      </c>
      <c r="AK98" s="188"/>
      <c r="AL98" s="188"/>
      <c r="AM98" s="188"/>
    </row>
    <row r="99" spans="1:39" s="553" customFormat="1" x14ac:dyDescent="0.2">
      <c r="A99" s="199" t="s">
        <v>940</v>
      </c>
      <c r="B99" s="187">
        <v>0</v>
      </c>
      <c r="C99" s="187">
        <v>3094.7737200000006</v>
      </c>
      <c r="D99" s="187">
        <v>1811.7968799999974</v>
      </c>
      <c r="E99" s="187">
        <v>534.69917525305459</v>
      </c>
      <c r="F99" s="187">
        <v>-1.1050877359401847</v>
      </c>
      <c r="G99" s="187">
        <v>0</v>
      </c>
      <c r="H99" s="187">
        <v>2758.9402300000006</v>
      </c>
      <c r="I99" s="187">
        <v>0</v>
      </c>
      <c r="J99" s="187">
        <v>93.929139999999663</v>
      </c>
      <c r="K99" s="187">
        <v>-1236.9107477669882</v>
      </c>
      <c r="L99" s="187">
        <v>0</v>
      </c>
      <c r="M99" s="187">
        <v>-0.12008999999999999</v>
      </c>
      <c r="N99" s="187">
        <v>-46.463660000000004</v>
      </c>
      <c r="O99" s="187">
        <v>313.3004699999999</v>
      </c>
      <c r="P99" s="187">
        <v>0</v>
      </c>
      <c r="Q99" s="187">
        <v>3491.3349896178365</v>
      </c>
      <c r="R99" s="187">
        <v>0</v>
      </c>
      <c r="S99" s="187">
        <v>-0.44739247992052733</v>
      </c>
      <c r="T99" s="187">
        <v>618.62151739163778</v>
      </c>
      <c r="U99" s="187">
        <v>-56.206049999999998</v>
      </c>
      <c r="V99" s="187">
        <v>-2.1747852721959673E-6</v>
      </c>
      <c r="W99" s="187">
        <v>0</v>
      </c>
      <c r="X99" s="187">
        <v>1.7769299999999999</v>
      </c>
      <c r="Y99" s="187">
        <v>18.217220000000008</v>
      </c>
      <c r="Z99" s="187">
        <v>-0.50187999999999999</v>
      </c>
      <c r="AA99" s="187">
        <v>150.07901000000004</v>
      </c>
      <c r="AB99" s="187">
        <v>0.215</v>
      </c>
      <c r="AC99" s="187">
        <v>107.96482999999992</v>
      </c>
      <c r="AD99" s="187">
        <v>0</v>
      </c>
      <c r="AE99" s="187">
        <v>737.82116176895681</v>
      </c>
      <c r="AF99" s="187">
        <v>0</v>
      </c>
      <c r="AG99" s="187">
        <v>0</v>
      </c>
      <c r="AH99" s="187">
        <v>7.5649231135279882</v>
      </c>
      <c r="AI99" s="187">
        <v>1658.7608396105775</v>
      </c>
      <c r="AJ99" s="187">
        <f t="shared" si="7"/>
        <v>14058.041126597956</v>
      </c>
      <c r="AK99" s="188"/>
      <c r="AL99" s="188"/>
      <c r="AM99" s="188"/>
    </row>
    <row r="100" spans="1:39" s="553" customFormat="1" x14ac:dyDescent="0.2">
      <c r="A100" s="199" t="s">
        <v>1117</v>
      </c>
      <c r="B100" s="187">
        <v>0</v>
      </c>
      <c r="C100" s="187">
        <v>7693.64167</v>
      </c>
      <c r="D100" s="187">
        <v>428.98992000000015</v>
      </c>
      <c r="E100" s="187">
        <v>532.8253244365128</v>
      </c>
      <c r="F100" s="187">
        <v>564.13097543272875</v>
      </c>
      <c r="G100" s="187">
        <v>0</v>
      </c>
      <c r="H100" s="187">
        <v>1311.98261</v>
      </c>
      <c r="I100" s="187">
        <v>3723.760429999998</v>
      </c>
      <c r="J100" s="187">
        <v>0</v>
      </c>
      <c r="K100" s="187">
        <v>0</v>
      </c>
      <c r="L100" s="187">
        <v>0</v>
      </c>
      <c r="M100" s="187">
        <v>0</v>
      </c>
      <c r="N100" s="187">
        <v>335.93940000000003</v>
      </c>
      <c r="O100" s="187">
        <v>-80.925819999999362</v>
      </c>
      <c r="P100" s="187">
        <v>0</v>
      </c>
      <c r="Q100" s="187">
        <v>818.38881371278217</v>
      </c>
      <c r="R100" s="187">
        <v>0</v>
      </c>
      <c r="S100" s="187">
        <v>-389.95710841492297</v>
      </c>
      <c r="T100" s="187">
        <v>3168.0775497576519</v>
      </c>
      <c r="U100" s="187">
        <v>584.63168000000064</v>
      </c>
      <c r="V100" s="187">
        <v>-8.5000000000000006E-3</v>
      </c>
      <c r="W100" s="187">
        <v>264.58730000000003</v>
      </c>
      <c r="X100" s="187">
        <v>0</v>
      </c>
      <c r="Y100" s="187">
        <v>44.697239999999994</v>
      </c>
      <c r="Z100" s="187">
        <v>0</v>
      </c>
      <c r="AA100" s="187">
        <v>674.28213186623623</v>
      </c>
      <c r="AB100" s="187">
        <v>-35.944000000000003</v>
      </c>
      <c r="AC100" s="187">
        <v>357.45616000000001</v>
      </c>
      <c r="AD100" s="187">
        <v>4.2292100000000001</v>
      </c>
      <c r="AE100" s="187">
        <v>1692.1770298943679</v>
      </c>
      <c r="AF100" s="187">
        <v>42.846369999999993</v>
      </c>
      <c r="AG100" s="187">
        <v>1654.1020651253748</v>
      </c>
      <c r="AH100" s="187">
        <v>194.13058687003519</v>
      </c>
      <c r="AI100" s="187">
        <v>512.41220643750989</v>
      </c>
      <c r="AJ100" s="187">
        <f t="shared" si="7"/>
        <v>24096.453245118282</v>
      </c>
      <c r="AK100" s="188"/>
      <c r="AL100" s="188"/>
      <c r="AM100" s="188"/>
    </row>
    <row r="101" spans="1:39" s="553" customFormat="1" x14ac:dyDescent="0.2">
      <c r="A101" s="199" t="s">
        <v>2140</v>
      </c>
      <c r="B101" s="187">
        <v>0</v>
      </c>
      <c r="C101" s="187">
        <v>1.2041200000000098</v>
      </c>
      <c r="D101" s="187">
        <v>0</v>
      </c>
      <c r="E101" s="187">
        <v>0</v>
      </c>
      <c r="F101" s="187">
        <v>0</v>
      </c>
      <c r="G101" s="187">
        <v>0</v>
      </c>
      <c r="H101" s="187">
        <v>0</v>
      </c>
      <c r="I101" s="187">
        <v>0</v>
      </c>
      <c r="J101" s="187">
        <v>0</v>
      </c>
      <c r="K101" s="187">
        <v>0</v>
      </c>
      <c r="L101" s="187">
        <v>0</v>
      </c>
      <c r="M101" s="187">
        <v>0</v>
      </c>
      <c r="N101" s="187">
        <v>0</v>
      </c>
      <c r="O101" s="187">
        <v>0</v>
      </c>
      <c r="P101" s="187">
        <v>0</v>
      </c>
      <c r="Q101" s="187">
        <v>0</v>
      </c>
      <c r="R101" s="187">
        <v>0</v>
      </c>
      <c r="S101" s="187">
        <v>0</v>
      </c>
      <c r="T101" s="187">
        <v>0</v>
      </c>
      <c r="U101" s="187">
        <v>0</v>
      </c>
      <c r="V101" s="187">
        <v>0</v>
      </c>
      <c r="W101" s="187">
        <v>0</v>
      </c>
      <c r="X101" s="187">
        <v>0</v>
      </c>
      <c r="Y101" s="187">
        <v>0</v>
      </c>
      <c r="Z101" s="187">
        <v>0</v>
      </c>
      <c r="AA101" s="187">
        <v>0</v>
      </c>
      <c r="AB101" s="187">
        <v>0</v>
      </c>
      <c r="AC101" s="187">
        <v>0</v>
      </c>
      <c r="AD101" s="187">
        <v>0</v>
      </c>
      <c r="AE101" s="187">
        <v>0</v>
      </c>
      <c r="AF101" s="187">
        <v>0</v>
      </c>
      <c r="AG101" s="187">
        <v>0</v>
      </c>
      <c r="AH101" s="187">
        <v>54.465263598429004</v>
      </c>
      <c r="AI101" s="187">
        <v>0</v>
      </c>
      <c r="AJ101" s="187">
        <f t="shared" si="7"/>
        <v>55.669383598429015</v>
      </c>
      <c r="AK101" s="188"/>
      <c r="AL101" s="188"/>
      <c r="AM101" s="188"/>
    </row>
    <row r="102" spans="1:39" s="553" customFormat="1" x14ac:dyDescent="0.2">
      <c r="A102" s="285" t="s">
        <v>1392</v>
      </c>
      <c r="B102" s="187">
        <v>0</v>
      </c>
      <c r="C102" s="187">
        <v>-745.44375999999977</v>
      </c>
      <c r="D102" s="187">
        <v>-1125.3085900000003</v>
      </c>
      <c r="E102" s="187">
        <v>-91.043870000001505</v>
      </c>
      <c r="F102" s="187">
        <v>-337.98957869049673</v>
      </c>
      <c r="G102" s="187">
        <v>0</v>
      </c>
      <c r="H102" s="187">
        <v>343.57331999999974</v>
      </c>
      <c r="I102" s="187">
        <v>585.17950000000121</v>
      </c>
      <c r="J102" s="187">
        <v>0</v>
      </c>
      <c r="K102" s="187">
        <v>3.3719936904518106</v>
      </c>
      <c r="L102" s="187">
        <v>0</v>
      </c>
      <c r="M102" s="187">
        <v>-107.331</v>
      </c>
      <c r="N102" s="187">
        <v>-219.85403999999994</v>
      </c>
      <c r="O102" s="187">
        <v>792.88185000000078</v>
      </c>
      <c r="P102" s="187">
        <v>0</v>
      </c>
      <c r="Q102" s="187">
        <v>-764.18330883784392</v>
      </c>
      <c r="R102" s="187">
        <v>-86.997705642483027</v>
      </c>
      <c r="S102" s="187">
        <v>0</v>
      </c>
      <c r="T102" s="187">
        <v>-2522.0399400000001</v>
      </c>
      <c r="U102" s="187">
        <v>-1384.4757100000002</v>
      </c>
      <c r="V102" s="187">
        <v>-366.55562764974195</v>
      </c>
      <c r="W102" s="187">
        <v>-542.58291999999994</v>
      </c>
      <c r="X102" s="187">
        <v>-56.806280000000029</v>
      </c>
      <c r="Y102" s="187">
        <v>382.47766999999993</v>
      </c>
      <c r="Z102" s="187">
        <v>-1346.2644901221786</v>
      </c>
      <c r="AA102" s="187">
        <v>-742.71479782444237</v>
      </c>
      <c r="AB102" s="187">
        <v>-153.82</v>
      </c>
      <c r="AC102" s="187">
        <v>-722.24962000000005</v>
      </c>
      <c r="AD102" s="187">
        <v>-98.213212000000027</v>
      </c>
      <c r="AE102" s="187">
        <v>172.32178323331505</v>
      </c>
      <c r="AF102" s="187">
        <v>-270.20630999999997</v>
      </c>
      <c r="AG102" s="187">
        <v>439.62716818084027</v>
      </c>
      <c r="AH102" s="187">
        <v>354.86718999999812</v>
      </c>
      <c r="AI102" s="187">
        <v>38.932289999999981</v>
      </c>
      <c r="AJ102" s="187">
        <f t="shared" si="7"/>
        <v>-8570.8479956625815</v>
      </c>
      <c r="AK102" s="188"/>
      <c r="AL102" s="188"/>
      <c r="AM102" s="188"/>
    </row>
    <row r="103" spans="1:39" s="553" customFormat="1" x14ac:dyDescent="0.2">
      <c r="A103" s="199" t="s">
        <v>1917</v>
      </c>
      <c r="B103" s="187">
        <v>0</v>
      </c>
      <c r="C103" s="187">
        <v>-369.4845300000012</v>
      </c>
      <c r="D103" s="187">
        <v>-751.81438999999989</v>
      </c>
      <c r="E103" s="187">
        <v>-10.355690000000017</v>
      </c>
      <c r="F103" s="187">
        <v>-63.365446600291719</v>
      </c>
      <c r="G103" s="187">
        <v>0</v>
      </c>
      <c r="H103" s="187">
        <v>161.06135999999998</v>
      </c>
      <c r="I103" s="187">
        <v>-49.892509999999987</v>
      </c>
      <c r="J103" s="187">
        <v>0</v>
      </c>
      <c r="K103" s="187">
        <v>0</v>
      </c>
      <c r="L103" s="187">
        <v>0</v>
      </c>
      <c r="M103" s="187">
        <v>0</v>
      </c>
      <c r="N103" s="187">
        <v>0</v>
      </c>
      <c r="O103" s="187">
        <v>-0.16788999999999998</v>
      </c>
      <c r="P103" s="187">
        <v>0</v>
      </c>
      <c r="Q103" s="187">
        <v>491.65660387260135</v>
      </c>
      <c r="R103" s="187">
        <v>0</v>
      </c>
      <c r="S103" s="187">
        <v>-18.714325005484405</v>
      </c>
      <c r="T103" s="187">
        <v>-4297.7420393684251</v>
      </c>
      <c r="U103" s="187">
        <v>492.55251000000027</v>
      </c>
      <c r="V103" s="187">
        <v>52.603885489584393</v>
      </c>
      <c r="W103" s="187">
        <v>21.695839999999993</v>
      </c>
      <c r="X103" s="187">
        <v>-10.902730000000004</v>
      </c>
      <c r="Y103" s="187">
        <v>20.667360000000006</v>
      </c>
      <c r="Z103" s="187">
        <v>-721.69302549426425</v>
      </c>
      <c r="AA103" s="187">
        <v>-301.0777009633286</v>
      </c>
      <c r="AB103" s="187">
        <v>0</v>
      </c>
      <c r="AC103" s="187">
        <v>-1.026580000000004</v>
      </c>
      <c r="AD103" s="187">
        <v>1.8489699999999987</v>
      </c>
      <c r="AE103" s="187">
        <v>-7.4175787962828199</v>
      </c>
      <c r="AF103" s="187">
        <v>0</v>
      </c>
      <c r="AG103" s="187">
        <v>-8.7794740552980901</v>
      </c>
      <c r="AH103" s="187">
        <v>-6021.2347599999994</v>
      </c>
      <c r="AI103" s="187">
        <v>62.092659999999974</v>
      </c>
      <c r="AJ103" s="187">
        <f t="shared" si="7"/>
        <v>-11329.489480921189</v>
      </c>
      <c r="AK103" s="188"/>
      <c r="AL103" s="188"/>
      <c r="AM103" s="188"/>
    </row>
    <row r="104" spans="1:39" s="553" customFormat="1" ht="13.5" thickBot="1" x14ac:dyDescent="0.25">
      <c r="A104" s="916" t="s">
        <v>1393</v>
      </c>
      <c r="B104" s="189">
        <v>0</v>
      </c>
      <c r="C104" s="189">
        <v>0</v>
      </c>
      <c r="D104" s="189">
        <v>1007.3011600000001</v>
      </c>
      <c r="E104" s="189">
        <v>1200.8086971277633</v>
      </c>
      <c r="F104" s="189">
        <v>380.6093099999996</v>
      </c>
      <c r="G104" s="189">
        <v>0</v>
      </c>
      <c r="H104" s="189">
        <v>0</v>
      </c>
      <c r="I104" s="189">
        <v>45.1</v>
      </c>
      <c r="J104" s="189">
        <v>0</v>
      </c>
      <c r="K104" s="189">
        <v>0</v>
      </c>
      <c r="L104" s="189">
        <v>0</v>
      </c>
      <c r="M104" s="189">
        <v>0</v>
      </c>
      <c r="N104" s="189">
        <v>4.008719999999987</v>
      </c>
      <c r="O104" s="189">
        <v>13339.375619999993</v>
      </c>
      <c r="P104" s="189">
        <v>0</v>
      </c>
      <c r="Q104" s="189">
        <v>648.03969681239573</v>
      </c>
      <c r="R104" s="189">
        <v>-70.510058916525395</v>
      </c>
      <c r="S104" s="189">
        <v>0</v>
      </c>
      <c r="T104" s="189">
        <v>-1549.829410000003</v>
      </c>
      <c r="U104" s="189">
        <v>3044.0330199999999</v>
      </c>
      <c r="V104" s="189">
        <v>0</v>
      </c>
      <c r="W104" s="189">
        <v>30.975939999999998</v>
      </c>
      <c r="X104" s="189">
        <v>164.75937000000002</v>
      </c>
      <c r="Y104" s="189">
        <v>1.0600599999999685</v>
      </c>
      <c r="Z104" s="189">
        <v>59.151814864986349</v>
      </c>
      <c r="AA104" s="189">
        <v>-352.6273900000001</v>
      </c>
      <c r="AB104" s="189">
        <v>186.554</v>
      </c>
      <c r="AC104" s="189">
        <v>0</v>
      </c>
      <c r="AD104" s="189">
        <v>0</v>
      </c>
      <c r="AE104" s="189">
        <v>-139.67603999999997</v>
      </c>
      <c r="AF104" s="189">
        <v>0</v>
      </c>
      <c r="AG104" s="189">
        <v>-361.80324000000024</v>
      </c>
      <c r="AH104" s="189">
        <v>109.14717</v>
      </c>
      <c r="AI104" s="189">
        <v>13.20648000000001</v>
      </c>
      <c r="AJ104" s="189">
        <f t="shared" si="7"/>
        <v>17759.684919888608</v>
      </c>
      <c r="AK104" s="188"/>
      <c r="AL104" s="188"/>
      <c r="AM104" s="188"/>
    </row>
  </sheetData>
  <mergeCells count="2">
    <mergeCell ref="R5:AJ6"/>
    <mergeCell ref="A5:Q6"/>
  </mergeCells>
  <phoneticPr fontId="54" type="noConversion"/>
  <conditionalFormatting sqref="C8:H8 J8:AJ8">
    <cfRule type="expression" dxfId="137" priority="3" stopIfTrue="1">
      <formula>#REF!=1</formula>
    </cfRule>
  </conditionalFormatting>
  <conditionalFormatting sqref="AJ8">
    <cfRule type="expression" dxfId="136" priority="2" stopIfTrue="1">
      <formula>$AK8=1</formula>
    </cfRule>
  </conditionalFormatting>
  <conditionalFormatting sqref="B8">
    <cfRule type="expression" dxfId="135" priority="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3" fitToWidth="2" orientation="portrait" r:id="rId1"/>
  <headerFooter alignWithMargins="0"/>
  <colBreaks count="1" manualBreakCount="1">
    <brk id="17" min="2" max="103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"/>
  <sheetViews>
    <sheetView showGridLines="0" workbookViewId="0">
      <selection activeCell="AH72" sqref="AH72"/>
    </sheetView>
  </sheetViews>
  <sheetFormatPr defaultRowHeight="12.75" x14ac:dyDescent="0.2"/>
  <cols>
    <col min="1" max="16384" width="9.140625" style="865"/>
  </cols>
  <sheetData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8"/>
  <sheetViews>
    <sheetView showGridLines="0" workbookViewId="0">
      <selection activeCell="N30" sqref="N30"/>
    </sheetView>
  </sheetViews>
  <sheetFormatPr defaultRowHeight="12.75" x14ac:dyDescent="0.2"/>
  <cols>
    <col min="1" max="1" width="103.85546875" style="865" customWidth="1"/>
    <col min="2" max="16384" width="9.140625" style="865"/>
  </cols>
  <sheetData>
    <row r="1" spans="1:1" ht="30" x14ac:dyDescent="0.4">
      <c r="A1" s="1083" t="s">
        <v>506</v>
      </c>
    </row>
    <row r="2" spans="1:1" ht="30" x14ac:dyDescent="0.4">
      <c r="A2" s="1083" t="s">
        <v>507</v>
      </c>
    </row>
    <row r="3" spans="1:1" ht="30" x14ac:dyDescent="0.4">
      <c r="A3" s="1083" t="s">
        <v>508</v>
      </c>
    </row>
    <row r="4" spans="1:1" ht="30" x14ac:dyDescent="0.4">
      <c r="A4" s="1083"/>
    </row>
    <row r="5" spans="1:1" ht="25.5" x14ac:dyDescent="0.35">
      <c r="A5" s="1087" t="s">
        <v>509</v>
      </c>
    </row>
    <row r="6" spans="1:1" ht="25.5" x14ac:dyDescent="0.35">
      <c r="A6" s="1087" t="s">
        <v>510</v>
      </c>
    </row>
    <row r="7" spans="1:1" ht="25.5" x14ac:dyDescent="0.35">
      <c r="A7" s="1087" t="s">
        <v>511</v>
      </c>
    </row>
    <row r="8" spans="1:1" x14ac:dyDescent="0.2">
      <c r="A8" s="1088"/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1"/>
  <dimension ref="A1:AN123"/>
  <sheetViews>
    <sheetView showGridLines="0" zoomScaleNormal="100" workbookViewId="0">
      <pane xSplit="1" ySplit="8" topLeftCell="X9" activePane="bottomRight" state="frozen"/>
      <selection activeCell="AJ73" sqref="AJ73"/>
      <selection pane="topRight" activeCell="AJ73" sqref="AJ73"/>
      <selection pane="bottomLeft" activeCell="AJ73" sqref="AJ73"/>
      <selection pane="bottomRight" activeCell="AE94" sqref="AE94"/>
    </sheetView>
  </sheetViews>
  <sheetFormatPr defaultRowHeight="12.75" x14ac:dyDescent="0.2"/>
  <cols>
    <col min="1" max="1" width="26.28515625" style="525" customWidth="1"/>
    <col min="2" max="2" width="8.5703125" style="525" customWidth="1"/>
    <col min="3" max="4" width="11" style="525" customWidth="1"/>
    <col min="5" max="5" width="10.7109375" style="525" customWidth="1"/>
    <col min="6" max="6" width="9.7109375" style="525" customWidth="1"/>
    <col min="7" max="7" width="8.140625" style="525" customWidth="1"/>
    <col min="8" max="8" width="10.85546875" style="525" customWidth="1"/>
    <col min="9" max="9" width="11.140625" style="525" customWidth="1"/>
    <col min="10" max="10" width="8.28515625" style="525" customWidth="1"/>
    <col min="11" max="11" width="9.7109375" style="525" customWidth="1"/>
    <col min="12" max="12" width="8" style="525" customWidth="1"/>
    <col min="13" max="13" width="9.5703125" style="525" customWidth="1"/>
    <col min="14" max="14" width="10.140625" style="525" customWidth="1"/>
    <col min="15" max="15" width="10.85546875" style="525" customWidth="1"/>
    <col min="16" max="16" width="7.42578125" style="525" customWidth="1"/>
    <col min="17" max="17" width="11.85546875" style="525" customWidth="1"/>
    <col min="18" max="18" width="12.5703125" style="525" bestFit="1" customWidth="1"/>
    <col min="19" max="19" width="10.85546875" style="525" bestFit="1" customWidth="1"/>
    <col min="20" max="20" width="10.7109375" style="525" customWidth="1"/>
    <col min="21" max="21" width="9.85546875" style="525" customWidth="1"/>
    <col min="22" max="22" width="10.140625" style="525" customWidth="1"/>
    <col min="23" max="23" width="10.5703125" style="525" customWidth="1"/>
    <col min="24" max="24" width="9.7109375" style="525" customWidth="1"/>
    <col min="25" max="25" width="9.85546875" style="525" customWidth="1"/>
    <col min="26" max="26" width="9.7109375" style="525" customWidth="1"/>
    <col min="27" max="27" width="11" style="525" customWidth="1"/>
    <col min="28" max="28" width="9.85546875" style="525" customWidth="1"/>
    <col min="29" max="29" width="9.7109375" style="525" customWidth="1"/>
    <col min="30" max="30" width="10.28515625" style="525" customWidth="1"/>
    <col min="31" max="31" width="12" style="525" customWidth="1"/>
    <col min="32" max="32" width="10.7109375" style="525" customWidth="1"/>
    <col min="33" max="33" width="10.85546875" style="525" bestFit="1" customWidth="1"/>
    <col min="34" max="34" width="10.85546875" style="525" customWidth="1"/>
    <col min="35" max="35" width="10.28515625" style="525" customWidth="1"/>
    <col min="36" max="36" width="10.42578125" style="525" customWidth="1"/>
    <col min="37" max="37" width="12" style="525" customWidth="1"/>
    <col min="38" max="16384" width="9.140625" style="525"/>
  </cols>
  <sheetData>
    <row r="1" spans="1:40" x14ac:dyDescent="0.2">
      <c r="A1" s="877" t="s">
        <v>624</v>
      </c>
    </row>
    <row r="2" spans="1:40" x14ac:dyDescent="0.2">
      <c r="A2" s="877" t="s">
        <v>625</v>
      </c>
    </row>
    <row r="3" spans="1:40" s="1622" customFormat="1" ht="15" customHeight="1" x14ac:dyDescent="0.2">
      <c r="A3" s="1132" t="s">
        <v>1921</v>
      </c>
      <c r="AK3" s="1212" t="s">
        <v>455</v>
      </c>
    </row>
    <row r="4" spans="1:40" s="526" customFormat="1" ht="12" customHeight="1" x14ac:dyDescent="0.2">
      <c r="AL4" s="1623"/>
    </row>
    <row r="5" spans="1:40" s="526" customFormat="1" ht="18" customHeight="1" x14ac:dyDescent="0.2">
      <c r="A5" s="1987" t="s">
        <v>2223</v>
      </c>
      <c r="B5" s="1987"/>
      <c r="C5" s="1987"/>
      <c r="D5" s="1987"/>
      <c r="E5" s="1987"/>
      <c r="F5" s="1987"/>
      <c r="G5" s="1987"/>
      <c r="H5" s="1987"/>
      <c r="I5" s="1987"/>
      <c r="J5" s="1987"/>
      <c r="K5" s="1987"/>
      <c r="L5" s="1987"/>
      <c r="M5" s="1987"/>
      <c r="N5" s="1987"/>
      <c r="O5" s="1987"/>
      <c r="P5" s="1987"/>
      <c r="Q5" s="1987"/>
      <c r="R5" s="1987"/>
      <c r="S5" s="1988" t="s">
        <v>2224</v>
      </c>
      <c r="T5" s="1988"/>
      <c r="U5" s="1988"/>
      <c r="V5" s="1988"/>
      <c r="W5" s="1988"/>
      <c r="X5" s="1988"/>
      <c r="Y5" s="1988"/>
      <c r="Z5" s="1988"/>
      <c r="AA5" s="1988"/>
      <c r="AB5" s="1988"/>
      <c r="AC5" s="1988"/>
      <c r="AD5" s="1988"/>
      <c r="AE5" s="1988"/>
      <c r="AF5" s="1988"/>
      <c r="AG5" s="1988"/>
      <c r="AH5" s="1988"/>
      <c r="AI5" s="1988"/>
      <c r="AJ5" s="1988"/>
      <c r="AK5" s="1988"/>
      <c r="AL5" s="1623"/>
    </row>
    <row r="6" spans="1:40" s="526" customFormat="1" ht="18" customHeight="1" x14ac:dyDescent="0.2">
      <c r="A6" s="1987"/>
      <c r="B6" s="1987"/>
      <c r="C6" s="1987"/>
      <c r="D6" s="1987"/>
      <c r="E6" s="1987"/>
      <c r="F6" s="1987"/>
      <c r="G6" s="1987"/>
      <c r="H6" s="1987"/>
      <c r="I6" s="1987"/>
      <c r="J6" s="1987"/>
      <c r="K6" s="1987"/>
      <c r="L6" s="1987"/>
      <c r="M6" s="1987"/>
      <c r="N6" s="1987"/>
      <c r="O6" s="1987"/>
      <c r="P6" s="1987"/>
      <c r="Q6" s="1987"/>
      <c r="R6" s="1987"/>
      <c r="S6" s="1988"/>
      <c r="T6" s="1988"/>
      <c r="U6" s="1988"/>
      <c r="V6" s="1988"/>
      <c r="W6" s="1988"/>
      <c r="X6" s="1988"/>
      <c r="Y6" s="1988"/>
      <c r="Z6" s="1988"/>
      <c r="AA6" s="1988"/>
      <c r="AB6" s="1988"/>
      <c r="AC6" s="1988"/>
      <c r="AD6" s="1988"/>
      <c r="AE6" s="1988"/>
      <c r="AF6" s="1988"/>
      <c r="AG6" s="1988"/>
      <c r="AH6" s="1988"/>
      <c r="AI6" s="1988"/>
      <c r="AJ6" s="1988"/>
      <c r="AK6" s="1988"/>
      <c r="AL6" s="1623"/>
    </row>
    <row r="7" spans="1:40" s="526" customFormat="1" ht="12" customHeight="1" thickBot="1" x14ac:dyDescent="0.25">
      <c r="AK7" s="522" t="s">
        <v>3818</v>
      </c>
    </row>
    <row r="8" spans="1:40" s="527" customFormat="1" ht="69.95" customHeight="1" thickBot="1" x14ac:dyDescent="0.25">
      <c r="A8" s="1355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1901</v>
      </c>
      <c r="H8" s="1305" t="s">
        <v>1900</v>
      </c>
      <c r="I8" s="1305" t="s">
        <v>1090</v>
      </c>
      <c r="J8" s="1305" t="s">
        <v>140</v>
      </c>
      <c r="K8" s="1305" t="s">
        <v>1976</v>
      </c>
      <c r="L8" s="1305" t="s">
        <v>1902</v>
      </c>
      <c r="M8" s="1305" t="s">
        <v>1129</v>
      </c>
      <c r="N8" s="1305" t="s">
        <v>999</v>
      </c>
      <c r="O8" s="1305" t="s">
        <v>1908</v>
      </c>
      <c r="P8" s="1305" t="s">
        <v>1758</v>
      </c>
      <c r="Q8" s="1305" t="s">
        <v>1076</v>
      </c>
      <c r="R8" s="1305" t="s">
        <v>1102</v>
      </c>
      <c r="S8" s="1305" t="s">
        <v>1997</v>
      </c>
      <c r="T8" s="1305" t="s">
        <v>1881</v>
      </c>
      <c r="U8" s="1305" t="s">
        <v>1028</v>
      </c>
      <c r="V8" s="1305" t="s">
        <v>1753</v>
      </c>
      <c r="W8" s="1305" t="s">
        <v>1077</v>
      </c>
      <c r="X8" s="1305" t="s">
        <v>1032</v>
      </c>
      <c r="Y8" s="1305" t="s">
        <v>1031</v>
      </c>
      <c r="Z8" s="1305" t="s">
        <v>1101</v>
      </c>
      <c r="AA8" s="1305" t="s">
        <v>1934</v>
      </c>
      <c r="AB8" s="1305" t="s">
        <v>1877</v>
      </c>
      <c r="AC8" s="1305" t="s">
        <v>1100</v>
      </c>
      <c r="AD8" s="1305" t="s">
        <v>1073</v>
      </c>
      <c r="AE8" s="1305" t="s">
        <v>1488</v>
      </c>
      <c r="AF8" s="1305" t="s">
        <v>5</v>
      </c>
      <c r="AG8" s="1305" t="s">
        <v>1886</v>
      </c>
      <c r="AH8" s="1305" t="s">
        <v>1029</v>
      </c>
      <c r="AI8" s="1305" t="s">
        <v>1878</v>
      </c>
      <c r="AJ8" s="1305" t="s">
        <v>1022</v>
      </c>
      <c r="AK8" s="1333" t="s">
        <v>1422</v>
      </c>
    </row>
    <row r="9" spans="1:40" ht="15" x14ac:dyDescent="0.2">
      <c r="A9" s="1624" t="s">
        <v>776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6"/>
      <c r="AM9" s="126"/>
    </row>
    <row r="10" spans="1:40" x14ac:dyDescent="0.2">
      <c r="A10" s="286" t="s">
        <v>2232</v>
      </c>
      <c r="B10" s="127">
        <v>0</v>
      </c>
      <c r="C10" s="127">
        <v>233282</v>
      </c>
      <c r="D10" s="127">
        <v>394917</v>
      </c>
      <c r="E10" s="127">
        <v>188626</v>
      </c>
      <c r="F10" s="127">
        <v>1186</v>
      </c>
      <c r="G10" s="127">
        <v>0</v>
      </c>
      <c r="H10" s="127">
        <v>0</v>
      </c>
      <c r="I10" s="127">
        <v>80704</v>
      </c>
      <c r="J10" s="127">
        <v>0</v>
      </c>
      <c r="K10" s="127">
        <v>120136</v>
      </c>
      <c r="L10" s="127">
        <v>0</v>
      </c>
      <c r="M10" s="127">
        <v>1165</v>
      </c>
      <c r="N10" s="127">
        <v>2993</v>
      </c>
      <c r="O10" s="127">
        <v>58578</v>
      </c>
      <c r="P10" s="127">
        <v>0</v>
      </c>
      <c r="Q10" s="127">
        <v>144375</v>
      </c>
      <c r="R10" s="127">
        <v>0</v>
      </c>
      <c r="S10" s="127">
        <v>15134</v>
      </c>
      <c r="T10" s="127">
        <v>46536</v>
      </c>
      <c r="U10" s="127">
        <v>38566</v>
      </c>
      <c r="V10" s="127">
        <v>1558</v>
      </c>
      <c r="W10" s="127">
        <v>54693</v>
      </c>
      <c r="X10" s="127">
        <v>38</v>
      </c>
      <c r="Y10" s="127">
        <v>7362</v>
      </c>
      <c r="Z10" s="127">
        <v>2309</v>
      </c>
      <c r="AA10" s="127">
        <v>59788</v>
      </c>
      <c r="AB10" s="127">
        <v>0</v>
      </c>
      <c r="AC10" s="127">
        <v>14964</v>
      </c>
      <c r="AD10" s="127">
        <v>89</v>
      </c>
      <c r="AE10" s="127">
        <v>112272</v>
      </c>
      <c r="AF10" s="127">
        <v>0</v>
      </c>
      <c r="AG10" s="127">
        <v>2331</v>
      </c>
      <c r="AH10" s="127">
        <v>202629</v>
      </c>
      <c r="AI10" s="127">
        <v>508613</v>
      </c>
      <c r="AJ10" s="127">
        <v>145963</v>
      </c>
      <c r="AK10" s="127">
        <f>SUM(B10:AJ10)</f>
        <v>2438807</v>
      </c>
      <c r="AL10" s="129"/>
      <c r="AM10" s="129"/>
      <c r="AN10" s="1625"/>
    </row>
    <row r="11" spans="1:40" x14ac:dyDescent="0.2">
      <c r="A11" s="286" t="s">
        <v>1856</v>
      </c>
      <c r="B11" s="127">
        <v>0</v>
      </c>
      <c r="C11" s="127">
        <v>155096.193</v>
      </c>
      <c r="D11" s="127">
        <v>319934.14382999996</v>
      </c>
      <c r="E11" s="127">
        <v>181910.73318999997</v>
      </c>
      <c r="F11" s="127">
        <v>2063.1405800000002</v>
      </c>
      <c r="G11" s="127">
        <v>0</v>
      </c>
      <c r="H11" s="127">
        <v>0</v>
      </c>
      <c r="I11" s="127">
        <v>76990.583620000005</v>
      </c>
      <c r="J11" s="127">
        <v>0</v>
      </c>
      <c r="K11" s="127">
        <v>6248.3954699999995</v>
      </c>
      <c r="L11" s="127">
        <v>0</v>
      </c>
      <c r="M11" s="127">
        <v>53.708949999999994</v>
      </c>
      <c r="N11" s="127">
        <v>802.53761999999995</v>
      </c>
      <c r="O11" s="127">
        <v>64901.141940000009</v>
      </c>
      <c r="P11" s="127">
        <v>0</v>
      </c>
      <c r="Q11" s="127">
        <v>46582.810130000005</v>
      </c>
      <c r="R11" s="127">
        <v>0</v>
      </c>
      <c r="S11" s="127">
        <v>718.51583999999991</v>
      </c>
      <c r="T11" s="127">
        <v>132829.33063000001</v>
      </c>
      <c r="U11" s="127">
        <v>66399.761659999989</v>
      </c>
      <c r="V11" s="127">
        <v>6571.9204799999998</v>
      </c>
      <c r="W11" s="127">
        <v>1765.4239</v>
      </c>
      <c r="X11" s="127">
        <v>3.1369099999999999</v>
      </c>
      <c r="Y11" s="127">
        <v>1302.93201</v>
      </c>
      <c r="Z11" s="127">
        <v>127.11494</v>
      </c>
      <c r="AA11" s="127">
        <v>51235.197830000005</v>
      </c>
      <c r="AB11" s="127">
        <v>0.70599999999999996</v>
      </c>
      <c r="AC11" s="127">
        <v>4785.4736399999992</v>
      </c>
      <c r="AD11" s="127">
        <v>3887.27648</v>
      </c>
      <c r="AE11" s="127">
        <v>12516.26936</v>
      </c>
      <c r="AF11" s="127">
        <v>0</v>
      </c>
      <c r="AG11" s="127">
        <v>78.6721</v>
      </c>
      <c r="AH11" s="127">
        <v>413393.89286999998</v>
      </c>
      <c r="AI11" s="127">
        <v>31580.215499999998</v>
      </c>
      <c r="AJ11" s="127">
        <v>30648.058709999998</v>
      </c>
      <c r="AK11" s="127">
        <f>SUM(B11:AJ11)</f>
        <v>1612427.2871900001</v>
      </c>
      <c r="AL11" s="126"/>
      <c r="AM11" s="126"/>
      <c r="AN11" s="1625"/>
    </row>
    <row r="12" spans="1:40" ht="15" x14ac:dyDescent="0.2">
      <c r="A12" s="1626" t="s">
        <v>775</v>
      </c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126"/>
      <c r="AM12" s="126"/>
      <c r="AN12" s="1625"/>
    </row>
    <row r="13" spans="1:40" x14ac:dyDescent="0.2">
      <c r="A13" s="286" t="s">
        <v>2232</v>
      </c>
      <c r="B13" s="127">
        <v>6763</v>
      </c>
      <c r="C13" s="127">
        <v>603774</v>
      </c>
      <c r="D13" s="127">
        <v>589904</v>
      </c>
      <c r="E13" s="127">
        <v>1335184</v>
      </c>
      <c r="F13" s="127">
        <v>95567</v>
      </c>
      <c r="G13" s="127">
        <v>0</v>
      </c>
      <c r="H13" s="127">
        <v>126509</v>
      </c>
      <c r="I13" s="127">
        <v>1154317</v>
      </c>
      <c r="J13" s="127">
        <v>4600</v>
      </c>
      <c r="K13" s="127">
        <v>1121764</v>
      </c>
      <c r="L13" s="127">
        <v>0</v>
      </c>
      <c r="M13" s="127">
        <v>18203</v>
      </c>
      <c r="N13" s="127">
        <v>68235</v>
      </c>
      <c r="O13" s="127">
        <v>290908</v>
      </c>
      <c r="P13" s="127">
        <v>0</v>
      </c>
      <c r="Q13" s="127">
        <v>1220815</v>
      </c>
      <c r="R13" s="127">
        <v>25371</v>
      </c>
      <c r="S13" s="127">
        <v>58418</v>
      </c>
      <c r="T13" s="127">
        <v>348632</v>
      </c>
      <c r="U13" s="127">
        <v>494127</v>
      </c>
      <c r="V13" s="127">
        <v>124048</v>
      </c>
      <c r="W13" s="127">
        <v>165524</v>
      </c>
      <c r="X13" s="127">
        <v>30593</v>
      </c>
      <c r="Y13" s="127">
        <v>189837</v>
      </c>
      <c r="Z13" s="127">
        <v>64628</v>
      </c>
      <c r="AA13" s="127">
        <v>203079</v>
      </c>
      <c r="AB13" s="127">
        <v>56047</v>
      </c>
      <c r="AC13" s="127">
        <v>94546</v>
      </c>
      <c r="AD13" s="127">
        <v>148399</v>
      </c>
      <c r="AE13" s="127">
        <v>396103</v>
      </c>
      <c r="AF13" s="127">
        <v>471</v>
      </c>
      <c r="AG13" s="127">
        <v>21729</v>
      </c>
      <c r="AH13" s="127">
        <v>444264</v>
      </c>
      <c r="AI13" s="127">
        <v>403054</v>
      </c>
      <c r="AJ13" s="127">
        <v>533631</v>
      </c>
      <c r="AK13" s="127">
        <f>SUM(B13:AJ13)</f>
        <v>10439044</v>
      </c>
      <c r="AL13" s="129"/>
      <c r="AM13" s="129"/>
      <c r="AN13" s="1625"/>
    </row>
    <row r="14" spans="1:40" x14ac:dyDescent="0.2">
      <c r="A14" s="286" t="s">
        <v>1856</v>
      </c>
      <c r="B14" s="127">
        <v>1670.7045500000002</v>
      </c>
      <c r="C14" s="127">
        <v>23344.850460000001</v>
      </c>
      <c r="D14" s="127">
        <v>73375.999620000002</v>
      </c>
      <c r="E14" s="127">
        <v>38135.952869999994</v>
      </c>
      <c r="F14" s="127">
        <v>7080.8854800000008</v>
      </c>
      <c r="G14" s="127">
        <v>0</v>
      </c>
      <c r="H14" s="127">
        <v>9968.0757803000106</v>
      </c>
      <c r="I14" s="127">
        <v>35374.569770000002</v>
      </c>
      <c r="J14" s="127">
        <v>2084.50072</v>
      </c>
      <c r="K14" s="127">
        <v>50219.949059999999</v>
      </c>
      <c r="L14" s="127">
        <v>0</v>
      </c>
      <c r="M14" s="127">
        <v>3829.6065600000002</v>
      </c>
      <c r="N14" s="127">
        <v>1693.9166599999999</v>
      </c>
      <c r="O14" s="127">
        <v>33943.580900000001</v>
      </c>
      <c r="P14" s="127">
        <v>0</v>
      </c>
      <c r="Q14" s="127">
        <v>62347.255590000001</v>
      </c>
      <c r="R14" s="127">
        <v>4949.0823399999999</v>
      </c>
      <c r="S14" s="127">
        <v>2637.42326</v>
      </c>
      <c r="T14" s="127">
        <v>14728.982540000001</v>
      </c>
      <c r="U14" s="127">
        <v>16050.293119999997</v>
      </c>
      <c r="V14" s="127">
        <v>10376.91849</v>
      </c>
      <c r="W14" s="127">
        <v>11423.924069999999</v>
      </c>
      <c r="X14" s="127">
        <v>597.83479999999997</v>
      </c>
      <c r="Y14" s="127">
        <v>13729.99554</v>
      </c>
      <c r="Z14" s="127">
        <v>1493.3585600000001</v>
      </c>
      <c r="AA14" s="127">
        <v>17528.294289999998</v>
      </c>
      <c r="AB14" s="127">
        <v>2142.2860000000001</v>
      </c>
      <c r="AC14" s="127">
        <v>4249.7517800000005</v>
      </c>
      <c r="AD14" s="127">
        <v>14415.902700000001</v>
      </c>
      <c r="AE14" s="127">
        <v>5645.4851800000006</v>
      </c>
      <c r="AF14" s="127">
        <v>596.75556000000006</v>
      </c>
      <c r="AG14" s="127">
        <v>508.02042999999998</v>
      </c>
      <c r="AH14" s="127">
        <v>20758.545160000001</v>
      </c>
      <c r="AI14" s="127">
        <v>33474.895280000004</v>
      </c>
      <c r="AJ14" s="127">
        <v>25245.322700000001</v>
      </c>
      <c r="AK14" s="127">
        <f>SUM(B14:AJ14)</f>
        <v>543622.91982030007</v>
      </c>
      <c r="AL14" s="126"/>
      <c r="AM14" s="126"/>
      <c r="AN14" s="1625"/>
    </row>
    <row r="15" spans="1:40" x14ac:dyDescent="0.2">
      <c r="A15" s="257" t="s">
        <v>119</v>
      </c>
      <c r="B15" s="127">
        <v>1500943.2139999999</v>
      </c>
      <c r="C15" s="127">
        <v>30924494.204235002</v>
      </c>
      <c r="D15" s="127">
        <v>39064609.023031548</v>
      </c>
      <c r="E15" s="127">
        <v>72882334.713420004</v>
      </c>
      <c r="F15" s="127">
        <v>25461514.501310401</v>
      </c>
      <c r="G15" s="127">
        <v>0</v>
      </c>
      <c r="H15" s="127">
        <v>52807270.976946503</v>
      </c>
      <c r="I15" s="127">
        <v>117638158.17405263</v>
      </c>
      <c r="J15" s="127">
        <v>425913.64094000001</v>
      </c>
      <c r="K15" s="127">
        <v>59209379.776269995</v>
      </c>
      <c r="L15" s="127">
        <v>0</v>
      </c>
      <c r="M15" s="127">
        <v>67713715.811450005</v>
      </c>
      <c r="N15" s="127">
        <v>3363115.0120000001</v>
      </c>
      <c r="O15" s="127">
        <v>6086718.5549999997</v>
      </c>
      <c r="P15" s="127">
        <v>0</v>
      </c>
      <c r="Q15" s="127">
        <v>54390446.139849998</v>
      </c>
      <c r="R15" s="127">
        <v>69857491.746999994</v>
      </c>
      <c r="S15" s="127">
        <v>8644172.7274500001</v>
      </c>
      <c r="T15" s="127">
        <v>16272664.998229999</v>
      </c>
      <c r="U15" s="127">
        <v>12965233.050000001</v>
      </c>
      <c r="V15" s="127">
        <v>4224071.1894039996</v>
      </c>
      <c r="W15" s="127">
        <v>21970122.680669997</v>
      </c>
      <c r="X15" s="127">
        <v>511355.12</v>
      </c>
      <c r="Y15" s="127">
        <v>5587850.8752299994</v>
      </c>
      <c r="Z15" s="127">
        <v>651682.64</v>
      </c>
      <c r="AA15" s="127">
        <v>33202173.349759996</v>
      </c>
      <c r="AB15" s="127">
        <v>3472035.5586599996</v>
      </c>
      <c r="AC15" s="127">
        <v>13724375.0699</v>
      </c>
      <c r="AD15" s="127">
        <v>1163145.2511400001</v>
      </c>
      <c r="AE15" s="127">
        <v>15506077.8565378</v>
      </c>
      <c r="AF15" s="127">
        <v>9148.6</v>
      </c>
      <c r="AG15" s="127">
        <v>702475.18813999998</v>
      </c>
      <c r="AH15" s="127">
        <v>103452750.11595</v>
      </c>
      <c r="AI15" s="127">
        <v>43197842.410999998</v>
      </c>
      <c r="AJ15" s="127">
        <v>30042571.739850003</v>
      </c>
      <c r="AK15" s="127">
        <f>SUM(B15:AJ15)</f>
        <v>916625853.91142797</v>
      </c>
      <c r="AL15" s="129"/>
      <c r="AM15" s="126"/>
      <c r="AN15" s="1625"/>
    </row>
    <row r="16" spans="1:40" s="529" customFormat="1" x14ac:dyDescent="0.2">
      <c r="A16" s="287" t="s">
        <v>120</v>
      </c>
      <c r="B16" s="290">
        <v>1.1131031037127566</v>
      </c>
      <c r="C16" s="290">
        <v>0.75489837621347433</v>
      </c>
      <c r="D16" s="290">
        <v>1.8783241776908426</v>
      </c>
      <c r="E16" s="290">
        <v>0.52325372149443405</v>
      </c>
      <c r="F16" s="290">
        <v>0.27810150412048651</v>
      </c>
      <c r="G16" s="290" t="s">
        <v>1933</v>
      </c>
      <c r="H16" s="290">
        <v>0.18876331982108421</v>
      </c>
      <c r="I16" s="290">
        <v>0.30070659315883908</v>
      </c>
      <c r="J16" s="290">
        <v>4.8941863317630894</v>
      </c>
      <c r="K16" s="290">
        <v>0.84817556356378532</v>
      </c>
      <c r="L16" s="290" t="s">
        <v>1933</v>
      </c>
      <c r="M16" s="290">
        <v>5.6555847129459047E-2</v>
      </c>
      <c r="N16" s="290">
        <v>0.50367491267943576</v>
      </c>
      <c r="O16" s="290">
        <v>5.5766634506398667</v>
      </c>
      <c r="P16" s="290" t="s">
        <v>1933</v>
      </c>
      <c r="Q16" s="290">
        <v>1.1462905715038862</v>
      </c>
      <c r="R16" s="290">
        <v>7.0845405642731743E-2</v>
      </c>
      <c r="S16" s="290">
        <v>0.30510996750732794</v>
      </c>
      <c r="T16" s="290">
        <v>0.90513646914024803</v>
      </c>
      <c r="U16" s="290">
        <v>1.2379486784466243</v>
      </c>
      <c r="V16" s="290">
        <v>2.4566154367924238</v>
      </c>
      <c r="W16" s="290">
        <v>0.5199754337307877</v>
      </c>
      <c r="X16" s="290">
        <v>1.1691186352059995</v>
      </c>
      <c r="Y16" s="290">
        <v>2.4571155971364149</v>
      </c>
      <c r="Z16" s="290">
        <v>2.2915426441311988</v>
      </c>
      <c r="AA16" s="290">
        <v>0.52792611210575169</v>
      </c>
      <c r="AB16" s="290">
        <v>0.61701153798862463</v>
      </c>
      <c r="AC16" s="290">
        <v>0.30964993002271285</v>
      </c>
      <c r="AD16" s="290">
        <v>12.393897224676762</v>
      </c>
      <c r="AE16" s="290">
        <v>0.36408208653613233</v>
      </c>
      <c r="AF16" s="290">
        <v>65.229167304287003</v>
      </c>
      <c r="AG16" s="290">
        <v>0.72318629693544978</v>
      </c>
      <c r="AH16" s="290">
        <v>0.20065725789535602</v>
      </c>
      <c r="AI16" s="290">
        <v>0.7749205379636247</v>
      </c>
      <c r="AJ16" s="290">
        <v>0.84031829626999988</v>
      </c>
      <c r="AK16" s="290">
        <f>+AK14/AK15*1000</f>
        <v>0.59306959049927632</v>
      </c>
      <c r="AL16" s="129"/>
      <c r="AM16" s="1627"/>
      <c r="AN16" s="1625"/>
    </row>
    <row r="17" spans="1:40" ht="15" x14ac:dyDescent="0.2">
      <c r="A17" s="1628" t="s">
        <v>793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9"/>
      <c r="AM17" s="126"/>
      <c r="AN17" s="1625"/>
    </row>
    <row r="18" spans="1:40" x14ac:dyDescent="0.2">
      <c r="A18" s="286" t="s">
        <v>2232</v>
      </c>
      <c r="B18" s="127">
        <v>0</v>
      </c>
      <c r="C18" s="127">
        <v>455801</v>
      </c>
      <c r="D18" s="127">
        <v>296201</v>
      </c>
      <c r="E18" s="127">
        <v>715475</v>
      </c>
      <c r="F18" s="127">
        <v>70498</v>
      </c>
      <c r="G18" s="127">
        <v>0</v>
      </c>
      <c r="H18" s="127">
        <v>79843</v>
      </c>
      <c r="I18" s="127">
        <v>824970</v>
      </c>
      <c r="J18" s="127">
        <v>0</v>
      </c>
      <c r="K18" s="127">
        <v>7392</v>
      </c>
      <c r="L18" s="127">
        <v>0</v>
      </c>
      <c r="M18" s="127">
        <v>6352</v>
      </c>
      <c r="N18" s="127">
        <v>60267</v>
      </c>
      <c r="O18" s="127">
        <v>230030</v>
      </c>
      <c r="P18" s="127">
        <v>0</v>
      </c>
      <c r="Q18" s="127">
        <v>187187</v>
      </c>
      <c r="R18" s="127">
        <v>-144</v>
      </c>
      <c r="S18" s="127">
        <v>47121</v>
      </c>
      <c r="T18" s="127">
        <v>316177</v>
      </c>
      <c r="U18" s="127">
        <v>170726</v>
      </c>
      <c r="V18" s="127">
        <v>80924</v>
      </c>
      <c r="W18" s="127">
        <v>116721</v>
      </c>
      <c r="X18" s="127">
        <v>6167</v>
      </c>
      <c r="Y18" s="127">
        <v>40064</v>
      </c>
      <c r="Z18" s="127">
        <v>56791</v>
      </c>
      <c r="AA18" s="127">
        <v>164378</v>
      </c>
      <c r="AB18" s="127">
        <v>37694</v>
      </c>
      <c r="AC18" s="127">
        <v>83572</v>
      </c>
      <c r="AD18" s="127">
        <v>7038</v>
      </c>
      <c r="AE18" s="127">
        <v>146447</v>
      </c>
      <c r="AF18" s="127">
        <v>185</v>
      </c>
      <c r="AG18" s="127">
        <v>15658</v>
      </c>
      <c r="AH18" s="127">
        <v>212745</v>
      </c>
      <c r="AI18" s="127">
        <v>88294</v>
      </c>
      <c r="AJ18" s="127">
        <v>101393</v>
      </c>
      <c r="AK18" s="127">
        <f>SUM(B18:AJ18)</f>
        <v>4625967</v>
      </c>
      <c r="AL18" s="129"/>
      <c r="AM18" s="126"/>
      <c r="AN18" s="1625"/>
    </row>
    <row r="19" spans="1:40" x14ac:dyDescent="0.2">
      <c r="A19" s="286" t="s">
        <v>1856</v>
      </c>
      <c r="B19" s="127">
        <v>0</v>
      </c>
      <c r="C19" s="127">
        <v>406039.32263999997</v>
      </c>
      <c r="D19" s="127">
        <v>259769.77199000001</v>
      </c>
      <c r="E19" s="127">
        <v>663015.79587999999</v>
      </c>
      <c r="F19" s="127">
        <v>42722.512119999999</v>
      </c>
      <c r="G19" s="127">
        <v>0</v>
      </c>
      <c r="H19" s="127">
        <v>72391.953129999936</v>
      </c>
      <c r="I19" s="127">
        <v>598684.54144000006</v>
      </c>
      <c r="J19" s="127">
        <v>0</v>
      </c>
      <c r="K19" s="127">
        <v>13085.01974</v>
      </c>
      <c r="L19" s="127">
        <v>0</v>
      </c>
      <c r="M19" s="127">
        <v>5250.1821799999998</v>
      </c>
      <c r="N19" s="127">
        <v>37826.797009999995</v>
      </c>
      <c r="O19" s="127">
        <v>231295.80693000002</v>
      </c>
      <c r="P19" s="127">
        <v>0</v>
      </c>
      <c r="Q19" s="127">
        <v>194126.62043000001</v>
      </c>
      <c r="R19" s="127">
        <v>518.63747000000001</v>
      </c>
      <c r="S19" s="127">
        <v>34439.932270000005</v>
      </c>
      <c r="T19" s="127">
        <v>231173.62310999999</v>
      </c>
      <c r="U19" s="127">
        <v>152304.86411000002</v>
      </c>
      <c r="V19" s="127">
        <v>55122.858190000006</v>
      </c>
      <c r="W19" s="127">
        <v>97350.978099999993</v>
      </c>
      <c r="X19" s="127">
        <v>4289.5642500000004</v>
      </c>
      <c r="Y19" s="127">
        <v>24795.691260000003</v>
      </c>
      <c r="Z19" s="127">
        <v>47345.679130000004</v>
      </c>
      <c r="AA19" s="127">
        <v>142222.01144</v>
      </c>
      <c r="AB19" s="127">
        <v>34077.836000000003</v>
      </c>
      <c r="AC19" s="127">
        <v>64065.91676</v>
      </c>
      <c r="AD19" s="127">
        <v>7798.1932999999999</v>
      </c>
      <c r="AE19" s="127">
        <v>97635.03933</v>
      </c>
      <c r="AF19" s="127">
        <v>145.59176000000002</v>
      </c>
      <c r="AG19" s="127">
        <v>12085.96119</v>
      </c>
      <c r="AH19" s="127">
        <v>159624.00031</v>
      </c>
      <c r="AI19" s="127">
        <v>37187.754840000001</v>
      </c>
      <c r="AJ19" s="127">
        <v>53287.243350000004</v>
      </c>
      <c r="AK19" s="127">
        <f>SUM(B19:AJ19)</f>
        <v>3779679.6996600009</v>
      </c>
      <c r="AL19" s="129"/>
      <c r="AM19" s="126"/>
      <c r="AN19" s="1625"/>
    </row>
    <row r="20" spans="1:40" x14ac:dyDescent="0.2">
      <c r="A20" s="257" t="s">
        <v>119</v>
      </c>
      <c r="B20" s="127">
        <v>0</v>
      </c>
      <c r="C20" s="127">
        <v>22741655.0058227</v>
      </c>
      <c r="D20" s="127">
        <v>11977507.085410001</v>
      </c>
      <c r="E20" s="127">
        <v>33943922.703960001</v>
      </c>
      <c r="F20" s="127">
        <v>3409309.5900763003</v>
      </c>
      <c r="G20" s="127">
        <v>0</v>
      </c>
      <c r="H20" s="127">
        <v>21372023.7543424</v>
      </c>
      <c r="I20" s="127">
        <v>29710424.367258143</v>
      </c>
      <c r="J20" s="127">
        <v>0</v>
      </c>
      <c r="K20" s="127">
        <v>792721.60271000001</v>
      </c>
      <c r="L20" s="127">
        <v>0</v>
      </c>
      <c r="M20" s="127">
        <v>1130093.9863700003</v>
      </c>
      <c r="N20" s="127">
        <v>1461143.1698599998</v>
      </c>
      <c r="O20" s="127">
        <v>40951608.497000001</v>
      </c>
      <c r="P20" s="127">
        <v>0</v>
      </c>
      <c r="Q20" s="127">
        <v>64095481.714099996</v>
      </c>
      <c r="R20" s="127">
        <v>32597.11</v>
      </c>
      <c r="S20" s="127">
        <v>1575150.07977</v>
      </c>
      <c r="T20" s="127">
        <v>10809669.50361</v>
      </c>
      <c r="U20" s="127">
        <v>3791694.4929999998</v>
      </c>
      <c r="V20" s="127">
        <v>2518329.61925</v>
      </c>
      <c r="W20" s="127">
        <v>5301612.4725399995</v>
      </c>
      <c r="X20" s="127">
        <v>171086.97472</v>
      </c>
      <c r="Y20" s="127">
        <v>876331.53110999998</v>
      </c>
      <c r="Z20" s="127">
        <v>2075933.936</v>
      </c>
      <c r="AA20" s="127">
        <v>7746016.8740700018</v>
      </c>
      <c r="AB20" s="127">
        <v>1798459.8682500001</v>
      </c>
      <c r="AC20" s="127">
        <v>3481461.5574099999</v>
      </c>
      <c r="AD20" s="127">
        <v>283517.86638999998</v>
      </c>
      <c r="AE20" s="127">
        <v>5594330.1507482408</v>
      </c>
      <c r="AF20" s="127">
        <v>30096.008000000002</v>
      </c>
      <c r="AG20" s="127">
        <v>642601.73285999999</v>
      </c>
      <c r="AH20" s="127">
        <v>7330319.0777099989</v>
      </c>
      <c r="AI20" s="127">
        <v>4128865.42</v>
      </c>
      <c r="AJ20" s="127">
        <v>2894466.4725300004</v>
      </c>
      <c r="AK20" s="127">
        <f>SUM(B20:AJ20)</f>
        <v>292668432.22487783</v>
      </c>
      <c r="AL20" s="129"/>
      <c r="AM20" s="126"/>
      <c r="AN20" s="1625"/>
    </row>
    <row r="21" spans="1:40" s="529" customFormat="1" x14ac:dyDescent="0.2">
      <c r="A21" s="287" t="s">
        <v>120</v>
      </c>
      <c r="B21" s="128" t="s">
        <v>1933</v>
      </c>
      <c r="C21" s="128">
        <v>17.854431550212109</v>
      </c>
      <c r="D21" s="128">
        <v>21.688133443596946</v>
      </c>
      <c r="E21" s="128">
        <v>19.532680464260267</v>
      </c>
      <c r="F21" s="128">
        <v>12.531133061179071</v>
      </c>
      <c r="G21" s="128" t="s">
        <v>1933</v>
      </c>
      <c r="H21" s="128">
        <v>3.3872296775494286</v>
      </c>
      <c r="I21" s="128">
        <v>20.150656013509185</v>
      </c>
      <c r="J21" s="128" t="s">
        <v>1933</v>
      </c>
      <c r="K21" s="128">
        <v>16.506450303949734</v>
      </c>
      <c r="L21" s="128" t="s">
        <v>1933</v>
      </c>
      <c r="M21" s="128">
        <v>4.6457925122353982</v>
      </c>
      <c r="N21" s="128">
        <v>25.888494563899844</v>
      </c>
      <c r="O21" s="128">
        <v>5.6480274015840939</v>
      </c>
      <c r="P21" s="128" t="s">
        <v>1933</v>
      </c>
      <c r="Q21" s="128">
        <v>3.0287099065096066</v>
      </c>
      <c r="R21" s="128">
        <v>15.910535320462458</v>
      </c>
      <c r="S21" s="128">
        <v>21.864540218941453</v>
      </c>
      <c r="T21" s="128">
        <v>21.385817858057287</v>
      </c>
      <c r="U21" s="128">
        <v>40.168021023628405</v>
      </c>
      <c r="V21" s="128">
        <v>21.888658962132407</v>
      </c>
      <c r="W21" s="128">
        <v>18.362522459767639</v>
      </c>
      <c r="X21" s="128">
        <v>25.072418616439258</v>
      </c>
      <c r="Y21" s="128">
        <v>28.294875146843903</v>
      </c>
      <c r="Z21" s="128">
        <v>22.806929598746155</v>
      </c>
      <c r="AA21" s="128">
        <v>18.360663777546364</v>
      </c>
      <c r="AB21" s="128">
        <v>18.948343858881657</v>
      </c>
      <c r="AC21" s="128">
        <v>18.402017573234737</v>
      </c>
      <c r="AD21" s="128">
        <v>27.505121279633936</v>
      </c>
      <c r="AE21" s="128">
        <v>17.452498636845974</v>
      </c>
      <c r="AF21" s="128">
        <v>4.8375771298306409</v>
      </c>
      <c r="AG21" s="128">
        <v>18.80785651823491</v>
      </c>
      <c r="AH21" s="128">
        <v>21.775859770604523</v>
      </c>
      <c r="AI21" s="128">
        <v>9.0067733038389992</v>
      </c>
      <c r="AJ21" s="128">
        <v>18.410039935070522</v>
      </c>
      <c r="AK21" s="128">
        <f>+AK19/AK20*1000</f>
        <v>12.914545210519343</v>
      </c>
      <c r="AL21" s="129"/>
      <c r="AM21" s="1627"/>
      <c r="AN21" s="1625"/>
    </row>
    <row r="22" spans="1:40" ht="15" x14ac:dyDescent="0.2">
      <c r="A22" s="1626" t="s">
        <v>778</v>
      </c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129"/>
      <c r="AM22" s="126"/>
    </row>
    <row r="23" spans="1:40" x14ac:dyDescent="0.2">
      <c r="A23" s="286" t="s">
        <v>2232</v>
      </c>
      <c r="B23" s="127">
        <v>0</v>
      </c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78</v>
      </c>
      <c r="AD23" s="127">
        <v>0</v>
      </c>
      <c r="AE23" s="127">
        <v>0</v>
      </c>
      <c r="AF23" s="127">
        <v>0</v>
      </c>
      <c r="AG23" s="127">
        <v>0</v>
      </c>
      <c r="AH23" s="127">
        <v>0</v>
      </c>
      <c r="AI23" s="127">
        <v>0</v>
      </c>
      <c r="AJ23" s="127">
        <v>0</v>
      </c>
      <c r="AK23" s="127">
        <f>SUM(B23:AJ23)</f>
        <v>78</v>
      </c>
      <c r="AL23" s="129"/>
      <c r="AM23" s="126"/>
    </row>
    <row r="24" spans="1:40" x14ac:dyDescent="0.2">
      <c r="A24" s="286" t="s">
        <v>1856</v>
      </c>
      <c r="B24" s="127">
        <v>0</v>
      </c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817.28867000000002</v>
      </c>
      <c r="AD24" s="127">
        <v>0</v>
      </c>
      <c r="AE24" s="127">
        <v>0</v>
      </c>
      <c r="AF24" s="127">
        <v>0</v>
      </c>
      <c r="AG24" s="127">
        <v>0</v>
      </c>
      <c r="AH24" s="127">
        <v>0</v>
      </c>
      <c r="AI24" s="127">
        <v>0</v>
      </c>
      <c r="AJ24" s="127">
        <v>0</v>
      </c>
      <c r="AK24" s="127">
        <f>SUM(B24:AJ24)</f>
        <v>817.28867000000002</v>
      </c>
      <c r="AL24" s="129"/>
      <c r="AM24" s="126"/>
    </row>
    <row r="25" spans="1:40" x14ac:dyDescent="0.2">
      <c r="A25" s="257" t="s">
        <v>119</v>
      </c>
      <c r="B25" s="127">
        <v>0</v>
      </c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B25" s="127">
        <v>0</v>
      </c>
      <c r="AC25" s="127">
        <v>179666.06198</v>
      </c>
      <c r="AD25" s="127">
        <v>0</v>
      </c>
      <c r="AE25" s="127">
        <v>0</v>
      </c>
      <c r="AF25" s="127">
        <v>0</v>
      </c>
      <c r="AG25" s="127">
        <v>0</v>
      </c>
      <c r="AH25" s="127">
        <v>0</v>
      </c>
      <c r="AI25" s="127">
        <v>0</v>
      </c>
      <c r="AJ25" s="127">
        <v>0</v>
      </c>
      <c r="AK25" s="127">
        <f>SUM(B25:AJ25)</f>
        <v>179666.06198</v>
      </c>
      <c r="AL25" s="129"/>
      <c r="AM25" s="126"/>
    </row>
    <row r="26" spans="1:40" s="529" customFormat="1" x14ac:dyDescent="0.2">
      <c r="A26" s="287" t="s">
        <v>120</v>
      </c>
      <c r="B26" s="290" t="s">
        <v>1933</v>
      </c>
      <c r="C26" s="290" t="s">
        <v>1933</v>
      </c>
      <c r="D26" s="290" t="s">
        <v>1933</v>
      </c>
      <c r="E26" s="290" t="s">
        <v>1933</v>
      </c>
      <c r="F26" s="290" t="s">
        <v>1933</v>
      </c>
      <c r="G26" s="290" t="s">
        <v>1933</v>
      </c>
      <c r="H26" s="290" t="s">
        <v>1933</v>
      </c>
      <c r="I26" s="290" t="s">
        <v>1933</v>
      </c>
      <c r="J26" s="290" t="s">
        <v>1933</v>
      </c>
      <c r="K26" s="290" t="s">
        <v>1933</v>
      </c>
      <c r="L26" s="290" t="s">
        <v>1933</v>
      </c>
      <c r="M26" s="290" t="s">
        <v>1933</v>
      </c>
      <c r="N26" s="290" t="s">
        <v>1933</v>
      </c>
      <c r="O26" s="290" t="s">
        <v>1933</v>
      </c>
      <c r="P26" s="290" t="s">
        <v>1933</v>
      </c>
      <c r="Q26" s="290" t="s">
        <v>1933</v>
      </c>
      <c r="R26" s="290" t="s">
        <v>1933</v>
      </c>
      <c r="S26" s="290" t="s">
        <v>1933</v>
      </c>
      <c r="T26" s="290" t="s">
        <v>1933</v>
      </c>
      <c r="U26" s="290" t="s">
        <v>1933</v>
      </c>
      <c r="V26" s="290" t="s">
        <v>1933</v>
      </c>
      <c r="W26" s="290" t="s">
        <v>1933</v>
      </c>
      <c r="X26" s="290" t="s">
        <v>1933</v>
      </c>
      <c r="Y26" s="290" t="s">
        <v>1933</v>
      </c>
      <c r="Z26" s="290" t="s">
        <v>1933</v>
      </c>
      <c r="AA26" s="290" t="s">
        <v>1933</v>
      </c>
      <c r="AB26" s="290" t="s">
        <v>1933</v>
      </c>
      <c r="AC26" s="290">
        <v>4.5489318405107504</v>
      </c>
      <c r="AD26" s="290" t="s">
        <v>1933</v>
      </c>
      <c r="AE26" s="290" t="s">
        <v>1933</v>
      </c>
      <c r="AF26" s="290" t="s">
        <v>1933</v>
      </c>
      <c r="AG26" s="290" t="s">
        <v>1933</v>
      </c>
      <c r="AH26" s="290" t="s">
        <v>1933</v>
      </c>
      <c r="AI26" s="290" t="s">
        <v>1933</v>
      </c>
      <c r="AJ26" s="290" t="s">
        <v>1933</v>
      </c>
      <c r="AK26" s="290">
        <f>+AK24/AK25*1000</f>
        <v>4.5489318405107504</v>
      </c>
      <c r="AL26" s="129"/>
      <c r="AM26" s="1627"/>
    </row>
    <row r="27" spans="1:40" ht="15" x14ac:dyDescent="0.2">
      <c r="A27" s="1626" t="s">
        <v>779</v>
      </c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129"/>
      <c r="AM27" s="126"/>
    </row>
    <row r="28" spans="1:40" x14ac:dyDescent="0.2">
      <c r="A28" s="286" t="s">
        <v>2232</v>
      </c>
      <c r="B28" s="127">
        <v>0</v>
      </c>
      <c r="C28" s="127">
        <v>15</v>
      </c>
      <c r="D28" s="127">
        <v>65</v>
      </c>
      <c r="E28" s="127">
        <v>264</v>
      </c>
      <c r="F28" s="127">
        <v>2</v>
      </c>
      <c r="G28" s="127">
        <v>0</v>
      </c>
      <c r="H28" s="127">
        <v>0</v>
      </c>
      <c r="I28" s="127">
        <v>4</v>
      </c>
      <c r="J28" s="127">
        <v>0</v>
      </c>
      <c r="K28" s="127">
        <v>0</v>
      </c>
      <c r="L28" s="127">
        <v>0</v>
      </c>
      <c r="M28" s="127">
        <v>0</v>
      </c>
      <c r="N28" s="127">
        <v>0</v>
      </c>
      <c r="O28" s="127">
        <v>11</v>
      </c>
      <c r="P28" s="127">
        <v>0</v>
      </c>
      <c r="Q28" s="127">
        <v>63</v>
      </c>
      <c r="R28" s="127">
        <v>0</v>
      </c>
      <c r="S28" s="127">
        <v>15</v>
      </c>
      <c r="T28" s="127">
        <v>0</v>
      </c>
      <c r="U28" s="127">
        <v>1</v>
      </c>
      <c r="V28" s="127">
        <v>4</v>
      </c>
      <c r="W28" s="127">
        <v>0</v>
      </c>
      <c r="X28" s="127">
        <v>0</v>
      </c>
      <c r="Y28" s="127">
        <v>0</v>
      </c>
      <c r="Z28" s="127">
        <v>0</v>
      </c>
      <c r="AA28" s="127">
        <v>15</v>
      </c>
      <c r="AB28" s="127">
        <v>0</v>
      </c>
      <c r="AC28" s="127">
        <v>21</v>
      </c>
      <c r="AD28" s="127">
        <v>1</v>
      </c>
      <c r="AE28" s="127">
        <v>11</v>
      </c>
      <c r="AF28" s="127">
        <v>0</v>
      </c>
      <c r="AG28" s="127">
        <v>0</v>
      </c>
      <c r="AH28" s="127">
        <v>35</v>
      </c>
      <c r="AI28" s="127">
        <v>0</v>
      </c>
      <c r="AJ28" s="127">
        <v>2</v>
      </c>
      <c r="AK28" s="127">
        <f>SUM(B28:AJ28)</f>
        <v>529</v>
      </c>
      <c r="AL28" s="129"/>
      <c r="AM28" s="126"/>
    </row>
    <row r="29" spans="1:40" x14ac:dyDescent="0.2">
      <c r="A29" s="286" t="s">
        <v>1856</v>
      </c>
      <c r="B29" s="127">
        <v>0</v>
      </c>
      <c r="C29" s="127">
        <v>1059.80618</v>
      </c>
      <c r="D29" s="127">
        <v>605.02728999999999</v>
      </c>
      <c r="E29" s="127">
        <v>7334.8552699999991</v>
      </c>
      <c r="F29" s="127">
        <v>153.69041000000001</v>
      </c>
      <c r="G29" s="127">
        <v>0</v>
      </c>
      <c r="H29" s="127">
        <v>0</v>
      </c>
      <c r="I29" s="127">
        <v>723.65247999999997</v>
      </c>
      <c r="J29" s="127">
        <v>0</v>
      </c>
      <c r="K29" s="127">
        <v>0</v>
      </c>
      <c r="L29" s="127">
        <v>0</v>
      </c>
      <c r="M29" s="127">
        <v>0</v>
      </c>
      <c r="N29" s="127">
        <v>0</v>
      </c>
      <c r="O29" s="127">
        <v>528.33996999999999</v>
      </c>
      <c r="P29" s="127">
        <v>0</v>
      </c>
      <c r="Q29" s="127">
        <v>13578.82677</v>
      </c>
      <c r="R29" s="127">
        <v>0</v>
      </c>
      <c r="S29" s="127">
        <v>190.49117000000001</v>
      </c>
      <c r="T29" s="127">
        <v>0</v>
      </c>
      <c r="U29" s="127">
        <v>35348.402909999997</v>
      </c>
      <c r="V29" s="127">
        <v>528.80403000000001</v>
      </c>
      <c r="W29" s="127">
        <v>0</v>
      </c>
      <c r="X29" s="127">
        <v>0</v>
      </c>
      <c r="Y29" s="127">
        <v>0</v>
      </c>
      <c r="Z29" s="127">
        <v>0</v>
      </c>
      <c r="AA29" s="127">
        <v>623.43143999999995</v>
      </c>
      <c r="AB29" s="127">
        <v>0</v>
      </c>
      <c r="AC29" s="127">
        <v>3309.6938399999999</v>
      </c>
      <c r="AD29" s="127">
        <v>59.84816</v>
      </c>
      <c r="AE29" s="127">
        <v>722.74519999999995</v>
      </c>
      <c r="AF29" s="127">
        <v>0</v>
      </c>
      <c r="AG29" s="127">
        <v>0</v>
      </c>
      <c r="AH29" s="127">
        <v>1795.80495</v>
      </c>
      <c r="AI29" s="127">
        <v>0</v>
      </c>
      <c r="AJ29" s="127">
        <v>65.106570000000005</v>
      </c>
      <c r="AK29" s="127">
        <f>SUM(B29:AJ29)</f>
        <v>66628.526639999996</v>
      </c>
      <c r="AL29" s="129"/>
      <c r="AM29" s="126"/>
    </row>
    <row r="30" spans="1:40" x14ac:dyDescent="0.2">
      <c r="A30" s="257" t="s">
        <v>119</v>
      </c>
      <c r="B30" s="127">
        <v>0</v>
      </c>
      <c r="C30" s="127">
        <v>579060.20336000004</v>
      </c>
      <c r="D30" s="127">
        <v>33866.470182199999</v>
      </c>
      <c r="E30" s="127">
        <v>2039432.12353</v>
      </c>
      <c r="F30" s="127">
        <v>22205.176500000001</v>
      </c>
      <c r="G30" s="127">
        <v>0</v>
      </c>
      <c r="H30" s="127">
        <v>0</v>
      </c>
      <c r="I30" s="127">
        <v>106016.69</v>
      </c>
      <c r="J30" s="127">
        <v>0</v>
      </c>
      <c r="K30" s="127">
        <v>0</v>
      </c>
      <c r="L30" s="127">
        <v>0</v>
      </c>
      <c r="M30" s="127">
        <v>0</v>
      </c>
      <c r="N30" s="127">
        <v>0</v>
      </c>
      <c r="O30" s="127">
        <v>145280.66200000001</v>
      </c>
      <c r="P30" s="127">
        <v>0</v>
      </c>
      <c r="Q30" s="127">
        <v>1927845.122</v>
      </c>
      <c r="R30" s="127">
        <v>0</v>
      </c>
      <c r="S30" s="127">
        <v>15150</v>
      </c>
      <c r="T30" s="127">
        <v>0</v>
      </c>
      <c r="U30" s="127">
        <v>0</v>
      </c>
      <c r="V30" s="127">
        <v>112326.55725</v>
      </c>
      <c r="W30" s="127">
        <v>0</v>
      </c>
      <c r="X30" s="127">
        <v>0</v>
      </c>
      <c r="Y30" s="127">
        <v>0</v>
      </c>
      <c r="Z30" s="127">
        <v>0</v>
      </c>
      <c r="AA30" s="127">
        <v>324334.02451000002</v>
      </c>
      <c r="AB30" s="127">
        <v>0</v>
      </c>
      <c r="AC30" s="127">
        <v>288655.17300000001</v>
      </c>
      <c r="AD30" s="127">
        <v>18439.983780000002</v>
      </c>
      <c r="AE30" s="127">
        <v>220757.64552000002</v>
      </c>
      <c r="AF30" s="127">
        <v>0</v>
      </c>
      <c r="AG30" s="127">
        <v>0</v>
      </c>
      <c r="AH30" s="127">
        <v>874928.93408000004</v>
      </c>
      <c r="AI30" s="127">
        <v>0</v>
      </c>
      <c r="AJ30" s="127">
        <v>46384.300200000005</v>
      </c>
      <c r="AK30" s="127">
        <f>SUM(B30:AJ30)</f>
        <v>6754683.0659122001</v>
      </c>
      <c r="AL30" s="129"/>
      <c r="AM30" s="126"/>
    </row>
    <row r="31" spans="1:40" s="529" customFormat="1" x14ac:dyDescent="0.2">
      <c r="A31" s="287" t="s">
        <v>120</v>
      </c>
      <c r="B31" s="290" t="s">
        <v>1933</v>
      </c>
      <c r="C31" s="290">
        <v>1.8302176075138108</v>
      </c>
      <c r="D31" s="290">
        <v>17.865082683402846</v>
      </c>
      <c r="E31" s="290">
        <v>3.5965184550022133</v>
      </c>
      <c r="F31" s="290">
        <v>6.9213775445558836</v>
      </c>
      <c r="G31" s="290" t="s">
        <v>1933</v>
      </c>
      <c r="H31" s="290" t="s">
        <v>1933</v>
      </c>
      <c r="I31" s="290">
        <v>6.8258354415705673</v>
      </c>
      <c r="J31" s="290" t="s">
        <v>1933</v>
      </c>
      <c r="K31" s="290" t="s">
        <v>1933</v>
      </c>
      <c r="L31" s="290" t="s">
        <v>1933</v>
      </c>
      <c r="M31" s="290" t="s">
        <v>1933</v>
      </c>
      <c r="N31" s="290" t="s">
        <v>1933</v>
      </c>
      <c r="O31" s="290">
        <v>3.636684764005274</v>
      </c>
      <c r="P31" s="290" t="s">
        <v>1933</v>
      </c>
      <c r="Q31" s="290">
        <v>7.0435257557997959</v>
      </c>
      <c r="R31" s="290" t="s">
        <v>1933</v>
      </c>
      <c r="S31" s="290">
        <v>12.573674587458747</v>
      </c>
      <c r="T31" s="290" t="s">
        <v>1933</v>
      </c>
      <c r="U31" s="290" t="s">
        <v>1933</v>
      </c>
      <c r="V31" s="290">
        <v>4.7077382494957574</v>
      </c>
      <c r="W31" s="290" t="s">
        <v>1933</v>
      </c>
      <c r="X31" s="290" t="s">
        <v>1933</v>
      </c>
      <c r="Y31" s="290" t="s">
        <v>1933</v>
      </c>
      <c r="Z31" s="290" t="s">
        <v>1933</v>
      </c>
      <c r="AA31" s="290">
        <v>1.9221894494167633</v>
      </c>
      <c r="AB31" s="290" t="s">
        <v>1933</v>
      </c>
      <c r="AC31" s="290">
        <v>11.465908632789338</v>
      </c>
      <c r="AD31" s="290">
        <v>3.24556467695548</v>
      </c>
      <c r="AE31" s="290">
        <v>3.2739305508425587</v>
      </c>
      <c r="AF31" s="290" t="s">
        <v>1933</v>
      </c>
      <c r="AG31" s="290" t="s">
        <v>1933</v>
      </c>
      <c r="AH31" s="290">
        <v>2.0525152158652911</v>
      </c>
      <c r="AI31" s="290" t="s">
        <v>1933</v>
      </c>
      <c r="AJ31" s="290">
        <v>1.4036337665820815</v>
      </c>
      <c r="AK31" s="290">
        <f>+AK29/AK30*1000</f>
        <v>9.8640492810452844</v>
      </c>
      <c r="AL31" s="129"/>
      <c r="AM31" s="1627"/>
    </row>
    <row r="32" spans="1:40" ht="15" x14ac:dyDescent="0.2">
      <c r="A32" s="1626" t="s">
        <v>780</v>
      </c>
      <c r="B32" s="289"/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129"/>
      <c r="AM32" s="126"/>
    </row>
    <row r="33" spans="1:39" x14ac:dyDescent="0.2">
      <c r="A33" s="286" t="s">
        <v>2232</v>
      </c>
      <c r="B33" s="127">
        <v>0</v>
      </c>
      <c r="C33" s="127">
        <v>552</v>
      </c>
      <c r="D33" s="127">
        <v>3469</v>
      </c>
      <c r="E33" s="127">
        <v>2801</v>
      </c>
      <c r="F33" s="127">
        <v>29</v>
      </c>
      <c r="G33" s="127">
        <v>0</v>
      </c>
      <c r="H33" s="127">
        <v>569</v>
      </c>
      <c r="I33" s="127">
        <v>1251</v>
      </c>
      <c r="J33" s="127">
        <v>0</v>
      </c>
      <c r="K33" s="127">
        <v>1</v>
      </c>
      <c r="L33" s="127">
        <v>0</v>
      </c>
      <c r="M33" s="127">
        <v>7</v>
      </c>
      <c r="N33" s="127">
        <v>58</v>
      </c>
      <c r="O33" s="127">
        <v>2595</v>
      </c>
      <c r="P33" s="127">
        <v>0</v>
      </c>
      <c r="Q33" s="127">
        <v>362</v>
      </c>
      <c r="R33" s="127">
        <v>0</v>
      </c>
      <c r="S33" s="127">
        <v>144</v>
      </c>
      <c r="T33" s="127">
        <v>961</v>
      </c>
      <c r="U33" s="127">
        <v>1346</v>
      </c>
      <c r="V33" s="127">
        <v>57</v>
      </c>
      <c r="W33" s="127">
        <v>232</v>
      </c>
      <c r="X33" s="127">
        <v>0</v>
      </c>
      <c r="Y33" s="127">
        <v>8</v>
      </c>
      <c r="Z33" s="127">
        <v>20</v>
      </c>
      <c r="AA33" s="127">
        <v>553</v>
      </c>
      <c r="AB33" s="127">
        <v>0</v>
      </c>
      <c r="AC33" s="127">
        <v>295</v>
      </c>
      <c r="AD33" s="127">
        <v>5</v>
      </c>
      <c r="AE33" s="127">
        <v>463</v>
      </c>
      <c r="AF33" s="127">
        <v>0</v>
      </c>
      <c r="AG33" s="127">
        <v>8</v>
      </c>
      <c r="AH33" s="127">
        <v>426</v>
      </c>
      <c r="AI33" s="127">
        <v>352</v>
      </c>
      <c r="AJ33" s="127">
        <v>121</v>
      </c>
      <c r="AK33" s="127">
        <f>SUM(B33:AJ33)</f>
        <v>16685</v>
      </c>
      <c r="AL33" s="129"/>
      <c r="AM33" s="126"/>
    </row>
    <row r="34" spans="1:39" x14ac:dyDescent="0.2">
      <c r="A34" s="286" t="s">
        <v>1856</v>
      </c>
      <c r="B34" s="127">
        <v>0</v>
      </c>
      <c r="C34" s="127">
        <v>1456.6494</v>
      </c>
      <c r="D34" s="127">
        <v>7172.2141700000002</v>
      </c>
      <c r="E34" s="127">
        <v>48509.096490000011</v>
      </c>
      <c r="F34" s="127">
        <v>81.159240000000011</v>
      </c>
      <c r="G34" s="127">
        <v>0</v>
      </c>
      <c r="H34" s="127">
        <v>999.92910000000006</v>
      </c>
      <c r="I34" s="127">
        <v>7225.2395700000006</v>
      </c>
      <c r="J34" s="127">
        <v>0</v>
      </c>
      <c r="K34" s="127">
        <v>1.2497100000000001</v>
      </c>
      <c r="L34" s="127">
        <v>0</v>
      </c>
      <c r="M34" s="127">
        <v>5.4114899999999997</v>
      </c>
      <c r="N34" s="127">
        <v>168.87189999999998</v>
      </c>
      <c r="O34" s="127">
        <v>6730.5045300000002</v>
      </c>
      <c r="P34" s="127">
        <v>0</v>
      </c>
      <c r="Q34" s="127">
        <v>10122.049210000001</v>
      </c>
      <c r="R34" s="127">
        <v>0</v>
      </c>
      <c r="S34" s="127">
        <v>355.87225999999998</v>
      </c>
      <c r="T34" s="127">
        <v>7422.3091399999994</v>
      </c>
      <c r="U34" s="127">
        <v>8940.0761600000005</v>
      </c>
      <c r="V34" s="127">
        <v>86.889540000000011</v>
      </c>
      <c r="W34" s="127">
        <v>277.95239000000004</v>
      </c>
      <c r="X34" s="127">
        <v>0</v>
      </c>
      <c r="Y34" s="127">
        <v>-11.003620000000002</v>
      </c>
      <c r="Z34" s="127">
        <v>23.299979999999998</v>
      </c>
      <c r="AA34" s="127">
        <v>1904.89896</v>
      </c>
      <c r="AB34" s="127">
        <v>0.92500000000000004</v>
      </c>
      <c r="AC34" s="127">
        <v>6735.6083399999998</v>
      </c>
      <c r="AD34" s="127">
        <v>10.18873</v>
      </c>
      <c r="AE34" s="127">
        <v>1331.0791000000002</v>
      </c>
      <c r="AF34" s="127">
        <v>0</v>
      </c>
      <c r="AG34" s="127">
        <v>4.0552999999999999</v>
      </c>
      <c r="AH34" s="127">
        <v>5046.3235400000003</v>
      </c>
      <c r="AI34" s="127">
        <v>946.65091000000007</v>
      </c>
      <c r="AJ34" s="127">
        <v>337.01817000000005</v>
      </c>
      <c r="AK34" s="127">
        <f>SUM(B34:AJ34)</f>
        <v>115884.51871000002</v>
      </c>
      <c r="AL34" s="129"/>
      <c r="AM34" s="126"/>
    </row>
    <row r="35" spans="1:39" x14ac:dyDescent="0.2">
      <c r="A35" s="257" t="s">
        <v>119</v>
      </c>
      <c r="B35" s="127">
        <v>0</v>
      </c>
      <c r="C35" s="127">
        <v>321974.34302999999</v>
      </c>
      <c r="D35" s="127">
        <v>1846859.2148539501</v>
      </c>
      <c r="E35" s="127">
        <v>13805203.73659</v>
      </c>
      <c r="F35" s="127">
        <v>22677.79249</v>
      </c>
      <c r="G35" s="127">
        <v>0</v>
      </c>
      <c r="H35" s="127">
        <v>177070.23066776799</v>
      </c>
      <c r="I35" s="127">
        <v>1684006.3563399995</v>
      </c>
      <c r="J35" s="127">
        <v>0</v>
      </c>
      <c r="K35" s="127">
        <v>151.26</v>
      </c>
      <c r="L35" s="127">
        <v>0</v>
      </c>
      <c r="M35" s="127">
        <v>793.17499999999995</v>
      </c>
      <c r="N35" s="127">
        <v>35309.184850000005</v>
      </c>
      <c r="O35" s="127">
        <v>3358730.23</v>
      </c>
      <c r="P35" s="127">
        <v>0</v>
      </c>
      <c r="Q35" s="127">
        <v>4421433.4794100001</v>
      </c>
      <c r="R35" s="127">
        <v>0</v>
      </c>
      <c r="S35" s="127">
        <v>59212.870870000006</v>
      </c>
      <c r="T35" s="127">
        <v>1765782.75266</v>
      </c>
      <c r="U35" s="127">
        <v>301508.92099999997</v>
      </c>
      <c r="V35" s="127">
        <v>18882.384440000002</v>
      </c>
      <c r="W35" s="127">
        <v>76262.152829999992</v>
      </c>
      <c r="X35" s="127">
        <v>0</v>
      </c>
      <c r="Y35" s="127">
        <v>-18070.330000000002</v>
      </c>
      <c r="Z35" s="127">
        <v>3906.8870000000002</v>
      </c>
      <c r="AA35" s="127">
        <v>464819.79123999999</v>
      </c>
      <c r="AB35" s="127">
        <v>600</v>
      </c>
      <c r="AC35" s="127">
        <v>912075.14705999999</v>
      </c>
      <c r="AD35" s="127">
        <v>832.32656999999995</v>
      </c>
      <c r="AE35" s="127">
        <v>279998.96194999997</v>
      </c>
      <c r="AF35" s="127">
        <v>0</v>
      </c>
      <c r="AG35" s="127">
        <v>431.86409999999995</v>
      </c>
      <c r="AH35" s="127">
        <v>681335.63311000005</v>
      </c>
      <c r="AI35" s="127">
        <v>99008</v>
      </c>
      <c r="AJ35" s="127">
        <v>93242.789209999988</v>
      </c>
      <c r="AK35" s="127">
        <f>SUM(B35:AJ35)</f>
        <v>30414039.155271724</v>
      </c>
      <c r="AL35" s="129"/>
      <c r="AM35" s="126"/>
    </row>
    <row r="36" spans="1:39" s="529" customFormat="1" x14ac:dyDescent="0.2">
      <c r="A36" s="287" t="s">
        <v>120</v>
      </c>
      <c r="B36" s="290" t="s">
        <v>1933</v>
      </c>
      <c r="C36" s="290">
        <v>4.5241163823549648</v>
      </c>
      <c r="D36" s="290">
        <v>3.8834655680926824</v>
      </c>
      <c r="E36" s="290">
        <v>3.5138269174129673</v>
      </c>
      <c r="F36" s="290">
        <v>3.5787980702172839</v>
      </c>
      <c r="G36" s="290" t="s">
        <v>1933</v>
      </c>
      <c r="H36" s="290">
        <v>5.6470762828345755</v>
      </c>
      <c r="I36" s="290">
        <v>4.290506115251997</v>
      </c>
      <c r="J36" s="290" t="s">
        <v>1933</v>
      </c>
      <c r="K36" s="290">
        <v>8.261999206664024</v>
      </c>
      <c r="L36" s="290" t="s">
        <v>1933</v>
      </c>
      <c r="M36" s="290">
        <v>6.8225675292337753</v>
      </c>
      <c r="N36" s="290">
        <v>4.7826620953556214</v>
      </c>
      <c r="O36" s="290">
        <v>2.0038836313448134</v>
      </c>
      <c r="P36" s="290" t="s">
        <v>1933</v>
      </c>
      <c r="Q36" s="290">
        <v>2.2893139198264487</v>
      </c>
      <c r="R36" s="290" t="s">
        <v>1933</v>
      </c>
      <c r="S36" s="290">
        <v>6.010049078371936</v>
      </c>
      <c r="T36" s="290">
        <v>4.2034101470404153</v>
      </c>
      <c r="U36" s="290">
        <v>29.65111655850475</v>
      </c>
      <c r="V36" s="290">
        <v>4.6016190527259493</v>
      </c>
      <c r="W36" s="290">
        <v>3.6446963491785822</v>
      </c>
      <c r="X36" s="290" t="s">
        <v>1933</v>
      </c>
      <c r="Y36" s="290">
        <v>0.6089329857285396</v>
      </c>
      <c r="Z36" s="290">
        <v>5.9638223475621377</v>
      </c>
      <c r="AA36" s="290">
        <v>4.0981451218294724</v>
      </c>
      <c r="AB36" s="290">
        <v>1.5416666666666667</v>
      </c>
      <c r="AC36" s="290">
        <v>7.384926956634752</v>
      </c>
      <c r="AD36" s="290">
        <v>12.241264867947205</v>
      </c>
      <c r="AE36" s="290">
        <v>4.7538715527013053</v>
      </c>
      <c r="AF36" s="290" t="s">
        <v>1933</v>
      </c>
      <c r="AG36" s="290">
        <v>9.390222526021498</v>
      </c>
      <c r="AH36" s="290">
        <v>7.4065163992168355</v>
      </c>
      <c r="AI36" s="290">
        <v>9.5613577690691667</v>
      </c>
      <c r="AJ36" s="290">
        <v>3.6144153650420399</v>
      </c>
      <c r="AK36" s="290">
        <f>+AK34/AK35*1000</f>
        <v>3.8102311277492236</v>
      </c>
      <c r="AL36" s="129"/>
      <c r="AM36" s="1627"/>
    </row>
    <row r="37" spans="1:39" ht="15" x14ac:dyDescent="0.2">
      <c r="A37" s="1626" t="s">
        <v>781</v>
      </c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129"/>
      <c r="AM37" s="126"/>
    </row>
    <row r="38" spans="1:39" x14ac:dyDescent="0.2">
      <c r="A38" s="286" t="s">
        <v>2232</v>
      </c>
      <c r="B38" s="127">
        <v>115</v>
      </c>
      <c r="C38" s="127">
        <v>79254</v>
      </c>
      <c r="D38" s="127">
        <v>182459</v>
      </c>
      <c r="E38" s="127">
        <v>140090</v>
      </c>
      <c r="F38" s="127">
        <v>10910</v>
      </c>
      <c r="G38" s="127">
        <v>0</v>
      </c>
      <c r="H38" s="127">
        <v>63765</v>
      </c>
      <c r="I38" s="127">
        <v>25142</v>
      </c>
      <c r="J38" s="127">
        <v>0</v>
      </c>
      <c r="K38" s="127">
        <v>45812</v>
      </c>
      <c r="L38" s="127">
        <v>0</v>
      </c>
      <c r="M38" s="127">
        <v>1015</v>
      </c>
      <c r="N38" s="127">
        <v>12340</v>
      </c>
      <c r="O38" s="127">
        <v>122325</v>
      </c>
      <c r="P38" s="127">
        <v>0</v>
      </c>
      <c r="Q38" s="127">
        <v>40233</v>
      </c>
      <c r="R38" s="127">
        <v>971</v>
      </c>
      <c r="S38" s="127">
        <v>19828</v>
      </c>
      <c r="T38" s="127">
        <v>95237</v>
      </c>
      <c r="U38" s="127">
        <v>97417</v>
      </c>
      <c r="V38" s="127">
        <v>9766</v>
      </c>
      <c r="W38" s="127">
        <v>24961</v>
      </c>
      <c r="X38" s="127">
        <v>1903</v>
      </c>
      <c r="Y38" s="127">
        <v>18252</v>
      </c>
      <c r="Z38" s="127">
        <v>3663</v>
      </c>
      <c r="AA38" s="127">
        <v>130363</v>
      </c>
      <c r="AB38" s="127">
        <v>3017</v>
      </c>
      <c r="AC38" s="127">
        <v>49259</v>
      </c>
      <c r="AD38" s="127">
        <v>730</v>
      </c>
      <c r="AE38" s="127">
        <v>39382</v>
      </c>
      <c r="AF38" s="127">
        <v>0</v>
      </c>
      <c r="AG38" s="127">
        <v>1763</v>
      </c>
      <c r="AH38" s="127">
        <v>651</v>
      </c>
      <c r="AI38" s="127">
        <v>559</v>
      </c>
      <c r="AJ38" s="127">
        <v>33838</v>
      </c>
      <c r="AK38" s="127">
        <f>SUM(B38:AJ38)</f>
        <v>1255020</v>
      </c>
      <c r="AL38" s="129"/>
      <c r="AM38" s="126"/>
    </row>
    <row r="39" spans="1:39" x14ac:dyDescent="0.2">
      <c r="A39" s="286" t="s">
        <v>1856</v>
      </c>
      <c r="B39" s="127">
        <v>1306.72477</v>
      </c>
      <c r="C39" s="127">
        <v>21693.676520000001</v>
      </c>
      <c r="D39" s="127">
        <v>26736.65382</v>
      </c>
      <c r="E39" s="127">
        <v>35223.667430000001</v>
      </c>
      <c r="F39" s="127">
        <v>1862.60286</v>
      </c>
      <c r="G39" s="127">
        <v>0</v>
      </c>
      <c r="H39" s="127">
        <v>8973.0206300000009</v>
      </c>
      <c r="I39" s="127">
        <v>34936.896970000002</v>
      </c>
      <c r="J39" s="127">
        <v>0</v>
      </c>
      <c r="K39" s="127">
        <v>18623.337179999999</v>
      </c>
      <c r="L39" s="127">
        <v>0</v>
      </c>
      <c r="M39" s="127">
        <v>140.52423000000002</v>
      </c>
      <c r="N39" s="127">
        <v>1523.94931</v>
      </c>
      <c r="O39" s="127">
        <v>35673.023560000001</v>
      </c>
      <c r="P39" s="127">
        <v>0</v>
      </c>
      <c r="Q39" s="127">
        <v>23203.9807</v>
      </c>
      <c r="R39" s="127">
        <v>67.526579999999996</v>
      </c>
      <c r="S39" s="127">
        <v>4210.5617000000002</v>
      </c>
      <c r="T39" s="127">
        <v>16712.329419999998</v>
      </c>
      <c r="U39" s="127">
        <v>16241.817129999999</v>
      </c>
      <c r="V39" s="127">
        <v>2254.8970100000001</v>
      </c>
      <c r="W39" s="127">
        <v>11635.865310000001</v>
      </c>
      <c r="X39" s="127">
        <v>108.90178</v>
      </c>
      <c r="Y39" s="127">
        <v>2129.3742400000001</v>
      </c>
      <c r="Z39" s="127">
        <v>319.94572000000005</v>
      </c>
      <c r="AA39" s="127">
        <v>23842.193660000001</v>
      </c>
      <c r="AB39" s="127">
        <v>493.97300000000001</v>
      </c>
      <c r="AC39" s="127">
        <v>15229.41401</v>
      </c>
      <c r="AD39" s="127">
        <v>122.15397999999999</v>
      </c>
      <c r="AE39" s="127">
        <v>9726.9135500000011</v>
      </c>
      <c r="AF39" s="127">
        <v>0</v>
      </c>
      <c r="AG39" s="127">
        <v>515.53981999999996</v>
      </c>
      <c r="AH39" s="127">
        <v>17868.395960000002</v>
      </c>
      <c r="AI39" s="127">
        <v>438.15755000000007</v>
      </c>
      <c r="AJ39" s="127">
        <v>18551.087909999998</v>
      </c>
      <c r="AK39" s="127">
        <f>SUM(B39:AJ39)</f>
        <v>350367.10630999994</v>
      </c>
      <c r="AL39" s="129"/>
      <c r="AM39" s="126"/>
    </row>
    <row r="40" spans="1:39" x14ac:dyDescent="0.2">
      <c r="A40" s="257" t="s">
        <v>119</v>
      </c>
      <c r="B40" s="127">
        <v>775664.17700000003</v>
      </c>
      <c r="C40" s="127">
        <v>41801508.359190002</v>
      </c>
      <c r="D40" s="127">
        <v>157772608.977341</v>
      </c>
      <c r="E40" s="127">
        <v>22810154.75178</v>
      </c>
      <c r="F40" s="127">
        <v>3826866.7032300001</v>
      </c>
      <c r="G40" s="127">
        <v>0</v>
      </c>
      <c r="H40" s="127">
        <v>8038118.551529929</v>
      </c>
      <c r="I40" s="127">
        <v>8357916.8719505463</v>
      </c>
      <c r="J40" s="127">
        <v>0</v>
      </c>
      <c r="K40" s="127">
        <v>20667387.65464</v>
      </c>
      <c r="L40" s="127">
        <v>0</v>
      </c>
      <c r="M40" s="127">
        <v>89548.577239999999</v>
      </c>
      <c r="N40" s="127">
        <v>1238758.5203699998</v>
      </c>
      <c r="O40" s="127">
        <v>28487960.931060001</v>
      </c>
      <c r="P40" s="127">
        <v>0</v>
      </c>
      <c r="Q40" s="127">
        <v>1523292.1850000001</v>
      </c>
      <c r="R40" s="127">
        <v>184654.16200000001</v>
      </c>
      <c r="S40" s="127">
        <v>3381300.7200399982</v>
      </c>
      <c r="T40" s="127">
        <v>10264868.51309</v>
      </c>
      <c r="U40" s="127">
        <v>11646907.157</v>
      </c>
      <c r="V40" s="127">
        <v>3309232.6234100005</v>
      </c>
      <c r="W40" s="127">
        <v>10772263.42234</v>
      </c>
      <c r="X40" s="127">
        <v>84599.380040000004</v>
      </c>
      <c r="Y40" s="127">
        <v>3436630.8128000004</v>
      </c>
      <c r="Z40" s="127">
        <v>246320.66899999999</v>
      </c>
      <c r="AA40" s="127">
        <v>44601594.540050022</v>
      </c>
      <c r="AB40" s="127">
        <v>549976.66804000002</v>
      </c>
      <c r="AC40" s="127">
        <v>18906755.44286</v>
      </c>
      <c r="AD40" s="127">
        <v>116953.96454</v>
      </c>
      <c r="AE40" s="127">
        <v>29246331.169369999</v>
      </c>
      <c r="AF40" s="127">
        <v>0</v>
      </c>
      <c r="AG40" s="127">
        <v>416062.07071</v>
      </c>
      <c r="AH40" s="127">
        <v>9766001.2149799988</v>
      </c>
      <c r="AI40" s="127">
        <v>540791.65099999995</v>
      </c>
      <c r="AJ40" s="127">
        <v>12316860.317200001</v>
      </c>
      <c r="AK40" s="127">
        <f>SUM(B40:AJ40)</f>
        <v>455177890.75880152</v>
      </c>
      <c r="AL40" s="129"/>
      <c r="AM40" s="126"/>
    </row>
    <row r="41" spans="1:39" s="529" customFormat="1" x14ac:dyDescent="0.2">
      <c r="A41" s="287" t="s">
        <v>120</v>
      </c>
      <c r="B41" s="290">
        <v>1.6846527256859509</v>
      </c>
      <c r="C41" s="290">
        <v>0.51896874949084648</v>
      </c>
      <c r="D41" s="290">
        <v>0.16946321667178532</v>
      </c>
      <c r="E41" s="290">
        <v>1.5442099281352446</v>
      </c>
      <c r="F41" s="290">
        <v>0.48671746481995376</v>
      </c>
      <c r="G41" s="290" t="s">
        <v>1933</v>
      </c>
      <c r="H41" s="290">
        <v>1.1163085705288742</v>
      </c>
      <c r="I41" s="290">
        <v>4.1800962494912364</v>
      </c>
      <c r="J41" s="290" t="s">
        <v>1933</v>
      </c>
      <c r="K41" s="290">
        <v>0.90109778222594594</v>
      </c>
      <c r="L41" s="290" t="s">
        <v>1933</v>
      </c>
      <c r="M41" s="290">
        <v>1.5692513977456022</v>
      </c>
      <c r="N41" s="290">
        <v>1.2302230700660026</v>
      </c>
      <c r="O41" s="290">
        <v>1.2522140017787735</v>
      </c>
      <c r="P41" s="290" t="s">
        <v>1933</v>
      </c>
      <c r="Q41" s="290">
        <v>15.232783919258406</v>
      </c>
      <c r="R41" s="290">
        <v>0.36569216349426226</v>
      </c>
      <c r="S41" s="290">
        <v>1.2452491063705782</v>
      </c>
      <c r="T41" s="290">
        <v>1.6281094491067321</v>
      </c>
      <c r="U41" s="290">
        <v>1.3945176097877947</v>
      </c>
      <c r="V41" s="290">
        <v>0.68139573931688135</v>
      </c>
      <c r="W41" s="290">
        <v>1.0801690279750331</v>
      </c>
      <c r="X41" s="290">
        <v>1.2872645159871079</v>
      </c>
      <c r="Y41" s="290">
        <v>0.61961099576625434</v>
      </c>
      <c r="Z41" s="290">
        <v>1.298899200375264</v>
      </c>
      <c r="AA41" s="290">
        <v>0.53455922161237746</v>
      </c>
      <c r="AB41" s="290">
        <v>0.89817082924702019</v>
      </c>
      <c r="AC41" s="290">
        <v>0.80550119009188748</v>
      </c>
      <c r="AD41" s="290">
        <v>1.0444620708708126</v>
      </c>
      <c r="AE41" s="290">
        <v>0.33258576926008088</v>
      </c>
      <c r="AF41" s="290" t="s">
        <v>1933</v>
      </c>
      <c r="AG41" s="290">
        <v>1.2390935302519732</v>
      </c>
      <c r="AH41" s="290">
        <v>1.829653259984424</v>
      </c>
      <c r="AI41" s="290">
        <v>0.8102150785608192</v>
      </c>
      <c r="AJ41" s="290">
        <v>1.5061539574410978</v>
      </c>
      <c r="AK41" s="290">
        <f>+AK39/AK40*1000</f>
        <v>0.76973665334650276</v>
      </c>
      <c r="AL41" s="129"/>
      <c r="AM41" s="1627"/>
    </row>
    <row r="42" spans="1:39" ht="15" x14ac:dyDescent="0.2">
      <c r="A42" s="1626" t="s">
        <v>3865</v>
      </c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129"/>
      <c r="AM42" s="126"/>
    </row>
    <row r="43" spans="1:39" x14ac:dyDescent="0.2">
      <c r="A43" s="286" t="s">
        <v>2232</v>
      </c>
      <c r="B43" s="127">
        <v>125</v>
      </c>
      <c r="C43" s="127">
        <v>378818.0994196434</v>
      </c>
      <c r="D43" s="127">
        <v>310391</v>
      </c>
      <c r="E43" s="127">
        <v>337632</v>
      </c>
      <c r="F43" s="127">
        <v>28533</v>
      </c>
      <c r="G43" s="127">
        <v>0</v>
      </c>
      <c r="H43" s="127">
        <v>301090</v>
      </c>
      <c r="I43" s="127">
        <v>444360</v>
      </c>
      <c r="J43" s="127">
        <v>0</v>
      </c>
      <c r="K43" s="127">
        <v>43355</v>
      </c>
      <c r="L43" s="127">
        <v>0</v>
      </c>
      <c r="M43" s="127">
        <v>2112</v>
      </c>
      <c r="N43" s="127">
        <v>17688</v>
      </c>
      <c r="O43" s="127">
        <v>105744</v>
      </c>
      <c r="P43" s="127">
        <v>0</v>
      </c>
      <c r="Q43" s="127">
        <v>243565</v>
      </c>
      <c r="R43" s="127">
        <v>2790</v>
      </c>
      <c r="S43" s="127">
        <v>24502</v>
      </c>
      <c r="T43" s="127">
        <v>95821</v>
      </c>
      <c r="U43" s="127">
        <v>265226</v>
      </c>
      <c r="V43" s="127">
        <v>224954</v>
      </c>
      <c r="W43" s="127">
        <v>43779</v>
      </c>
      <c r="X43" s="127">
        <v>4442</v>
      </c>
      <c r="Y43" s="127">
        <v>154075</v>
      </c>
      <c r="Z43" s="127">
        <v>10790</v>
      </c>
      <c r="AA43" s="127">
        <v>57970</v>
      </c>
      <c r="AB43" s="127">
        <v>38311</v>
      </c>
      <c r="AC43" s="127">
        <v>40002</v>
      </c>
      <c r="AD43" s="127">
        <v>45510</v>
      </c>
      <c r="AE43" s="127">
        <v>265311</v>
      </c>
      <c r="AF43" s="127">
        <v>0</v>
      </c>
      <c r="AG43" s="127">
        <v>7469</v>
      </c>
      <c r="AH43" s="127">
        <v>233384</v>
      </c>
      <c r="AI43" s="127">
        <v>433836</v>
      </c>
      <c r="AJ43" s="127">
        <v>376755</v>
      </c>
      <c r="AK43" s="127">
        <f>SUM(B43:AJ43)</f>
        <v>4538340.0994196432</v>
      </c>
      <c r="AL43" s="129"/>
      <c r="AM43" s="129"/>
    </row>
    <row r="44" spans="1:39" x14ac:dyDescent="0.2">
      <c r="A44" s="286" t="s">
        <v>1856</v>
      </c>
      <c r="B44" s="127">
        <v>9721.2788699999983</v>
      </c>
      <c r="C44" s="127">
        <v>126201.94063000001</v>
      </c>
      <c r="D44" s="127">
        <v>145938.33718</v>
      </c>
      <c r="E44" s="127">
        <v>211043.38099999999</v>
      </c>
      <c r="F44" s="127">
        <v>23357.522140000001</v>
      </c>
      <c r="G44" s="127">
        <v>0</v>
      </c>
      <c r="H44" s="127">
        <v>59843.770363899821</v>
      </c>
      <c r="I44" s="127">
        <v>294392.94029</v>
      </c>
      <c r="J44" s="127">
        <v>0</v>
      </c>
      <c r="K44" s="127">
        <v>34078.787499999999</v>
      </c>
      <c r="L44" s="127">
        <v>0</v>
      </c>
      <c r="M44" s="127">
        <v>606.40644999999995</v>
      </c>
      <c r="N44" s="127">
        <v>9652.925650000001</v>
      </c>
      <c r="O44" s="127">
        <v>84343.42916</v>
      </c>
      <c r="P44" s="127">
        <v>0</v>
      </c>
      <c r="Q44" s="127">
        <v>114128.31140999999</v>
      </c>
      <c r="R44" s="127">
        <v>674.69076999999982</v>
      </c>
      <c r="S44" s="127">
        <v>30705.03844</v>
      </c>
      <c r="T44" s="127">
        <v>68672.835290000003</v>
      </c>
      <c r="U44" s="127">
        <v>112708.28311000002</v>
      </c>
      <c r="V44" s="127">
        <v>43307.654899999994</v>
      </c>
      <c r="W44" s="127">
        <v>23862.737059999996</v>
      </c>
      <c r="X44" s="127">
        <v>634.39480000000049</v>
      </c>
      <c r="Y44" s="127">
        <v>24683.197849999993</v>
      </c>
      <c r="Z44" s="127">
        <v>2969.7204500000003</v>
      </c>
      <c r="AA44" s="127">
        <v>64893.421970000003</v>
      </c>
      <c r="AB44" s="127">
        <v>10324.571</v>
      </c>
      <c r="AC44" s="127">
        <v>53803.739119999998</v>
      </c>
      <c r="AD44" s="127">
        <v>6170.3329100000001</v>
      </c>
      <c r="AE44" s="127">
        <v>57311.89807000001</v>
      </c>
      <c r="AF44" s="127">
        <v>0</v>
      </c>
      <c r="AG44" s="127">
        <v>3778.3789400000005</v>
      </c>
      <c r="AH44" s="127">
        <v>124428.74656999997</v>
      </c>
      <c r="AI44" s="127">
        <v>37104.416099999995</v>
      </c>
      <c r="AJ44" s="127">
        <v>63818.806359999995</v>
      </c>
      <c r="AK44" s="127">
        <f>SUM(B44:AJ44)</f>
        <v>1843161.8943538999</v>
      </c>
      <c r="AL44" s="129"/>
      <c r="AM44" s="126"/>
    </row>
    <row r="45" spans="1:39" x14ac:dyDescent="0.2">
      <c r="A45" s="257" t="s">
        <v>119</v>
      </c>
      <c r="B45" s="127">
        <v>8893849.9560000002</v>
      </c>
      <c r="C45" s="127">
        <v>206087631.65697101</v>
      </c>
      <c r="D45" s="127">
        <v>119570329.32057101</v>
      </c>
      <c r="E45" s="127">
        <v>144866597.73707998</v>
      </c>
      <c r="F45" s="127">
        <v>21450807.430790901</v>
      </c>
      <c r="G45" s="127">
        <v>0</v>
      </c>
      <c r="H45" s="127">
        <v>145961380.28893453</v>
      </c>
      <c r="I45" s="127">
        <v>206820425.54333231</v>
      </c>
      <c r="J45" s="127">
        <v>0</v>
      </c>
      <c r="K45" s="127">
        <v>24725415.242029998</v>
      </c>
      <c r="L45" s="127">
        <v>0</v>
      </c>
      <c r="M45" s="127">
        <v>851814.29255000036</v>
      </c>
      <c r="N45" s="127">
        <v>6934728.7108999994</v>
      </c>
      <c r="O45" s="127">
        <v>71317318.452000007</v>
      </c>
      <c r="P45" s="127">
        <v>0</v>
      </c>
      <c r="Q45" s="127">
        <v>758307136.11488307</v>
      </c>
      <c r="R45" s="127">
        <v>440166.36499999999</v>
      </c>
      <c r="S45" s="127">
        <v>22257259.996019997</v>
      </c>
      <c r="T45" s="127">
        <v>42949457.571649998</v>
      </c>
      <c r="U45" s="127">
        <v>35473769.994000003</v>
      </c>
      <c r="V45" s="127">
        <v>36342889.279511005</v>
      </c>
      <c r="W45" s="127">
        <v>25124809.682709999</v>
      </c>
      <c r="X45" s="127">
        <v>507073.35560000001</v>
      </c>
      <c r="Y45" s="127">
        <v>31187175.780440003</v>
      </c>
      <c r="Z45" s="127">
        <v>2475924.4739999999</v>
      </c>
      <c r="AA45" s="127">
        <v>64118544.640949957</v>
      </c>
      <c r="AB45" s="127">
        <v>18631586.532578401</v>
      </c>
      <c r="AC45" s="127">
        <v>54460226.168609999</v>
      </c>
      <c r="AD45" s="127">
        <v>4812037.50392</v>
      </c>
      <c r="AE45" s="127">
        <v>50903177.504179999</v>
      </c>
      <c r="AF45" s="127">
        <v>0</v>
      </c>
      <c r="AG45" s="127">
        <v>2741148.9634699998</v>
      </c>
      <c r="AH45" s="127">
        <v>95928912.621480003</v>
      </c>
      <c r="AI45" s="127">
        <v>90953085.119000003</v>
      </c>
      <c r="AJ45" s="127">
        <v>75602863.885110006</v>
      </c>
      <c r="AK45" s="127">
        <f>SUM(B45:AJ45)</f>
        <v>2370697544.1842723</v>
      </c>
      <c r="AL45" s="129"/>
      <c r="AM45" s="126"/>
    </row>
    <row r="46" spans="1:39" s="529" customFormat="1" x14ac:dyDescent="0.2">
      <c r="A46" s="287" t="s">
        <v>120</v>
      </c>
      <c r="B46" s="290">
        <v>1.0930338287798296</v>
      </c>
      <c r="C46" s="290">
        <v>0.61237027964909974</v>
      </c>
      <c r="D46" s="290">
        <v>1.2205230010593657</v>
      </c>
      <c r="E46" s="290">
        <v>1.4568118827711065</v>
      </c>
      <c r="F46" s="290">
        <v>1.0888877826795538</v>
      </c>
      <c r="G46" s="290" t="s">
        <v>1933</v>
      </c>
      <c r="H46" s="290">
        <v>0.40999729000532503</v>
      </c>
      <c r="I46" s="290">
        <v>1.4234229502072067</v>
      </c>
      <c r="J46" s="290" t="s">
        <v>1933</v>
      </c>
      <c r="K46" s="290">
        <v>1.3782897947885817</v>
      </c>
      <c r="L46" s="290" t="s">
        <v>1933</v>
      </c>
      <c r="M46" s="290">
        <v>0.71189982993200918</v>
      </c>
      <c r="N46" s="290">
        <v>1.3919687492356467</v>
      </c>
      <c r="O46" s="290">
        <v>1.1826500349528311</v>
      </c>
      <c r="P46" s="290" t="s">
        <v>1933</v>
      </c>
      <c r="Q46" s="290">
        <v>0.15050407146994016</v>
      </c>
      <c r="R46" s="290">
        <v>1.532808555237972</v>
      </c>
      <c r="S46" s="290">
        <v>1.3795515910534639</v>
      </c>
      <c r="T46" s="290">
        <v>1.598922062646245</v>
      </c>
      <c r="U46" s="290">
        <v>3.1772287842274274</v>
      </c>
      <c r="V46" s="290">
        <v>1.1916403939962887</v>
      </c>
      <c r="W46" s="290">
        <v>0.9497678733232946</v>
      </c>
      <c r="X46" s="290">
        <v>1.2510907800496558</v>
      </c>
      <c r="Y46" s="290">
        <v>0.79145344944895013</v>
      </c>
      <c r="Z46" s="290">
        <v>1.1994390302230198</v>
      </c>
      <c r="AA46" s="290">
        <v>1.0120850735678608</v>
      </c>
      <c r="AB46" s="290">
        <v>0.55414341564240355</v>
      </c>
      <c r="AC46" s="290">
        <v>0.98794556881608409</v>
      </c>
      <c r="AD46" s="290">
        <v>1.28227032831176</v>
      </c>
      <c r="AE46" s="290">
        <v>1.125900206628432</v>
      </c>
      <c r="AF46" s="290" t="s">
        <v>1933</v>
      </c>
      <c r="AG46" s="290">
        <v>1.3783924151341922</v>
      </c>
      <c r="AH46" s="290">
        <v>1.2970932659372019</v>
      </c>
      <c r="AI46" s="290">
        <v>0.40795115472393056</v>
      </c>
      <c r="AJ46" s="290">
        <v>0.84413212781174973</v>
      </c>
      <c r="AK46" s="290">
        <f>+AK44/AK45*1000</f>
        <v>0.77747661184173078</v>
      </c>
      <c r="AL46" s="129"/>
      <c r="AM46" s="1627"/>
    </row>
    <row r="47" spans="1:39" ht="15" x14ac:dyDescent="0.2">
      <c r="A47" s="1626" t="s">
        <v>782</v>
      </c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129"/>
      <c r="AM47" s="126"/>
    </row>
    <row r="48" spans="1:39" x14ac:dyDescent="0.2">
      <c r="A48" s="286" t="s">
        <v>2232</v>
      </c>
      <c r="B48" s="127">
        <v>4</v>
      </c>
      <c r="C48" s="127">
        <v>678885</v>
      </c>
      <c r="D48" s="127">
        <v>158818</v>
      </c>
      <c r="E48" s="127">
        <v>539720</v>
      </c>
      <c r="F48" s="127">
        <v>388471</v>
      </c>
      <c r="G48" s="127">
        <v>0</v>
      </c>
      <c r="H48" s="127">
        <v>324832</v>
      </c>
      <c r="I48" s="127">
        <v>1002476</v>
      </c>
      <c r="J48" s="127">
        <v>0</v>
      </c>
      <c r="K48" s="127">
        <v>170817</v>
      </c>
      <c r="L48" s="127">
        <v>0</v>
      </c>
      <c r="M48" s="127">
        <v>17161</v>
      </c>
      <c r="N48" s="127">
        <v>37002</v>
      </c>
      <c r="O48" s="127">
        <v>329344</v>
      </c>
      <c r="P48" s="127">
        <v>0</v>
      </c>
      <c r="Q48" s="127">
        <v>647251</v>
      </c>
      <c r="R48" s="127">
        <v>448</v>
      </c>
      <c r="S48" s="127">
        <v>3780</v>
      </c>
      <c r="T48" s="127">
        <v>60604</v>
      </c>
      <c r="U48" s="127">
        <v>97374</v>
      </c>
      <c r="V48" s="127">
        <v>321857</v>
      </c>
      <c r="W48" s="127">
        <v>211988</v>
      </c>
      <c r="X48" s="127">
        <v>7641</v>
      </c>
      <c r="Y48" s="127">
        <v>365226</v>
      </c>
      <c r="Z48" s="127">
        <v>29150</v>
      </c>
      <c r="AA48" s="127">
        <v>107962</v>
      </c>
      <c r="AB48" s="127">
        <v>2040</v>
      </c>
      <c r="AC48" s="127">
        <v>19193</v>
      </c>
      <c r="AD48" s="127">
        <v>46175</v>
      </c>
      <c r="AE48" s="127">
        <v>1073035</v>
      </c>
      <c r="AF48" s="127">
        <v>0</v>
      </c>
      <c r="AG48" s="127">
        <v>13502</v>
      </c>
      <c r="AH48" s="127">
        <v>289256</v>
      </c>
      <c r="AI48" s="127">
        <v>4567</v>
      </c>
      <c r="AJ48" s="127">
        <v>219485</v>
      </c>
      <c r="AK48" s="127">
        <f>SUM(B48:AJ48)</f>
        <v>7168064</v>
      </c>
      <c r="AL48" s="129"/>
      <c r="AM48" s="129"/>
    </row>
    <row r="49" spans="1:39" x14ac:dyDescent="0.2">
      <c r="A49" s="286" t="s">
        <v>1856</v>
      </c>
      <c r="B49" s="127">
        <v>1411.4898500000002</v>
      </c>
      <c r="C49" s="127">
        <v>79124.929369999954</v>
      </c>
      <c r="D49" s="127">
        <v>56095.734270000008</v>
      </c>
      <c r="E49" s="127">
        <v>113486.82253999999</v>
      </c>
      <c r="F49" s="127">
        <v>8196.5326199999963</v>
      </c>
      <c r="G49" s="127">
        <v>0</v>
      </c>
      <c r="H49" s="127">
        <v>21987.700067399994</v>
      </c>
      <c r="I49" s="127">
        <v>93121.578499999989</v>
      </c>
      <c r="J49" s="127">
        <v>0</v>
      </c>
      <c r="K49" s="127">
        <v>15395.23726</v>
      </c>
      <c r="L49" s="127">
        <v>0</v>
      </c>
      <c r="M49" s="127">
        <v>357.91754000000003</v>
      </c>
      <c r="N49" s="127">
        <v>2559.7090200000002</v>
      </c>
      <c r="O49" s="127">
        <v>24187.568380000004</v>
      </c>
      <c r="P49" s="127">
        <v>0</v>
      </c>
      <c r="Q49" s="127">
        <v>92832.635420000006</v>
      </c>
      <c r="R49" s="127">
        <v>341.98970999999995</v>
      </c>
      <c r="S49" s="127">
        <v>9716.876760000001</v>
      </c>
      <c r="T49" s="127">
        <v>30717.859250000045</v>
      </c>
      <c r="U49" s="127">
        <v>77000.931250000009</v>
      </c>
      <c r="V49" s="127">
        <v>15410.50209</v>
      </c>
      <c r="W49" s="127">
        <v>7903.2396100000014</v>
      </c>
      <c r="X49" s="127">
        <v>210.84992999999994</v>
      </c>
      <c r="Y49" s="127">
        <v>7691.994920000001</v>
      </c>
      <c r="Z49" s="127">
        <v>914.43251999999984</v>
      </c>
      <c r="AA49" s="127">
        <v>55530.971549999995</v>
      </c>
      <c r="AB49" s="127">
        <v>3693.0410000000002</v>
      </c>
      <c r="AC49" s="127">
        <v>35057.754529999991</v>
      </c>
      <c r="AD49" s="127">
        <v>3340.9894800000006</v>
      </c>
      <c r="AE49" s="127">
        <v>47178.959090000004</v>
      </c>
      <c r="AF49" s="127">
        <v>0</v>
      </c>
      <c r="AG49" s="127">
        <v>1124.4068600000001</v>
      </c>
      <c r="AH49" s="127">
        <v>92580.598400000017</v>
      </c>
      <c r="AI49" s="127">
        <v>4450.0172800000009</v>
      </c>
      <c r="AJ49" s="127">
        <v>45481.155269999996</v>
      </c>
      <c r="AK49" s="127">
        <f>SUM(B49:AJ49)</f>
        <v>947104.42433740012</v>
      </c>
      <c r="AL49" s="129"/>
      <c r="AM49" s="126"/>
    </row>
    <row r="50" spans="1:39" x14ac:dyDescent="0.2">
      <c r="A50" s="257" t="s">
        <v>119</v>
      </c>
      <c r="B50" s="127">
        <v>889658.53599999996</v>
      </c>
      <c r="C50" s="127">
        <v>74424821.899949998</v>
      </c>
      <c r="D50" s="127">
        <v>33927622.082037762</v>
      </c>
      <c r="E50" s="127">
        <v>82931178.336320028</v>
      </c>
      <c r="F50" s="127">
        <v>4983863.6277970988</v>
      </c>
      <c r="G50" s="127">
        <v>0</v>
      </c>
      <c r="H50" s="127">
        <v>37722624.350002699</v>
      </c>
      <c r="I50" s="127">
        <v>95543829.173130006</v>
      </c>
      <c r="J50" s="127">
        <v>0</v>
      </c>
      <c r="K50" s="127">
        <v>7106302.6023099991</v>
      </c>
      <c r="L50" s="127">
        <v>0</v>
      </c>
      <c r="M50" s="127">
        <v>586859.51121999987</v>
      </c>
      <c r="N50" s="127">
        <v>896698.98115999997</v>
      </c>
      <c r="O50" s="127">
        <v>22743394.026999999</v>
      </c>
      <c r="P50" s="127">
        <v>0</v>
      </c>
      <c r="Q50" s="127">
        <v>1022463055.02175</v>
      </c>
      <c r="R50" s="127">
        <v>214644.27799999999</v>
      </c>
      <c r="S50" s="127">
        <v>4969966.8947900012</v>
      </c>
      <c r="T50" s="127">
        <v>9535911.6245099995</v>
      </c>
      <c r="U50" s="127">
        <v>4864685.9479999999</v>
      </c>
      <c r="V50" s="127">
        <v>11381567.150129996</v>
      </c>
      <c r="W50" s="127">
        <v>4359636.8784200009</v>
      </c>
      <c r="X50" s="127">
        <v>125303.77148000001</v>
      </c>
      <c r="Y50" s="127">
        <v>5693690.0124300011</v>
      </c>
      <c r="Z50" s="127">
        <v>920735.20299999998</v>
      </c>
      <c r="AA50" s="127">
        <v>71739199.703129992</v>
      </c>
      <c r="AB50" s="127">
        <v>5144588.3294674</v>
      </c>
      <c r="AC50" s="127">
        <v>20232140.1776</v>
      </c>
      <c r="AD50" s="127">
        <v>2345507.2426799997</v>
      </c>
      <c r="AE50" s="127">
        <v>27542809.609370001</v>
      </c>
      <c r="AF50" s="127">
        <v>0</v>
      </c>
      <c r="AG50" s="127">
        <v>1739022.95998</v>
      </c>
      <c r="AH50" s="127">
        <v>56478840.217440002</v>
      </c>
      <c r="AI50" s="127">
        <v>2032325.3430000001</v>
      </c>
      <c r="AJ50" s="127">
        <v>35443920.834919997</v>
      </c>
      <c r="AK50" s="127">
        <f>SUM(B50:AJ50)</f>
        <v>1648984404.3270249</v>
      </c>
      <c r="AL50" s="129"/>
      <c r="AM50" s="126"/>
    </row>
    <row r="51" spans="1:39" s="529" customFormat="1" x14ac:dyDescent="0.2">
      <c r="A51" s="287" t="s">
        <v>120</v>
      </c>
      <c r="B51" s="290">
        <v>1.5865523601293252</v>
      </c>
      <c r="C51" s="290">
        <v>1.0631524181054588</v>
      </c>
      <c r="D51" s="290">
        <v>1.6533942206252843</v>
      </c>
      <c r="E51" s="290">
        <v>1.3684457982709983</v>
      </c>
      <c r="F51" s="290">
        <v>1.6446141451954051</v>
      </c>
      <c r="G51" s="290" t="s">
        <v>1933</v>
      </c>
      <c r="H51" s="290">
        <v>0.5828783242488913</v>
      </c>
      <c r="I51" s="290">
        <v>0.97464775387282432</v>
      </c>
      <c r="J51" s="290" t="s">
        <v>1933</v>
      </c>
      <c r="K51" s="290">
        <v>2.1664201655296202</v>
      </c>
      <c r="L51" s="290" t="s">
        <v>1933</v>
      </c>
      <c r="M51" s="290">
        <v>0.60988623879663961</v>
      </c>
      <c r="N51" s="290">
        <v>2.8545911992547093</v>
      </c>
      <c r="O51" s="290">
        <v>1.0634986295926432</v>
      </c>
      <c r="P51" s="290" t="s">
        <v>1933</v>
      </c>
      <c r="Q51" s="290">
        <v>9.0793144030055201E-2</v>
      </c>
      <c r="R51" s="290">
        <v>1.5932859388872225</v>
      </c>
      <c r="S51" s="290">
        <v>1.9551190109910328</v>
      </c>
      <c r="T51" s="290">
        <v>3.2212818721019212</v>
      </c>
      <c r="U51" s="290">
        <v>15.828551333649219</v>
      </c>
      <c r="V51" s="290">
        <v>1.3539877142335348</v>
      </c>
      <c r="W51" s="290">
        <v>1.8128206156619759</v>
      </c>
      <c r="X51" s="290">
        <v>1.6827101651417899</v>
      </c>
      <c r="Y51" s="290">
        <v>1.3509683356851994</v>
      </c>
      <c r="Z51" s="290">
        <v>0.99315472789628945</v>
      </c>
      <c r="AA51" s="290">
        <v>0.77406734086520856</v>
      </c>
      <c r="AB51" s="290">
        <v>0.7178496632756477</v>
      </c>
      <c r="AC51" s="290">
        <v>1.7327753871937956</v>
      </c>
      <c r="AD51" s="290">
        <v>1.424420875453172</v>
      </c>
      <c r="AE51" s="290">
        <v>1.7129319687832365</v>
      </c>
      <c r="AF51" s="290" t="s">
        <v>1933</v>
      </c>
      <c r="AG51" s="290">
        <v>0.64657390148139937</v>
      </c>
      <c r="AH51" s="290">
        <v>1.6392085610039178</v>
      </c>
      <c r="AI51" s="290">
        <v>2.1896185545918279</v>
      </c>
      <c r="AJ51" s="290">
        <v>1.2831863461671862</v>
      </c>
      <c r="AK51" s="290">
        <f>+AK49/AK50*1000</f>
        <v>0.57435620485684802</v>
      </c>
      <c r="AL51" s="129"/>
      <c r="AM51" s="1627"/>
    </row>
    <row r="52" spans="1:39" ht="15" x14ac:dyDescent="0.2">
      <c r="A52" s="1628" t="s">
        <v>794</v>
      </c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9"/>
      <c r="AM52" s="126"/>
    </row>
    <row r="53" spans="1:39" x14ac:dyDescent="0.2">
      <c r="A53" s="286" t="s">
        <v>2232</v>
      </c>
      <c r="B53" s="127">
        <v>0</v>
      </c>
      <c r="C53" s="127">
        <v>747115</v>
      </c>
      <c r="D53" s="127">
        <v>428092</v>
      </c>
      <c r="E53" s="127">
        <v>1813606</v>
      </c>
      <c r="F53" s="127">
        <v>191878</v>
      </c>
      <c r="G53" s="127">
        <v>0</v>
      </c>
      <c r="H53" s="127">
        <v>759822</v>
      </c>
      <c r="I53" s="127">
        <v>3023166</v>
      </c>
      <c r="J53" s="127">
        <v>0</v>
      </c>
      <c r="K53" s="127">
        <v>2752</v>
      </c>
      <c r="L53" s="127">
        <v>0</v>
      </c>
      <c r="M53" s="127">
        <v>29075</v>
      </c>
      <c r="N53" s="127">
        <v>315669</v>
      </c>
      <c r="O53" s="127">
        <v>545128</v>
      </c>
      <c r="P53" s="127">
        <v>0</v>
      </c>
      <c r="Q53" s="127">
        <v>143704</v>
      </c>
      <c r="R53" s="127">
        <v>358482</v>
      </c>
      <c r="S53" s="127">
        <v>75157</v>
      </c>
      <c r="T53" s="127">
        <v>820601</v>
      </c>
      <c r="U53" s="127">
        <v>907447</v>
      </c>
      <c r="V53" s="127">
        <v>229353</v>
      </c>
      <c r="W53" s="127">
        <v>675463</v>
      </c>
      <c r="X53" s="127">
        <v>219504</v>
      </c>
      <c r="Y53" s="127">
        <v>394673</v>
      </c>
      <c r="Z53" s="127">
        <v>164434</v>
      </c>
      <c r="AA53" s="127">
        <v>626939</v>
      </c>
      <c r="AB53" s="127">
        <v>182756</v>
      </c>
      <c r="AC53" s="127">
        <v>218294</v>
      </c>
      <c r="AD53" s="127">
        <v>90203</v>
      </c>
      <c r="AE53" s="127">
        <v>427924</v>
      </c>
      <c r="AF53" s="127">
        <v>5703</v>
      </c>
      <c r="AG53" s="127">
        <v>115218</v>
      </c>
      <c r="AH53" s="127">
        <v>317531</v>
      </c>
      <c r="AI53" s="127">
        <v>6779</v>
      </c>
      <c r="AJ53" s="127">
        <v>81112</v>
      </c>
      <c r="AK53" s="127">
        <f>SUM(B53:AJ53)</f>
        <v>13917580</v>
      </c>
      <c r="AL53" s="129"/>
      <c r="AM53" s="129"/>
    </row>
    <row r="54" spans="1:39" x14ac:dyDescent="0.2">
      <c r="A54" s="286" t="s">
        <v>1856</v>
      </c>
      <c r="B54" s="127">
        <v>0</v>
      </c>
      <c r="C54" s="127">
        <v>173712.32472999999</v>
      </c>
      <c r="D54" s="127">
        <v>103584.20818</v>
      </c>
      <c r="E54" s="127">
        <v>322952.89922999998</v>
      </c>
      <c r="F54" s="127">
        <v>26090.19572</v>
      </c>
      <c r="G54" s="127">
        <v>0</v>
      </c>
      <c r="H54" s="127">
        <v>79495.716658400401</v>
      </c>
      <c r="I54" s="127">
        <v>604429.91940999997</v>
      </c>
      <c r="J54" s="127">
        <v>0</v>
      </c>
      <c r="K54" s="127">
        <v>804.95316000000003</v>
      </c>
      <c r="L54" s="127">
        <v>0</v>
      </c>
      <c r="M54" s="127">
        <v>5879.0171200000004</v>
      </c>
      <c r="N54" s="127">
        <v>49089.284639999998</v>
      </c>
      <c r="O54" s="127">
        <v>94021.181759999992</v>
      </c>
      <c r="P54" s="127">
        <v>0</v>
      </c>
      <c r="Q54" s="127">
        <v>47966.632010000001</v>
      </c>
      <c r="R54" s="127">
        <v>84281.18495000001</v>
      </c>
      <c r="S54" s="127">
        <v>12865.628490000001</v>
      </c>
      <c r="T54" s="127">
        <v>115386.49669999999</v>
      </c>
      <c r="U54" s="127">
        <v>131440.15424</v>
      </c>
      <c r="V54" s="127">
        <v>38655.104679999997</v>
      </c>
      <c r="W54" s="127">
        <v>94142.43236999998</v>
      </c>
      <c r="X54" s="127">
        <v>37024.834649999997</v>
      </c>
      <c r="Y54" s="127">
        <v>39284.660839999997</v>
      </c>
      <c r="Z54" s="127">
        <v>32106.028359999997</v>
      </c>
      <c r="AA54" s="127">
        <v>107060.86415000001</v>
      </c>
      <c r="AB54" s="127">
        <v>21047.605</v>
      </c>
      <c r="AC54" s="127">
        <v>34850.141510000001</v>
      </c>
      <c r="AD54" s="127">
        <v>27804.51224</v>
      </c>
      <c r="AE54" s="127">
        <v>62180.151570000002</v>
      </c>
      <c r="AF54" s="127">
        <v>1203.80187</v>
      </c>
      <c r="AG54" s="127">
        <v>13740.430240000002</v>
      </c>
      <c r="AH54" s="127">
        <v>61609.818239999993</v>
      </c>
      <c r="AI54" s="127">
        <v>1215.34212</v>
      </c>
      <c r="AJ54" s="127">
        <v>16340.552149999998</v>
      </c>
      <c r="AK54" s="127">
        <f>SUM(B54:AJ54)</f>
        <v>2440266.0769884009</v>
      </c>
      <c r="AL54" s="129"/>
      <c r="AM54" s="126"/>
    </row>
    <row r="55" spans="1:39" x14ac:dyDescent="0.2">
      <c r="A55" s="291" t="s">
        <v>119</v>
      </c>
      <c r="B55" s="127">
        <v>0</v>
      </c>
      <c r="C55" s="127">
        <v>2319985175</v>
      </c>
      <c r="D55" s="127">
        <v>1077518761.9000001</v>
      </c>
      <c r="E55" s="127">
        <v>4819957630</v>
      </c>
      <c r="F55" s="127">
        <v>449712038.20030499</v>
      </c>
      <c r="G55" s="127">
        <v>0</v>
      </c>
      <c r="H55" s="127">
        <v>2984127840.4924307</v>
      </c>
      <c r="I55" s="127">
        <v>7509061720.9867601</v>
      </c>
      <c r="J55" s="127">
        <v>0</v>
      </c>
      <c r="K55" s="127">
        <v>4795265</v>
      </c>
      <c r="L55" s="127">
        <v>0</v>
      </c>
      <c r="M55" s="127">
        <v>69708718.674999997</v>
      </c>
      <c r="N55" s="127">
        <v>625804970</v>
      </c>
      <c r="O55" s="127">
        <v>1065875414</v>
      </c>
      <c r="P55" s="127">
        <v>0</v>
      </c>
      <c r="Q55" s="127">
        <v>641131.05000000005</v>
      </c>
      <c r="R55" s="127">
        <v>1018066290</v>
      </c>
      <c r="S55" s="127">
        <v>153465930</v>
      </c>
      <c r="T55" s="127">
        <v>1650675321.49998</v>
      </c>
      <c r="U55" s="127">
        <v>59571285.838</v>
      </c>
      <c r="V55" s="127">
        <v>256505335</v>
      </c>
      <c r="W55" s="127">
        <v>733757563</v>
      </c>
      <c r="X55" s="127">
        <v>567768420</v>
      </c>
      <c r="Y55" s="127">
        <v>627705157.19000006</v>
      </c>
      <c r="Z55" s="127">
        <v>258791435</v>
      </c>
      <c r="AA55" s="127">
        <v>1158060205.825</v>
      </c>
      <c r="AB55" s="127">
        <v>452677405</v>
      </c>
      <c r="AC55" s="127">
        <v>522171960</v>
      </c>
      <c r="AD55" s="127">
        <v>203626730</v>
      </c>
      <c r="AE55" s="127">
        <v>1040322970.018</v>
      </c>
      <c r="AF55" s="127">
        <v>15146085</v>
      </c>
      <c r="AG55" s="127">
        <v>281110855</v>
      </c>
      <c r="AH55" s="127">
        <v>676676260</v>
      </c>
      <c r="AI55" s="127">
        <v>16940275</v>
      </c>
      <c r="AJ55" s="127">
        <v>203884712.72305003</v>
      </c>
      <c r="AK55" s="127">
        <f>SUM(B55:AJ55)</f>
        <v>30824112861.398525</v>
      </c>
      <c r="AL55" s="129"/>
      <c r="AM55" s="126"/>
    </row>
    <row r="56" spans="1:39" ht="15" x14ac:dyDescent="0.2">
      <c r="A56" s="1626" t="s">
        <v>795</v>
      </c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129"/>
      <c r="AM56" s="126"/>
    </row>
    <row r="57" spans="1:39" x14ac:dyDescent="0.2">
      <c r="A57" s="286" t="s">
        <v>2232</v>
      </c>
      <c r="B57" s="127">
        <v>0</v>
      </c>
      <c r="C57" s="127">
        <v>455955</v>
      </c>
      <c r="D57" s="127">
        <v>301719</v>
      </c>
      <c r="E57" s="127">
        <v>710644</v>
      </c>
      <c r="F57" s="127">
        <v>74182</v>
      </c>
      <c r="G57" s="127">
        <v>0</v>
      </c>
      <c r="H57" s="127">
        <v>88066</v>
      </c>
      <c r="I57" s="127">
        <v>886941</v>
      </c>
      <c r="J57" s="127">
        <v>0</v>
      </c>
      <c r="K57" s="127">
        <v>7603</v>
      </c>
      <c r="L57" s="127">
        <v>0</v>
      </c>
      <c r="M57" s="127">
        <v>10338</v>
      </c>
      <c r="N57" s="127">
        <v>50939</v>
      </c>
      <c r="O57" s="127">
        <v>1053810</v>
      </c>
      <c r="P57" s="127">
        <v>0</v>
      </c>
      <c r="Q57" s="127">
        <v>2551</v>
      </c>
      <c r="R57" s="127">
        <v>0</v>
      </c>
      <c r="S57" s="127">
        <v>48178</v>
      </c>
      <c r="T57" s="127">
        <v>316035</v>
      </c>
      <c r="U57" s="127">
        <v>308504</v>
      </c>
      <c r="V57" s="127">
        <v>81605</v>
      </c>
      <c r="W57" s="127">
        <v>119494</v>
      </c>
      <c r="X57" s="127">
        <v>6277</v>
      </c>
      <c r="Y57" s="127">
        <v>56646</v>
      </c>
      <c r="Z57" s="127">
        <v>66360</v>
      </c>
      <c r="AA57" s="127">
        <v>168280</v>
      </c>
      <c r="AB57" s="127">
        <v>37088</v>
      </c>
      <c r="AC57" s="127">
        <v>83180</v>
      </c>
      <c r="AD57" s="127">
        <v>7699</v>
      </c>
      <c r="AE57" s="127">
        <v>141159</v>
      </c>
      <c r="AF57" s="127">
        <v>190</v>
      </c>
      <c r="AG57" s="127">
        <v>15119</v>
      </c>
      <c r="AH57" s="127">
        <v>224600</v>
      </c>
      <c r="AI57" s="127">
        <v>0</v>
      </c>
      <c r="AJ57" s="127">
        <v>48198</v>
      </c>
      <c r="AK57" s="127">
        <f>SUM(B57:AJ57)</f>
        <v>5371360</v>
      </c>
      <c r="AL57" s="129"/>
      <c r="AM57" s="126"/>
    </row>
    <row r="58" spans="1:39" x14ac:dyDescent="0.2">
      <c r="A58" s="286" t="s">
        <v>1856</v>
      </c>
      <c r="B58" s="127">
        <v>0</v>
      </c>
      <c r="C58" s="127">
        <v>23154.935870000001</v>
      </c>
      <c r="D58" s="127">
        <v>17357.791440000001</v>
      </c>
      <c r="E58" s="127">
        <v>48159.766340000002</v>
      </c>
      <c r="F58" s="127">
        <v>3597.72165</v>
      </c>
      <c r="G58" s="127">
        <v>0</v>
      </c>
      <c r="H58" s="127">
        <v>6000.6320399999986</v>
      </c>
      <c r="I58" s="127">
        <v>51235.222080000007</v>
      </c>
      <c r="J58" s="127">
        <v>0</v>
      </c>
      <c r="K58" s="127">
        <v>1431.40806</v>
      </c>
      <c r="L58" s="127">
        <v>0</v>
      </c>
      <c r="M58" s="127">
        <v>406.35465000000005</v>
      </c>
      <c r="N58" s="127">
        <v>1762.3227400000001</v>
      </c>
      <c r="O58" s="127">
        <v>26898.507790000003</v>
      </c>
      <c r="P58" s="127">
        <v>0</v>
      </c>
      <c r="Q58" s="127">
        <v>5247.10214</v>
      </c>
      <c r="R58" s="127">
        <v>94.431939999999997</v>
      </c>
      <c r="S58" s="127">
        <v>1721.5727300000001</v>
      </c>
      <c r="T58" s="127">
        <v>14769.765459999999</v>
      </c>
      <c r="U58" s="127">
        <v>9720.6384299999991</v>
      </c>
      <c r="V58" s="127">
        <v>3563.6135600000007</v>
      </c>
      <c r="W58" s="127">
        <v>7959.1001899999992</v>
      </c>
      <c r="X58" s="127">
        <v>300.38075999999995</v>
      </c>
      <c r="Y58" s="127">
        <v>824.82366999999999</v>
      </c>
      <c r="Z58" s="127">
        <v>1421.7441600000002</v>
      </c>
      <c r="AA58" s="127">
        <v>12690.775800000001</v>
      </c>
      <c r="AB58" s="127">
        <v>1416.2639999999999</v>
      </c>
      <c r="AC58" s="127">
        <v>4464.7229299999999</v>
      </c>
      <c r="AD58" s="127">
        <v>790.51374999999996</v>
      </c>
      <c r="AE58" s="127">
        <v>2863.6910099999996</v>
      </c>
      <c r="AF58" s="127">
        <v>11.96851</v>
      </c>
      <c r="AG58" s="127">
        <v>609.87559999999996</v>
      </c>
      <c r="AH58" s="127">
        <v>11293.421700000001</v>
      </c>
      <c r="AI58" s="127">
        <v>4133.3397199999999</v>
      </c>
      <c r="AJ58" s="127">
        <v>4980.9693699999998</v>
      </c>
      <c r="AK58" s="127">
        <f>SUM(B58:AJ58)</f>
        <v>268883.37809000007</v>
      </c>
      <c r="AL58" s="129"/>
      <c r="AM58" s="126"/>
    </row>
    <row r="59" spans="1:39" x14ac:dyDescent="0.2">
      <c r="A59" s="288" t="s">
        <v>119</v>
      </c>
      <c r="B59" s="292">
        <v>0</v>
      </c>
      <c r="C59" s="292">
        <v>55014510.852025002</v>
      </c>
      <c r="D59" s="292">
        <v>45821080.995030001</v>
      </c>
      <c r="E59" s="292">
        <v>170558623.28535998</v>
      </c>
      <c r="F59" s="292">
        <v>26047029.065000001</v>
      </c>
      <c r="G59" s="292">
        <v>0</v>
      </c>
      <c r="H59" s="292">
        <v>60573868.656237617</v>
      </c>
      <c r="I59" s="292">
        <v>65731733.677909993</v>
      </c>
      <c r="J59" s="292">
        <v>0</v>
      </c>
      <c r="K59" s="292">
        <v>2140259.92454</v>
      </c>
      <c r="L59" s="292">
        <v>0</v>
      </c>
      <c r="M59" s="292">
        <v>1510270</v>
      </c>
      <c r="N59" s="292">
        <v>9500086.1319999993</v>
      </c>
      <c r="O59" s="292">
        <v>404532280</v>
      </c>
      <c r="P59" s="292">
        <v>0</v>
      </c>
      <c r="Q59" s="292">
        <v>12950224.5133</v>
      </c>
      <c r="R59" s="292">
        <v>67900</v>
      </c>
      <c r="S59" s="292">
        <v>7275085.801</v>
      </c>
      <c r="T59" s="292">
        <v>28050253.954999998</v>
      </c>
      <c r="U59" s="292">
        <v>32300071.920000002</v>
      </c>
      <c r="V59" s="292">
        <v>8602099.2085999995</v>
      </c>
      <c r="W59" s="292">
        <v>3300770.9750000001</v>
      </c>
      <c r="X59" s="292">
        <v>491410</v>
      </c>
      <c r="Y59" s="292">
        <v>1907032.71288</v>
      </c>
      <c r="Z59" s="292">
        <v>3833885</v>
      </c>
      <c r="AA59" s="292">
        <v>82495508.914820001</v>
      </c>
      <c r="AB59" s="292">
        <v>5957815.0000000205</v>
      </c>
      <c r="AC59" s="292">
        <v>15059224.33244</v>
      </c>
      <c r="AD59" s="292">
        <v>1114811</v>
      </c>
      <c r="AE59" s="292">
        <v>9520249.3699999992</v>
      </c>
      <c r="AF59" s="292">
        <v>17130</v>
      </c>
      <c r="AG59" s="292">
        <v>984665</v>
      </c>
      <c r="AH59" s="292">
        <v>95269596.299999997</v>
      </c>
      <c r="AI59" s="292">
        <v>2749225</v>
      </c>
      <c r="AJ59" s="292">
        <v>36579899.859329998</v>
      </c>
      <c r="AK59" s="292">
        <f>SUM(B59:AJ59)</f>
        <v>1189956601.4504726</v>
      </c>
      <c r="AL59" s="129"/>
      <c r="AM59" s="126"/>
    </row>
    <row r="60" spans="1:39" ht="15" x14ac:dyDescent="0.2">
      <c r="A60" s="1626" t="s">
        <v>796</v>
      </c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129"/>
      <c r="AM60" s="126"/>
    </row>
    <row r="61" spans="1:39" x14ac:dyDescent="0.2">
      <c r="A61" s="286" t="s">
        <v>2232</v>
      </c>
      <c r="B61" s="127">
        <v>0</v>
      </c>
      <c r="C61" s="127">
        <v>16</v>
      </c>
      <c r="D61" s="127">
        <v>333</v>
      </c>
      <c r="E61" s="127">
        <v>218</v>
      </c>
      <c r="F61" s="127">
        <v>3</v>
      </c>
      <c r="G61" s="127">
        <v>0</v>
      </c>
      <c r="H61" s="127">
        <v>0</v>
      </c>
      <c r="I61" s="127">
        <v>1</v>
      </c>
      <c r="J61" s="127">
        <v>0</v>
      </c>
      <c r="K61" s="127">
        <v>2</v>
      </c>
      <c r="L61" s="127">
        <v>0</v>
      </c>
      <c r="M61" s="127">
        <v>0</v>
      </c>
      <c r="N61" s="127">
        <v>0</v>
      </c>
      <c r="O61" s="127">
        <v>8</v>
      </c>
      <c r="P61" s="127">
        <v>0</v>
      </c>
      <c r="Q61" s="127">
        <v>0</v>
      </c>
      <c r="R61" s="127">
        <v>0</v>
      </c>
      <c r="S61" s="127">
        <v>2</v>
      </c>
      <c r="T61" s="127">
        <v>0</v>
      </c>
      <c r="U61" s="127">
        <v>21</v>
      </c>
      <c r="V61" s="127">
        <v>1</v>
      </c>
      <c r="W61" s="127">
        <v>0</v>
      </c>
      <c r="X61" s="127">
        <v>0</v>
      </c>
      <c r="Y61" s="127">
        <v>4</v>
      </c>
      <c r="Z61" s="127">
        <v>0</v>
      </c>
      <c r="AA61" s="127">
        <v>10</v>
      </c>
      <c r="AB61" s="127">
        <v>0</v>
      </c>
      <c r="AC61" s="127">
        <v>25</v>
      </c>
      <c r="AD61" s="127">
        <v>0</v>
      </c>
      <c r="AE61" s="127">
        <v>0</v>
      </c>
      <c r="AF61" s="127">
        <v>0</v>
      </c>
      <c r="AG61" s="127">
        <v>0</v>
      </c>
      <c r="AH61" s="127">
        <v>12</v>
      </c>
      <c r="AI61" s="127">
        <v>0</v>
      </c>
      <c r="AJ61" s="127">
        <v>2</v>
      </c>
      <c r="AK61" s="127">
        <f>SUM(B61:AJ61)</f>
        <v>658</v>
      </c>
      <c r="AL61" s="129"/>
      <c r="AM61" s="126"/>
    </row>
    <row r="62" spans="1:39" x14ac:dyDescent="0.2">
      <c r="A62" s="286" t="s">
        <v>1856</v>
      </c>
      <c r="B62" s="127">
        <v>0</v>
      </c>
      <c r="C62" s="127">
        <v>3711.4618400000004</v>
      </c>
      <c r="D62" s="127">
        <v>1858.17877</v>
      </c>
      <c r="E62" s="127">
        <v>12676.96852</v>
      </c>
      <c r="F62" s="127">
        <v>44.497589999999995</v>
      </c>
      <c r="G62" s="127">
        <v>0</v>
      </c>
      <c r="H62" s="127">
        <v>0</v>
      </c>
      <c r="I62" s="127">
        <v>20.931729999999998</v>
      </c>
      <c r="J62" s="127">
        <v>0</v>
      </c>
      <c r="K62" s="127">
        <v>850.02431000000001</v>
      </c>
      <c r="L62" s="127">
        <v>0</v>
      </c>
      <c r="M62" s="127">
        <v>0</v>
      </c>
      <c r="N62" s="127">
        <v>0</v>
      </c>
      <c r="O62" s="127">
        <v>1424.7873200000001</v>
      </c>
      <c r="P62" s="127">
        <v>0</v>
      </c>
      <c r="Q62" s="127">
        <v>1343.17822</v>
      </c>
      <c r="R62" s="127">
        <v>0</v>
      </c>
      <c r="S62" s="127">
        <v>24.807169999999999</v>
      </c>
      <c r="T62" s="127">
        <v>0</v>
      </c>
      <c r="U62" s="127">
        <v>50293.982229999994</v>
      </c>
      <c r="V62" s="127">
        <v>61.647769999999994</v>
      </c>
      <c r="W62" s="127">
        <v>0</v>
      </c>
      <c r="X62" s="127">
        <v>0</v>
      </c>
      <c r="Y62" s="127">
        <v>20.52</v>
      </c>
      <c r="Z62" s="127">
        <v>0</v>
      </c>
      <c r="AA62" s="127">
        <v>133.91973000000002</v>
      </c>
      <c r="AB62" s="127">
        <v>0</v>
      </c>
      <c r="AC62" s="127">
        <v>620.69134999999994</v>
      </c>
      <c r="AD62" s="127">
        <v>0</v>
      </c>
      <c r="AE62" s="127">
        <v>0</v>
      </c>
      <c r="AF62" s="127">
        <v>0</v>
      </c>
      <c r="AG62" s="127">
        <v>0</v>
      </c>
      <c r="AH62" s="127">
        <v>549.65089999999998</v>
      </c>
      <c r="AI62" s="127">
        <v>0</v>
      </c>
      <c r="AJ62" s="127">
        <v>187.65472</v>
      </c>
      <c r="AK62" s="127">
        <f>SUM(B62:AJ62)</f>
        <v>73822.902169999987</v>
      </c>
      <c r="AL62" s="129"/>
      <c r="AM62" s="126"/>
    </row>
    <row r="63" spans="1:39" x14ac:dyDescent="0.2">
      <c r="A63" s="257" t="s">
        <v>119</v>
      </c>
      <c r="B63" s="127">
        <v>0</v>
      </c>
      <c r="C63" s="127">
        <v>3432909.4</v>
      </c>
      <c r="D63" s="127">
        <v>1710653.5937232599</v>
      </c>
      <c r="E63" s="127">
        <v>15211255.90928</v>
      </c>
      <c r="F63" s="127">
        <v>164652.30674</v>
      </c>
      <c r="G63" s="127">
        <v>0</v>
      </c>
      <c r="H63" s="127">
        <v>0</v>
      </c>
      <c r="I63" s="127">
        <v>280.44531000000001</v>
      </c>
      <c r="J63" s="127">
        <v>0</v>
      </c>
      <c r="K63" s="127">
        <v>836155.5</v>
      </c>
      <c r="L63" s="127">
        <v>0</v>
      </c>
      <c r="M63" s="127">
        <v>0</v>
      </c>
      <c r="N63" s="127">
        <v>0</v>
      </c>
      <c r="O63" s="127">
        <v>4362157.0089999996</v>
      </c>
      <c r="P63" s="127">
        <v>0</v>
      </c>
      <c r="Q63" s="127">
        <v>1755510</v>
      </c>
      <c r="R63" s="127">
        <v>0</v>
      </c>
      <c r="S63" s="127">
        <v>26177.1</v>
      </c>
      <c r="T63" s="127">
        <v>0</v>
      </c>
      <c r="U63" s="127">
        <v>631999</v>
      </c>
      <c r="V63" s="127">
        <v>6.8700000000000002E-3</v>
      </c>
      <c r="W63" s="127">
        <v>0</v>
      </c>
      <c r="X63" s="127">
        <v>0</v>
      </c>
      <c r="Y63" s="127">
        <v>25338.55</v>
      </c>
      <c r="Z63" s="127">
        <v>0</v>
      </c>
      <c r="AA63" s="127">
        <v>1393732.92</v>
      </c>
      <c r="AB63" s="127">
        <v>0</v>
      </c>
      <c r="AC63" s="127">
        <v>252430565.93709999</v>
      </c>
      <c r="AD63" s="127">
        <v>0</v>
      </c>
      <c r="AE63" s="127">
        <v>0</v>
      </c>
      <c r="AF63" s="127">
        <v>0</v>
      </c>
      <c r="AG63" s="127">
        <v>0</v>
      </c>
      <c r="AH63" s="127">
        <v>4090624.4</v>
      </c>
      <c r="AI63" s="127">
        <v>0</v>
      </c>
      <c r="AJ63" s="127">
        <v>298083</v>
      </c>
      <c r="AK63" s="127">
        <f>SUM(B63:AJ63)</f>
        <v>286370095.07802325</v>
      </c>
      <c r="AL63" s="129"/>
      <c r="AM63" s="126"/>
    </row>
    <row r="64" spans="1:39" s="529" customFormat="1" x14ac:dyDescent="0.2">
      <c r="A64" s="287" t="s">
        <v>120</v>
      </c>
      <c r="B64" s="290" t="s">
        <v>1933</v>
      </c>
      <c r="C64" s="290">
        <v>1.0811417976833297</v>
      </c>
      <c r="D64" s="290">
        <v>1.0862390707376646</v>
      </c>
      <c r="E64" s="290">
        <v>0.8333939416709244</v>
      </c>
      <c r="F64" s="290">
        <v>0.27025184694354432</v>
      </c>
      <c r="G64" s="290" t="s">
        <v>1933</v>
      </c>
      <c r="H64" s="290" t="s">
        <v>1933</v>
      </c>
      <c r="I64" s="290">
        <v>74.637475663258542</v>
      </c>
      <c r="J64" s="290" t="s">
        <v>1933</v>
      </c>
      <c r="K64" s="290">
        <v>1.0165864004960801</v>
      </c>
      <c r="L64" s="290" t="s">
        <v>1933</v>
      </c>
      <c r="M64" s="290" t="s">
        <v>1933</v>
      </c>
      <c r="N64" s="290" t="s">
        <v>1933</v>
      </c>
      <c r="O64" s="290">
        <v>0.32662449266736154</v>
      </c>
      <c r="P64" s="290" t="s">
        <v>1933</v>
      </c>
      <c r="Q64" s="290">
        <v>0.76512137213687192</v>
      </c>
      <c r="R64" s="290" t="s">
        <v>1933</v>
      </c>
      <c r="S64" s="290">
        <v>0.94766685385317706</v>
      </c>
      <c r="T64" s="290" t="s">
        <v>1933</v>
      </c>
      <c r="U64" s="290">
        <v>79.579211723436259</v>
      </c>
      <c r="V64" s="290">
        <v>8973474.5269286744</v>
      </c>
      <c r="W64" s="290" t="s">
        <v>1933</v>
      </c>
      <c r="X64" s="290" t="s">
        <v>1933</v>
      </c>
      <c r="Y64" s="290">
        <v>0.80983323828711584</v>
      </c>
      <c r="Z64" s="290" t="s">
        <v>1933</v>
      </c>
      <c r="AA64" s="290">
        <v>9.6087082451923433E-2</v>
      </c>
      <c r="AB64" s="290" t="s">
        <v>1933</v>
      </c>
      <c r="AC64" s="290">
        <v>2.4588597173080154E-3</v>
      </c>
      <c r="AD64" s="290" t="s">
        <v>1933</v>
      </c>
      <c r="AE64" s="290" t="s">
        <v>1933</v>
      </c>
      <c r="AF64" s="290" t="s">
        <v>1933</v>
      </c>
      <c r="AG64" s="290" t="s">
        <v>1933</v>
      </c>
      <c r="AH64" s="290">
        <v>0.13436845973930045</v>
      </c>
      <c r="AI64" s="290" t="s">
        <v>1933</v>
      </c>
      <c r="AJ64" s="290">
        <v>0.62953848424767589</v>
      </c>
      <c r="AK64" s="290">
        <f>+AK62/AK63</f>
        <v>2.5778844732333691E-4</v>
      </c>
      <c r="AL64" s="129"/>
      <c r="AM64" s="1627"/>
    </row>
    <row r="65" spans="1:39" ht="15" x14ac:dyDescent="0.2">
      <c r="A65" s="1626" t="s">
        <v>797</v>
      </c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129"/>
      <c r="AM65" s="126"/>
    </row>
    <row r="66" spans="1:39" x14ac:dyDescent="0.2">
      <c r="A66" s="286" t="s">
        <v>2232</v>
      </c>
      <c r="B66" s="127">
        <v>0</v>
      </c>
      <c r="C66" s="127">
        <v>11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7">
        <v>0</v>
      </c>
      <c r="Q66" s="127">
        <v>0</v>
      </c>
      <c r="R66" s="127">
        <v>0</v>
      </c>
      <c r="S66" s="127">
        <v>3</v>
      </c>
      <c r="T66" s="127">
        <v>0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  <c r="Z66" s="127">
        <v>0</v>
      </c>
      <c r="AA66" s="127">
        <v>0</v>
      </c>
      <c r="AB66" s="127">
        <v>0</v>
      </c>
      <c r="AC66" s="127">
        <v>0</v>
      </c>
      <c r="AD66" s="127">
        <v>0</v>
      </c>
      <c r="AE66" s="127">
        <v>38</v>
      </c>
      <c r="AF66" s="127">
        <v>0</v>
      </c>
      <c r="AG66" s="127">
        <v>0</v>
      </c>
      <c r="AH66" s="127">
        <v>0</v>
      </c>
      <c r="AI66" s="127">
        <v>295</v>
      </c>
      <c r="AJ66" s="127">
        <v>3</v>
      </c>
      <c r="AK66" s="127">
        <f>SUM(B66:AJ66)</f>
        <v>350</v>
      </c>
      <c r="AL66" s="129"/>
      <c r="AM66" s="126"/>
    </row>
    <row r="67" spans="1:39" x14ac:dyDescent="0.2">
      <c r="A67" s="286" t="s">
        <v>1856</v>
      </c>
      <c r="B67" s="127">
        <v>0</v>
      </c>
      <c r="C67" s="127">
        <v>0</v>
      </c>
      <c r="D67" s="127">
        <v>0</v>
      </c>
      <c r="E67" s="127">
        <v>0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</v>
      </c>
      <c r="N67" s="127">
        <v>0</v>
      </c>
      <c r="O67" s="127">
        <v>0</v>
      </c>
      <c r="P67" s="127">
        <v>0</v>
      </c>
      <c r="Q67" s="127">
        <v>0</v>
      </c>
      <c r="R67" s="127">
        <v>0</v>
      </c>
      <c r="S67" s="127">
        <v>19.655249999999999</v>
      </c>
      <c r="T67" s="127">
        <v>0</v>
      </c>
      <c r="U67" s="127">
        <v>0</v>
      </c>
      <c r="V67" s="127">
        <v>0</v>
      </c>
      <c r="W67" s="127">
        <v>0</v>
      </c>
      <c r="X67" s="127">
        <v>0</v>
      </c>
      <c r="Y67" s="127">
        <v>0</v>
      </c>
      <c r="Z67" s="127">
        <v>0</v>
      </c>
      <c r="AA67" s="127">
        <v>0</v>
      </c>
      <c r="AB67" s="127">
        <v>0</v>
      </c>
      <c r="AC67" s="127">
        <v>0</v>
      </c>
      <c r="AD67" s="127">
        <v>0</v>
      </c>
      <c r="AE67" s="127">
        <v>135.67444</v>
      </c>
      <c r="AF67" s="127">
        <v>0</v>
      </c>
      <c r="AG67" s="127">
        <v>0</v>
      </c>
      <c r="AH67" s="127">
        <v>0</v>
      </c>
      <c r="AI67" s="127">
        <v>0</v>
      </c>
      <c r="AJ67" s="127">
        <v>29.256799999999998</v>
      </c>
      <c r="AK67" s="127">
        <f>SUM(B67:AJ67)</f>
        <v>184.58649</v>
      </c>
      <c r="AL67" s="129"/>
      <c r="AM67" s="126"/>
    </row>
    <row r="68" spans="1:39" x14ac:dyDescent="0.2">
      <c r="A68" s="257" t="s">
        <v>119</v>
      </c>
      <c r="B68" s="127">
        <v>0</v>
      </c>
      <c r="C68" s="127">
        <v>0</v>
      </c>
      <c r="D68" s="127">
        <v>0</v>
      </c>
      <c r="E68" s="127">
        <v>0</v>
      </c>
      <c r="F68" s="127">
        <v>0</v>
      </c>
      <c r="G68" s="127">
        <v>0</v>
      </c>
      <c r="H68" s="127">
        <v>0</v>
      </c>
      <c r="I68" s="127">
        <v>0</v>
      </c>
      <c r="J68" s="127">
        <v>0</v>
      </c>
      <c r="K68" s="127">
        <v>0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4928.0542000000005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23930</v>
      </c>
      <c r="AF68" s="127">
        <v>0</v>
      </c>
      <c r="AG68" s="127">
        <v>0</v>
      </c>
      <c r="AH68" s="127">
        <v>0</v>
      </c>
      <c r="AI68" s="127">
        <v>0</v>
      </c>
      <c r="AJ68" s="127">
        <v>8974.9599999999991</v>
      </c>
      <c r="AK68" s="127">
        <f>SUM(B68:AJ68)</f>
        <v>37833.014199999998</v>
      </c>
      <c r="AL68" s="129"/>
      <c r="AM68" s="126"/>
    </row>
    <row r="69" spans="1:39" s="529" customFormat="1" x14ac:dyDescent="0.2">
      <c r="A69" s="287" t="s">
        <v>120</v>
      </c>
      <c r="B69" s="290" t="s">
        <v>1933</v>
      </c>
      <c r="C69" s="290" t="s">
        <v>1933</v>
      </c>
      <c r="D69" s="290" t="s">
        <v>1933</v>
      </c>
      <c r="E69" s="290" t="s">
        <v>1933</v>
      </c>
      <c r="F69" s="290" t="s">
        <v>1933</v>
      </c>
      <c r="G69" s="290" t="s">
        <v>1933</v>
      </c>
      <c r="H69" s="290" t="s">
        <v>1933</v>
      </c>
      <c r="I69" s="290" t="s">
        <v>1933</v>
      </c>
      <c r="J69" s="290" t="s">
        <v>1933</v>
      </c>
      <c r="K69" s="290" t="s">
        <v>1933</v>
      </c>
      <c r="L69" s="290" t="s">
        <v>1933</v>
      </c>
      <c r="M69" s="290" t="s">
        <v>1933</v>
      </c>
      <c r="N69" s="290" t="s">
        <v>1933</v>
      </c>
      <c r="O69" s="290" t="s">
        <v>1933</v>
      </c>
      <c r="P69" s="290" t="s">
        <v>1933</v>
      </c>
      <c r="Q69" s="290" t="s">
        <v>1933</v>
      </c>
      <c r="R69" s="290" t="s">
        <v>1933</v>
      </c>
      <c r="S69" s="290">
        <v>3.9884403057092994</v>
      </c>
      <c r="T69" s="290" t="s">
        <v>1933</v>
      </c>
      <c r="U69" s="290" t="s">
        <v>1933</v>
      </c>
      <c r="V69" s="290" t="s">
        <v>1933</v>
      </c>
      <c r="W69" s="290" t="s">
        <v>1933</v>
      </c>
      <c r="X69" s="290" t="s">
        <v>1933</v>
      </c>
      <c r="Y69" s="290" t="s">
        <v>1933</v>
      </c>
      <c r="Z69" s="290" t="s">
        <v>1933</v>
      </c>
      <c r="AA69" s="290" t="s">
        <v>1933</v>
      </c>
      <c r="AB69" s="290" t="s">
        <v>1933</v>
      </c>
      <c r="AC69" s="290" t="s">
        <v>1933</v>
      </c>
      <c r="AD69" s="290" t="s">
        <v>1933</v>
      </c>
      <c r="AE69" s="290">
        <v>5.6696381111575427</v>
      </c>
      <c r="AF69" s="290" t="s">
        <v>1933</v>
      </c>
      <c r="AG69" s="290" t="s">
        <v>1933</v>
      </c>
      <c r="AH69" s="290" t="s">
        <v>1933</v>
      </c>
      <c r="AI69" s="290" t="s">
        <v>1933</v>
      </c>
      <c r="AJ69" s="290">
        <v>3.2598251134266896</v>
      </c>
      <c r="AK69" s="290">
        <f>+AK67/AK68*1000</f>
        <v>4.8789792170458366</v>
      </c>
      <c r="AL69" s="129"/>
      <c r="AM69" s="1627"/>
    </row>
    <row r="70" spans="1:39" ht="15" x14ac:dyDescent="0.2">
      <c r="A70" s="1626" t="s">
        <v>786</v>
      </c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129"/>
      <c r="AM70" s="126"/>
    </row>
    <row r="71" spans="1:39" x14ac:dyDescent="0.2">
      <c r="A71" s="286" t="s">
        <v>2232</v>
      </c>
      <c r="B71" s="127">
        <v>309</v>
      </c>
      <c r="C71" s="127">
        <v>287543</v>
      </c>
      <c r="D71" s="127">
        <v>24696</v>
      </c>
      <c r="E71" s="127">
        <v>78420</v>
      </c>
      <c r="F71" s="127">
        <v>14451</v>
      </c>
      <c r="G71" s="127">
        <v>0</v>
      </c>
      <c r="H71" s="127">
        <v>36125</v>
      </c>
      <c r="I71" s="127">
        <v>351426</v>
      </c>
      <c r="J71" s="127">
        <v>0</v>
      </c>
      <c r="K71" s="127">
        <v>23331</v>
      </c>
      <c r="L71" s="127">
        <v>0</v>
      </c>
      <c r="M71" s="127">
        <v>506</v>
      </c>
      <c r="N71" s="127">
        <v>11754</v>
      </c>
      <c r="O71" s="127">
        <v>73783</v>
      </c>
      <c r="P71" s="127">
        <v>0</v>
      </c>
      <c r="Q71" s="127">
        <v>178496</v>
      </c>
      <c r="R71" s="127">
        <v>1557</v>
      </c>
      <c r="S71" s="127">
        <v>4709</v>
      </c>
      <c r="T71" s="127">
        <v>35828</v>
      </c>
      <c r="U71" s="127">
        <v>154950</v>
      </c>
      <c r="V71" s="127">
        <v>3038</v>
      </c>
      <c r="W71" s="127">
        <v>22534</v>
      </c>
      <c r="X71" s="127">
        <v>2825</v>
      </c>
      <c r="Y71" s="127">
        <v>306856</v>
      </c>
      <c r="Z71" s="127">
        <v>8568</v>
      </c>
      <c r="AA71" s="127">
        <v>47213</v>
      </c>
      <c r="AB71" s="127">
        <v>31628</v>
      </c>
      <c r="AC71" s="127">
        <v>6851</v>
      </c>
      <c r="AD71" s="127">
        <v>17511</v>
      </c>
      <c r="AE71" s="127">
        <v>149419</v>
      </c>
      <c r="AF71" s="127">
        <v>26</v>
      </c>
      <c r="AG71" s="127">
        <v>7001</v>
      </c>
      <c r="AH71" s="127">
        <v>72637.930000000008</v>
      </c>
      <c r="AI71" s="127">
        <v>844</v>
      </c>
      <c r="AJ71" s="127">
        <v>143316</v>
      </c>
      <c r="AK71" s="127">
        <f>SUM(B71:AJ71)</f>
        <v>2098151.9299999997</v>
      </c>
      <c r="AL71" s="129"/>
      <c r="AM71" s="126"/>
    </row>
    <row r="72" spans="1:39" x14ac:dyDescent="0.2">
      <c r="A72" s="286" t="s">
        <v>1856</v>
      </c>
      <c r="B72" s="127">
        <v>4654.3024299999997</v>
      </c>
      <c r="C72" s="127">
        <v>21862.850329999997</v>
      </c>
      <c r="D72" s="127">
        <v>28667.998909999991</v>
      </c>
      <c r="E72" s="127">
        <v>54340.245600000002</v>
      </c>
      <c r="F72" s="127">
        <v>3896.5116600000001</v>
      </c>
      <c r="G72" s="127">
        <v>0</v>
      </c>
      <c r="H72" s="127">
        <v>7136.0061599999963</v>
      </c>
      <c r="I72" s="127">
        <v>48748.027099999992</v>
      </c>
      <c r="J72" s="127">
        <v>0</v>
      </c>
      <c r="K72" s="127">
        <v>32106.77564</v>
      </c>
      <c r="L72" s="127">
        <v>0</v>
      </c>
      <c r="M72" s="127">
        <v>204.35740000000001</v>
      </c>
      <c r="N72" s="127">
        <v>1527.9684599999998</v>
      </c>
      <c r="O72" s="127">
        <v>18749.7981</v>
      </c>
      <c r="P72" s="127">
        <v>0</v>
      </c>
      <c r="Q72" s="127">
        <v>33724.216050000003</v>
      </c>
      <c r="R72" s="127">
        <v>226.95097000000004</v>
      </c>
      <c r="S72" s="127">
        <v>3032.4195199999995</v>
      </c>
      <c r="T72" s="127">
        <v>12743.264489999998</v>
      </c>
      <c r="U72" s="127">
        <v>18248.74596</v>
      </c>
      <c r="V72" s="127">
        <v>1744.3813899999996</v>
      </c>
      <c r="W72" s="127">
        <v>7610.679689999999</v>
      </c>
      <c r="X72" s="127">
        <v>114.95235000000001</v>
      </c>
      <c r="Y72" s="127">
        <v>3089.2122499999996</v>
      </c>
      <c r="Z72" s="127">
        <v>201.72479000000001</v>
      </c>
      <c r="AA72" s="127">
        <v>12149.50857</v>
      </c>
      <c r="AB72" s="127">
        <v>1508.9839999999999</v>
      </c>
      <c r="AC72" s="127">
        <v>8548.114520000001</v>
      </c>
      <c r="AD72" s="127">
        <v>435.66616000000005</v>
      </c>
      <c r="AE72" s="127">
        <v>3654.5841700000001</v>
      </c>
      <c r="AF72" s="127">
        <v>3.8572200000000003</v>
      </c>
      <c r="AG72" s="127">
        <v>390.31105000000002</v>
      </c>
      <c r="AH72" s="127">
        <v>29531.690730000002</v>
      </c>
      <c r="AI72" s="127">
        <v>362.31031999999999</v>
      </c>
      <c r="AJ72" s="127">
        <v>15620.560989999998</v>
      </c>
      <c r="AK72" s="127">
        <f>SUM(B72:AJ72)</f>
        <v>374836.97697999992</v>
      </c>
      <c r="AL72" s="129"/>
      <c r="AM72" s="126"/>
    </row>
    <row r="73" spans="1:39" x14ac:dyDescent="0.2">
      <c r="A73" s="257" t="s">
        <v>119</v>
      </c>
      <c r="B73" s="127">
        <v>1999862.4369999999</v>
      </c>
      <c r="C73" s="127">
        <v>42515767.2645</v>
      </c>
      <c r="D73" s="127">
        <v>17947219.221685559</v>
      </c>
      <c r="E73" s="127">
        <v>51657824.71277</v>
      </c>
      <c r="F73" s="127">
        <v>10680000.4907682</v>
      </c>
      <c r="G73" s="127">
        <v>0</v>
      </c>
      <c r="H73" s="127">
        <v>2897801.1369724004</v>
      </c>
      <c r="I73" s="127">
        <v>45324723.40801993</v>
      </c>
      <c r="J73" s="127">
        <v>0</v>
      </c>
      <c r="K73" s="127">
        <v>13495381.89882</v>
      </c>
      <c r="L73" s="127">
        <v>0</v>
      </c>
      <c r="M73" s="127">
        <v>268113.13400000002</v>
      </c>
      <c r="N73" s="127">
        <v>3082851.4349199999</v>
      </c>
      <c r="O73" s="127">
        <v>14033848.412</v>
      </c>
      <c r="P73" s="127">
        <v>0</v>
      </c>
      <c r="Q73" s="127">
        <v>29473868.81253</v>
      </c>
      <c r="R73" s="127">
        <v>2179482.2749999999</v>
      </c>
      <c r="S73" s="127">
        <v>3034107.5496999999</v>
      </c>
      <c r="T73" s="127">
        <v>28756684.604459997</v>
      </c>
      <c r="U73" s="127">
        <v>11042908.220000001</v>
      </c>
      <c r="V73" s="127">
        <v>4118842.55706</v>
      </c>
      <c r="W73" s="127">
        <v>15941104.16525</v>
      </c>
      <c r="X73" s="127">
        <v>131618.75</v>
      </c>
      <c r="Y73" s="127">
        <v>6979121.2430100003</v>
      </c>
      <c r="Z73" s="127">
        <v>499054.19900000002</v>
      </c>
      <c r="AA73" s="127">
        <v>9969559.1856400017</v>
      </c>
      <c r="AB73" s="127">
        <v>2781821.6102647865</v>
      </c>
      <c r="AC73" s="127">
        <v>13422458.522940001</v>
      </c>
      <c r="AD73" s="127">
        <v>117320.18655</v>
      </c>
      <c r="AE73" s="127">
        <v>4998240.5664999997</v>
      </c>
      <c r="AF73" s="127">
        <v>2970</v>
      </c>
      <c r="AG73" s="127">
        <v>203697.49213</v>
      </c>
      <c r="AH73" s="127">
        <v>11480340.921089999</v>
      </c>
      <c r="AI73" s="127">
        <v>347554.685</v>
      </c>
      <c r="AJ73" s="127">
        <v>7555432.8907800009</v>
      </c>
      <c r="AK73" s="127">
        <f>SUM(B73:AJ73)</f>
        <v>356939581.98836088</v>
      </c>
      <c r="AL73" s="129"/>
      <c r="AM73" s="126"/>
    </row>
    <row r="74" spans="1:39" s="529" customFormat="1" x14ac:dyDescent="0.2">
      <c r="A74" s="287" t="s">
        <v>120</v>
      </c>
      <c r="B74" s="290">
        <v>2.3273112909615592</v>
      </c>
      <c r="C74" s="290">
        <v>0.51422923156922862</v>
      </c>
      <c r="D74" s="290">
        <v>1.5973504617005265</v>
      </c>
      <c r="E74" s="290">
        <v>1.0519267100801266</v>
      </c>
      <c r="F74" s="290">
        <v>0.36484189896509345</v>
      </c>
      <c r="G74" s="290" t="s">
        <v>1933</v>
      </c>
      <c r="H74" s="290">
        <v>2.4625589620189188</v>
      </c>
      <c r="I74" s="290">
        <v>1.0755283967463622</v>
      </c>
      <c r="J74" s="290" t="s">
        <v>1933</v>
      </c>
      <c r="K74" s="290">
        <v>2.3790935210812618</v>
      </c>
      <c r="L74" s="290" t="s">
        <v>1933</v>
      </c>
      <c r="M74" s="290">
        <v>0.76220585299636978</v>
      </c>
      <c r="N74" s="290">
        <v>0.4956348018241919</v>
      </c>
      <c r="O74" s="290">
        <v>1.3360410879148095</v>
      </c>
      <c r="P74" s="290" t="s">
        <v>1933</v>
      </c>
      <c r="Q74" s="290">
        <v>1.1442073066316658</v>
      </c>
      <c r="R74" s="290">
        <v>0.10413067938347884</v>
      </c>
      <c r="S74" s="290">
        <v>0.99944364869328139</v>
      </c>
      <c r="T74" s="290">
        <v>0.44314094845354984</v>
      </c>
      <c r="U74" s="290">
        <v>1.6525308004416248</v>
      </c>
      <c r="V74" s="290">
        <v>0.42351251980001065</v>
      </c>
      <c r="W74" s="290">
        <v>0.47742487666510036</v>
      </c>
      <c r="X74" s="290">
        <v>0.873373664466499</v>
      </c>
      <c r="Y74" s="290">
        <v>0.4426362778973108</v>
      </c>
      <c r="Z74" s="290">
        <v>0.40421419237472439</v>
      </c>
      <c r="AA74" s="290">
        <v>1.2186605589843895</v>
      </c>
      <c r="AB74" s="290">
        <v>0.54244456022338827</v>
      </c>
      <c r="AC74" s="290">
        <v>0.63685162486370328</v>
      </c>
      <c r="AD74" s="290">
        <v>3.7134799458772259</v>
      </c>
      <c r="AE74" s="290">
        <v>0.73117412444977803</v>
      </c>
      <c r="AF74" s="290">
        <v>1.2987272727272727</v>
      </c>
      <c r="AG74" s="290">
        <v>1.916130856195829</v>
      </c>
      <c r="AH74" s="290">
        <v>2.5723705361178526</v>
      </c>
      <c r="AI74" s="290">
        <v>1.0424555778898505</v>
      </c>
      <c r="AJ74" s="290">
        <v>2.0674607551689039</v>
      </c>
      <c r="AK74" s="290">
        <f>+AK72/AK73*1000</f>
        <v>1.0501412448906344</v>
      </c>
      <c r="AL74" s="129"/>
      <c r="AM74" s="1627"/>
    </row>
    <row r="75" spans="1:39" ht="15" x14ac:dyDescent="0.2">
      <c r="A75" s="1626" t="s">
        <v>787</v>
      </c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129"/>
      <c r="AM75" s="126"/>
    </row>
    <row r="76" spans="1:39" x14ac:dyDescent="0.2">
      <c r="A76" s="286" t="s">
        <v>2232</v>
      </c>
      <c r="B76" s="127">
        <v>0</v>
      </c>
      <c r="C76" s="127">
        <v>7</v>
      </c>
      <c r="D76" s="127">
        <v>11</v>
      </c>
      <c r="E76" s="127">
        <v>70</v>
      </c>
      <c r="F76" s="127">
        <v>0</v>
      </c>
      <c r="G76" s="127">
        <v>20</v>
      </c>
      <c r="H76" s="127">
        <v>0</v>
      </c>
      <c r="I76" s="127">
        <v>0</v>
      </c>
      <c r="J76" s="127">
        <v>0</v>
      </c>
      <c r="K76" s="127">
        <v>1</v>
      </c>
      <c r="L76" s="127">
        <v>161</v>
      </c>
      <c r="M76" s="127">
        <v>0</v>
      </c>
      <c r="N76" s="127">
        <v>0</v>
      </c>
      <c r="O76" s="127">
        <v>0</v>
      </c>
      <c r="P76" s="127">
        <v>88</v>
      </c>
      <c r="Q76" s="127">
        <v>35</v>
      </c>
      <c r="R76" s="127">
        <v>0</v>
      </c>
      <c r="S76" s="127">
        <v>0</v>
      </c>
      <c r="T76" s="127">
        <v>0</v>
      </c>
      <c r="U76" s="127">
        <v>0</v>
      </c>
      <c r="V76" s="127">
        <v>0</v>
      </c>
      <c r="W76" s="127">
        <v>0</v>
      </c>
      <c r="X76" s="127">
        <v>0</v>
      </c>
      <c r="Y76" s="127">
        <v>0</v>
      </c>
      <c r="Z76" s="127">
        <v>0</v>
      </c>
      <c r="AA76" s="127">
        <v>0</v>
      </c>
      <c r="AB76" s="127">
        <v>0</v>
      </c>
      <c r="AC76" s="127">
        <v>0</v>
      </c>
      <c r="AD76" s="127">
        <v>0</v>
      </c>
      <c r="AE76" s="127">
        <v>0</v>
      </c>
      <c r="AF76" s="127">
        <v>0</v>
      </c>
      <c r="AG76" s="127">
        <v>0</v>
      </c>
      <c r="AH76" s="127">
        <v>0</v>
      </c>
      <c r="AI76" s="127">
        <v>0</v>
      </c>
      <c r="AJ76" s="127">
        <v>-4</v>
      </c>
      <c r="AK76" s="127">
        <f>SUM(B76:AJ76)</f>
        <v>389</v>
      </c>
      <c r="AL76" s="129"/>
      <c r="AM76" s="126"/>
    </row>
    <row r="77" spans="1:39" x14ac:dyDescent="0.2">
      <c r="A77" s="286" t="s">
        <v>1856</v>
      </c>
      <c r="B77" s="127">
        <v>0</v>
      </c>
      <c r="C77" s="127">
        <v>1476.1951899999999</v>
      </c>
      <c r="D77" s="127">
        <v>1144.3262</v>
      </c>
      <c r="E77" s="127">
        <v>3156.0841299999993</v>
      </c>
      <c r="F77" s="127">
        <v>0</v>
      </c>
      <c r="G77" s="127">
        <v>7795.2532700000002</v>
      </c>
      <c r="H77" s="127">
        <v>0</v>
      </c>
      <c r="I77" s="127">
        <v>0</v>
      </c>
      <c r="J77" s="127">
        <v>0</v>
      </c>
      <c r="K77" s="127">
        <v>281.85929999999996</v>
      </c>
      <c r="L77" s="127">
        <v>20043.703449999997</v>
      </c>
      <c r="M77" s="127">
        <v>0</v>
      </c>
      <c r="N77" s="127">
        <v>0</v>
      </c>
      <c r="O77" s="127">
        <v>0</v>
      </c>
      <c r="P77" s="127">
        <v>11746.034</v>
      </c>
      <c r="Q77" s="127">
        <v>1690.24999</v>
      </c>
      <c r="R77" s="127">
        <v>0</v>
      </c>
      <c r="S77" s="127">
        <v>0</v>
      </c>
      <c r="T77" s="127">
        <v>0</v>
      </c>
      <c r="U77" s="127">
        <v>0</v>
      </c>
      <c r="V77" s="127">
        <v>0</v>
      </c>
      <c r="W77" s="127">
        <v>0</v>
      </c>
      <c r="X77" s="127">
        <v>0</v>
      </c>
      <c r="Y77" s="127">
        <v>0</v>
      </c>
      <c r="Z77" s="127">
        <v>0</v>
      </c>
      <c r="AA77" s="127">
        <v>0</v>
      </c>
      <c r="AB77" s="127">
        <v>0</v>
      </c>
      <c r="AC77" s="127">
        <v>0</v>
      </c>
      <c r="AD77" s="127">
        <v>0</v>
      </c>
      <c r="AE77" s="127">
        <v>-0.93198000000000003</v>
      </c>
      <c r="AF77" s="127">
        <v>0</v>
      </c>
      <c r="AG77" s="127">
        <v>0</v>
      </c>
      <c r="AH77" s="127">
        <v>0</v>
      </c>
      <c r="AI77" s="127">
        <v>0</v>
      </c>
      <c r="AJ77" s="127">
        <v>-0.12143999999999999</v>
      </c>
      <c r="AK77" s="127">
        <f>SUM(B77:AJ77)</f>
        <v>47332.652109999988</v>
      </c>
      <c r="AL77" s="129"/>
      <c r="AM77" s="126"/>
    </row>
    <row r="78" spans="1:39" x14ac:dyDescent="0.2">
      <c r="A78" s="257" t="s">
        <v>119</v>
      </c>
      <c r="B78" s="127">
        <v>0</v>
      </c>
      <c r="C78" s="127">
        <v>709150.7742000001</v>
      </c>
      <c r="D78" s="127">
        <v>263773.61499999999</v>
      </c>
      <c r="E78" s="127">
        <v>73487.11987000001</v>
      </c>
      <c r="F78" s="127">
        <v>0</v>
      </c>
      <c r="G78" s="127">
        <v>834161.3916999998</v>
      </c>
      <c r="H78" s="127">
        <v>0</v>
      </c>
      <c r="I78" s="127">
        <v>0</v>
      </c>
      <c r="J78" s="127">
        <v>0</v>
      </c>
      <c r="K78" s="127">
        <v>19779.599999999999</v>
      </c>
      <c r="L78" s="127">
        <v>749811.005</v>
      </c>
      <c r="M78" s="127">
        <v>0</v>
      </c>
      <c r="N78" s="127">
        <v>0</v>
      </c>
      <c r="O78" s="127">
        <v>0</v>
      </c>
      <c r="P78" s="127">
        <v>383099.41600000003</v>
      </c>
      <c r="Q78" s="127">
        <v>391499.9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419670.78937000001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127">
        <v>0</v>
      </c>
      <c r="AG78" s="127">
        <v>0</v>
      </c>
      <c r="AH78" s="127">
        <v>0</v>
      </c>
      <c r="AI78" s="127">
        <v>0</v>
      </c>
      <c r="AJ78" s="127">
        <v>0</v>
      </c>
      <c r="AK78" s="127">
        <f>SUM(B78:AJ78)</f>
        <v>3844433.6111400002</v>
      </c>
      <c r="AL78" s="129"/>
      <c r="AM78" s="126"/>
    </row>
    <row r="79" spans="1:39" s="529" customFormat="1" x14ac:dyDescent="0.2">
      <c r="A79" s="287" t="s">
        <v>120</v>
      </c>
      <c r="B79" s="290" t="s">
        <v>1933</v>
      </c>
      <c r="C79" s="290">
        <v>2.0816379868798847</v>
      </c>
      <c r="D79" s="290">
        <v>4.3382891044655851</v>
      </c>
      <c r="E79" s="290">
        <v>42.947446240690432</v>
      </c>
      <c r="F79" s="290" t="s">
        <v>1933</v>
      </c>
      <c r="G79" s="290">
        <v>9.3450180595309877</v>
      </c>
      <c r="H79" s="290" t="s">
        <v>1933</v>
      </c>
      <c r="I79" s="290" t="s">
        <v>1933</v>
      </c>
      <c r="J79" s="290" t="s">
        <v>1933</v>
      </c>
      <c r="K79" s="290">
        <v>14.249999999999998</v>
      </c>
      <c r="L79" s="290">
        <v>26.731674137004692</v>
      </c>
      <c r="M79" s="290" t="s">
        <v>1933</v>
      </c>
      <c r="N79" s="290" t="s">
        <v>1933</v>
      </c>
      <c r="O79" s="290" t="s">
        <v>1933</v>
      </c>
      <c r="P79" s="290">
        <v>30.660537472602147</v>
      </c>
      <c r="Q79" s="290">
        <v>4.3173701704649217</v>
      </c>
      <c r="R79" s="290" t="s">
        <v>1933</v>
      </c>
      <c r="S79" s="290" t="s">
        <v>1933</v>
      </c>
      <c r="T79" s="290" t="s">
        <v>1933</v>
      </c>
      <c r="U79" s="290" t="s">
        <v>1933</v>
      </c>
      <c r="V79" s="290" t="s">
        <v>1933</v>
      </c>
      <c r="W79" s="290" t="s">
        <v>1933</v>
      </c>
      <c r="X79" s="290">
        <v>0</v>
      </c>
      <c r="Y79" s="290" t="s">
        <v>1933</v>
      </c>
      <c r="Z79" s="290" t="s">
        <v>1933</v>
      </c>
      <c r="AA79" s="290" t="s">
        <v>1933</v>
      </c>
      <c r="AB79" s="290" t="s">
        <v>1933</v>
      </c>
      <c r="AC79" s="290" t="s">
        <v>1933</v>
      </c>
      <c r="AD79" s="290" t="s">
        <v>1933</v>
      </c>
      <c r="AE79" s="290" t="s">
        <v>1933</v>
      </c>
      <c r="AF79" s="290" t="s">
        <v>1933</v>
      </c>
      <c r="AG79" s="290" t="s">
        <v>1933</v>
      </c>
      <c r="AH79" s="290" t="s">
        <v>1933</v>
      </c>
      <c r="AI79" s="290" t="s">
        <v>1933</v>
      </c>
      <c r="AJ79" s="290" t="s">
        <v>1933</v>
      </c>
      <c r="AK79" s="290">
        <f>+AK77/AK78*1000</f>
        <v>12.311996225619387</v>
      </c>
      <c r="AL79" s="129"/>
      <c r="AM79" s="1627"/>
    </row>
    <row r="80" spans="1:39" ht="15" x14ac:dyDescent="0.2">
      <c r="A80" s="1626" t="s">
        <v>798</v>
      </c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129"/>
      <c r="AM80" s="126"/>
    </row>
    <row r="81" spans="1:39" x14ac:dyDescent="0.2">
      <c r="A81" s="286" t="s">
        <v>2232</v>
      </c>
      <c r="B81" s="127">
        <v>0</v>
      </c>
      <c r="C81" s="127">
        <v>8923</v>
      </c>
      <c r="D81" s="127">
        <v>0</v>
      </c>
      <c r="E81" s="127">
        <v>0</v>
      </c>
      <c r="F81" s="127">
        <v>877</v>
      </c>
      <c r="G81" s="127">
        <v>0</v>
      </c>
      <c r="H81" s="127">
        <v>2138</v>
      </c>
      <c r="I81" s="127">
        <v>0</v>
      </c>
      <c r="J81" s="127">
        <v>0</v>
      </c>
      <c r="K81" s="127">
        <v>5584</v>
      </c>
      <c r="L81" s="127">
        <v>0</v>
      </c>
      <c r="M81" s="127">
        <v>2</v>
      </c>
      <c r="N81" s="127">
        <v>2283</v>
      </c>
      <c r="O81" s="127">
        <v>549</v>
      </c>
      <c r="P81" s="127">
        <v>0</v>
      </c>
      <c r="Q81" s="127">
        <v>0</v>
      </c>
      <c r="R81" s="127">
        <v>0</v>
      </c>
      <c r="S81" s="127">
        <v>326</v>
      </c>
      <c r="T81" s="127">
        <v>0</v>
      </c>
      <c r="U81" s="127">
        <v>302</v>
      </c>
      <c r="V81" s="127">
        <v>21</v>
      </c>
      <c r="W81" s="127">
        <v>0</v>
      </c>
      <c r="X81" s="127">
        <v>6</v>
      </c>
      <c r="Y81" s="127">
        <v>625</v>
      </c>
      <c r="Z81" s="127">
        <v>0</v>
      </c>
      <c r="AA81" s="127">
        <v>1019</v>
      </c>
      <c r="AB81" s="127">
        <v>3</v>
      </c>
      <c r="AC81" s="127">
        <v>1228</v>
      </c>
      <c r="AD81" s="127">
        <v>0</v>
      </c>
      <c r="AE81" s="127">
        <v>1135</v>
      </c>
      <c r="AF81" s="127">
        <v>0</v>
      </c>
      <c r="AG81" s="127">
        <v>386</v>
      </c>
      <c r="AH81" s="127">
        <v>0</v>
      </c>
      <c r="AI81" s="127">
        <v>7</v>
      </c>
      <c r="AJ81" s="127">
        <v>0</v>
      </c>
      <c r="AK81" s="127">
        <f>SUM(B81:AJ81)</f>
        <v>25414</v>
      </c>
      <c r="AL81" s="129"/>
      <c r="AM81" s="126"/>
    </row>
    <row r="82" spans="1:39" x14ac:dyDescent="0.2">
      <c r="A82" s="286" t="s">
        <v>1856</v>
      </c>
      <c r="B82" s="127">
        <v>0</v>
      </c>
      <c r="C82" s="127">
        <v>2323.5860499999999</v>
      </c>
      <c r="D82" s="127">
        <v>0</v>
      </c>
      <c r="E82" s="127">
        <v>0</v>
      </c>
      <c r="F82" s="127">
        <v>29.612860000000001</v>
      </c>
      <c r="G82" s="127">
        <v>0</v>
      </c>
      <c r="H82" s="127">
        <v>260.71301</v>
      </c>
      <c r="I82" s="127">
        <v>0</v>
      </c>
      <c r="J82" s="127">
        <v>0</v>
      </c>
      <c r="K82" s="127">
        <v>2651.0248900000001</v>
      </c>
      <c r="L82" s="127">
        <v>0</v>
      </c>
      <c r="M82" s="127">
        <v>3.5602600000000004</v>
      </c>
      <c r="N82" s="127">
        <v>110.15899</v>
      </c>
      <c r="O82" s="127">
        <v>693.34001999999998</v>
      </c>
      <c r="P82" s="127">
        <v>0</v>
      </c>
      <c r="Q82" s="127">
        <v>0</v>
      </c>
      <c r="R82" s="127">
        <v>0</v>
      </c>
      <c r="S82" s="127">
        <v>124.63764</v>
      </c>
      <c r="T82" s="127">
        <v>0</v>
      </c>
      <c r="U82" s="127">
        <v>1922.0045599999999</v>
      </c>
      <c r="V82" s="127">
        <v>31.377520000000001</v>
      </c>
      <c r="W82" s="127">
        <v>0</v>
      </c>
      <c r="X82" s="127">
        <v>3.3490000000000002</v>
      </c>
      <c r="Y82" s="127">
        <v>803.59910000000002</v>
      </c>
      <c r="Z82" s="127">
        <v>0</v>
      </c>
      <c r="AA82" s="127">
        <v>345.66265999999996</v>
      </c>
      <c r="AB82" s="127">
        <v>522.76</v>
      </c>
      <c r="AC82" s="127">
        <v>245.32670000000002</v>
      </c>
      <c r="AD82" s="127">
        <v>0</v>
      </c>
      <c r="AE82" s="127">
        <v>1567.1643999999999</v>
      </c>
      <c r="AF82" s="127">
        <v>0</v>
      </c>
      <c r="AG82" s="127">
        <v>5.2341499999999996</v>
      </c>
      <c r="AH82" s="127">
        <v>0</v>
      </c>
      <c r="AI82" s="127">
        <v>80.669139999999999</v>
      </c>
      <c r="AJ82" s="127">
        <v>0</v>
      </c>
      <c r="AK82" s="127">
        <f>SUM(B82:AJ82)</f>
        <v>11723.780949999998</v>
      </c>
      <c r="AL82" s="129"/>
      <c r="AM82" s="126"/>
    </row>
    <row r="83" spans="1:39" x14ac:dyDescent="0.2">
      <c r="A83" s="257" t="s">
        <v>119</v>
      </c>
      <c r="B83" s="127">
        <v>0</v>
      </c>
      <c r="C83" s="127">
        <v>354955.857525</v>
      </c>
      <c r="D83" s="127">
        <v>0</v>
      </c>
      <c r="E83" s="127">
        <v>0</v>
      </c>
      <c r="F83" s="127">
        <v>18586.14141</v>
      </c>
      <c r="G83" s="127">
        <v>0</v>
      </c>
      <c r="H83" s="127">
        <v>0</v>
      </c>
      <c r="I83" s="127">
        <v>0</v>
      </c>
      <c r="J83" s="127">
        <v>0</v>
      </c>
      <c r="K83" s="127">
        <v>458842.98512999999</v>
      </c>
      <c r="L83" s="127">
        <v>0</v>
      </c>
      <c r="M83" s="127">
        <v>546.4</v>
      </c>
      <c r="N83" s="127">
        <v>37761.629999999997</v>
      </c>
      <c r="O83" s="127">
        <v>60652.281999999999</v>
      </c>
      <c r="P83" s="127">
        <v>0</v>
      </c>
      <c r="Q83" s="127">
        <v>0</v>
      </c>
      <c r="R83" s="127">
        <v>350</v>
      </c>
      <c r="S83" s="127">
        <v>127642.87384999999</v>
      </c>
      <c r="T83" s="127">
        <v>0</v>
      </c>
      <c r="U83" s="127">
        <v>27242.845000000001</v>
      </c>
      <c r="V83" s="127">
        <v>5771.8404600000003</v>
      </c>
      <c r="W83" s="127">
        <v>0</v>
      </c>
      <c r="X83" s="127">
        <v>784</v>
      </c>
      <c r="Y83" s="127">
        <v>36789.036249999997</v>
      </c>
      <c r="Z83" s="127">
        <v>0</v>
      </c>
      <c r="AA83" s="127">
        <v>104651.70142999997</v>
      </c>
      <c r="AB83" s="127">
        <v>26281.465</v>
      </c>
      <c r="AC83" s="127">
        <v>71301.266599999988</v>
      </c>
      <c r="AD83" s="127">
        <v>0</v>
      </c>
      <c r="AE83" s="127">
        <v>171789.70306999999</v>
      </c>
      <c r="AF83" s="127">
        <v>0</v>
      </c>
      <c r="AG83" s="127">
        <v>10330</v>
      </c>
      <c r="AH83" s="127">
        <v>0</v>
      </c>
      <c r="AI83" s="127">
        <v>3712.52</v>
      </c>
      <c r="AJ83" s="127">
        <v>0</v>
      </c>
      <c r="AK83" s="127">
        <f>SUM(B83:AJ83)</f>
        <v>1517992.547725</v>
      </c>
      <c r="AL83" s="129"/>
      <c r="AM83" s="126"/>
    </row>
    <row r="84" spans="1:39" s="529" customFormat="1" x14ac:dyDescent="0.2">
      <c r="A84" s="287" t="s">
        <v>120</v>
      </c>
      <c r="B84" s="290" t="s">
        <v>1933</v>
      </c>
      <c r="C84" s="290">
        <v>6.5461267950377371</v>
      </c>
      <c r="D84" s="290" t="s">
        <v>1933</v>
      </c>
      <c r="E84" s="290" t="s">
        <v>1933</v>
      </c>
      <c r="F84" s="290">
        <v>1.5932763744101957</v>
      </c>
      <c r="G84" s="290" t="s">
        <v>1933</v>
      </c>
      <c r="H84" s="290" t="s">
        <v>1933</v>
      </c>
      <c r="I84" s="290" t="s">
        <v>1933</v>
      </c>
      <c r="J84" s="290" t="s">
        <v>1933</v>
      </c>
      <c r="K84" s="290">
        <v>5.7776297685991826</v>
      </c>
      <c r="L84" s="290" t="s">
        <v>1933</v>
      </c>
      <c r="M84" s="290">
        <v>6.515849194729137</v>
      </c>
      <c r="N84" s="290">
        <v>2.9172202047422213</v>
      </c>
      <c r="O84" s="290">
        <v>11.43139214448683</v>
      </c>
      <c r="P84" s="290" t="s">
        <v>1933</v>
      </c>
      <c r="Q84" s="290" t="s">
        <v>1933</v>
      </c>
      <c r="R84" s="290">
        <v>0</v>
      </c>
      <c r="S84" s="290">
        <v>0.97645592143646343</v>
      </c>
      <c r="T84" s="290" t="s">
        <v>1933</v>
      </c>
      <c r="U84" s="290">
        <v>70.550801871096795</v>
      </c>
      <c r="V84" s="290">
        <v>5.4363110376061918</v>
      </c>
      <c r="W84" s="290" t="s">
        <v>1933</v>
      </c>
      <c r="X84" s="290">
        <v>4.2716836734693882</v>
      </c>
      <c r="Y84" s="290">
        <v>21.843439837323821</v>
      </c>
      <c r="Z84" s="290" t="s">
        <v>1933</v>
      </c>
      <c r="AA84" s="290">
        <v>3.302981750671381</v>
      </c>
      <c r="AB84" s="290">
        <v>19.890824198727127</v>
      </c>
      <c r="AC84" s="290">
        <v>3.4407060589299556</v>
      </c>
      <c r="AD84" s="290" t="s">
        <v>1933</v>
      </c>
      <c r="AE84" s="290">
        <v>9.1225747061302034</v>
      </c>
      <c r="AF84" s="290" t="s">
        <v>1933</v>
      </c>
      <c r="AG84" s="290">
        <v>0.50669409486931261</v>
      </c>
      <c r="AH84" s="290" t="s">
        <v>1933</v>
      </c>
      <c r="AI84" s="290">
        <v>21.728944221175912</v>
      </c>
      <c r="AJ84" s="290" t="s">
        <v>1933</v>
      </c>
      <c r="AK84" s="290">
        <f>+AK82/AK83*1000</f>
        <v>7.723213771747635</v>
      </c>
      <c r="AL84" s="129"/>
      <c r="AM84" s="1627"/>
    </row>
    <row r="85" spans="1:39" ht="15" x14ac:dyDescent="0.2">
      <c r="A85" s="1626" t="s">
        <v>789</v>
      </c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129"/>
      <c r="AM85" s="126"/>
    </row>
    <row r="86" spans="1:39" x14ac:dyDescent="0.2">
      <c r="A86" s="286" t="s">
        <v>2232</v>
      </c>
      <c r="B86" s="127">
        <v>0</v>
      </c>
      <c r="C86" s="127">
        <v>226419</v>
      </c>
      <c r="D86" s="127">
        <v>379</v>
      </c>
      <c r="E86" s="127">
        <v>263</v>
      </c>
      <c r="F86" s="127">
        <v>35</v>
      </c>
      <c r="G86" s="127">
        <v>0</v>
      </c>
      <c r="H86" s="127">
        <v>799</v>
      </c>
      <c r="I86" s="127">
        <v>664</v>
      </c>
      <c r="J86" s="127">
        <v>30182</v>
      </c>
      <c r="K86" s="127">
        <v>4242</v>
      </c>
      <c r="L86" s="127">
        <v>0</v>
      </c>
      <c r="M86" s="127">
        <v>0</v>
      </c>
      <c r="N86" s="127">
        <v>0</v>
      </c>
      <c r="O86" s="127">
        <v>274</v>
      </c>
      <c r="P86" s="127">
        <v>0</v>
      </c>
      <c r="Q86" s="127">
        <v>406</v>
      </c>
      <c r="R86" s="127">
        <v>0</v>
      </c>
      <c r="S86" s="127">
        <v>0</v>
      </c>
      <c r="T86" s="127">
        <v>97</v>
      </c>
      <c r="U86" s="127">
        <v>-311</v>
      </c>
      <c r="V86" s="127">
        <v>5138</v>
      </c>
      <c r="W86" s="127">
        <v>0</v>
      </c>
      <c r="X86" s="127">
        <v>3147</v>
      </c>
      <c r="Y86" s="127">
        <v>62873</v>
      </c>
      <c r="Z86" s="127">
        <v>0</v>
      </c>
      <c r="AA86" s="127">
        <v>224</v>
      </c>
      <c r="AB86" s="127">
        <v>0</v>
      </c>
      <c r="AC86" s="127">
        <v>77</v>
      </c>
      <c r="AD86" s="127">
        <v>0</v>
      </c>
      <c r="AE86" s="127">
        <v>161702</v>
      </c>
      <c r="AF86" s="127">
        <v>0</v>
      </c>
      <c r="AG86" s="127">
        <v>0</v>
      </c>
      <c r="AH86" s="127">
        <v>0</v>
      </c>
      <c r="AI86" s="127">
        <v>1087</v>
      </c>
      <c r="AJ86" s="127">
        <v>6219</v>
      </c>
      <c r="AK86" s="127">
        <f>SUM(B86:AJ86)</f>
        <v>503916</v>
      </c>
      <c r="AL86" s="129"/>
      <c r="AM86" s="126"/>
    </row>
    <row r="87" spans="1:39" x14ac:dyDescent="0.2">
      <c r="A87" s="286" t="s">
        <v>1856</v>
      </c>
      <c r="B87" s="127">
        <v>0</v>
      </c>
      <c r="C87" s="127">
        <v>33620.479519999993</v>
      </c>
      <c r="D87" s="127">
        <v>19033.599240000003</v>
      </c>
      <c r="E87" s="127">
        <v>6324.1444800000008</v>
      </c>
      <c r="F87" s="127">
        <v>67.269000000000005</v>
      </c>
      <c r="G87" s="127">
        <v>0</v>
      </c>
      <c r="H87" s="127">
        <v>2325.6828600000003</v>
      </c>
      <c r="I87" s="127">
        <v>19408.817749999998</v>
      </c>
      <c r="J87" s="127">
        <v>9185.5608400000001</v>
      </c>
      <c r="K87" s="127">
        <v>11899.364810000001</v>
      </c>
      <c r="L87" s="127">
        <v>0</v>
      </c>
      <c r="M87" s="127">
        <v>0</v>
      </c>
      <c r="N87" s="127">
        <v>20.622139999999998</v>
      </c>
      <c r="O87" s="127">
        <v>5810.9594999999999</v>
      </c>
      <c r="P87" s="127">
        <v>0</v>
      </c>
      <c r="Q87" s="127">
        <v>4581.7516999999998</v>
      </c>
      <c r="R87" s="127">
        <v>0</v>
      </c>
      <c r="S87" s="127">
        <v>0</v>
      </c>
      <c r="T87" s="127">
        <v>487.57405</v>
      </c>
      <c r="U87" s="127">
        <v>3951.4549300000003</v>
      </c>
      <c r="V87" s="127">
        <v>2848.0214500000002</v>
      </c>
      <c r="W87" s="127">
        <v>0</v>
      </c>
      <c r="X87" s="127">
        <v>30.087289999999996</v>
      </c>
      <c r="Y87" s="127">
        <v>1548.61429</v>
      </c>
      <c r="Z87" s="127">
        <v>0</v>
      </c>
      <c r="AA87" s="127">
        <v>821.60158000000001</v>
      </c>
      <c r="AB87" s="127">
        <v>2446.1460000000002</v>
      </c>
      <c r="AC87" s="127">
        <v>1004.82336</v>
      </c>
      <c r="AD87" s="127">
        <v>0</v>
      </c>
      <c r="AE87" s="127">
        <v>1598.7796899999998</v>
      </c>
      <c r="AF87" s="127">
        <v>0</v>
      </c>
      <c r="AG87" s="127">
        <v>0</v>
      </c>
      <c r="AH87" s="127">
        <v>0</v>
      </c>
      <c r="AI87" s="127">
        <v>279.48370999999997</v>
      </c>
      <c r="AJ87" s="127">
        <v>7282.7565699999996</v>
      </c>
      <c r="AK87" s="127">
        <f>SUM(B87:AJ87)</f>
        <v>134577.59475999998</v>
      </c>
      <c r="AL87" s="129"/>
      <c r="AM87" s="126"/>
    </row>
    <row r="88" spans="1:39" x14ac:dyDescent="0.2">
      <c r="A88" s="257" t="s">
        <v>119</v>
      </c>
      <c r="B88" s="127">
        <v>0</v>
      </c>
      <c r="C88" s="127">
        <v>12106915.400209999</v>
      </c>
      <c r="D88" s="127">
        <v>28312756.189602401</v>
      </c>
      <c r="E88" s="127">
        <v>6485586.1234999998</v>
      </c>
      <c r="F88" s="127">
        <v>392969.58942000003</v>
      </c>
      <c r="G88" s="127">
        <v>0</v>
      </c>
      <c r="H88" s="127">
        <v>2429929.8182497001</v>
      </c>
      <c r="I88" s="127">
        <v>13984704.777910002</v>
      </c>
      <c r="J88" s="127">
        <v>1268051.8728399999</v>
      </c>
      <c r="K88" s="127">
        <v>6721890.4840500001</v>
      </c>
      <c r="L88" s="127">
        <v>0</v>
      </c>
      <c r="M88" s="127">
        <v>0</v>
      </c>
      <c r="N88" s="127">
        <v>25345.618760000001</v>
      </c>
      <c r="O88" s="127">
        <v>8993465.7379999999</v>
      </c>
      <c r="P88" s="127">
        <v>0</v>
      </c>
      <c r="Q88" s="127">
        <v>2350765.4095900003</v>
      </c>
      <c r="R88" s="127">
        <v>0</v>
      </c>
      <c r="S88" s="127">
        <v>0</v>
      </c>
      <c r="T88" s="127">
        <v>602970.40425999998</v>
      </c>
      <c r="U88" s="127">
        <v>139111.334</v>
      </c>
      <c r="V88" s="127">
        <v>2202383.7686000001</v>
      </c>
      <c r="W88" s="127">
        <v>0</v>
      </c>
      <c r="X88" s="127">
        <v>0</v>
      </c>
      <c r="Y88" s="127">
        <v>128854.31100000002</v>
      </c>
      <c r="Z88" s="127">
        <v>0</v>
      </c>
      <c r="AA88" s="127">
        <v>877052.02385</v>
      </c>
      <c r="AB88" s="127">
        <v>2000</v>
      </c>
      <c r="AC88" s="127">
        <v>794532.74292999995</v>
      </c>
      <c r="AD88" s="127">
        <v>0</v>
      </c>
      <c r="AE88" s="127">
        <v>5510392.4079200001</v>
      </c>
      <c r="AF88" s="127">
        <v>0</v>
      </c>
      <c r="AG88" s="127">
        <v>0</v>
      </c>
      <c r="AH88" s="127">
        <v>0</v>
      </c>
      <c r="AI88" s="127">
        <v>96363.995999999999</v>
      </c>
      <c r="AJ88" s="127">
        <v>8124279.9261100003</v>
      </c>
      <c r="AK88" s="127">
        <f>SUM(B88:AJ88)</f>
        <v>101550321.93680212</v>
      </c>
      <c r="AL88" s="129"/>
      <c r="AM88" s="126"/>
    </row>
    <row r="89" spans="1:39" s="529" customFormat="1" x14ac:dyDescent="0.2">
      <c r="A89" s="287" t="s">
        <v>120</v>
      </c>
      <c r="B89" s="290" t="s">
        <v>1933</v>
      </c>
      <c r="C89" s="290">
        <v>2.7769649335632458</v>
      </c>
      <c r="D89" s="290">
        <v>0.67226232276848819</v>
      </c>
      <c r="E89" s="290">
        <v>0.97510762475036317</v>
      </c>
      <c r="F89" s="290">
        <v>0.17118118503593391</v>
      </c>
      <c r="G89" s="290" t="s">
        <v>1933</v>
      </c>
      <c r="H89" s="290">
        <v>0.95709877813475708</v>
      </c>
      <c r="I89" s="290">
        <v>1.3878603844864736</v>
      </c>
      <c r="J89" s="290">
        <v>7.2438368151513428</v>
      </c>
      <c r="K89" s="290">
        <v>1.7702408032733263</v>
      </c>
      <c r="L89" s="290" t="s">
        <v>1933</v>
      </c>
      <c r="M89" s="290" t="s">
        <v>1933</v>
      </c>
      <c r="N89" s="290">
        <v>0.81363726785575607</v>
      </c>
      <c r="O89" s="290">
        <v>0.6461312767832107</v>
      </c>
      <c r="P89" s="290" t="s">
        <v>1933</v>
      </c>
      <c r="Q89" s="290">
        <v>1.9490467578383794</v>
      </c>
      <c r="R89" s="290" t="s">
        <v>1933</v>
      </c>
      <c r="S89" s="290" t="s">
        <v>1933</v>
      </c>
      <c r="T89" s="290">
        <v>0.8086202018461901</v>
      </c>
      <c r="U89" s="290">
        <v>28.404981940580054</v>
      </c>
      <c r="V89" s="290">
        <v>1.2931540318290737</v>
      </c>
      <c r="W89" s="290" t="s">
        <v>1933</v>
      </c>
      <c r="X89" s="290" t="s">
        <v>1933</v>
      </c>
      <c r="Y89" s="290">
        <v>12.018335110262626</v>
      </c>
      <c r="Z89" s="290" t="s">
        <v>1933</v>
      </c>
      <c r="AA89" s="290">
        <v>0.93677633442245667</v>
      </c>
      <c r="AB89" s="290">
        <v>1223.0730000000001</v>
      </c>
      <c r="AC89" s="290">
        <v>1.2646720590702292</v>
      </c>
      <c r="AD89" s="290" t="s">
        <v>1933</v>
      </c>
      <c r="AE89" s="290">
        <v>0.29013899041057389</v>
      </c>
      <c r="AF89" s="290" t="s">
        <v>1933</v>
      </c>
      <c r="AG89" s="290" t="s">
        <v>1933</v>
      </c>
      <c r="AH89" s="290" t="s">
        <v>1933</v>
      </c>
      <c r="AI89" s="290">
        <v>2.9002918268354083</v>
      </c>
      <c r="AJ89" s="290">
        <v>0.89641871479520374</v>
      </c>
      <c r="AK89" s="290">
        <f>+AK87/AK88*1000</f>
        <v>1.3252306067897228</v>
      </c>
      <c r="AL89" s="129"/>
      <c r="AM89" s="1627"/>
    </row>
    <row r="90" spans="1:39" s="530" customFormat="1" ht="15" x14ac:dyDescent="0.2">
      <c r="A90" s="1626" t="s">
        <v>790</v>
      </c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1629"/>
      <c r="AM90" s="1630"/>
    </row>
    <row r="91" spans="1:39" x14ac:dyDescent="0.2">
      <c r="A91" s="286" t="s">
        <v>2232</v>
      </c>
      <c r="B91" s="127">
        <v>0</v>
      </c>
      <c r="C91" s="127">
        <v>729684</v>
      </c>
      <c r="D91" s="127">
        <v>298259</v>
      </c>
      <c r="E91" s="127">
        <v>718319</v>
      </c>
      <c r="F91" s="127">
        <v>55747</v>
      </c>
      <c r="G91" s="127">
        <v>0</v>
      </c>
      <c r="H91" s="127">
        <v>284384</v>
      </c>
      <c r="I91" s="127">
        <v>1001633</v>
      </c>
      <c r="J91" s="127">
        <v>0</v>
      </c>
      <c r="K91" s="127">
        <v>0</v>
      </c>
      <c r="L91" s="127">
        <v>0</v>
      </c>
      <c r="M91" s="127">
        <v>0</v>
      </c>
      <c r="N91" s="127">
        <v>65342</v>
      </c>
      <c r="O91" s="127">
        <v>1014348</v>
      </c>
      <c r="P91" s="127">
        <v>0</v>
      </c>
      <c r="Q91" s="127">
        <v>298520</v>
      </c>
      <c r="R91" s="127">
        <v>0</v>
      </c>
      <c r="S91" s="127">
        <v>70292</v>
      </c>
      <c r="T91" s="127">
        <v>286389</v>
      </c>
      <c r="U91" s="127">
        <v>114657</v>
      </c>
      <c r="V91" s="127">
        <v>0</v>
      </c>
      <c r="W91" s="127">
        <v>124622</v>
      </c>
      <c r="X91" s="127">
        <v>0</v>
      </c>
      <c r="Y91" s="127">
        <v>5258</v>
      </c>
      <c r="Z91" s="127">
        <v>0</v>
      </c>
      <c r="AA91" s="127">
        <v>93493</v>
      </c>
      <c r="AB91" s="127">
        <v>0</v>
      </c>
      <c r="AC91" s="127">
        <v>83966</v>
      </c>
      <c r="AD91" s="127">
        <v>4002</v>
      </c>
      <c r="AE91" s="127">
        <v>258184</v>
      </c>
      <c r="AF91" s="127">
        <v>185</v>
      </c>
      <c r="AG91" s="127">
        <v>0</v>
      </c>
      <c r="AH91" s="127">
        <v>338742</v>
      </c>
      <c r="AI91" s="127">
        <v>0</v>
      </c>
      <c r="AJ91" s="127">
        <v>169189</v>
      </c>
      <c r="AK91" s="127">
        <f>SUM(B91:AJ91)</f>
        <v>6015215</v>
      </c>
      <c r="AL91" s="129"/>
      <c r="AM91" s="126"/>
    </row>
    <row r="92" spans="1:39" x14ac:dyDescent="0.2">
      <c r="A92" s="286" t="s">
        <v>1856</v>
      </c>
      <c r="B92" s="127">
        <v>0</v>
      </c>
      <c r="C92" s="127">
        <v>5209.3368700000001</v>
      </c>
      <c r="D92" s="127">
        <v>1447.1789199999998</v>
      </c>
      <c r="E92" s="127">
        <v>6874.7028199999995</v>
      </c>
      <c r="F92" s="127">
        <v>437.76385999999997</v>
      </c>
      <c r="G92" s="127">
        <v>0</v>
      </c>
      <c r="H92" s="127">
        <v>1765.6613900000004</v>
      </c>
      <c r="I92" s="127">
        <v>11322.092070000001</v>
      </c>
      <c r="J92" s="127">
        <v>0</v>
      </c>
      <c r="K92" s="127">
        <v>0</v>
      </c>
      <c r="L92" s="127">
        <v>0</v>
      </c>
      <c r="M92" s="127">
        <v>0</v>
      </c>
      <c r="N92" s="127">
        <v>630.90657999999996</v>
      </c>
      <c r="O92" s="127">
        <v>2094.5923000000003</v>
      </c>
      <c r="P92" s="127">
        <v>0</v>
      </c>
      <c r="Q92" s="127">
        <v>1036.58123</v>
      </c>
      <c r="R92" s="127">
        <v>0</v>
      </c>
      <c r="S92" s="127">
        <v>1466.9030700000001</v>
      </c>
      <c r="T92" s="127">
        <v>3243.0069600000002</v>
      </c>
      <c r="U92" s="127">
        <v>3666.0219200000001</v>
      </c>
      <c r="V92" s="127">
        <v>0</v>
      </c>
      <c r="W92" s="127">
        <v>3296.7722599999997</v>
      </c>
      <c r="X92" s="127">
        <v>0</v>
      </c>
      <c r="Y92" s="127">
        <v>67.906880000000001</v>
      </c>
      <c r="Z92" s="127">
        <v>0</v>
      </c>
      <c r="AA92" s="127">
        <v>1295.2090900000001</v>
      </c>
      <c r="AB92" s="127">
        <v>377.88499999999999</v>
      </c>
      <c r="AC92" s="127">
        <v>809.73761000000002</v>
      </c>
      <c r="AD92" s="127">
        <v>63.983139999999999</v>
      </c>
      <c r="AE92" s="127">
        <v>2629.2783399999998</v>
      </c>
      <c r="AF92" s="127">
        <v>1.92</v>
      </c>
      <c r="AG92" s="127">
        <v>195.43985000000001</v>
      </c>
      <c r="AH92" s="127">
        <v>2007.2107100000001</v>
      </c>
      <c r="AI92" s="127">
        <v>886.12457999999992</v>
      </c>
      <c r="AJ92" s="127">
        <v>1506.63123</v>
      </c>
      <c r="AK92" s="127">
        <f>SUM(B92:AJ92)</f>
        <v>52332.846679999995</v>
      </c>
      <c r="AL92" s="129"/>
      <c r="AM92" s="126"/>
    </row>
    <row r="93" spans="1:39" x14ac:dyDescent="0.2">
      <c r="A93" s="257" t="s">
        <v>119</v>
      </c>
      <c r="B93" s="127">
        <v>0</v>
      </c>
      <c r="C93" s="127">
        <v>8378189.1599420002</v>
      </c>
      <c r="D93" s="127">
        <v>2971070.5172899999</v>
      </c>
      <c r="E93" s="127">
        <v>9899129.1278399993</v>
      </c>
      <c r="F93" s="127">
        <v>311677.99966680002</v>
      </c>
      <c r="G93" s="127">
        <v>0</v>
      </c>
      <c r="H93" s="127">
        <v>1669673.0536168322</v>
      </c>
      <c r="I93" s="127">
        <v>5730380.4519299809</v>
      </c>
      <c r="J93" s="127">
        <v>0</v>
      </c>
      <c r="K93" s="127">
        <v>0</v>
      </c>
      <c r="L93" s="127">
        <v>0</v>
      </c>
      <c r="M93" s="127">
        <v>0</v>
      </c>
      <c r="N93" s="127">
        <v>422304.92035999999</v>
      </c>
      <c r="O93" s="127">
        <v>0</v>
      </c>
      <c r="P93" s="127">
        <v>0</v>
      </c>
      <c r="Q93" s="127">
        <v>1731248.8</v>
      </c>
      <c r="R93" s="127">
        <v>357.5</v>
      </c>
      <c r="S93" s="127">
        <v>577761.38598999998</v>
      </c>
      <c r="T93" s="127">
        <v>1434498.325</v>
      </c>
      <c r="U93" s="127">
        <v>554600</v>
      </c>
      <c r="V93" s="127">
        <v>0</v>
      </c>
      <c r="W93" s="127">
        <v>618524.30964999995</v>
      </c>
      <c r="X93" s="127">
        <v>0</v>
      </c>
      <c r="Y93" s="127">
        <v>12407.25</v>
      </c>
      <c r="Z93" s="127">
        <v>0</v>
      </c>
      <c r="AA93" s="127">
        <v>522948.43562</v>
      </c>
      <c r="AB93" s="127">
        <v>450504</v>
      </c>
      <c r="AC93" s="127">
        <v>811035.66850000003</v>
      </c>
      <c r="AD93" s="127">
        <v>19720</v>
      </c>
      <c r="AE93" s="127">
        <v>4008637.6439200002</v>
      </c>
      <c r="AF93" s="127">
        <v>1425</v>
      </c>
      <c r="AG93" s="127">
        <v>0</v>
      </c>
      <c r="AH93" s="127">
        <v>72658.100000000006</v>
      </c>
      <c r="AI93" s="127">
        <v>900776.5</v>
      </c>
      <c r="AJ93" s="127">
        <v>1573392.6416000002</v>
      </c>
      <c r="AK93" s="127">
        <f>SUM(B93:AJ93)</f>
        <v>42672920.790925607</v>
      </c>
      <c r="AL93" s="129"/>
      <c r="AM93" s="126"/>
    </row>
    <row r="94" spans="1:39" s="529" customFormat="1" x14ac:dyDescent="0.2">
      <c r="A94" s="287" t="s">
        <v>120</v>
      </c>
      <c r="B94" s="290" t="s">
        <v>1933</v>
      </c>
      <c r="C94" s="290">
        <v>0.62177360412283444</v>
      </c>
      <c r="D94" s="290">
        <v>0.4870900611675868</v>
      </c>
      <c r="E94" s="290">
        <v>0.69447551711047006</v>
      </c>
      <c r="F94" s="290">
        <v>1.4045388524951787</v>
      </c>
      <c r="G94" s="290" t="s">
        <v>1933</v>
      </c>
      <c r="H94" s="290">
        <v>1.0574893007797179</v>
      </c>
      <c r="I94" s="290">
        <v>1.9758011121559551</v>
      </c>
      <c r="J94" s="290" t="s">
        <v>1933</v>
      </c>
      <c r="K94" s="290" t="s">
        <v>1933</v>
      </c>
      <c r="L94" s="290" t="s">
        <v>1933</v>
      </c>
      <c r="M94" s="290" t="s">
        <v>1933</v>
      </c>
      <c r="N94" s="290">
        <v>1.4939598133551806</v>
      </c>
      <c r="O94" s="290" t="s">
        <v>1933</v>
      </c>
      <c r="P94" s="290" t="s">
        <v>1933</v>
      </c>
      <c r="Q94" s="290">
        <v>0.59874769588287946</v>
      </c>
      <c r="R94" s="290">
        <v>0</v>
      </c>
      <c r="S94" s="290">
        <v>2.5389427289026023</v>
      </c>
      <c r="T94" s="290">
        <v>2.2607255118265823</v>
      </c>
      <c r="U94" s="290">
        <v>6.6102090155066717</v>
      </c>
      <c r="V94" s="290" t="s">
        <v>1933</v>
      </c>
      <c r="W94" s="290">
        <v>5.3300609346551333</v>
      </c>
      <c r="X94" s="290" t="s">
        <v>1933</v>
      </c>
      <c r="Y94" s="290">
        <v>5.4731612565234036</v>
      </c>
      <c r="Z94" s="290" t="s">
        <v>1933</v>
      </c>
      <c r="AA94" s="290">
        <v>2.4767434067651797</v>
      </c>
      <c r="AB94" s="290">
        <v>0.83880498286363714</v>
      </c>
      <c r="AC94" s="290">
        <v>0.99839950503977115</v>
      </c>
      <c r="AD94" s="290">
        <v>3.2445811359026369</v>
      </c>
      <c r="AE94" s="290">
        <v>0.65590322038408522</v>
      </c>
      <c r="AF94" s="290">
        <v>1.3473684210526315</v>
      </c>
      <c r="AG94" s="290" t="s">
        <v>1933</v>
      </c>
      <c r="AH94" s="290">
        <v>27.625422492468147</v>
      </c>
      <c r="AI94" s="290">
        <v>0.98373412272633665</v>
      </c>
      <c r="AJ94" s="290">
        <v>0.95756849890176821</v>
      </c>
      <c r="AK94" s="290">
        <f>+AK92/AK93*1000</f>
        <v>1.2263713312806226</v>
      </c>
      <c r="AL94" s="129"/>
      <c r="AM94" s="1627"/>
    </row>
    <row r="95" spans="1:39" ht="15" x14ac:dyDescent="0.2">
      <c r="A95" s="1626" t="s">
        <v>791</v>
      </c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129"/>
      <c r="AM95" s="126"/>
    </row>
    <row r="96" spans="1:39" x14ac:dyDescent="0.2">
      <c r="A96" s="286" t="s">
        <v>2232</v>
      </c>
      <c r="B96" s="127">
        <v>0</v>
      </c>
      <c r="C96" s="127">
        <v>28</v>
      </c>
      <c r="D96" s="127">
        <v>0</v>
      </c>
      <c r="E96" s="127">
        <v>0</v>
      </c>
      <c r="F96" s="127">
        <v>0</v>
      </c>
      <c r="G96" s="127">
        <v>0</v>
      </c>
      <c r="H96" s="127">
        <v>0</v>
      </c>
      <c r="I96" s="127">
        <v>0</v>
      </c>
      <c r="J96" s="127">
        <v>0</v>
      </c>
      <c r="K96" s="127">
        <v>0</v>
      </c>
      <c r="L96" s="127">
        <v>0</v>
      </c>
      <c r="M96" s="127">
        <v>0</v>
      </c>
      <c r="N96" s="127">
        <v>0</v>
      </c>
      <c r="O96" s="127">
        <v>0</v>
      </c>
      <c r="P96" s="127">
        <v>0</v>
      </c>
      <c r="Q96" s="127">
        <v>0</v>
      </c>
      <c r="R96" s="127">
        <v>0</v>
      </c>
      <c r="S96" s="127">
        <v>0</v>
      </c>
      <c r="T96" s="127">
        <v>0</v>
      </c>
      <c r="U96" s="127">
        <v>0</v>
      </c>
      <c r="V96" s="127">
        <v>0</v>
      </c>
      <c r="W96" s="127">
        <v>0</v>
      </c>
      <c r="X96" s="127">
        <v>0</v>
      </c>
      <c r="Y96" s="127">
        <v>0</v>
      </c>
      <c r="Z96" s="127">
        <v>0</v>
      </c>
      <c r="AA96" s="127">
        <v>0</v>
      </c>
      <c r="AB96" s="127">
        <v>0</v>
      </c>
      <c r="AC96" s="127">
        <v>0</v>
      </c>
      <c r="AD96" s="127">
        <v>0</v>
      </c>
      <c r="AE96" s="127">
        <v>0</v>
      </c>
      <c r="AF96" s="127">
        <v>0</v>
      </c>
      <c r="AG96" s="127">
        <v>0</v>
      </c>
      <c r="AH96" s="127">
        <v>0</v>
      </c>
      <c r="AI96" s="127">
        <v>2</v>
      </c>
      <c r="AJ96" s="127">
        <v>0</v>
      </c>
      <c r="AK96" s="127">
        <f>SUM(B96:AJ96)</f>
        <v>30</v>
      </c>
      <c r="AL96" s="129"/>
      <c r="AM96" s="126"/>
    </row>
    <row r="97" spans="1:39" x14ac:dyDescent="0.2">
      <c r="A97" s="286" t="s">
        <v>1856</v>
      </c>
      <c r="B97" s="127">
        <v>0</v>
      </c>
      <c r="C97" s="127">
        <v>2396.1729100000002</v>
      </c>
      <c r="D97" s="127">
        <v>0</v>
      </c>
      <c r="E97" s="127">
        <v>0</v>
      </c>
      <c r="F97" s="127">
        <v>0</v>
      </c>
      <c r="G97" s="127">
        <v>0</v>
      </c>
      <c r="H97" s="127">
        <v>0</v>
      </c>
      <c r="I97" s="127">
        <v>0</v>
      </c>
      <c r="J97" s="127">
        <v>0</v>
      </c>
      <c r="K97" s="127">
        <v>0</v>
      </c>
      <c r="L97" s="127">
        <v>0</v>
      </c>
      <c r="M97" s="127">
        <v>0</v>
      </c>
      <c r="N97" s="127">
        <v>0</v>
      </c>
      <c r="O97" s="127">
        <v>0</v>
      </c>
      <c r="P97" s="127">
        <v>0</v>
      </c>
      <c r="Q97" s="127">
        <v>0</v>
      </c>
      <c r="R97" s="127">
        <v>0</v>
      </c>
      <c r="S97" s="127">
        <v>0</v>
      </c>
      <c r="T97" s="127">
        <v>0</v>
      </c>
      <c r="U97" s="127">
        <v>0</v>
      </c>
      <c r="V97" s="127">
        <v>0</v>
      </c>
      <c r="W97" s="127">
        <v>0</v>
      </c>
      <c r="X97" s="127">
        <v>0</v>
      </c>
      <c r="Y97" s="127">
        <v>0</v>
      </c>
      <c r="Z97" s="127">
        <v>0</v>
      </c>
      <c r="AA97" s="127">
        <v>0</v>
      </c>
      <c r="AB97" s="127">
        <v>0</v>
      </c>
      <c r="AC97" s="127">
        <v>0</v>
      </c>
      <c r="AD97" s="127">
        <v>0</v>
      </c>
      <c r="AE97" s="127">
        <v>0</v>
      </c>
      <c r="AF97" s="127">
        <v>0</v>
      </c>
      <c r="AG97" s="127">
        <v>0</v>
      </c>
      <c r="AH97" s="127">
        <v>0</v>
      </c>
      <c r="AI97" s="127">
        <v>79.421199999999999</v>
      </c>
      <c r="AJ97" s="127">
        <v>0</v>
      </c>
      <c r="AK97" s="127">
        <f>SUM(B97:AJ97)</f>
        <v>2475.59411</v>
      </c>
      <c r="AL97" s="129"/>
      <c r="AM97" s="126"/>
    </row>
    <row r="98" spans="1:39" x14ac:dyDescent="0.2">
      <c r="A98" s="257" t="s">
        <v>119</v>
      </c>
      <c r="B98" s="127">
        <v>0</v>
      </c>
      <c r="C98" s="127">
        <v>0</v>
      </c>
      <c r="D98" s="127">
        <v>0</v>
      </c>
      <c r="E98" s="127">
        <v>0</v>
      </c>
      <c r="F98" s="127">
        <v>0</v>
      </c>
      <c r="G98" s="127">
        <v>0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0</v>
      </c>
      <c r="N98" s="127">
        <v>0</v>
      </c>
      <c r="O98" s="127">
        <v>0</v>
      </c>
      <c r="P98" s="127">
        <v>0</v>
      </c>
      <c r="Q98" s="127">
        <v>0</v>
      </c>
      <c r="R98" s="127">
        <v>0</v>
      </c>
      <c r="S98" s="127">
        <v>0</v>
      </c>
      <c r="T98" s="127">
        <v>0</v>
      </c>
      <c r="U98" s="127">
        <v>0</v>
      </c>
      <c r="V98" s="127">
        <v>0</v>
      </c>
      <c r="W98" s="127">
        <v>0</v>
      </c>
      <c r="X98" s="127">
        <v>0</v>
      </c>
      <c r="Y98" s="127">
        <v>0</v>
      </c>
      <c r="Z98" s="127">
        <v>0</v>
      </c>
      <c r="AA98" s="127">
        <v>0</v>
      </c>
      <c r="AB98" s="127">
        <v>0</v>
      </c>
      <c r="AC98" s="127">
        <v>0</v>
      </c>
      <c r="AD98" s="127">
        <v>0</v>
      </c>
      <c r="AE98" s="127">
        <v>0</v>
      </c>
      <c r="AF98" s="127">
        <v>0</v>
      </c>
      <c r="AG98" s="127">
        <v>0</v>
      </c>
      <c r="AH98" s="127">
        <v>0</v>
      </c>
      <c r="AI98" s="127">
        <v>0</v>
      </c>
      <c r="AJ98" s="127">
        <v>0</v>
      </c>
      <c r="AK98" s="127">
        <f>SUM(B98:AJ98)</f>
        <v>0</v>
      </c>
      <c r="AL98" s="129"/>
      <c r="AM98" s="126"/>
    </row>
    <row r="99" spans="1:39" s="529" customFormat="1" x14ac:dyDescent="0.2">
      <c r="A99" s="287" t="s">
        <v>120</v>
      </c>
      <c r="B99" s="290" t="s">
        <v>1933</v>
      </c>
      <c r="C99" s="290" t="s">
        <v>1933</v>
      </c>
      <c r="D99" s="290" t="s">
        <v>1933</v>
      </c>
      <c r="E99" s="290" t="s">
        <v>1933</v>
      </c>
      <c r="F99" s="290" t="s">
        <v>1933</v>
      </c>
      <c r="G99" s="290" t="s">
        <v>1933</v>
      </c>
      <c r="H99" s="290" t="s">
        <v>1933</v>
      </c>
      <c r="I99" s="290" t="s">
        <v>1933</v>
      </c>
      <c r="J99" s="290" t="s">
        <v>1933</v>
      </c>
      <c r="K99" s="290" t="s">
        <v>1933</v>
      </c>
      <c r="L99" s="290" t="s">
        <v>1933</v>
      </c>
      <c r="M99" s="290" t="s">
        <v>1933</v>
      </c>
      <c r="N99" s="290" t="s">
        <v>1933</v>
      </c>
      <c r="O99" s="290" t="s">
        <v>1933</v>
      </c>
      <c r="P99" s="290" t="s">
        <v>1933</v>
      </c>
      <c r="Q99" s="290" t="s">
        <v>1933</v>
      </c>
      <c r="R99" s="290" t="s">
        <v>1933</v>
      </c>
      <c r="S99" s="290" t="s">
        <v>1933</v>
      </c>
      <c r="T99" s="290" t="s">
        <v>1933</v>
      </c>
      <c r="U99" s="290" t="s">
        <v>1933</v>
      </c>
      <c r="V99" s="290" t="s">
        <v>1933</v>
      </c>
      <c r="W99" s="290" t="s">
        <v>1933</v>
      </c>
      <c r="X99" s="290" t="s">
        <v>1933</v>
      </c>
      <c r="Y99" s="290" t="s">
        <v>1933</v>
      </c>
      <c r="Z99" s="290" t="s">
        <v>1933</v>
      </c>
      <c r="AA99" s="290" t="s">
        <v>1933</v>
      </c>
      <c r="AB99" s="290" t="s">
        <v>1933</v>
      </c>
      <c r="AC99" s="290" t="s">
        <v>1933</v>
      </c>
      <c r="AD99" s="290" t="s">
        <v>1933</v>
      </c>
      <c r="AE99" s="290" t="s">
        <v>1933</v>
      </c>
      <c r="AF99" s="290" t="s">
        <v>1933</v>
      </c>
      <c r="AG99" s="290" t="s">
        <v>1933</v>
      </c>
      <c r="AH99" s="290" t="s">
        <v>1933</v>
      </c>
      <c r="AI99" s="290" t="s">
        <v>1933</v>
      </c>
      <c r="AJ99" s="290" t="s">
        <v>1933</v>
      </c>
      <c r="AK99" s="290" t="e">
        <f>+AK97/AK98*1000</f>
        <v>#DIV/0!</v>
      </c>
      <c r="AL99" s="129"/>
      <c r="AM99" s="1627"/>
    </row>
    <row r="100" spans="1:39" s="530" customFormat="1" ht="15" x14ac:dyDescent="0.2">
      <c r="A100" s="1631" t="s">
        <v>799</v>
      </c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27"/>
      <c r="AG100" s="127"/>
      <c r="AH100" s="127"/>
      <c r="AI100" s="127"/>
      <c r="AJ100" s="127"/>
      <c r="AK100" s="127"/>
      <c r="AL100" s="1629"/>
      <c r="AM100" s="1630"/>
    </row>
    <row r="101" spans="1:39" x14ac:dyDescent="0.2">
      <c r="A101" s="286" t="s">
        <v>2232</v>
      </c>
      <c r="B101" s="127">
        <f>B10+B13+B18+B23+B28+B33+B38+B43+B48+B53+B57+B61+B66+B71+B76+B81+B86+B91+B96</f>
        <v>7316</v>
      </c>
      <c r="C101" s="127">
        <f>C10+C13+C18+C23+C28+C33+C38+C43+C48+C53+C57+C61+C66+C71+C76+C81+C86+C91+C96</f>
        <v>4886082.0994196432</v>
      </c>
      <c r="D101" s="127">
        <f t="shared" ref="D101:AJ101" si="0">D10+D13+D18+D23+D28+D33+D38+D43+D48+D53+D57+D61+D66+D71+D76+D81+D86+D91+D96</f>
        <v>2989713</v>
      </c>
      <c r="E101" s="127">
        <f t="shared" si="0"/>
        <v>6581332</v>
      </c>
      <c r="F101" s="127">
        <f t="shared" si="0"/>
        <v>932369</v>
      </c>
      <c r="G101" s="127">
        <f t="shared" si="0"/>
        <v>20</v>
      </c>
      <c r="H101" s="127">
        <f t="shared" si="0"/>
        <v>2067942</v>
      </c>
      <c r="I101" s="127">
        <f t="shared" si="0"/>
        <v>8797055</v>
      </c>
      <c r="J101" s="127">
        <f t="shared" si="0"/>
        <v>34782</v>
      </c>
      <c r="K101" s="127">
        <f t="shared" si="0"/>
        <v>1552792</v>
      </c>
      <c r="L101" s="127">
        <f t="shared" si="0"/>
        <v>161</v>
      </c>
      <c r="M101" s="127">
        <f t="shared" si="0"/>
        <v>85936</v>
      </c>
      <c r="N101" s="127">
        <f t="shared" si="0"/>
        <v>644570</v>
      </c>
      <c r="O101" s="127">
        <f t="shared" si="0"/>
        <v>3827435</v>
      </c>
      <c r="P101" s="127">
        <f t="shared" si="0"/>
        <v>88</v>
      </c>
      <c r="Q101" s="127">
        <f t="shared" si="0"/>
        <v>3107563</v>
      </c>
      <c r="R101" s="127">
        <f t="shared" si="0"/>
        <v>389475</v>
      </c>
      <c r="S101" s="127">
        <f t="shared" si="0"/>
        <v>367609</v>
      </c>
      <c r="T101" s="127">
        <f t="shared" si="0"/>
        <v>2422918</v>
      </c>
      <c r="U101" s="127">
        <f t="shared" si="0"/>
        <v>2650353</v>
      </c>
      <c r="V101" s="127">
        <f t="shared" si="0"/>
        <v>1082324</v>
      </c>
      <c r="W101" s="127">
        <f t="shared" si="0"/>
        <v>1560011</v>
      </c>
      <c r="X101" s="127">
        <f t="shared" si="0"/>
        <v>282543</v>
      </c>
      <c r="Y101" s="127">
        <f t="shared" si="0"/>
        <v>1601759</v>
      </c>
      <c r="Z101" s="127">
        <f t="shared" si="0"/>
        <v>406713</v>
      </c>
      <c r="AA101" s="127">
        <f t="shared" si="0"/>
        <v>1661286</v>
      </c>
      <c r="AB101" s="127">
        <f t="shared" si="0"/>
        <v>388584</v>
      </c>
      <c r="AC101" s="127">
        <f t="shared" si="0"/>
        <v>695551</v>
      </c>
      <c r="AD101" s="127">
        <f t="shared" si="0"/>
        <v>367362</v>
      </c>
      <c r="AE101" s="127">
        <f t="shared" si="0"/>
        <v>3172585</v>
      </c>
      <c r="AF101" s="127">
        <f t="shared" si="0"/>
        <v>6760</v>
      </c>
      <c r="AG101" s="127">
        <f t="shared" si="0"/>
        <v>200184</v>
      </c>
      <c r="AH101" s="127">
        <f t="shared" si="0"/>
        <v>2336912.9299999997</v>
      </c>
      <c r="AI101" s="127">
        <f t="shared" si="0"/>
        <v>1448289</v>
      </c>
      <c r="AJ101" s="127">
        <f t="shared" si="0"/>
        <v>1859223</v>
      </c>
      <c r="AK101" s="127">
        <f>SUM(B101:AJ101)</f>
        <v>58415598.029419638</v>
      </c>
      <c r="AL101" s="129"/>
      <c r="AM101" s="129"/>
    </row>
    <row r="102" spans="1:39" x14ac:dyDescent="0.2">
      <c r="A102" s="531" t="s">
        <v>1856</v>
      </c>
      <c r="B102" s="127">
        <f>B11+B14+B19+B24+B29+B34+B39+B44+B49+B54+B58+B62+B67+B72+B77+B82+B87+B92+B97</f>
        <v>18764.500469999999</v>
      </c>
      <c r="C102" s="127">
        <f>C11+C14+C19+C24+C29+C34+C39+C44+C49+C54+C58+C62+C67+C72+C77+C82+C87+C92+C97</f>
        <v>1081484.7115099998</v>
      </c>
      <c r="D102" s="127">
        <f t="shared" ref="D102:AJ102" si="1">D11+D14+D19+D24+D29+D34+D39+D44+D49+D54+D58+D62+D67+D72+D77+D82+D87+D92+D97</f>
        <v>1062721.16383</v>
      </c>
      <c r="E102" s="127">
        <f t="shared" si="1"/>
        <v>1753145.1157900004</v>
      </c>
      <c r="F102" s="127">
        <f t="shared" si="1"/>
        <v>119681.61779000002</v>
      </c>
      <c r="G102" s="127">
        <f t="shared" si="1"/>
        <v>7795.2532700000002</v>
      </c>
      <c r="H102" s="127">
        <f t="shared" si="1"/>
        <v>271148.8611900002</v>
      </c>
      <c r="I102" s="127">
        <f t="shared" si="1"/>
        <v>1876615.0127800002</v>
      </c>
      <c r="J102" s="127">
        <f t="shared" si="1"/>
        <v>11270.06156</v>
      </c>
      <c r="K102" s="127">
        <f t="shared" si="1"/>
        <v>187677.38609000001</v>
      </c>
      <c r="L102" s="127">
        <f t="shared" si="1"/>
        <v>20043.703449999997</v>
      </c>
      <c r="M102" s="127">
        <f t="shared" si="1"/>
        <v>16737.046830000003</v>
      </c>
      <c r="N102" s="127">
        <f t="shared" si="1"/>
        <v>107369.97072000001</v>
      </c>
      <c r="O102" s="127">
        <f t="shared" si="1"/>
        <v>631296.56216000009</v>
      </c>
      <c r="P102" s="127">
        <f t="shared" si="1"/>
        <v>11746.034</v>
      </c>
      <c r="Q102" s="127">
        <f t="shared" si="1"/>
        <v>652512.20100000012</v>
      </c>
      <c r="R102" s="127">
        <f t="shared" si="1"/>
        <v>91154.494730000006</v>
      </c>
      <c r="S102" s="127">
        <f t="shared" si="1"/>
        <v>102230.33557</v>
      </c>
      <c r="T102" s="127">
        <f t="shared" si="1"/>
        <v>648887.37704000017</v>
      </c>
      <c r="U102" s="127">
        <f t="shared" si="1"/>
        <v>704237.43171999999</v>
      </c>
      <c r="V102" s="127">
        <f t="shared" si="1"/>
        <v>180564.59110000002</v>
      </c>
      <c r="W102" s="127">
        <f t="shared" si="1"/>
        <v>267229.10494999995</v>
      </c>
      <c r="X102" s="127">
        <f t="shared" si="1"/>
        <v>43318.286520000001</v>
      </c>
      <c r="Y102" s="127">
        <f t="shared" si="1"/>
        <v>119961.51922999998</v>
      </c>
      <c r="Z102" s="127">
        <f t="shared" si="1"/>
        <v>86923.048610000013</v>
      </c>
      <c r="AA102" s="127">
        <f t="shared" si="1"/>
        <v>492277.96272000007</v>
      </c>
      <c r="AB102" s="127">
        <f t="shared" si="1"/>
        <v>78052.981999999975</v>
      </c>
      <c r="AC102" s="127">
        <f t="shared" si="1"/>
        <v>238598.19866999998</v>
      </c>
      <c r="AD102" s="127">
        <f t="shared" si="1"/>
        <v>64899.561030000004</v>
      </c>
      <c r="AE102" s="127">
        <f t="shared" si="1"/>
        <v>306696.78052000003</v>
      </c>
      <c r="AF102" s="127">
        <f t="shared" si="1"/>
        <v>1963.8949200000002</v>
      </c>
      <c r="AG102" s="127">
        <f t="shared" si="1"/>
        <v>33036.325530000002</v>
      </c>
      <c r="AH102" s="127">
        <f t="shared" si="1"/>
        <v>940488.10003999993</v>
      </c>
      <c r="AI102" s="127">
        <f t="shared" si="1"/>
        <v>152218.79824999999</v>
      </c>
      <c r="AJ102" s="127">
        <f t="shared" si="1"/>
        <v>283382.05943000002</v>
      </c>
      <c r="AK102" s="127">
        <f>SUM(B102:AJ102)</f>
        <v>12666130.055020005</v>
      </c>
      <c r="AL102" s="129"/>
      <c r="AM102" s="126"/>
    </row>
    <row r="103" spans="1:39" ht="13.5" thickBot="1" x14ac:dyDescent="0.25">
      <c r="A103" s="532" t="s">
        <v>121</v>
      </c>
      <c r="B103" s="131">
        <f>+B15+B20+B25+B30+B35+B40+B45+B50+B55+B59+B63+B68+B73+B78+B83+B88+B93+B98</f>
        <v>14059978.32</v>
      </c>
      <c r="C103" s="131">
        <f>+C15+C20+C25+C30+C35+C40+C45+C50+C55+C59+C63+C68+C73+C78+C83+C88+C93+C98</f>
        <v>2819378719.3809609</v>
      </c>
      <c r="D103" s="131">
        <f t="shared" ref="D103:AJ103" si="2">+D15+D20+D25+D30+D35+D40+D45+D50+D55+D59+D63+D68+D73+D78+D83+D88+D93+D98</f>
        <v>1538738718.205759</v>
      </c>
      <c r="E103" s="131">
        <f t="shared" si="2"/>
        <v>5447122360.3813009</v>
      </c>
      <c r="F103" s="131">
        <f t="shared" si="2"/>
        <v>546504198.61550462</v>
      </c>
      <c r="G103" s="131">
        <f t="shared" si="2"/>
        <v>834161.3916999998</v>
      </c>
      <c r="H103" s="131">
        <f t="shared" si="2"/>
        <v>3317777601.3099313</v>
      </c>
      <c r="I103" s="131">
        <f t="shared" si="2"/>
        <v>8099694320.9239035</v>
      </c>
      <c r="J103" s="131">
        <f t="shared" si="2"/>
        <v>1693965.5137799999</v>
      </c>
      <c r="K103" s="131">
        <f t="shared" si="2"/>
        <v>140968933.53049999</v>
      </c>
      <c r="L103" s="131">
        <f t="shared" si="2"/>
        <v>749811.005</v>
      </c>
      <c r="M103" s="131">
        <f t="shared" si="2"/>
        <v>141860473.56283</v>
      </c>
      <c r="N103" s="131">
        <f t="shared" si="2"/>
        <v>652803073.31517982</v>
      </c>
      <c r="O103" s="131">
        <f t="shared" si="2"/>
        <v>1670948828.7950599</v>
      </c>
      <c r="P103" s="131">
        <f t="shared" si="2"/>
        <v>383099.41600000003</v>
      </c>
      <c r="Q103" s="131">
        <f t="shared" si="2"/>
        <v>1956422938.262413</v>
      </c>
      <c r="R103" s="131">
        <f t="shared" si="2"/>
        <v>1091043933.437</v>
      </c>
      <c r="S103" s="131">
        <f t="shared" si="2"/>
        <v>205413846.05367997</v>
      </c>
      <c r="T103" s="131">
        <f t="shared" si="2"/>
        <v>1801118083.7524498</v>
      </c>
      <c r="U103" s="131">
        <f t="shared" si="2"/>
        <v>173311018.72</v>
      </c>
      <c r="V103" s="131">
        <f t="shared" si="2"/>
        <v>329341731.18498492</v>
      </c>
      <c r="W103" s="131">
        <f t="shared" si="2"/>
        <v>821222669.73940992</v>
      </c>
      <c r="X103" s="131">
        <f t="shared" si="2"/>
        <v>570211322.14120996</v>
      </c>
      <c r="Y103" s="131">
        <f t="shared" si="2"/>
        <v>683558308.97514999</v>
      </c>
      <c r="Z103" s="131">
        <f t="shared" si="2"/>
        <v>269498878.00800002</v>
      </c>
      <c r="AA103" s="131">
        <f t="shared" si="2"/>
        <v>1475620341.9300704</v>
      </c>
      <c r="AB103" s="131">
        <f t="shared" si="2"/>
        <v>491493074.03226054</v>
      </c>
      <c r="AC103" s="131">
        <f t="shared" si="2"/>
        <v>916946433.26893008</v>
      </c>
      <c r="AD103" s="131">
        <f t="shared" si="2"/>
        <v>213619015.32556999</v>
      </c>
      <c r="AE103" s="131">
        <f t="shared" si="2"/>
        <v>1193849692.6070857</v>
      </c>
      <c r="AF103" s="131">
        <f t="shared" si="2"/>
        <v>15206854.607999999</v>
      </c>
      <c r="AG103" s="131">
        <f t="shared" si="2"/>
        <v>288551290.27138996</v>
      </c>
      <c r="AH103" s="131">
        <f t="shared" si="2"/>
        <v>1062102567.5358399</v>
      </c>
      <c r="AI103" s="131">
        <f t="shared" si="2"/>
        <v>161989825.64500001</v>
      </c>
      <c r="AJ103" s="131">
        <f t="shared" si="2"/>
        <v>414465086.33989</v>
      </c>
      <c r="AK103" s="131">
        <f>SUM(B103:AJ103)</f>
        <v>38528505155.505753</v>
      </c>
      <c r="AL103" s="129"/>
      <c r="AM103" s="126"/>
    </row>
    <row r="104" spans="1:39" x14ac:dyDescent="0.2">
      <c r="A104" s="533" t="s">
        <v>1403</v>
      </c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9"/>
      <c r="AL104" s="129"/>
      <c r="AM104" s="126"/>
    </row>
    <row r="105" spans="1:39" x14ac:dyDescent="0.2"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9"/>
      <c r="AL105" s="129"/>
      <c r="AM105" s="126"/>
    </row>
    <row r="106" spans="1:39" s="514" customFormat="1" x14ac:dyDescent="0.2">
      <c r="B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31"/>
      <c r="AD106" s="331"/>
      <c r="AE106" s="331"/>
      <c r="AF106" s="331"/>
      <c r="AG106" s="331"/>
      <c r="AH106" s="331"/>
      <c r="AI106" s="331"/>
      <c r="AJ106" s="331"/>
      <c r="AK106" s="331"/>
    </row>
    <row r="107" spans="1:39" s="514" customFormat="1" x14ac:dyDescent="0.2">
      <c r="B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  <c r="AH107" s="331"/>
      <c r="AI107" s="331"/>
      <c r="AJ107" s="331"/>
      <c r="AK107" s="331"/>
    </row>
    <row r="108" spans="1:39" s="514" customFormat="1" x14ac:dyDescent="0.2">
      <c r="B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31"/>
      <c r="AD108" s="331"/>
      <c r="AE108" s="331"/>
      <c r="AF108" s="331"/>
      <c r="AG108" s="331"/>
      <c r="AH108" s="331"/>
      <c r="AI108" s="331"/>
      <c r="AJ108" s="331"/>
      <c r="AK108" s="331"/>
    </row>
    <row r="109" spans="1:39" s="514" customFormat="1" x14ac:dyDescent="0.2">
      <c r="B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31"/>
      <c r="AD109" s="331"/>
      <c r="AE109" s="331"/>
      <c r="AF109" s="331"/>
      <c r="AG109" s="331"/>
      <c r="AH109" s="331"/>
      <c r="AI109" s="331"/>
      <c r="AJ109" s="331"/>
      <c r="AK109" s="331"/>
    </row>
    <row r="110" spans="1:39" s="514" customFormat="1" x14ac:dyDescent="0.2"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31"/>
      <c r="AD110" s="331"/>
      <c r="AE110" s="331"/>
      <c r="AF110" s="331"/>
      <c r="AG110" s="331"/>
      <c r="AH110" s="331"/>
      <c r="AI110" s="331"/>
      <c r="AJ110" s="331"/>
      <c r="AK110" s="331"/>
    </row>
    <row r="111" spans="1:39" s="514" customFormat="1" x14ac:dyDescent="0.2">
      <c r="B111" s="331"/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  <c r="AH111" s="331"/>
      <c r="AI111" s="331"/>
      <c r="AJ111" s="331"/>
      <c r="AK111" s="331"/>
    </row>
    <row r="112" spans="1:39" s="514" customFormat="1" x14ac:dyDescent="0.2"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  <c r="AH112" s="331"/>
      <c r="AI112" s="331"/>
      <c r="AJ112" s="331"/>
      <c r="AK112" s="331"/>
    </row>
    <row r="113" spans="2:37" s="514" customFormat="1" x14ac:dyDescent="0.2"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  <c r="AH113" s="331"/>
      <c r="AI113" s="331"/>
      <c r="AJ113" s="331"/>
      <c r="AK113" s="331"/>
    </row>
    <row r="114" spans="2:37" s="514" customFormat="1" x14ac:dyDescent="0.2"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  <c r="AH114" s="331"/>
      <c r="AI114" s="331"/>
      <c r="AJ114" s="331"/>
      <c r="AK114" s="331"/>
    </row>
    <row r="115" spans="2:37" s="514" customFormat="1" x14ac:dyDescent="0.2"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  <c r="AH115" s="331"/>
      <c r="AI115" s="331"/>
      <c r="AJ115" s="331"/>
      <c r="AK115" s="331"/>
    </row>
    <row r="116" spans="2:37" s="514" customFormat="1" x14ac:dyDescent="0.2"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  <c r="AH116" s="331"/>
      <c r="AI116" s="331"/>
      <c r="AJ116" s="331"/>
      <c r="AK116" s="331"/>
    </row>
    <row r="117" spans="2:37" s="514" customFormat="1" x14ac:dyDescent="0.2"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  <c r="AA117" s="331"/>
      <c r="AB117" s="331"/>
      <c r="AC117" s="331"/>
      <c r="AD117" s="331"/>
      <c r="AE117" s="331"/>
      <c r="AF117" s="331"/>
      <c r="AG117" s="331"/>
      <c r="AH117" s="331"/>
      <c r="AI117" s="331"/>
      <c r="AJ117" s="331"/>
      <c r="AK117" s="331"/>
    </row>
    <row r="118" spans="2:37" s="514" customFormat="1" x14ac:dyDescent="0.2"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31"/>
      <c r="AD118" s="331"/>
      <c r="AE118" s="331"/>
      <c r="AF118" s="331"/>
      <c r="AG118" s="331"/>
      <c r="AH118" s="331"/>
      <c r="AI118" s="331"/>
      <c r="AJ118" s="331"/>
      <c r="AK118" s="331"/>
    </row>
    <row r="119" spans="2:37" s="514" customFormat="1" x14ac:dyDescent="0.2"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  <c r="AA119" s="331"/>
      <c r="AB119" s="331"/>
      <c r="AC119" s="331"/>
      <c r="AD119" s="331"/>
      <c r="AE119" s="331"/>
      <c r="AF119" s="331"/>
      <c r="AG119" s="331"/>
      <c r="AH119" s="331"/>
      <c r="AI119" s="331"/>
      <c r="AJ119" s="331"/>
      <c r="AK119" s="331"/>
    </row>
    <row r="120" spans="2:37" s="514" customFormat="1" x14ac:dyDescent="0.2"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  <c r="AA120" s="331"/>
      <c r="AB120" s="331"/>
      <c r="AC120" s="331"/>
      <c r="AD120" s="331"/>
      <c r="AE120" s="331"/>
      <c r="AF120" s="331"/>
      <c r="AG120" s="331"/>
      <c r="AH120" s="331"/>
      <c r="AI120" s="331"/>
      <c r="AJ120" s="331"/>
      <c r="AK120" s="331"/>
    </row>
    <row r="121" spans="2:37" s="514" customFormat="1" x14ac:dyDescent="0.2"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  <c r="AA121" s="331"/>
      <c r="AB121" s="331"/>
      <c r="AC121" s="331"/>
      <c r="AD121" s="331"/>
      <c r="AE121" s="331"/>
      <c r="AF121" s="331"/>
      <c r="AG121" s="331"/>
      <c r="AH121" s="331"/>
      <c r="AI121" s="331"/>
      <c r="AJ121" s="331"/>
      <c r="AK121" s="331"/>
    </row>
    <row r="122" spans="2:37" s="514" customFormat="1" x14ac:dyDescent="0.2"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  <c r="AA122" s="331"/>
      <c r="AB122" s="331"/>
      <c r="AC122" s="331"/>
      <c r="AD122" s="331"/>
      <c r="AE122" s="331"/>
      <c r="AF122" s="331"/>
      <c r="AG122" s="331"/>
      <c r="AH122" s="331"/>
      <c r="AI122" s="331"/>
      <c r="AJ122" s="331"/>
      <c r="AK122" s="331"/>
    </row>
    <row r="123" spans="2:37" s="514" customFormat="1" x14ac:dyDescent="0.2"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  <c r="AA123" s="331"/>
      <c r="AB123" s="331"/>
      <c r="AC123" s="331"/>
      <c r="AD123" s="331"/>
      <c r="AE123" s="331"/>
      <c r="AF123" s="331"/>
      <c r="AG123" s="331"/>
      <c r="AH123" s="331"/>
      <c r="AI123" s="331"/>
      <c r="AJ123" s="331"/>
      <c r="AK123" s="331"/>
    </row>
  </sheetData>
  <mergeCells count="2">
    <mergeCell ref="A5:R6"/>
    <mergeCell ref="S5:AK6"/>
  </mergeCells>
  <phoneticPr fontId="6" type="noConversion"/>
  <conditionalFormatting sqref="B106:AK123">
    <cfRule type="cellIs" dxfId="134" priority="114" stopIfTrue="1" operator="greaterThan">
      <formula>1</formula>
    </cfRule>
    <cfRule type="cellIs" dxfId="133" priority="115" stopIfTrue="1" operator="lessThan">
      <formula>-1</formula>
    </cfRule>
  </conditionalFormatting>
  <conditionalFormatting sqref="AK8">
    <cfRule type="expression" dxfId="132" priority="1" stopIfTrue="1">
      <formula>$AC8=1</formula>
    </cfRule>
  </conditionalFormatting>
  <conditionalFormatting sqref="C8:AF8">
    <cfRule type="expression" dxfId="131" priority="1248" stopIfTrue="1">
      <formula>#REF!=1</formula>
    </cfRule>
  </conditionalFormatting>
  <conditionalFormatting sqref="AG8">
    <cfRule type="expression" dxfId="130" priority="1249" stopIfTrue="1">
      <formula>#REF!=1</formula>
    </cfRule>
  </conditionalFormatting>
  <conditionalFormatting sqref="AJ8">
    <cfRule type="expression" dxfId="129" priority="1250" stopIfTrue="1">
      <formula>#REF!=1</formula>
    </cfRule>
  </conditionalFormatting>
  <conditionalFormatting sqref="AK8">
    <cfRule type="expression" dxfId="128" priority="1251" stopIfTrue="1">
      <formula>#REF!=1</formula>
    </cfRule>
  </conditionalFormatting>
  <conditionalFormatting sqref="AH8:AI8">
    <cfRule type="expression" dxfId="127" priority="125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64" fitToWidth="2" orientation="portrait" r:id="rId1"/>
  <headerFooter alignWithMargins="0"/>
  <colBreaks count="1" manualBreakCount="1">
    <brk id="18" min="2" max="10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67"/>
  <sheetViews>
    <sheetView showGridLines="0" zoomScaleNormal="100" workbookViewId="0">
      <pane xSplit="1" ySplit="11" topLeftCell="B12" activePane="bottomRight" state="frozen"/>
      <selection activeCell="A5" sqref="A5:Q6"/>
      <selection pane="topRight" activeCell="A5" sqref="A5:Q6"/>
      <selection pane="bottomLeft" activeCell="A5" sqref="A5:Q6"/>
      <selection pane="bottomRight" activeCell="A8" sqref="A8:A11"/>
    </sheetView>
  </sheetViews>
  <sheetFormatPr defaultRowHeight="12.75" x14ac:dyDescent="0.2"/>
  <cols>
    <col min="1" max="1" width="73.42578125" style="627" customWidth="1"/>
    <col min="2" max="7" width="10.7109375" style="332" customWidth="1"/>
    <col min="8" max="8" width="11.42578125" style="627" customWidth="1"/>
    <col min="9" max="9" width="12.42578125" style="627" customWidth="1"/>
    <col min="10" max="16384" width="9.140625" style="627"/>
  </cols>
  <sheetData>
    <row r="1" spans="1:9" x14ac:dyDescent="0.2">
      <c r="A1" s="877" t="s">
        <v>624</v>
      </c>
    </row>
    <row r="2" spans="1:9" x14ac:dyDescent="0.2">
      <c r="A2" s="877" t="s">
        <v>625</v>
      </c>
    </row>
    <row r="3" spans="1:9" s="977" customFormat="1" ht="12.95" customHeight="1" x14ac:dyDescent="0.2">
      <c r="A3" s="1024" t="s">
        <v>1971</v>
      </c>
      <c r="B3" s="1025"/>
      <c r="C3" s="1026"/>
      <c r="D3" s="1026"/>
      <c r="E3" s="1026"/>
      <c r="F3" s="1026"/>
      <c r="G3" s="1027" t="s">
        <v>2028</v>
      </c>
      <c r="H3" s="1028"/>
    </row>
    <row r="4" spans="1:9" s="656" customFormat="1" ht="12.95" customHeight="1" x14ac:dyDescent="0.2">
      <c r="A4" s="657"/>
      <c r="B4" s="716"/>
      <c r="C4" s="716"/>
      <c r="D4" s="716"/>
      <c r="E4" s="716"/>
      <c r="F4" s="716"/>
      <c r="G4" s="716"/>
      <c r="H4" s="625"/>
      <c r="I4" s="625"/>
    </row>
    <row r="5" spans="1:9" s="656" customFormat="1" ht="18" customHeight="1" x14ac:dyDescent="0.2">
      <c r="A5" s="1847" t="s">
        <v>159</v>
      </c>
      <c r="B5" s="1847"/>
      <c r="C5" s="1847"/>
      <c r="D5" s="1847"/>
      <c r="E5" s="1847"/>
      <c r="F5" s="1847"/>
      <c r="G5" s="1847"/>
      <c r="H5" s="219"/>
      <c r="I5" s="219"/>
    </row>
    <row r="6" spans="1:9" s="656" customFormat="1" ht="18" customHeight="1" x14ac:dyDescent="0.2">
      <c r="A6" s="1847"/>
      <c r="B6" s="1847"/>
      <c r="C6" s="1847"/>
      <c r="D6" s="1847"/>
      <c r="E6" s="1847"/>
      <c r="F6" s="1847"/>
      <c r="G6" s="1847"/>
      <c r="H6" s="219"/>
      <c r="I6" s="219"/>
    </row>
    <row r="7" spans="1:9" s="656" customFormat="1" ht="12.95" customHeight="1" thickBot="1" x14ac:dyDescent="0.25">
      <c r="A7" s="658"/>
      <c r="B7" s="463"/>
      <c r="C7" s="716"/>
      <c r="D7" s="716"/>
      <c r="E7" s="716"/>
      <c r="F7" s="716"/>
      <c r="G7" s="717" t="s">
        <v>1041</v>
      </c>
      <c r="H7" s="625"/>
    </row>
    <row r="8" spans="1:9" ht="27" customHeight="1" thickBot="1" x14ac:dyDescent="0.25">
      <c r="A8" s="1848" t="s">
        <v>1622</v>
      </c>
      <c r="B8" s="1840" t="s">
        <v>1913</v>
      </c>
      <c r="C8" s="1841"/>
      <c r="D8" s="1841"/>
      <c r="E8" s="1841"/>
      <c r="F8" s="1842" t="s">
        <v>1012</v>
      </c>
      <c r="G8" s="1842" t="s">
        <v>1016</v>
      </c>
    </row>
    <row r="9" spans="1:9" ht="14.1" customHeight="1" x14ac:dyDescent="0.2">
      <c r="A9" s="1849"/>
      <c r="B9" s="1842" t="s">
        <v>1017</v>
      </c>
      <c r="C9" s="1842" t="s">
        <v>1617</v>
      </c>
      <c r="D9" s="1842" t="s">
        <v>1962</v>
      </c>
      <c r="E9" s="1842" t="s">
        <v>929</v>
      </c>
      <c r="F9" s="1843"/>
      <c r="G9" s="1845"/>
    </row>
    <row r="10" spans="1:9" ht="14.1" customHeight="1" x14ac:dyDescent="0.2">
      <c r="A10" s="1849"/>
      <c r="B10" s="1845"/>
      <c r="C10" s="1845"/>
      <c r="D10" s="1845"/>
      <c r="E10" s="1845"/>
      <c r="F10" s="1843"/>
      <c r="G10" s="1845"/>
    </row>
    <row r="11" spans="1:9" ht="14.1" customHeight="1" thickBot="1" x14ac:dyDescent="0.25">
      <c r="A11" s="1850"/>
      <c r="B11" s="1846"/>
      <c r="C11" s="1846"/>
      <c r="D11" s="1846"/>
      <c r="E11" s="1846"/>
      <c r="F11" s="1844"/>
      <c r="G11" s="1846"/>
    </row>
    <row r="12" spans="1:9" ht="17.100000000000001" customHeight="1" x14ac:dyDescent="0.2">
      <c r="A12" s="232"/>
      <c r="B12" s="2"/>
      <c r="C12" s="2"/>
      <c r="D12" s="2"/>
      <c r="E12" s="2"/>
      <c r="F12" s="718"/>
      <c r="G12" s="2"/>
    </row>
    <row r="13" spans="1:9" ht="17.100000000000001" customHeight="1" x14ac:dyDescent="0.2">
      <c r="A13" s="1289" t="s">
        <v>876</v>
      </c>
      <c r="B13" s="1290">
        <f>B15+B19+B20+B37+B38+B39+B40</f>
        <v>14354110.280752949</v>
      </c>
      <c r="C13" s="1290">
        <f>C15+C19+C20+C37+C38+C39+C40</f>
        <v>1418376.27306</v>
      </c>
      <c r="D13" s="1290">
        <f>D15+D19+D20+D37+D38+D39+D40</f>
        <v>15524079.194639999</v>
      </c>
      <c r="E13" s="1290">
        <f>SUM(B13:D13)</f>
        <v>31296565.748452947</v>
      </c>
      <c r="F13" s="1290">
        <f>F15+F19+F20+F37+F38+F39+F40</f>
        <v>1242725.4415099998</v>
      </c>
      <c r="G13" s="1290">
        <f>E13+F13</f>
        <v>32539291.189962946</v>
      </c>
    </row>
    <row r="14" spans="1:9" ht="17.100000000000001" customHeight="1" x14ac:dyDescent="0.2">
      <c r="A14" s="233"/>
      <c r="B14" s="719"/>
      <c r="C14" s="719"/>
      <c r="D14" s="719"/>
      <c r="E14" s="719"/>
      <c r="F14" s="719"/>
      <c r="G14" s="719"/>
    </row>
    <row r="15" spans="1:9" ht="17.100000000000001" customHeight="1" x14ac:dyDescent="0.2">
      <c r="A15" s="233" t="s">
        <v>1623</v>
      </c>
      <c r="B15" s="661">
        <v>5608701.2543500001</v>
      </c>
      <c r="C15" s="661">
        <v>336655.68148000009</v>
      </c>
      <c r="D15" s="661">
        <v>2428410.8429100006</v>
      </c>
      <c r="E15" s="661">
        <v>8373767.77874</v>
      </c>
      <c r="F15" s="661">
        <v>582286.83750999998</v>
      </c>
      <c r="G15" s="661">
        <f>E15+F15</f>
        <v>8956054.6162500009</v>
      </c>
    </row>
    <row r="16" spans="1:9" ht="17.100000000000001" customHeight="1" x14ac:dyDescent="0.2">
      <c r="A16" s="233" t="s">
        <v>1624</v>
      </c>
      <c r="B16" s="661">
        <v>261.15792000000005</v>
      </c>
      <c r="C16" s="661">
        <v>6.7962999999999996</v>
      </c>
      <c r="D16" s="661">
        <v>35.229780000000005</v>
      </c>
      <c r="E16" s="661">
        <v>303.18400000000003</v>
      </c>
      <c r="F16" s="661">
        <v>14.067</v>
      </c>
      <c r="G16" s="661">
        <f t="shared" ref="G16:G40" si="0">E16+F16</f>
        <v>317.25100000000003</v>
      </c>
    </row>
    <row r="17" spans="1:7" ht="17.100000000000001" customHeight="1" x14ac:dyDescent="0.2">
      <c r="A17" s="233" t="s">
        <v>1085</v>
      </c>
      <c r="B17" s="661">
        <v>4794253.59626</v>
      </c>
      <c r="C17" s="661">
        <v>323197.3822300001</v>
      </c>
      <c r="D17" s="661">
        <v>2197689.6235600002</v>
      </c>
      <c r="E17" s="661">
        <v>7315140.6020500008</v>
      </c>
      <c r="F17" s="661">
        <v>582272.77050999994</v>
      </c>
      <c r="G17" s="661">
        <f t="shared" si="0"/>
        <v>7897413.372560001</v>
      </c>
    </row>
    <row r="18" spans="1:7" ht="17.100000000000001" customHeight="1" x14ac:dyDescent="0.2">
      <c r="A18" s="233" t="s">
        <v>1625</v>
      </c>
      <c r="B18" s="661">
        <v>814186.50017000001</v>
      </c>
      <c r="C18" s="661">
        <v>13451.50295</v>
      </c>
      <c r="D18" s="661">
        <v>230685.98957000001</v>
      </c>
      <c r="E18" s="661">
        <v>1058323.99269</v>
      </c>
      <c r="F18" s="661">
        <v>0</v>
      </c>
      <c r="G18" s="661">
        <f t="shared" si="0"/>
        <v>1058323.99269</v>
      </c>
    </row>
    <row r="19" spans="1:7" ht="17.100000000000001" customHeight="1" x14ac:dyDescent="0.2">
      <c r="A19" s="232" t="s">
        <v>1626</v>
      </c>
      <c r="B19" s="661">
        <v>3283453.56012</v>
      </c>
      <c r="C19" s="661">
        <v>933906.65169000009</v>
      </c>
      <c r="D19" s="661">
        <v>4779585.7284799991</v>
      </c>
      <c r="E19" s="661">
        <v>8996945.9402900003</v>
      </c>
      <c r="F19" s="661">
        <v>306538.179</v>
      </c>
      <c r="G19" s="661">
        <f t="shared" si="0"/>
        <v>9303484.1192899998</v>
      </c>
    </row>
    <row r="20" spans="1:7" ht="17.100000000000001" customHeight="1" x14ac:dyDescent="0.2">
      <c r="A20" s="233" t="s">
        <v>1627</v>
      </c>
      <c r="B20" s="661">
        <v>4154426.7536012004</v>
      </c>
      <c r="C20" s="661">
        <v>107535.47254</v>
      </c>
      <c r="D20" s="661">
        <v>8174802.3361099996</v>
      </c>
      <c r="E20" s="661">
        <v>12436764.562251199</v>
      </c>
      <c r="F20" s="661">
        <v>243546.32800000001</v>
      </c>
      <c r="G20" s="661">
        <f t="shared" si="0"/>
        <v>12680310.890251199</v>
      </c>
    </row>
    <row r="21" spans="1:7" ht="17.100000000000001" customHeight="1" x14ac:dyDescent="0.2">
      <c r="A21" s="234" t="s">
        <v>1628</v>
      </c>
      <c r="B21" s="661">
        <v>3972979.7748312005</v>
      </c>
      <c r="C21" s="661">
        <v>77630.756280000001</v>
      </c>
      <c r="D21" s="661">
        <v>162735.86439</v>
      </c>
      <c r="E21" s="661">
        <v>4213346.3955012001</v>
      </c>
      <c r="F21" s="661">
        <v>0</v>
      </c>
      <c r="G21" s="661">
        <f t="shared" si="0"/>
        <v>4213346.3955012001</v>
      </c>
    </row>
    <row r="22" spans="1:7" ht="17.100000000000001" customHeight="1" x14ac:dyDescent="0.2">
      <c r="A22" s="233" t="s">
        <v>1629</v>
      </c>
      <c r="B22" s="661">
        <v>462307.29839134368</v>
      </c>
      <c r="C22" s="661">
        <v>57023.206439999994</v>
      </c>
      <c r="D22" s="661">
        <v>147686.01974000002</v>
      </c>
      <c r="E22" s="661">
        <v>667016.52457134367</v>
      </c>
      <c r="F22" s="661">
        <v>0</v>
      </c>
      <c r="G22" s="661">
        <f t="shared" si="0"/>
        <v>667016.52457134367</v>
      </c>
    </row>
    <row r="23" spans="1:7" ht="17.100000000000001" customHeight="1" x14ac:dyDescent="0.2">
      <c r="A23" s="233" t="s">
        <v>1630</v>
      </c>
      <c r="B23" s="661">
        <v>468140.96587719838</v>
      </c>
      <c r="C23" s="661">
        <v>57978.084669999997</v>
      </c>
      <c r="D23" s="661">
        <v>150761.31061000002</v>
      </c>
      <c r="E23" s="661">
        <v>676880.36115719844</v>
      </c>
      <c r="F23" s="661">
        <v>0</v>
      </c>
      <c r="G23" s="661">
        <f t="shared" si="0"/>
        <v>676880.36115719844</v>
      </c>
    </row>
    <row r="24" spans="1:7" ht="17.100000000000001" customHeight="1" x14ac:dyDescent="0.2">
      <c r="A24" s="232" t="s">
        <v>1631</v>
      </c>
      <c r="B24" s="661">
        <v>-4024.1320658547479</v>
      </c>
      <c r="C24" s="661">
        <v>-536.50199999999995</v>
      </c>
      <c r="D24" s="661">
        <v>-2972.8181199999999</v>
      </c>
      <c r="E24" s="661">
        <v>-7533.4521858547478</v>
      </c>
      <c r="F24" s="661">
        <v>0</v>
      </c>
      <c r="G24" s="661">
        <f t="shared" si="0"/>
        <v>-7533.4521858547478</v>
      </c>
    </row>
    <row r="25" spans="1:7" ht="17.100000000000001" customHeight="1" x14ac:dyDescent="0.2">
      <c r="A25" s="233" t="s">
        <v>1632</v>
      </c>
      <c r="B25" s="661">
        <v>-1809.5354199999999</v>
      </c>
      <c r="C25" s="661">
        <v>-418.37622999999996</v>
      </c>
      <c r="D25" s="661">
        <v>-102.47275</v>
      </c>
      <c r="E25" s="661">
        <v>-2330.3843999999999</v>
      </c>
      <c r="F25" s="661">
        <v>0</v>
      </c>
      <c r="G25" s="661">
        <f t="shared" si="0"/>
        <v>-2330.3843999999999</v>
      </c>
    </row>
    <row r="26" spans="1:7" ht="17.100000000000001" customHeight="1" x14ac:dyDescent="0.2">
      <c r="A26" s="235" t="s">
        <v>1633</v>
      </c>
      <c r="B26" s="661">
        <v>2614842.34271</v>
      </c>
      <c r="C26" s="661">
        <v>4633.7472299999999</v>
      </c>
      <c r="D26" s="661">
        <v>9513.7377899999992</v>
      </c>
      <c r="E26" s="661">
        <v>2628989.82773</v>
      </c>
      <c r="F26" s="661">
        <v>0</v>
      </c>
      <c r="G26" s="661">
        <f t="shared" si="0"/>
        <v>2628989.82773</v>
      </c>
    </row>
    <row r="27" spans="1:7" ht="17.100000000000001" customHeight="1" x14ac:dyDescent="0.2">
      <c r="A27" s="234" t="s">
        <v>1634</v>
      </c>
      <c r="B27" s="661">
        <v>2291381.17961</v>
      </c>
      <c r="C27" s="661">
        <v>3715.3332</v>
      </c>
      <c r="D27" s="661">
        <v>9635.3247899999988</v>
      </c>
      <c r="E27" s="661">
        <v>2304731.8376000002</v>
      </c>
      <c r="F27" s="661">
        <v>0</v>
      </c>
      <c r="G27" s="661">
        <f t="shared" si="0"/>
        <v>2304731.8376000002</v>
      </c>
    </row>
    <row r="28" spans="1:7" ht="17.100000000000001" customHeight="1" x14ac:dyDescent="0.2">
      <c r="A28" s="233" t="s">
        <v>1635</v>
      </c>
      <c r="B28" s="661">
        <v>374840.29090999992</v>
      </c>
      <c r="C28" s="661">
        <v>921.23434999999995</v>
      </c>
      <c r="D28" s="661">
        <v>2.5069299999999997</v>
      </c>
      <c r="E28" s="661">
        <v>375764.03218999988</v>
      </c>
      <c r="F28" s="661">
        <v>0</v>
      </c>
      <c r="G28" s="661">
        <f t="shared" si="0"/>
        <v>375764.03218999988</v>
      </c>
    </row>
    <row r="29" spans="1:7" ht="17.100000000000001" customHeight="1" x14ac:dyDescent="0.2">
      <c r="A29" s="232" t="s">
        <v>1636</v>
      </c>
      <c r="B29" s="661">
        <v>-22620.809550000005</v>
      </c>
      <c r="C29" s="661">
        <v>0</v>
      </c>
      <c r="D29" s="661">
        <v>-8.3201499999999999</v>
      </c>
      <c r="E29" s="661">
        <v>-22629.129700000005</v>
      </c>
      <c r="F29" s="661">
        <v>0</v>
      </c>
      <c r="G29" s="661">
        <f t="shared" si="0"/>
        <v>-22629.129700000005</v>
      </c>
    </row>
    <row r="30" spans="1:7" ht="17.100000000000001" customHeight="1" x14ac:dyDescent="0.2">
      <c r="A30" s="233" t="s">
        <v>1637</v>
      </c>
      <c r="B30" s="661">
        <v>-28758.31826</v>
      </c>
      <c r="C30" s="661">
        <v>-2.8203200000000002</v>
      </c>
      <c r="D30" s="661">
        <v>-115.77378</v>
      </c>
      <c r="E30" s="661">
        <v>-28876.912359999998</v>
      </c>
      <c r="F30" s="661">
        <v>0</v>
      </c>
      <c r="G30" s="661">
        <f t="shared" si="0"/>
        <v>-28876.912359999998</v>
      </c>
    </row>
    <row r="31" spans="1:7" ht="17.100000000000001" customHeight="1" x14ac:dyDescent="0.2">
      <c r="A31" s="234" t="s">
        <v>1638</v>
      </c>
      <c r="B31" s="661">
        <v>895830.13372985693</v>
      </c>
      <c r="C31" s="661">
        <v>15973.802610000001</v>
      </c>
      <c r="D31" s="661">
        <v>5536.1068600000008</v>
      </c>
      <c r="E31" s="661">
        <v>917340.043199857</v>
      </c>
      <c r="F31" s="661">
        <v>0</v>
      </c>
      <c r="G31" s="661">
        <f t="shared" si="0"/>
        <v>917340.043199857</v>
      </c>
    </row>
    <row r="32" spans="1:7" ht="17.100000000000001" customHeight="1" x14ac:dyDescent="0.2">
      <c r="A32" s="234" t="s">
        <v>1639</v>
      </c>
      <c r="B32" s="661">
        <v>117261.81504</v>
      </c>
      <c r="C32" s="661">
        <v>10593.340980000001</v>
      </c>
      <c r="D32" s="661">
        <v>200.61267999999998</v>
      </c>
      <c r="E32" s="661">
        <v>128055.7687</v>
      </c>
      <c r="F32" s="661">
        <v>133950.30600000001</v>
      </c>
      <c r="G32" s="661">
        <f t="shared" si="0"/>
        <v>262006.0747</v>
      </c>
    </row>
    <row r="33" spans="1:7" ht="17.100000000000001" customHeight="1" x14ac:dyDescent="0.2">
      <c r="A33" s="233" t="s">
        <v>1640</v>
      </c>
      <c r="B33" s="661">
        <v>10769.540020000002</v>
      </c>
      <c r="C33" s="661">
        <v>4.0800000000000003E-3</v>
      </c>
      <c r="D33" s="661">
        <v>0</v>
      </c>
      <c r="E33" s="661">
        <v>10769.544100000003</v>
      </c>
      <c r="F33" s="661">
        <v>109596.022</v>
      </c>
      <c r="G33" s="661">
        <f t="shared" si="0"/>
        <v>120365.5661</v>
      </c>
    </row>
    <row r="34" spans="1:7" ht="17.100000000000001" customHeight="1" x14ac:dyDescent="0.2">
      <c r="A34" s="233" t="s">
        <v>1641</v>
      </c>
      <c r="B34" s="661">
        <v>0</v>
      </c>
      <c r="C34" s="661">
        <v>13875.40331</v>
      </c>
      <c r="D34" s="661">
        <v>67957.051219999994</v>
      </c>
      <c r="E34" s="661">
        <v>81832.454529999988</v>
      </c>
      <c r="F34" s="661">
        <v>0</v>
      </c>
      <c r="G34" s="661">
        <f t="shared" si="0"/>
        <v>81832.454529999988</v>
      </c>
    </row>
    <row r="35" spans="1:7" ht="17.100000000000001" customHeight="1" x14ac:dyDescent="0.2">
      <c r="A35" s="234" t="s">
        <v>1642</v>
      </c>
      <c r="B35" s="661">
        <v>0</v>
      </c>
      <c r="C35" s="661">
        <v>5435.9678800000002</v>
      </c>
      <c r="D35" s="661">
        <v>7943860.4336899994</v>
      </c>
      <c r="E35" s="661">
        <v>7949296.4015699998</v>
      </c>
      <c r="F35" s="661">
        <v>0</v>
      </c>
      <c r="G35" s="661">
        <f t="shared" si="0"/>
        <v>7949296.4015699998</v>
      </c>
    </row>
    <row r="36" spans="1:7" ht="17.100000000000001" customHeight="1" x14ac:dyDescent="0.2">
      <c r="A36" s="233" t="s">
        <v>1643</v>
      </c>
      <c r="B36" s="661">
        <v>53415.623710000036</v>
      </c>
      <c r="C36" s="661">
        <v>1.0000000242143869E-5</v>
      </c>
      <c r="D36" s="661">
        <v>48.374130000000122</v>
      </c>
      <c r="E36" s="661">
        <v>53463.997850000036</v>
      </c>
      <c r="F36" s="661">
        <v>0</v>
      </c>
      <c r="G36" s="661">
        <f t="shared" si="0"/>
        <v>53463.997850000036</v>
      </c>
    </row>
    <row r="37" spans="1:7" ht="17.100000000000001" customHeight="1" x14ac:dyDescent="0.2">
      <c r="A37" s="233" t="s">
        <v>1644</v>
      </c>
      <c r="B37" s="661">
        <v>4096.9171899999992</v>
      </c>
      <c r="C37" s="661">
        <v>635.5675500000001</v>
      </c>
      <c r="D37" s="661">
        <v>7153.7522499999986</v>
      </c>
      <c r="E37" s="661">
        <v>11886.236989999998</v>
      </c>
      <c r="F37" s="661">
        <v>0</v>
      </c>
      <c r="G37" s="661">
        <f t="shared" si="0"/>
        <v>11886.236989999998</v>
      </c>
    </row>
    <row r="38" spans="1:7" ht="17.100000000000001" customHeight="1" x14ac:dyDescent="0.2">
      <c r="A38" s="233" t="s">
        <v>1645</v>
      </c>
      <c r="B38" s="661">
        <v>56750.045259999941</v>
      </c>
      <c r="C38" s="661">
        <v>1757.8075899999717</v>
      </c>
      <c r="D38" s="661">
        <v>8318.5860399999983</v>
      </c>
      <c r="E38" s="661">
        <v>66826.438889999918</v>
      </c>
      <c r="F38" s="661">
        <v>209.41200000000001</v>
      </c>
      <c r="G38" s="661">
        <f t="shared" si="0"/>
        <v>67035.850889999914</v>
      </c>
    </row>
    <row r="39" spans="1:7" ht="17.100000000000001" customHeight="1" x14ac:dyDescent="0.2">
      <c r="A39" s="233" t="s">
        <v>1646</v>
      </c>
      <c r="B39" s="661">
        <v>1170444.5167</v>
      </c>
      <c r="C39" s="661">
        <v>30425.251400000001</v>
      </c>
      <c r="D39" s="661">
        <v>119251.42106000001</v>
      </c>
      <c r="E39" s="661">
        <v>1320121.1891600001</v>
      </c>
      <c r="F39" s="661">
        <v>102041.319</v>
      </c>
      <c r="G39" s="661">
        <f t="shared" si="0"/>
        <v>1422162.50816</v>
      </c>
    </row>
    <row r="40" spans="1:7" ht="17.100000000000001" customHeight="1" x14ac:dyDescent="0.2">
      <c r="A40" s="233" t="s">
        <v>1647</v>
      </c>
      <c r="B40" s="661">
        <v>76237.23353174876</v>
      </c>
      <c r="C40" s="661">
        <v>7459.8408099999997</v>
      </c>
      <c r="D40" s="661">
        <v>6556.527789999991</v>
      </c>
      <c r="E40" s="661">
        <v>90253.602131748747</v>
      </c>
      <c r="F40" s="661">
        <v>8103.366</v>
      </c>
      <c r="G40" s="661">
        <f t="shared" si="0"/>
        <v>98356.968131748741</v>
      </c>
    </row>
    <row r="41" spans="1:7" ht="17.100000000000001" customHeight="1" x14ac:dyDescent="0.2">
      <c r="A41" s="233"/>
      <c r="B41" s="661"/>
      <c r="C41" s="661"/>
      <c r="D41" s="661"/>
      <c r="E41" s="661"/>
      <c r="F41" s="661"/>
      <c r="G41" s="661"/>
    </row>
    <row r="42" spans="1:7" ht="17.100000000000001" customHeight="1" x14ac:dyDescent="0.2">
      <c r="A42" s="1289" t="s">
        <v>877</v>
      </c>
      <c r="B42" s="1290">
        <f>B44+B49+B50+B51+B52+B59+B60+B61</f>
        <v>1943911.9190638294</v>
      </c>
      <c r="C42" s="1290">
        <f>C44+C49+C50+C51+C52+C59+C60+C61</f>
        <v>452538.00205000001</v>
      </c>
      <c r="D42" s="1290">
        <f>D44+D49+D50+D51+D52+D59+D60+D61</f>
        <v>7186296.050499999</v>
      </c>
      <c r="E42" s="1290">
        <f>SUM(B42:D42)</f>
        <v>9582745.9716138281</v>
      </c>
      <c r="F42" s="1290">
        <f>F44+F49+F50+F51+F52+F59+F60+F61</f>
        <v>352166.41599999997</v>
      </c>
      <c r="G42" s="1290">
        <f>E42+F42</f>
        <v>9934912.3876138274</v>
      </c>
    </row>
    <row r="43" spans="1:7" ht="17.100000000000001" customHeight="1" x14ac:dyDescent="0.2">
      <c r="A43" s="233"/>
      <c r="B43" s="719"/>
      <c r="C43" s="719"/>
      <c r="D43" s="719"/>
      <c r="E43" s="719"/>
      <c r="F43" s="719"/>
      <c r="G43" s="719"/>
    </row>
    <row r="44" spans="1:7" ht="17.100000000000001" customHeight="1" x14ac:dyDescent="0.2">
      <c r="A44" s="233" t="s">
        <v>1648</v>
      </c>
      <c r="B44" s="661">
        <v>11794.621725393199</v>
      </c>
      <c r="C44" s="661">
        <v>0.40056000000000003</v>
      </c>
      <c r="D44" s="661">
        <v>6610704.9015100002</v>
      </c>
      <c r="E44" s="661">
        <v>6622499.9237953937</v>
      </c>
      <c r="F44" s="661">
        <v>0</v>
      </c>
      <c r="G44" s="661">
        <f t="shared" ref="G44:G61" si="1">F44+E44</f>
        <v>6622499.9237953937</v>
      </c>
    </row>
    <row r="45" spans="1:7" ht="17.100000000000001" customHeight="1" x14ac:dyDescent="0.2">
      <c r="A45" s="234" t="s">
        <v>1649</v>
      </c>
      <c r="B45" s="661">
        <v>11571.558835393198</v>
      </c>
      <c r="C45" s="661">
        <v>0</v>
      </c>
      <c r="D45" s="661">
        <v>0</v>
      </c>
      <c r="E45" s="661">
        <v>11571.558835393198</v>
      </c>
      <c r="F45" s="661">
        <v>0</v>
      </c>
      <c r="G45" s="661">
        <f t="shared" si="1"/>
        <v>11571.558835393198</v>
      </c>
    </row>
    <row r="46" spans="1:7" ht="17.100000000000001" customHeight="1" x14ac:dyDescent="0.2">
      <c r="A46" s="234" t="s">
        <v>1650</v>
      </c>
      <c r="B46" s="661">
        <v>0</v>
      </c>
      <c r="C46" s="661">
        <v>0</v>
      </c>
      <c r="D46" s="661">
        <v>156736.65953999999</v>
      </c>
      <c r="E46" s="661">
        <v>156736.65953999999</v>
      </c>
      <c r="F46" s="661">
        <v>0</v>
      </c>
      <c r="G46" s="661">
        <f t="shared" si="1"/>
        <v>156736.65953999999</v>
      </c>
    </row>
    <row r="47" spans="1:7" ht="17.100000000000001" customHeight="1" x14ac:dyDescent="0.2">
      <c r="A47" s="234" t="s">
        <v>1651</v>
      </c>
      <c r="B47" s="661">
        <v>0</v>
      </c>
      <c r="C47" s="661">
        <v>0.40056000000000003</v>
      </c>
      <c r="D47" s="661">
        <v>6453968.2419699999</v>
      </c>
      <c r="E47" s="661">
        <v>6453968.6425299998</v>
      </c>
      <c r="F47" s="661">
        <v>0</v>
      </c>
      <c r="G47" s="661">
        <f t="shared" si="1"/>
        <v>6453968.6425299998</v>
      </c>
    </row>
    <row r="48" spans="1:7" ht="17.100000000000001" customHeight="1" x14ac:dyDescent="0.2">
      <c r="A48" s="234" t="s">
        <v>1652</v>
      </c>
      <c r="B48" s="661">
        <v>223.06289000000061</v>
      </c>
      <c r="C48" s="661">
        <v>0</v>
      </c>
      <c r="D48" s="661">
        <v>0</v>
      </c>
      <c r="E48" s="661">
        <v>223.06289000000061</v>
      </c>
      <c r="F48" s="661">
        <v>0</v>
      </c>
      <c r="G48" s="661">
        <f t="shared" si="1"/>
        <v>223.06289000000061</v>
      </c>
    </row>
    <row r="49" spans="1:7" ht="17.100000000000001" customHeight="1" x14ac:dyDescent="0.2">
      <c r="A49" s="233" t="s">
        <v>1653</v>
      </c>
      <c r="B49" s="661">
        <v>184.09316229015917</v>
      </c>
      <c r="C49" s="661">
        <v>0</v>
      </c>
      <c r="D49" s="661">
        <v>0</v>
      </c>
      <c r="E49" s="661">
        <v>184.09316229015917</v>
      </c>
      <c r="F49" s="661">
        <v>0</v>
      </c>
      <c r="G49" s="661">
        <f t="shared" si="1"/>
        <v>184.09316229015917</v>
      </c>
    </row>
    <row r="50" spans="1:7" ht="17.100000000000001" customHeight="1" x14ac:dyDescent="0.2">
      <c r="A50" s="233" t="s">
        <v>1654</v>
      </c>
      <c r="B50" s="661">
        <v>2036.7806800000001</v>
      </c>
      <c r="C50" s="661">
        <v>53.956000000000003</v>
      </c>
      <c r="D50" s="661">
        <v>117.11873999999999</v>
      </c>
      <c r="E50" s="661">
        <v>2207.8554199999999</v>
      </c>
      <c r="F50" s="661">
        <v>0</v>
      </c>
      <c r="G50" s="661">
        <f t="shared" si="1"/>
        <v>2207.8554199999999</v>
      </c>
    </row>
    <row r="51" spans="1:7" ht="17.100000000000001" customHeight="1" x14ac:dyDescent="0.2">
      <c r="A51" s="233" t="s">
        <v>1655</v>
      </c>
      <c r="B51" s="661">
        <v>683960.37095000001</v>
      </c>
      <c r="C51" s="661">
        <v>427047.84130000003</v>
      </c>
      <c r="D51" s="661">
        <v>64595.16257</v>
      </c>
      <c r="E51" s="661">
        <v>1175603.37482</v>
      </c>
      <c r="F51" s="661">
        <v>227120.79</v>
      </c>
      <c r="G51" s="661">
        <f t="shared" si="1"/>
        <v>1402724.1648200001</v>
      </c>
    </row>
    <row r="52" spans="1:7" ht="17.100000000000001" customHeight="1" x14ac:dyDescent="0.2">
      <c r="A52" s="233" t="s">
        <v>1656</v>
      </c>
      <c r="B52" s="661">
        <v>610138.98814083193</v>
      </c>
      <c r="C52" s="661">
        <v>15689.47366</v>
      </c>
      <c r="D52" s="661">
        <v>96159.047950000007</v>
      </c>
      <c r="E52" s="661">
        <v>721987.50975083199</v>
      </c>
      <c r="F52" s="661">
        <v>46124.813999999998</v>
      </c>
      <c r="G52" s="661">
        <f t="shared" si="1"/>
        <v>768112.323750832</v>
      </c>
    </row>
    <row r="53" spans="1:7" ht="17.100000000000001" customHeight="1" x14ac:dyDescent="0.2">
      <c r="A53" s="233" t="s">
        <v>1657</v>
      </c>
      <c r="B53" s="661">
        <v>214920.37811604756</v>
      </c>
      <c r="C53" s="661">
        <v>6336.5166300000001</v>
      </c>
      <c r="D53" s="661">
        <v>17056.887999999999</v>
      </c>
      <c r="E53" s="661">
        <v>238313.78274604757</v>
      </c>
      <c r="F53" s="661">
        <v>24284.706999999999</v>
      </c>
      <c r="G53" s="661">
        <f t="shared" si="1"/>
        <v>262598.48974604759</v>
      </c>
    </row>
    <row r="54" spans="1:7" ht="17.100000000000001" customHeight="1" x14ac:dyDescent="0.2">
      <c r="A54" s="233" t="s">
        <v>1658</v>
      </c>
      <c r="B54" s="661">
        <v>295290.8764525411</v>
      </c>
      <c r="C54" s="661">
        <v>703.01405</v>
      </c>
      <c r="D54" s="661">
        <v>44090.122709999996</v>
      </c>
      <c r="E54" s="661">
        <v>340084.01321254112</v>
      </c>
      <c r="F54" s="661">
        <v>20082.883999999998</v>
      </c>
      <c r="G54" s="661">
        <f t="shared" si="1"/>
        <v>360166.89721254114</v>
      </c>
    </row>
    <row r="55" spans="1:7" ht="17.100000000000001" customHeight="1" x14ac:dyDescent="0.2">
      <c r="A55" s="233" t="s">
        <v>1659</v>
      </c>
      <c r="B55" s="661">
        <v>14671.368401831201</v>
      </c>
      <c r="C55" s="661">
        <v>896.29332000000034</v>
      </c>
      <c r="D55" s="661">
        <v>4713.5186200000044</v>
      </c>
      <c r="E55" s="661">
        <v>20281.180341831205</v>
      </c>
      <c r="F55" s="661">
        <v>0</v>
      </c>
      <c r="G55" s="661">
        <f t="shared" si="1"/>
        <v>20281.180341831205</v>
      </c>
    </row>
    <row r="56" spans="1:7" ht="17.100000000000001" customHeight="1" x14ac:dyDescent="0.2">
      <c r="A56" s="234" t="s">
        <v>1660</v>
      </c>
      <c r="B56" s="661">
        <v>50867.53974839994</v>
      </c>
      <c r="C56" s="661">
        <v>3188.0102400000001</v>
      </c>
      <c r="D56" s="661">
        <v>14515.797399999998</v>
      </c>
      <c r="E56" s="661">
        <v>68571.34738839994</v>
      </c>
      <c r="F56" s="661">
        <v>1288.7270000000001</v>
      </c>
      <c r="G56" s="661">
        <f t="shared" si="1"/>
        <v>69860.074388399938</v>
      </c>
    </row>
    <row r="57" spans="1:7" ht="17.100000000000001" customHeight="1" x14ac:dyDescent="0.2">
      <c r="A57" s="234" t="s">
        <v>1661</v>
      </c>
      <c r="B57" s="661">
        <v>8871.9503999999997</v>
      </c>
      <c r="C57" s="661">
        <v>191.90784999999997</v>
      </c>
      <c r="D57" s="661">
        <v>2013.50893</v>
      </c>
      <c r="E57" s="661">
        <v>11077.367179999999</v>
      </c>
      <c r="F57" s="661">
        <v>468.49599999999998</v>
      </c>
      <c r="G57" s="661">
        <f t="shared" si="1"/>
        <v>11545.863179999998</v>
      </c>
    </row>
    <row r="58" spans="1:7" ht="17.100000000000001" customHeight="1" x14ac:dyDescent="0.2">
      <c r="A58" s="234" t="s">
        <v>1662</v>
      </c>
      <c r="B58" s="661">
        <v>25516.875022012082</v>
      </c>
      <c r="C58" s="661">
        <v>4373.7315700000008</v>
      </c>
      <c r="D58" s="661">
        <v>13769.212290000007</v>
      </c>
      <c r="E58" s="661">
        <v>43659.818882012085</v>
      </c>
      <c r="F58" s="661">
        <v>0</v>
      </c>
      <c r="G58" s="661">
        <f t="shared" si="1"/>
        <v>43659.818882012085</v>
      </c>
    </row>
    <row r="59" spans="1:7" ht="17.100000000000001" customHeight="1" x14ac:dyDescent="0.2">
      <c r="A59" s="233" t="s">
        <v>1663</v>
      </c>
      <c r="B59" s="661">
        <v>495457.75299531425</v>
      </c>
      <c r="C59" s="661">
        <v>3374.0596099999993</v>
      </c>
      <c r="D59" s="661">
        <v>386955.41123000003</v>
      </c>
      <c r="E59" s="661">
        <v>885787.22383531427</v>
      </c>
      <c r="F59" s="661">
        <v>716.8</v>
      </c>
      <c r="G59" s="661">
        <f t="shared" si="1"/>
        <v>886504.02383531432</v>
      </c>
    </row>
    <row r="60" spans="1:7" ht="17.100000000000001" customHeight="1" x14ac:dyDescent="0.2">
      <c r="A60" s="233" t="s">
        <v>1664</v>
      </c>
      <c r="B60" s="661">
        <v>16295.244579999999</v>
      </c>
      <c r="C60" s="661">
        <v>17.13203</v>
      </c>
      <c r="D60" s="661">
        <v>7355.8002400000005</v>
      </c>
      <c r="E60" s="661">
        <v>23668.17685</v>
      </c>
      <c r="F60" s="661">
        <v>12.518000000000001</v>
      </c>
      <c r="G60" s="661">
        <f t="shared" si="1"/>
        <v>23680.69485</v>
      </c>
    </row>
    <row r="61" spans="1:7" ht="17.100000000000001" customHeight="1" x14ac:dyDescent="0.2">
      <c r="A61" s="233" t="s">
        <v>1665</v>
      </c>
      <c r="B61" s="661">
        <v>124044.06683000001</v>
      </c>
      <c r="C61" s="661">
        <v>6355.1388900000002</v>
      </c>
      <c r="D61" s="661">
        <v>20408.608259999997</v>
      </c>
      <c r="E61" s="661">
        <v>150807.81398000001</v>
      </c>
      <c r="F61" s="661">
        <v>78191.494000000006</v>
      </c>
      <c r="G61" s="661">
        <f t="shared" si="1"/>
        <v>228999.30798000001</v>
      </c>
    </row>
    <row r="62" spans="1:7" ht="17.100000000000001" customHeight="1" x14ac:dyDescent="0.2">
      <c r="A62" s="236"/>
      <c r="B62" s="661"/>
      <c r="C62" s="661"/>
      <c r="D62" s="661"/>
      <c r="E62" s="661"/>
      <c r="F62" s="661"/>
      <c r="G62" s="661"/>
    </row>
    <row r="63" spans="1:7" ht="17.100000000000001" customHeight="1" thickBot="1" x14ac:dyDescent="0.25">
      <c r="A63" s="1291" t="s">
        <v>878</v>
      </c>
      <c r="B63" s="1292">
        <f>+B42+B13</f>
        <v>16298022.199816778</v>
      </c>
      <c r="C63" s="1292">
        <f>+C42+C13</f>
        <v>1870914.27511</v>
      </c>
      <c r="D63" s="1292">
        <f>+D42+D13</f>
        <v>22710375.245139997</v>
      </c>
      <c r="E63" s="1292">
        <f>SUM(B63:D63)</f>
        <v>40879311.720066771</v>
      </c>
      <c r="F63" s="1292">
        <f>+F42+F13</f>
        <v>1594891.8575099998</v>
      </c>
      <c r="G63" s="1292">
        <f>F63+E63</f>
        <v>42474203.577576771</v>
      </c>
    </row>
    <row r="64" spans="1:7" ht="17.100000000000001" customHeight="1" x14ac:dyDescent="0.2"/>
    <row r="66" spans="2:7" x14ac:dyDescent="0.2">
      <c r="B66" s="720"/>
      <c r="C66" s="720"/>
      <c r="D66" s="720"/>
      <c r="E66" s="720"/>
      <c r="F66" s="720"/>
      <c r="G66" s="720"/>
    </row>
    <row r="67" spans="2:7" x14ac:dyDescent="0.2">
      <c r="B67" s="720"/>
      <c r="C67" s="720"/>
      <c r="D67" s="720"/>
      <c r="E67" s="720"/>
      <c r="F67" s="720"/>
      <c r="G67" s="720"/>
    </row>
  </sheetData>
  <mergeCells count="9">
    <mergeCell ref="B8:E8"/>
    <mergeCell ref="F8:F11"/>
    <mergeCell ref="G8:G11"/>
    <mergeCell ref="A5:G6"/>
    <mergeCell ref="D9:D11"/>
    <mergeCell ref="A8:A11"/>
    <mergeCell ref="B9:B11"/>
    <mergeCell ref="E9:E11"/>
    <mergeCell ref="C9:C11"/>
  </mergeCells>
  <phoneticPr fontId="6" type="noConversion"/>
  <conditionalFormatting sqref="B66:G66 B13:G63">
    <cfRule type="expression" dxfId="389" priority="1" stopIfTrue="1">
      <formula>$BD13=1</formula>
    </cfRule>
  </conditionalFormatting>
  <conditionalFormatting sqref="B67:G67">
    <cfRule type="expression" dxfId="388" priority="747" stopIfTrue="1">
      <formula>$BD65=1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9" scale="70" orientation="portrait" r:id="rId1"/>
  <headerFooter alignWithMargins="0"/>
  <ignoredErrors>
    <ignoredError sqref="E13 E42 E63" formula="1"/>
    <ignoredError sqref="G7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K129"/>
  <sheetViews>
    <sheetView showGridLines="0" zoomScaleNormal="100" workbookViewId="0">
      <pane xSplit="1" ySplit="8" topLeftCell="B114" activePane="bottomRight" state="frozen"/>
      <selection activeCell="AM3" sqref="AM3"/>
      <selection pane="topRight" activeCell="AM3" sqref="AM3"/>
      <selection pane="bottomLeft" activeCell="AM3" sqref="AM3"/>
      <selection pane="bottomRight" activeCell="A51" sqref="A51"/>
    </sheetView>
  </sheetViews>
  <sheetFormatPr defaultRowHeight="12.75" x14ac:dyDescent="0.2"/>
  <cols>
    <col min="1" max="1" width="20.5703125" style="391" customWidth="1"/>
    <col min="2" max="4" width="7.85546875" style="391" customWidth="1"/>
    <col min="5" max="5" width="8.42578125" style="391" bestFit="1" customWidth="1"/>
    <col min="6" max="8" width="7.85546875" style="391" customWidth="1"/>
    <col min="9" max="9" width="8.42578125" style="391" bestFit="1" customWidth="1"/>
    <col min="10" max="10" width="8.42578125" style="391" customWidth="1"/>
    <col min="11" max="11" width="7.85546875" style="391" customWidth="1"/>
    <col min="12" max="12" width="8.42578125" style="391" bestFit="1" customWidth="1"/>
    <col min="13" max="36" width="7.85546875" style="391" customWidth="1"/>
    <col min="37" max="37" width="10.42578125" style="391" customWidth="1"/>
    <col min="38" max="16384" width="9.140625" style="391"/>
  </cols>
  <sheetData>
    <row r="1" spans="1:37" x14ac:dyDescent="0.2">
      <c r="A1" s="877" t="s">
        <v>624</v>
      </c>
    </row>
    <row r="2" spans="1:37" x14ac:dyDescent="0.2">
      <c r="A2" s="877" t="s">
        <v>625</v>
      </c>
    </row>
    <row r="3" spans="1:37" s="942" customFormat="1" ht="15" customHeight="1" x14ac:dyDescent="0.2">
      <c r="A3" s="1210" t="s">
        <v>1268</v>
      </c>
      <c r="AG3" s="1054"/>
      <c r="AK3" s="1211" t="s">
        <v>456</v>
      </c>
    </row>
    <row r="4" spans="1:37" s="509" customFormat="1" ht="12" customHeight="1" x14ac:dyDescent="0.2"/>
    <row r="5" spans="1:37" s="509" customFormat="1" ht="18" customHeight="1" x14ac:dyDescent="0.2">
      <c r="A5" s="1943" t="s">
        <v>2353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2"/>
      <c r="P5" s="1942"/>
      <c r="Q5" s="1942"/>
      <c r="R5" s="1942"/>
      <c r="S5" s="1946" t="s">
        <v>2354</v>
      </c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  <c r="AG5" s="1941"/>
      <c r="AH5" s="1941"/>
      <c r="AI5" s="1941"/>
      <c r="AJ5" s="1941"/>
      <c r="AK5" s="1941"/>
    </row>
    <row r="6" spans="1:37" s="509" customFormat="1" ht="16.5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  <c r="P6" s="1942"/>
      <c r="Q6" s="1942"/>
      <c r="R6" s="1942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  <c r="AG6" s="1941"/>
      <c r="AH6" s="1941"/>
      <c r="AI6" s="1941"/>
      <c r="AJ6" s="1941"/>
      <c r="AK6" s="1941"/>
    </row>
    <row r="7" spans="1:37" s="509" customFormat="1" ht="12" customHeight="1" thickBot="1" x14ac:dyDescent="0.25">
      <c r="AG7" s="522"/>
      <c r="AK7" s="511" t="s">
        <v>1041</v>
      </c>
    </row>
    <row r="8" spans="1:37" ht="69.95" customHeight="1" thickBot="1" x14ac:dyDescent="0.25">
      <c r="A8" s="1356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1901</v>
      </c>
      <c r="H8" s="1305" t="s">
        <v>1900</v>
      </c>
      <c r="I8" s="1305" t="s">
        <v>1090</v>
      </c>
      <c r="J8" s="1305" t="s">
        <v>140</v>
      </c>
      <c r="K8" s="1305" t="s">
        <v>1976</v>
      </c>
      <c r="L8" s="1305" t="s">
        <v>1902</v>
      </c>
      <c r="M8" s="1305" t="s">
        <v>1129</v>
      </c>
      <c r="N8" s="1305" t="s">
        <v>999</v>
      </c>
      <c r="O8" s="1305" t="s">
        <v>1908</v>
      </c>
      <c r="P8" s="1305" t="s">
        <v>1758</v>
      </c>
      <c r="Q8" s="1305" t="s">
        <v>1076</v>
      </c>
      <c r="R8" s="1305" t="s">
        <v>1102</v>
      </c>
      <c r="S8" s="1305" t="s">
        <v>1997</v>
      </c>
      <c r="T8" s="1305" t="s">
        <v>1881</v>
      </c>
      <c r="U8" s="1305" t="s">
        <v>1028</v>
      </c>
      <c r="V8" s="1305" t="s">
        <v>1753</v>
      </c>
      <c r="W8" s="1305" t="s">
        <v>1077</v>
      </c>
      <c r="X8" s="1305" t="s">
        <v>1032</v>
      </c>
      <c r="Y8" s="1305" t="s">
        <v>1031</v>
      </c>
      <c r="Z8" s="1305" t="s">
        <v>1101</v>
      </c>
      <c r="AA8" s="1305" t="s">
        <v>1934</v>
      </c>
      <c r="AB8" s="1305" t="s">
        <v>1877</v>
      </c>
      <c r="AC8" s="1305" t="s">
        <v>1100</v>
      </c>
      <c r="AD8" s="1305" t="s">
        <v>1073</v>
      </c>
      <c r="AE8" s="1305" t="s">
        <v>1488</v>
      </c>
      <c r="AF8" s="1305" t="s">
        <v>5</v>
      </c>
      <c r="AG8" s="1305" t="s">
        <v>1886</v>
      </c>
      <c r="AH8" s="1305" t="s">
        <v>1029</v>
      </c>
      <c r="AI8" s="1305" t="s">
        <v>1878</v>
      </c>
      <c r="AJ8" s="1305" t="s">
        <v>1022</v>
      </c>
      <c r="AK8" s="1333" t="s">
        <v>1422</v>
      </c>
    </row>
    <row r="9" spans="1:37" ht="15" x14ac:dyDescent="0.2">
      <c r="A9" s="1624" t="s">
        <v>775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273" t="s">
        <v>1174</v>
      </c>
      <c r="B10" s="107">
        <v>67.934389999999993</v>
      </c>
      <c r="C10" s="107">
        <v>152.22825</v>
      </c>
      <c r="D10" s="107">
        <v>232.21986521767934</v>
      </c>
      <c r="E10" s="107">
        <v>1001.9472815943014</v>
      </c>
      <c r="F10" s="107">
        <v>1190.8869000000002</v>
      </c>
      <c r="G10" s="107">
        <v>0</v>
      </c>
      <c r="H10" s="107">
        <v>767.70667999999989</v>
      </c>
      <c r="I10" s="107">
        <v>591.5725799999999</v>
      </c>
      <c r="J10" s="107">
        <v>0</v>
      </c>
      <c r="K10" s="107">
        <v>10062.824040000001</v>
      </c>
      <c r="L10" s="107">
        <v>0</v>
      </c>
      <c r="M10" s="107">
        <v>15.838631495041039</v>
      </c>
      <c r="N10" s="107">
        <v>9.6587300000000003</v>
      </c>
      <c r="O10" s="107">
        <v>371.50709000000109</v>
      </c>
      <c r="P10" s="107">
        <v>0</v>
      </c>
      <c r="Q10" s="107">
        <v>76.022660000000002</v>
      </c>
      <c r="R10" s="107">
        <v>0</v>
      </c>
      <c r="S10" s="107">
        <v>77.396059999999991</v>
      </c>
      <c r="T10" s="107">
        <v>16.357969999999998</v>
      </c>
      <c r="U10" s="107">
        <v>491.08760932927089</v>
      </c>
      <c r="V10" s="107">
        <v>207.39347000000001</v>
      </c>
      <c r="W10" s="107">
        <v>29.524979999999999</v>
      </c>
      <c r="X10" s="107">
        <v>33.660089999999997</v>
      </c>
      <c r="Y10" s="107">
        <v>49.241100000000003</v>
      </c>
      <c r="Z10" s="107">
        <v>3.39018</v>
      </c>
      <c r="AA10" s="107">
        <v>1196.50131781</v>
      </c>
      <c r="AB10" s="107">
        <v>33.283000000000001</v>
      </c>
      <c r="AC10" s="107">
        <v>322.88999000000001</v>
      </c>
      <c r="AD10" s="107">
        <v>13.39554</v>
      </c>
      <c r="AE10" s="107">
        <v>66.376590000000078</v>
      </c>
      <c r="AF10" s="107">
        <v>26.256959999999999</v>
      </c>
      <c r="AG10" s="107">
        <v>2.5401021499999996</v>
      </c>
      <c r="AH10" s="107">
        <v>2962.3583965603348</v>
      </c>
      <c r="AI10" s="107">
        <v>13.941270000000001</v>
      </c>
      <c r="AJ10" s="107">
        <v>416.57911000000001</v>
      </c>
      <c r="AK10" s="107">
        <v>20502.520834156629</v>
      </c>
    </row>
    <row r="11" spans="1:37" x14ac:dyDescent="0.2">
      <c r="A11" s="273" t="s">
        <v>1175</v>
      </c>
      <c r="B11" s="107">
        <v>1233.4881099999948</v>
      </c>
      <c r="C11" s="107">
        <v>18684.014460000002</v>
      </c>
      <c r="D11" s="107">
        <v>19319.245820669472</v>
      </c>
      <c r="E11" s="107">
        <v>27492.82185126044</v>
      </c>
      <c r="F11" s="107">
        <v>3563.3563199999999</v>
      </c>
      <c r="G11" s="107">
        <v>0</v>
      </c>
      <c r="H11" s="107">
        <v>5100.9839803000013</v>
      </c>
      <c r="I11" s="107">
        <v>26995.790309999982</v>
      </c>
      <c r="J11" s="107">
        <v>571.36656000000005</v>
      </c>
      <c r="K11" s="107">
        <v>8464.9691000000203</v>
      </c>
      <c r="L11" s="107">
        <v>0</v>
      </c>
      <c r="M11" s="107">
        <v>3319.3739393099213</v>
      </c>
      <c r="N11" s="107">
        <v>1672.8284900000001</v>
      </c>
      <c r="O11" s="107">
        <v>31039.460320000002</v>
      </c>
      <c r="P11" s="107">
        <v>0</v>
      </c>
      <c r="Q11" s="107">
        <v>2912.0615199999984</v>
      </c>
      <c r="R11" s="107">
        <v>4949.0823399999999</v>
      </c>
      <c r="S11" s="107">
        <v>1971.71019</v>
      </c>
      <c r="T11" s="107">
        <v>14241.744770000001</v>
      </c>
      <c r="U11" s="107">
        <v>12021.417959372046</v>
      </c>
      <c r="V11" s="107">
        <v>3893.8371500000003</v>
      </c>
      <c r="W11" s="107">
        <v>4718.9950100000005</v>
      </c>
      <c r="X11" s="107">
        <v>563.96020999999996</v>
      </c>
      <c r="Y11" s="107">
        <v>4702.108529999995</v>
      </c>
      <c r="Z11" s="107">
        <v>1489.96813</v>
      </c>
      <c r="AA11" s="107">
        <v>8750.736170690001</v>
      </c>
      <c r="AB11" s="107">
        <v>1047.547</v>
      </c>
      <c r="AC11" s="107">
        <v>3159.1366499999995</v>
      </c>
      <c r="AD11" s="107">
        <v>2936.2041300000005</v>
      </c>
      <c r="AE11" s="107">
        <v>2523.2206850000007</v>
      </c>
      <c r="AF11" s="107">
        <v>570.42160000000001</v>
      </c>
      <c r="AG11" s="107">
        <v>467.37879559999999</v>
      </c>
      <c r="AH11" s="107">
        <v>13052.045330937008</v>
      </c>
      <c r="AI11" s="107">
        <v>0</v>
      </c>
      <c r="AJ11" s="107">
        <v>3473.8563999999969</v>
      </c>
      <c r="AK11" s="107">
        <v>234903.1318331389</v>
      </c>
    </row>
    <row r="12" spans="1:37" x14ac:dyDescent="0.2">
      <c r="A12" s="273" t="s">
        <v>1176</v>
      </c>
      <c r="B12" s="107">
        <v>0</v>
      </c>
      <c r="C12" s="107">
        <v>3366.9386399999999</v>
      </c>
      <c r="D12" s="107">
        <v>51447.368022721559</v>
      </c>
      <c r="E12" s="107">
        <v>8718.3839248581644</v>
      </c>
      <c r="F12" s="107">
        <v>27.69792</v>
      </c>
      <c r="G12" s="107">
        <v>0</v>
      </c>
      <c r="H12" s="107">
        <v>3528.9754100000082</v>
      </c>
      <c r="I12" s="107">
        <v>5010.9622300000337</v>
      </c>
      <c r="J12" s="107">
        <v>1513.1341600000001</v>
      </c>
      <c r="K12" s="107">
        <v>29885.425859999996</v>
      </c>
      <c r="L12" s="107">
        <v>0</v>
      </c>
      <c r="M12" s="107">
        <v>0</v>
      </c>
      <c r="N12" s="107">
        <v>0</v>
      </c>
      <c r="O12" s="107">
        <v>36.280169999999998</v>
      </c>
      <c r="P12" s="107">
        <v>0</v>
      </c>
      <c r="Q12" s="107">
        <v>58090.099960000007</v>
      </c>
      <c r="R12" s="107">
        <v>0</v>
      </c>
      <c r="S12" s="107">
        <v>4.4184000000000001</v>
      </c>
      <c r="T12" s="107">
        <v>284.44509000000005</v>
      </c>
      <c r="U12" s="107">
        <v>2632.4141683176608</v>
      </c>
      <c r="V12" s="107">
        <v>6257.7517099999995</v>
      </c>
      <c r="W12" s="107">
        <v>5528.2845099999995</v>
      </c>
      <c r="X12" s="107">
        <v>0</v>
      </c>
      <c r="Y12" s="107">
        <v>8973.0851199999997</v>
      </c>
      <c r="Z12" s="107">
        <v>0</v>
      </c>
      <c r="AA12" s="107">
        <v>0</v>
      </c>
      <c r="AB12" s="107">
        <v>1052.17</v>
      </c>
      <c r="AC12" s="107">
        <v>350.92389999999989</v>
      </c>
      <c r="AD12" s="107">
        <v>11463.98409</v>
      </c>
      <c r="AE12" s="107">
        <v>2796.3049100000017</v>
      </c>
      <c r="AF12" s="107">
        <v>0</v>
      </c>
      <c r="AG12" s="107">
        <v>0.50802043000000008</v>
      </c>
      <c r="AH12" s="107">
        <v>3088.6316671487107</v>
      </c>
      <c r="AI12" s="107">
        <v>33460.954010000001</v>
      </c>
      <c r="AJ12" s="107">
        <v>20439.211729999999</v>
      </c>
      <c r="AK12" s="107">
        <v>257958.35362347614</v>
      </c>
    </row>
    <row r="13" spans="1:37" x14ac:dyDescent="0.2">
      <c r="A13" s="273" t="s">
        <v>1177</v>
      </c>
      <c r="B13" s="107">
        <v>369.28205000000543</v>
      </c>
      <c r="C13" s="107">
        <v>1141.6691099999998</v>
      </c>
      <c r="D13" s="107">
        <v>2377.1658713913116</v>
      </c>
      <c r="E13" s="107">
        <v>922.79981228708868</v>
      </c>
      <c r="F13" s="107">
        <v>2298.94434</v>
      </c>
      <c r="G13" s="107">
        <v>0</v>
      </c>
      <c r="H13" s="107">
        <v>570.40971000000002</v>
      </c>
      <c r="I13" s="107">
        <v>2776.2208500000011</v>
      </c>
      <c r="J13" s="107">
        <v>0</v>
      </c>
      <c r="K13" s="107">
        <v>1806.7300600000003</v>
      </c>
      <c r="L13" s="107">
        <v>0</v>
      </c>
      <c r="M13" s="107">
        <v>5.7969891950380248</v>
      </c>
      <c r="N13" s="107">
        <v>11.429440000000001</v>
      </c>
      <c r="O13" s="107">
        <v>2496.3333200000002</v>
      </c>
      <c r="P13" s="107">
        <v>0</v>
      </c>
      <c r="Q13" s="107">
        <v>1269.0714500000001</v>
      </c>
      <c r="R13" s="107">
        <v>0</v>
      </c>
      <c r="S13" s="107">
        <v>583.89860999999996</v>
      </c>
      <c r="T13" s="107">
        <v>186.43471</v>
      </c>
      <c r="U13" s="107">
        <v>891.33540298101968</v>
      </c>
      <c r="V13" s="107">
        <v>17.936160000000001</v>
      </c>
      <c r="W13" s="107">
        <v>1147.1199800000002</v>
      </c>
      <c r="X13" s="107">
        <v>0.2145</v>
      </c>
      <c r="Y13" s="107">
        <v>5.5607899999999999</v>
      </c>
      <c r="Z13" s="107">
        <v>0</v>
      </c>
      <c r="AA13" s="107">
        <v>7581.0567994999983</v>
      </c>
      <c r="AB13" s="107">
        <v>9.2859999999999996</v>
      </c>
      <c r="AC13" s="107">
        <v>416.57723999999996</v>
      </c>
      <c r="AD13" s="107">
        <v>2.31894</v>
      </c>
      <c r="AE13" s="107">
        <v>259.5829928</v>
      </c>
      <c r="AF13" s="107">
        <v>7.6999999999999999E-2</v>
      </c>
      <c r="AG13" s="107">
        <v>37.593511819999996</v>
      </c>
      <c r="AH13" s="107">
        <v>1655.5097653539462</v>
      </c>
      <c r="AI13" s="107">
        <v>0</v>
      </c>
      <c r="AJ13" s="107">
        <v>915.67545999999993</v>
      </c>
      <c r="AK13" s="107">
        <v>29756.030865328401</v>
      </c>
    </row>
    <row r="14" spans="1:37" ht="13.5" thickBot="1" x14ac:dyDescent="0.25">
      <c r="A14" s="273" t="s">
        <v>1056</v>
      </c>
      <c r="B14" s="107">
        <v>0</v>
      </c>
      <c r="C14" s="107">
        <v>0</v>
      </c>
      <c r="D14" s="107">
        <v>0</v>
      </c>
      <c r="E14" s="107">
        <v>0</v>
      </c>
      <c r="F14" s="107">
        <v>0</v>
      </c>
      <c r="G14" s="107">
        <v>0</v>
      </c>
      <c r="H14" s="107">
        <v>0</v>
      </c>
      <c r="I14" s="107">
        <v>2.3800000000000002E-2</v>
      </c>
      <c r="J14" s="107">
        <v>0</v>
      </c>
      <c r="K14" s="107">
        <v>0</v>
      </c>
      <c r="L14" s="107">
        <v>0</v>
      </c>
      <c r="M14" s="107">
        <v>0</v>
      </c>
      <c r="N14" s="107">
        <v>0</v>
      </c>
      <c r="O14" s="107">
        <v>0</v>
      </c>
      <c r="P14" s="107">
        <v>0</v>
      </c>
      <c r="Q14" s="107">
        <v>0</v>
      </c>
      <c r="R14" s="107">
        <v>0</v>
      </c>
      <c r="S14" s="107">
        <v>0</v>
      </c>
      <c r="T14" s="107">
        <v>0</v>
      </c>
      <c r="U14" s="107">
        <v>14.03798000000231</v>
      </c>
      <c r="V14" s="107">
        <v>0</v>
      </c>
      <c r="W14" s="107">
        <v>0</v>
      </c>
      <c r="X14" s="107">
        <v>0</v>
      </c>
      <c r="Y14" s="107">
        <v>0</v>
      </c>
      <c r="Z14" s="107">
        <v>0</v>
      </c>
      <c r="AA14" s="107">
        <v>0</v>
      </c>
      <c r="AB14" s="107">
        <v>0</v>
      </c>
      <c r="AC14" s="107">
        <v>0.224</v>
      </c>
      <c r="AD14" s="107">
        <v>0</v>
      </c>
      <c r="AE14" s="107">
        <v>0</v>
      </c>
      <c r="AF14" s="107">
        <v>0</v>
      </c>
      <c r="AG14" s="107">
        <v>0</v>
      </c>
      <c r="AH14" s="107">
        <v>0</v>
      </c>
      <c r="AI14" s="107">
        <v>0</v>
      </c>
      <c r="AJ14" s="107">
        <v>0</v>
      </c>
      <c r="AK14" s="107">
        <v>14.28578000000231</v>
      </c>
    </row>
    <row r="15" spans="1:37" s="513" customFormat="1" ht="15" x14ac:dyDescent="0.2">
      <c r="A15" s="1650" t="s">
        <v>776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05"/>
    </row>
    <row r="16" spans="1:37" x14ac:dyDescent="0.2">
      <c r="A16" s="273" t="s">
        <v>1174</v>
      </c>
      <c r="B16" s="107">
        <v>0</v>
      </c>
      <c r="C16" s="107">
        <v>36981.867450000005</v>
      </c>
      <c r="D16" s="107">
        <v>14286.002500000002</v>
      </c>
      <c r="E16" s="107">
        <v>19558.977029999998</v>
      </c>
      <c r="F16" s="107">
        <v>543.84709999999995</v>
      </c>
      <c r="G16" s="107">
        <v>0</v>
      </c>
      <c r="H16" s="107">
        <v>0</v>
      </c>
      <c r="I16" s="107">
        <v>5704.8256799999908</v>
      </c>
      <c r="J16" s="107">
        <v>0</v>
      </c>
      <c r="K16" s="107">
        <v>177.11743500000387</v>
      </c>
      <c r="L16" s="107">
        <v>0</v>
      </c>
      <c r="M16" s="107">
        <v>3.7440500000000001</v>
      </c>
      <c r="N16" s="107">
        <v>30.108766715951422</v>
      </c>
      <c r="O16" s="107">
        <v>5473.8461699999998</v>
      </c>
      <c r="P16" s="107">
        <v>0</v>
      </c>
      <c r="Q16" s="107">
        <v>145.70160000000004</v>
      </c>
      <c r="R16" s="107">
        <v>0</v>
      </c>
      <c r="S16" s="107">
        <v>26.64526</v>
      </c>
      <c r="T16" s="107">
        <v>42969.273829999998</v>
      </c>
      <c r="U16" s="107">
        <v>14733.39573</v>
      </c>
      <c r="V16" s="107">
        <v>770.41994999999997</v>
      </c>
      <c r="W16" s="107">
        <v>208.06206999999998</v>
      </c>
      <c r="X16" s="107">
        <v>1.6420000000000001E-2</v>
      </c>
      <c r="Y16" s="107">
        <v>515.14486999999997</v>
      </c>
      <c r="Z16" s="107">
        <v>5.9443999999999999</v>
      </c>
      <c r="AA16" s="107">
        <v>6551.9731900000052</v>
      </c>
      <c r="AB16" s="107">
        <v>0.70599999999999996</v>
      </c>
      <c r="AC16" s="107">
        <v>494.20778999999999</v>
      </c>
      <c r="AD16" s="107">
        <v>15.718200000000001</v>
      </c>
      <c r="AE16" s="107">
        <v>6001.5281099999984</v>
      </c>
      <c r="AF16" s="107">
        <v>0</v>
      </c>
      <c r="AG16" s="107">
        <v>0.39336050000000006</v>
      </c>
      <c r="AH16" s="107">
        <v>151575.96593999999</v>
      </c>
      <c r="AI16" s="107">
        <v>1121.08609</v>
      </c>
      <c r="AJ16" s="107">
        <v>492.27312999999998</v>
      </c>
      <c r="AK16" s="107">
        <v>308388.79212221596</v>
      </c>
    </row>
    <row r="17" spans="1:37" x14ac:dyDescent="0.2">
      <c r="A17" s="273" t="s">
        <v>1175</v>
      </c>
      <c r="B17" s="107">
        <v>0</v>
      </c>
      <c r="C17" s="107">
        <v>55021.927910000006</v>
      </c>
      <c r="D17" s="107">
        <v>214147.05302999969</v>
      </c>
      <c r="E17" s="107">
        <v>95216.741209999745</v>
      </c>
      <c r="F17" s="107">
        <v>1295.7474200000001</v>
      </c>
      <c r="G17" s="107">
        <v>0</v>
      </c>
      <c r="H17" s="107">
        <v>0</v>
      </c>
      <c r="I17" s="107">
        <v>61231.659070000038</v>
      </c>
      <c r="J17" s="107">
        <v>0</v>
      </c>
      <c r="K17" s="107">
        <v>6031.1151849999969</v>
      </c>
      <c r="L17" s="107">
        <v>0</v>
      </c>
      <c r="M17" s="107">
        <v>49.964940000000006</v>
      </c>
      <c r="N17" s="107">
        <v>771.58760328404867</v>
      </c>
      <c r="O17" s="107">
        <v>45519.212110000008</v>
      </c>
      <c r="P17" s="107">
        <v>0</v>
      </c>
      <c r="Q17" s="107">
        <v>27541.703650000003</v>
      </c>
      <c r="R17" s="107">
        <v>0</v>
      </c>
      <c r="S17" s="107">
        <v>684.01197999999999</v>
      </c>
      <c r="T17" s="107">
        <v>64459.934049999996</v>
      </c>
      <c r="U17" s="107">
        <v>25928.566550000007</v>
      </c>
      <c r="V17" s="107">
        <v>159.98558999999958</v>
      </c>
      <c r="W17" s="107">
        <v>1379.2212500000001</v>
      </c>
      <c r="X17" s="107">
        <v>3.1204899999999998</v>
      </c>
      <c r="Y17" s="107">
        <v>376.47808999999995</v>
      </c>
      <c r="Z17" s="107">
        <v>121.17014999999999</v>
      </c>
      <c r="AA17" s="107">
        <v>19034.988310000001</v>
      </c>
      <c r="AB17" s="107">
        <v>0</v>
      </c>
      <c r="AC17" s="107">
        <v>2752.1874053999995</v>
      </c>
      <c r="AD17" s="107">
        <v>14.199</v>
      </c>
      <c r="AE17" s="107">
        <v>3766.2441266000005</v>
      </c>
      <c r="AF17" s="107">
        <v>0</v>
      </c>
      <c r="AG17" s="107">
        <v>72.378332000000015</v>
      </c>
      <c r="AH17" s="107">
        <v>119380.41365</v>
      </c>
      <c r="AI17" s="107">
        <v>0</v>
      </c>
      <c r="AJ17" s="107">
        <v>7093.3608000000004</v>
      </c>
      <c r="AK17" s="107">
        <v>752052.97190228361</v>
      </c>
    </row>
    <row r="18" spans="1:37" x14ac:dyDescent="0.2">
      <c r="A18" s="273" t="s">
        <v>1176</v>
      </c>
      <c r="B18" s="107">
        <v>0</v>
      </c>
      <c r="C18" s="107">
        <v>19396.6299</v>
      </c>
      <c r="D18" s="107">
        <v>6702.7213499999989</v>
      </c>
      <c r="E18" s="107">
        <v>7050.7300900000037</v>
      </c>
      <c r="F18" s="107">
        <v>0</v>
      </c>
      <c r="G18" s="107">
        <v>0</v>
      </c>
      <c r="H18" s="107">
        <v>0</v>
      </c>
      <c r="I18" s="107">
        <v>3355.4163799999938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  <c r="O18" s="107">
        <v>68.968220000000002</v>
      </c>
      <c r="P18" s="107">
        <v>0</v>
      </c>
      <c r="Q18" s="107">
        <v>11254.92727</v>
      </c>
      <c r="R18" s="107">
        <v>0</v>
      </c>
      <c r="S18" s="107">
        <v>0.63700999999999997</v>
      </c>
      <c r="T18" s="107">
        <v>39.230270000000004</v>
      </c>
      <c r="U18" s="107">
        <v>132.61790999999999</v>
      </c>
      <c r="V18" s="107">
        <v>5623.4659999999994</v>
      </c>
      <c r="W18" s="107">
        <v>9.2844700000000007</v>
      </c>
      <c r="X18" s="107">
        <v>0</v>
      </c>
      <c r="Y18" s="107">
        <v>411.30905000000001</v>
      </c>
      <c r="Z18" s="107">
        <v>0</v>
      </c>
      <c r="AA18" s="107">
        <v>0</v>
      </c>
      <c r="AB18" s="107">
        <v>0</v>
      </c>
      <c r="AC18" s="107">
        <v>4.7907200000000003</v>
      </c>
      <c r="AD18" s="107">
        <v>3857.3592799999997</v>
      </c>
      <c r="AE18" s="107">
        <v>2655.2902800000006</v>
      </c>
      <c r="AF18" s="107">
        <v>0</v>
      </c>
      <c r="AG18" s="107">
        <v>7.8672099999999995E-2</v>
      </c>
      <c r="AH18" s="107">
        <v>85785.797630000015</v>
      </c>
      <c r="AI18" s="107">
        <v>30459.129410000001</v>
      </c>
      <c r="AJ18" s="107">
        <v>23030.202090000002</v>
      </c>
      <c r="AK18" s="107">
        <v>199838.5860021</v>
      </c>
    </row>
    <row r="19" spans="1:37" x14ac:dyDescent="0.2">
      <c r="A19" s="273" t="s">
        <v>1177</v>
      </c>
      <c r="B19" s="107">
        <v>0</v>
      </c>
      <c r="C19" s="107">
        <v>43695.767740000003</v>
      </c>
      <c r="D19" s="107">
        <v>84798.36662999999</v>
      </c>
      <c r="E19" s="107">
        <v>60084.284859999978</v>
      </c>
      <c r="F19" s="107">
        <v>223.54606000000001</v>
      </c>
      <c r="G19" s="107">
        <v>0</v>
      </c>
      <c r="H19" s="107">
        <v>0</v>
      </c>
      <c r="I19" s="107">
        <v>6697.2622800000008</v>
      </c>
      <c r="J19" s="107">
        <v>0</v>
      </c>
      <c r="K19" s="107">
        <v>40.162850000000006</v>
      </c>
      <c r="L19" s="107">
        <v>0</v>
      </c>
      <c r="M19" s="107">
        <v>0</v>
      </c>
      <c r="N19" s="107">
        <v>0.84125000000000005</v>
      </c>
      <c r="O19" s="107">
        <v>13839.11544</v>
      </c>
      <c r="P19" s="107">
        <v>0</v>
      </c>
      <c r="Q19" s="107">
        <v>7640.4776099999999</v>
      </c>
      <c r="R19" s="107">
        <v>0</v>
      </c>
      <c r="S19" s="107">
        <v>7.22159</v>
      </c>
      <c r="T19" s="107">
        <v>25360.892480000002</v>
      </c>
      <c r="U19" s="107">
        <v>25047.964050000002</v>
      </c>
      <c r="V19" s="107">
        <v>18.048939999999998</v>
      </c>
      <c r="W19" s="107">
        <v>168.85611</v>
      </c>
      <c r="X19" s="107">
        <v>0</v>
      </c>
      <c r="Y19" s="107">
        <v>0</v>
      </c>
      <c r="Z19" s="107">
        <v>0</v>
      </c>
      <c r="AA19" s="107">
        <v>25648.236250000002</v>
      </c>
      <c r="AB19" s="107">
        <v>0</v>
      </c>
      <c r="AC19" s="107">
        <v>1534.28772</v>
      </c>
      <c r="AD19" s="107">
        <v>0</v>
      </c>
      <c r="AE19" s="107">
        <v>93.206836300000006</v>
      </c>
      <c r="AF19" s="107">
        <v>0</v>
      </c>
      <c r="AG19" s="107">
        <v>5.8217354000000006</v>
      </c>
      <c r="AH19" s="107">
        <v>56651.715649999998</v>
      </c>
      <c r="AI19" s="107">
        <v>0</v>
      </c>
      <c r="AJ19" s="107">
        <v>32.22269</v>
      </c>
      <c r="AK19" s="107">
        <v>351588.29877170007</v>
      </c>
    </row>
    <row r="20" spans="1:37" ht="13.5" thickBot="1" x14ac:dyDescent="0.25">
      <c r="A20" s="298" t="s">
        <v>1056</v>
      </c>
      <c r="B20" s="108">
        <v>0</v>
      </c>
      <c r="C20" s="108">
        <v>0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1.4202100000000004</v>
      </c>
      <c r="J20" s="108">
        <v>0</v>
      </c>
      <c r="K20" s="108">
        <v>0</v>
      </c>
      <c r="L20" s="108">
        <v>0</v>
      </c>
      <c r="M20" s="108">
        <v>0</v>
      </c>
      <c r="N20" s="108">
        <v>0</v>
      </c>
      <c r="O20" s="108">
        <v>0</v>
      </c>
      <c r="P20" s="108">
        <v>0</v>
      </c>
      <c r="Q20" s="108">
        <v>0</v>
      </c>
      <c r="R20" s="108">
        <v>0</v>
      </c>
      <c r="S20" s="108">
        <v>0</v>
      </c>
      <c r="T20" s="108">
        <v>0</v>
      </c>
      <c r="U20" s="108">
        <v>557.21742000000017</v>
      </c>
      <c r="V20" s="108">
        <v>0</v>
      </c>
      <c r="W20" s="108">
        <v>0</v>
      </c>
      <c r="X20" s="108">
        <v>0</v>
      </c>
      <c r="Y20" s="108">
        <v>0</v>
      </c>
      <c r="Z20" s="108">
        <v>0</v>
      </c>
      <c r="AA20" s="108">
        <v>0</v>
      </c>
      <c r="AB20" s="108">
        <v>0</v>
      </c>
      <c r="AC20" s="108">
        <v>0</v>
      </c>
      <c r="AD20" s="108">
        <v>0</v>
      </c>
      <c r="AE20" s="108">
        <v>0</v>
      </c>
      <c r="AF20" s="108">
        <v>0</v>
      </c>
      <c r="AG20" s="108">
        <v>0</v>
      </c>
      <c r="AH20" s="108">
        <v>0</v>
      </c>
      <c r="AI20" s="108">
        <v>0</v>
      </c>
      <c r="AJ20" s="108">
        <v>0</v>
      </c>
      <c r="AK20" s="108">
        <v>558.63763000000017</v>
      </c>
    </row>
    <row r="21" spans="1:37" ht="15" x14ac:dyDescent="0.2">
      <c r="A21" s="1628" t="s">
        <v>777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07"/>
    </row>
    <row r="22" spans="1:37" x14ac:dyDescent="0.2">
      <c r="A22" s="273" t="s">
        <v>1174</v>
      </c>
      <c r="B22" s="107">
        <v>0</v>
      </c>
      <c r="C22" s="107">
        <v>3881.1114300000008</v>
      </c>
      <c r="D22" s="107">
        <v>740.35052000000007</v>
      </c>
      <c r="E22" s="107">
        <v>5694.4203499999994</v>
      </c>
      <c r="F22" s="107">
        <v>357.74358000000001</v>
      </c>
      <c r="G22" s="107">
        <v>0</v>
      </c>
      <c r="H22" s="107">
        <v>4173.47012</v>
      </c>
      <c r="I22" s="107">
        <v>378.10876000000007</v>
      </c>
      <c r="J22" s="107">
        <v>0</v>
      </c>
      <c r="K22" s="107">
        <v>147.39916000000667</v>
      </c>
      <c r="L22" s="107">
        <v>0</v>
      </c>
      <c r="M22" s="107">
        <v>98.617100000000008</v>
      </c>
      <c r="N22" s="107">
        <v>155.50459000000001</v>
      </c>
      <c r="O22" s="107">
        <v>482.66685999999999</v>
      </c>
      <c r="P22" s="107">
        <v>0</v>
      </c>
      <c r="Q22" s="107">
        <v>1100.4414400000001</v>
      </c>
      <c r="R22" s="107">
        <v>0</v>
      </c>
      <c r="S22" s="107">
        <v>306.73654000000005</v>
      </c>
      <c r="T22" s="107">
        <v>307.13448</v>
      </c>
      <c r="U22" s="107">
        <v>1410.6205</v>
      </c>
      <c r="V22" s="107">
        <v>805.1628199999999</v>
      </c>
      <c r="W22" s="107">
        <v>731.68875000000003</v>
      </c>
      <c r="X22" s="107">
        <v>72.084789999999998</v>
      </c>
      <c r="Y22" s="107">
        <v>246.00059999999996</v>
      </c>
      <c r="Z22" s="107">
        <v>57.952559999999998</v>
      </c>
      <c r="AA22" s="107">
        <v>4261.5399100000013</v>
      </c>
      <c r="AB22" s="107">
        <v>158.29599999999999</v>
      </c>
      <c r="AC22" s="107">
        <v>1162.7368700000002</v>
      </c>
      <c r="AD22" s="107">
        <v>135.69298999999998</v>
      </c>
      <c r="AE22" s="107">
        <v>912.90443000000005</v>
      </c>
      <c r="AF22" s="107">
        <v>34.107769999999995</v>
      </c>
      <c r="AG22" s="107">
        <v>60.429805950000002</v>
      </c>
      <c r="AH22" s="107">
        <v>1414.7940599998831</v>
      </c>
      <c r="AI22" s="107">
        <v>135.45232000000001</v>
      </c>
      <c r="AJ22" s="107">
        <v>671.76134000000025</v>
      </c>
      <c r="AK22" s="107">
        <v>30094.930445949896</v>
      </c>
    </row>
    <row r="23" spans="1:37" x14ac:dyDescent="0.2">
      <c r="A23" s="273" t="s">
        <v>1175</v>
      </c>
      <c r="B23" s="107">
        <v>0</v>
      </c>
      <c r="C23" s="107">
        <v>366359.50287000003</v>
      </c>
      <c r="D23" s="107">
        <v>249734.33097000024</v>
      </c>
      <c r="E23" s="107">
        <v>575289.26797999803</v>
      </c>
      <c r="F23" s="107">
        <v>39522.421120000006</v>
      </c>
      <c r="G23" s="107">
        <v>0</v>
      </c>
      <c r="H23" s="107">
        <v>64391.000629999988</v>
      </c>
      <c r="I23" s="107">
        <v>568877.78570000001</v>
      </c>
      <c r="J23" s="107">
        <v>0</v>
      </c>
      <c r="K23" s="107">
        <v>9086.0107899999948</v>
      </c>
      <c r="L23" s="107">
        <v>0</v>
      </c>
      <c r="M23" s="107">
        <v>5137.1536799999994</v>
      </c>
      <c r="N23" s="107">
        <v>37453.777170000001</v>
      </c>
      <c r="O23" s="107">
        <v>202576.54525000005</v>
      </c>
      <c r="P23" s="107">
        <v>0</v>
      </c>
      <c r="Q23" s="107">
        <v>98648.651579999932</v>
      </c>
      <c r="R23" s="107">
        <v>518.63747000000001</v>
      </c>
      <c r="S23" s="107">
        <v>32077.33222</v>
      </c>
      <c r="T23" s="107">
        <v>211780.40466999996</v>
      </c>
      <c r="U23" s="107">
        <v>138192.53982000006</v>
      </c>
      <c r="V23" s="107">
        <v>45735.310870000001</v>
      </c>
      <c r="W23" s="107">
        <v>82869.868220000004</v>
      </c>
      <c r="X23" s="107">
        <v>4217.4794599999996</v>
      </c>
      <c r="Y23" s="107">
        <v>21380.240740000019</v>
      </c>
      <c r="Z23" s="107">
        <v>47287.726520000004</v>
      </c>
      <c r="AA23" s="107">
        <v>101392.26326999997</v>
      </c>
      <c r="AB23" s="107">
        <v>23942.152999999998</v>
      </c>
      <c r="AC23" s="107">
        <v>57786.720664500019</v>
      </c>
      <c r="AD23" s="107">
        <v>4984.8241699999999</v>
      </c>
      <c r="AE23" s="107">
        <v>89157.866472946043</v>
      </c>
      <c r="AF23" s="107">
        <v>109.44524</v>
      </c>
      <c r="AG23" s="107">
        <v>11119.084294800001</v>
      </c>
      <c r="AH23" s="107">
        <v>115683.2252700001</v>
      </c>
      <c r="AI23" s="107">
        <v>0</v>
      </c>
      <c r="AJ23" s="107">
        <v>28883.603789999997</v>
      </c>
      <c r="AK23" s="107">
        <v>3234195.1739022443</v>
      </c>
    </row>
    <row r="24" spans="1:37" x14ac:dyDescent="0.2">
      <c r="A24" s="273" t="s">
        <v>1176</v>
      </c>
      <c r="B24" s="107">
        <v>0</v>
      </c>
      <c r="C24" s="107">
        <v>22940.656069999997</v>
      </c>
      <c r="D24" s="107">
        <v>2451.0740699999997</v>
      </c>
      <c r="E24" s="107">
        <v>55681.591460000003</v>
      </c>
      <c r="F24" s="107">
        <v>8.079229999999999</v>
      </c>
      <c r="G24" s="107">
        <v>0</v>
      </c>
      <c r="H24" s="107">
        <v>1570.5976600000001</v>
      </c>
      <c r="I24" s="107">
        <v>14592.762270000007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  <c r="O24" s="107">
        <v>429.35127</v>
      </c>
      <c r="P24" s="107">
        <v>0</v>
      </c>
      <c r="Q24" s="107">
        <v>86294.837780000089</v>
      </c>
      <c r="R24" s="107">
        <v>0</v>
      </c>
      <c r="S24" s="107">
        <v>87.493870000000001</v>
      </c>
      <c r="T24" s="107">
        <v>3106.9576899999997</v>
      </c>
      <c r="U24" s="107">
        <v>8544.935660000001</v>
      </c>
      <c r="V24" s="107">
        <v>8322.1880300000012</v>
      </c>
      <c r="W24" s="107">
        <v>0</v>
      </c>
      <c r="X24" s="107">
        <v>0</v>
      </c>
      <c r="Y24" s="107">
        <v>3169.44992</v>
      </c>
      <c r="Z24" s="107">
        <v>0</v>
      </c>
      <c r="AA24" s="107">
        <v>0</v>
      </c>
      <c r="AB24" s="107">
        <v>9778.9789999999994</v>
      </c>
      <c r="AC24" s="107">
        <v>860.02463999999998</v>
      </c>
      <c r="AD24" s="107">
        <v>2580.0939100000001</v>
      </c>
      <c r="AE24" s="107">
        <v>4859.5831700009976</v>
      </c>
      <c r="AF24" s="107">
        <v>0</v>
      </c>
      <c r="AG24" s="107">
        <v>12.085961190000001</v>
      </c>
      <c r="AH24" s="107">
        <v>36276.332800000011</v>
      </c>
      <c r="AI24" s="107">
        <v>37052.302520000005</v>
      </c>
      <c r="AJ24" s="107">
        <v>19411.826589999997</v>
      </c>
      <c r="AK24" s="107">
        <v>318031.20357119106</v>
      </c>
    </row>
    <row r="25" spans="1:37" x14ac:dyDescent="0.2">
      <c r="A25" s="273" t="s">
        <v>1177</v>
      </c>
      <c r="B25" s="107">
        <v>0</v>
      </c>
      <c r="C25" s="107">
        <v>12858.05227</v>
      </c>
      <c r="D25" s="107">
        <v>6844.0163499999999</v>
      </c>
      <c r="E25" s="107">
        <v>26350.516090000001</v>
      </c>
      <c r="F25" s="107">
        <v>2834.2681899999998</v>
      </c>
      <c r="G25" s="107">
        <v>0</v>
      </c>
      <c r="H25" s="107">
        <v>2256.88472</v>
      </c>
      <c r="I25" s="107">
        <v>14835.884709999995</v>
      </c>
      <c r="J25" s="107">
        <v>0</v>
      </c>
      <c r="K25" s="107">
        <v>3851.60979</v>
      </c>
      <c r="L25" s="107">
        <v>0</v>
      </c>
      <c r="M25" s="107">
        <v>14.4114</v>
      </c>
      <c r="N25" s="107">
        <v>217.51525000000001</v>
      </c>
      <c r="O25" s="107">
        <v>27807.243549999999</v>
      </c>
      <c r="P25" s="107">
        <v>0</v>
      </c>
      <c r="Q25" s="107">
        <v>8082.6896299999989</v>
      </c>
      <c r="R25" s="107">
        <v>0</v>
      </c>
      <c r="S25" s="107">
        <v>1968.3696399999999</v>
      </c>
      <c r="T25" s="107">
        <v>15979.126269999999</v>
      </c>
      <c r="U25" s="107">
        <v>2289.2851600000004</v>
      </c>
      <c r="V25" s="107">
        <v>260.19646999999998</v>
      </c>
      <c r="W25" s="107">
        <v>13749.421130000001</v>
      </c>
      <c r="X25" s="107">
        <v>0</v>
      </c>
      <c r="Y25" s="107">
        <v>0</v>
      </c>
      <c r="Z25" s="107">
        <v>0</v>
      </c>
      <c r="AA25" s="107">
        <v>36568.208260000014</v>
      </c>
      <c r="AB25" s="107">
        <v>198.40799999999999</v>
      </c>
      <c r="AC25" s="107">
        <v>4261.2256500000003</v>
      </c>
      <c r="AD25" s="107">
        <v>97.582229999999996</v>
      </c>
      <c r="AE25" s="107">
        <v>2704.6852600000002</v>
      </c>
      <c r="AF25" s="107">
        <v>2.0387499999999998</v>
      </c>
      <c r="AG25" s="107">
        <v>894.36112805999994</v>
      </c>
      <c r="AH25" s="107">
        <v>6249.6481800000029</v>
      </c>
      <c r="AI25" s="107">
        <v>0</v>
      </c>
      <c r="AJ25" s="107">
        <v>4320.0516100000004</v>
      </c>
      <c r="AK25" s="107">
        <v>195495.69968805998</v>
      </c>
    </row>
    <row r="26" spans="1:37" ht="13.5" thickBot="1" x14ac:dyDescent="0.25">
      <c r="A26" s="293" t="s">
        <v>1056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1867.4829699999989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-4.7910600000000008</v>
      </c>
      <c r="AD26" s="107">
        <v>0</v>
      </c>
      <c r="AE26" s="107">
        <v>0</v>
      </c>
      <c r="AF26" s="107">
        <v>0</v>
      </c>
      <c r="AG26" s="107">
        <v>0</v>
      </c>
      <c r="AH26" s="107">
        <v>0</v>
      </c>
      <c r="AI26" s="107">
        <v>0</v>
      </c>
      <c r="AJ26" s="107">
        <v>0</v>
      </c>
      <c r="AK26" s="107">
        <v>1862.6919099999989</v>
      </c>
    </row>
    <row r="27" spans="1:37" s="513" customFormat="1" ht="15" x14ac:dyDescent="0.2">
      <c r="A27" s="1650" t="s">
        <v>778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05"/>
    </row>
    <row r="28" spans="1:37" x14ac:dyDescent="0.2">
      <c r="A28" s="273" t="s">
        <v>1174</v>
      </c>
      <c r="B28" s="107">
        <v>0</v>
      </c>
      <c r="C28" s="107">
        <v>0</v>
      </c>
      <c r="D28" s="107">
        <v>0</v>
      </c>
      <c r="E28" s="107">
        <v>0</v>
      </c>
      <c r="F28" s="107">
        <v>0</v>
      </c>
      <c r="G28" s="107">
        <v>0</v>
      </c>
      <c r="H28" s="107">
        <v>0</v>
      </c>
      <c r="I28" s="107">
        <v>0</v>
      </c>
      <c r="J28" s="107">
        <v>0</v>
      </c>
      <c r="K28" s="107">
        <v>0</v>
      </c>
      <c r="L28" s="107">
        <v>0</v>
      </c>
      <c r="M28" s="107">
        <v>0</v>
      </c>
      <c r="N28" s="107">
        <v>0</v>
      </c>
      <c r="O28" s="107">
        <v>0</v>
      </c>
      <c r="P28" s="107">
        <v>0</v>
      </c>
      <c r="Q28" s="107">
        <v>0</v>
      </c>
      <c r="R28" s="107">
        <v>0</v>
      </c>
      <c r="S28" s="107">
        <v>0</v>
      </c>
      <c r="T28" s="107">
        <v>0</v>
      </c>
      <c r="U28" s="107">
        <v>0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7">
        <v>0</v>
      </c>
      <c r="AB28" s="107">
        <v>0</v>
      </c>
      <c r="AC28" s="107">
        <v>179.66720999999998</v>
      </c>
      <c r="AD28" s="107">
        <v>0</v>
      </c>
      <c r="AE28" s="107">
        <v>0</v>
      </c>
      <c r="AF28" s="107">
        <v>0</v>
      </c>
      <c r="AG28" s="107">
        <v>0</v>
      </c>
      <c r="AH28" s="107">
        <v>0</v>
      </c>
      <c r="AI28" s="107">
        <v>0</v>
      </c>
      <c r="AJ28" s="107">
        <v>0</v>
      </c>
      <c r="AK28" s="107">
        <v>179.66720999999998</v>
      </c>
    </row>
    <row r="29" spans="1:37" x14ac:dyDescent="0.2">
      <c r="A29" s="273" t="s">
        <v>1175</v>
      </c>
      <c r="B29" s="107">
        <v>0</v>
      </c>
      <c r="C29" s="107">
        <v>0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589.45780999999999</v>
      </c>
      <c r="AD29" s="107">
        <v>0</v>
      </c>
      <c r="AE29" s="107">
        <v>0</v>
      </c>
      <c r="AF29" s="107">
        <v>0</v>
      </c>
      <c r="AG29" s="107">
        <v>0</v>
      </c>
      <c r="AH29" s="107">
        <v>0</v>
      </c>
      <c r="AI29" s="107">
        <v>0</v>
      </c>
      <c r="AJ29" s="107">
        <v>0</v>
      </c>
      <c r="AK29" s="107">
        <v>589.45780999999999</v>
      </c>
    </row>
    <row r="30" spans="1:37" x14ac:dyDescent="0.2">
      <c r="A30" s="273" t="s">
        <v>1176</v>
      </c>
      <c r="B30" s="107">
        <v>0</v>
      </c>
      <c r="C30" s="107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0</v>
      </c>
      <c r="AD30" s="107">
        <v>0</v>
      </c>
      <c r="AE30" s="107">
        <v>0</v>
      </c>
      <c r="AF30" s="107">
        <v>0</v>
      </c>
      <c r="AG30" s="107">
        <v>0</v>
      </c>
      <c r="AH30" s="107">
        <v>0</v>
      </c>
      <c r="AI30" s="107">
        <v>0</v>
      </c>
      <c r="AJ30" s="107">
        <v>0</v>
      </c>
      <c r="AK30" s="107">
        <v>0</v>
      </c>
    </row>
    <row r="31" spans="1:37" x14ac:dyDescent="0.2">
      <c r="A31" s="273" t="s">
        <v>1177</v>
      </c>
      <c r="B31" s="107">
        <v>0</v>
      </c>
      <c r="C31" s="107">
        <v>0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48.163650000000004</v>
      </c>
      <c r="AD31" s="107">
        <v>0</v>
      </c>
      <c r="AE31" s="107">
        <v>0</v>
      </c>
      <c r="AF31" s="107">
        <v>0</v>
      </c>
      <c r="AG31" s="107">
        <v>0</v>
      </c>
      <c r="AH31" s="107">
        <v>0</v>
      </c>
      <c r="AI31" s="107">
        <v>0</v>
      </c>
      <c r="AJ31" s="107">
        <v>0</v>
      </c>
      <c r="AK31" s="107">
        <v>48.163650000000004</v>
      </c>
    </row>
    <row r="32" spans="1:37" ht="13.5" thickBot="1" x14ac:dyDescent="0.25">
      <c r="A32" s="298" t="s">
        <v>1056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</row>
    <row r="33" spans="1:37" ht="15" x14ac:dyDescent="0.2">
      <c r="A33" s="1651" t="s">
        <v>779</v>
      </c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</row>
    <row r="34" spans="1:37" x14ac:dyDescent="0.2">
      <c r="A34" s="273" t="s">
        <v>1174</v>
      </c>
      <c r="B34" s="107">
        <v>0</v>
      </c>
      <c r="C34" s="107">
        <v>30.349</v>
      </c>
      <c r="D34" s="107">
        <v>8.5863999999999994</v>
      </c>
      <c r="E34" s="107">
        <v>64.772940000000006</v>
      </c>
      <c r="F34" s="107">
        <v>153.69041000000001</v>
      </c>
      <c r="G34" s="107">
        <v>0</v>
      </c>
      <c r="H34" s="107">
        <v>0</v>
      </c>
      <c r="I34" s="107">
        <v>248.62714000000003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34109.716989999994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249.28495400000003</v>
      </c>
      <c r="AB34" s="107">
        <v>0</v>
      </c>
      <c r="AC34" s="107">
        <v>2994.3836499999998</v>
      </c>
      <c r="AD34" s="107">
        <v>0</v>
      </c>
      <c r="AE34" s="107">
        <v>4.9978699999999998</v>
      </c>
      <c r="AF34" s="107">
        <v>0</v>
      </c>
      <c r="AG34" s="107">
        <v>0</v>
      </c>
      <c r="AH34" s="107">
        <v>-12.82451999999998</v>
      </c>
      <c r="AI34" s="107">
        <v>0</v>
      </c>
      <c r="AJ34" s="107">
        <v>0</v>
      </c>
      <c r="AK34" s="107">
        <v>37851.584833999994</v>
      </c>
    </row>
    <row r="35" spans="1:37" x14ac:dyDescent="0.2">
      <c r="A35" s="273" t="s">
        <v>1175</v>
      </c>
      <c r="B35" s="107">
        <v>0</v>
      </c>
      <c r="C35" s="107">
        <v>801.06747999999993</v>
      </c>
      <c r="D35" s="107">
        <v>450.22427000000005</v>
      </c>
      <c r="E35" s="107">
        <v>6438.7922900000003</v>
      </c>
      <c r="F35" s="107">
        <v>0</v>
      </c>
      <c r="G35" s="107">
        <v>0</v>
      </c>
      <c r="H35" s="107">
        <v>0</v>
      </c>
      <c r="I35" s="107">
        <v>479.86970999999994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329.46681000000001</v>
      </c>
      <c r="P35" s="107">
        <v>0</v>
      </c>
      <c r="Q35" s="107">
        <v>6753.4127799999997</v>
      </c>
      <c r="R35" s="107">
        <v>0</v>
      </c>
      <c r="S35" s="107">
        <v>190.49117000000001</v>
      </c>
      <c r="T35" s="107">
        <v>0</v>
      </c>
      <c r="U35" s="107">
        <v>860.86615999999901</v>
      </c>
      <c r="V35" s="107">
        <v>357.39573000000001</v>
      </c>
      <c r="W35" s="107">
        <v>0</v>
      </c>
      <c r="X35" s="107">
        <v>0</v>
      </c>
      <c r="Y35" s="107">
        <v>0</v>
      </c>
      <c r="Z35" s="107">
        <v>0</v>
      </c>
      <c r="AA35" s="107">
        <v>203.1740859999999</v>
      </c>
      <c r="AB35" s="107">
        <v>0</v>
      </c>
      <c r="AC35" s="107">
        <v>168.59662000000003</v>
      </c>
      <c r="AD35" s="107">
        <v>59.84816</v>
      </c>
      <c r="AE35" s="107">
        <v>0</v>
      </c>
      <c r="AF35" s="107">
        <v>0</v>
      </c>
      <c r="AG35" s="107">
        <v>0</v>
      </c>
      <c r="AH35" s="107">
        <v>1318.6477600000001</v>
      </c>
      <c r="AI35" s="107">
        <v>0</v>
      </c>
      <c r="AJ35" s="107">
        <v>12.13171</v>
      </c>
      <c r="AK35" s="107">
        <v>18423.984736000002</v>
      </c>
    </row>
    <row r="36" spans="1:37" x14ac:dyDescent="0.2">
      <c r="A36" s="273" t="s">
        <v>1176</v>
      </c>
      <c r="B36" s="107">
        <v>0</v>
      </c>
      <c r="C36" s="107">
        <v>118.23044999999999</v>
      </c>
      <c r="D36" s="107">
        <v>103.93833000000001</v>
      </c>
      <c r="E36" s="107">
        <v>155.00167999999999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107">
        <v>0</v>
      </c>
      <c r="P36" s="107">
        <v>0</v>
      </c>
      <c r="Q36" s="107">
        <v>5398.2061900000008</v>
      </c>
      <c r="R36" s="107">
        <v>0</v>
      </c>
      <c r="S36" s="107">
        <v>0</v>
      </c>
      <c r="T36" s="107">
        <v>0</v>
      </c>
      <c r="U36" s="107">
        <v>166.89930999999999</v>
      </c>
      <c r="V36" s="107">
        <v>171.4083</v>
      </c>
      <c r="W36" s="107">
        <v>0</v>
      </c>
      <c r="X36" s="107">
        <v>0</v>
      </c>
      <c r="Y36" s="107">
        <v>0</v>
      </c>
      <c r="Z36" s="107">
        <v>0</v>
      </c>
      <c r="AA36" s="107">
        <v>0</v>
      </c>
      <c r="AB36" s="107">
        <v>0</v>
      </c>
      <c r="AC36" s="107">
        <v>-8.5307999999999993</v>
      </c>
      <c r="AD36" s="107">
        <v>0</v>
      </c>
      <c r="AE36" s="107">
        <v>0</v>
      </c>
      <c r="AF36" s="107">
        <v>0</v>
      </c>
      <c r="AG36" s="107">
        <v>0</v>
      </c>
      <c r="AH36" s="107">
        <v>39.80603</v>
      </c>
      <c r="AI36" s="107">
        <v>0</v>
      </c>
      <c r="AJ36" s="107">
        <v>52.97486</v>
      </c>
      <c r="AK36" s="107">
        <v>6197.9343500000014</v>
      </c>
    </row>
    <row r="37" spans="1:37" x14ac:dyDescent="0.2">
      <c r="A37" s="273" t="s">
        <v>1177</v>
      </c>
      <c r="B37" s="107">
        <v>0</v>
      </c>
      <c r="C37" s="107">
        <v>110.15925</v>
      </c>
      <c r="D37" s="107">
        <v>42.278289999999998</v>
      </c>
      <c r="E37" s="107">
        <v>676.2883599999999</v>
      </c>
      <c r="F37" s="107">
        <v>0</v>
      </c>
      <c r="G37" s="107">
        <v>0</v>
      </c>
      <c r="H37" s="107">
        <v>0</v>
      </c>
      <c r="I37" s="107">
        <v>-4.8443700000000005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198.87316000000001</v>
      </c>
      <c r="P37" s="107">
        <v>0</v>
      </c>
      <c r="Q37" s="107">
        <v>1427.2078000000001</v>
      </c>
      <c r="R37" s="107">
        <v>0</v>
      </c>
      <c r="S37" s="107">
        <v>0</v>
      </c>
      <c r="T37" s="107">
        <v>0</v>
      </c>
      <c r="U37" s="107">
        <v>57.492809999999999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7">
        <v>170.97239999999999</v>
      </c>
      <c r="AB37" s="107">
        <v>0</v>
      </c>
      <c r="AC37" s="107">
        <v>155.24437</v>
      </c>
      <c r="AD37" s="107">
        <v>0</v>
      </c>
      <c r="AE37" s="107">
        <v>717.74732999999992</v>
      </c>
      <c r="AF37" s="107">
        <v>0</v>
      </c>
      <c r="AG37" s="107">
        <v>0</v>
      </c>
      <c r="AH37" s="107">
        <v>450.17567999999994</v>
      </c>
      <c r="AI37" s="107">
        <v>0</v>
      </c>
      <c r="AJ37" s="107">
        <v>0</v>
      </c>
      <c r="AK37" s="107">
        <v>4001.5950799999996</v>
      </c>
    </row>
    <row r="38" spans="1:37" ht="13.5" thickBot="1" x14ac:dyDescent="0.25">
      <c r="A38" s="293" t="s">
        <v>1056</v>
      </c>
      <c r="B38" s="107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153.42764000000059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v>0</v>
      </c>
      <c r="AB38" s="107">
        <v>0</v>
      </c>
      <c r="AC38" s="107">
        <v>0</v>
      </c>
      <c r="AD38" s="107">
        <v>0</v>
      </c>
      <c r="AE38" s="107">
        <v>0</v>
      </c>
      <c r="AF38" s="107">
        <v>0</v>
      </c>
      <c r="AG38" s="107">
        <v>0</v>
      </c>
      <c r="AH38" s="107">
        <v>0</v>
      </c>
      <c r="AI38" s="107">
        <v>0</v>
      </c>
      <c r="AJ38" s="107">
        <v>0</v>
      </c>
      <c r="AK38" s="107">
        <v>153.42764000000059</v>
      </c>
    </row>
    <row r="39" spans="1:37" ht="15" x14ac:dyDescent="0.2">
      <c r="A39" s="1650" t="s">
        <v>780</v>
      </c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05"/>
    </row>
    <row r="40" spans="1:37" x14ac:dyDescent="0.2">
      <c r="A40" s="273" t="s">
        <v>1174</v>
      </c>
      <c r="B40" s="107">
        <v>0</v>
      </c>
      <c r="C40" s="107">
        <v>19.536159999999999</v>
      </c>
      <c r="D40" s="107">
        <v>-0.92549999999999999</v>
      </c>
      <c r="E40" s="107">
        <v>3872.8052300000004</v>
      </c>
      <c r="F40" s="107">
        <v>50.827359999999999</v>
      </c>
      <c r="G40" s="107">
        <v>0</v>
      </c>
      <c r="H40" s="107">
        <v>89.049669999999978</v>
      </c>
      <c r="I40" s="107">
        <v>1548.1959399999998</v>
      </c>
      <c r="J40" s="107">
        <v>0</v>
      </c>
      <c r="K40" s="107">
        <v>1.2497100000000001</v>
      </c>
      <c r="L40" s="107">
        <v>0</v>
      </c>
      <c r="M40" s="107">
        <v>2.0164499999999999</v>
      </c>
      <c r="N40" s="107">
        <v>0.63778000000000001</v>
      </c>
      <c r="O40" s="107">
        <v>46.194499999999998</v>
      </c>
      <c r="P40" s="107">
        <v>0</v>
      </c>
      <c r="Q40" s="107">
        <v>94.474850000000004</v>
      </c>
      <c r="R40" s="107">
        <v>0</v>
      </c>
      <c r="S40" s="107">
        <v>8.3707499999999992</v>
      </c>
      <c r="T40" s="107">
        <v>2079.2536</v>
      </c>
      <c r="U40" s="107">
        <v>6700.7096733333337</v>
      </c>
      <c r="V40" s="107">
        <v>7.3987499999999997</v>
      </c>
      <c r="W40" s="107">
        <v>0.29225999999999996</v>
      </c>
      <c r="X40" s="107">
        <v>0</v>
      </c>
      <c r="Y40" s="107">
        <v>0.15</v>
      </c>
      <c r="Z40" s="107">
        <v>0</v>
      </c>
      <c r="AA40" s="107">
        <v>268.85710999999998</v>
      </c>
      <c r="AB40" s="107">
        <v>0</v>
      </c>
      <c r="AC40" s="107">
        <v>806.16804999999999</v>
      </c>
      <c r="AD40" s="107">
        <v>0</v>
      </c>
      <c r="AE40" s="107">
        <v>12.237130000000001</v>
      </c>
      <c r="AF40" s="107">
        <v>0</v>
      </c>
      <c r="AG40" s="107">
        <v>2.0276500000000003E-2</v>
      </c>
      <c r="AH40" s="107">
        <v>216.77339999999998</v>
      </c>
      <c r="AI40" s="107">
        <v>0</v>
      </c>
      <c r="AJ40" s="107">
        <v>3.8936599999999997</v>
      </c>
      <c r="AK40" s="107">
        <v>15828.186809833334</v>
      </c>
    </row>
    <row r="41" spans="1:37" x14ac:dyDescent="0.2">
      <c r="A41" s="273" t="s">
        <v>1175</v>
      </c>
      <c r="B41" s="107">
        <v>0</v>
      </c>
      <c r="C41" s="107">
        <v>1249.30765</v>
      </c>
      <c r="D41" s="107">
        <v>6555.7292200000002</v>
      </c>
      <c r="E41" s="107">
        <v>25595.907490000034</v>
      </c>
      <c r="F41" s="107">
        <v>30.331880000000002</v>
      </c>
      <c r="G41" s="107">
        <v>0</v>
      </c>
      <c r="H41" s="107">
        <v>780.74715000000015</v>
      </c>
      <c r="I41" s="107">
        <v>3859.380450000001</v>
      </c>
      <c r="J41" s="107">
        <v>0</v>
      </c>
      <c r="K41" s="107">
        <v>0</v>
      </c>
      <c r="L41" s="107">
        <v>0</v>
      </c>
      <c r="M41" s="107">
        <v>3.3950200000000001</v>
      </c>
      <c r="N41" s="107">
        <v>168.23411999999999</v>
      </c>
      <c r="O41" s="107">
        <v>5065.6544199999998</v>
      </c>
      <c r="P41" s="107">
        <v>0</v>
      </c>
      <c r="Q41" s="107">
        <v>1209.76415</v>
      </c>
      <c r="R41" s="107">
        <v>0</v>
      </c>
      <c r="S41" s="107">
        <v>323.36628999999999</v>
      </c>
      <c r="T41" s="107">
        <v>3805.23675</v>
      </c>
      <c r="U41" s="107">
        <v>2084.232406666667</v>
      </c>
      <c r="V41" s="107">
        <v>19.082979999999996</v>
      </c>
      <c r="W41" s="107">
        <v>182.56152</v>
      </c>
      <c r="X41" s="107">
        <v>0</v>
      </c>
      <c r="Y41" s="107">
        <v>15.21458</v>
      </c>
      <c r="Z41" s="107">
        <v>23.299979999999998</v>
      </c>
      <c r="AA41" s="107">
        <v>1226.02549</v>
      </c>
      <c r="AB41" s="107">
        <v>0.92500000000000004</v>
      </c>
      <c r="AC41" s="107">
        <v>3017.5547099999999</v>
      </c>
      <c r="AD41" s="107">
        <v>6.8917099999999998</v>
      </c>
      <c r="AE41" s="107">
        <v>722.13386000000003</v>
      </c>
      <c r="AF41" s="107">
        <v>0</v>
      </c>
      <c r="AG41" s="107">
        <v>3.7308760000000003</v>
      </c>
      <c r="AH41" s="107">
        <v>1787.6231800000003</v>
      </c>
      <c r="AI41" s="107">
        <v>0</v>
      </c>
      <c r="AJ41" s="107">
        <v>65.42286</v>
      </c>
      <c r="AK41" s="107">
        <v>57801.753742666726</v>
      </c>
    </row>
    <row r="42" spans="1:37" x14ac:dyDescent="0.2">
      <c r="A42" s="273" t="s">
        <v>1176</v>
      </c>
      <c r="B42" s="107">
        <v>0</v>
      </c>
      <c r="C42" s="107">
        <v>70.891630000000006</v>
      </c>
      <c r="D42" s="107">
        <v>76.854070000000007</v>
      </c>
      <c r="E42" s="107">
        <v>3570.5314000000008</v>
      </c>
      <c r="F42" s="107">
        <v>0</v>
      </c>
      <c r="G42" s="107">
        <v>0</v>
      </c>
      <c r="H42" s="107">
        <v>7.660400000000001</v>
      </c>
      <c r="I42" s="107">
        <v>259.04784999999998</v>
      </c>
      <c r="J42" s="107">
        <v>0</v>
      </c>
      <c r="K42" s="107">
        <v>0</v>
      </c>
      <c r="L42" s="107">
        <v>0</v>
      </c>
      <c r="M42" s="107">
        <v>0</v>
      </c>
      <c r="N42" s="107">
        <v>0</v>
      </c>
      <c r="O42" s="107">
        <v>12.288410000000001</v>
      </c>
      <c r="P42" s="107">
        <v>0</v>
      </c>
      <c r="Q42" s="107">
        <v>7273.3501499999966</v>
      </c>
      <c r="R42" s="107">
        <v>0</v>
      </c>
      <c r="S42" s="107">
        <v>15.12323</v>
      </c>
      <c r="T42" s="107">
        <v>333.03564</v>
      </c>
      <c r="U42" s="107">
        <v>74.130039999999994</v>
      </c>
      <c r="V42" s="107">
        <v>17.932830000000003</v>
      </c>
      <c r="W42" s="107">
        <v>17.987539999999999</v>
      </c>
      <c r="X42" s="107">
        <v>0</v>
      </c>
      <c r="Y42" s="107">
        <v>-26.368200000000002</v>
      </c>
      <c r="Z42" s="107">
        <v>0</v>
      </c>
      <c r="AA42" s="107">
        <v>0</v>
      </c>
      <c r="AB42" s="107">
        <v>0</v>
      </c>
      <c r="AC42" s="107">
        <v>77.665009999999995</v>
      </c>
      <c r="AD42" s="107">
        <v>3.2970199999999998</v>
      </c>
      <c r="AE42" s="107">
        <v>405.87729999999993</v>
      </c>
      <c r="AF42" s="107">
        <v>0</v>
      </c>
      <c r="AG42" s="107">
        <v>4.0552999999999995E-3</v>
      </c>
      <c r="AH42" s="107">
        <v>1144.0153599999999</v>
      </c>
      <c r="AI42" s="107">
        <v>946.65091000000007</v>
      </c>
      <c r="AJ42" s="107">
        <v>164.86173000000002</v>
      </c>
      <c r="AK42" s="107">
        <v>14444.836375299998</v>
      </c>
    </row>
    <row r="43" spans="1:37" x14ac:dyDescent="0.2">
      <c r="A43" s="273" t="s">
        <v>1177</v>
      </c>
      <c r="B43" s="107">
        <v>0</v>
      </c>
      <c r="C43" s="107">
        <v>116.91396</v>
      </c>
      <c r="D43" s="107">
        <v>540.55637999999999</v>
      </c>
      <c r="E43" s="107">
        <v>15469.852370000002</v>
      </c>
      <c r="F43" s="107">
        <v>0</v>
      </c>
      <c r="G43" s="107">
        <v>0</v>
      </c>
      <c r="H43" s="107">
        <v>122.47187999999997</v>
      </c>
      <c r="I43" s="107">
        <v>1558.6153300000003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1606.3671999999999</v>
      </c>
      <c r="P43" s="107">
        <v>0</v>
      </c>
      <c r="Q43" s="107">
        <v>1544.4600600000001</v>
      </c>
      <c r="R43" s="107">
        <v>0</v>
      </c>
      <c r="S43" s="107">
        <v>9.0119899999999991</v>
      </c>
      <c r="T43" s="107">
        <v>1204.78315</v>
      </c>
      <c r="U43" s="107">
        <v>41.915680000000002</v>
      </c>
      <c r="V43" s="107">
        <v>42.474980000000002</v>
      </c>
      <c r="W43" s="107">
        <v>77.111070000000012</v>
      </c>
      <c r="X43" s="107">
        <v>0</v>
      </c>
      <c r="Y43" s="107">
        <v>0</v>
      </c>
      <c r="Z43" s="107">
        <v>0</v>
      </c>
      <c r="AA43" s="107">
        <v>410.01636000000002</v>
      </c>
      <c r="AB43" s="107">
        <v>0</v>
      </c>
      <c r="AC43" s="107">
        <v>2834.2205700000004</v>
      </c>
      <c r="AD43" s="107">
        <v>0</v>
      </c>
      <c r="AE43" s="107">
        <v>190.83081000000001</v>
      </c>
      <c r="AF43" s="107">
        <v>0</v>
      </c>
      <c r="AG43" s="107">
        <v>0.30009219999999998</v>
      </c>
      <c r="AH43" s="107">
        <v>1897.9115999999999</v>
      </c>
      <c r="AI43" s="107">
        <v>0</v>
      </c>
      <c r="AJ43" s="107">
        <v>102.83991999999999</v>
      </c>
      <c r="AK43" s="107">
        <v>27770.653402199998</v>
      </c>
    </row>
    <row r="44" spans="1:37" ht="13.5" thickBot="1" x14ac:dyDescent="0.25">
      <c r="A44" s="298" t="s">
        <v>1056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39.088360000001266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39.088360000001266</v>
      </c>
    </row>
    <row r="45" spans="1:37" s="513" customFormat="1" ht="15" x14ac:dyDescent="0.2">
      <c r="A45" s="1531" t="s">
        <v>781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07"/>
    </row>
    <row r="46" spans="1:37" x14ac:dyDescent="0.2">
      <c r="A46" s="273" t="s">
        <v>1174</v>
      </c>
      <c r="B46" s="107">
        <v>403.40242999999998</v>
      </c>
      <c r="C46" s="107">
        <v>9817.1113499999992</v>
      </c>
      <c r="D46" s="107">
        <v>977.14979000000005</v>
      </c>
      <c r="E46" s="107">
        <v>1081.9709399999999</v>
      </c>
      <c r="F46" s="107">
        <v>84.927309999999991</v>
      </c>
      <c r="G46" s="107">
        <v>0</v>
      </c>
      <c r="H46" s="107">
        <v>1310.4761299999998</v>
      </c>
      <c r="I46" s="107">
        <v>1206.1481900000001</v>
      </c>
      <c r="J46" s="107">
        <v>0</v>
      </c>
      <c r="K46" s="107">
        <v>1610.9816167000085</v>
      </c>
      <c r="L46" s="107">
        <v>0</v>
      </c>
      <c r="M46" s="107">
        <v>24.220680000000002</v>
      </c>
      <c r="N46" s="107">
        <v>8.1410299999999989</v>
      </c>
      <c r="O46" s="107">
        <v>2933.0709500000003</v>
      </c>
      <c r="P46" s="107">
        <v>0</v>
      </c>
      <c r="Q46" s="107">
        <v>177.47824000000003</v>
      </c>
      <c r="R46" s="107">
        <v>0</v>
      </c>
      <c r="S46" s="107">
        <v>1043.3788299999999</v>
      </c>
      <c r="T46" s="107">
        <v>672.13437999999996</v>
      </c>
      <c r="U46" s="107">
        <v>982.69729000000007</v>
      </c>
      <c r="V46" s="107">
        <v>858.46456999999998</v>
      </c>
      <c r="W46" s="107">
        <v>1488.3065900000001</v>
      </c>
      <c r="X46" s="107">
        <v>0.86378999999999995</v>
      </c>
      <c r="Y46" s="107">
        <v>15.495570000000001</v>
      </c>
      <c r="Z46" s="107">
        <v>0.21046999999999999</v>
      </c>
      <c r="AA46" s="107">
        <v>3857.9009149340009</v>
      </c>
      <c r="AB46" s="107">
        <v>8.8490000000000002</v>
      </c>
      <c r="AC46" s="107">
        <v>1493.4048400000001</v>
      </c>
      <c r="AD46" s="107">
        <v>0</v>
      </c>
      <c r="AE46" s="107">
        <v>609.74167</v>
      </c>
      <c r="AF46" s="107">
        <v>0</v>
      </c>
      <c r="AG46" s="107">
        <v>2.5776991000000002</v>
      </c>
      <c r="AH46" s="107">
        <v>339.98384999999985</v>
      </c>
      <c r="AI46" s="107">
        <v>2.3645800000000006</v>
      </c>
      <c r="AJ46" s="107">
        <v>4079.6855499999997</v>
      </c>
      <c r="AK46" s="107">
        <v>35091.138250734002</v>
      </c>
    </row>
    <row r="47" spans="1:37" x14ac:dyDescent="0.2">
      <c r="A47" s="273" t="s">
        <v>1175</v>
      </c>
      <c r="B47" s="107">
        <v>0</v>
      </c>
      <c r="C47" s="107">
        <v>10296.448669999998</v>
      </c>
      <c r="D47" s="107">
        <v>20304.125419999986</v>
      </c>
      <c r="E47" s="107">
        <v>28300.742909999964</v>
      </c>
      <c r="F47" s="107">
        <v>1172.16894</v>
      </c>
      <c r="G47" s="107">
        <v>0</v>
      </c>
      <c r="H47" s="107">
        <v>3928.914589999999</v>
      </c>
      <c r="I47" s="107">
        <v>26529.848950000014</v>
      </c>
      <c r="J47" s="107">
        <v>0</v>
      </c>
      <c r="K47" s="107">
        <v>8485.9540099999922</v>
      </c>
      <c r="L47" s="107">
        <v>0</v>
      </c>
      <c r="M47" s="107">
        <v>116.30355</v>
      </c>
      <c r="N47" s="107">
        <v>1414.79142</v>
      </c>
      <c r="O47" s="107">
        <v>24516.131260000006</v>
      </c>
      <c r="P47" s="107">
        <v>0</v>
      </c>
      <c r="Q47" s="107">
        <v>11192.213579999998</v>
      </c>
      <c r="R47" s="107">
        <v>67.526579999999996</v>
      </c>
      <c r="S47" s="107">
        <v>2108.8321499999997</v>
      </c>
      <c r="T47" s="107">
        <v>13347.673269999999</v>
      </c>
      <c r="U47" s="107">
        <v>11727.975779999999</v>
      </c>
      <c r="V47" s="107">
        <v>820.85583000000008</v>
      </c>
      <c r="W47" s="107">
        <v>7930.4438799999998</v>
      </c>
      <c r="X47" s="107">
        <v>108.03799000000001</v>
      </c>
      <c r="Y47" s="107">
        <v>1277.15858</v>
      </c>
      <c r="Z47" s="107">
        <v>319.73525000000001</v>
      </c>
      <c r="AA47" s="107">
        <v>14542.763605066</v>
      </c>
      <c r="AB47" s="107">
        <v>128.65899999999999</v>
      </c>
      <c r="AC47" s="107">
        <v>7561.975129999998</v>
      </c>
      <c r="AD47" s="107">
        <v>41.952820000000003</v>
      </c>
      <c r="AE47" s="107">
        <v>4798.8626199999999</v>
      </c>
      <c r="AF47" s="107">
        <v>0</v>
      </c>
      <c r="AG47" s="107">
        <v>474.29663440000002</v>
      </c>
      <c r="AH47" s="107">
        <v>11749.134020000001</v>
      </c>
      <c r="AI47" s="107">
        <v>0</v>
      </c>
      <c r="AJ47" s="107">
        <v>7714.7770699999992</v>
      </c>
      <c r="AK47" s="107">
        <v>220978.303509466</v>
      </c>
    </row>
    <row r="48" spans="1:37" x14ac:dyDescent="0.2">
      <c r="A48" s="273" t="s">
        <v>1176</v>
      </c>
      <c r="B48" s="107">
        <v>0</v>
      </c>
      <c r="C48" s="107">
        <v>434.28217999999998</v>
      </c>
      <c r="D48" s="107">
        <v>133.05116000000001</v>
      </c>
      <c r="E48" s="107">
        <v>2754.1819199999991</v>
      </c>
      <c r="F48" s="107">
        <v>0</v>
      </c>
      <c r="G48" s="107">
        <v>0</v>
      </c>
      <c r="H48" s="107">
        <v>213.07400999999999</v>
      </c>
      <c r="I48" s="107">
        <v>1038.4616600000004</v>
      </c>
      <c r="J48" s="107">
        <v>0</v>
      </c>
      <c r="K48" s="107">
        <v>128.51570330000001</v>
      </c>
      <c r="L48" s="107">
        <v>0</v>
      </c>
      <c r="M48" s="107">
        <v>0</v>
      </c>
      <c r="N48" s="107">
        <v>0</v>
      </c>
      <c r="O48" s="107">
        <v>126.9676</v>
      </c>
      <c r="P48" s="107">
        <v>0</v>
      </c>
      <c r="Q48" s="107">
        <v>7239.1667399999969</v>
      </c>
      <c r="R48" s="107">
        <v>0</v>
      </c>
      <c r="S48" s="107">
        <v>29.368220000000001</v>
      </c>
      <c r="T48" s="107">
        <v>40.059419999999996</v>
      </c>
      <c r="U48" s="107">
        <v>1292.7291200000002</v>
      </c>
      <c r="V48" s="107">
        <v>575.55160999999998</v>
      </c>
      <c r="W48" s="107">
        <v>336.89961999999997</v>
      </c>
      <c r="X48" s="107">
        <v>0</v>
      </c>
      <c r="Y48" s="107">
        <v>836.72009000000003</v>
      </c>
      <c r="Z48" s="107">
        <v>0</v>
      </c>
      <c r="AA48" s="107">
        <v>0</v>
      </c>
      <c r="AB48" s="107">
        <v>322.46300000000002</v>
      </c>
      <c r="AC48" s="107">
        <v>232.23524000000003</v>
      </c>
      <c r="AD48" s="107">
        <v>80.201160000000002</v>
      </c>
      <c r="AE48" s="107">
        <v>646.44294000000014</v>
      </c>
      <c r="AF48" s="107">
        <v>0</v>
      </c>
      <c r="AG48" s="107">
        <v>0.51553981999999998</v>
      </c>
      <c r="AH48" s="107">
        <v>2041.9552400000002</v>
      </c>
      <c r="AI48" s="107">
        <v>435.79297000000003</v>
      </c>
      <c r="AJ48" s="107">
        <v>2469.39725</v>
      </c>
      <c r="AK48" s="107">
        <v>21408.032393119996</v>
      </c>
    </row>
    <row r="49" spans="1:37" x14ac:dyDescent="0.2">
      <c r="A49" s="273" t="s">
        <v>1177</v>
      </c>
      <c r="B49" s="107">
        <v>903.32233999999994</v>
      </c>
      <c r="C49" s="107">
        <v>1145.8343200000002</v>
      </c>
      <c r="D49" s="107">
        <v>5322.3274499999998</v>
      </c>
      <c r="E49" s="107">
        <v>3086.7716599999999</v>
      </c>
      <c r="F49" s="107">
        <v>605.50661000000002</v>
      </c>
      <c r="G49" s="107">
        <v>0</v>
      </c>
      <c r="H49" s="107">
        <v>3520.5558999999994</v>
      </c>
      <c r="I49" s="107">
        <v>6162.4377500000001</v>
      </c>
      <c r="J49" s="107">
        <v>0</v>
      </c>
      <c r="K49" s="107">
        <v>8397.8858499999988</v>
      </c>
      <c r="L49" s="107">
        <v>0</v>
      </c>
      <c r="M49" s="107">
        <v>0</v>
      </c>
      <c r="N49" s="107">
        <v>101.01685999999999</v>
      </c>
      <c r="O49" s="107">
        <v>8096.8537500000002</v>
      </c>
      <c r="P49" s="107">
        <v>0</v>
      </c>
      <c r="Q49" s="107">
        <v>4595.1221399999995</v>
      </c>
      <c r="R49" s="107">
        <v>0</v>
      </c>
      <c r="S49" s="107">
        <v>1028.9825000000001</v>
      </c>
      <c r="T49" s="107">
        <v>2652.4623500000002</v>
      </c>
      <c r="U49" s="107">
        <v>1966.17301</v>
      </c>
      <c r="V49" s="107">
        <v>2.5000000000000001E-2</v>
      </c>
      <c r="W49" s="107">
        <v>1880.21522</v>
      </c>
      <c r="X49" s="107">
        <v>0</v>
      </c>
      <c r="Y49" s="107">
        <v>0</v>
      </c>
      <c r="Z49" s="107">
        <v>0</v>
      </c>
      <c r="AA49" s="107">
        <v>5441.5291399999996</v>
      </c>
      <c r="AB49" s="107">
        <v>34.002000000000002</v>
      </c>
      <c r="AC49" s="107">
        <v>5941.7987999999996</v>
      </c>
      <c r="AD49" s="107">
        <v>0</v>
      </c>
      <c r="AE49" s="107">
        <v>3671.8663200000015</v>
      </c>
      <c r="AF49" s="107">
        <v>0</v>
      </c>
      <c r="AG49" s="107">
        <v>38.149946679999999</v>
      </c>
      <c r="AH49" s="107">
        <v>3737.32285</v>
      </c>
      <c r="AI49" s="107">
        <v>0</v>
      </c>
      <c r="AJ49" s="107">
        <v>4287.22804</v>
      </c>
      <c r="AK49" s="107">
        <v>72617.389806680003</v>
      </c>
    </row>
    <row r="50" spans="1:37" ht="13.5" thickBot="1" x14ac:dyDescent="0.25">
      <c r="A50" s="293" t="s">
        <v>1056</v>
      </c>
      <c r="B50" s="107">
        <v>0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  <c r="K50" s="107">
        <v>0</v>
      </c>
      <c r="L50" s="107">
        <v>0</v>
      </c>
      <c r="M50" s="107">
        <v>0</v>
      </c>
      <c r="N50" s="107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0</v>
      </c>
      <c r="T50" s="107">
        <v>0</v>
      </c>
      <c r="U50" s="107">
        <v>272.24192999999786</v>
      </c>
      <c r="V50" s="107">
        <v>0</v>
      </c>
      <c r="W50" s="107">
        <v>0</v>
      </c>
      <c r="X50" s="107">
        <v>0</v>
      </c>
      <c r="Y50" s="107">
        <v>0</v>
      </c>
      <c r="Z50" s="107">
        <v>0</v>
      </c>
      <c r="AA50" s="107">
        <v>0</v>
      </c>
      <c r="AB50" s="107">
        <v>0</v>
      </c>
      <c r="AC50" s="107">
        <v>0</v>
      </c>
      <c r="AD50" s="107">
        <v>0</v>
      </c>
      <c r="AE50" s="107">
        <v>0</v>
      </c>
      <c r="AF50" s="107">
        <v>0</v>
      </c>
      <c r="AG50" s="107">
        <v>0</v>
      </c>
      <c r="AH50" s="107">
        <v>0</v>
      </c>
      <c r="AI50" s="107">
        <v>0</v>
      </c>
      <c r="AJ50" s="107">
        <v>0</v>
      </c>
      <c r="AK50" s="107">
        <v>272.24192999999786</v>
      </c>
    </row>
    <row r="51" spans="1:37" ht="15" x14ac:dyDescent="0.2">
      <c r="A51" s="1626" t="s">
        <v>3865</v>
      </c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05"/>
    </row>
    <row r="52" spans="1:37" x14ac:dyDescent="0.2">
      <c r="A52" s="273" t="s">
        <v>1174</v>
      </c>
      <c r="B52" s="107">
        <v>780.76562999999999</v>
      </c>
      <c r="C52" s="107">
        <v>15697.203430000001</v>
      </c>
      <c r="D52" s="107">
        <v>18436.471120000006</v>
      </c>
      <c r="E52" s="107">
        <v>26100.111339999999</v>
      </c>
      <c r="F52" s="107">
        <v>5333.3919000000005</v>
      </c>
      <c r="G52" s="107">
        <v>0</v>
      </c>
      <c r="H52" s="107">
        <v>10116.328109999991</v>
      </c>
      <c r="I52" s="107">
        <v>20828.899129999998</v>
      </c>
      <c r="J52" s="107">
        <v>0</v>
      </c>
      <c r="K52" s="107">
        <v>1713.4986599999727</v>
      </c>
      <c r="L52" s="107">
        <v>0</v>
      </c>
      <c r="M52" s="107">
        <v>34.517300000000013</v>
      </c>
      <c r="N52" s="107">
        <v>65.11009</v>
      </c>
      <c r="O52" s="107">
        <v>2684.0538099999999</v>
      </c>
      <c r="P52" s="107">
        <v>0</v>
      </c>
      <c r="Q52" s="107">
        <v>1375.80954</v>
      </c>
      <c r="R52" s="107">
        <v>0</v>
      </c>
      <c r="S52" s="107">
        <v>9102.7767299999996</v>
      </c>
      <c r="T52" s="107">
        <v>5946.2094499999994</v>
      </c>
      <c r="U52" s="107">
        <v>14429.895241</v>
      </c>
      <c r="V52" s="107">
        <v>798.11779000000001</v>
      </c>
      <c r="W52" s="107">
        <v>1204.2789200000002</v>
      </c>
      <c r="X52" s="107">
        <v>37.331499999999998</v>
      </c>
      <c r="Y52" s="107">
        <v>704.65084999999988</v>
      </c>
      <c r="Z52" s="107">
        <v>25.457239999999999</v>
      </c>
      <c r="AA52" s="107">
        <v>11363.343490215006</v>
      </c>
      <c r="AB52" s="107">
        <v>214.755</v>
      </c>
      <c r="AC52" s="107">
        <v>8733.9530300000006</v>
      </c>
      <c r="AD52" s="107">
        <v>831.96372999999994</v>
      </c>
      <c r="AE52" s="107">
        <v>3584.2452801379977</v>
      </c>
      <c r="AF52" s="107">
        <v>2.8566199999999999</v>
      </c>
      <c r="AG52" s="107">
        <v>23.985621999999996</v>
      </c>
      <c r="AH52" s="107">
        <v>2352.9727299998935</v>
      </c>
      <c r="AI52" s="107">
        <v>95.68643999999999</v>
      </c>
      <c r="AJ52" s="107">
        <v>3715.9331899999997</v>
      </c>
      <c r="AK52" s="107">
        <v>166334.57291335287</v>
      </c>
    </row>
    <row r="53" spans="1:37" x14ac:dyDescent="0.2">
      <c r="A53" s="273" t="s">
        <v>1175</v>
      </c>
      <c r="B53" s="107">
        <v>0</v>
      </c>
      <c r="C53" s="107">
        <v>72642.152130000002</v>
      </c>
      <c r="D53" s="107">
        <v>112827.1500699999</v>
      </c>
      <c r="E53" s="107">
        <v>156825.19516000015</v>
      </c>
      <c r="F53" s="107">
        <v>17214.119589999998</v>
      </c>
      <c r="G53" s="107">
        <v>0</v>
      </c>
      <c r="H53" s="107">
        <v>29304.184204199984</v>
      </c>
      <c r="I53" s="107">
        <v>225883.91080000013</v>
      </c>
      <c r="J53" s="107">
        <v>0</v>
      </c>
      <c r="K53" s="107">
        <v>8239.1170500000208</v>
      </c>
      <c r="L53" s="107">
        <v>0</v>
      </c>
      <c r="M53" s="107">
        <v>978.40515000000005</v>
      </c>
      <c r="N53" s="107">
        <v>13200.202539999998</v>
      </c>
      <c r="O53" s="107">
        <v>72455.898169999986</v>
      </c>
      <c r="P53" s="107">
        <v>0</v>
      </c>
      <c r="Q53" s="107">
        <v>17982.669819999999</v>
      </c>
      <c r="R53" s="107">
        <v>2698.0936999999999</v>
      </c>
      <c r="S53" s="107">
        <v>12791.437280000002</v>
      </c>
      <c r="T53" s="107">
        <v>66508.297430000006</v>
      </c>
      <c r="U53" s="107">
        <v>68301.49979466667</v>
      </c>
      <c r="V53" s="107">
        <v>11834.44967</v>
      </c>
      <c r="W53" s="107">
        <v>21394.545839999999</v>
      </c>
      <c r="X53" s="107">
        <v>2689.29765</v>
      </c>
      <c r="Y53" s="107">
        <v>16158.213229999992</v>
      </c>
      <c r="Z53" s="107">
        <v>5748.2603699999991</v>
      </c>
      <c r="AA53" s="107">
        <v>45913.417909784985</v>
      </c>
      <c r="AB53" s="107">
        <v>4706.7520000000004</v>
      </c>
      <c r="AC53" s="107">
        <v>35128.206967400016</v>
      </c>
      <c r="AD53" s="107">
        <v>899.02612999999974</v>
      </c>
      <c r="AE53" s="107">
        <v>23494.679323565004</v>
      </c>
      <c r="AF53" s="107">
        <v>29.295999999999999</v>
      </c>
      <c r="AG53" s="107">
        <v>4413.354448</v>
      </c>
      <c r="AH53" s="107">
        <v>67738.382390000086</v>
      </c>
      <c r="AI53" s="107">
        <v>0</v>
      </c>
      <c r="AJ53" s="107">
        <v>12569.857430000002</v>
      </c>
      <c r="AK53" s="107">
        <v>1130570.0722476169</v>
      </c>
    </row>
    <row r="54" spans="1:37" x14ac:dyDescent="0.2">
      <c r="A54" s="273" t="s">
        <v>1176</v>
      </c>
      <c r="B54" s="107">
        <v>0</v>
      </c>
      <c r="C54" s="107">
        <v>46310.383529999999</v>
      </c>
      <c r="D54" s="107">
        <v>2729.6913299999997</v>
      </c>
      <c r="E54" s="107">
        <v>55917.357530000059</v>
      </c>
      <c r="F54" s="107">
        <v>19.543800000000001</v>
      </c>
      <c r="G54" s="107">
        <v>0</v>
      </c>
      <c r="H54" s="107">
        <v>4114.5596700000015</v>
      </c>
      <c r="I54" s="107">
        <v>51261.211740000035</v>
      </c>
      <c r="J54" s="107">
        <v>0</v>
      </c>
      <c r="K54" s="107">
        <v>4175.2518799999998</v>
      </c>
      <c r="L54" s="107">
        <v>0</v>
      </c>
      <c r="M54" s="107">
        <v>0</v>
      </c>
      <c r="N54" s="107">
        <v>0</v>
      </c>
      <c r="O54" s="107">
        <v>685.91485999999998</v>
      </c>
      <c r="P54" s="107">
        <v>0</v>
      </c>
      <c r="Q54" s="107">
        <v>98816.41472999999</v>
      </c>
      <c r="R54" s="107">
        <v>0</v>
      </c>
      <c r="S54" s="107">
        <v>659.57081999999991</v>
      </c>
      <c r="T54" s="107">
        <v>3255.97669</v>
      </c>
      <c r="U54" s="107">
        <v>47291.692580999988</v>
      </c>
      <c r="V54" s="107">
        <v>48871.860160000004</v>
      </c>
      <c r="W54" s="107">
        <v>955.51346999999998</v>
      </c>
      <c r="X54" s="107">
        <v>0</v>
      </c>
      <c r="Y54" s="107">
        <v>18569.630089999995</v>
      </c>
      <c r="Z54" s="107">
        <v>0</v>
      </c>
      <c r="AA54" s="107">
        <v>0</v>
      </c>
      <c r="AB54" s="107">
        <v>9682.8289999999997</v>
      </c>
      <c r="AC54" s="107">
        <v>1644.43677</v>
      </c>
      <c r="AD54" s="107">
        <v>6518.7131499999996</v>
      </c>
      <c r="AE54" s="107">
        <v>36458.887755977012</v>
      </c>
      <c r="AF54" s="107">
        <v>0</v>
      </c>
      <c r="AG54" s="107">
        <v>4.7971244000000004</v>
      </c>
      <c r="AH54" s="107">
        <v>55496.978660000001</v>
      </c>
      <c r="AI54" s="107">
        <v>65058.804239999998</v>
      </c>
      <c r="AJ54" s="107">
        <v>40072.601299999995</v>
      </c>
      <c r="AK54" s="107">
        <v>598572.62088137702</v>
      </c>
    </row>
    <row r="55" spans="1:37" x14ac:dyDescent="0.2">
      <c r="A55" s="273" t="s">
        <v>1177</v>
      </c>
      <c r="B55" s="107">
        <v>8940.5132399999984</v>
      </c>
      <c r="C55" s="107">
        <v>20896.373460000003</v>
      </c>
      <c r="D55" s="107">
        <v>29133.902780000008</v>
      </c>
      <c r="E55" s="107">
        <v>18234.057790000003</v>
      </c>
      <c r="F55" s="107">
        <v>3752.2423399999993</v>
      </c>
      <c r="G55" s="107">
        <v>0</v>
      </c>
      <c r="H55" s="107">
        <v>20066.543149900001</v>
      </c>
      <c r="I55" s="107">
        <v>49118.406270000007</v>
      </c>
      <c r="J55" s="107">
        <v>0</v>
      </c>
      <c r="K55" s="107">
        <v>20553.006010000005</v>
      </c>
      <c r="L55" s="107">
        <v>0</v>
      </c>
      <c r="M55" s="107">
        <v>0</v>
      </c>
      <c r="N55" s="107">
        <v>333.63040999999998</v>
      </c>
      <c r="O55" s="107">
        <v>26372.825049999999</v>
      </c>
      <c r="P55" s="107">
        <v>0</v>
      </c>
      <c r="Q55" s="107">
        <v>15469.663940000002</v>
      </c>
      <c r="R55" s="107">
        <v>0</v>
      </c>
      <c r="S55" s="107">
        <v>10855.928890000001</v>
      </c>
      <c r="T55" s="107">
        <v>9021.6369599999998</v>
      </c>
      <c r="U55" s="107">
        <v>10366.336243333337</v>
      </c>
      <c r="V55" s="107">
        <v>301.96746999999999</v>
      </c>
      <c r="W55" s="107">
        <v>7874.71</v>
      </c>
      <c r="X55" s="107">
        <v>0.29187000000000002</v>
      </c>
      <c r="Y55" s="107">
        <v>-4.6778900000000014</v>
      </c>
      <c r="Z55" s="107">
        <v>0</v>
      </c>
      <c r="AA55" s="107">
        <v>15420.863690000006</v>
      </c>
      <c r="AB55" s="107">
        <v>253.584</v>
      </c>
      <c r="AC55" s="107">
        <v>13566.6859496</v>
      </c>
      <c r="AD55" s="107">
        <v>0.28308999999999995</v>
      </c>
      <c r="AE55" s="107">
        <v>6045.5169764000002</v>
      </c>
      <c r="AF55" s="107">
        <v>0</v>
      </c>
      <c r="AG55" s="107">
        <v>354.98720559999998</v>
      </c>
      <c r="AH55" s="107">
        <v>20885.206119999995</v>
      </c>
      <c r="AI55" s="107">
        <v>0</v>
      </c>
      <c r="AJ55" s="107">
        <v>18155.487089999999</v>
      </c>
      <c r="AK55" s="107">
        <v>325969.97210483334</v>
      </c>
    </row>
    <row r="56" spans="1:37" ht="13.5" thickBot="1" x14ac:dyDescent="0.25">
      <c r="A56" s="298" t="s">
        <v>1056</v>
      </c>
      <c r="B56" s="108">
        <v>0</v>
      </c>
      <c r="C56" s="108">
        <v>0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08">
        <v>0</v>
      </c>
      <c r="R56" s="108">
        <v>0</v>
      </c>
      <c r="S56" s="108">
        <v>0</v>
      </c>
      <c r="T56" s="108">
        <v>0</v>
      </c>
      <c r="U56" s="108">
        <v>259.3312499999949</v>
      </c>
      <c r="V56" s="108">
        <v>0</v>
      </c>
      <c r="W56" s="108">
        <v>0</v>
      </c>
      <c r="X56" s="108">
        <v>0</v>
      </c>
      <c r="Y56" s="108">
        <v>0</v>
      </c>
      <c r="Z56" s="108">
        <v>0</v>
      </c>
      <c r="AA56" s="108">
        <v>0</v>
      </c>
      <c r="AB56" s="108">
        <v>0</v>
      </c>
      <c r="AC56" s="108">
        <v>1.4019999999999998E-2</v>
      </c>
      <c r="AD56" s="108">
        <v>0</v>
      </c>
      <c r="AE56" s="108">
        <v>0</v>
      </c>
      <c r="AF56" s="108">
        <v>0</v>
      </c>
      <c r="AG56" s="108">
        <v>0</v>
      </c>
      <c r="AH56" s="108">
        <v>0</v>
      </c>
      <c r="AI56" s="108">
        <v>0</v>
      </c>
      <c r="AJ56" s="108">
        <v>0</v>
      </c>
      <c r="AK56" s="108">
        <v>259.34526999999491</v>
      </c>
    </row>
    <row r="57" spans="1:37" ht="15" x14ac:dyDescent="0.2">
      <c r="A57" s="1650" t="s">
        <v>782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05"/>
    </row>
    <row r="58" spans="1:37" x14ac:dyDescent="0.2">
      <c r="A58" s="273" t="s">
        <v>1174</v>
      </c>
      <c r="B58" s="107">
        <v>274.62261999999998</v>
      </c>
      <c r="C58" s="107">
        <v>15257.98921</v>
      </c>
      <c r="D58" s="107">
        <v>2477.7907300000002</v>
      </c>
      <c r="E58" s="107">
        <v>4578.5289999999986</v>
      </c>
      <c r="F58" s="107">
        <v>2531.5600499999996</v>
      </c>
      <c r="G58" s="107">
        <v>0</v>
      </c>
      <c r="H58" s="107">
        <v>3660.6801500000006</v>
      </c>
      <c r="I58" s="107">
        <v>3109.8427000000001</v>
      </c>
      <c r="J58" s="107">
        <v>0</v>
      </c>
      <c r="K58" s="107">
        <v>2237.5704600000008</v>
      </c>
      <c r="L58" s="107">
        <v>0</v>
      </c>
      <c r="M58" s="107">
        <v>10.651169999999999</v>
      </c>
      <c r="N58" s="107">
        <v>6.5173800000000002</v>
      </c>
      <c r="O58" s="107">
        <v>334.42536000000001</v>
      </c>
      <c r="P58" s="107">
        <v>0</v>
      </c>
      <c r="Q58" s="107">
        <v>1106.4377400000001</v>
      </c>
      <c r="R58" s="107">
        <v>0</v>
      </c>
      <c r="S58" s="107">
        <v>277.77194000000003</v>
      </c>
      <c r="T58" s="107">
        <v>1927.5372500000001</v>
      </c>
      <c r="U58" s="107">
        <v>11091.067069999999</v>
      </c>
      <c r="V58" s="107">
        <v>274.21928000000003</v>
      </c>
      <c r="W58" s="107">
        <v>98.764300000000006</v>
      </c>
      <c r="X58" s="107">
        <v>9.544559999999997</v>
      </c>
      <c r="Y58" s="107">
        <v>249.78474</v>
      </c>
      <c r="Z58" s="107">
        <v>3.1440299999999999</v>
      </c>
      <c r="AA58" s="107">
        <v>12063.190605041997</v>
      </c>
      <c r="AB58" s="107">
        <v>29.797000000000001</v>
      </c>
      <c r="AC58" s="107">
        <v>4403.3036400000001</v>
      </c>
      <c r="AD58" s="107">
        <v>18.045849999999998</v>
      </c>
      <c r="AE58" s="107">
        <v>3308.5195500000004</v>
      </c>
      <c r="AF58" s="107">
        <v>0</v>
      </c>
      <c r="AG58" s="107">
        <v>5.6220343000000002</v>
      </c>
      <c r="AH58" s="107">
        <v>553.19219000002317</v>
      </c>
      <c r="AI58" s="107">
        <v>37.966829999999995</v>
      </c>
      <c r="AJ58" s="107">
        <v>3965.7581500000006</v>
      </c>
      <c r="AK58" s="107">
        <v>73903.845589342018</v>
      </c>
    </row>
    <row r="59" spans="1:37" x14ac:dyDescent="0.2">
      <c r="A59" s="273" t="s">
        <v>1175</v>
      </c>
      <c r="B59" s="107">
        <v>0</v>
      </c>
      <c r="C59" s="107">
        <v>39842.684759999996</v>
      </c>
      <c r="D59" s="107">
        <v>48761.045780000015</v>
      </c>
      <c r="E59" s="107">
        <v>97956.800480000064</v>
      </c>
      <c r="F59" s="107">
        <v>15600.9395</v>
      </c>
      <c r="G59" s="107">
        <v>0</v>
      </c>
      <c r="H59" s="107">
        <v>9824.9151974000015</v>
      </c>
      <c r="I59" s="107">
        <v>73992.310530000017</v>
      </c>
      <c r="J59" s="107">
        <v>0</v>
      </c>
      <c r="K59" s="107">
        <v>9042.7627899999989</v>
      </c>
      <c r="L59" s="107">
        <v>0</v>
      </c>
      <c r="M59" s="107">
        <v>342.64731999999998</v>
      </c>
      <c r="N59" s="107">
        <v>2538.1019200000001</v>
      </c>
      <c r="O59" s="107">
        <v>20223.324980000001</v>
      </c>
      <c r="P59" s="107">
        <v>0</v>
      </c>
      <c r="Q59" s="107">
        <v>47308.614539999995</v>
      </c>
      <c r="R59" s="107">
        <v>341.98970999999995</v>
      </c>
      <c r="S59" s="107">
        <v>7947.1073099999994</v>
      </c>
      <c r="T59" s="107">
        <v>154072.38509000005</v>
      </c>
      <c r="U59" s="107">
        <v>102077.05029999999</v>
      </c>
      <c r="V59" s="107">
        <v>12581.085009999997</v>
      </c>
      <c r="W59" s="107">
        <v>7921.9214999999995</v>
      </c>
      <c r="X59" s="107">
        <v>1337.7533099999998</v>
      </c>
      <c r="Y59" s="107">
        <v>7218.6871999999994</v>
      </c>
      <c r="Z59" s="107">
        <v>1969.8314899999998</v>
      </c>
      <c r="AA59" s="107">
        <v>33777.100474957995</v>
      </c>
      <c r="AB59" s="107">
        <v>926.28099999999995</v>
      </c>
      <c r="AC59" s="107">
        <v>17807.548629999994</v>
      </c>
      <c r="AD59" s="107">
        <v>1491.2018599999999</v>
      </c>
      <c r="AE59" s="107">
        <v>20018.045889474997</v>
      </c>
      <c r="AF59" s="107">
        <v>0</v>
      </c>
      <c r="AG59" s="107">
        <v>1034.4543112000001</v>
      </c>
      <c r="AH59" s="107">
        <v>62830.524699999987</v>
      </c>
      <c r="AI59" s="107">
        <v>0</v>
      </c>
      <c r="AJ59" s="107">
        <v>28964.580869999994</v>
      </c>
      <c r="AK59" s="107">
        <v>827751.69645303302</v>
      </c>
    </row>
    <row r="60" spans="1:37" x14ac:dyDescent="0.2">
      <c r="A60" s="273" t="s">
        <v>1176</v>
      </c>
      <c r="B60" s="107">
        <v>0</v>
      </c>
      <c r="C60" s="107">
        <v>28351.225529999996</v>
      </c>
      <c r="D60" s="107">
        <v>1480.6170599999998</v>
      </c>
      <c r="E60" s="107">
        <v>14752.664959999996</v>
      </c>
      <c r="F60" s="107">
        <v>4.0000000000000001E-3</v>
      </c>
      <c r="G60" s="107">
        <v>0</v>
      </c>
      <c r="H60" s="107">
        <v>3466.3205699999976</v>
      </c>
      <c r="I60" s="107">
        <v>11978.672640000224</v>
      </c>
      <c r="J60" s="107">
        <v>0</v>
      </c>
      <c r="K60" s="107">
        <v>2556.7026000000001</v>
      </c>
      <c r="L60" s="107">
        <v>0</v>
      </c>
      <c r="M60" s="107">
        <v>0</v>
      </c>
      <c r="N60" s="107">
        <v>0</v>
      </c>
      <c r="O60" s="107">
        <v>126.99634000000002</v>
      </c>
      <c r="P60" s="107">
        <v>0</v>
      </c>
      <c r="Q60" s="107">
        <v>42552.914870000015</v>
      </c>
      <c r="R60" s="107">
        <v>0</v>
      </c>
      <c r="S60" s="107">
        <v>32.532080000000001</v>
      </c>
      <c r="T60" s="107">
        <v>4857.94812</v>
      </c>
      <c r="U60" s="107">
        <v>14189.529950000002</v>
      </c>
      <c r="V60" s="107">
        <v>6536.2826299999979</v>
      </c>
      <c r="W60" s="107">
        <v>459.78743000000003</v>
      </c>
      <c r="X60" s="107">
        <v>0</v>
      </c>
      <c r="Y60" s="107">
        <v>3033.27594</v>
      </c>
      <c r="Z60" s="107">
        <v>0</v>
      </c>
      <c r="AA60" s="107">
        <v>0</v>
      </c>
      <c r="AB60" s="107">
        <v>2559.942</v>
      </c>
      <c r="AC60" s="107">
        <v>12208.431140000001</v>
      </c>
      <c r="AD60" s="107">
        <v>1914.3005499999997</v>
      </c>
      <c r="AE60" s="107">
        <v>27847.783266499999</v>
      </c>
      <c r="AF60" s="107">
        <v>0</v>
      </c>
      <c r="AG60" s="107">
        <v>1.1244068600000001</v>
      </c>
      <c r="AH60" s="107">
        <v>19103.386599999973</v>
      </c>
      <c r="AI60" s="107">
        <v>142352.50855</v>
      </c>
      <c r="AJ60" s="107">
        <v>14768.50224</v>
      </c>
      <c r="AK60" s="107">
        <v>355131.45347336022</v>
      </c>
    </row>
    <row r="61" spans="1:37" x14ac:dyDescent="0.2">
      <c r="A61" s="273" t="s">
        <v>1177</v>
      </c>
      <c r="B61" s="107">
        <v>1136.8672300000001</v>
      </c>
      <c r="C61" s="107">
        <v>4475.1820900000012</v>
      </c>
      <c r="D61" s="107">
        <v>11853.030500000003</v>
      </c>
      <c r="E61" s="107">
        <v>6583.7565399999994</v>
      </c>
      <c r="F61" s="107">
        <v>1577.10366</v>
      </c>
      <c r="G61" s="107">
        <v>0</v>
      </c>
      <c r="H61" s="107">
        <v>5531.9594699999998</v>
      </c>
      <c r="I61" s="107">
        <v>13529.491420000002</v>
      </c>
      <c r="J61" s="107">
        <v>0</v>
      </c>
      <c r="K61" s="107">
        <v>1558.2014099999999</v>
      </c>
      <c r="L61" s="107">
        <v>0</v>
      </c>
      <c r="M61" s="107">
        <v>4.6190500000000005</v>
      </c>
      <c r="N61" s="107">
        <v>15.08972</v>
      </c>
      <c r="O61" s="107">
        <v>9763.1054400000012</v>
      </c>
      <c r="P61" s="107">
        <v>0</v>
      </c>
      <c r="Q61" s="107">
        <v>11369.83022</v>
      </c>
      <c r="R61" s="107">
        <v>0</v>
      </c>
      <c r="S61" s="107">
        <v>2372.0032099999999</v>
      </c>
      <c r="T61" s="107">
        <v>3369.0040600000007</v>
      </c>
      <c r="U61" s="107">
        <v>6788.8116800000007</v>
      </c>
      <c r="V61" s="107">
        <v>214.55065000000002</v>
      </c>
      <c r="W61" s="107">
        <v>701.62171000000012</v>
      </c>
      <c r="X61" s="107">
        <v>7.1749999999999994E-2</v>
      </c>
      <c r="Y61" s="107">
        <v>8.9990000000002332E-2</v>
      </c>
      <c r="Z61" s="107">
        <v>0</v>
      </c>
      <c r="AA61" s="107">
        <v>12295.380510000001</v>
      </c>
      <c r="AB61" s="107">
        <v>177.02099999999999</v>
      </c>
      <c r="AC61" s="107">
        <v>7326.6310800000001</v>
      </c>
      <c r="AD61" s="107">
        <v>0</v>
      </c>
      <c r="AE61" s="107">
        <v>2235.9182682999995</v>
      </c>
      <c r="AF61" s="107">
        <v>0</v>
      </c>
      <c r="AG61" s="107">
        <v>83.206107639999985</v>
      </c>
      <c r="AH61" s="107">
        <v>11354.275189999998</v>
      </c>
      <c r="AI61" s="107">
        <v>0</v>
      </c>
      <c r="AJ61" s="107">
        <v>7900.0680200000006</v>
      </c>
      <c r="AK61" s="107">
        <v>122216.88997594002</v>
      </c>
    </row>
    <row r="62" spans="1:37" ht="13.5" thickBot="1" x14ac:dyDescent="0.25">
      <c r="A62" s="293" t="s">
        <v>1056</v>
      </c>
      <c r="B62" s="107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107">
        <v>0</v>
      </c>
      <c r="M62" s="107">
        <v>0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5237.362320000012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-497.48659000000004</v>
      </c>
      <c r="AD62" s="107">
        <v>0</v>
      </c>
      <c r="AE62" s="107">
        <v>0</v>
      </c>
      <c r="AF62" s="107">
        <v>0</v>
      </c>
      <c r="AG62" s="107">
        <v>0</v>
      </c>
      <c r="AH62" s="107">
        <v>0</v>
      </c>
      <c r="AI62" s="107">
        <v>0</v>
      </c>
      <c r="AJ62" s="107">
        <v>0</v>
      </c>
      <c r="AK62" s="107">
        <v>4739.8757300000116</v>
      </c>
    </row>
    <row r="63" spans="1:37" ht="15" x14ac:dyDescent="0.2">
      <c r="A63" s="1650" t="s">
        <v>783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05"/>
    </row>
    <row r="64" spans="1:37" x14ac:dyDescent="0.2">
      <c r="A64" s="273" t="s">
        <v>1174</v>
      </c>
      <c r="B64" s="107">
        <v>0</v>
      </c>
      <c r="C64" s="107">
        <v>1068.0668499999999</v>
      </c>
      <c r="D64" s="107">
        <v>275.31458115770062</v>
      </c>
      <c r="E64" s="107">
        <v>1988.6182403410658</v>
      </c>
      <c r="F64" s="107">
        <v>980.1190499999999</v>
      </c>
      <c r="G64" s="107">
        <v>0</v>
      </c>
      <c r="H64" s="107">
        <v>681.32247999999981</v>
      </c>
      <c r="I64" s="107">
        <v>297.58454000000006</v>
      </c>
      <c r="J64" s="107">
        <v>0</v>
      </c>
      <c r="K64" s="107">
        <v>-9.0011200000003448</v>
      </c>
      <c r="L64" s="107">
        <v>0</v>
      </c>
      <c r="M64" s="107">
        <v>29.758109914312612</v>
      </c>
      <c r="N64" s="107">
        <v>70.000560000000007</v>
      </c>
      <c r="O64" s="107">
        <v>173.0127000000015</v>
      </c>
      <c r="P64" s="107">
        <v>0</v>
      </c>
      <c r="Q64" s="107">
        <v>991.95112000000006</v>
      </c>
      <c r="R64" s="107">
        <v>0</v>
      </c>
      <c r="S64" s="107">
        <v>356.62512999999876</v>
      </c>
      <c r="T64" s="107">
        <v>789.13234000000011</v>
      </c>
      <c r="U64" s="107">
        <v>771.45167206144822</v>
      </c>
      <c r="V64" s="107">
        <v>394.83424000000002</v>
      </c>
      <c r="W64" s="107">
        <v>201.83013</v>
      </c>
      <c r="X64" s="107">
        <v>102.9045</v>
      </c>
      <c r="Y64" s="107">
        <v>80.073039999999992</v>
      </c>
      <c r="Z64" s="107">
        <v>17.040520000000001</v>
      </c>
      <c r="AA64" s="107">
        <v>1912.438597407667</v>
      </c>
      <c r="AB64" s="107">
        <v>43.656999999999996</v>
      </c>
      <c r="AC64" s="107">
        <v>520.42435999999998</v>
      </c>
      <c r="AD64" s="107">
        <v>103.74815</v>
      </c>
      <c r="AE64" s="107">
        <v>472.13554999999997</v>
      </c>
      <c r="AF64" s="107">
        <v>14.685829999999999</v>
      </c>
      <c r="AG64" s="107">
        <v>81.144339599999995</v>
      </c>
      <c r="AH64" s="107">
        <v>426.34832130101529</v>
      </c>
      <c r="AI64" s="107">
        <v>23.612959999999998</v>
      </c>
      <c r="AJ64" s="107">
        <v>935.51801000000012</v>
      </c>
      <c r="AK64" s="107">
        <v>13794.351801783207</v>
      </c>
    </row>
    <row r="65" spans="1:37" x14ac:dyDescent="0.2">
      <c r="A65" s="273" t="s">
        <v>1175</v>
      </c>
      <c r="B65" s="107">
        <v>0</v>
      </c>
      <c r="C65" s="107">
        <v>188497.43137000001</v>
      </c>
      <c r="D65" s="107">
        <v>119725.57184043365</v>
      </c>
      <c r="E65" s="107">
        <v>350078.94563999592</v>
      </c>
      <c r="F65" s="107">
        <v>29689.899659999999</v>
      </c>
      <c r="G65" s="107">
        <v>0</v>
      </c>
      <c r="H65" s="107">
        <v>84320.291538400066</v>
      </c>
      <c r="I65" s="107">
        <v>640754.53073</v>
      </c>
      <c r="J65" s="107">
        <v>0</v>
      </c>
      <c r="K65" s="107">
        <v>1587.4366100000004</v>
      </c>
      <c r="L65" s="107">
        <v>0</v>
      </c>
      <c r="M65" s="107">
        <v>5757.6894195464793</v>
      </c>
      <c r="N65" s="107">
        <v>50510.744669999993</v>
      </c>
      <c r="O65" s="107">
        <v>122340.78047999997</v>
      </c>
      <c r="P65" s="107">
        <v>0</v>
      </c>
      <c r="Q65" s="107">
        <v>35984.993159999998</v>
      </c>
      <c r="R65" s="107">
        <v>84375.616890000005</v>
      </c>
      <c r="S65" s="107">
        <v>13858.182570000001</v>
      </c>
      <c r="T65" s="107">
        <v>129558.02831000001</v>
      </c>
      <c r="U65" s="107">
        <v>141147.47827489467</v>
      </c>
      <c r="V65" s="107">
        <v>40340.970870000005</v>
      </c>
      <c r="W65" s="107">
        <v>101530.92547</v>
      </c>
      <c r="X65" s="107">
        <v>37336.849580000009</v>
      </c>
      <c r="Y65" s="107">
        <v>39967.325490000097</v>
      </c>
      <c r="Z65" s="107">
        <v>33510.732550000001</v>
      </c>
      <c r="AA65" s="107">
        <v>104205.84290623876</v>
      </c>
      <c r="AB65" s="107">
        <v>21886.933000000001</v>
      </c>
      <c r="AC65" s="107">
        <v>37281.377309999996</v>
      </c>
      <c r="AD65" s="107">
        <v>27972.072800000002</v>
      </c>
      <c r="AE65" s="107">
        <v>63674.907200000016</v>
      </c>
      <c r="AF65" s="107">
        <v>1192.62049</v>
      </c>
      <c r="AG65" s="107">
        <v>13549.534146399999</v>
      </c>
      <c r="AH65" s="107">
        <v>68235.515048624104</v>
      </c>
      <c r="AI65" s="107">
        <v>0</v>
      </c>
      <c r="AJ65" s="107">
        <v>17574.387719999999</v>
      </c>
      <c r="AK65" s="107">
        <v>2606447.6157445344</v>
      </c>
    </row>
    <row r="66" spans="1:37" x14ac:dyDescent="0.2">
      <c r="A66" s="273" t="s">
        <v>1176</v>
      </c>
      <c r="B66" s="107">
        <v>0</v>
      </c>
      <c r="C66" s="107">
        <v>2621.9758899999997</v>
      </c>
      <c r="D66" s="107">
        <v>242.29351</v>
      </c>
      <c r="E66" s="107">
        <v>10549.999877325699</v>
      </c>
      <c r="F66" s="107">
        <v>-0.96134999999999993</v>
      </c>
      <c r="G66" s="107">
        <v>0</v>
      </c>
      <c r="H66" s="107">
        <v>102.94958000000001</v>
      </c>
      <c r="I66" s="107">
        <v>2428.1936600000008</v>
      </c>
      <c r="J66" s="107">
        <v>0</v>
      </c>
      <c r="K66" s="107">
        <v>2.28688</v>
      </c>
      <c r="L66" s="107">
        <v>0</v>
      </c>
      <c r="M66" s="107">
        <v>0</v>
      </c>
      <c r="N66" s="107">
        <v>0</v>
      </c>
      <c r="O66" s="107">
        <v>45.688789999999997</v>
      </c>
      <c r="P66" s="107">
        <v>0</v>
      </c>
      <c r="Q66" s="107">
        <v>10915.033970000004</v>
      </c>
      <c r="R66" s="107">
        <v>0</v>
      </c>
      <c r="S66" s="107">
        <v>8.1149500000000003</v>
      </c>
      <c r="T66" s="107">
        <v>1499.89473</v>
      </c>
      <c r="U66" s="107">
        <v>1341.8748980500102</v>
      </c>
      <c r="V66" s="107">
        <v>1436.3054100000002</v>
      </c>
      <c r="W66" s="107">
        <v>0</v>
      </c>
      <c r="X66" s="107">
        <v>0</v>
      </c>
      <c r="Y66" s="107">
        <v>436.59025000000003</v>
      </c>
      <c r="Z66" s="107">
        <v>0</v>
      </c>
      <c r="AA66" s="107">
        <v>0</v>
      </c>
      <c r="AB66" s="107">
        <v>472.05200000000002</v>
      </c>
      <c r="AC66" s="107">
        <v>98.652210000000011</v>
      </c>
      <c r="AD66" s="107">
        <v>406.62402000000003</v>
      </c>
      <c r="AE66" s="107">
        <v>316.75954999999993</v>
      </c>
      <c r="AF66" s="107">
        <v>0</v>
      </c>
      <c r="AG66" s="107">
        <v>16.228867919999999</v>
      </c>
      <c r="AH66" s="107">
        <v>2711.1810755103529</v>
      </c>
      <c r="AI66" s="107">
        <v>5325.0688800000007</v>
      </c>
      <c r="AJ66" s="107">
        <v>1906.5925699999998</v>
      </c>
      <c r="AK66" s="107">
        <v>42883.400218806062</v>
      </c>
    </row>
    <row r="67" spans="1:37" x14ac:dyDescent="0.2">
      <c r="A67" s="273" t="s">
        <v>1177</v>
      </c>
      <c r="B67" s="107">
        <v>0</v>
      </c>
      <c r="C67" s="107">
        <v>4679.7864900000004</v>
      </c>
      <c r="D67" s="107">
        <v>2382.9781484086702</v>
      </c>
      <c r="E67" s="107">
        <v>15144.895044556008</v>
      </c>
      <c r="F67" s="107">
        <v>770.71108000000004</v>
      </c>
      <c r="G67" s="107">
        <v>0</v>
      </c>
      <c r="H67" s="107">
        <v>391.78510000000011</v>
      </c>
      <c r="I67" s="107">
        <v>16909.11736</v>
      </c>
      <c r="J67" s="107">
        <v>0</v>
      </c>
      <c r="K67" s="107">
        <v>655.63884999999993</v>
      </c>
      <c r="L67" s="107">
        <v>0</v>
      </c>
      <c r="M67" s="107">
        <v>1.0312405392074788</v>
      </c>
      <c r="N67" s="107">
        <v>270.86214999999999</v>
      </c>
      <c r="O67" s="107">
        <v>9507.4568500000005</v>
      </c>
      <c r="P67" s="107">
        <v>0</v>
      </c>
      <c r="Q67" s="107">
        <v>5321.7559000000001</v>
      </c>
      <c r="R67" s="107">
        <v>0</v>
      </c>
      <c r="S67" s="107">
        <v>364.27857</v>
      </c>
      <c r="T67" s="107">
        <v>3808.8483099999994</v>
      </c>
      <c r="U67" s="107">
        <v>1529.1761036809091</v>
      </c>
      <c r="V67" s="107">
        <v>46.607320000000001</v>
      </c>
      <c r="W67" s="107">
        <v>3404.0387899999996</v>
      </c>
      <c r="X67" s="107">
        <v>10.371790000000001</v>
      </c>
      <c r="Y67" s="107">
        <v>0</v>
      </c>
      <c r="Z67" s="107">
        <v>0</v>
      </c>
      <c r="AA67" s="107">
        <v>17498.97292780862</v>
      </c>
      <c r="AB67" s="107">
        <v>61.226999999999997</v>
      </c>
      <c r="AC67" s="107">
        <v>1414.7734300000002</v>
      </c>
      <c r="AD67" s="107">
        <v>112.58102000000001</v>
      </c>
      <c r="AE67" s="107">
        <v>845.44697999999983</v>
      </c>
      <c r="AF67" s="107">
        <v>8.4650200000000009</v>
      </c>
      <c r="AG67" s="107">
        <v>1200.9362260799999</v>
      </c>
      <c r="AH67" s="107">
        <v>1530.1954945645377</v>
      </c>
      <c r="AI67" s="107">
        <v>0</v>
      </c>
      <c r="AJ67" s="107">
        <v>905.02322000000004</v>
      </c>
      <c r="AK67" s="107">
        <v>88776.960415637965</v>
      </c>
    </row>
    <row r="68" spans="1:37" ht="13.5" thickBot="1" x14ac:dyDescent="0.25">
      <c r="A68" s="298" t="s">
        <v>1056</v>
      </c>
      <c r="B68" s="108">
        <v>0</v>
      </c>
      <c r="C68" s="108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0.68240999999999996</v>
      </c>
      <c r="J68" s="108">
        <v>0</v>
      </c>
      <c r="K68" s="108">
        <v>0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v>0</v>
      </c>
      <c r="R68" s="108">
        <v>0</v>
      </c>
      <c r="S68" s="108">
        <v>0</v>
      </c>
      <c r="T68" s="108">
        <v>0</v>
      </c>
      <c r="U68" s="108">
        <v>354.57060131295839</v>
      </c>
      <c r="V68" s="108">
        <v>0</v>
      </c>
      <c r="W68" s="108">
        <v>0</v>
      </c>
      <c r="X68" s="108">
        <v>0</v>
      </c>
      <c r="Y68" s="108">
        <v>0</v>
      </c>
      <c r="Z68" s="108">
        <v>0</v>
      </c>
      <c r="AA68" s="108">
        <v>0</v>
      </c>
      <c r="AB68" s="108">
        <v>0</v>
      </c>
      <c r="AC68" s="108">
        <v>-0.36287000000000003</v>
      </c>
      <c r="AD68" s="108">
        <v>0</v>
      </c>
      <c r="AE68" s="108">
        <v>0</v>
      </c>
      <c r="AF68" s="108">
        <v>0</v>
      </c>
      <c r="AG68" s="108">
        <v>0</v>
      </c>
      <c r="AH68" s="108">
        <v>0</v>
      </c>
      <c r="AI68" s="108">
        <v>0</v>
      </c>
      <c r="AJ68" s="108">
        <v>0</v>
      </c>
      <c r="AK68" s="108">
        <v>354.89014131295841</v>
      </c>
    </row>
    <row r="69" spans="1:37" ht="15" x14ac:dyDescent="0.2">
      <c r="A69" s="1628" t="s">
        <v>784</v>
      </c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</row>
    <row r="70" spans="1:37" x14ac:dyDescent="0.2">
      <c r="A70" s="273" t="s">
        <v>1174</v>
      </c>
      <c r="B70" s="107">
        <v>0</v>
      </c>
      <c r="C70" s="107">
        <v>54.330930000000002</v>
      </c>
      <c r="D70" s="107">
        <v>353.36117999999999</v>
      </c>
      <c r="E70" s="107">
        <v>50.51108</v>
      </c>
      <c r="F70" s="107">
        <v>44.497589999999995</v>
      </c>
      <c r="G70" s="107">
        <v>0</v>
      </c>
      <c r="H70" s="107">
        <v>0</v>
      </c>
      <c r="I70" s="107">
        <v>0</v>
      </c>
      <c r="J70" s="107">
        <v>0</v>
      </c>
      <c r="K70" s="107">
        <v>0</v>
      </c>
      <c r="L70" s="107">
        <v>0</v>
      </c>
      <c r="M70" s="107">
        <v>0</v>
      </c>
      <c r="N70" s="107">
        <v>0</v>
      </c>
      <c r="O70" s="107">
        <v>0</v>
      </c>
      <c r="P70" s="107">
        <v>0</v>
      </c>
      <c r="Q70" s="107">
        <v>0</v>
      </c>
      <c r="R70" s="107">
        <v>0</v>
      </c>
      <c r="S70" s="107">
        <v>0</v>
      </c>
      <c r="T70" s="107">
        <v>0</v>
      </c>
      <c r="U70" s="107">
        <v>45555.542529999999</v>
      </c>
      <c r="V70" s="107">
        <v>0</v>
      </c>
      <c r="W70" s="107">
        <v>0</v>
      </c>
      <c r="X70" s="107">
        <v>0</v>
      </c>
      <c r="Y70" s="107">
        <v>20.52</v>
      </c>
      <c r="Z70" s="107">
        <v>0</v>
      </c>
      <c r="AA70" s="107">
        <v>82.402078799999998</v>
      </c>
      <c r="AB70" s="107">
        <v>0</v>
      </c>
      <c r="AC70" s="107">
        <v>1259.43957</v>
      </c>
      <c r="AD70" s="107">
        <v>0</v>
      </c>
      <c r="AE70" s="107">
        <v>0</v>
      </c>
      <c r="AF70" s="107">
        <v>0</v>
      </c>
      <c r="AG70" s="107">
        <v>0</v>
      </c>
      <c r="AH70" s="107">
        <v>0</v>
      </c>
      <c r="AI70" s="107">
        <v>0</v>
      </c>
      <c r="AJ70" s="107">
        <v>0</v>
      </c>
      <c r="AK70" s="107">
        <v>47420.604958799995</v>
      </c>
    </row>
    <row r="71" spans="1:37" x14ac:dyDescent="0.2">
      <c r="A71" s="273" t="s">
        <v>1175</v>
      </c>
      <c r="B71" s="107">
        <v>0</v>
      </c>
      <c r="C71" s="107">
        <v>3528.1574500000002</v>
      </c>
      <c r="D71" s="107">
        <v>1370.5034499999999</v>
      </c>
      <c r="E71" s="107">
        <v>6171.6914000000006</v>
      </c>
      <c r="F71" s="107">
        <v>0</v>
      </c>
      <c r="G71" s="107">
        <v>0</v>
      </c>
      <c r="H71" s="107">
        <v>0</v>
      </c>
      <c r="I71" s="107">
        <v>23.992939999999997</v>
      </c>
      <c r="J71" s="107">
        <v>0</v>
      </c>
      <c r="K71" s="107">
        <v>55.495439999999945</v>
      </c>
      <c r="L71" s="107">
        <v>0</v>
      </c>
      <c r="M71" s="107">
        <v>0</v>
      </c>
      <c r="N71" s="107">
        <v>0</v>
      </c>
      <c r="O71" s="107">
        <v>552.51192000000003</v>
      </c>
      <c r="P71" s="107">
        <v>0</v>
      </c>
      <c r="Q71" s="107">
        <v>485.95448999999996</v>
      </c>
      <c r="R71" s="107">
        <v>0</v>
      </c>
      <c r="S71" s="107">
        <v>0</v>
      </c>
      <c r="T71" s="107">
        <v>0</v>
      </c>
      <c r="U71" s="107">
        <v>4683.5843999999997</v>
      </c>
      <c r="V71" s="107">
        <v>61.647769999999994</v>
      </c>
      <c r="W71" s="107">
        <v>0</v>
      </c>
      <c r="X71" s="107">
        <v>0</v>
      </c>
      <c r="Y71" s="107">
        <v>0</v>
      </c>
      <c r="Z71" s="107">
        <v>0</v>
      </c>
      <c r="AA71" s="107">
        <v>92.884151200000034</v>
      </c>
      <c r="AB71" s="107">
        <v>0</v>
      </c>
      <c r="AC71" s="107">
        <v>73.999949999999998</v>
      </c>
      <c r="AD71" s="107">
        <v>0</v>
      </c>
      <c r="AE71" s="107">
        <v>0</v>
      </c>
      <c r="AF71" s="107">
        <v>0</v>
      </c>
      <c r="AG71" s="107">
        <v>0</v>
      </c>
      <c r="AH71" s="107">
        <v>319.79288000000003</v>
      </c>
      <c r="AI71" s="107">
        <v>0</v>
      </c>
      <c r="AJ71" s="107">
        <v>145.49952999999999</v>
      </c>
      <c r="AK71" s="107">
        <v>17565.715771200004</v>
      </c>
    </row>
    <row r="72" spans="1:37" x14ac:dyDescent="0.2">
      <c r="A72" s="273" t="s">
        <v>1176</v>
      </c>
      <c r="B72" s="107">
        <v>0</v>
      </c>
      <c r="C72" s="107">
        <v>115.43025999999999</v>
      </c>
      <c r="D72" s="107">
        <v>54.911139999999996</v>
      </c>
      <c r="E72" s="107">
        <v>1487.1906799999999</v>
      </c>
      <c r="F72" s="107">
        <v>0</v>
      </c>
      <c r="G72" s="107">
        <v>0</v>
      </c>
      <c r="H72" s="107">
        <v>0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107">
        <v>0</v>
      </c>
      <c r="P72" s="107">
        <v>0</v>
      </c>
      <c r="Q72" s="107">
        <v>816.23665000000005</v>
      </c>
      <c r="R72" s="107">
        <v>0</v>
      </c>
      <c r="S72" s="107">
        <v>0</v>
      </c>
      <c r="T72" s="107">
        <v>0</v>
      </c>
      <c r="U72" s="107">
        <v>43.462499999999999</v>
      </c>
      <c r="V72" s="107">
        <v>0</v>
      </c>
      <c r="W72" s="107">
        <v>0</v>
      </c>
      <c r="X72" s="107">
        <v>0</v>
      </c>
      <c r="Y72" s="107">
        <v>0</v>
      </c>
      <c r="Z72" s="107">
        <v>0</v>
      </c>
      <c r="AA72" s="107">
        <v>0</v>
      </c>
      <c r="AB72" s="107">
        <v>0</v>
      </c>
      <c r="AC72" s="107">
        <v>-2.55924</v>
      </c>
      <c r="AD72" s="107">
        <v>0</v>
      </c>
      <c r="AE72" s="107">
        <v>0</v>
      </c>
      <c r="AF72" s="107">
        <v>0</v>
      </c>
      <c r="AG72" s="107">
        <v>0</v>
      </c>
      <c r="AH72" s="107">
        <v>53.203400000000002</v>
      </c>
      <c r="AI72" s="107">
        <v>0</v>
      </c>
      <c r="AJ72" s="107">
        <v>42.155190000000005</v>
      </c>
      <c r="AK72" s="107">
        <v>2610.0305799999996</v>
      </c>
    </row>
    <row r="73" spans="1:37" x14ac:dyDescent="0.2">
      <c r="A73" s="273" t="s">
        <v>1177</v>
      </c>
      <c r="B73" s="107">
        <v>0</v>
      </c>
      <c r="C73" s="107">
        <v>13.543200000000001</v>
      </c>
      <c r="D73" s="107">
        <v>79.403000000000006</v>
      </c>
      <c r="E73" s="107">
        <v>4967.5753599999998</v>
      </c>
      <c r="F73" s="107">
        <v>0</v>
      </c>
      <c r="G73" s="107">
        <v>0</v>
      </c>
      <c r="H73" s="107">
        <v>0</v>
      </c>
      <c r="I73" s="107">
        <v>-3.06121</v>
      </c>
      <c r="J73" s="107">
        <v>0</v>
      </c>
      <c r="K73" s="107">
        <v>794.5288700000001</v>
      </c>
      <c r="L73" s="107">
        <v>0</v>
      </c>
      <c r="M73" s="107">
        <v>0</v>
      </c>
      <c r="N73" s="107">
        <v>0</v>
      </c>
      <c r="O73" s="107">
        <v>872.27539999999999</v>
      </c>
      <c r="P73" s="107">
        <v>0</v>
      </c>
      <c r="Q73" s="107">
        <v>40.987079999999999</v>
      </c>
      <c r="R73" s="107">
        <v>0</v>
      </c>
      <c r="S73" s="107">
        <v>24.807169999999999</v>
      </c>
      <c r="T73" s="107">
        <v>0</v>
      </c>
      <c r="U73" s="107">
        <v>11.392799999999999</v>
      </c>
      <c r="V73" s="107">
        <v>0</v>
      </c>
      <c r="W73" s="107">
        <v>0</v>
      </c>
      <c r="X73" s="107">
        <v>0</v>
      </c>
      <c r="Y73" s="107">
        <v>0</v>
      </c>
      <c r="Z73" s="107">
        <v>0</v>
      </c>
      <c r="AA73" s="107">
        <v>-41.366500000000023</v>
      </c>
      <c r="AB73" s="107">
        <v>0</v>
      </c>
      <c r="AC73" s="107">
        <v>242.91800000000001</v>
      </c>
      <c r="AD73" s="107">
        <v>0</v>
      </c>
      <c r="AE73" s="107">
        <v>0</v>
      </c>
      <c r="AF73" s="107">
        <v>0</v>
      </c>
      <c r="AG73" s="107">
        <v>0</v>
      </c>
      <c r="AH73" s="107">
        <v>176.65461999999999</v>
      </c>
      <c r="AI73" s="107">
        <v>0</v>
      </c>
      <c r="AJ73" s="107">
        <v>0</v>
      </c>
      <c r="AK73" s="107">
        <v>7179.6577899999993</v>
      </c>
    </row>
    <row r="74" spans="1:37" ht="13.5" thickBot="1" x14ac:dyDescent="0.25">
      <c r="A74" s="293" t="s">
        <v>1056</v>
      </c>
      <c r="B74" s="107">
        <v>0</v>
      </c>
      <c r="C74" s="107">
        <v>0</v>
      </c>
      <c r="D74" s="107">
        <v>0</v>
      </c>
      <c r="E74" s="107">
        <v>0</v>
      </c>
      <c r="F74" s="107">
        <v>0</v>
      </c>
      <c r="G74" s="107">
        <v>0</v>
      </c>
      <c r="H74" s="107">
        <v>0</v>
      </c>
      <c r="I74" s="107">
        <v>0</v>
      </c>
      <c r="J74" s="107">
        <v>0</v>
      </c>
      <c r="K74" s="107">
        <v>0</v>
      </c>
      <c r="L74" s="107">
        <v>0</v>
      </c>
      <c r="M74" s="107">
        <v>0</v>
      </c>
      <c r="N74" s="107">
        <v>0</v>
      </c>
      <c r="O74" s="107">
        <v>0</v>
      </c>
      <c r="P74" s="107">
        <v>0</v>
      </c>
      <c r="Q74" s="107">
        <v>0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7">
        <v>0</v>
      </c>
      <c r="Z74" s="107">
        <v>0</v>
      </c>
      <c r="AA74" s="107">
        <v>0</v>
      </c>
      <c r="AB74" s="107">
        <v>0</v>
      </c>
      <c r="AC74" s="107">
        <v>-953.10693000000003</v>
      </c>
      <c r="AD74" s="107">
        <v>0</v>
      </c>
      <c r="AE74" s="107">
        <v>0</v>
      </c>
      <c r="AF74" s="107">
        <v>0</v>
      </c>
      <c r="AG74" s="107">
        <v>0</v>
      </c>
      <c r="AH74" s="107">
        <v>0</v>
      </c>
      <c r="AI74" s="107">
        <v>0</v>
      </c>
      <c r="AJ74" s="107">
        <v>0</v>
      </c>
      <c r="AK74" s="107">
        <v>-953.10693000000003</v>
      </c>
    </row>
    <row r="75" spans="1:37" ht="15" x14ac:dyDescent="0.2">
      <c r="A75" s="1650" t="s">
        <v>785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05"/>
    </row>
    <row r="76" spans="1:37" x14ac:dyDescent="0.2">
      <c r="A76" s="273" t="s">
        <v>1174</v>
      </c>
      <c r="B76" s="107">
        <v>0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  <c r="K76" s="107">
        <v>0</v>
      </c>
      <c r="L76" s="107">
        <v>0</v>
      </c>
      <c r="M76" s="107">
        <v>0</v>
      </c>
      <c r="N76" s="107">
        <v>0</v>
      </c>
      <c r="O76" s="107">
        <v>0</v>
      </c>
      <c r="P76" s="107">
        <v>0</v>
      </c>
      <c r="Q76" s="107">
        <v>0</v>
      </c>
      <c r="R76" s="107">
        <v>0</v>
      </c>
      <c r="S76" s="107">
        <v>0</v>
      </c>
      <c r="T76" s="107">
        <v>0</v>
      </c>
      <c r="U76" s="107">
        <v>0</v>
      </c>
      <c r="V76" s="107">
        <v>0</v>
      </c>
      <c r="W76" s="107">
        <v>0</v>
      </c>
      <c r="X76" s="107">
        <v>0</v>
      </c>
      <c r="Y76" s="107">
        <v>0</v>
      </c>
      <c r="Z76" s="107">
        <v>0</v>
      </c>
      <c r="AA76" s="107">
        <v>0</v>
      </c>
      <c r="AB76" s="107">
        <v>0</v>
      </c>
      <c r="AC76" s="107">
        <v>0</v>
      </c>
      <c r="AD76" s="107">
        <v>0</v>
      </c>
      <c r="AE76" s="107">
        <v>11.7095</v>
      </c>
      <c r="AF76" s="107">
        <v>0</v>
      </c>
      <c r="AG76" s="107">
        <v>0</v>
      </c>
      <c r="AH76" s="107">
        <v>0</v>
      </c>
      <c r="AI76" s="107">
        <v>0</v>
      </c>
      <c r="AJ76" s="107">
        <v>0</v>
      </c>
      <c r="AK76" s="107">
        <v>11.7095</v>
      </c>
    </row>
    <row r="77" spans="1:37" x14ac:dyDescent="0.2">
      <c r="A77" s="273" t="s">
        <v>1175</v>
      </c>
      <c r="B77" s="107">
        <v>0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  <c r="K77" s="107">
        <v>0</v>
      </c>
      <c r="L77" s="107">
        <v>0</v>
      </c>
      <c r="M77" s="107">
        <v>0</v>
      </c>
      <c r="N77" s="107">
        <v>0</v>
      </c>
      <c r="O77" s="107">
        <v>0</v>
      </c>
      <c r="P77" s="107">
        <v>0</v>
      </c>
      <c r="Q77" s="107">
        <v>0</v>
      </c>
      <c r="R77" s="107">
        <v>0</v>
      </c>
      <c r="S77" s="107">
        <v>19.655249999999999</v>
      </c>
      <c r="T77" s="107">
        <v>0</v>
      </c>
      <c r="U77" s="107">
        <v>0</v>
      </c>
      <c r="V77" s="107">
        <v>0</v>
      </c>
      <c r="W77" s="107">
        <v>0</v>
      </c>
      <c r="X77" s="107">
        <v>0</v>
      </c>
      <c r="Y77" s="107">
        <v>0</v>
      </c>
      <c r="Z77" s="107">
        <v>0</v>
      </c>
      <c r="AA77" s="107">
        <v>0</v>
      </c>
      <c r="AB77" s="107">
        <v>0</v>
      </c>
      <c r="AC77" s="107">
        <v>0</v>
      </c>
      <c r="AD77" s="107">
        <v>0</v>
      </c>
      <c r="AE77" s="107">
        <v>82.714939999999999</v>
      </c>
      <c r="AF77" s="107">
        <v>0</v>
      </c>
      <c r="AG77" s="107">
        <v>0</v>
      </c>
      <c r="AH77" s="107">
        <v>0</v>
      </c>
      <c r="AI77" s="107">
        <v>0</v>
      </c>
      <c r="AJ77" s="107">
        <v>0</v>
      </c>
      <c r="AK77" s="107">
        <v>102.37018999999999</v>
      </c>
    </row>
    <row r="78" spans="1:37" x14ac:dyDescent="0.2">
      <c r="A78" s="273" t="s">
        <v>1176</v>
      </c>
      <c r="B78" s="107">
        <v>0</v>
      </c>
      <c r="C78" s="107">
        <v>0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107">
        <v>0</v>
      </c>
      <c r="M78" s="107">
        <v>0</v>
      </c>
      <c r="N78" s="107">
        <v>0</v>
      </c>
      <c r="O78" s="107">
        <v>0</v>
      </c>
      <c r="P78" s="107">
        <v>0</v>
      </c>
      <c r="Q78" s="107">
        <v>0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7">
        <v>0</v>
      </c>
      <c r="X78" s="107">
        <v>0</v>
      </c>
      <c r="Y78" s="107">
        <v>0</v>
      </c>
      <c r="Z78" s="107">
        <v>0</v>
      </c>
      <c r="AA78" s="107">
        <v>0</v>
      </c>
      <c r="AB78" s="107">
        <v>0</v>
      </c>
      <c r="AC78" s="107">
        <v>0</v>
      </c>
      <c r="AD78" s="107">
        <v>0</v>
      </c>
      <c r="AE78" s="107">
        <v>0</v>
      </c>
      <c r="AF78" s="107">
        <v>0</v>
      </c>
      <c r="AG78" s="107">
        <v>0</v>
      </c>
      <c r="AH78" s="107">
        <v>0</v>
      </c>
      <c r="AI78" s="107">
        <v>0</v>
      </c>
      <c r="AJ78" s="107">
        <v>0</v>
      </c>
      <c r="AK78" s="107">
        <v>0</v>
      </c>
    </row>
    <row r="79" spans="1:37" x14ac:dyDescent="0.2">
      <c r="A79" s="273" t="s">
        <v>1177</v>
      </c>
      <c r="B79" s="107">
        <v>0</v>
      </c>
      <c r="C79" s="107">
        <v>0</v>
      </c>
      <c r="D79" s="107">
        <v>0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107">
        <v>0</v>
      </c>
      <c r="M79" s="107">
        <v>0</v>
      </c>
      <c r="N79" s="107">
        <v>0</v>
      </c>
      <c r="O79" s="107">
        <v>0</v>
      </c>
      <c r="P79" s="107">
        <v>0</v>
      </c>
      <c r="Q79" s="107">
        <v>0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7">
        <v>0</v>
      </c>
      <c r="Z79" s="107">
        <v>0</v>
      </c>
      <c r="AA79" s="107">
        <v>0</v>
      </c>
      <c r="AB79" s="107">
        <v>0</v>
      </c>
      <c r="AC79" s="107">
        <v>0</v>
      </c>
      <c r="AD79" s="107">
        <v>0</v>
      </c>
      <c r="AE79" s="107">
        <v>41.25</v>
      </c>
      <c r="AF79" s="107">
        <v>0</v>
      </c>
      <c r="AG79" s="107">
        <v>0</v>
      </c>
      <c r="AH79" s="107">
        <v>0</v>
      </c>
      <c r="AI79" s="107">
        <v>0</v>
      </c>
      <c r="AJ79" s="107">
        <v>29.256799999999998</v>
      </c>
      <c r="AK79" s="107">
        <v>70.506799999999998</v>
      </c>
    </row>
    <row r="80" spans="1:37" ht="13.5" thickBot="1" x14ac:dyDescent="0.25">
      <c r="A80" s="298" t="s">
        <v>1056</v>
      </c>
      <c r="B80" s="108">
        <v>0</v>
      </c>
      <c r="C80" s="108">
        <v>0</v>
      </c>
      <c r="D80" s="108">
        <v>0</v>
      </c>
      <c r="E80" s="108">
        <v>0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  <c r="L80" s="108">
        <v>0</v>
      </c>
      <c r="M80" s="108">
        <v>0</v>
      </c>
      <c r="N80" s="108">
        <v>0</v>
      </c>
      <c r="O80" s="108">
        <v>0</v>
      </c>
      <c r="P80" s="108">
        <v>0</v>
      </c>
      <c r="Q80" s="108">
        <v>0</v>
      </c>
      <c r="R80" s="108">
        <v>0</v>
      </c>
      <c r="S80" s="108">
        <v>0</v>
      </c>
      <c r="T80" s="108">
        <v>0</v>
      </c>
      <c r="U80" s="108">
        <v>0</v>
      </c>
      <c r="V80" s="108">
        <v>0</v>
      </c>
      <c r="W80" s="108">
        <v>0</v>
      </c>
      <c r="X80" s="108">
        <v>0</v>
      </c>
      <c r="Y80" s="108">
        <v>0</v>
      </c>
      <c r="Z80" s="108">
        <v>0</v>
      </c>
      <c r="AA80" s="108">
        <v>0</v>
      </c>
      <c r="AB80" s="108">
        <v>0</v>
      </c>
      <c r="AC80" s="108">
        <v>0</v>
      </c>
      <c r="AD80" s="108">
        <v>0</v>
      </c>
      <c r="AE80" s="108">
        <v>0</v>
      </c>
      <c r="AF80" s="108">
        <v>0</v>
      </c>
      <c r="AG80" s="108">
        <v>0</v>
      </c>
      <c r="AH80" s="108">
        <v>0</v>
      </c>
      <c r="AI80" s="108">
        <v>0</v>
      </c>
      <c r="AJ80" s="108">
        <v>0</v>
      </c>
      <c r="AK80" s="108">
        <v>0</v>
      </c>
    </row>
    <row r="81" spans="1:37" ht="15" x14ac:dyDescent="0.2">
      <c r="A81" s="1628" t="s">
        <v>786</v>
      </c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</row>
    <row r="82" spans="1:37" x14ac:dyDescent="0.2">
      <c r="A82" s="273" t="s">
        <v>1174</v>
      </c>
      <c r="B82" s="107">
        <v>1975.8544399999998</v>
      </c>
      <c r="C82" s="107">
        <v>3294.4054799999994</v>
      </c>
      <c r="D82" s="107">
        <v>4043.3354699999995</v>
      </c>
      <c r="E82" s="107">
        <v>1294.9996999999998</v>
      </c>
      <c r="F82" s="107">
        <v>169.31164999999999</v>
      </c>
      <c r="G82" s="107">
        <v>0</v>
      </c>
      <c r="H82" s="107">
        <v>912.69910000000027</v>
      </c>
      <c r="I82" s="107">
        <v>1455.3567800000001</v>
      </c>
      <c r="J82" s="107">
        <v>0</v>
      </c>
      <c r="K82" s="107">
        <v>2669.7410300000029</v>
      </c>
      <c r="L82" s="107">
        <v>0</v>
      </c>
      <c r="M82" s="107">
        <v>0.99844999999999995</v>
      </c>
      <c r="N82" s="107">
        <v>4.62479</v>
      </c>
      <c r="O82" s="107">
        <v>785.53197</v>
      </c>
      <c r="P82" s="107">
        <v>0</v>
      </c>
      <c r="Q82" s="107">
        <v>391.60952000000003</v>
      </c>
      <c r="R82" s="107">
        <v>0</v>
      </c>
      <c r="S82" s="107">
        <v>552.52412000000015</v>
      </c>
      <c r="T82" s="107">
        <v>125.0215</v>
      </c>
      <c r="U82" s="107">
        <v>6786.5767100000012</v>
      </c>
      <c r="V82" s="107">
        <v>40.912879999999994</v>
      </c>
      <c r="W82" s="107">
        <v>578.21060999999997</v>
      </c>
      <c r="X82" s="107">
        <v>1.04084</v>
      </c>
      <c r="Y82" s="107">
        <v>98.858190000000008</v>
      </c>
      <c r="Z82" s="107">
        <v>0.33956999999999998</v>
      </c>
      <c r="AA82" s="107">
        <v>2210.7830009639997</v>
      </c>
      <c r="AB82" s="107">
        <v>35.792000000000002</v>
      </c>
      <c r="AC82" s="107">
        <v>1581.83386</v>
      </c>
      <c r="AD82" s="107">
        <v>12.770250000000001</v>
      </c>
      <c r="AE82" s="107">
        <v>108.22798000000002</v>
      </c>
      <c r="AF82" s="107">
        <v>0</v>
      </c>
      <c r="AG82" s="107">
        <v>1.9515552500000002</v>
      </c>
      <c r="AH82" s="107">
        <v>714.51769000000752</v>
      </c>
      <c r="AI82" s="107">
        <v>7.0282</v>
      </c>
      <c r="AJ82" s="107">
        <v>3557.69445</v>
      </c>
      <c r="AK82" s="107">
        <v>33412.551786214011</v>
      </c>
    </row>
    <row r="83" spans="1:37" x14ac:dyDescent="0.2">
      <c r="A83" s="273" t="s">
        <v>1175</v>
      </c>
      <c r="B83" s="107">
        <v>0</v>
      </c>
      <c r="C83" s="107">
        <v>11430.646969999998</v>
      </c>
      <c r="D83" s="107">
        <v>16374.966720000011</v>
      </c>
      <c r="E83" s="107">
        <v>41896.257830000031</v>
      </c>
      <c r="F83" s="107">
        <v>2318.1605599999998</v>
      </c>
      <c r="G83" s="107">
        <v>0</v>
      </c>
      <c r="H83" s="107">
        <v>3064.7071999999989</v>
      </c>
      <c r="I83" s="107">
        <v>33479.11118</v>
      </c>
      <c r="J83" s="107">
        <v>0</v>
      </c>
      <c r="K83" s="107">
        <v>15268.526320000001</v>
      </c>
      <c r="L83" s="107">
        <v>0</v>
      </c>
      <c r="M83" s="107">
        <v>203.35938999999999</v>
      </c>
      <c r="N83" s="107">
        <v>1512.3734599999998</v>
      </c>
      <c r="O83" s="107">
        <v>11000.480729999999</v>
      </c>
      <c r="P83" s="107">
        <v>0</v>
      </c>
      <c r="Q83" s="107">
        <v>1808.9031100000002</v>
      </c>
      <c r="R83" s="107">
        <v>226.95097000000004</v>
      </c>
      <c r="S83" s="107">
        <v>1471.7647099999999</v>
      </c>
      <c r="T83" s="107">
        <v>11324.536049999999</v>
      </c>
      <c r="U83" s="107">
        <v>8565.1380899999949</v>
      </c>
      <c r="V83" s="107">
        <v>794.66750999999988</v>
      </c>
      <c r="W83" s="107">
        <v>3270.9608399999993</v>
      </c>
      <c r="X83" s="107">
        <v>113.90951</v>
      </c>
      <c r="Y83" s="107">
        <v>2409.6964900000003</v>
      </c>
      <c r="Z83" s="107">
        <v>201.38522</v>
      </c>
      <c r="AA83" s="107">
        <v>6863.7890790359988</v>
      </c>
      <c r="AB83" s="107">
        <v>1186.45</v>
      </c>
      <c r="AC83" s="107">
        <v>3838.5407600000003</v>
      </c>
      <c r="AD83" s="107">
        <v>224.93646000000001</v>
      </c>
      <c r="AE83" s="107">
        <v>2054.0107490999994</v>
      </c>
      <c r="AF83" s="107">
        <v>3.8572199999999999</v>
      </c>
      <c r="AG83" s="107">
        <v>359.08616599999999</v>
      </c>
      <c r="AH83" s="107">
        <v>15879.705509999993</v>
      </c>
      <c r="AI83" s="107">
        <v>0</v>
      </c>
      <c r="AJ83" s="107">
        <v>3425.5831200000007</v>
      </c>
      <c r="AK83" s="107">
        <v>200572.46192413606</v>
      </c>
    </row>
    <row r="84" spans="1:37" x14ac:dyDescent="0.2">
      <c r="A84" s="273" t="s">
        <v>1176</v>
      </c>
      <c r="B84" s="107">
        <v>0</v>
      </c>
      <c r="C84" s="107">
        <v>2907.7933800000001</v>
      </c>
      <c r="D84" s="107">
        <v>148.75200000000001</v>
      </c>
      <c r="E84" s="107">
        <v>4915.153269999998</v>
      </c>
      <c r="F84" s="107">
        <v>7.9500000000000001E-2</v>
      </c>
      <c r="G84" s="107">
        <v>0</v>
      </c>
      <c r="H84" s="107">
        <v>56.25112</v>
      </c>
      <c r="I84" s="107">
        <v>2369.7322099999992</v>
      </c>
      <c r="J84" s="107">
        <v>0</v>
      </c>
      <c r="K84" s="107">
        <v>288.81630999999999</v>
      </c>
      <c r="L84" s="107">
        <v>0</v>
      </c>
      <c r="M84" s="107">
        <v>0</v>
      </c>
      <c r="N84" s="107">
        <v>0</v>
      </c>
      <c r="O84" s="107">
        <v>13.959250000000001</v>
      </c>
      <c r="P84" s="107">
        <v>0</v>
      </c>
      <c r="Q84" s="107">
        <v>14261.859829999999</v>
      </c>
      <c r="R84" s="107">
        <v>0</v>
      </c>
      <c r="S84" s="107">
        <v>4.9444900000000001</v>
      </c>
      <c r="T84" s="107">
        <v>60.110109999999999</v>
      </c>
      <c r="U84" s="107">
        <v>551.7696900000002</v>
      </c>
      <c r="V84" s="107">
        <v>839.83938000000001</v>
      </c>
      <c r="W84" s="107">
        <v>106.55001000000001</v>
      </c>
      <c r="X84" s="107">
        <v>0</v>
      </c>
      <c r="Y84" s="107">
        <v>576.87354000000005</v>
      </c>
      <c r="Z84" s="107">
        <v>0</v>
      </c>
      <c r="AA84" s="107">
        <v>0</v>
      </c>
      <c r="AB84" s="107">
        <v>244.29</v>
      </c>
      <c r="AC84" s="107">
        <v>35.011870000000002</v>
      </c>
      <c r="AD84" s="107">
        <v>196.67818</v>
      </c>
      <c r="AE84" s="107">
        <v>695.59807000000023</v>
      </c>
      <c r="AF84" s="107">
        <v>0</v>
      </c>
      <c r="AG84" s="107">
        <v>0.3903110500000001</v>
      </c>
      <c r="AH84" s="107">
        <v>6001.6356400000013</v>
      </c>
      <c r="AI84" s="107">
        <v>355.28211999999996</v>
      </c>
      <c r="AJ84" s="107">
        <v>3410.9677299999998</v>
      </c>
      <c r="AK84" s="107">
        <v>38042.33801105</v>
      </c>
    </row>
    <row r="85" spans="1:37" x14ac:dyDescent="0.2">
      <c r="A85" s="273" t="s">
        <v>1177</v>
      </c>
      <c r="B85" s="107">
        <v>2678.4479899999997</v>
      </c>
      <c r="C85" s="107">
        <v>4230.0045</v>
      </c>
      <c r="D85" s="107">
        <v>8100.9447199999986</v>
      </c>
      <c r="E85" s="107">
        <v>6233.8348000000005</v>
      </c>
      <c r="F85" s="107">
        <v>1408.9599500000002</v>
      </c>
      <c r="G85" s="107">
        <v>0</v>
      </c>
      <c r="H85" s="107">
        <v>3102.3487399999999</v>
      </c>
      <c r="I85" s="107">
        <v>11443.826929999999</v>
      </c>
      <c r="J85" s="107">
        <v>0</v>
      </c>
      <c r="K85" s="107">
        <v>13879.691979999998</v>
      </c>
      <c r="L85" s="107">
        <v>0</v>
      </c>
      <c r="M85" s="107">
        <v>0</v>
      </c>
      <c r="N85" s="107">
        <v>10.970210000000002</v>
      </c>
      <c r="O85" s="107">
        <v>6949.8261500000008</v>
      </c>
      <c r="P85" s="107">
        <v>0</v>
      </c>
      <c r="Q85" s="107">
        <v>17261.84359</v>
      </c>
      <c r="R85" s="107">
        <v>0</v>
      </c>
      <c r="S85" s="107">
        <v>1003.1862000000001</v>
      </c>
      <c r="T85" s="107">
        <v>1233.5968300000004</v>
      </c>
      <c r="U85" s="107">
        <v>2344.3205200000002</v>
      </c>
      <c r="V85" s="107">
        <v>68.961620000000011</v>
      </c>
      <c r="W85" s="107">
        <v>3654.9582300000002</v>
      </c>
      <c r="X85" s="107">
        <v>2E-3</v>
      </c>
      <c r="Y85" s="107">
        <v>3.7840299999999996</v>
      </c>
      <c r="Z85" s="107">
        <v>0</v>
      </c>
      <c r="AA85" s="107">
        <v>3074.93649</v>
      </c>
      <c r="AB85" s="107">
        <v>42.451999999999998</v>
      </c>
      <c r="AC85" s="107">
        <v>3092.8680299999992</v>
      </c>
      <c r="AD85" s="107">
        <v>1.2812699999999999</v>
      </c>
      <c r="AE85" s="107">
        <v>796.74737280000022</v>
      </c>
      <c r="AF85" s="107">
        <v>0</v>
      </c>
      <c r="AG85" s="107">
        <v>28.8830177</v>
      </c>
      <c r="AH85" s="107">
        <v>6935.8318899999977</v>
      </c>
      <c r="AI85" s="107">
        <v>0</v>
      </c>
      <c r="AJ85" s="107">
        <v>5226.3156799999997</v>
      </c>
      <c r="AK85" s="107">
        <v>102808.82474049999</v>
      </c>
    </row>
    <row r="86" spans="1:37" ht="13.5" thickBot="1" x14ac:dyDescent="0.25">
      <c r="A86" s="293" t="s">
        <v>1056</v>
      </c>
      <c r="B86" s="107">
        <v>0</v>
      </c>
      <c r="C86" s="107">
        <v>0</v>
      </c>
      <c r="D86" s="107">
        <v>0</v>
      </c>
      <c r="E86" s="107">
        <v>0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107">
        <v>0</v>
      </c>
      <c r="P86" s="107">
        <v>0</v>
      </c>
      <c r="Q86" s="107">
        <v>0</v>
      </c>
      <c r="R86" s="107">
        <v>0</v>
      </c>
      <c r="S86" s="107">
        <v>0</v>
      </c>
      <c r="T86" s="107">
        <v>0</v>
      </c>
      <c r="U86" s="107">
        <v>0.94095000000001161</v>
      </c>
      <c r="V86" s="107">
        <v>0</v>
      </c>
      <c r="W86" s="107">
        <v>0</v>
      </c>
      <c r="X86" s="107">
        <v>0</v>
      </c>
      <c r="Y86" s="107">
        <v>0</v>
      </c>
      <c r="Z86" s="107">
        <v>0</v>
      </c>
      <c r="AA86" s="107">
        <v>0</v>
      </c>
      <c r="AB86" s="107">
        <v>0</v>
      </c>
      <c r="AC86" s="107">
        <v>-0.14000000000000001</v>
      </c>
      <c r="AD86" s="107">
        <v>0</v>
      </c>
      <c r="AE86" s="107">
        <v>0</v>
      </c>
      <c r="AF86" s="107">
        <v>0</v>
      </c>
      <c r="AG86" s="107">
        <v>0</v>
      </c>
      <c r="AH86" s="107">
        <v>0</v>
      </c>
      <c r="AI86" s="107">
        <v>0</v>
      </c>
      <c r="AJ86" s="107">
        <v>0</v>
      </c>
      <c r="AK86" s="107">
        <v>0.8009500000000116</v>
      </c>
    </row>
    <row r="87" spans="1:37" ht="15" x14ac:dyDescent="0.2">
      <c r="A87" s="1650" t="s">
        <v>787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05"/>
    </row>
    <row r="88" spans="1:37" x14ac:dyDescent="0.2">
      <c r="A88" s="273" t="s">
        <v>1174</v>
      </c>
      <c r="B88" s="107">
        <v>0</v>
      </c>
      <c r="C88" s="107">
        <v>0</v>
      </c>
      <c r="D88" s="107">
        <v>675.15396999999996</v>
      </c>
      <c r="E88" s="107">
        <v>0</v>
      </c>
      <c r="F88" s="107">
        <v>0</v>
      </c>
      <c r="G88" s="107">
        <v>1629.202</v>
      </c>
      <c r="H88" s="107">
        <v>0</v>
      </c>
      <c r="I88" s="107">
        <v>0</v>
      </c>
      <c r="J88" s="107">
        <v>0</v>
      </c>
      <c r="K88" s="107">
        <v>0</v>
      </c>
      <c r="L88" s="107">
        <v>12420.295599999999</v>
      </c>
      <c r="M88" s="107">
        <v>0</v>
      </c>
      <c r="N88" s="107">
        <v>0</v>
      </c>
      <c r="O88" s="107">
        <v>0</v>
      </c>
      <c r="P88" s="107">
        <v>5162.1360000000004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7">
        <v>0</v>
      </c>
      <c r="Z88" s="107">
        <v>0</v>
      </c>
      <c r="AA88" s="107">
        <v>0</v>
      </c>
      <c r="AB88" s="107">
        <v>0</v>
      </c>
      <c r="AC88" s="107">
        <v>0</v>
      </c>
      <c r="AD88" s="107">
        <v>0</v>
      </c>
      <c r="AE88" s="107">
        <v>0</v>
      </c>
      <c r="AF88" s="107">
        <v>0</v>
      </c>
      <c r="AG88" s="107">
        <v>0</v>
      </c>
      <c r="AH88" s="107">
        <v>0</v>
      </c>
      <c r="AI88" s="107">
        <v>0</v>
      </c>
      <c r="AJ88" s="107">
        <v>0</v>
      </c>
      <c r="AK88" s="107">
        <v>19886.78757</v>
      </c>
    </row>
    <row r="89" spans="1:37" x14ac:dyDescent="0.2">
      <c r="A89" s="273" t="s">
        <v>1175</v>
      </c>
      <c r="B89" s="107">
        <v>0</v>
      </c>
      <c r="C89" s="107">
        <v>0</v>
      </c>
      <c r="D89" s="107">
        <v>167.75048000000001</v>
      </c>
      <c r="E89" s="107">
        <v>3119.9912799999997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107">
        <v>0</v>
      </c>
      <c r="M89" s="107">
        <v>0</v>
      </c>
      <c r="N89" s="107">
        <v>0</v>
      </c>
      <c r="O89" s="107">
        <v>0</v>
      </c>
      <c r="P89" s="107">
        <v>2548.8719999999998</v>
      </c>
      <c r="Q89" s="107">
        <v>317.38221999999996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7">
        <v>0</v>
      </c>
      <c r="Z89" s="107">
        <v>0</v>
      </c>
      <c r="AA89" s="107">
        <v>0</v>
      </c>
      <c r="AB89" s="107">
        <v>0</v>
      </c>
      <c r="AC89" s="107">
        <v>0</v>
      </c>
      <c r="AD89" s="107">
        <v>0</v>
      </c>
      <c r="AE89" s="107">
        <v>0</v>
      </c>
      <c r="AF89" s="107">
        <v>0</v>
      </c>
      <c r="AG89" s="107">
        <v>0</v>
      </c>
      <c r="AH89" s="107">
        <v>0</v>
      </c>
      <c r="AI89" s="107">
        <v>0</v>
      </c>
      <c r="AJ89" s="107">
        <v>0</v>
      </c>
      <c r="AK89" s="107">
        <v>6153.9959799999997</v>
      </c>
    </row>
    <row r="90" spans="1:37" x14ac:dyDescent="0.2">
      <c r="A90" s="273" t="s">
        <v>1176</v>
      </c>
      <c r="B90" s="107">
        <v>0</v>
      </c>
      <c r="C90" s="107">
        <v>306.46600000000001</v>
      </c>
      <c r="D90" s="107">
        <v>26.744</v>
      </c>
      <c r="E90" s="107">
        <v>36.092849999999999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107">
        <v>867.81060000000002</v>
      </c>
      <c r="M90" s="107">
        <v>0</v>
      </c>
      <c r="N90" s="107">
        <v>0</v>
      </c>
      <c r="O90" s="107">
        <v>0</v>
      </c>
      <c r="P90" s="107">
        <v>1183.0429999999999</v>
      </c>
      <c r="Q90" s="107">
        <v>1343.20091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7">
        <v>0</v>
      </c>
      <c r="Z90" s="107">
        <v>0</v>
      </c>
      <c r="AA90" s="107">
        <v>0</v>
      </c>
      <c r="AB90" s="107">
        <v>0</v>
      </c>
      <c r="AC90" s="107">
        <v>0</v>
      </c>
      <c r="AD90" s="107">
        <v>0</v>
      </c>
      <c r="AE90" s="107">
        <v>-0.93197999999999992</v>
      </c>
      <c r="AF90" s="107">
        <v>0</v>
      </c>
      <c r="AG90" s="107">
        <v>0</v>
      </c>
      <c r="AH90" s="107">
        <v>0</v>
      </c>
      <c r="AI90" s="107">
        <v>0</v>
      </c>
      <c r="AJ90" s="107">
        <v>-0.12143999999999999</v>
      </c>
      <c r="AK90" s="107">
        <v>3762.3039400000002</v>
      </c>
    </row>
    <row r="91" spans="1:37" x14ac:dyDescent="0.2">
      <c r="A91" s="273" t="s">
        <v>1177</v>
      </c>
      <c r="B91" s="107">
        <v>0</v>
      </c>
      <c r="C91" s="107">
        <v>1169.72919</v>
      </c>
      <c r="D91" s="107">
        <v>274.67775</v>
      </c>
      <c r="E91" s="107">
        <v>0</v>
      </c>
      <c r="F91" s="107">
        <v>0</v>
      </c>
      <c r="G91" s="107">
        <v>6166.0516100000004</v>
      </c>
      <c r="H91" s="107">
        <v>0</v>
      </c>
      <c r="I91" s="107">
        <v>0</v>
      </c>
      <c r="J91" s="107">
        <v>0</v>
      </c>
      <c r="K91" s="107">
        <v>281.85929999999996</v>
      </c>
      <c r="L91" s="107">
        <v>6755.5963000000002</v>
      </c>
      <c r="M91" s="107">
        <v>0</v>
      </c>
      <c r="N91" s="107">
        <v>0</v>
      </c>
      <c r="O91" s="107">
        <v>0</v>
      </c>
      <c r="P91" s="107">
        <v>2851.9830000000002</v>
      </c>
      <c r="Q91" s="107">
        <v>29.66686</v>
      </c>
      <c r="R91" s="107">
        <v>0</v>
      </c>
      <c r="S91" s="107">
        <v>0</v>
      </c>
      <c r="T91" s="107">
        <v>0</v>
      </c>
      <c r="U91" s="107">
        <v>0</v>
      </c>
      <c r="V91" s="107">
        <v>0</v>
      </c>
      <c r="W91" s="107">
        <v>0</v>
      </c>
      <c r="X91" s="107">
        <v>0</v>
      </c>
      <c r="Y91" s="107">
        <v>0</v>
      </c>
      <c r="Z91" s="107">
        <v>0</v>
      </c>
      <c r="AA91" s="107">
        <v>0</v>
      </c>
      <c r="AB91" s="107">
        <v>0</v>
      </c>
      <c r="AC91" s="107">
        <v>0</v>
      </c>
      <c r="AD91" s="107">
        <v>0</v>
      </c>
      <c r="AE91" s="107">
        <v>0</v>
      </c>
      <c r="AF91" s="107">
        <v>0</v>
      </c>
      <c r="AG91" s="107">
        <v>0</v>
      </c>
      <c r="AH91" s="107">
        <v>0</v>
      </c>
      <c r="AI91" s="107">
        <v>0</v>
      </c>
      <c r="AJ91" s="107">
        <v>0</v>
      </c>
      <c r="AK91" s="107">
        <v>17529.564010000002</v>
      </c>
    </row>
    <row r="92" spans="1:37" ht="13.5" thickBot="1" x14ac:dyDescent="0.25">
      <c r="A92" s="298" t="s">
        <v>1056</v>
      </c>
      <c r="B92" s="108">
        <v>0</v>
      </c>
      <c r="C92" s="108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  <c r="V92" s="108">
        <v>0</v>
      </c>
      <c r="W92" s="108">
        <v>0</v>
      </c>
      <c r="X92" s="108">
        <v>0</v>
      </c>
      <c r="Y92" s="108">
        <v>0</v>
      </c>
      <c r="Z92" s="108">
        <v>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0</v>
      </c>
      <c r="AG92" s="108">
        <v>0</v>
      </c>
      <c r="AH92" s="108">
        <v>0</v>
      </c>
      <c r="AI92" s="108">
        <v>0</v>
      </c>
      <c r="AJ92" s="108">
        <v>0</v>
      </c>
      <c r="AK92" s="108">
        <v>0</v>
      </c>
    </row>
    <row r="93" spans="1:37" s="513" customFormat="1" ht="15" x14ac:dyDescent="0.2">
      <c r="A93" s="1628" t="s">
        <v>788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07"/>
    </row>
    <row r="94" spans="1:37" x14ac:dyDescent="0.2">
      <c r="A94" s="273" t="s">
        <v>1174</v>
      </c>
      <c r="B94" s="107">
        <v>0</v>
      </c>
      <c r="C94" s="107">
        <v>18.33278</v>
      </c>
      <c r="D94" s="107">
        <v>0</v>
      </c>
      <c r="E94" s="107">
        <v>0</v>
      </c>
      <c r="F94" s="107">
        <v>0.20269000000000001</v>
      </c>
      <c r="G94" s="107">
        <v>0</v>
      </c>
      <c r="H94" s="107">
        <v>40.586700000000008</v>
      </c>
      <c r="I94" s="107">
        <v>0</v>
      </c>
      <c r="J94" s="107">
        <v>0</v>
      </c>
      <c r="K94" s="107">
        <v>37.524259999999778</v>
      </c>
      <c r="L94" s="107">
        <v>0</v>
      </c>
      <c r="M94" s="107">
        <v>1.01563</v>
      </c>
      <c r="N94" s="107">
        <v>5.4100000000000002E-2</v>
      </c>
      <c r="O94" s="107">
        <v>30.14357</v>
      </c>
      <c r="P94" s="107">
        <v>0</v>
      </c>
      <c r="Q94" s="107">
        <v>0</v>
      </c>
      <c r="R94" s="107">
        <v>0</v>
      </c>
      <c r="S94" s="107">
        <v>42.640329999999999</v>
      </c>
      <c r="T94" s="107">
        <v>0</v>
      </c>
      <c r="U94" s="107">
        <v>21.819320000000001</v>
      </c>
      <c r="V94" s="107">
        <v>1.4907999999999999</v>
      </c>
      <c r="W94" s="107">
        <v>0</v>
      </c>
      <c r="X94" s="107">
        <v>0</v>
      </c>
      <c r="Y94" s="107">
        <v>1.5580000000000001</v>
      </c>
      <c r="Z94" s="107">
        <v>0</v>
      </c>
      <c r="AA94" s="107">
        <v>34.304869999999994</v>
      </c>
      <c r="AB94" s="107">
        <v>0.02</v>
      </c>
      <c r="AC94" s="107">
        <v>0.14000000000000001</v>
      </c>
      <c r="AD94" s="107">
        <v>0</v>
      </c>
      <c r="AE94" s="107">
        <v>699.30396999999994</v>
      </c>
      <c r="AF94" s="107">
        <v>0</v>
      </c>
      <c r="AG94" s="107">
        <v>2.617075E-2</v>
      </c>
      <c r="AH94" s="107">
        <v>0</v>
      </c>
      <c r="AI94" s="107">
        <v>75.81429</v>
      </c>
      <c r="AJ94" s="107">
        <v>0</v>
      </c>
      <c r="AK94" s="107">
        <v>1004.9774807499997</v>
      </c>
    </row>
    <row r="95" spans="1:37" x14ac:dyDescent="0.2">
      <c r="A95" s="273" t="s">
        <v>1175</v>
      </c>
      <c r="B95" s="107">
        <v>0</v>
      </c>
      <c r="C95" s="107">
        <v>374.67348999999956</v>
      </c>
      <c r="D95" s="107">
        <v>0</v>
      </c>
      <c r="E95" s="107">
        <v>0</v>
      </c>
      <c r="F95" s="107">
        <v>19.024900000000002</v>
      </c>
      <c r="G95" s="107">
        <v>0</v>
      </c>
      <c r="H95" s="107">
        <v>94.197799999999987</v>
      </c>
      <c r="I95" s="107">
        <v>0</v>
      </c>
      <c r="J95" s="107">
        <v>0</v>
      </c>
      <c r="K95" s="107">
        <v>142.29141999999999</v>
      </c>
      <c r="L95" s="107">
        <v>0</v>
      </c>
      <c r="M95" s="107">
        <v>2.5446200000000001</v>
      </c>
      <c r="N95" s="107">
        <v>109.33646</v>
      </c>
      <c r="O95" s="107">
        <v>210.99471</v>
      </c>
      <c r="P95" s="107">
        <v>0</v>
      </c>
      <c r="Q95" s="107">
        <v>0</v>
      </c>
      <c r="R95" s="107">
        <v>0</v>
      </c>
      <c r="S95" s="107">
        <v>28.737839999999998</v>
      </c>
      <c r="T95" s="107">
        <v>0</v>
      </c>
      <c r="U95" s="107">
        <v>180.69654000000011</v>
      </c>
      <c r="V95" s="107">
        <v>18.8535</v>
      </c>
      <c r="W95" s="107">
        <v>0</v>
      </c>
      <c r="X95" s="107">
        <v>3.3490000000000002</v>
      </c>
      <c r="Y95" s="107">
        <v>20.762589999999996</v>
      </c>
      <c r="Z95" s="107">
        <v>0</v>
      </c>
      <c r="AA95" s="107">
        <v>133.24644000000004</v>
      </c>
      <c r="AB95" s="107">
        <v>17.745000000000001</v>
      </c>
      <c r="AC95" s="107">
        <v>197.14847999999995</v>
      </c>
      <c r="AD95" s="107">
        <v>0</v>
      </c>
      <c r="AE95" s="107">
        <v>71.460880000000003</v>
      </c>
      <c r="AF95" s="107">
        <v>0</v>
      </c>
      <c r="AG95" s="107">
        <v>4.8154179999999993</v>
      </c>
      <c r="AH95" s="107">
        <v>0</v>
      </c>
      <c r="AI95" s="107">
        <v>0</v>
      </c>
      <c r="AJ95" s="107">
        <v>0</v>
      </c>
      <c r="AK95" s="107">
        <v>1629.8790879999995</v>
      </c>
    </row>
    <row r="96" spans="1:37" x14ac:dyDescent="0.2">
      <c r="A96" s="273" t="s">
        <v>1176</v>
      </c>
      <c r="B96" s="107">
        <v>0</v>
      </c>
      <c r="C96" s="107">
        <v>1316.3651200000002</v>
      </c>
      <c r="D96" s="107">
        <v>0</v>
      </c>
      <c r="E96" s="107">
        <v>0</v>
      </c>
      <c r="F96" s="107">
        <v>0</v>
      </c>
      <c r="G96" s="107">
        <v>0</v>
      </c>
      <c r="H96" s="107">
        <v>1.5702400000000001</v>
      </c>
      <c r="I96" s="107">
        <v>0</v>
      </c>
      <c r="J96" s="107">
        <v>0</v>
      </c>
      <c r="K96" s="107">
        <v>-32.295830000000002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0.24828</v>
      </c>
      <c r="T96" s="107">
        <v>0</v>
      </c>
      <c r="U96" s="107">
        <v>1642.8580900000002</v>
      </c>
      <c r="V96" s="107">
        <v>10.80964</v>
      </c>
      <c r="W96" s="107">
        <v>0</v>
      </c>
      <c r="X96" s="107">
        <v>0</v>
      </c>
      <c r="Y96" s="107">
        <v>781.27850999999998</v>
      </c>
      <c r="Z96" s="107">
        <v>0</v>
      </c>
      <c r="AA96" s="107">
        <v>0</v>
      </c>
      <c r="AB96" s="107">
        <v>504.995</v>
      </c>
      <c r="AC96" s="107">
        <v>2.4229099999999999</v>
      </c>
      <c r="AD96" s="107">
        <v>0</v>
      </c>
      <c r="AE96" s="107">
        <v>2.8753600000000006</v>
      </c>
      <c r="AF96" s="107">
        <v>0</v>
      </c>
      <c r="AG96" s="107">
        <v>5.2341499999999999E-3</v>
      </c>
      <c r="AH96" s="107">
        <v>0</v>
      </c>
      <c r="AI96" s="107">
        <v>4.8548500000000008</v>
      </c>
      <c r="AJ96" s="107">
        <v>0</v>
      </c>
      <c r="AK96" s="107">
        <v>4235.9874041500007</v>
      </c>
    </row>
    <row r="97" spans="1:37" x14ac:dyDescent="0.2">
      <c r="A97" s="273" t="s">
        <v>1177</v>
      </c>
      <c r="B97" s="107">
        <v>0</v>
      </c>
      <c r="C97" s="107">
        <v>614.21465999999998</v>
      </c>
      <c r="D97" s="107">
        <v>0</v>
      </c>
      <c r="E97" s="107">
        <v>0</v>
      </c>
      <c r="F97" s="107">
        <v>10.38527</v>
      </c>
      <c r="G97" s="107">
        <v>0</v>
      </c>
      <c r="H97" s="107">
        <v>124.35827</v>
      </c>
      <c r="I97" s="107">
        <v>0</v>
      </c>
      <c r="J97" s="107">
        <v>0</v>
      </c>
      <c r="K97" s="107">
        <v>2503.5050400000005</v>
      </c>
      <c r="L97" s="107">
        <v>0</v>
      </c>
      <c r="M97" s="107">
        <v>0</v>
      </c>
      <c r="N97" s="107">
        <v>0.76842999999999995</v>
      </c>
      <c r="O97" s="107">
        <v>452.20173999999997</v>
      </c>
      <c r="P97" s="107">
        <v>0</v>
      </c>
      <c r="Q97" s="107">
        <v>0</v>
      </c>
      <c r="R97" s="107">
        <v>0</v>
      </c>
      <c r="S97" s="107">
        <v>53.011189999999999</v>
      </c>
      <c r="T97" s="107">
        <v>0</v>
      </c>
      <c r="U97" s="107">
        <v>76.630610000000004</v>
      </c>
      <c r="V97" s="107">
        <v>0.22358</v>
      </c>
      <c r="W97" s="107">
        <v>0</v>
      </c>
      <c r="X97" s="107">
        <v>0</v>
      </c>
      <c r="Y97" s="107">
        <v>0</v>
      </c>
      <c r="Z97" s="107">
        <v>0</v>
      </c>
      <c r="AA97" s="107">
        <v>178.11134999999999</v>
      </c>
      <c r="AB97" s="107">
        <v>0</v>
      </c>
      <c r="AC97" s="107">
        <v>45.65531</v>
      </c>
      <c r="AD97" s="107">
        <v>0</v>
      </c>
      <c r="AE97" s="107">
        <v>793.5241900000002</v>
      </c>
      <c r="AF97" s="107">
        <v>0</v>
      </c>
      <c r="AG97" s="107">
        <v>0.38732709999999998</v>
      </c>
      <c r="AH97" s="107">
        <v>0</v>
      </c>
      <c r="AI97" s="107">
        <v>0</v>
      </c>
      <c r="AJ97" s="107">
        <v>0</v>
      </c>
      <c r="AK97" s="107">
        <v>4852.9769671000013</v>
      </c>
    </row>
    <row r="98" spans="1:37" ht="13.5" thickBot="1" x14ac:dyDescent="0.25">
      <c r="A98" s="293" t="s">
        <v>1056</v>
      </c>
      <c r="B98" s="107">
        <v>0</v>
      </c>
      <c r="C98" s="107">
        <v>0</v>
      </c>
      <c r="D98" s="107">
        <v>0</v>
      </c>
      <c r="E98" s="107">
        <v>0</v>
      </c>
      <c r="F98" s="107">
        <v>0</v>
      </c>
      <c r="G98" s="107">
        <v>0</v>
      </c>
      <c r="H98" s="107">
        <v>0</v>
      </c>
      <c r="I98" s="107">
        <v>0</v>
      </c>
      <c r="J98" s="107">
        <v>0</v>
      </c>
      <c r="K98" s="107">
        <v>0</v>
      </c>
      <c r="L98" s="107">
        <v>0</v>
      </c>
      <c r="M98" s="107">
        <v>0</v>
      </c>
      <c r="N98" s="107">
        <v>0</v>
      </c>
      <c r="O98" s="107">
        <v>0</v>
      </c>
      <c r="P98" s="107">
        <v>0</v>
      </c>
      <c r="Q98" s="107">
        <v>0</v>
      </c>
      <c r="R98" s="107">
        <v>0</v>
      </c>
      <c r="S98" s="107">
        <v>0</v>
      </c>
      <c r="T98" s="107">
        <v>0</v>
      </c>
      <c r="U98" s="107">
        <v>0</v>
      </c>
      <c r="V98" s="107">
        <v>0</v>
      </c>
      <c r="W98" s="107">
        <v>0</v>
      </c>
      <c r="X98" s="107">
        <v>0</v>
      </c>
      <c r="Y98" s="107">
        <v>0</v>
      </c>
      <c r="Z98" s="107">
        <v>0</v>
      </c>
      <c r="AA98" s="107">
        <v>0</v>
      </c>
      <c r="AB98" s="107">
        <v>0</v>
      </c>
      <c r="AC98" s="107">
        <v>-0.04</v>
      </c>
      <c r="AD98" s="107">
        <v>0</v>
      </c>
      <c r="AE98" s="107">
        <v>0</v>
      </c>
      <c r="AF98" s="107">
        <v>0</v>
      </c>
      <c r="AG98" s="107">
        <v>0</v>
      </c>
      <c r="AH98" s="107">
        <v>0</v>
      </c>
      <c r="AI98" s="107">
        <v>0</v>
      </c>
      <c r="AJ98" s="107">
        <v>0</v>
      </c>
      <c r="AK98" s="107">
        <v>-0.04</v>
      </c>
    </row>
    <row r="99" spans="1:37" ht="15" x14ac:dyDescent="0.2">
      <c r="A99" s="1650" t="s">
        <v>789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05"/>
    </row>
    <row r="100" spans="1:37" x14ac:dyDescent="0.2">
      <c r="A100" s="273" t="s">
        <v>1174</v>
      </c>
      <c r="B100" s="107">
        <v>0</v>
      </c>
      <c r="C100" s="107">
        <v>1906.85735</v>
      </c>
      <c r="D100" s="107">
        <v>8096.2139999999999</v>
      </c>
      <c r="E100" s="107">
        <v>121.32307</v>
      </c>
      <c r="F100" s="107">
        <v>66.172979999999995</v>
      </c>
      <c r="G100" s="107">
        <v>0</v>
      </c>
      <c r="H100" s="107">
        <v>778.52992000000029</v>
      </c>
      <c r="I100" s="107">
        <v>617.00394000000006</v>
      </c>
      <c r="J100" s="107">
        <v>0</v>
      </c>
      <c r="K100" s="107">
        <v>1795.0215900000003</v>
      </c>
      <c r="L100" s="107">
        <v>0</v>
      </c>
      <c r="M100" s="107">
        <v>0</v>
      </c>
      <c r="N100" s="107">
        <v>0.59742000000000006</v>
      </c>
      <c r="O100" s="107">
        <v>37.533610000000003</v>
      </c>
      <c r="P100" s="107">
        <v>0</v>
      </c>
      <c r="Q100" s="107">
        <v>38.457329999999999</v>
      </c>
      <c r="R100" s="107">
        <v>0</v>
      </c>
      <c r="S100" s="107">
        <v>0</v>
      </c>
      <c r="T100" s="107">
        <v>192.76082</v>
      </c>
      <c r="U100" s="107">
        <v>62.760380000000012</v>
      </c>
      <c r="V100" s="107">
        <v>7.0999999999999994E-2</v>
      </c>
      <c r="W100" s="107">
        <v>0</v>
      </c>
      <c r="X100" s="107">
        <v>0.93196999999999997</v>
      </c>
      <c r="Y100" s="107">
        <v>7.8099600000000002</v>
      </c>
      <c r="Z100" s="107">
        <v>0</v>
      </c>
      <c r="AA100" s="107">
        <v>87.913470000000004</v>
      </c>
      <c r="AB100" s="107">
        <v>0</v>
      </c>
      <c r="AC100" s="107">
        <v>48.785199999999996</v>
      </c>
      <c r="AD100" s="107">
        <v>0</v>
      </c>
      <c r="AE100" s="107">
        <v>85.669410000000013</v>
      </c>
      <c r="AF100" s="107">
        <v>0</v>
      </c>
      <c r="AG100" s="107">
        <v>0</v>
      </c>
      <c r="AH100" s="107">
        <v>0</v>
      </c>
      <c r="AI100" s="107">
        <v>1.0379700000000001</v>
      </c>
      <c r="AJ100" s="107">
        <v>1889.8777700000003</v>
      </c>
      <c r="AK100" s="107">
        <v>15835.329160000001</v>
      </c>
    </row>
    <row r="101" spans="1:37" x14ac:dyDescent="0.2">
      <c r="A101" s="273" t="s">
        <v>1175</v>
      </c>
      <c r="B101" s="107">
        <v>0</v>
      </c>
      <c r="C101" s="107">
        <v>1273.7870800000007</v>
      </c>
      <c r="D101" s="107">
        <v>7992.3981499999991</v>
      </c>
      <c r="E101" s="107">
        <v>4504.8876899999987</v>
      </c>
      <c r="F101" s="107">
        <v>0.14727000000000001</v>
      </c>
      <c r="G101" s="107">
        <v>0</v>
      </c>
      <c r="H101" s="107">
        <v>262.97122000000007</v>
      </c>
      <c r="I101" s="107">
        <v>8543.3779300000006</v>
      </c>
      <c r="J101" s="107">
        <v>7170.8814400000001</v>
      </c>
      <c r="K101" s="107">
        <v>634.45917000000043</v>
      </c>
      <c r="L101" s="107">
        <v>0</v>
      </c>
      <c r="M101" s="107">
        <v>0</v>
      </c>
      <c r="N101" s="107">
        <v>18.06372</v>
      </c>
      <c r="O101" s="107">
        <v>575.67279000000008</v>
      </c>
      <c r="P101" s="107">
        <v>0</v>
      </c>
      <c r="Q101" s="107">
        <v>1460.8118199999997</v>
      </c>
      <c r="R101" s="107">
        <v>0</v>
      </c>
      <c r="S101" s="107">
        <v>0</v>
      </c>
      <c r="T101" s="107">
        <v>161.71929999999998</v>
      </c>
      <c r="U101" s="107">
        <v>340.82868999999999</v>
      </c>
      <c r="V101" s="107">
        <v>41.601839999999967</v>
      </c>
      <c r="W101" s="107">
        <v>0</v>
      </c>
      <c r="X101" s="107">
        <v>29.143549999999998</v>
      </c>
      <c r="Y101" s="107">
        <v>149.67660000000001</v>
      </c>
      <c r="Z101" s="107">
        <v>0</v>
      </c>
      <c r="AA101" s="107">
        <v>331.03750000000008</v>
      </c>
      <c r="AB101" s="107">
        <v>2403.0940000000001</v>
      </c>
      <c r="AC101" s="107">
        <v>643.79949000000011</v>
      </c>
      <c r="AD101" s="107">
        <v>0</v>
      </c>
      <c r="AE101" s="107">
        <v>156.71400235000002</v>
      </c>
      <c r="AF101" s="107">
        <v>0</v>
      </c>
      <c r="AG101" s="107">
        <v>0</v>
      </c>
      <c r="AH101" s="107">
        <v>0</v>
      </c>
      <c r="AI101" s="107">
        <v>0</v>
      </c>
      <c r="AJ101" s="107">
        <v>482.63669999999996</v>
      </c>
      <c r="AK101" s="107">
        <v>37177.70995235</v>
      </c>
    </row>
    <row r="102" spans="1:37" x14ac:dyDescent="0.2">
      <c r="A102" s="273" t="s">
        <v>1176</v>
      </c>
      <c r="B102" s="107">
        <v>0</v>
      </c>
      <c r="C102" s="107">
        <v>24168.629639999999</v>
      </c>
      <c r="D102" s="107">
        <v>58.7316</v>
      </c>
      <c r="E102" s="107">
        <v>309.61693999999989</v>
      </c>
      <c r="F102" s="107">
        <v>0</v>
      </c>
      <c r="G102" s="107">
        <v>0</v>
      </c>
      <c r="H102" s="107">
        <v>23.314379999999982</v>
      </c>
      <c r="I102" s="107">
        <v>229.50620999999998</v>
      </c>
      <c r="J102" s="107">
        <v>1776.9759199999999</v>
      </c>
      <c r="K102" s="107">
        <v>45.548590000000004</v>
      </c>
      <c r="L102" s="107">
        <v>0</v>
      </c>
      <c r="M102" s="107">
        <v>0</v>
      </c>
      <c r="N102" s="107">
        <v>0</v>
      </c>
      <c r="O102" s="107">
        <v>5.8285799999999997</v>
      </c>
      <c r="P102" s="107">
        <v>0</v>
      </c>
      <c r="Q102" s="107">
        <v>2399.8501100000008</v>
      </c>
      <c r="R102" s="107">
        <v>0</v>
      </c>
      <c r="S102" s="107">
        <v>0</v>
      </c>
      <c r="T102" s="107">
        <v>21.080439999999999</v>
      </c>
      <c r="U102" s="107">
        <v>13.487500000000001</v>
      </c>
      <c r="V102" s="107">
        <v>2800.1424900000002</v>
      </c>
      <c r="W102" s="107">
        <v>0</v>
      </c>
      <c r="X102" s="107">
        <v>0</v>
      </c>
      <c r="Y102" s="107">
        <v>1390.9067299999999</v>
      </c>
      <c r="Z102" s="107">
        <v>0</v>
      </c>
      <c r="AA102" s="107">
        <v>0</v>
      </c>
      <c r="AB102" s="107">
        <v>33.781999999999996</v>
      </c>
      <c r="AC102" s="107">
        <v>0</v>
      </c>
      <c r="AD102" s="107">
        <v>0</v>
      </c>
      <c r="AE102" s="107">
        <v>1057.23648</v>
      </c>
      <c r="AF102" s="107">
        <v>0</v>
      </c>
      <c r="AG102" s="107">
        <v>0</v>
      </c>
      <c r="AH102" s="107">
        <v>0</v>
      </c>
      <c r="AI102" s="107">
        <v>278.44574</v>
      </c>
      <c r="AJ102" s="107">
        <v>457.01220000000001</v>
      </c>
      <c r="AK102" s="107">
        <v>35070.095549999998</v>
      </c>
    </row>
    <row r="103" spans="1:37" x14ac:dyDescent="0.2">
      <c r="A103" s="273" t="s">
        <v>1177</v>
      </c>
      <c r="B103" s="107">
        <v>0</v>
      </c>
      <c r="C103" s="107">
        <v>6271.2054500000004</v>
      </c>
      <c r="D103" s="107">
        <v>2886.25549</v>
      </c>
      <c r="E103" s="107">
        <v>1388.3167800000001</v>
      </c>
      <c r="F103" s="107">
        <v>0.94874999999999998</v>
      </c>
      <c r="G103" s="107">
        <v>0</v>
      </c>
      <c r="H103" s="107">
        <v>1260.8673399999998</v>
      </c>
      <c r="I103" s="107">
        <v>10018.92967</v>
      </c>
      <c r="J103" s="107">
        <v>0</v>
      </c>
      <c r="K103" s="107">
        <v>9424.3354600000002</v>
      </c>
      <c r="L103" s="107">
        <v>0</v>
      </c>
      <c r="M103" s="107">
        <v>0</v>
      </c>
      <c r="N103" s="107">
        <v>1.9610000000000001</v>
      </c>
      <c r="O103" s="107">
        <v>5191.9245199999996</v>
      </c>
      <c r="P103" s="107">
        <v>0</v>
      </c>
      <c r="Q103" s="107">
        <v>682.63244000000009</v>
      </c>
      <c r="R103" s="107">
        <v>0</v>
      </c>
      <c r="S103" s="107">
        <v>0</v>
      </c>
      <c r="T103" s="107">
        <v>112.01349</v>
      </c>
      <c r="U103" s="107">
        <v>3534.3783600000002</v>
      </c>
      <c r="V103" s="107">
        <v>6.2061200000000003</v>
      </c>
      <c r="W103" s="107">
        <v>0</v>
      </c>
      <c r="X103" s="107">
        <v>1.1769999999999999E-2</v>
      </c>
      <c r="Y103" s="107">
        <v>0.221</v>
      </c>
      <c r="Z103" s="107">
        <v>0</v>
      </c>
      <c r="AA103" s="107">
        <v>402.65060999999992</v>
      </c>
      <c r="AB103" s="107">
        <v>9.27</v>
      </c>
      <c r="AC103" s="107">
        <v>312.23867000000007</v>
      </c>
      <c r="AD103" s="107">
        <v>0</v>
      </c>
      <c r="AE103" s="107">
        <v>299.15980000000002</v>
      </c>
      <c r="AF103" s="107">
        <v>0</v>
      </c>
      <c r="AG103" s="107">
        <v>0</v>
      </c>
      <c r="AH103" s="107">
        <v>0</v>
      </c>
      <c r="AI103" s="107">
        <v>0</v>
      </c>
      <c r="AJ103" s="107">
        <v>4453.2299000000003</v>
      </c>
      <c r="AK103" s="107">
        <v>46256.756619999993</v>
      </c>
    </row>
    <row r="104" spans="1:37" ht="13.5" thickBot="1" x14ac:dyDescent="0.25">
      <c r="A104" s="298" t="s">
        <v>1056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  <c r="J104" s="108">
        <v>237.70348000000001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08">
        <v>0</v>
      </c>
      <c r="U104" s="108">
        <v>0</v>
      </c>
      <c r="V104" s="108">
        <v>0</v>
      </c>
      <c r="W104" s="108">
        <v>0</v>
      </c>
      <c r="X104" s="108">
        <v>0</v>
      </c>
      <c r="Y104" s="108">
        <v>0</v>
      </c>
      <c r="Z104" s="108">
        <v>0</v>
      </c>
      <c r="AA104" s="108">
        <v>0</v>
      </c>
      <c r="AB104" s="108">
        <v>0</v>
      </c>
      <c r="AC104" s="108">
        <v>0</v>
      </c>
      <c r="AD104" s="108">
        <v>0</v>
      </c>
      <c r="AE104" s="108">
        <v>0</v>
      </c>
      <c r="AF104" s="108">
        <v>0</v>
      </c>
      <c r="AG104" s="108">
        <v>0</v>
      </c>
      <c r="AH104" s="108">
        <v>0</v>
      </c>
      <c r="AI104" s="108">
        <v>0</v>
      </c>
      <c r="AJ104" s="108">
        <v>0</v>
      </c>
      <c r="AK104" s="108">
        <v>237.70348000000001</v>
      </c>
    </row>
    <row r="105" spans="1:37" ht="15" x14ac:dyDescent="0.2">
      <c r="A105" s="1628" t="s">
        <v>790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07"/>
    </row>
    <row r="106" spans="1:37" x14ac:dyDescent="0.2">
      <c r="A106" s="273" t="s">
        <v>1174</v>
      </c>
      <c r="B106" s="107">
        <v>0</v>
      </c>
      <c r="C106" s="107">
        <v>16.845220000000001</v>
      </c>
      <c r="D106" s="107">
        <v>5.1212499999999999</v>
      </c>
      <c r="E106" s="107">
        <v>54.045879999999997</v>
      </c>
      <c r="F106" s="107">
        <v>6.4128999999999996</v>
      </c>
      <c r="G106" s="107">
        <v>0</v>
      </c>
      <c r="H106" s="107">
        <v>64.446159999999978</v>
      </c>
      <c r="I106" s="107">
        <v>2.98821</v>
      </c>
      <c r="J106" s="107">
        <v>0</v>
      </c>
      <c r="K106" s="107">
        <v>0</v>
      </c>
      <c r="L106" s="107">
        <v>0</v>
      </c>
      <c r="M106" s="107">
        <v>0</v>
      </c>
      <c r="N106" s="107">
        <v>2.5388500000000001</v>
      </c>
      <c r="O106" s="107">
        <v>4.79</v>
      </c>
      <c r="P106" s="107">
        <v>0</v>
      </c>
      <c r="Q106" s="107">
        <v>4.6363700000000012</v>
      </c>
      <c r="R106" s="107">
        <v>0</v>
      </c>
      <c r="S106" s="107">
        <v>13.76224</v>
      </c>
      <c r="T106" s="107">
        <v>4.0296599999999998</v>
      </c>
      <c r="U106" s="107">
        <v>37.844569999999997</v>
      </c>
      <c r="V106" s="107">
        <v>0</v>
      </c>
      <c r="W106" s="107">
        <v>8.9256100000000007</v>
      </c>
      <c r="X106" s="107">
        <v>0</v>
      </c>
      <c r="Y106" s="107">
        <v>0.377</v>
      </c>
      <c r="Z106" s="107">
        <v>0</v>
      </c>
      <c r="AA106" s="107">
        <v>67.451650000000001</v>
      </c>
      <c r="AB106" s="107">
        <v>1.234</v>
      </c>
      <c r="AC106" s="107">
        <v>18.516560000000002</v>
      </c>
      <c r="AD106" s="107">
        <v>4.2149999999999999</v>
      </c>
      <c r="AE106" s="107">
        <v>6.7753699999999979</v>
      </c>
      <c r="AF106" s="107">
        <v>0.44</v>
      </c>
      <c r="AG106" s="107">
        <v>0.97719924999999996</v>
      </c>
      <c r="AH106" s="107">
        <v>17.225919999996275</v>
      </c>
      <c r="AI106" s="107">
        <v>0</v>
      </c>
      <c r="AJ106" s="107">
        <v>8.1981900000000003</v>
      </c>
      <c r="AK106" s="107">
        <v>351.79780924999625</v>
      </c>
    </row>
    <row r="107" spans="1:37" x14ac:dyDescent="0.2">
      <c r="A107" s="273" t="s">
        <v>1175</v>
      </c>
      <c r="B107" s="107">
        <v>0</v>
      </c>
      <c r="C107" s="107">
        <v>3947.6812600000003</v>
      </c>
      <c r="D107" s="107">
        <v>1391.3137400000001</v>
      </c>
      <c r="E107" s="107">
        <v>6007.5903499999868</v>
      </c>
      <c r="F107" s="107">
        <v>418.77206000000001</v>
      </c>
      <c r="G107" s="107">
        <v>0</v>
      </c>
      <c r="H107" s="107">
        <v>1577.0683700000006</v>
      </c>
      <c r="I107" s="107">
        <v>10529.539260000001</v>
      </c>
      <c r="J107" s="107">
        <v>0</v>
      </c>
      <c r="K107" s="107">
        <v>0</v>
      </c>
      <c r="L107" s="107">
        <v>0</v>
      </c>
      <c r="M107" s="107">
        <v>0</v>
      </c>
      <c r="N107" s="107">
        <v>625.14350000000002</v>
      </c>
      <c r="O107" s="107">
        <v>1963.85049</v>
      </c>
      <c r="P107" s="107">
        <v>0</v>
      </c>
      <c r="Q107" s="107">
        <v>268.62556999999998</v>
      </c>
      <c r="R107" s="107">
        <v>0</v>
      </c>
      <c r="S107" s="107">
        <v>1394.5572099999999</v>
      </c>
      <c r="T107" s="107">
        <v>3037.9551000000001</v>
      </c>
      <c r="U107" s="107">
        <v>2721.3125800000003</v>
      </c>
      <c r="V107" s="107">
        <v>0</v>
      </c>
      <c r="W107" s="107">
        <v>1354.5341100000001</v>
      </c>
      <c r="X107" s="107">
        <v>0</v>
      </c>
      <c r="Y107" s="107">
        <v>67.442499999999896</v>
      </c>
      <c r="Z107" s="107">
        <v>0</v>
      </c>
      <c r="AA107" s="107">
        <v>1129.16786</v>
      </c>
      <c r="AB107" s="107">
        <v>173.178</v>
      </c>
      <c r="AC107" s="107">
        <v>731.79728000000034</v>
      </c>
      <c r="AD107" s="107">
        <v>4.7850000000000001</v>
      </c>
      <c r="AE107" s="107">
        <v>616.35655999999926</v>
      </c>
      <c r="AF107" s="107">
        <v>1.46</v>
      </c>
      <c r="AG107" s="107">
        <v>179.80466200000001</v>
      </c>
      <c r="AH107" s="107">
        <v>1324.7942300000013</v>
      </c>
      <c r="AI107" s="107">
        <v>0</v>
      </c>
      <c r="AJ107" s="107">
        <v>340.78928000000002</v>
      </c>
      <c r="AK107" s="107">
        <v>39807.518971999983</v>
      </c>
    </row>
    <row r="108" spans="1:37" x14ac:dyDescent="0.2">
      <c r="A108" s="273" t="s">
        <v>1176</v>
      </c>
      <c r="B108" s="107">
        <v>0</v>
      </c>
      <c r="C108" s="107">
        <v>1126.9389699999999</v>
      </c>
      <c r="D108" s="107">
        <v>10.663690000000001</v>
      </c>
      <c r="E108" s="107">
        <v>599.65261999999927</v>
      </c>
      <c r="F108" s="107">
        <v>0.39129000000000003</v>
      </c>
      <c r="G108" s="107">
        <v>0</v>
      </c>
      <c r="H108" s="107">
        <v>79.529569999999978</v>
      </c>
      <c r="I108" s="107">
        <v>548.53181000000006</v>
      </c>
      <c r="J108" s="107">
        <v>0</v>
      </c>
      <c r="K108" s="107">
        <v>0</v>
      </c>
      <c r="L108" s="107">
        <v>0</v>
      </c>
      <c r="M108" s="107">
        <v>0</v>
      </c>
      <c r="N108" s="107">
        <v>0</v>
      </c>
      <c r="O108" s="107">
        <v>3.15</v>
      </c>
      <c r="P108" s="107">
        <v>0</v>
      </c>
      <c r="Q108" s="107">
        <v>747.43468999999982</v>
      </c>
      <c r="R108" s="107">
        <v>0</v>
      </c>
      <c r="S108" s="107">
        <v>7.2327399999999997</v>
      </c>
      <c r="T108" s="107">
        <v>59.919669999999996</v>
      </c>
      <c r="U108" s="107">
        <v>872.80328999999995</v>
      </c>
      <c r="V108" s="107">
        <v>0</v>
      </c>
      <c r="W108" s="107">
        <v>1841.01306</v>
      </c>
      <c r="X108" s="107">
        <v>0</v>
      </c>
      <c r="Y108" s="107">
        <v>8.7380000000000013E-2</v>
      </c>
      <c r="Z108" s="107">
        <v>0</v>
      </c>
      <c r="AA108" s="107">
        <v>0</v>
      </c>
      <c r="AB108" s="107">
        <v>201.56899999999999</v>
      </c>
      <c r="AC108" s="107">
        <v>3.1404699999999992</v>
      </c>
      <c r="AD108" s="107">
        <v>54.983139999999999</v>
      </c>
      <c r="AE108" s="107">
        <v>1993.5088200000014</v>
      </c>
      <c r="AF108" s="107">
        <v>0</v>
      </c>
      <c r="AG108" s="107">
        <v>0.19543985</v>
      </c>
      <c r="AH108" s="107">
        <v>584.91910000000257</v>
      </c>
      <c r="AI108" s="107">
        <v>886.12457999999992</v>
      </c>
      <c r="AJ108" s="107">
        <v>1129.0726999999999</v>
      </c>
      <c r="AK108" s="107">
        <v>10750.862029850005</v>
      </c>
    </row>
    <row r="109" spans="1:37" x14ac:dyDescent="0.2">
      <c r="A109" s="273" t="s">
        <v>1177</v>
      </c>
      <c r="B109" s="107">
        <v>0</v>
      </c>
      <c r="C109" s="107">
        <v>117.87142</v>
      </c>
      <c r="D109" s="107">
        <v>40.080239999999996</v>
      </c>
      <c r="E109" s="107">
        <v>213.41397000000003</v>
      </c>
      <c r="F109" s="107">
        <v>12.187610000000001</v>
      </c>
      <c r="G109" s="107">
        <v>0</v>
      </c>
      <c r="H109" s="107">
        <v>44.617290000000004</v>
      </c>
      <c r="I109" s="107">
        <v>241.03278999999992</v>
      </c>
      <c r="J109" s="107">
        <v>0</v>
      </c>
      <c r="K109" s="107">
        <v>0</v>
      </c>
      <c r="L109" s="107">
        <v>0</v>
      </c>
      <c r="M109" s="107">
        <v>0</v>
      </c>
      <c r="N109" s="107">
        <v>3.2242299999999999</v>
      </c>
      <c r="O109" s="107">
        <v>122.80181</v>
      </c>
      <c r="P109" s="107">
        <v>0</v>
      </c>
      <c r="Q109" s="107">
        <v>15.884599999999999</v>
      </c>
      <c r="R109" s="107">
        <v>0</v>
      </c>
      <c r="S109" s="107">
        <v>51.350880000000004</v>
      </c>
      <c r="T109" s="107">
        <v>141.10253</v>
      </c>
      <c r="U109" s="107">
        <v>24.4023</v>
      </c>
      <c r="V109" s="107">
        <v>0</v>
      </c>
      <c r="W109" s="107">
        <v>92.299480000000003</v>
      </c>
      <c r="X109" s="107">
        <v>0</v>
      </c>
      <c r="Y109" s="107">
        <v>0</v>
      </c>
      <c r="Z109" s="107">
        <v>0</v>
      </c>
      <c r="AA109" s="107">
        <v>98.589579999999984</v>
      </c>
      <c r="AB109" s="107">
        <v>1.9039999999999999</v>
      </c>
      <c r="AC109" s="107">
        <v>56.283300000000011</v>
      </c>
      <c r="AD109" s="107">
        <v>0</v>
      </c>
      <c r="AE109" s="107">
        <v>12.637589999999996</v>
      </c>
      <c r="AF109" s="107">
        <v>0.02</v>
      </c>
      <c r="AG109" s="107">
        <v>14.4625489</v>
      </c>
      <c r="AH109" s="107">
        <v>80.271459999999962</v>
      </c>
      <c r="AI109" s="107">
        <v>0</v>
      </c>
      <c r="AJ109" s="107">
        <v>28.571060000000003</v>
      </c>
      <c r="AK109" s="107">
        <v>1413.0086888999999</v>
      </c>
    </row>
    <row r="110" spans="1:37" ht="13.5" thickBot="1" x14ac:dyDescent="0.25">
      <c r="A110" s="293" t="s">
        <v>1056</v>
      </c>
      <c r="B110" s="107">
        <v>0</v>
      </c>
      <c r="C110" s="107">
        <v>0</v>
      </c>
      <c r="D110" s="107">
        <v>0</v>
      </c>
      <c r="E110" s="107">
        <v>0</v>
      </c>
      <c r="F110" s="107">
        <v>0</v>
      </c>
      <c r="G110" s="107">
        <v>0</v>
      </c>
      <c r="H110" s="107">
        <v>0</v>
      </c>
      <c r="I110" s="107">
        <v>0</v>
      </c>
      <c r="J110" s="107">
        <v>0</v>
      </c>
      <c r="K110" s="107">
        <v>0</v>
      </c>
      <c r="L110" s="107">
        <v>0</v>
      </c>
      <c r="M110" s="107">
        <v>0</v>
      </c>
      <c r="N110" s="107">
        <v>0</v>
      </c>
      <c r="O110" s="107">
        <v>0</v>
      </c>
      <c r="P110" s="107">
        <v>0</v>
      </c>
      <c r="Q110" s="107">
        <v>0</v>
      </c>
      <c r="R110" s="107">
        <v>0</v>
      </c>
      <c r="S110" s="107">
        <v>0</v>
      </c>
      <c r="T110" s="107">
        <v>0</v>
      </c>
      <c r="U110" s="107">
        <v>9.659180000000168</v>
      </c>
      <c r="V110" s="107">
        <v>0</v>
      </c>
      <c r="W110" s="107">
        <v>0</v>
      </c>
      <c r="X110" s="107">
        <v>0</v>
      </c>
      <c r="Y110" s="107">
        <v>0</v>
      </c>
      <c r="Z110" s="107">
        <v>0</v>
      </c>
      <c r="AA110" s="107">
        <v>0</v>
      </c>
      <c r="AB110" s="107">
        <v>0</v>
      </c>
      <c r="AC110" s="107">
        <v>0</v>
      </c>
      <c r="AD110" s="107">
        <v>0</v>
      </c>
      <c r="AE110" s="107">
        <v>0</v>
      </c>
      <c r="AF110" s="107">
        <v>0</v>
      </c>
      <c r="AG110" s="107">
        <v>0</v>
      </c>
      <c r="AH110" s="107">
        <v>0</v>
      </c>
      <c r="AI110" s="107">
        <v>0</v>
      </c>
      <c r="AJ110" s="107">
        <v>0</v>
      </c>
      <c r="AK110" s="107">
        <v>9.659180000000168</v>
      </c>
    </row>
    <row r="111" spans="1:37" ht="15" x14ac:dyDescent="0.2">
      <c r="A111" s="1650" t="s">
        <v>791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05"/>
    </row>
    <row r="112" spans="1:37" x14ac:dyDescent="0.2">
      <c r="A112" s="273" t="s">
        <v>1174</v>
      </c>
      <c r="B112" s="107">
        <v>0</v>
      </c>
      <c r="C112" s="107">
        <v>2396.1729100000002</v>
      </c>
      <c r="D112" s="107">
        <v>0</v>
      </c>
      <c r="E112" s="107">
        <v>0</v>
      </c>
      <c r="F112" s="107">
        <v>0</v>
      </c>
      <c r="G112" s="107">
        <v>0</v>
      </c>
      <c r="H112" s="107">
        <v>0</v>
      </c>
      <c r="I112" s="107">
        <v>0</v>
      </c>
      <c r="J112" s="107">
        <v>0</v>
      </c>
      <c r="K112" s="107">
        <v>0</v>
      </c>
      <c r="L112" s="107">
        <v>0</v>
      </c>
      <c r="M112" s="107">
        <v>0</v>
      </c>
      <c r="N112" s="107">
        <v>0</v>
      </c>
      <c r="O112" s="107">
        <v>0</v>
      </c>
      <c r="P112" s="107">
        <v>0</v>
      </c>
      <c r="Q112" s="107">
        <v>0</v>
      </c>
      <c r="R112" s="107">
        <v>0</v>
      </c>
      <c r="S112" s="107">
        <v>0</v>
      </c>
      <c r="T112" s="107">
        <v>0</v>
      </c>
      <c r="U112" s="107">
        <v>0</v>
      </c>
      <c r="V112" s="107">
        <v>0</v>
      </c>
      <c r="W112" s="107">
        <v>0</v>
      </c>
      <c r="X112" s="107">
        <v>0</v>
      </c>
      <c r="Y112" s="107">
        <v>0</v>
      </c>
      <c r="Z112" s="107">
        <v>0</v>
      </c>
      <c r="AA112" s="107">
        <v>0</v>
      </c>
      <c r="AB112" s="107">
        <v>0</v>
      </c>
      <c r="AC112" s="107">
        <v>0</v>
      </c>
      <c r="AD112" s="107">
        <v>0</v>
      </c>
      <c r="AE112" s="107">
        <v>0</v>
      </c>
      <c r="AF112" s="107">
        <v>0</v>
      </c>
      <c r="AG112" s="107">
        <v>0</v>
      </c>
      <c r="AH112" s="107">
        <v>0</v>
      </c>
      <c r="AI112" s="107">
        <v>0</v>
      </c>
      <c r="AJ112" s="107">
        <v>0</v>
      </c>
      <c r="AK112" s="107">
        <v>2396.1729100000002</v>
      </c>
    </row>
    <row r="113" spans="1:37" x14ac:dyDescent="0.2">
      <c r="A113" s="273" t="s">
        <v>1175</v>
      </c>
      <c r="B113" s="107">
        <v>0</v>
      </c>
      <c r="C113" s="107">
        <v>0</v>
      </c>
      <c r="D113" s="107">
        <v>0</v>
      </c>
      <c r="E113" s="107">
        <v>0</v>
      </c>
      <c r="F113" s="107">
        <v>0</v>
      </c>
      <c r="G113" s="107">
        <v>0</v>
      </c>
      <c r="H113" s="107">
        <v>0</v>
      </c>
      <c r="I113" s="107">
        <v>0</v>
      </c>
      <c r="J113" s="107">
        <v>0</v>
      </c>
      <c r="K113" s="107">
        <v>0</v>
      </c>
      <c r="L113" s="107">
        <v>0</v>
      </c>
      <c r="M113" s="107">
        <v>0</v>
      </c>
      <c r="N113" s="107">
        <v>0</v>
      </c>
      <c r="O113" s="107">
        <v>0</v>
      </c>
      <c r="P113" s="107">
        <v>0</v>
      </c>
      <c r="Q113" s="107">
        <v>0</v>
      </c>
      <c r="R113" s="107">
        <v>0</v>
      </c>
      <c r="S113" s="107">
        <v>0</v>
      </c>
      <c r="T113" s="107">
        <v>0</v>
      </c>
      <c r="U113" s="107">
        <v>0</v>
      </c>
      <c r="V113" s="107">
        <v>0</v>
      </c>
      <c r="W113" s="107">
        <v>0</v>
      </c>
      <c r="X113" s="107">
        <v>0</v>
      </c>
      <c r="Y113" s="107">
        <v>0</v>
      </c>
      <c r="Z113" s="107">
        <v>0</v>
      </c>
      <c r="AA113" s="107">
        <v>0</v>
      </c>
      <c r="AB113" s="107">
        <v>0</v>
      </c>
      <c r="AC113" s="107">
        <v>0</v>
      </c>
      <c r="AD113" s="107">
        <v>0</v>
      </c>
      <c r="AE113" s="107">
        <v>0</v>
      </c>
      <c r="AF113" s="107">
        <v>0</v>
      </c>
      <c r="AG113" s="107">
        <v>0</v>
      </c>
      <c r="AH113" s="107">
        <v>0</v>
      </c>
      <c r="AI113" s="107">
        <v>0</v>
      </c>
      <c r="AJ113" s="107">
        <v>0</v>
      </c>
      <c r="AK113" s="107">
        <v>0</v>
      </c>
    </row>
    <row r="114" spans="1:37" x14ac:dyDescent="0.2">
      <c r="A114" s="273" t="s">
        <v>1176</v>
      </c>
      <c r="B114" s="107">
        <v>0</v>
      </c>
      <c r="C114" s="107">
        <v>0</v>
      </c>
      <c r="D114" s="107">
        <v>0</v>
      </c>
      <c r="E114" s="107">
        <v>0</v>
      </c>
      <c r="F114" s="107">
        <v>0</v>
      </c>
      <c r="G114" s="107">
        <v>0</v>
      </c>
      <c r="H114" s="107">
        <v>0</v>
      </c>
      <c r="I114" s="107">
        <v>0</v>
      </c>
      <c r="J114" s="107">
        <v>0</v>
      </c>
      <c r="K114" s="107">
        <v>0</v>
      </c>
      <c r="L114" s="107">
        <v>0</v>
      </c>
      <c r="M114" s="107">
        <v>0</v>
      </c>
      <c r="N114" s="107">
        <v>0</v>
      </c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79.421199999999999</v>
      </c>
      <c r="AJ114" s="107">
        <v>0</v>
      </c>
      <c r="AK114" s="107">
        <v>79.421199999999999</v>
      </c>
    </row>
    <row r="115" spans="1:37" x14ac:dyDescent="0.2">
      <c r="A115" s="273" t="s">
        <v>1177</v>
      </c>
      <c r="B115" s="107">
        <v>0</v>
      </c>
      <c r="C115" s="107">
        <v>0</v>
      </c>
      <c r="D115" s="107">
        <v>0</v>
      </c>
      <c r="E115" s="107">
        <v>0</v>
      </c>
      <c r="F115" s="107">
        <v>0</v>
      </c>
      <c r="G115" s="107">
        <v>0</v>
      </c>
      <c r="H115" s="107">
        <v>0</v>
      </c>
      <c r="I115" s="107">
        <v>0</v>
      </c>
      <c r="J115" s="107">
        <v>0</v>
      </c>
      <c r="K115" s="107">
        <v>0</v>
      </c>
      <c r="L115" s="107">
        <v>0</v>
      </c>
      <c r="M115" s="107">
        <v>0</v>
      </c>
      <c r="N115" s="107">
        <v>0</v>
      </c>
      <c r="O115" s="107">
        <v>0</v>
      </c>
      <c r="P115" s="107">
        <v>0</v>
      </c>
      <c r="Q115" s="107">
        <v>0</v>
      </c>
      <c r="R115" s="107">
        <v>0</v>
      </c>
      <c r="S115" s="107">
        <v>0</v>
      </c>
      <c r="T115" s="107">
        <v>0</v>
      </c>
      <c r="U115" s="107">
        <v>0</v>
      </c>
      <c r="V115" s="107">
        <v>0</v>
      </c>
      <c r="W115" s="107">
        <v>0</v>
      </c>
      <c r="X115" s="107">
        <v>0</v>
      </c>
      <c r="Y115" s="107">
        <v>0</v>
      </c>
      <c r="Z115" s="107">
        <v>0</v>
      </c>
      <c r="AA115" s="107">
        <v>0</v>
      </c>
      <c r="AB115" s="107">
        <v>0</v>
      </c>
      <c r="AC115" s="107">
        <v>0</v>
      </c>
      <c r="AD115" s="107">
        <v>0</v>
      </c>
      <c r="AE115" s="107">
        <v>0</v>
      </c>
      <c r="AF115" s="107">
        <v>0</v>
      </c>
      <c r="AG115" s="107">
        <v>0</v>
      </c>
      <c r="AH115" s="107">
        <v>0</v>
      </c>
      <c r="AI115" s="107">
        <v>0</v>
      </c>
      <c r="AJ115" s="107">
        <v>0</v>
      </c>
      <c r="AK115" s="107">
        <v>0</v>
      </c>
    </row>
    <row r="116" spans="1:37" ht="13.5" thickBot="1" x14ac:dyDescent="0.25">
      <c r="A116" s="298" t="s">
        <v>1056</v>
      </c>
      <c r="B116" s="108">
        <v>0</v>
      </c>
      <c r="C116" s="108">
        <v>0</v>
      </c>
      <c r="D116" s="108">
        <v>0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0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08">
        <v>0</v>
      </c>
      <c r="R116" s="108">
        <v>0</v>
      </c>
      <c r="S116" s="108">
        <v>0</v>
      </c>
      <c r="T116" s="108">
        <v>0</v>
      </c>
      <c r="U116" s="108">
        <v>0</v>
      </c>
      <c r="V116" s="108">
        <v>0</v>
      </c>
      <c r="W116" s="108">
        <v>0</v>
      </c>
      <c r="X116" s="108">
        <v>0</v>
      </c>
      <c r="Y116" s="108">
        <v>0</v>
      </c>
      <c r="Z116" s="108">
        <v>0</v>
      </c>
      <c r="AA116" s="108">
        <v>0</v>
      </c>
      <c r="AB116" s="108">
        <v>0</v>
      </c>
      <c r="AC116" s="108">
        <v>0</v>
      </c>
      <c r="AD116" s="108">
        <v>0</v>
      </c>
      <c r="AE116" s="108">
        <v>0</v>
      </c>
      <c r="AF116" s="108">
        <v>0</v>
      </c>
      <c r="AG116" s="108">
        <v>0</v>
      </c>
      <c r="AH116" s="108">
        <v>0</v>
      </c>
      <c r="AI116" s="108">
        <v>0</v>
      </c>
      <c r="AJ116" s="108">
        <v>0</v>
      </c>
      <c r="AK116" s="108">
        <v>0</v>
      </c>
    </row>
    <row r="117" spans="1:37" s="513" customFormat="1" ht="15" x14ac:dyDescent="0.2">
      <c r="A117" s="1652" t="s">
        <v>792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</row>
    <row r="118" spans="1:37" x14ac:dyDescent="0.2">
      <c r="A118" s="523" t="s">
        <v>1174</v>
      </c>
      <c r="B118" s="107">
        <v>3502.5795099999996</v>
      </c>
      <c r="C118" s="107">
        <v>90592.407800000015</v>
      </c>
      <c r="D118" s="107">
        <v>50606.145876375376</v>
      </c>
      <c r="E118" s="107">
        <v>65463.032081935358</v>
      </c>
      <c r="F118" s="107">
        <v>11513.591469999999</v>
      </c>
      <c r="G118" s="107">
        <v>1629.202</v>
      </c>
      <c r="H118" s="107">
        <v>22595.295219999993</v>
      </c>
      <c r="I118" s="107">
        <v>35989.153590000002</v>
      </c>
      <c r="J118" s="107">
        <v>0</v>
      </c>
      <c r="K118" s="107">
        <v>20443.926841699995</v>
      </c>
      <c r="L118" s="107">
        <v>12420.295599999999</v>
      </c>
      <c r="M118" s="107">
        <v>221.37757140935366</v>
      </c>
      <c r="N118" s="107">
        <v>353.49408671595148</v>
      </c>
      <c r="O118" s="107">
        <v>13356.776590000001</v>
      </c>
      <c r="P118" s="107">
        <v>5162.1360000000004</v>
      </c>
      <c r="Q118" s="107">
        <v>5503.0204100000001</v>
      </c>
      <c r="R118" s="107">
        <v>0</v>
      </c>
      <c r="S118" s="107">
        <v>11808.627929999999</v>
      </c>
      <c r="T118" s="107">
        <v>55028.845280000001</v>
      </c>
      <c r="U118" s="107">
        <v>137185.18528572403</v>
      </c>
      <c r="V118" s="107">
        <v>4158.4855499999994</v>
      </c>
      <c r="W118" s="107">
        <v>4549.8842199999999</v>
      </c>
      <c r="X118" s="107">
        <v>258.37845999999996</v>
      </c>
      <c r="Y118" s="107">
        <v>1989.6639199999997</v>
      </c>
      <c r="Z118" s="107">
        <v>113.47896999999999</v>
      </c>
      <c r="AA118" s="107">
        <v>44207.885159172678</v>
      </c>
      <c r="AB118" s="107">
        <v>526.38900000000001</v>
      </c>
      <c r="AC118" s="107">
        <v>24019.854619999995</v>
      </c>
      <c r="AD118" s="107">
        <v>1135.5497099999998</v>
      </c>
      <c r="AE118" s="107">
        <v>15884.372410137998</v>
      </c>
      <c r="AF118" s="107">
        <v>78.347179999999994</v>
      </c>
      <c r="AG118" s="107">
        <v>179.66816535000004</v>
      </c>
      <c r="AH118" s="107">
        <v>160561.30797786114</v>
      </c>
      <c r="AI118" s="107">
        <v>1513.9909500000001</v>
      </c>
      <c r="AJ118" s="107">
        <v>19737.172549999999</v>
      </c>
      <c r="AK118" s="107">
        <v>822289.52198638208</v>
      </c>
    </row>
    <row r="119" spans="1:37" x14ac:dyDescent="0.2">
      <c r="A119" s="523" t="s">
        <v>1175</v>
      </c>
      <c r="B119" s="107">
        <v>1233.4881099999948</v>
      </c>
      <c r="C119" s="107">
        <v>773949.48355</v>
      </c>
      <c r="D119" s="107">
        <v>819121.40896110306</v>
      </c>
      <c r="E119" s="107">
        <v>1424895.633561254</v>
      </c>
      <c r="F119" s="107">
        <v>110845.08922000002</v>
      </c>
      <c r="G119" s="107">
        <v>0</v>
      </c>
      <c r="H119" s="107">
        <v>202649.98188030001</v>
      </c>
      <c r="I119" s="107">
        <v>1681181.1075600001</v>
      </c>
      <c r="J119" s="107">
        <v>7742.2480000000005</v>
      </c>
      <c r="K119" s="107">
        <v>67038.137885000018</v>
      </c>
      <c r="L119" s="107">
        <v>0</v>
      </c>
      <c r="M119" s="107">
        <v>15910.837028856402</v>
      </c>
      <c r="N119" s="107">
        <v>109995.18507328407</v>
      </c>
      <c r="O119" s="107">
        <v>538369.98443999991</v>
      </c>
      <c r="P119" s="107">
        <v>2548.8719999999998</v>
      </c>
      <c r="Q119" s="107">
        <v>253875.76199</v>
      </c>
      <c r="R119" s="107">
        <v>93177.897660000017</v>
      </c>
      <c r="S119" s="107">
        <v>74867.186170000001</v>
      </c>
      <c r="T119" s="107">
        <v>672297.91478999995</v>
      </c>
      <c r="U119" s="107">
        <v>518833.1873456001</v>
      </c>
      <c r="V119" s="107">
        <v>116659.74432</v>
      </c>
      <c r="W119" s="107">
        <v>232553.97764000003</v>
      </c>
      <c r="X119" s="107">
        <v>46402.900750000008</v>
      </c>
      <c r="Y119" s="107">
        <v>93743.004620000109</v>
      </c>
      <c r="Z119" s="107">
        <v>90672.109659999987</v>
      </c>
      <c r="AA119" s="107">
        <v>337596.43725297367</v>
      </c>
      <c r="AB119" s="107">
        <v>56419.716999999997</v>
      </c>
      <c r="AC119" s="107">
        <v>170738.04785730003</v>
      </c>
      <c r="AD119" s="107">
        <v>38635.942240000004</v>
      </c>
      <c r="AE119" s="107">
        <v>211137.21730903606</v>
      </c>
      <c r="AF119" s="107">
        <v>1907.1005500000003</v>
      </c>
      <c r="AG119" s="107">
        <v>31677.918084399997</v>
      </c>
      <c r="AH119" s="107">
        <v>479299.80396956141</v>
      </c>
      <c r="AI119" s="107">
        <v>0</v>
      </c>
      <c r="AJ119" s="107">
        <v>110746.48727999999</v>
      </c>
      <c r="AK119" s="107">
        <v>9386723.8137586657</v>
      </c>
    </row>
    <row r="120" spans="1:37" x14ac:dyDescent="0.2">
      <c r="A120" s="523" t="s">
        <v>1176</v>
      </c>
      <c r="B120" s="107">
        <v>0</v>
      </c>
      <c r="C120" s="107">
        <v>153552.83718999999</v>
      </c>
      <c r="D120" s="107">
        <v>65667.41133272156</v>
      </c>
      <c r="E120" s="107">
        <v>166498.14920218394</v>
      </c>
      <c r="F120" s="107">
        <v>54.834389999999992</v>
      </c>
      <c r="G120" s="107">
        <v>0</v>
      </c>
      <c r="H120" s="107">
        <v>13164.802610000008</v>
      </c>
      <c r="I120" s="107">
        <v>93072.498660000303</v>
      </c>
      <c r="J120" s="107">
        <v>3290.1100799999999</v>
      </c>
      <c r="K120" s="107">
        <v>37050.251993299993</v>
      </c>
      <c r="L120" s="107">
        <v>867.81060000000002</v>
      </c>
      <c r="M120" s="107">
        <v>0</v>
      </c>
      <c r="N120" s="107">
        <v>0</v>
      </c>
      <c r="O120" s="107">
        <v>1555.3934899999999</v>
      </c>
      <c r="P120" s="107">
        <v>1183.0429999999999</v>
      </c>
      <c r="Q120" s="107">
        <v>347403.53385000007</v>
      </c>
      <c r="R120" s="107">
        <v>0</v>
      </c>
      <c r="S120" s="107">
        <v>849.68408999999986</v>
      </c>
      <c r="T120" s="107">
        <v>13558.657869999999</v>
      </c>
      <c r="U120" s="107">
        <v>78791.204707367651</v>
      </c>
      <c r="V120" s="107">
        <v>81463.538190000021</v>
      </c>
      <c r="W120" s="107">
        <v>9255.3201099999987</v>
      </c>
      <c r="X120" s="107">
        <v>0</v>
      </c>
      <c r="Y120" s="107">
        <v>38152.838419999993</v>
      </c>
      <c r="Z120" s="107">
        <v>0</v>
      </c>
      <c r="AA120" s="107">
        <v>0</v>
      </c>
      <c r="AB120" s="107">
        <v>24853.070999999996</v>
      </c>
      <c r="AC120" s="107">
        <v>15506.644840000001</v>
      </c>
      <c r="AD120" s="107">
        <v>27076.234499999999</v>
      </c>
      <c r="AE120" s="107">
        <v>79735.215922478048</v>
      </c>
      <c r="AF120" s="107">
        <v>0</v>
      </c>
      <c r="AG120" s="107">
        <v>35.933633069999999</v>
      </c>
      <c r="AH120" s="107">
        <v>212327.84320265907</v>
      </c>
      <c r="AI120" s="107">
        <v>316695.33997999993</v>
      </c>
      <c r="AJ120" s="107">
        <v>127355.25674</v>
      </c>
      <c r="AK120" s="107">
        <v>1909017.4596037806</v>
      </c>
    </row>
    <row r="121" spans="1:37" x14ac:dyDescent="0.2">
      <c r="A121" s="523" t="s">
        <v>1177</v>
      </c>
      <c r="B121" s="107">
        <v>14028.432850000005</v>
      </c>
      <c r="C121" s="107">
        <v>101536.30710999999</v>
      </c>
      <c r="D121" s="107">
        <v>154675.98359979998</v>
      </c>
      <c r="E121" s="107">
        <v>159356.36343684306</v>
      </c>
      <c r="F121" s="107">
        <v>13494.803860000002</v>
      </c>
      <c r="G121" s="107">
        <v>6166.0516100000004</v>
      </c>
      <c r="H121" s="107">
        <v>36992.801569899995</v>
      </c>
      <c r="I121" s="107">
        <v>133283.31978000002</v>
      </c>
      <c r="J121" s="107">
        <v>0</v>
      </c>
      <c r="K121" s="107">
        <v>63747.155470000005</v>
      </c>
      <c r="L121" s="107">
        <v>6755.5963000000002</v>
      </c>
      <c r="M121" s="107">
        <v>25.858679734245502</v>
      </c>
      <c r="N121" s="107">
        <v>967.30894999999975</v>
      </c>
      <c r="O121" s="107">
        <v>113277.20338000001</v>
      </c>
      <c r="P121" s="107">
        <v>2851.9830000000002</v>
      </c>
      <c r="Q121" s="107">
        <v>74751.293320000012</v>
      </c>
      <c r="R121" s="107">
        <v>0</v>
      </c>
      <c r="S121" s="107">
        <v>18322.050440000003</v>
      </c>
      <c r="T121" s="107">
        <v>63069.901140000009</v>
      </c>
      <c r="U121" s="107">
        <v>54969.614729995272</v>
      </c>
      <c r="V121" s="107">
        <v>977.19830999999999</v>
      </c>
      <c r="W121" s="107">
        <v>32750.351720000002</v>
      </c>
      <c r="X121" s="107">
        <v>10.963680000000002</v>
      </c>
      <c r="Y121" s="107">
        <v>4.9779200000000001</v>
      </c>
      <c r="Z121" s="107">
        <v>0</v>
      </c>
      <c r="AA121" s="107">
        <v>124748.15786730865</v>
      </c>
      <c r="AB121" s="107">
        <v>787.15399999999988</v>
      </c>
      <c r="AC121" s="107">
        <v>41249.571769599999</v>
      </c>
      <c r="AD121" s="107">
        <v>214.04655000000002</v>
      </c>
      <c r="AE121" s="107">
        <v>18708.120726600002</v>
      </c>
      <c r="AF121" s="107">
        <v>10.600770000000001</v>
      </c>
      <c r="AG121" s="107">
        <v>2659.0888471799999</v>
      </c>
      <c r="AH121" s="107">
        <v>111604.71849991848</v>
      </c>
      <c r="AI121" s="107">
        <v>0</v>
      </c>
      <c r="AJ121" s="107">
        <v>46355.969490000003</v>
      </c>
      <c r="AK121" s="107">
        <v>1398352.9493768797</v>
      </c>
    </row>
    <row r="122" spans="1:37" ht="13.5" thickBot="1" x14ac:dyDescent="0.25">
      <c r="A122" s="524" t="s">
        <v>1057</v>
      </c>
      <c r="B122" s="108">
        <v>0</v>
      </c>
      <c r="C122" s="108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2.1264200000000004</v>
      </c>
      <c r="J122" s="108">
        <v>237.70348000000001</v>
      </c>
      <c r="K122" s="108">
        <v>0</v>
      </c>
      <c r="L122" s="108">
        <v>0</v>
      </c>
      <c r="M122" s="108">
        <v>0</v>
      </c>
      <c r="N122" s="108">
        <v>0</v>
      </c>
      <c r="O122" s="108">
        <v>0</v>
      </c>
      <c r="P122" s="108">
        <v>0</v>
      </c>
      <c r="Q122" s="108">
        <v>0</v>
      </c>
      <c r="R122" s="108">
        <v>0</v>
      </c>
      <c r="S122" s="108">
        <v>0</v>
      </c>
      <c r="T122" s="108">
        <v>0</v>
      </c>
      <c r="U122" s="108">
        <v>8765.3606013129665</v>
      </c>
      <c r="V122" s="108">
        <v>0</v>
      </c>
      <c r="W122" s="108">
        <v>0</v>
      </c>
      <c r="X122" s="108">
        <v>0</v>
      </c>
      <c r="Y122" s="108">
        <v>0</v>
      </c>
      <c r="Z122" s="108">
        <v>0</v>
      </c>
      <c r="AA122" s="108">
        <v>0</v>
      </c>
      <c r="AB122" s="108">
        <v>0</v>
      </c>
      <c r="AC122" s="108">
        <v>-1455.6894300000001</v>
      </c>
      <c r="AD122" s="108">
        <v>0</v>
      </c>
      <c r="AE122" s="108">
        <v>0</v>
      </c>
      <c r="AF122" s="108">
        <v>0</v>
      </c>
      <c r="AG122" s="108">
        <v>0</v>
      </c>
      <c r="AH122" s="108">
        <v>0</v>
      </c>
      <c r="AI122" s="108">
        <v>0</v>
      </c>
      <c r="AJ122" s="108">
        <v>0</v>
      </c>
      <c r="AK122" s="108">
        <v>7549.5010713129668</v>
      </c>
    </row>
    <row r="123" spans="1:37" ht="15" x14ac:dyDescent="0.2">
      <c r="A123" s="1652" t="s">
        <v>3828</v>
      </c>
      <c r="B123" s="1653"/>
      <c r="C123" s="1653"/>
      <c r="D123" s="1653"/>
      <c r="E123" s="1653"/>
      <c r="F123" s="1653"/>
      <c r="G123" s="1653"/>
      <c r="H123" s="1653"/>
      <c r="I123" s="1653"/>
      <c r="J123" s="1653"/>
      <c r="K123" s="1653"/>
      <c r="L123" s="1653"/>
      <c r="M123" s="1653"/>
      <c r="N123" s="1653"/>
      <c r="O123" s="1653"/>
      <c r="P123" s="1653"/>
      <c r="Q123" s="1653"/>
      <c r="R123" s="1653"/>
      <c r="S123" s="1653"/>
      <c r="T123" s="1653"/>
      <c r="U123" s="1653"/>
      <c r="V123" s="1653"/>
      <c r="W123" s="1653"/>
      <c r="X123" s="1653"/>
      <c r="Y123" s="1653"/>
      <c r="Z123" s="1653"/>
      <c r="AA123" s="1653"/>
      <c r="AB123" s="1653"/>
      <c r="AC123" s="1653"/>
      <c r="AD123" s="1653"/>
      <c r="AE123" s="1653"/>
      <c r="AF123" s="1653"/>
      <c r="AG123" s="1653"/>
      <c r="AH123" s="1653"/>
      <c r="AI123" s="1653"/>
      <c r="AJ123" s="1653"/>
      <c r="AK123" s="1653"/>
    </row>
    <row r="124" spans="1:37" x14ac:dyDescent="0.2">
      <c r="A124" s="523" t="s">
        <v>1174</v>
      </c>
      <c r="B124" s="114">
        <v>18.665988554290568</v>
      </c>
      <c r="C124" s="114">
        <v>8.0912733673380846</v>
      </c>
      <c r="D124" s="114">
        <v>4.6424634916702479</v>
      </c>
      <c r="E124" s="114">
        <v>3.6043694024866966</v>
      </c>
      <c r="F124" s="114">
        <v>8.4715869932016084</v>
      </c>
      <c r="G124" s="114">
        <v>20.899922972486841</v>
      </c>
      <c r="H124" s="114">
        <v>8.2044512805990291</v>
      </c>
      <c r="I124" s="114">
        <v>1.851743312945509</v>
      </c>
      <c r="J124" s="114">
        <v>0</v>
      </c>
      <c r="K124" s="114">
        <v>10.858287737852402</v>
      </c>
      <c r="L124" s="114">
        <v>61.966074381716652</v>
      </c>
      <c r="M124" s="114">
        <v>1.3700740649775891</v>
      </c>
      <c r="N124" s="114">
        <v>0.3175591329851345</v>
      </c>
      <c r="O124" s="114">
        <v>2.0038390327428037</v>
      </c>
      <c r="P124" s="114">
        <v>43.947906161347746</v>
      </c>
      <c r="Q124" s="114">
        <v>0.80744666627255857</v>
      </c>
      <c r="R124" s="114">
        <v>0</v>
      </c>
      <c r="S124" s="114">
        <v>11.156260190094871</v>
      </c>
      <c r="T124" s="114">
        <v>6.844764127311433</v>
      </c>
      <c r="U124" s="114">
        <v>17.179402805646092</v>
      </c>
      <c r="V124" s="114">
        <v>2.0459050954879645</v>
      </c>
      <c r="W124" s="114">
        <v>1.6301428904443811</v>
      </c>
      <c r="X124" s="114">
        <v>0.55360197839422909</v>
      </c>
      <c r="Y124" s="114">
        <v>1.4860383258625465</v>
      </c>
      <c r="Z124" s="114">
        <v>0.12499667812089398</v>
      </c>
      <c r="AA124" s="114">
        <v>8.7272073240632562</v>
      </c>
      <c r="AB124" s="114">
        <v>0.63738029480931901</v>
      </c>
      <c r="AC124" s="114">
        <v>9.6056968177226167</v>
      </c>
      <c r="AD124" s="114">
        <v>1.6932891261315142</v>
      </c>
      <c r="AE124" s="114">
        <v>4.8805174146984394</v>
      </c>
      <c r="AF124" s="114">
        <v>3.9251140440725751</v>
      </c>
      <c r="AG124" s="114">
        <v>0.51998437152447108</v>
      </c>
      <c r="AH124" s="114">
        <v>16.659302957426206</v>
      </c>
      <c r="AI124" s="114">
        <v>0.47578458669807189</v>
      </c>
      <c r="AJ124" s="114">
        <v>6.4883314790857458</v>
      </c>
      <c r="AK124" s="114">
        <v>6.0802542207307475</v>
      </c>
    </row>
    <row r="125" spans="1:37" x14ac:dyDescent="0.2">
      <c r="A125" s="523" t="s">
        <v>1175</v>
      </c>
      <c r="B125" s="114">
        <v>6.5735195667587885</v>
      </c>
      <c r="C125" s="114">
        <v>69.125404611590184</v>
      </c>
      <c r="D125" s="114">
        <v>75.143861886598657</v>
      </c>
      <c r="E125" s="114">
        <v>78.454206290306047</v>
      </c>
      <c r="F125" s="114">
        <v>81.558722883575101</v>
      </c>
      <c r="G125" s="114">
        <v>0</v>
      </c>
      <c r="H125" s="114">
        <v>73.583101577691963</v>
      </c>
      <c r="I125" s="114">
        <v>86.501502903907408</v>
      </c>
      <c r="J125" s="114">
        <v>68.69747746080634</v>
      </c>
      <c r="K125" s="114">
        <v>35.605654246443436</v>
      </c>
      <c r="L125" s="114">
        <v>0</v>
      </c>
      <c r="M125" s="114">
        <v>98.46989027182083</v>
      </c>
      <c r="N125" s="114">
        <v>98.813465110321104</v>
      </c>
      <c r="O125" s="114">
        <v>80.768498417926111</v>
      </c>
      <c r="P125" s="114">
        <v>21.69985205219055</v>
      </c>
      <c r="Q125" s="114">
        <v>37.250659164142732</v>
      </c>
      <c r="R125" s="114">
        <v>100</v>
      </c>
      <c r="S125" s="114">
        <v>70.731147899990816</v>
      </c>
      <c r="T125" s="114">
        <v>83.623790879241753</v>
      </c>
      <c r="U125" s="114">
        <v>64.972353215714548</v>
      </c>
      <c r="V125" s="114">
        <v>57.394636213804127</v>
      </c>
      <c r="W125" s="114">
        <v>83.319969248449937</v>
      </c>
      <c r="X125" s="114">
        <v>99.422907228532381</v>
      </c>
      <c r="Y125" s="114">
        <v>70.014687529153136</v>
      </c>
      <c r="Z125" s="114">
        <v>99.875003321879106</v>
      </c>
      <c r="AA125" s="114">
        <v>66.645895617119152</v>
      </c>
      <c r="AB125" s="114">
        <v>68.316047361396897</v>
      </c>
      <c r="AC125" s="114">
        <v>68.279261007743727</v>
      </c>
      <c r="AD125" s="114">
        <v>57.612467597598418</v>
      </c>
      <c r="AE125" s="114">
        <v>64.872494761583539</v>
      </c>
      <c r="AF125" s="114">
        <v>95.543798159213068</v>
      </c>
      <c r="AG125" s="114">
        <v>91.680250055608454</v>
      </c>
      <c r="AH125" s="114">
        <v>49.730540578710858</v>
      </c>
      <c r="AI125" s="114">
        <v>0</v>
      </c>
      <c r="AJ125" s="114">
        <v>36.406426391453586</v>
      </c>
      <c r="AK125" s="114">
        <v>69.408238292479581</v>
      </c>
    </row>
    <row r="126" spans="1:37" x14ac:dyDescent="0.2">
      <c r="A126" s="523" t="s">
        <v>1176</v>
      </c>
      <c r="B126" s="114">
        <v>0</v>
      </c>
      <c r="C126" s="114">
        <v>13.714592781081237</v>
      </c>
      <c r="D126" s="114">
        <v>6.0241410292217292</v>
      </c>
      <c r="E126" s="114">
        <v>9.167324144165649</v>
      </c>
      <c r="F126" s="114">
        <v>4.0346603083368238E-2</v>
      </c>
      <c r="G126" s="114">
        <v>0</v>
      </c>
      <c r="H126" s="114">
        <v>4.7801978500747389</v>
      </c>
      <c r="I126" s="114">
        <v>4.7888421877383029</v>
      </c>
      <c r="J126" s="114">
        <v>29.193363873692984</v>
      </c>
      <c r="K126" s="114">
        <v>19.678327946400429</v>
      </c>
      <c r="L126" s="114">
        <v>4.3295922996262792</v>
      </c>
      <c r="M126" s="114">
        <v>0</v>
      </c>
      <c r="N126" s="114">
        <v>0</v>
      </c>
      <c r="O126" s="114">
        <v>0.23334658370115427</v>
      </c>
      <c r="P126" s="114">
        <v>10.071850634861093</v>
      </c>
      <c r="Q126" s="114">
        <v>50.97379336423149</v>
      </c>
      <c r="R126" s="114">
        <v>0</v>
      </c>
      <c r="S126" s="114">
        <v>0.80274328597835543</v>
      </c>
      <c r="T126" s="114">
        <v>1.6864939565939738</v>
      </c>
      <c r="U126" s="114">
        <v>9.8668514416537825</v>
      </c>
      <c r="V126" s="114">
        <v>40.078693523270623</v>
      </c>
      <c r="W126" s="114">
        <v>3.316017187818332</v>
      </c>
      <c r="X126" s="114">
        <v>0</v>
      </c>
      <c r="Y126" s="114">
        <v>28.495556240754993</v>
      </c>
      <c r="Z126" s="114">
        <v>0</v>
      </c>
      <c r="AA126" s="114">
        <v>0</v>
      </c>
      <c r="AB126" s="114">
        <v>30.093443671689446</v>
      </c>
      <c r="AC126" s="114">
        <v>6.2012085980370051</v>
      </c>
      <c r="AD126" s="114">
        <v>40.375065091106372</v>
      </c>
      <c r="AE126" s="114">
        <v>24.498865918430933</v>
      </c>
      <c r="AF126" s="114">
        <v>0</v>
      </c>
      <c r="AG126" s="114">
        <v>0.10399687430489418</v>
      </c>
      <c r="AH126" s="114">
        <v>22.030425080354444</v>
      </c>
      <c r="AI126" s="114">
        <v>99.524215413301931</v>
      </c>
      <c r="AJ126" s="114">
        <v>41.86633719900216</v>
      </c>
      <c r="AK126" s="114">
        <v>14.115845034927741</v>
      </c>
    </row>
    <row r="127" spans="1:37" x14ac:dyDescent="0.2">
      <c r="A127" s="523" t="s">
        <v>1177</v>
      </c>
      <c r="B127" s="114">
        <v>74.760491878950646</v>
      </c>
      <c r="C127" s="114">
        <v>9.068729239990498</v>
      </c>
      <c r="D127" s="114">
        <v>14.18953359250936</v>
      </c>
      <c r="E127" s="114">
        <v>8.7741001630416058</v>
      </c>
      <c r="F127" s="114">
        <v>9.9293435201399305</v>
      </c>
      <c r="G127" s="114">
        <v>79.100077027513166</v>
      </c>
      <c r="H127" s="114">
        <v>13.432249291634255</v>
      </c>
      <c r="I127" s="114">
        <v>6.8578021851108755</v>
      </c>
      <c r="J127" s="114">
        <v>0</v>
      </c>
      <c r="K127" s="114">
        <v>33.857730069303742</v>
      </c>
      <c r="L127" s="114">
        <v>33.704333318657071</v>
      </c>
      <c r="M127" s="114">
        <v>0.1600356632015813</v>
      </c>
      <c r="N127" s="114">
        <v>0.86897575669375204</v>
      </c>
      <c r="O127" s="114">
        <v>16.994315965629923</v>
      </c>
      <c r="P127" s="114">
        <v>24.280391151600618</v>
      </c>
      <c r="Q127" s="114">
        <v>10.968100805353215</v>
      </c>
      <c r="R127" s="114">
        <v>0</v>
      </c>
      <c r="S127" s="114">
        <v>17.309848623935959</v>
      </c>
      <c r="T127" s="114">
        <v>7.8449510368528399</v>
      </c>
      <c r="U127" s="114">
        <v>6.88372546606195</v>
      </c>
      <c r="V127" s="114">
        <v>0.48076516743727249</v>
      </c>
      <c r="W127" s="114">
        <v>11.733870673287356</v>
      </c>
      <c r="X127" s="114">
        <v>2.3490793073390265E-2</v>
      </c>
      <c r="Y127" s="114">
        <v>3.7179042293120981E-3</v>
      </c>
      <c r="Z127" s="114">
        <v>0</v>
      </c>
      <c r="AA127" s="114">
        <v>24.626897058817587</v>
      </c>
      <c r="AB127" s="114">
        <v>0.95312867210434615</v>
      </c>
      <c r="AC127" s="114">
        <v>16.495973291601359</v>
      </c>
      <c r="AD127" s="114">
        <v>0.31917818516369978</v>
      </c>
      <c r="AE127" s="114">
        <v>5.7481219052870918</v>
      </c>
      <c r="AF127" s="114">
        <v>0.53108779671435835</v>
      </c>
      <c r="AG127" s="114">
        <v>7.6957686985621709</v>
      </c>
      <c r="AH127" s="114">
        <v>11.579731383508491</v>
      </c>
      <c r="AI127" s="114">
        <v>0</v>
      </c>
      <c r="AJ127" s="114">
        <v>15.238904930458515</v>
      </c>
      <c r="AK127" s="114">
        <v>10.339839187031339</v>
      </c>
    </row>
    <row r="128" spans="1:37" ht="13.5" thickBot="1" x14ac:dyDescent="0.25">
      <c r="A128" s="524" t="s">
        <v>1057</v>
      </c>
      <c r="B128" s="120">
        <v>0</v>
      </c>
      <c r="C128" s="120">
        <v>0</v>
      </c>
      <c r="D128" s="120">
        <v>0</v>
      </c>
      <c r="E128" s="120">
        <v>0</v>
      </c>
      <c r="F128" s="120">
        <v>0</v>
      </c>
      <c r="G128" s="120">
        <v>0</v>
      </c>
      <c r="H128" s="120">
        <v>0</v>
      </c>
      <c r="I128" s="120">
        <v>1.0941029790174597E-4</v>
      </c>
      <c r="J128" s="120">
        <v>2.10915866550067</v>
      </c>
      <c r="K128" s="120">
        <v>0</v>
      </c>
      <c r="L128" s="120">
        <v>0</v>
      </c>
      <c r="M128" s="120">
        <v>0</v>
      </c>
      <c r="N128" s="120">
        <v>0</v>
      </c>
      <c r="O128" s="120">
        <v>0</v>
      </c>
      <c r="P128" s="120">
        <v>0</v>
      </c>
      <c r="Q128" s="120">
        <v>0</v>
      </c>
      <c r="R128" s="120">
        <v>0</v>
      </c>
      <c r="S128" s="120">
        <v>0</v>
      </c>
      <c r="T128" s="120">
        <v>0</v>
      </c>
      <c r="U128" s="120">
        <v>1.0976670709236267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>
        <v>0</v>
      </c>
      <c r="AB128" s="120">
        <v>0</v>
      </c>
      <c r="AC128" s="120">
        <v>-0.58213971510471429</v>
      </c>
      <c r="AD128" s="120">
        <v>0</v>
      </c>
      <c r="AE128" s="120">
        <v>0</v>
      </c>
      <c r="AF128" s="120">
        <v>0</v>
      </c>
      <c r="AG128" s="120">
        <v>0</v>
      </c>
      <c r="AH128" s="120">
        <v>0</v>
      </c>
      <c r="AI128" s="120">
        <v>0</v>
      </c>
      <c r="AJ128" s="120">
        <v>0</v>
      </c>
      <c r="AK128" s="120">
        <v>5.5823264830586222E-2</v>
      </c>
    </row>
    <row r="129" spans="1:36" x14ac:dyDescent="0.2">
      <c r="A129" s="391" t="s">
        <v>3829</v>
      </c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</row>
  </sheetData>
  <mergeCells count="2">
    <mergeCell ref="S5:AK6"/>
    <mergeCell ref="A5:R6"/>
  </mergeCells>
  <phoneticPr fontId="6" type="noConversion"/>
  <conditionalFormatting sqref="AK8">
    <cfRule type="expression" dxfId="126" priority="7" stopIfTrue="1">
      <formula>$AC8=1</formula>
    </cfRule>
  </conditionalFormatting>
  <conditionalFormatting sqref="C8:AF8">
    <cfRule type="expression" dxfId="125" priority="804" stopIfTrue="1">
      <formula>#REF!=1</formula>
    </cfRule>
  </conditionalFormatting>
  <conditionalFormatting sqref="AG8">
    <cfRule type="expression" dxfId="124" priority="805" stopIfTrue="1">
      <formula>#REF!=1</formula>
    </cfRule>
  </conditionalFormatting>
  <conditionalFormatting sqref="AJ8">
    <cfRule type="expression" dxfId="123" priority="806" stopIfTrue="1">
      <formula>#REF!=1</formula>
    </cfRule>
  </conditionalFormatting>
  <conditionalFormatting sqref="AH8:AI8">
    <cfRule type="expression" dxfId="122" priority="807" stopIfTrue="1">
      <formula>#REF!=1</formula>
    </cfRule>
  </conditionalFormatting>
  <conditionalFormatting sqref="AK8">
    <cfRule type="expression" dxfId="121" priority="808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5" scale="56" fitToWidth="2" orientation="portrait" r:id="rId1"/>
  <headerFooter alignWithMargins="0"/>
  <colBreaks count="1" manualBreakCount="1">
    <brk id="18" min="2" max="122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D78"/>
  <sheetViews>
    <sheetView showGridLines="0" zoomScaleNormal="100" workbookViewId="0">
      <pane xSplit="1" ySplit="8" topLeftCell="T9" activePane="bottomRight" state="frozen"/>
      <selection activeCell="AM3" sqref="AM3"/>
      <selection pane="topRight" activeCell="AM3" sqref="AM3"/>
      <selection pane="bottomLeft" activeCell="AM3" sqref="AM3"/>
      <selection pane="bottomRight" activeCell="A9" sqref="A9"/>
    </sheetView>
  </sheetViews>
  <sheetFormatPr defaultRowHeight="12.75" x14ac:dyDescent="0.2"/>
  <cols>
    <col min="1" max="1" width="47.140625" style="391" customWidth="1"/>
    <col min="2" max="5" width="9.140625" style="391"/>
    <col min="6" max="6" width="10.5703125" style="391" customWidth="1"/>
    <col min="7" max="28" width="9.140625" style="391"/>
    <col min="29" max="29" width="10.28515625" style="391" customWidth="1"/>
    <col min="30" max="30" width="12.85546875" style="391" customWidth="1"/>
    <col min="31" max="16384" width="9.140625" style="391"/>
  </cols>
  <sheetData>
    <row r="1" spans="1:30" x14ac:dyDescent="0.2">
      <c r="A1" s="877" t="s">
        <v>624</v>
      </c>
    </row>
    <row r="2" spans="1:30" x14ac:dyDescent="0.2">
      <c r="A2" s="877" t="s">
        <v>625</v>
      </c>
    </row>
    <row r="3" spans="1:30" s="942" customFormat="1" ht="15" customHeight="1" x14ac:dyDescent="0.2">
      <c r="A3" s="1210" t="s">
        <v>2225</v>
      </c>
      <c r="AC3" s="1053" t="str">
        <f>"TABLE: " &amp;RIGHT(A3,3)</f>
        <v>TABLE:  41</v>
      </c>
    </row>
    <row r="4" spans="1:30" s="509" customFormat="1" ht="12" customHeight="1" x14ac:dyDescent="0.2"/>
    <row r="5" spans="1:30" s="509" customFormat="1" ht="18" customHeight="1" x14ac:dyDescent="0.2">
      <c r="A5" s="1942" t="s">
        <v>230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75" t="s">
        <v>231</v>
      </c>
      <c r="M5" s="1975"/>
      <c r="N5" s="1975"/>
      <c r="O5" s="1975"/>
      <c r="P5" s="1975"/>
      <c r="Q5" s="1975"/>
      <c r="R5" s="1975"/>
      <c r="S5" s="1975"/>
      <c r="T5" s="1975"/>
      <c r="U5" s="1975"/>
      <c r="V5" s="1975"/>
      <c r="W5" s="1975"/>
      <c r="X5" s="1975"/>
      <c r="Y5" s="1975"/>
      <c r="Z5" s="1975"/>
      <c r="AA5" s="1975"/>
      <c r="AB5" s="1975"/>
      <c r="AC5" s="1975"/>
    </row>
    <row r="6" spans="1:30" s="50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75"/>
      <c r="M6" s="1975"/>
      <c r="N6" s="1975"/>
      <c r="O6" s="1975"/>
      <c r="P6" s="1975"/>
      <c r="Q6" s="1975"/>
      <c r="R6" s="1975"/>
      <c r="S6" s="1975"/>
      <c r="T6" s="1975"/>
      <c r="U6" s="1975"/>
      <c r="V6" s="1975"/>
      <c r="W6" s="1975"/>
      <c r="X6" s="1975"/>
      <c r="Y6" s="1975"/>
      <c r="Z6" s="1975"/>
      <c r="AA6" s="1975"/>
      <c r="AB6" s="1975"/>
      <c r="AC6" s="1975"/>
    </row>
    <row r="7" spans="1:30" s="509" customFormat="1" ht="12" customHeight="1" thickBot="1" x14ac:dyDescent="0.25">
      <c r="AC7" s="518">
        <v>0</v>
      </c>
    </row>
    <row r="8" spans="1:30" s="517" customFormat="1" ht="69.95" customHeight="1" thickBot="1" x14ac:dyDescent="0.25">
      <c r="A8" s="1332"/>
      <c r="B8" s="1309" t="s">
        <v>1538</v>
      </c>
      <c r="C8" s="1309" t="s">
        <v>1074</v>
      </c>
      <c r="D8" s="1309" t="s">
        <v>1033</v>
      </c>
      <c r="E8" s="1309" t="s">
        <v>1899</v>
      </c>
      <c r="F8" s="1309" t="s">
        <v>1090</v>
      </c>
      <c r="G8" s="1309" t="s">
        <v>1976</v>
      </c>
      <c r="H8" s="1309" t="s">
        <v>1129</v>
      </c>
      <c r="I8" s="1309" t="s">
        <v>999</v>
      </c>
      <c r="J8" s="1309" t="s">
        <v>1908</v>
      </c>
      <c r="K8" s="1309" t="s">
        <v>1076</v>
      </c>
      <c r="L8" s="1309" t="s">
        <v>1997</v>
      </c>
      <c r="M8" s="1309" t="s">
        <v>1881</v>
      </c>
      <c r="N8" s="1309" t="s">
        <v>1028</v>
      </c>
      <c r="O8" s="1309" t="s">
        <v>1753</v>
      </c>
      <c r="P8" s="1309" t="s">
        <v>1077</v>
      </c>
      <c r="Q8" s="1309" t="s">
        <v>1032</v>
      </c>
      <c r="R8" s="1309" t="s">
        <v>1031</v>
      </c>
      <c r="S8" s="1309" t="s">
        <v>1101</v>
      </c>
      <c r="T8" s="1309" t="s">
        <v>1934</v>
      </c>
      <c r="U8" s="1309" t="s">
        <v>1877</v>
      </c>
      <c r="V8" s="1309" t="s">
        <v>1100</v>
      </c>
      <c r="W8" s="1309" t="s">
        <v>1073</v>
      </c>
      <c r="X8" s="1309" t="s">
        <v>1488</v>
      </c>
      <c r="Y8" s="1309" t="s">
        <v>1886</v>
      </c>
      <c r="Z8" s="1305" t="s">
        <v>1029</v>
      </c>
      <c r="AA8" s="1305" t="s">
        <v>1878</v>
      </c>
      <c r="AB8" s="1309" t="s">
        <v>1022</v>
      </c>
      <c r="AC8" s="1333" t="s">
        <v>1422</v>
      </c>
    </row>
    <row r="9" spans="1:30" ht="24.75" customHeight="1" x14ac:dyDescent="0.2">
      <c r="A9" s="1550" t="s">
        <v>2233</v>
      </c>
      <c r="B9" s="1326"/>
      <c r="C9" s="1326"/>
      <c r="D9" s="1326"/>
      <c r="E9" s="1326"/>
      <c r="F9" s="1326"/>
      <c r="G9" s="1326"/>
      <c r="H9" s="1326"/>
      <c r="I9" s="1326"/>
      <c r="J9" s="1326"/>
      <c r="K9" s="1326"/>
      <c r="L9" s="1326"/>
      <c r="M9" s="1326"/>
      <c r="N9" s="1326"/>
      <c r="O9" s="1326"/>
      <c r="P9" s="1326"/>
      <c r="Q9" s="1326"/>
      <c r="R9" s="1326"/>
      <c r="S9" s="1326"/>
      <c r="T9" s="1326"/>
      <c r="U9" s="1326"/>
      <c r="V9" s="1326"/>
      <c r="W9" s="1326"/>
      <c r="X9" s="1326"/>
      <c r="Y9" s="1326"/>
      <c r="Z9" s="1326"/>
      <c r="AA9" s="1326"/>
      <c r="AB9" s="1326"/>
      <c r="AC9" s="1326"/>
      <c r="AD9" s="106"/>
    </row>
    <row r="10" spans="1:30" ht="15" customHeight="1" x14ac:dyDescent="0.2">
      <c r="A10" s="1217" t="s">
        <v>3868</v>
      </c>
      <c r="B10" s="107">
        <v>239165</v>
      </c>
      <c r="C10" s="107">
        <v>399548</v>
      </c>
      <c r="D10" s="107">
        <v>188669</v>
      </c>
      <c r="E10" s="107">
        <v>1220</v>
      </c>
      <c r="F10" s="107">
        <v>80773</v>
      </c>
      <c r="G10" s="107">
        <v>120302</v>
      </c>
      <c r="H10" s="107">
        <v>1165</v>
      </c>
      <c r="I10" s="107">
        <v>2994</v>
      </c>
      <c r="J10" s="107">
        <v>58648</v>
      </c>
      <c r="K10" s="107">
        <v>146968</v>
      </c>
      <c r="L10" s="107">
        <v>15196</v>
      </c>
      <c r="M10" s="107">
        <v>46643</v>
      </c>
      <c r="N10" s="107">
        <v>38623</v>
      </c>
      <c r="O10" s="107">
        <v>1577</v>
      </c>
      <c r="P10" s="107">
        <v>54813</v>
      </c>
      <c r="Q10" s="107">
        <v>40</v>
      </c>
      <c r="R10" s="107">
        <v>7365</v>
      </c>
      <c r="S10" s="107">
        <v>2311</v>
      </c>
      <c r="T10" s="107">
        <v>59788</v>
      </c>
      <c r="U10" s="107">
        <v>0</v>
      </c>
      <c r="V10" s="107">
        <v>14976</v>
      </c>
      <c r="W10" s="107">
        <v>89</v>
      </c>
      <c r="X10" s="107">
        <v>112427</v>
      </c>
      <c r="Y10" s="107">
        <v>2331</v>
      </c>
      <c r="Z10" s="107">
        <v>202747</v>
      </c>
      <c r="AA10" s="107">
        <v>508615</v>
      </c>
      <c r="AB10" s="107">
        <v>146953</v>
      </c>
      <c r="AC10" s="107">
        <v>2453946</v>
      </c>
      <c r="AD10" s="106"/>
    </row>
    <row r="11" spans="1:30" ht="15" customHeight="1" x14ac:dyDescent="0.2">
      <c r="A11" s="910" t="s">
        <v>768</v>
      </c>
      <c r="B11" s="107">
        <v>202486</v>
      </c>
      <c r="C11" s="107">
        <v>368259</v>
      </c>
      <c r="D11" s="107">
        <v>145138</v>
      </c>
      <c r="E11" s="107">
        <v>1220</v>
      </c>
      <c r="F11" s="107">
        <v>60802</v>
      </c>
      <c r="G11" s="107">
        <v>0</v>
      </c>
      <c r="H11" s="107">
        <v>0</v>
      </c>
      <c r="I11" s="107">
        <v>308</v>
      </c>
      <c r="J11" s="107">
        <v>23209</v>
      </c>
      <c r="K11" s="107">
        <v>124895</v>
      </c>
      <c r="L11" s="107">
        <v>19</v>
      </c>
      <c r="M11" s="107">
        <v>23956</v>
      </c>
      <c r="N11" s="107">
        <v>10321</v>
      </c>
      <c r="O11" s="107">
        <v>284</v>
      </c>
      <c r="P11" s="107">
        <v>4602</v>
      </c>
      <c r="Q11" s="107">
        <v>0</v>
      </c>
      <c r="R11" s="107">
        <v>3978</v>
      </c>
      <c r="S11" s="107">
        <v>0</v>
      </c>
      <c r="T11" s="107">
        <v>12876</v>
      </c>
      <c r="U11" s="107">
        <v>0</v>
      </c>
      <c r="V11" s="107">
        <v>14976</v>
      </c>
      <c r="W11" s="107">
        <v>80</v>
      </c>
      <c r="X11" s="107">
        <v>43496</v>
      </c>
      <c r="Y11" s="107">
        <v>0</v>
      </c>
      <c r="Z11" s="107">
        <v>180877</v>
      </c>
      <c r="AA11" s="107">
        <v>507573</v>
      </c>
      <c r="AB11" s="107">
        <v>142306</v>
      </c>
      <c r="AC11" s="107">
        <v>1871661</v>
      </c>
      <c r="AD11" s="106"/>
    </row>
    <row r="12" spans="1:30" ht="15" customHeight="1" x14ac:dyDescent="0.2">
      <c r="A12" s="89" t="s">
        <v>727</v>
      </c>
      <c r="B12" s="107">
        <v>2684</v>
      </c>
      <c r="C12" s="107">
        <v>305</v>
      </c>
      <c r="D12" s="107">
        <v>98722</v>
      </c>
      <c r="E12" s="107">
        <v>58</v>
      </c>
      <c r="F12" s="107">
        <v>207</v>
      </c>
      <c r="G12" s="107">
        <v>0</v>
      </c>
      <c r="H12" s="107">
        <v>0</v>
      </c>
      <c r="I12" s="107">
        <v>0</v>
      </c>
      <c r="J12" s="107">
        <v>172</v>
      </c>
      <c r="K12" s="107">
        <v>8561</v>
      </c>
      <c r="L12" s="107">
        <v>1</v>
      </c>
      <c r="M12" s="107">
        <v>0</v>
      </c>
      <c r="N12" s="107">
        <v>199</v>
      </c>
      <c r="O12" s="107">
        <v>0</v>
      </c>
      <c r="P12" s="107">
        <v>0</v>
      </c>
      <c r="Q12" s="107">
        <v>0</v>
      </c>
      <c r="R12" s="107">
        <v>2</v>
      </c>
      <c r="S12" s="107">
        <v>0</v>
      </c>
      <c r="T12" s="107">
        <v>391</v>
      </c>
      <c r="U12" s="107">
        <v>0</v>
      </c>
      <c r="V12" s="107">
        <v>14142</v>
      </c>
      <c r="W12" s="107">
        <v>80</v>
      </c>
      <c r="X12" s="107">
        <v>49</v>
      </c>
      <c r="Y12" s="107">
        <v>0</v>
      </c>
      <c r="Z12" s="107">
        <v>0</v>
      </c>
      <c r="AA12" s="107">
        <v>13</v>
      </c>
      <c r="AB12" s="107">
        <v>108</v>
      </c>
      <c r="AC12" s="107">
        <v>125694</v>
      </c>
      <c r="AD12" s="106"/>
    </row>
    <row r="13" spans="1:30" ht="15" customHeight="1" x14ac:dyDescent="0.2">
      <c r="A13" s="89" t="s">
        <v>1132</v>
      </c>
      <c r="B13" s="107">
        <v>0</v>
      </c>
      <c r="C13" s="107">
        <v>0</v>
      </c>
      <c r="D13" s="107">
        <v>0</v>
      </c>
      <c r="E13" s="107">
        <v>0</v>
      </c>
      <c r="F13" s="107">
        <v>0</v>
      </c>
      <c r="G13" s="107">
        <v>0</v>
      </c>
      <c r="H13" s="107">
        <v>0</v>
      </c>
      <c r="I13" s="107">
        <v>0</v>
      </c>
      <c r="J13" s="107">
        <v>0</v>
      </c>
      <c r="K13" s="107">
        <v>0</v>
      </c>
      <c r="L13" s="107">
        <v>0</v>
      </c>
      <c r="M13" s="107">
        <v>1636</v>
      </c>
      <c r="N13" s="107">
        <v>0</v>
      </c>
      <c r="O13" s="107">
        <v>20</v>
      </c>
      <c r="P13" s="107">
        <v>4602</v>
      </c>
      <c r="Q13" s="107">
        <v>0</v>
      </c>
      <c r="R13" s="107">
        <v>232</v>
      </c>
      <c r="S13" s="107">
        <v>0</v>
      </c>
      <c r="T13" s="107">
        <v>0</v>
      </c>
      <c r="U13" s="107">
        <v>0</v>
      </c>
      <c r="V13" s="107">
        <v>55</v>
      </c>
      <c r="W13" s="107">
        <v>0</v>
      </c>
      <c r="X13" s="107">
        <v>0</v>
      </c>
      <c r="Y13" s="107">
        <v>0</v>
      </c>
      <c r="Z13" s="107">
        <v>801</v>
      </c>
      <c r="AA13" s="107">
        <v>0</v>
      </c>
      <c r="AB13" s="107">
        <v>0</v>
      </c>
      <c r="AC13" s="107">
        <v>7346</v>
      </c>
      <c r="AD13" s="106"/>
    </row>
    <row r="14" spans="1:30" ht="15" customHeight="1" x14ac:dyDescent="0.2">
      <c r="A14" s="89" t="s">
        <v>1133</v>
      </c>
      <c r="B14" s="107">
        <v>199802</v>
      </c>
      <c r="C14" s="107">
        <v>367954</v>
      </c>
      <c r="D14" s="107">
        <v>46416</v>
      </c>
      <c r="E14" s="107">
        <v>1162</v>
      </c>
      <c r="F14" s="107">
        <v>60595</v>
      </c>
      <c r="G14" s="107">
        <v>0</v>
      </c>
      <c r="H14" s="107">
        <v>0</v>
      </c>
      <c r="I14" s="107">
        <v>308</v>
      </c>
      <c r="J14" s="107">
        <v>23037</v>
      </c>
      <c r="K14" s="107">
        <v>116334</v>
      </c>
      <c r="L14" s="107">
        <v>18</v>
      </c>
      <c r="M14" s="107">
        <v>22320</v>
      </c>
      <c r="N14" s="107">
        <v>10122</v>
      </c>
      <c r="O14" s="107">
        <v>264</v>
      </c>
      <c r="P14" s="107">
        <v>0</v>
      </c>
      <c r="Q14" s="107">
        <v>0</v>
      </c>
      <c r="R14" s="107">
        <v>3744</v>
      </c>
      <c r="S14" s="107">
        <v>0</v>
      </c>
      <c r="T14" s="107">
        <v>12485</v>
      </c>
      <c r="U14" s="107">
        <v>0</v>
      </c>
      <c r="V14" s="107">
        <v>779</v>
      </c>
      <c r="W14" s="107">
        <v>0</v>
      </c>
      <c r="X14" s="107">
        <v>43447</v>
      </c>
      <c r="Y14" s="107">
        <v>0</v>
      </c>
      <c r="Z14" s="107">
        <v>180076</v>
      </c>
      <c r="AA14" s="107">
        <v>507560</v>
      </c>
      <c r="AB14" s="107">
        <v>142198</v>
      </c>
      <c r="AC14" s="107">
        <v>1738621</v>
      </c>
      <c r="AD14" s="106"/>
    </row>
    <row r="15" spans="1:30" ht="15" customHeight="1" x14ac:dyDescent="0.2">
      <c r="A15" s="910" t="s">
        <v>769</v>
      </c>
      <c r="B15" s="107">
        <v>0</v>
      </c>
      <c r="C15" s="107">
        <v>0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20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17</v>
      </c>
      <c r="Y15" s="107">
        <v>0</v>
      </c>
      <c r="Z15" s="107">
        <v>1826</v>
      </c>
      <c r="AA15" s="107">
        <v>0</v>
      </c>
      <c r="AB15" s="107">
        <v>0</v>
      </c>
      <c r="AC15" s="107">
        <v>1863</v>
      </c>
      <c r="AD15" s="106"/>
    </row>
    <row r="16" spans="1:30" ht="15" customHeight="1" x14ac:dyDescent="0.2">
      <c r="A16" s="89" t="s">
        <v>727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6"/>
    </row>
    <row r="17" spans="1:30" ht="15" customHeight="1" x14ac:dyDescent="0.2">
      <c r="A17" s="89" t="s">
        <v>1132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6"/>
    </row>
    <row r="18" spans="1:30" ht="15" customHeight="1" x14ac:dyDescent="0.2">
      <c r="A18" s="89" t="s">
        <v>1133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20</v>
      </c>
      <c r="K18" s="107">
        <v>0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17</v>
      </c>
      <c r="Y18" s="107">
        <v>0</v>
      </c>
      <c r="Z18" s="107">
        <v>1826</v>
      </c>
      <c r="AA18" s="107">
        <v>0</v>
      </c>
      <c r="AB18" s="107">
        <v>0</v>
      </c>
      <c r="AC18" s="107">
        <v>1863</v>
      </c>
      <c r="AD18" s="106"/>
    </row>
    <row r="19" spans="1:30" ht="15" customHeight="1" x14ac:dyDescent="0.2">
      <c r="A19" s="1750" t="s">
        <v>770</v>
      </c>
      <c r="B19" s="107">
        <v>36679</v>
      </c>
      <c r="C19" s="107">
        <v>31289</v>
      </c>
      <c r="D19" s="107">
        <v>43531</v>
      </c>
      <c r="E19" s="107">
        <v>0</v>
      </c>
      <c r="F19" s="107">
        <v>19971</v>
      </c>
      <c r="G19" s="107">
        <v>120302</v>
      </c>
      <c r="H19" s="107">
        <v>1165</v>
      </c>
      <c r="I19" s="107">
        <v>2686</v>
      </c>
      <c r="J19" s="107">
        <v>35419</v>
      </c>
      <c r="K19" s="107">
        <v>22073</v>
      </c>
      <c r="L19" s="107">
        <v>15177</v>
      </c>
      <c r="M19" s="107">
        <v>22687</v>
      </c>
      <c r="N19" s="107">
        <v>28302</v>
      </c>
      <c r="O19" s="107">
        <v>1293</v>
      </c>
      <c r="P19" s="107">
        <v>50211</v>
      </c>
      <c r="Q19" s="107">
        <v>40</v>
      </c>
      <c r="R19" s="107">
        <v>3387</v>
      </c>
      <c r="S19" s="107">
        <v>2311</v>
      </c>
      <c r="T19" s="107">
        <v>46912</v>
      </c>
      <c r="U19" s="107">
        <v>0</v>
      </c>
      <c r="V19" s="107">
        <v>0</v>
      </c>
      <c r="W19" s="107">
        <v>9</v>
      </c>
      <c r="X19" s="107">
        <v>68914</v>
      </c>
      <c r="Y19" s="107">
        <v>2331</v>
      </c>
      <c r="Z19" s="107">
        <v>20044</v>
      </c>
      <c r="AA19" s="107">
        <v>1042</v>
      </c>
      <c r="AB19" s="107">
        <v>4647</v>
      </c>
      <c r="AC19" s="107">
        <v>580422</v>
      </c>
      <c r="AD19" s="106"/>
    </row>
    <row r="20" spans="1:30" ht="15" customHeight="1" x14ac:dyDescent="0.2">
      <c r="A20" s="89" t="s">
        <v>727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07">
        <v>0</v>
      </c>
      <c r="H20" s="107">
        <v>1165</v>
      </c>
      <c r="I20" s="107">
        <v>0</v>
      </c>
      <c r="J20" s="107">
        <v>0</v>
      </c>
      <c r="K20" s="107">
        <v>37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1178</v>
      </c>
      <c r="U20" s="107">
        <v>0</v>
      </c>
      <c r="V20" s="107">
        <v>0</v>
      </c>
      <c r="W20" s="107">
        <v>9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2389</v>
      </c>
      <c r="AD20" s="106"/>
    </row>
    <row r="21" spans="1:30" ht="15" customHeight="1" x14ac:dyDescent="0.2">
      <c r="A21" s="89" t="s">
        <v>1132</v>
      </c>
      <c r="B21" s="107">
        <v>0</v>
      </c>
      <c r="C21" s="107">
        <v>0</v>
      </c>
      <c r="D21" s="107">
        <v>892</v>
      </c>
      <c r="E21" s="107">
        <v>0</v>
      </c>
      <c r="F21" s="107">
        <v>1831</v>
      </c>
      <c r="G21" s="107">
        <v>0</v>
      </c>
      <c r="H21" s="107">
        <v>0</v>
      </c>
      <c r="I21" s="107">
        <v>8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107">
        <v>0</v>
      </c>
      <c r="X21" s="107">
        <v>1535</v>
      </c>
      <c r="Y21" s="107">
        <v>0</v>
      </c>
      <c r="Z21" s="107">
        <v>1</v>
      </c>
      <c r="AA21" s="107">
        <v>0</v>
      </c>
      <c r="AB21" s="107">
        <v>0</v>
      </c>
      <c r="AC21" s="107">
        <v>4267</v>
      </c>
      <c r="AD21" s="106"/>
    </row>
    <row r="22" spans="1:30" ht="15" customHeight="1" x14ac:dyDescent="0.2">
      <c r="A22" s="89" t="s">
        <v>1133</v>
      </c>
      <c r="B22" s="107">
        <v>36679</v>
      </c>
      <c r="C22" s="107">
        <v>31289</v>
      </c>
      <c r="D22" s="107">
        <v>42639</v>
      </c>
      <c r="E22" s="107">
        <v>0</v>
      </c>
      <c r="F22" s="107">
        <v>18140</v>
      </c>
      <c r="G22" s="107">
        <v>120302</v>
      </c>
      <c r="H22" s="107">
        <v>0</v>
      </c>
      <c r="I22" s="107">
        <v>2678</v>
      </c>
      <c r="J22" s="107">
        <v>35419</v>
      </c>
      <c r="K22" s="107">
        <v>22036</v>
      </c>
      <c r="L22" s="107">
        <v>15177</v>
      </c>
      <c r="M22" s="107">
        <v>22687</v>
      </c>
      <c r="N22" s="107">
        <v>28302</v>
      </c>
      <c r="O22" s="107">
        <v>1293</v>
      </c>
      <c r="P22" s="107">
        <v>50211</v>
      </c>
      <c r="Q22" s="107">
        <v>40</v>
      </c>
      <c r="R22" s="107">
        <v>3387</v>
      </c>
      <c r="S22" s="107">
        <v>2311</v>
      </c>
      <c r="T22" s="107">
        <v>45734</v>
      </c>
      <c r="U22" s="107">
        <v>0</v>
      </c>
      <c r="V22" s="107">
        <v>0</v>
      </c>
      <c r="W22" s="107">
        <v>0</v>
      </c>
      <c r="X22" s="107">
        <v>67379</v>
      </c>
      <c r="Y22" s="107">
        <v>2331</v>
      </c>
      <c r="Z22" s="107">
        <v>20043</v>
      </c>
      <c r="AA22" s="107">
        <v>1042</v>
      </c>
      <c r="AB22" s="107">
        <v>4647</v>
      </c>
      <c r="AC22" s="107">
        <v>573766</v>
      </c>
      <c r="AD22" s="106"/>
    </row>
    <row r="23" spans="1:30" ht="15" customHeight="1" x14ac:dyDescent="0.2">
      <c r="A23" s="1215" t="s">
        <v>3870</v>
      </c>
      <c r="B23" s="107">
        <v>5883</v>
      </c>
      <c r="C23" s="107">
        <v>4631</v>
      </c>
      <c r="D23" s="107">
        <v>43</v>
      </c>
      <c r="E23" s="107">
        <v>34</v>
      </c>
      <c r="F23" s="107">
        <v>69</v>
      </c>
      <c r="G23" s="107">
        <v>166</v>
      </c>
      <c r="H23" s="107">
        <v>0</v>
      </c>
      <c r="I23" s="107">
        <v>1</v>
      </c>
      <c r="J23" s="107">
        <v>70</v>
      </c>
      <c r="K23" s="107">
        <v>2593</v>
      </c>
      <c r="L23" s="107">
        <v>62</v>
      </c>
      <c r="M23" s="107">
        <v>107</v>
      </c>
      <c r="N23" s="107">
        <v>57</v>
      </c>
      <c r="O23" s="107">
        <v>19</v>
      </c>
      <c r="P23" s="107">
        <v>120</v>
      </c>
      <c r="Q23" s="107">
        <v>2</v>
      </c>
      <c r="R23" s="107">
        <v>3</v>
      </c>
      <c r="S23" s="107">
        <v>2</v>
      </c>
      <c r="T23" s="107">
        <v>0</v>
      </c>
      <c r="U23" s="107">
        <v>0</v>
      </c>
      <c r="V23" s="107">
        <v>12</v>
      </c>
      <c r="W23" s="107">
        <v>0</v>
      </c>
      <c r="X23" s="107">
        <v>155</v>
      </c>
      <c r="Y23" s="107">
        <v>0</v>
      </c>
      <c r="Z23" s="107">
        <v>118</v>
      </c>
      <c r="AA23" s="107">
        <v>2</v>
      </c>
      <c r="AB23" s="107">
        <v>990</v>
      </c>
      <c r="AC23" s="107">
        <v>15139</v>
      </c>
      <c r="AD23" s="106"/>
    </row>
    <row r="24" spans="1:30" ht="15" customHeight="1" x14ac:dyDescent="0.2">
      <c r="A24" s="89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6"/>
    </row>
    <row r="25" spans="1:30" ht="24.75" customHeight="1" x14ac:dyDescent="0.2">
      <c r="A25" s="1360" t="s">
        <v>771</v>
      </c>
      <c r="B25" s="1326">
        <v>291385</v>
      </c>
      <c r="C25" s="1326">
        <v>227591</v>
      </c>
      <c r="D25" s="1326">
        <v>189189</v>
      </c>
      <c r="E25" s="1326">
        <v>2223</v>
      </c>
      <c r="F25" s="1326">
        <v>155110</v>
      </c>
      <c r="G25" s="1326">
        <v>0</v>
      </c>
      <c r="H25" s="1326">
        <v>1125</v>
      </c>
      <c r="I25" s="1326">
        <v>0</v>
      </c>
      <c r="J25" s="1326">
        <v>114994</v>
      </c>
      <c r="K25" s="1326">
        <v>87764</v>
      </c>
      <c r="L25" s="1326">
        <v>37</v>
      </c>
      <c r="M25" s="1326">
        <v>128429</v>
      </c>
      <c r="N25" s="1326">
        <v>152279</v>
      </c>
      <c r="O25" s="1326">
        <v>2507</v>
      </c>
      <c r="P25" s="1326">
        <v>0</v>
      </c>
      <c r="Q25" s="1326">
        <v>0</v>
      </c>
      <c r="R25" s="1326">
        <v>13636</v>
      </c>
      <c r="S25" s="1326">
        <v>2311</v>
      </c>
      <c r="T25" s="1326">
        <v>115096</v>
      </c>
      <c r="U25" s="1326">
        <v>0</v>
      </c>
      <c r="V25" s="1326">
        <v>4371</v>
      </c>
      <c r="W25" s="1326">
        <v>0</v>
      </c>
      <c r="X25" s="1326">
        <v>0</v>
      </c>
      <c r="Y25" s="1326">
        <v>0</v>
      </c>
      <c r="Z25" s="1326">
        <v>412370</v>
      </c>
      <c r="AA25" s="1326">
        <v>512280</v>
      </c>
      <c r="AB25" s="1326">
        <v>963415</v>
      </c>
      <c r="AC25" s="1326">
        <v>3376112</v>
      </c>
      <c r="AD25" s="106"/>
    </row>
    <row r="26" spans="1:30" ht="15" customHeight="1" x14ac:dyDescent="0.2">
      <c r="A26" s="910" t="s">
        <v>768</v>
      </c>
      <c r="B26" s="107">
        <v>254706</v>
      </c>
      <c r="C26" s="107">
        <v>227591</v>
      </c>
      <c r="D26" s="107">
        <v>140640</v>
      </c>
      <c r="E26" s="107">
        <v>2223</v>
      </c>
      <c r="F26" s="107">
        <v>83671</v>
      </c>
      <c r="G26" s="107">
        <v>0</v>
      </c>
      <c r="H26" s="107">
        <v>0</v>
      </c>
      <c r="I26" s="107">
        <v>0</v>
      </c>
      <c r="J26" s="107">
        <v>44507</v>
      </c>
      <c r="K26" s="107">
        <v>63972</v>
      </c>
      <c r="L26" s="107">
        <v>37</v>
      </c>
      <c r="M26" s="107">
        <v>105742</v>
      </c>
      <c r="N26" s="107">
        <v>52537</v>
      </c>
      <c r="O26" s="107">
        <v>1214</v>
      </c>
      <c r="P26" s="107">
        <v>0</v>
      </c>
      <c r="Q26" s="107">
        <v>0</v>
      </c>
      <c r="R26" s="107">
        <v>10447</v>
      </c>
      <c r="S26" s="107">
        <v>0</v>
      </c>
      <c r="T26" s="107">
        <v>45394</v>
      </c>
      <c r="U26" s="107">
        <v>0</v>
      </c>
      <c r="V26" s="107">
        <v>4371</v>
      </c>
      <c r="W26" s="107">
        <v>0</v>
      </c>
      <c r="X26" s="107">
        <v>0</v>
      </c>
      <c r="Y26" s="107">
        <v>0</v>
      </c>
      <c r="Z26" s="107">
        <v>390006</v>
      </c>
      <c r="AA26" s="107">
        <v>511238</v>
      </c>
      <c r="AB26" s="107">
        <v>957710</v>
      </c>
      <c r="AC26" s="107">
        <v>2896006</v>
      </c>
      <c r="AD26" s="106"/>
    </row>
    <row r="27" spans="1:30" ht="15" customHeight="1" x14ac:dyDescent="0.2">
      <c r="A27" s="898" t="s">
        <v>696</v>
      </c>
      <c r="B27" s="107">
        <v>84560</v>
      </c>
      <c r="C27" s="107">
        <v>117436</v>
      </c>
      <c r="D27" s="107">
        <v>80862</v>
      </c>
      <c r="E27" s="107">
        <v>1670</v>
      </c>
      <c r="F27" s="107">
        <v>10388</v>
      </c>
      <c r="G27" s="107">
        <v>0</v>
      </c>
      <c r="H27" s="107">
        <v>0</v>
      </c>
      <c r="I27" s="107">
        <v>0</v>
      </c>
      <c r="J27" s="107">
        <v>11663</v>
      </c>
      <c r="K27" s="107">
        <v>27503</v>
      </c>
      <c r="L27" s="107">
        <v>11</v>
      </c>
      <c r="M27" s="107">
        <v>68264</v>
      </c>
      <c r="N27" s="107">
        <v>37033</v>
      </c>
      <c r="O27" s="107">
        <v>0</v>
      </c>
      <c r="P27" s="107">
        <v>0</v>
      </c>
      <c r="Q27" s="107">
        <v>0</v>
      </c>
      <c r="R27" s="107">
        <v>10271</v>
      </c>
      <c r="S27" s="107">
        <v>0</v>
      </c>
      <c r="T27" s="107">
        <v>27341</v>
      </c>
      <c r="U27" s="107">
        <v>0</v>
      </c>
      <c r="V27" s="107">
        <v>873</v>
      </c>
      <c r="W27" s="107">
        <v>0</v>
      </c>
      <c r="X27" s="107">
        <v>0</v>
      </c>
      <c r="Y27" s="107">
        <v>0</v>
      </c>
      <c r="Z27" s="107">
        <v>0</v>
      </c>
      <c r="AA27" s="107">
        <v>3635</v>
      </c>
      <c r="AB27" s="107">
        <v>36472</v>
      </c>
      <c r="AC27" s="107">
        <v>517982</v>
      </c>
      <c r="AD27" s="106"/>
    </row>
    <row r="28" spans="1:30" ht="15" customHeight="1" x14ac:dyDescent="0.2">
      <c r="A28" s="898" t="s">
        <v>697</v>
      </c>
      <c r="B28" s="107">
        <v>25240</v>
      </c>
      <c r="C28" s="107">
        <v>0</v>
      </c>
      <c r="D28" s="107">
        <v>41567</v>
      </c>
      <c r="E28" s="107">
        <v>649</v>
      </c>
      <c r="F28" s="107">
        <v>0</v>
      </c>
      <c r="G28" s="107">
        <v>0</v>
      </c>
      <c r="H28" s="107">
        <v>0</v>
      </c>
      <c r="I28" s="107">
        <v>0</v>
      </c>
      <c r="J28" s="107">
        <v>2558</v>
      </c>
      <c r="K28" s="107">
        <v>15854</v>
      </c>
      <c r="L28" s="107">
        <v>0</v>
      </c>
      <c r="M28" s="107">
        <v>20288</v>
      </c>
      <c r="N28" s="107">
        <v>11847</v>
      </c>
      <c r="O28" s="107">
        <v>0</v>
      </c>
      <c r="P28" s="107">
        <v>0</v>
      </c>
      <c r="Q28" s="107">
        <v>0</v>
      </c>
      <c r="R28" s="107">
        <v>200</v>
      </c>
      <c r="S28" s="107">
        <v>0</v>
      </c>
      <c r="T28" s="107">
        <v>9452</v>
      </c>
      <c r="U28" s="107">
        <v>0</v>
      </c>
      <c r="V28" s="107">
        <v>567</v>
      </c>
      <c r="W28" s="107">
        <v>0</v>
      </c>
      <c r="X28" s="107">
        <v>2865</v>
      </c>
      <c r="Y28" s="107">
        <v>0</v>
      </c>
      <c r="Z28" s="107">
        <v>0</v>
      </c>
      <c r="AA28" s="107">
        <v>1154</v>
      </c>
      <c r="AB28" s="107">
        <v>0</v>
      </c>
      <c r="AC28" s="107">
        <v>132241</v>
      </c>
      <c r="AD28" s="106"/>
    </row>
    <row r="29" spans="1:30" ht="15" customHeight="1" x14ac:dyDescent="0.2">
      <c r="A29" s="898" t="s">
        <v>652</v>
      </c>
      <c r="B29" s="107">
        <v>0</v>
      </c>
      <c r="C29" s="107">
        <v>0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950</v>
      </c>
      <c r="P29" s="107">
        <v>0</v>
      </c>
      <c r="Q29" s="107">
        <v>0</v>
      </c>
      <c r="R29" s="107">
        <v>1</v>
      </c>
      <c r="S29" s="107">
        <v>0</v>
      </c>
      <c r="T29" s="107">
        <v>0</v>
      </c>
      <c r="U29" s="107">
        <v>0</v>
      </c>
      <c r="V29" s="107">
        <v>2242</v>
      </c>
      <c r="W29" s="107">
        <v>0</v>
      </c>
      <c r="X29" s="107">
        <v>0</v>
      </c>
      <c r="Y29" s="107">
        <v>0</v>
      </c>
      <c r="Z29" s="107">
        <v>141548</v>
      </c>
      <c r="AA29" s="107">
        <v>0</v>
      </c>
      <c r="AB29" s="107">
        <v>0</v>
      </c>
      <c r="AC29" s="107">
        <v>144741</v>
      </c>
      <c r="AD29" s="106"/>
    </row>
    <row r="30" spans="1:30" ht="15" customHeight="1" x14ac:dyDescent="0.2">
      <c r="A30" s="898" t="s">
        <v>697</v>
      </c>
      <c r="B30" s="107">
        <v>0</v>
      </c>
      <c r="C30" s="107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263</v>
      </c>
      <c r="W30" s="107">
        <v>0</v>
      </c>
      <c r="X30" s="107">
        <v>0</v>
      </c>
      <c r="Y30" s="107">
        <v>0</v>
      </c>
      <c r="Z30" s="107">
        <v>26499</v>
      </c>
      <c r="AA30" s="107">
        <v>0</v>
      </c>
      <c r="AB30" s="107">
        <v>0</v>
      </c>
      <c r="AC30" s="107">
        <v>26762</v>
      </c>
      <c r="AD30" s="106"/>
    </row>
    <row r="31" spans="1:30" ht="15" customHeight="1" x14ac:dyDescent="0.2">
      <c r="A31" s="898" t="s">
        <v>653</v>
      </c>
      <c r="B31" s="107">
        <v>170146</v>
      </c>
      <c r="C31" s="107">
        <v>110155</v>
      </c>
      <c r="D31" s="107">
        <v>59778</v>
      </c>
      <c r="E31" s="107">
        <v>553</v>
      </c>
      <c r="F31" s="107">
        <v>73283</v>
      </c>
      <c r="G31" s="107">
        <v>0</v>
      </c>
      <c r="H31" s="107">
        <v>0</v>
      </c>
      <c r="I31" s="107">
        <v>0</v>
      </c>
      <c r="J31" s="107">
        <v>32844</v>
      </c>
      <c r="K31" s="107">
        <v>36469</v>
      </c>
      <c r="L31" s="107">
        <v>26</v>
      </c>
      <c r="M31" s="107">
        <v>37478</v>
      </c>
      <c r="N31" s="107">
        <v>15504</v>
      </c>
      <c r="O31" s="107">
        <v>264</v>
      </c>
      <c r="P31" s="107">
        <v>0</v>
      </c>
      <c r="Q31" s="107">
        <v>0</v>
      </c>
      <c r="R31" s="107">
        <v>175</v>
      </c>
      <c r="S31" s="107">
        <v>0</v>
      </c>
      <c r="T31" s="107">
        <v>18053</v>
      </c>
      <c r="U31" s="107">
        <v>0</v>
      </c>
      <c r="V31" s="107">
        <v>1256</v>
      </c>
      <c r="W31" s="107">
        <v>0</v>
      </c>
      <c r="X31" s="107">
        <v>0</v>
      </c>
      <c r="Y31" s="107">
        <v>0</v>
      </c>
      <c r="Z31" s="107">
        <v>248458</v>
      </c>
      <c r="AA31" s="107">
        <v>507603</v>
      </c>
      <c r="AB31" s="107">
        <v>921238</v>
      </c>
      <c r="AC31" s="107">
        <v>2233283</v>
      </c>
      <c r="AD31" s="106"/>
    </row>
    <row r="32" spans="1:30" ht="15" customHeight="1" x14ac:dyDescent="0.2">
      <c r="A32" s="898" t="s">
        <v>697</v>
      </c>
      <c r="B32" s="107">
        <v>3175</v>
      </c>
      <c r="C32" s="107">
        <v>0</v>
      </c>
      <c r="D32" s="107">
        <v>29419</v>
      </c>
      <c r="E32" s="107">
        <v>284</v>
      </c>
      <c r="F32" s="107">
        <v>0</v>
      </c>
      <c r="G32" s="107">
        <v>0</v>
      </c>
      <c r="H32" s="107">
        <v>0</v>
      </c>
      <c r="I32" s="107">
        <v>0</v>
      </c>
      <c r="J32" s="107">
        <v>22109</v>
      </c>
      <c r="K32" s="107">
        <v>1259</v>
      </c>
      <c r="L32" s="107">
        <v>0</v>
      </c>
      <c r="M32" s="107">
        <v>19885</v>
      </c>
      <c r="N32" s="107">
        <v>8146</v>
      </c>
      <c r="O32" s="107">
        <v>0</v>
      </c>
      <c r="P32" s="107">
        <v>0</v>
      </c>
      <c r="Q32" s="107">
        <v>0</v>
      </c>
      <c r="R32" s="107">
        <v>80</v>
      </c>
      <c r="S32" s="107">
        <v>0</v>
      </c>
      <c r="T32" s="107">
        <v>5589</v>
      </c>
      <c r="U32" s="107">
        <v>0</v>
      </c>
      <c r="V32" s="107">
        <v>158</v>
      </c>
      <c r="W32" s="107">
        <v>0</v>
      </c>
      <c r="X32" s="107">
        <v>16</v>
      </c>
      <c r="Y32" s="107">
        <v>0</v>
      </c>
      <c r="Z32" s="107">
        <v>54315</v>
      </c>
      <c r="AA32" s="107">
        <v>15</v>
      </c>
      <c r="AB32" s="107">
        <v>0</v>
      </c>
      <c r="AC32" s="107">
        <v>144450</v>
      </c>
      <c r="AD32" s="106"/>
    </row>
    <row r="33" spans="1:30" ht="15" customHeight="1" x14ac:dyDescent="0.2">
      <c r="A33" s="911" t="s">
        <v>769</v>
      </c>
      <c r="B33" s="107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20</v>
      </c>
      <c r="K33" s="107">
        <v>0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1944</v>
      </c>
      <c r="AA33" s="107">
        <v>0</v>
      </c>
      <c r="AB33" s="107">
        <v>0</v>
      </c>
      <c r="AC33" s="107">
        <v>1964</v>
      </c>
      <c r="AD33" s="106"/>
    </row>
    <row r="34" spans="1:30" ht="15" customHeight="1" x14ac:dyDescent="0.2">
      <c r="A34" s="88" t="s">
        <v>696</v>
      </c>
      <c r="B34" s="107">
        <v>0</v>
      </c>
      <c r="C34" s="107">
        <v>0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0</v>
      </c>
      <c r="AB34" s="107">
        <v>0</v>
      </c>
      <c r="AC34" s="107">
        <v>0</v>
      </c>
      <c r="AD34" s="106"/>
    </row>
    <row r="35" spans="1:30" ht="15" customHeight="1" x14ac:dyDescent="0.2">
      <c r="A35" s="898" t="s">
        <v>697</v>
      </c>
      <c r="B35" s="519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6"/>
    </row>
    <row r="36" spans="1:30" ht="15" customHeight="1" x14ac:dyDescent="0.2">
      <c r="A36" s="88" t="s">
        <v>652</v>
      </c>
      <c r="B36" s="107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7">
        <v>0</v>
      </c>
      <c r="Z36" s="107">
        <v>0</v>
      </c>
      <c r="AA36" s="107">
        <v>0</v>
      </c>
      <c r="AB36" s="107">
        <v>0</v>
      </c>
      <c r="AC36" s="107">
        <v>0</v>
      </c>
      <c r="AD36" s="106"/>
    </row>
    <row r="37" spans="1:30" ht="15" customHeight="1" x14ac:dyDescent="0.2">
      <c r="A37" s="898" t="s">
        <v>697</v>
      </c>
      <c r="B37" s="107">
        <v>0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6"/>
    </row>
    <row r="38" spans="1:30" ht="15" customHeight="1" x14ac:dyDescent="0.2">
      <c r="A38" s="88" t="s">
        <v>653</v>
      </c>
      <c r="B38" s="107">
        <v>0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20</v>
      </c>
      <c r="K38" s="107">
        <v>0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1944</v>
      </c>
      <c r="AA38" s="107">
        <v>0</v>
      </c>
      <c r="AB38" s="107">
        <v>0</v>
      </c>
      <c r="AC38" s="107">
        <v>1964</v>
      </c>
      <c r="AD38" s="106"/>
    </row>
    <row r="39" spans="1:30" ht="15" customHeight="1" x14ac:dyDescent="0.2">
      <c r="A39" s="898" t="s">
        <v>697</v>
      </c>
      <c r="B39" s="107">
        <v>0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107">
        <v>0</v>
      </c>
      <c r="M39" s="107">
        <v>0</v>
      </c>
      <c r="N39" s="107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7">
        <v>0</v>
      </c>
      <c r="Z39" s="107">
        <v>0</v>
      </c>
      <c r="AA39" s="107">
        <v>0</v>
      </c>
      <c r="AB39" s="107">
        <v>0</v>
      </c>
      <c r="AC39" s="107">
        <v>0</v>
      </c>
      <c r="AD39" s="106"/>
    </row>
    <row r="40" spans="1:30" ht="15" customHeight="1" x14ac:dyDescent="0.2">
      <c r="A40" s="911" t="s">
        <v>770</v>
      </c>
      <c r="B40" s="107">
        <v>36679</v>
      </c>
      <c r="C40" s="107">
        <v>0</v>
      </c>
      <c r="D40" s="107">
        <v>48549</v>
      </c>
      <c r="E40" s="107">
        <v>0</v>
      </c>
      <c r="F40" s="107">
        <v>71439</v>
      </c>
      <c r="G40" s="107">
        <v>0</v>
      </c>
      <c r="H40" s="107">
        <v>1125</v>
      </c>
      <c r="I40" s="107">
        <v>0</v>
      </c>
      <c r="J40" s="107">
        <v>70467</v>
      </c>
      <c r="K40" s="107">
        <v>23792</v>
      </c>
      <c r="L40" s="107">
        <v>0</v>
      </c>
      <c r="M40" s="107">
        <v>22687</v>
      </c>
      <c r="N40" s="107">
        <v>99742</v>
      </c>
      <c r="O40" s="107">
        <v>1293</v>
      </c>
      <c r="P40" s="107">
        <v>0</v>
      </c>
      <c r="Q40" s="107">
        <v>0</v>
      </c>
      <c r="R40" s="107">
        <v>3189</v>
      </c>
      <c r="S40" s="107">
        <v>2311</v>
      </c>
      <c r="T40" s="107">
        <v>69702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20420</v>
      </c>
      <c r="AA40" s="107">
        <v>1042</v>
      </c>
      <c r="AB40" s="107">
        <v>5705</v>
      </c>
      <c r="AC40" s="107">
        <v>478142</v>
      </c>
      <c r="AD40" s="106"/>
    </row>
    <row r="41" spans="1:30" ht="15" customHeight="1" x14ac:dyDescent="0.2">
      <c r="A41" s="88" t="s">
        <v>696</v>
      </c>
      <c r="B41" s="107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1756</v>
      </c>
      <c r="L41" s="107">
        <v>0</v>
      </c>
      <c r="M41" s="107">
        <v>0</v>
      </c>
      <c r="N41" s="107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24154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7">
        <v>0</v>
      </c>
      <c r="AB41" s="107">
        <v>0</v>
      </c>
      <c r="AC41" s="107">
        <v>25910</v>
      </c>
      <c r="AD41" s="106"/>
    </row>
    <row r="42" spans="1:30" ht="15" customHeight="1" x14ac:dyDescent="0.2">
      <c r="A42" s="898" t="s">
        <v>697</v>
      </c>
      <c r="B42" s="107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107">
        <v>0</v>
      </c>
      <c r="M42" s="107">
        <v>0</v>
      </c>
      <c r="N42" s="107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7">
        <v>0</v>
      </c>
      <c r="Z42" s="107">
        <v>0</v>
      </c>
      <c r="AA42" s="107">
        <v>0</v>
      </c>
      <c r="AB42" s="107">
        <v>0</v>
      </c>
      <c r="AC42" s="107">
        <v>0</v>
      </c>
      <c r="AD42" s="106"/>
    </row>
    <row r="43" spans="1:30" ht="15" customHeight="1" x14ac:dyDescent="0.2">
      <c r="A43" s="88" t="s">
        <v>652</v>
      </c>
      <c r="B43" s="107">
        <v>0</v>
      </c>
      <c r="C43" s="107">
        <v>0</v>
      </c>
      <c r="D43" s="107">
        <v>2781</v>
      </c>
      <c r="E43" s="107">
        <v>0</v>
      </c>
      <c r="F43" s="107">
        <v>53299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0</v>
      </c>
      <c r="P43" s="107">
        <v>0</v>
      </c>
      <c r="Q43" s="107">
        <v>0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377</v>
      </c>
      <c r="AA43" s="107">
        <v>0</v>
      </c>
      <c r="AB43" s="107">
        <v>0</v>
      </c>
      <c r="AC43" s="107">
        <v>56457</v>
      </c>
      <c r="AD43" s="106"/>
    </row>
    <row r="44" spans="1:30" ht="15" customHeight="1" x14ac:dyDescent="0.2">
      <c r="A44" s="898" t="s">
        <v>697</v>
      </c>
      <c r="B44" s="107">
        <v>0</v>
      </c>
      <c r="C44" s="107">
        <v>0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6"/>
    </row>
    <row r="45" spans="1:30" ht="15" customHeight="1" x14ac:dyDescent="0.2">
      <c r="A45" s="88" t="s">
        <v>653</v>
      </c>
      <c r="B45" s="107">
        <v>36679</v>
      </c>
      <c r="C45" s="107">
        <v>0</v>
      </c>
      <c r="D45" s="107">
        <v>45768</v>
      </c>
      <c r="E45" s="107">
        <v>0</v>
      </c>
      <c r="F45" s="107">
        <v>18140</v>
      </c>
      <c r="G45" s="107">
        <v>0</v>
      </c>
      <c r="H45" s="107">
        <v>1125</v>
      </c>
      <c r="I45" s="107">
        <v>0</v>
      </c>
      <c r="J45" s="107">
        <v>70467</v>
      </c>
      <c r="K45" s="107">
        <v>22036</v>
      </c>
      <c r="L45" s="107">
        <v>0</v>
      </c>
      <c r="M45" s="107">
        <v>22687</v>
      </c>
      <c r="N45" s="107">
        <v>99742</v>
      </c>
      <c r="O45" s="107">
        <v>1293</v>
      </c>
      <c r="P45" s="107">
        <v>0</v>
      </c>
      <c r="Q45" s="107">
        <v>0</v>
      </c>
      <c r="R45" s="107">
        <v>3189</v>
      </c>
      <c r="S45" s="107">
        <v>2311</v>
      </c>
      <c r="T45" s="107">
        <v>45548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20043</v>
      </c>
      <c r="AA45" s="107">
        <v>1042</v>
      </c>
      <c r="AB45" s="107">
        <v>5705</v>
      </c>
      <c r="AC45" s="107">
        <v>395775</v>
      </c>
      <c r="AD45" s="106"/>
    </row>
    <row r="46" spans="1:30" ht="15" customHeight="1" x14ac:dyDescent="0.2">
      <c r="A46" s="898" t="s">
        <v>697</v>
      </c>
      <c r="B46" s="107">
        <v>0</v>
      </c>
      <c r="C46" s="107">
        <v>0</v>
      </c>
      <c r="D46" s="107">
        <v>0</v>
      </c>
      <c r="E46" s="107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06"/>
    </row>
    <row r="47" spans="1:30" ht="15" customHeight="1" x14ac:dyDescent="0.2">
      <c r="A47" s="89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6"/>
    </row>
    <row r="48" spans="1:30" ht="24.75" customHeight="1" x14ac:dyDescent="0.2">
      <c r="A48" s="1550" t="s">
        <v>772</v>
      </c>
      <c r="B48" s="1326">
        <v>155096.19300000003</v>
      </c>
      <c r="C48" s="1326">
        <v>319934.14400000003</v>
      </c>
      <c r="D48" s="1326">
        <v>181910.73319</v>
      </c>
      <c r="E48" s="1326">
        <v>2063.1405801000001</v>
      </c>
      <c r="F48" s="1326">
        <v>76990.582999999999</v>
      </c>
      <c r="G48" s="1326">
        <v>6248.3954699999995</v>
      </c>
      <c r="H48" s="1326">
        <v>53.708949999999994</v>
      </c>
      <c r="I48" s="1326">
        <v>802.53806999999995</v>
      </c>
      <c r="J48" s="1326">
        <v>64901.141939999994</v>
      </c>
      <c r="K48" s="1326">
        <v>46582.810129999998</v>
      </c>
      <c r="L48" s="1326">
        <v>718.5158399999998</v>
      </c>
      <c r="M48" s="1326">
        <v>132829.33062999998</v>
      </c>
      <c r="N48" s="1326">
        <v>66399.761010000002</v>
      </c>
      <c r="O48" s="1326">
        <v>6571.9204800000007</v>
      </c>
      <c r="P48" s="1326">
        <v>1765.4239</v>
      </c>
      <c r="Q48" s="1326">
        <v>3.137</v>
      </c>
      <c r="R48" s="1326">
        <v>1302.9320500000003</v>
      </c>
      <c r="S48" s="1326">
        <v>127.11494</v>
      </c>
      <c r="T48" s="1326">
        <v>51235.198149999997</v>
      </c>
      <c r="U48" s="1326">
        <v>0.70599999999999996</v>
      </c>
      <c r="V48" s="1326">
        <v>4785.4743099999996</v>
      </c>
      <c r="W48" s="1326">
        <v>3887.27648</v>
      </c>
      <c r="X48" s="1326">
        <v>12516.269</v>
      </c>
      <c r="Y48" s="1326">
        <v>78.6721</v>
      </c>
      <c r="Z48" s="1326">
        <v>413393.89287000016</v>
      </c>
      <c r="AA48" s="1326">
        <v>31580.215499999998</v>
      </c>
      <c r="AB48" s="1326">
        <v>30648.058710000005</v>
      </c>
      <c r="AC48" s="1326">
        <v>1612427.2873001006</v>
      </c>
      <c r="AD48" s="106"/>
    </row>
    <row r="49" spans="1:30" ht="15" customHeight="1" x14ac:dyDescent="0.2">
      <c r="A49" s="910" t="s">
        <v>768</v>
      </c>
      <c r="B49" s="107">
        <v>153338.87881000002</v>
      </c>
      <c r="C49" s="107">
        <v>318784.64500000002</v>
      </c>
      <c r="D49" s="107">
        <v>179767.479389071</v>
      </c>
      <c r="E49" s="107">
        <v>2063.1405801000001</v>
      </c>
      <c r="F49" s="107">
        <v>72098.222999999998</v>
      </c>
      <c r="G49" s="107">
        <v>0</v>
      </c>
      <c r="H49" s="107">
        <v>0</v>
      </c>
      <c r="I49" s="107">
        <v>675.67406999999992</v>
      </c>
      <c r="J49" s="107">
        <v>61475.136129999999</v>
      </c>
      <c r="K49" s="107">
        <v>45519.276709999998</v>
      </c>
      <c r="L49" s="107">
        <v>90.942970000000003</v>
      </c>
      <c r="M49" s="107">
        <v>131601.40961999999</v>
      </c>
      <c r="N49" s="107">
        <v>64720.745999999999</v>
      </c>
      <c r="O49" s="107">
        <v>6492.6754200000005</v>
      </c>
      <c r="P49" s="107">
        <v>230.2012</v>
      </c>
      <c r="Q49" s="107">
        <v>0</v>
      </c>
      <c r="R49" s="107">
        <v>1109.4846000000002</v>
      </c>
      <c r="S49" s="107">
        <v>0</v>
      </c>
      <c r="T49" s="107">
        <v>49472.066779999994</v>
      </c>
      <c r="U49" s="107">
        <v>0</v>
      </c>
      <c r="V49" s="107">
        <v>4785.4743099999996</v>
      </c>
      <c r="W49" s="107">
        <v>3881.8582099999999</v>
      </c>
      <c r="X49" s="107">
        <v>8715.5630000000001</v>
      </c>
      <c r="Y49" s="107">
        <v>0</v>
      </c>
      <c r="Z49" s="107">
        <v>412099.04992000019</v>
      </c>
      <c r="AA49" s="107">
        <v>31536.7055</v>
      </c>
      <c r="AB49" s="107">
        <v>30476.843620000003</v>
      </c>
      <c r="AC49" s="107">
        <v>1578935.4748391709</v>
      </c>
      <c r="AD49" s="106"/>
    </row>
    <row r="50" spans="1:30" ht="15" customHeight="1" x14ac:dyDescent="0.2">
      <c r="A50" s="89" t="s">
        <v>727</v>
      </c>
      <c r="B50" s="107">
        <v>90163.260740280006</v>
      </c>
      <c r="C50" s="107">
        <v>131347.77863241633</v>
      </c>
      <c r="D50" s="107">
        <v>103963.44740277161</v>
      </c>
      <c r="E50" s="107">
        <v>1176.7776590000001</v>
      </c>
      <c r="F50" s="107">
        <v>12508.138720000001</v>
      </c>
      <c r="G50" s="107">
        <v>0</v>
      </c>
      <c r="H50" s="107">
        <v>0</v>
      </c>
      <c r="I50" s="107">
        <v>0</v>
      </c>
      <c r="J50" s="107">
        <v>10845.916789999999</v>
      </c>
      <c r="K50" s="107">
        <v>35300.65442000005</v>
      </c>
      <c r="L50" s="107">
        <v>12.661</v>
      </c>
      <c r="M50" s="107">
        <v>74863.116439999998</v>
      </c>
      <c r="N50" s="107">
        <v>43930.758999999998</v>
      </c>
      <c r="O50" s="107">
        <v>0</v>
      </c>
      <c r="P50" s="107">
        <v>0</v>
      </c>
      <c r="Q50" s="107">
        <v>0</v>
      </c>
      <c r="R50" s="107">
        <v>330.97720000000004</v>
      </c>
      <c r="S50" s="107">
        <v>0</v>
      </c>
      <c r="T50" s="107">
        <v>31185.940200000001</v>
      </c>
      <c r="U50" s="107">
        <v>0</v>
      </c>
      <c r="V50" s="107">
        <v>1160.8236899999999</v>
      </c>
      <c r="W50" s="107">
        <v>3881.8582099999999</v>
      </c>
      <c r="X50" s="107">
        <v>5134.2870000000003</v>
      </c>
      <c r="Y50" s="107">
        <v>0</v>
      </c>
      <c r="Z50" s="107">
        <v>0</v>
      </c>
      <c r="AA50" s="107">
        <v>5709.0029999999997</v>
      </c>
      <c r="AB50" s="107">
        <v>10391.0226</v>
      </c>
      <c r="AC50" s="107">
        <v>561906.42270446802</v>
      </c>
      <c r="AD50" s="106"/>
    </row>
    <row r="51" spans="1:30" ht="15" customHeight="1" x14ac:dyDescent="0.2">
      <c r="A51" s="89" t="s">
        <v>1132</v>
      </c>
      <c r="B51" s="107">
        <v>0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5194.1400000000003</v>
      </c>
      <c r="P51" s="107">
        <v>230.2012</v>
      </c>
      <c r="Q51" s="107">
        <v>0</v>
      </c>
      <c r="R51" s="107">
        <v>550.51091000000008</v>
      </c>
      <c r="S51" s="107">
        <v>0</v>
      </c>
      <c r="T51" s="107">
        <v>0</v>
      </c>
      <c r="U51" s="107">
        <v>0</v>
      </c>
      <c r="V51" s="107">
        <v>2390.8465499999998</v>
      </c>
      <c r="W51" s="107">
        <v>0</v>
      </c>
      <c r="X51" s="107">
        <v>0</v>
      </c>
      <c r="Y51" s="107">
        <v>0</v>
      </c>
      <c r="Z51" s="107">
        <v>161571.14133000019</v>
      </c>
      <c r="AA51" s="107">
        <v>0</v>
      </c>
      <c r="AB51" s="107">
        <v>0</v>
      </c>
      <c r="AC51" s="107">
        <v>169936.83999000018</v>
      </c>
      <c r="AD51" s="106"/>
    </row>
    <row r="52" spans="1:30" ht="15" customHeight="1" x14ac:dyDescent="0.2">
      <c r="A52" s="89" t="s">
        <v>1133</v>
      </c>
      <c r="B52" s="107">
        <v>63175.618069720003</v>
      </c>
      <c r="C52" s="107">
        <v>187436.86636758369</v>
      </c>
      <c r="D52" s="107">
        <v>75804.031986299378</v>
      </c>
      <c r="E52" s="107">
        <v>886.36292109999999</v>
      </c>
      <c r="F52" s="107">
        <v>59590.084279999995</v>
      </c>
      <c r="G52" s="107">
        <v>0</v>
      </c>
      <c r="H52" s="107">
        <v>0</v>
      </c>
      <c r="I52" s="107">
        <v>675.67406999999992</v>
      </c>
      <c r="J52" s="107">
        <v>50629.219340000003</v>
      </c>
      <c r="K52" s="107">
        <v>10218.622289999947</v>
      </c>
      <c r="L52" s="107">
        <v>78.281970000000001</v>
      </c>
      <c r="M52" s="107">
        <v>56738.293180000001</v>
      </c>
      <c r="N52" s="107">
        <v>20789.987000000001</v>
      </c>
      <c r="O52" s="107">
        <v>1298.5354199999999</v>
      </c>
      <c r="P52" s="107">
        <v>0</v>
      </c>
      <c r="Q52" s="107">
        <v>0</v>
      </c>
      <c r="R52" s="107">
        <v>227.99648999999999</v>
      </c>
      <c r="S52" s="107">
        <v>0</v>
      </c>
      <c r="T52" s="107">
        <v>18286.126579999996</v>
      </c>
      <c r="U52" s="107">
        <v>0</v>
      </c>
      <c r="V52" s="107">
        <v>1233.8040700000001</v>
      </c>
      <c r="W52" s="107">
        <v>0</v>
      </c>
      <c r="X52" s="107">
        <v>3581.2759999999998</v>
      </c>
      <c r="Y52" s="107">
        <v>0</v>
      </c>
      <c r="Z52" s="107">
        <v>250527.90859000001</v>
      </c>
      <c r="AA52" s="107">
        <v>25827.702499999999</v>
      </c>
      <c r="AB52" s="107">
        <v>20085.821020000003</v>
      </c>
      <c r="AC52" s="107">
        <v>847092.21214470302</v>
      </c>
      <c r="AD52" s="106"/>
    </row>
    <row r="53" spans="1:30" ht="15" customHeight="1" x14ac:dyDescent="0.2">
      <c r="A53" s="910" t="s">
        <v>769</v>
      </c>
      <c r="B53" s="107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15.65635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237.41399999999999</v>
      </c>
      <c r="AA53" s="107">
        <v>0</v>
      </c>
      <c r="AB53" s="107">
        <v>0</v>
      </c>
      <c r="AC53" s="107">
        <v>253.07034999999999</v>
      </c>
      <c r="AD53" s="106"/>
    </row>
    <row r="54" spans="1:30" ht="15" customHeight="1" x14ac:dyDescent="0.2">
      <c r="A54" s="89" t="s">
        <v>727</v>
      </c>
      <c r="B54" s="107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6"/>
    </row>
    <row r="55" spans="1:30" ht="15" customHeight="1" x14ac:dyDescent="0.2">
      <c r="A55" s="89" t="s">
        <v>1132</v>
      </c>
      <c r="B55" s="107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6"/>
    </row>
    <row r="56" spans="1:30" ht="15" customHeight="1" x14ac:dyDescent="0.2">
      <c r="A56" s="89" t="s">
        <v>1133</v>
      </c>
      <c r="B56" s="107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15.65635</v>
      </c>
      <c r="K56" s="107">
        <v>0</v>
      </c>
      <c r="L56" s="107">
        <v>0</v>
      </c>
      <c r="M56" s="107">
        <v>0</v>
      </c>
      <c r="N56" s="107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7">
        <v>0</v>
      </c>
      <c r="Z56" s="107">
        <v>237.41399999999999</v>
      </c>
      <c r="AA56" s="107">
        <v>0</v>
      </c>
      <c r="AB56" s="107">
        <v>0</v>
      </c>
      <c r="AC56" s="107">
        <v>253.07034999999999</v>
      </c>
      <c r="AD56" s="106"/>
    </row>
    <row r="57" spans="1:30" ht="15" customHeight="1" x14ac:dyDescent="0.2">
      <c r="A57" s="910" t="s">
        <v>770</v>
      </c>
      <c r="B57" s="107">
        <v>1757.3141900000003</v>
      </c>
      <c r="C57" s="107">
        <v>1149.499</v>
      </c>
      <c r="D57" s="107">
        <v>2143.2538009289888</v>
      </c>
      <c r="E57" s="107">
        <v>0</v>
      </c>
      <c r="F57" s="107">
        <v>4892.3599999999997</v>
      </c>
      <c r="G57" s="107">
        <v>6248.3954699999995</v>
      </c>
      <c r="H57" s="107">
        <v>53.708949999999994</v>
      </c>
      <c r="I57" s="107">
        <v>126.864</v>
      </c>
      <c r="J57" s="107">
        <v>3410.3494599999999</v>
      </c>
      <c r="K57" s="107">
        <v>1063.53342</v>
      </c>
      <c r="L57" s="107">
        <v>627.57286999999974</v>
      </c>
      <c r="M57" s="107">
        <v>1227.9210100000003</v>
      </c>
      <c r="N57" s="107">
        <v>1679.0150100000001</v>
      </c>
      <c r="O57" s="107">
        <v>79.245059999999995</v>
      </c>
      <c r="P57" s="107">
        <v>1535.2227</v>
      </c>
      <c r="Q57" s="107">
        <v>3.137</v>
      </c>
      <c r="R57" s="107">
        <v>193.44745</v>
      </c>
      <c r="S57" s="107">
        <v>127.11494</v>
      </c>
      <c r="T57" s="107">
        <v>1763.1313700000001</v>
      </c>
      <c r="U57" s="107">
        <v>0.70599999999999996</v>
      </c>
      <c r="V57" s="107">
        <v>0</v>
      </c>
      <c r="W57" s="107">
        <v>5.4182700000000006</v>
      </c>
      <c r="X57" s="107">
        <v>3800.7060000000001</v>
      </c>
      <c r="Y57" s="107">
        <v>78.6721</v>
      </c>
      <c r="Z57" s="107">
        <v>1057.42895</v>
      </c>
      <c r="AA57" s="107">
        <v>43.51</v>
      </c>
      <c r="AB57" s="107">
        <v>171.21509</v>
      </c>
      <c r="AC57" s="107">
        <v>33238.742110928979</v>
      </c>
      <c r="AD57" s="106"/>
    </row>
    <row r="58" spans="1:30" ht="15" customHeight="1" x14ac:dyDescent="0.2">
      <c r="A58" s="89" t="s">
        <v>727</v>
      </c>
      <c r="B58" s="107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31.400200000000002</v>
      </c>
      <c r="L58" s="107">
        <v>0</v>
      </c>
      <c r="M58" s="107">
        <v>0</v>
      </c>
      <c r="N58" s="107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244.53242</v>
      </c>
      <c r="U58" s="107">
        <v>0.70599999999999996</v>
      </c>
      <c r="V58" s="107">
        <v>0</v>
      </c>
      <c r="W58" s="107">
        <v>5.4182700000000006</v>
      </c>
      <c r="X58" s="107">
        <v>0</v>
      </c>
      <c r="Y58" s="107">
        <v>0</v>
      </c>
      <c r="Z58" s="107">
        <v>0</v>
      </c>
      <c r="AA58" s="107">
        <v>0</v>
      </c>
      <c r="AB58" s="107">
        <v>0</v>
      </c>
      <c r="AC58" s="107">
        <v>282.05689000000001</v>
      </c>
      <c r="AD58" s="106"/>
    </row>
    <row r="59" spans="1:30" ht="15" customHeight="1" x14ac:dyDescent="0.2">
      <c r="A59" s="89" t="s">
        <v>1132</v>
      </c>
      <c r="B59" s="107">
        <v>0</v>
      </c>
      <c r="C59" s="107">
        <v>0</v>
      </c>
      <c r="D59" s="107">
        <v>145.87920874857704</v>
      </c>
      <c r="E59" s="107">
        <v>0</v>
      </c>
      <c r="F59" s="107">
        <v>383.19413215693942</v>
      </c>
      <c r="G59" s="107">
        <v>0</v>
      </c>
      <c r="H59" s="107">
        <v>0</v>
      </c>
      <c r="I59" s="107">
        <v>0.57799999999999996</v>
      </c>
      <c r="J59" s="107">
        <v>0</v>
      </c>
      <c r="K59" s="107">
        <v>0</v>
      </c>
      <c r="L59" s="107">
        <v>0</v>
      </c>
      <c r="M59" s="107">
        <v>0</v>
      </c>
      <c r="N59" s="107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76.183999999999997</v>
      </c>
      <c r="Y59" s="107">
        <v>0</v>
      </c>
      <c r="Z59" s="107">
        <v>5.6727400000000001</v>
      </c>
      <c r="AA59" s="107">
        <v>0</v>
      </c>
      <c r="AB59" s="107">
        <v>0</v>
      </c>
      <c r="AC59" s="107">
        <v>611.50808090551641</v>
      </c>
      <c r="AD59" s="106"/>
    </row>
    <row r="60" spans="1:30" ht="15" customHeight="1" x14ac:dyDescent="0.2">
      <c r="A60" s="89" t="s">
        <v>1133</v>
      </c>
      <c r="B60" s="107">
        <v>1757.3141900000003</v>
      </c>
      <c r="C60" s="107">
        <v>1149.499</v>
      </c>
      <c r="D60" s="107">
        <v>1997.3745921804118</v>
      </c>
      <c r="E60" s="107">
        <v>0</v>
      </c>
      <c r="F60" s="107">
        <v>4509.1658678430604</v>
      </c>
      <c r="G60" s="107">
        <v>6248.3954699999995</v>
      </c>
      <c r="H60" s="107">
        <v>53.708949999999994</v>
      </c>
      <c r="I60" s="107">
        <v>126.286</v>
      </c>
      <c r="J60" s="107">
        <v>3410.3494599999999</v>
      </c>
      <c r="K60" s="107">
        <v>1032.1332199999999</v>
      </c>
      <c r="L60" s="107">
        <v>627.57286999999974</v>
      </c>
      <c r="M60" s="107">
        <v>1227.9210100000003</v>
      </c>
      <c r="N60" s="107">
        <v>1679.0150100000001</v>
      </c>
      <c r="O60" s="107">
        <v>79.245059999999995</v>
      </c>
      <c r="P60" s="107">
        <v>1535.2227</v>
      </c>
      <c r="Q60" s="107">
        <v>3.137</v>
      </c>
      <c r="R60" s="107">
        <v>193.44745</v>
      </c>
      <c r="S60" s="107">
        <v>127.11494</v>
      </c>
      <c r="T60" s="107">
        <v>1518.5989500000001</v>
      </c>
      <c r="U60" s="107">
        <v>0</v>
      </c>
      <c r="V60" s="107">
        <v>0</v>
      </c>
      <c r="W60" s="107">
        <v>0</v>
      </c>
      <c r="X60" s="107">
        <v>3724.5219999999999</v>
      </c>
      <c r="Y60" s="107">
        <v>78.6721</v>
      </c>
      <c r="Z60" s="107">
        <v>1051.75621</v>
      </c>
      <c r="AA60" s="107">
        <v>43.51</v>
      </c>
      <c r="AB60" s="107">
        <v>171.21509</v>
      </c>
      <c r="AC60" s="107">
        <v>32345.177140023472</v>
      </c>
      <c r="AD60" s="106"/>
    </row>
    <row r="61" spans="1:30" ht="15" customHeight="1" x14ac:dyDescent="0.2">
      <c r="A61" s="94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>
        <v>0</v>
      </c>
      <c r="AD61" s="106"/>
    </row>
    <row r="62" spans="1:30" ht="24.75" customHeight="1" x14ac:dyDescent="0.2">
      <c r="A62" s="1360" t="s">
        <v>766</v>
      </c>
      <c r="B62" s="1326">
        <v>124641.02204000001</v>
      </c>
      <c r="C62" s="1326">
        <v>249912.38838997946</v>
      </c>
      <c r="D62" s="1326">
        <v>135208.35363999999</v>
      </c>
      <c r="E62" s="1326">
        <v>2048.8830000000003</v>
      </c>
      <c r="F62" s="1326">
        <v>52713.029880004287</v>
      </c>
      <c r="G62" s="1326">
        <v>823.82141999999999</v>
      </c>
      <c r="H62" s="1326">
        <v>0.11967</v>
      </c>
      <c r="I62" s="1326">
        <v>472.68908000000005</v>
      </c>
      <c r="J62" s="1326">
        <v>55684.715689999997</v>
      </c>
      <c r="K62" s="1326">
        <v>37829.322830000005</v>
      </c>
      <c r="L62" s="1326">
        <v>73.70523</v>
      </c>
      <c r="M62" s="1326">
        <v>113023.21392000001</v>
      </c>
      <c r="N62" s="1326">
        <v>50520.369450000006</v>
      </c>
      <c r="O62" s="1326">
        <v>1119.4418900000001</v>
      </c>
      <c r="P62" s="1326">
        <v>135.19598999999999</v>
      </c>
      <c r="Q62" s="1326">
        <v>0</v>
      </c>
      <c r="R62" s="1326">
        <v>674.23238000000003</v>
      </c>
      <c r="S62" s="1326">
        <v>0.442</v>
      </c>
      <c r="T62" s="1326">
        <v>6542.8042499999983</v>
      </c>
      <c r="U62" s="1326">
        <v>0</v>
      </c>
      <c r="V62" s="1326">
        <v>3497.1550100000004</v>
      </c>
      <c r="W62" s="1326">
        <v>0</v>
      </c>
      <c r="X62" s="1326">
        <v>2767.6963700000006</v>
      </c>
      <c r="Y62" s="1326">
        <v>0</v>
      </c>
      <c r="Z62" s="1326">
        <v>296800.37050999998</v>
      </c>
      <c r="AA62" s="1326">
        <v>5928.6140600000008</v>
      </c>
      <c r="AB62" s="1326">
        <v>9324.1643499999973</v>
      </c>
      <c r="AC62" s="1326">
        <v>1149741.7510499838</v>
      </c>
      <c r="AD62" s="106"/>
    </row>
    <row r="63" spans="1:30" ht="15" customHeight="1" x14ac:dyDescent="0.2">
      <c r="A63" s="910" t="s">
        <v>768</v>
      </c>
      <c r="B63" s="107">
        <v>124579.92467000001</v>
      </c>
      <c r="C63" s="107">
        <v>249871.15941997946</v>
      </c>
      <c r="D63" s="107">
        <v>135208.35363999999</v>
      </c>
      <c r="E63" s="107">
        <v>2048.8830000000003</v>
      </c>
      <c r="F63" s="107">
        <v>52704.799020004284</v>
      </c>
      <c r="G63" s="107">
        <v>0</v>
      </c>
      <c r="H63" s="107">
        <v>0</v>
      </c>
      <c r="I63" s="107">
        <v>439.06717000000003</v>
      </c>
      <c r="J63" s="107">
        <v>54136.61073</v>
      </c>
      <c r="K63" s="107">
        <v>37712.350160000002</v>
      </c>
      <c r="L63" s="107">
        <v>73.70523</v>
      </c>
      <c r="M63" s="107">
        <v>113023.21392000001</v>
      </c>
      <c r="N63" s="107">
        <v>50344.728800000004</v>
      </c>
      <c r="O63" s="107">
        <v>1119.4418900000001</v>
      </c>
      <c r="P63" s="107">
        <v>97.468589999999992</v>
      </c>
      <c r="Q63" s="107">
        <v>0</v>
      </c>
      <c r="R63" s="107">
        <v>674.23238000000003</v>
      </c>
      <c r="S63" s="107">
        <v>0.442</v>
      </c>
      <c r="T63" s="107">
        <v>6463.0472899999986</v>
      </c>
      <c r="U63" s="107">
        <v>0</v>
      </c>
      <c r="V63" s="107">
        <v>3497.1550100000004</v>
      </c>
      <c r="W63" s="107">
        <v>0</v>
      </c>
      <c r="X63" s="107">
        <v>2421.7203700000005</v>
      </c>
      <c r="Y63" s="107">
        <v>0</v>
      </c>
      <c r="Z63" s="107">
        <v>296616.61450999998</v>
      </c>
      <c r="AA63" s="107">
        <v>5925.5770600000005</v>
      </c>
      <c r="AB63" s="107">
        <v>9320.0803899999974</v>
      </c>
      <c r="AC63" s="107">
        <v>1146278.5752499837</v>
      </c>
      <c r="AD63" s="106"/>
    </row>
    <row r="64" spans="1:30" ht="15" customHeight="1" x14ac:dyDescent="0.2">
      <c r="A64" s="89" t="s">
        <v>727</v>
      </c>
      <c r="B64" s="107">
        <v>90623.23937000001</v>
      </c>
      <c r="C64" s="107">
        <v>117273.49660999438</v>
      </c>
      <c r="D64" s="107">
        <v>85554.412103393814</v>
      </c>
      <c r="E64" s="107">
        <v>1168.6453960340564</v>
      </c>
      <c r="F64" s="107">
        <v>10510.374039999524</v>
      </c>
      <c r="G64" s="107">
        <v>0</v>
      </c>
      <c r="H64" s="107">
        <v>0</v>
      </c>
      <c r="I64" s="107">
        <v>10.83677</v>
      </c>
      <c r="J64" s="107">
        <v>0</v>
      </c>
      <c r="K64" s="107">
        <v>35225.643130000004</v>
      </c>
      <c r="L64" s="107">
        <v>0</v>
      </c>
      <c r="M64" s="107">
        <v>70049.329516600003</v>
      </c>
      <c r="N64" s="107">
        <v>33864.770170000003</v>
      </c>
      <c r="O64" s="107">
        <v>0</v>
      </c>
      <c r="P64" s="107">
        <v>0</v>
      </c>
      <c r="Q64" s="107">
        <v>0</v>
      </c>
      <c r="R64" s="107">
        <v>332.25552000000005</v>
      </c>
      <c r="S64" s="107">
        <v>0</v>
      </c>
      <c r="T64" s="107">
        <v>4334.7184499999994</v>
      </c>
      <c r="U64" s="107">
        <v>0</v>
      </c>
      <c r="V64" s="107">
        <v>0</v>
      </c>
      <c r="W64" s="107">
        <v>0</v>
      </c>
      <c r="X64" s="107">
        <v>2321.86</v>
      </c>
      <c r="Y64" s="107">
        <v>0</v>
      </c>
      <c r="Z64" s="107">
        <v>0</v>
      </c>
      <c r="AA64" s="107">
        <v>4274.0240600000006</v>
      </c>
      <c r="AB64" s="107">
        <v>8473.4363699999976</v>
      </c>
      <c r="AC64" s="107">
        <v>464017.04150602175</v>
      </c>
      <c r="AD64" s="106"/>
    </row>
    <row r="65" spans="1:30" ht="15" customHeight="1" x14ac:dyDescent="0.2">
      <c r="A65" s="89" t="s">
        <v>1132</v>
      </c>
      <c r="B65" s="107">
        <v>0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107">
        <v>0</v>
      </c>
      <c r="M65" s="107">
        <v>0</v>
      </c>
      <c r="N65" s="107">
        <v>0</v>
      </c>
      <c r="O65" s="107">
        <v>902.18100000000004</v>
      </c>
      <c r="P65" s="107">
        <v>97.468589999999992</v>
      </c>
      <c r="Q65" s="107">
        <v>0</v>
      </c>
      <c r="R65" s="107">
        <v>182.94245000000001</v>
      </c>
      <c r="S65" s="107">
        <v>0.442</v>
      </c>
      <c r="T65" s="107">
        <v>0</v>
      </c>
      <c r="U65" s="107">
        <v>0</v>
      </c>
      <c r="V65" s="107">
        <v>3497.1550100000004</v>
      </c>
      <c r="W65" s="107">
        <v>0</v>
      </c>
      <c r="X65" s="107">
        <v>0</v>
      </c>
      <c r="Y65" s="107">
        <v>0</v>
      </c>
      <c r="Z65" s="107">
        <v>137046.51306</v>
      </c>
      <c r="AA65" s="107">
        <v>0</v>
      </c>
      <c r="AB65" s="107">
        <v>0</v>
      </c>
      <c r="AC65" s="107">
        <v>141726.70211000001</v>
      </c>
      <c r="AD65" s="106"/>
    </row>
    <row r="66" spans="1:30" ht="15" customHeight="1" x14ac:dyDescent="0.2">
      <c r="A66" s="89" t="s">
        <v>1133</v>
      </c>
      <c r="B66" s="107">
        <v>33956.685299999997</v>
      </c>
      <c r="C66" s="107">
        <v>132597.66280998508</v>
      </c>
      <c r="D66" s="107">
        <v>49653.941536606158</v>
      </c>
      <c r="E66" s="107">
        <v>880.23760396594378</v>
      </c>
      <c r="F66" s="107">
        <v>42194.424980004762</v>
      </c>
      <c r="G66" s="107">
        <v>0</v>
      </c>
      <c r="H66" s="107">
        <v>0</v>
      </c>
      <c r="I66" s="107">
        <v>428.23040000000003</v>
      </c>
      <c r="J66" s="107">
        <v>54136.61073</v>
      </c>
      <c r="K66" s="107">
        <v>2486.7070300000005</v>
      </c>
      <c r="L66" s="107">
        <v>73.70523</v>
      </c>
      <c r="M66" s="107">
        <v>42973.884403399999</v>
      </c>
      <c r="N66" s="107">
        <v>16479.958630000001</v>
      </c>
      <c r="O66" s="107">
        <v>217.26089000000002</v>
      </c>
      <c r="P66" s="107">
        <v>0</v>
      </c>
      <c r="Q66" s="107">
        <v>0</v>
      </c>
      <c r="R66" s="107">
        <v>159.03441000000001</v>
      </c>
      <c r="S66" s="107">
        <v>0</v>
      </c>
      <c r="T66" s="107">
        <v>2128.3288399999997</v>
      </c>
      <c r="U66" s="107">
        <v>0</v>
      </c>
      <c r="V66" s="107">
        <v>0</v>
      </c>
      <c r="W66" s="107">
        <v>0</v>
      </c>
      <c r="X66" s="107">
        <v>99.860370000000117</v>
      </c>
      <c r="Y66" s="107">
        <v>0</v>
      </c>
      <c r="Z66" s="107">
        <v>159570.10145000002</v>
      </c>
      <c r="AA66" s="107">
        <v>1651.5530000000001</v>
      </c>
      <c r="AB66" s="107">
        <v>846.64402000000007</v>
      </c>
      <c r="AC66" s="107">
        <v>540534.83163396188</v>
      </c>
      <c r="AD66" s="106"/>
    </row>
    <row r="67" spans="1:30" ht="15" customHeight="1" x14ac:dyDescent="0.2">
      <c r="A67" s="910" t="s">
        <v>769</v>
      </c>
      <c r="B67" s="107">
        <v>0</v>
      </c>
      <c r="C67" s="107">
        <v>0</v>
      </c>
      <c r="D67" s="107">
        <v>0</v>
      </c>
      <c r="E67" s="107">
        <v>0</v>
      </c>
      <c r="F67" s="107">
        <v>0</v>
      </c>
      <c r="G67" s="107">
        <v>0</v>
      </c>
      <c r="H67" s="107">
        <v>0</v>
      </c>
      <c r="I67" s="107">
        <v>0</v>
      </c>
      <c r="J67" s="107">
        <v>0</v>
      </c>
      <c r="K67" s="107">
        <v>0</v>
      </c>
      <c r="L67" s="107">
        <v>0</v>
      </c>
      <c r="M67" s="107">
        <v>0</v>
      </c>
      <c r="N67" s="107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7">
        <v>0</v>
      </c>
      <c r="Z67" s="107">
        <v>0</v>
      </c>
      <c r="AA67" s="107">
        <v>0</v>
      </c>
      <c r="AB67" s="107">
        <v>0</v>
      </c>
      <c r="AC67" s="107">
        <v>0</v>
      </c>
      <c r="AD67" s="106"/>
    </row>
    <row r="68" spans="1:30" ht="15" customHeight="1" x14ac:dyDescent="0.2">
      <c r="A68" s="89" t="s">
        <v>727</v>
      </c>
      <c r="B68" s="107">
        <v>0</v>
      </c>
      <c r="C68" s="107">
        <v>0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107">
        <v>0</v>
      </c>
      <c r="M68" s="107">
        <v>0</v>
      </c>
      <c r="N68" s="107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6"/>
    </row>
    <row r="69" spans="1:30" ht="15" customHeight="1" x14ac:dyDescent="0.2">
      <c r="A69" s="89" t="s">
        <v>1132</v>
      </c>
      <c r="B69" s="107">
        <v>0</v>
      </c>
      <c r="C69" s="107">
        <v>0</v>
      </c>
      <c r="D69" s="107">
        <v>0</v>
      </c>
      <c r="E69" s="107">
        <v>0</v>
      </c>
      <c r="F69" s="107">
        <v>0</v>
      </c>
      <c r="G69" s="107">
        <v>0</v>
      </c>
      <c r="H69" s="107">
        <v>0</v>
      </c>
      <c r="I69" s="107">
        <v>0</v>
      </c>
      <c r="J69" s="107">
        <v>0</v>
      </c>
      <c r="K69" s="107">
        <v>0</v>
      </c>
      <c r="L69" s="107">
        <v>0</v>
      </c>
      <c r="M69" s="107">
        <v>0</v>
      </c>
      <c r="N69" s="107">
        <v>0</v>
      </c>
      <c r="O69" s="107">
        <v>0</v>
      </c>
      <c r="P69" s="107">
        <v>0</v>
      </c>
      <c r="Q69" s="107">
        <v>0</v>
      </c>
      <c r="R69" s="107">
        <v>0</v>
      </c>
      <c r="S69" s="107">
        <v>0</v>
      </c>
      <c r="T69" s="107">
        <v>0</v>
      </c>
      <c r="U69" s="107">
        <v>0</v>
      </c>
      <c r="V69" s="107">
        <v>0</v>
      </c>
      <c r="W69" s="107">
        <v>0</v>
      </c>
      <c r="X69" s="107">
        <v>0</v>
      </c>
      <c r="Y69" s="107">
        <v>0</v>
      </c>
      <c r="Z69" s="107">
        <v>0</v>
      </c>
      <c r="AA69" s="107">
        <v>0</v>
      </c>
      <c r="AB69" s="107">
        <v>0</v>
      </c>
      <c r="AC69" s="107">
        <v>0</v>
      </c>
      <c r="AD69" s="106"/>
    </row>
    <row r="70" spans="1:30" ht="15" customHeight="1" x14ac:dyDescent="0.2">
      <c r="A70" s="89" t="s">
        <v>1133</v>
      </c>
      <c r="B70" s="107">
        <v>0</v>
      </c>
      <c r="C70" s="107">
        <v>0</v>
      </c>
      <c r="D70" s="107">
        <v>0</v>
      </c>
      <c r="E70" s="107">
        <v>0</v>
      </c>
      <c r="F70" s="107">
        <v>0</v>
      </c>
      <c r="G70" s="107">
        <v>0</v>
      </c>
      <c r="H70" s="107">
        <v>0</v>
      </c>
      <c r="I70" s="107">
        <v>0</v>
      </c>
      <c r="J70" s="107">
        <v>0</v>
      </c>
      <c r="K70" s="107">
        <v>0</v>
      </c>
      <c r="L70" s="107">
        <v>0</v>
      </c>
      <c r="M70" s="107">
        <v>0</v>
      </c>
      <c r="N70" s="107">
        <v>0</v>
      </c>
      <c r="O70" s="107">
        <v>0</v>
      </c>
      <c r="P70" s="107">
        <v>0</v>
      </c>
      <c r="Q70" s="107">
        <v>0</v>
      </c>
      <c r="R70" s="107">
        <v>0</v>
      </c>
      <c r="S70" s="107">
        <v>0</v>
      </c>
      <c r="T70" s="107">
        <v>0</v>
      </c>
      <c r="U70" s="107">
        <v>0</v>
      </c>
      <c r="V70" s="107">
        <v>0</v>
      </c>
      <c r="W70" s="107">
        <v>0</v>
      </c>
      <c r="X70" s="107">
        <v>0</v>
      </c>
      <c r="Y70" s="107">
        <v>0</v>
      </c>
      <c r="Z70" s="107">
        <v>0</v>
      </c>
      <c r="AA70" s="107">
        <v>0</v>
      </c>
      <c r="AB70" s="107">
        <v>0</v>
      </c>
      <c r="AC70" s="107">
        <v>0</v>
      </c>
      <c r="AD70" s="106"/>
    </row>
    <row r="71" spans="1:30" ht="15" customHeight="1" x14ac:dyDescent="0.2">
      <c r="A71" s="910" t="s">
        <v>770</v>
      </c>
      <c r="B71" s="107">
        <v>61.097370000000005</v>
      </c>
      <c r="C71" s="107">
        <v>41.228970000000004</v>
      </c>
      <c r="D71" s="107">
        <v>0</v>
      </c>
      <c r="E71" s="107">
        <v>0</v>
      </c>
      <c r="F71" s="107">
        <v>8.2308599999999998</v>
      </c>
      <c r="G71" s="107">
        <v>823.82141999999999</v>
      </c>
      <c r="H71" s="107">
        <v>0.11967</v>
      </c>
      <c r="I71" s="107">
        <v>33.621910000000007</v>
      </c>
      <c r="J71" s="107">
        <v>1548.1049599999999</v>
      </c>
      <c r="K71" s="107">
        <v>116.97267000000001</v>
      </c>
      <c r="L71" s="107">
        <v>0</v>
      </c>
      <c r="M71" s="107">
        <v>0</v>
      </c>
      <c r="N71" s="107">
        <v>175.64064999999999</v>
      </c>
      <c r="O71" s="107">
        <v>0</v>
      </c>
      <c r="P71" s="107">
        <v>37.727400000000003</v>
      </c>
      <c r="Q71" s="107">
        <v>0</v>
      </c>
      <c r="R71" s="107">
        <v>0</v>
      </c>
      <c r="S71" s="107">
        <v>0</v>
      </c>
      <c r="T71" s="107">
        <v>79.756960000000007</v>
      </c>
      <c r="U71" s="107">
        <v>0</v>
      </c>
      <c r="V71" s="107">
        <v>0</v>
      </c>
      <c r="W71" s="107">
        <v>0</v>
      </c>
      <c r="X71" s="107">
        <v>345.976</v>
      </c>
      <c r="Y71" s="107">
        <v>0</v>
      </c>
      <c r="Z71" s="107">
        <v>183.756</v>
      </c>
      <c r="AA71" s="107">
        <v>3.0369999999999999</v>
      </c>
      <c r="AB71" s="107">
        <v>4.0839600000000003</v>
      </c>
      <c r="AC71" s="107">
        <v>3463.1758</v>
      </c>
      <c r="AD71" s="106"/>
    </row>
    <row r="72" spans="1:30" ht="15" customHeight="1" x14ac:dyDescent="0.2">
      <c r="A72" s="89" t="s">
        <v>727</v>
      </c>
      <c r="B72" s="107">
        <v>0</v>
      </c>
      <c r="C72" s="107">
        <v>0</v>
      </c>
      <c r="D72" s="107">
        <v>0</v>
      </c>
      <c r="E72" s="107">
        <v>0</v>
      </c>
      <c r="F72" s="107">
        <v>0</v>
      </c>
      <c r="G72" s="107">
        <v>0</v>
      </c>
      <c r="H72" s="107">
        <v>0.11967</v>
      </c>
      <c r="I72" s="107">
        <v>0</v>
      </c>
      <c r="J72" s="107">
        <v>0</v>
      </c>
      <c r="K72" s="107">
        <v>2.3591299999999999</v>
      </c>
      <c r="L72" s="107">
        <v>0</v>
      </c>
      <c r="M72" s="107">
        <v>0</v>
      </c>
      <c r="N72" s="107">
        <v>0</v>
      </c>
      <c r="O72" s="107">
        <v>0</v>
      </c>
      <c r="P72" s="107">
        <v>0</v>
      </c>
      <c r="Q72" s="107">
        <v>0</v>
      </c>
      <c r="R72" s="107">
        <v>0</v>
      </c>
      <c r="S72" s="107">
        <v>0</v>
      </c>
      <c r="T72" s="107">
        <v>0</v>
      </c>
      <c r="U72" s="107">
        <v>0</v>
      </c>
      <c r="V72" s="107">
        <v>0</v>
      </c>
      <c r="W72" s="107">
        <v>0</v>
      </c>
      <c r="X72" s="107">
        <v>0</v>
      </c>
      <c r="Y72" s="107">
        <v>0</v>
      </c>
      <c r="Z72" s="107">
        <v>0</v>
      </c>
      <c r="AA72" s="107">
        <v>0</v>
      </c>
      <c r="AB72" s="107">
        <v>0</v>
      </c>
      <c r="AC72" s="107">
        <v>2.4788000000000001</v>
      </c>
      <c r="AD72" s="106"/>
    </row>
    <row r="73" spans="1:30" ht="15" customHeight="1" x14ac:dyDescent="0.2">
      <c r="A73" s="89" t="s">
        <v>1132</v>
      </c>
      <c r="B73" s="107">
        <v>0</v>
      </c>
      <c r="C73" s="107">
        <v>0</v>
      </c>
      <c r="D73" s="107">
        <v>0</v>
      </c>
      <c r="E73" s="107">
        <v>0</v>
      </c>
      <c r="F73" s="107">
        <v>0</v>
      </c>
      <c r="G73" s="107">
        <v>0</v>
      </c>
      <c r="H73" s="107">
        <v>0</v>
      </c>
      <c r="I73" s="107">
        <v>0</v>
      </c>
      <c r="J73" s="107">
        <v>0</v>
      </c>
      <c r="K73" s="107">
        <v>0</v>
      </c>
      <c r="L73" s="107">
        <v>0</v>
      </c>
      <c r="M73" s="107">
        <v>0</v>
      </c>
      <c r="N73" s="107">
        <v>0</v>
      </c>
      <c r="O73" s="107">
        <v>0</v>
      </c>
      <c r="P73" s="107">
        <v>0</v>
      </c>
      <c r="Q73" s="107">
        <v>0</v>
      </c>
      <c r="R73" s="107">
        <v>0</v>
      </c>
      <c r="S73" s="107">
        <v>0</v>
      </c>
      <c r="T73" s="107">
        <v>0</v>
      </c>
      <c r="U73" s="107">
        <v>0</v>
      </c>
      <c r="V73" s="107">
        <v>0</v>
      </c>
      <c r="W73" s="107">
        <v>0</v>
      </c>
      <c r="X73" s="107">
        <v>6.9020000000000001</v>
      </c>
      <c r="Y73" s="107">
        <v>0</v>
      </c>
      <c r="Z73" s="107">
        <v>0</v>
      </c>
      <c r="AA73" s="107">
        <v>0</v>
      </c>
      <c r="AB73" s="107">
        <v>0</v>
      </c>
      <c r="AC73" s="107">
        <v>6.9020000000000001</v>
      </c>
      <c r="AD73" s="106"/>
    </row>
    <row r="74" spans="1:30" ht="15" customHeight="1" thickBot="1" x14ac:dyDescent="0.25">
      <c r="A74" s="95" t="s">
        <v>1133</v>
      </c>
      <c r="B74" s="108">
        <v>61.097370000000005</v>
      </c>
      <c r="C74" s="108">
        <v>41.228970000000004</v>
      </c>
      <c r="D74" s="108">
        <v>0</v>
      </c>
      <c r="E74" s="108">
        <v>0</v>
      </c>
      <c r="F74" s="108">
        <v>8.2308599999999998</v>
      </c>
      <c r="G74" s="108">
        <v>823.82141999999999</v>
      </c>
      <c r="H74" s="108">
        <v>0</v>
      </c>
      <c r="I74" s="108">
        <v>33.621910000000007</v>
      </c>
      <c r="J74" s="108">
        <v>1548.1049599999999</v>
      </c>
      <c r="K74" s="108">
        <v>114.61354000000001</v>
      </c>
      <c r="L74" s="108">
        <v>0</v>
      </c>
      <c r="M74" s="108">
        <v>0</v>
      </c>
      <c r="N74" s="108">
        <v>175.64064999999999</v>
      </c>
      <c r="O74" s="108">
        <v>0</v>
      </c>
      <c r="P74" s="108">
        <v>37.727400000000003</v>
      </c>
      <c r="Q74" s="108">
        <v>0</v>
      </c>
      <c r="R74" s="108">
        <v>0</v>
      </c>
      <c r="S74" s="108">
        <v>0</v>
      </c>
      <c r="T74" s="108">
        <v>79.756960000000007</v>
      </c>
      <c r="U74" s="108">
        <v>0</v>
      </c>
      <c r="V74" s="108">
        <v>0</v>
      </c>
      <c r="W74" s="108">
        <v>0</v>
      </c>
      <c r="X74" s="108">
        <v>339.07400000000001</v>
      </c>
      <c r="Y74" s="108">
        <v>0</v>
      </c>
      <c r="Z74" s="108">
        <v>183.756</v>
      </c>
      <c r="AA74" s="108">
        <v>3.0369999999999999</v>
      </c>
      <c r="AB74" s="108">
        <v>4.0839600000000003</v>
      </c>
      <c r="AC74" s="108">
        <v>3453.7949999999996</v>
      </c>
      <c r="AD74" s="106"/>
    </row>
    <row r="75" spans="1:30" x14ac:dyDescent="0.2">
      <c r="A75" s="9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</row>
    <row r="77" spans="1:30" x14ac:dyDescent="0.2"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</row>
    <row r="78" spans="1:30" x14ac:dyDescent="0.2"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</row>
  </sheetData>
  <mergeCells count="2">
    <mergeCell ref="L5:AC6"/>
    <mergeCell ref="A5:K6"/>
  </mergeCells>
  <phoneticPr fontId="169" type="noConversion"/>
  <conditionalFormatting sqref="AC8">
    <cfRule type="expression" dxfId="120" priority="729" stopIfTrue="1">
      <formula>$V8=1</formula>
    </cfRule>
  </conditionalFormatting>
  <conditionalFormatting sqref="AB8 B8:Y8">
    <cfRule type="expression" dxfId="119" priority="800" stopIfTrue="1">
      <formula>#REF!=1</formula>
    </cfRule>
  </conditionalFormatting>
  <conditionalFormatting sqref="AC8">
    <cfRule type="expression" dxfId="118" priority="802" stopIfTrue="1">
      <formula>#REF!=1</formula>
    </cfRule>
  </conditionalFormatting>
  <conditionalFormatting sqref="Z8:AA8">
    <cfRule type="expression" dxfId="117" priority="803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scale="55" fitToWidth="2" orientation="portrait" r:id="rId1"/>
  <colBreaks count="1" manualBreakCount="1">
    <brk id="11" min="2" max="7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G83"/>
  <sheetViews>
    <sheetView showGridLines="0" zoomScaleNormal="100" workbookViewId="0">
      <pane xSplit="1" ySplit="8" topLeftCell="B9" activePane="bottomRight" state="frozen"/>
      <selection activeCell="AM3" sqref="AM3"/>
      <selection pane="topRight" activeCell="AM3" sqref="AM3"/>
      <selection pane="bottomLeft" activeCell="AM3" sqref="AM3"/>
      <selection pane="bottomRight" activeCell="A9" sqref="A9"/>
    </sheetView>
  </sheetViews>
  <sheetFormatPr defaultRowHeight="12.75" x14ac:dyDescent="0.2"/>
  <cols>
    <col min="1" max="1" width="43" style="391" customWidth="1"/>
    <col min="2" max="32" width="7.7109375" style="391" customWidth="1"/>
    <col min="33" max="33" width="8.7109375" style="391" customWidth="1"/>
    <col min="34" max="16384" width="9.140625" style="391"/>
  </cols>
  <sheetData>
    <row r="1" spans="1:33" x14ac:dyDescent="0.2">
      <c r="A1" s="877" t="s">
        <v>624</v>
      </c>
    </row>
    <row r="2" spans="1:33" x14ac:dyDescent="0.2">
      <c r="A2" s="877" t="s">
        <v>625</v>
      </c>
    </row>
    <row r="3" spans="1:33" s="942" customFormat="1" x14ac:dyDescent="0.2">
      <c r="A3" s="1210" t="s">
        <v>1123</v>
      </c>
      <c r="AG3" s="1053" t="str">
        <f>"TABLE: " &amp;RIGHT(A3,3)</f>
        <v>TABLE:  42</v>
      </c>
    </row>
    <row r="4" spans="1:33" s="509" customFormat="1" x14ac:dyDescent="0.2"/>
    <row r="5" spans="1:33" s="509" customFormat="1" x14ac:dyDescent="0.2">
      <c r="A5" s="1991" t="s">
        <v>2155</v>
      </c>
      <c r="B5" s="1992"/>
      <c r="C5" s="1992"/>
      <c r="D5" s="1992"/>
      <c r="E5" s="1992"/>
      <c r="F5" s="1992"/>
      <c r="G5" s="1992"/>
      <c r="H5" s="1992"/>
      <c r="I5" s="1992"/>
      <c r="J5" s="1992"/>
      <c r="K5" s="1992"/>
      <c r="L5" s="1992"/>
      <c r="M5" s="1992"/>
      <c r="N5" s="1992"/>
      <c r="O5" s="1989" t="s">
        <v>2230</v>
      </c>
      <c r="P5" s="1990"/>
      <c r="Q5" s="1990"/>
      <c r="R5" s="1990"/>
      <c r="S5" s="1990"/>
      <c r="T5" s="1990"/>
      <c r="U5" s="1990"/>
      <c r="V5" s="1990"/>
      <c r="W5" s="1990"/>
      <c r="X5" s="1990"/>
      <c r="Y5" s="1990"/>
      <c r="Z5" s="1990"/>
      <c r="AA5" s="1990"/>
      <c r="AB5" s="1990"/>
      <c r="AC5" s="1990"/>
      <c r="AD5" s="1990"/>
      <c r="AE5" s="1990"/>
      <c r="AF5" s="1990"/>
      <c r="AG5" s="1990"/>
    </row>
    <row r="6" spans="1:33" s="509" customFormat="1" x14ac:dyDescent="0.2">
      <c r="A6" s="1992"/>
      <c r="B6" s="1992"/>
      <c r="C6" s="1992"/>
      <c r="D6" s="1992"/>
      <c r="E6" s="1992"/>
      <c r="F6" s="1992"/>
      <c r="G6" s="1992"/>
      <c r="H6" s="1992"/>
      <c r="I6" s="1992"/>
      <c r="J6" s="1992"/>
      <c r="K6" s="1992"/>
      <c r="L6" s="1992"/>
      <c r="M6" s="1992"/>
      <c r="N6" s="1992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</row>
    <row r="7" spans="1:33" s="509" customFormat="1" ht="13.5" thickBot="1" x14ac:dyDescent="0.25">
      <c r="AG7" s="518">
        <v>0</v>
      </c>
    </row>
    <row r="8" spans="1:33" s="517" customFormat="1" ht="69.75" thickBot="1" x14ac:dyDescent="0.25">
      <c r="A8" s="1332"/>
      <c r="B8" s="1309" t="s">
        <v>1876</v>
      </c>
      <c r="C8" s="1309" t="s">
        <v>1538</v>
      </c>
      <c r="D8" s="1309" t="s">
        <v>1074</v>
      </c>
      <c r="E8" s="1309" t="s">
        <v>1033</v>
      </c>
      <c r="F8" s="1309" t="s">
        <v>1899</v>
      </c>
      <c r="G8" s="1309" t="s">
        <v>1900</v>
      </c>
      <c r="H8" s="1309" t="s">
        <v>1090</v>
      </c>
      <c r="I8" s="1309" t="s">
        <v>1976</v>
      </c>
      <c r="J8" s="1309" t="s">
        <v>1129</v>
      </c>
      <c r="K8" s="1309" t="s">
        <v>999</v>
      </c>
      <c r="L8" s="1309" t="s">
        <v>1908</v>
      </c>
      <c r="M8" s="1309" t="s">
        <v>1076</v>
      </c>
      <c r="N8" s="1309" t="s">
        <v>1102</v>
      </c>
      <c r="O8" s="1309" t="s">
        <v>1997</v>
      </c>
      <c r="P8" s="1309" t="s">
        <v>1881</v>
      </c>
      <c r="Q8" s="1309" t="s">
        <v>1028</v>
      </c>
      <c r="R8" s="1309" t="s">
        <v>1753</v>
      </c>
      <c r="S8" s="1309" t="s">
        <v>1077</v>
      </c>
      <c r="T8" s="1309" t="s">
        <v>1032</v>
      </c>
      <c r="U8" s="1309" t="s">
        <v>1031</v>
      </c>
      <c r="V8" s="1309" t="s">
        <v>1101</v>
      </c>
      <c r="W8" s="1309" t="s">
        <v>1934</v>
      </c>
      <c r="X8" s="1309" t="s">
        <v>1877</v>
      </c>
      <c r="Y8" s="1309" t="s">
        <v>1100</v>
      </c>
      <c r="Z8" s="1309" t="s">
        <v>1073</v>
      </c>
      <c r="AA8" s="1309" t="s">
        <v>1488</v>
      </c>
      <c r="AB8" s="1309" t="s">
        <v>5</v>
      </c>
      <c r="AC8" s="1309" t="s">
        <v>1886</v>
      </c>
      <c r="AD8" s="1305" t="s">
        <v>1029</v>
      </c>
      <c r="AE8" s="1305" t="s">
        <v>1878</v>
      </c>
      <c r="AF8" s="1309" t="s">
        <v>1022</v>
      </c>
      <c r="AG8" s="1333" t="s">
        <v>1422</v>
      </c>
    </row>
    <row r="9" spans="1:33" s="331" customFormat="1" ht="18" customHeight="1" x14ac:dyDescent="0.2">
      <c r="A9" s="1357" t="s">
        <v>2156</v>
      </c>
      <c r="B9" s="1358"/>
      <c r="C9" s="1326"/>
      <c r="D9" s="1326"/>
      <c r="E9" s="1326"/>
      <c r="F9" s="1326"/>
      <c r="G9" s="1326"/>
      <c r="H9" s="1326"/>
      <c r="I9" s="1326"/>
      <c r="J9" s="1326"/>
      <c r="K9" s="1326"/>
      <c r="L9" s="1326"/>
      <c r="M9" s="1326"/>
      <c r="N9" s="1326"/>
      <c r="O9" s="1326"/>
      <c r="P9" s="1326"/>
      <c r="Q9" s="1326"/>
      <c r="R9" s="1326"/>
      <c r="S9" s="1326"/>
      <c r="T9" s="1326"/>
      <c r="U9" s="1326"/>
      <c r="V9" s="1326"/>
      <c r="W9" s="1326"/>
      <c r="X9" s="1326"/>
      <c r="Y9" s="1326"/>
      <c r="Z9" s="1326"/>
      <c r="AA9" s="1326"/>
      <c r="AB9" s="1326"/>
      <c r="AC9" s="1326"/>
      <c r="AD9" s="1326"/>
      <c r="AE9" s="1326"/>
      <c r="AF9" s="1359"/>
      <c r="AG9" s="1359"/>
    </row>
    <row r="10" spans="1:33" s="331" customFormat="1" ht="12.95" customHeight="1" x14ac:dyDescent="0.2">
      <c r="A10" s="912" t="s">
        <v>773</v>
      </c>
      <c r="B10" s="123">
        <f>SUM(B11:B18)</f>
        <v>9721.2788699999983</v>
      </c>
      <c r="C10" s="123">
        <f t="shared" ref="C10:AA10" si="0">SUM(C11:C18)</f>
        <v>155546.11255000002</v>
      </c>
      <c r="D10" s="123">
        <f t="shared" si="0"/>
        <v>163127.21510999999</v>
      </c>
      <c r="E10" s="123">
        <f t="shared" si="0"/>
        <v>257076.72181999998</v>
      </c>
      <c r="F10" s="123">
        <f t="shared" si="0"/>
        <v>26319.297630000001</v>
      </c>
      <c r="G10" s="123">
        <f t="shared" si="0"/>
        <v>63601.615803899818</v>
      </c>
      <c r="H10" s="123">
        <f t="shared" si="0"/>
        <v>347092.42793999997</v>
      </c>
      <c r="I10" s="123">
        <f t="shared" si="0"/>
        <v>34680.873599999999</v>
      </c>
      <c r="J10" s="123">
        <f t="shared" si="0"/>
        <v>1012.9224499999998</v>
      </c>
      <c r="K10" s="123">
        <f t="shared" si="0"/>
        <v>13598.943039999998</v>
      </c>
      <c r="L10" s="123">
        <f t="shared" si="0"/>
        <v>102198.69189</v>
      </c>
      <c r="M10" s="123">
        <f t="shared" si="0"/>
        <v>133644.55802999999</v>
      </c>
      <c r="N10" s="123">
        <f t="shared" si="0"/>
        <v>2698.0936999999999</v>
      </c>
      <c r="O10" s="123">
        <f t="shared" si="0"/>
        <v>33409.71372</v>
      </c>
      <c r="P10" s="123">
        <f t="shared" si="0"/>
        <v>84732.12053</v>
      </c>
      <c r="Q10" s="123">
        <f t="shared" si="0"/>
        <v>140648.75510999997</v>
      </c>
      <c r="R10" s="123">
        <f t="shared" si="0"/>
        <v>61806.395089999998</v>
      </c>
      <c r="S10" s="123">
        <f t="shared" si="0"/>
        <v>31429.04823</v>
      </c>
      <c r="T10" s="123">
        <f t="shared" si="0"/>
        <v>2726.9210199999998</v>
      </c>
      <c r="U10" s="123">
        <f t="shared" si="0"/>
        <v>35427.816279999999</v>
      </c>
      <c r="V10" s="123">
        <f t="shared" si="0"/>
        <v>5773.7179599999999</v>
      </c>
      <c r="W10" s="123">
        <f t="shared" si="0"/>
        <v>72697.625090000001</v>
      </c>
      <c r="X10" s="123">
        <f t="shared" si="0"/>
        <v>14857.92</v>
      </c>
      <c r="Y10" s="123">
        <f t="shared" si="0"/>
        <v>59073.296740000005</v>
      </c>
      <c r="Z10" s="123">
        <f t="shared" si="0"/>
        <v>8249.98567</v>
      </c>
      <c r="AA10" s="123">
        <f t="shared" si="0"/>
        <v>69583.329339999997</v>
      </c>
      <c r="AB10" s="123">
        <f t="shared" ref="AB10:AG10" si="1">SUM(AB11:AB18)</f>
        <v>32.152619999999999</v>
      </c>
      <c r="AC10" s="123">
        <f t="shared" si="1"/>
        <v>4797.1244000000006</v>
      </c>
      <c r="AD10" s="123">
        <f t="shared" si="1"/>
        <v>146473.53989999997</v>
      </c>
      <c r="AE10" s="123">
        <f t="shared" si="1"/>
        <v>65154.490679999995</v>
      </c>
      <c r="AF10" s="123">
        <f t="shared" si="1"/>
        <v>74513.879069999995</v>
      </c>
      <c r="AG10" s="123">
        <f t="shared" si="1"/>
        <v>2221706.5838838997</v>
      </c>
    </row>
    <row r="11" spans="1:33" s="331" customFormat="1" ht="12.95" customHeight="1" x14ac:dyDescent="0.2">
      <c r="A11" s="273" t="s">
        <v>2331</v>
      </c>
      <c r="B11" s="107">
        <v>9721.2788699999983</v>
      </c>
      <c r="C11" s="107">
        <v>126201.94063000001</v>
      </c>
      <c r="D11" s="107">
        <v>145938.33718</v>
      </c>
      <c r="E11" s="107">
        <v>211043.38099999999</v>
      </c>
      <c r="F11" s="107">
        <v>7077.2942400000002</v>
      </c>
      <c r="G11" s="107">
        <v>58433.215962499817</v>
      </c>
      <c r="H11" s="107">
        <v>294392.94029</v>
      </c>
      <c r="I11" s="107">
        <v>9159.1522499999992</v>
      </c>
      <c r="J11" s="107">
        <v>226.58776999999998</v>
      </c>
      <c r="K11" s="107">
        <v>3163.5735099999997</v>
      </c>
      <c r="L11" s="107">
        <v>84343.42916</v>
      </c>
      <c r="M11" s="107">
        <v>114128.31140999999</v>
      </c>
      <c r="N11" s="107">
        <v>432.74468000000002</v>
      </c>
      <c r="O11" s="107">
        <v>30705.03844</v>
      </c>
      <c r="P11" s="107">
        <v>68672.835290000003</v>
      </c>
      <c r="Q11" s="107">
        <v>55206.239469999993</v>
      </c>
      <c r="R11" s="107">
        <v>19533.230990000004</v>
      </c>
      <c r="S11" s="107">
        <v>23862.737059999999</v>
      </c>
      <c r="T11" s="107">
        <v>364.48296000000005</v>
      </c>
      <c r="U11" s="107">
        <v>10696.967859999999</v>
      </c>
      <c r="V11" s="107">
        <v>2969.7204500000003</v>
      </c>
      <c r="W11" s="107">
        <v>64893.421969999996</v>
      </c>
      <c r="X11" s="107">
        <v>4768.6329999999998</v>
      </c>
      <c r="Y11" s="107">
        <v>17508.032139999999</v>
      </c>
      <c r="Z11" s="107">
        <v>3271.3187900000003</v>
      </c>
      <c r="AA11" s="107">
        <v>24208.188260000003</v>
      </c>
      <c r="AB11" s="107">
        <v>0</v>
      </c>
      <c r="AC11" s="107">
        <v>1170.50674</v>
      </c>
      <c r="AD11" s="107">
        <v>124428.74656999999</v>
      </c>
      <c r="AE11" s="107">
        <v>23954.588940000001</v>
      </c>
      <c r="AF11" s="133">
        <v>63818.806360000002</v>
      </c>
      <c r="AG11" s="133">
        <v>1604295.6822424997</v>
      </c>
    </row>
    <row r="12" spans="1:33" s="331" customFormat="1" ht="12.95" customHeight="1" x14ac:dyDescent="0.2">
      <c r="A12" s="273" t="s">
        <v>2332</v>
      </c>
      <c r="B12" s="107">
        <v>0</v>
      </c>
      <c r="C12" s="107">
        <v>29344.171920000001</v>
      </c>
      <c r="D12" s="107">
        <v>17188.877929999999</v>
      </c>
      <c r="E12" s="107">
        <v>46033.340819999998</v>
      </c>
      <c r="F12" s="107">
        <v>2961.7754900000004</v>
      </c>
      <c r="G12" s="107">
        <v>3757.8454400000001</v>
      </c>
      <c r="H12" s="107">
        <v>52699.487649999995</v>
      </c>
      <c r="I12" s="107">
        <v>602.08609999999999</v>
      </c>
      <c r="J12" s="107">
        <v>406.51600000000002</v>
      </c>
      <c r="K12" s="107">
        <v>3946.01739</v>
      </c>
      <c r="L12" s="107">
        <v>17855.262730000002</v>
      </c>
      <c r="M12" s="107">
        <v>19516.246620000002</v>
      </c>
      <c r="N12" s="107">
        <v>2023.40293</v>
      </c>
      <c r="O12" s="107">
        <v>2704.6752799999999</v>
      </c>
      <c r="P12" s="107">
        <v>16059.285239999999</v>
      </c>
      <c r="Q12" s="107">
        <v>27940.472000000002</v>
      </c>
      <c r="R12" s="107">
        <v>18498.74019</v>
      </c>
      <c r="S12" s="107">
        <v>7566.3111699999999</v>
      </c>
      <c r="T12" s="107">
        <v>2092.5262200000002</v>
      </c>
      <c r="U12" s="107">
        <v>10744.61843</v>
      </c>
      <c r="V12" s="107">
        <v>2803.9975099999997</v>
      </c>
      <c r="W12" s="107">
        <v>7804.2031200000001</v>
      </c>
      <c r="X12" s="107">
        <v>4533.3490000000002</v>
      </c>
      <c r="Y12" s="107">
        <v>5269.5576200000005</v>
      </c>
      <c r="Z12" s="107">
        <v>2079.6527599999999</v>
      </c>
      <c r="AA12" s="107">
        <v>12271.431269999999</v>
      </c>
      <c r="AB12" s="107">
        <v>32.152619999999999</v>
      </c>
      <c r="AC12" s="107">
        <v>1018.74546</v>
      </c>
      <c r="AD12" s="107">
        <v>22044.793329999997</v>
      </c>
      <c r="AE12" s="107">
        <v>28050.074579999997</v>
      </c>
      <c r="AF12" s="133">
        <v>10695.07271</v>
      </c>
      <c r="AG12" s="133">
        <v>378544.68952999997</v>
      </c>
    </row>
    <row r="13" spans="1:33" s="331" customFormat="1" ht="12.95" customHeight="1" x14ac:dyDescent="0.2">
      <c r="A13" s="273" t="s">
        <v>2333</v>
      </c>
      <c r="B13" s="107">
        <v>0</v>
      </c>
      <c r="C13" s="107">
        <v>0</v>
      </c>
      <c r="D13" s="107">
        <v>0</v>
      </c>
      <c r="E13" s="107">
        <v>0</v>
      </c>
      <c r="F13" s="107">
        <v>15553.598599999999</v>
      </c>
      <c r="G13" s="107">
        <v>0</v>
      </c>
      <c r="H13" s="107">
        <v>0</v>
      </c>
      <c r="I13" s="107">
        <v>24319.984829999998</v>
      </c>
      <c r="J13" s="107">
        <v>345.17471</v>
      </c>
      <c r="K13" s="107">
        <v>6059.6794500000005</v>
      </c>
      <c r="L13" s="107">
        <v>0</v>
      </c>
      <c r="M13" s="107">
        <v>0</v>
      </c>
      <c r="N13" s="107">
        <v>227.80360999999999</v>
      </c>
      <c r="O13" s="107">
        <v>0</v>
      </c>
      <c r="P13" s="107">
        <v>0</v>
      </c>
      <c r="Q13" s="107">
        <v>55260.302960000001</v>
      </c>
      <c r="R13" s="107">
        <v>20009.287769999999</v>
      </c>
      <c r="S13" s="107">
        <v>0</v>
      </c>
      <c r="T13" s="107">
        <v>211.07810000000001</v>
      </c>
      <c r="U13" s="107">
        <v>13113.239589999999</v>
      </c>
      <c r="V13" s="107">
        <v>0</v>
      </c>
      <c r="W13" s="107">
        <v>0</v>
      </c>
      <c r="X13" s="107">
        <v>5101.9690000000001</v>
      </c>
      <c r="Y13" s="107">
        <v>33030.545899999997</v>
      </c>
      <c r="Z13" s="107">
        <v>2321.9139700000001</v>
      </c>
      <c r="AA13" s="107">
        <v>31434.179369999998</v>
      </c>
      <c r="AB13" s="107">
        <v>0</v>
      </c>
      <c r="AC13" s="107">
        <v>2513.1788799999999</v>
      </c>
      <c r="AD13" s="107">
        <v>0</v>
      </c>
      <c r="AE13" s="107">
        <v>8314.0401000000002</v>
      </c>
      <c r="AF13" s="133">
        <v>0</v>
      </c>
      <c r="AG13" s="133">
        <v>217815.97684000002</v>
      </c>
    </row>
    <row r="14" spans="1:33" s="331" customFormat="1" ht="12.95" customHeight="1" x14ac:dyDescent="0.2">
      <c r="A14" s="273" t="s">
        <v>2334</v>
      </c>
      <c r="B14" s="107">
        <v>0</v>
      </c>
      <c r="C14" s="107">
        <v>0</v>
      </c>
      <c r="D14" s="107">
        <v>0</v>
      </c>
      <c r="E14" s="107">
        <v>0</v>
      </c>
      <c r="F14" s="107">
        <v>249.27323999999999</v>
      </c>
      <c r="G14" s="107">
        <v>555.92521019999981</v>
      </c>
      <c r="H14" s="107">
        <v>0</v>
      </c>
      <c r="I14" s="107">
        <v>345.26997999999998</v>
      </c>
      <c r="J14" s="107">
        <v>20.566119999999998</v>
      </c>
      <c r="K14" s="107">
        <v>334.02335999999997</v>
      </c>
      <c r="L14" s="107">
        <v>0</v>
      </c>
      <c r="M14" s="107">
        <v>0</v>
      </c>
      <c r="N14" s="107">
        <v>14.142479999999999</v>
      </c>
      <c r="O14" s="107">
        <v>0</v>
      </c>
      <c r="P14" s="107">
        <v>0</v>
      </c>
      <c r="Q14" s="107">
        <v>2241.7406799999999</v>
      </c>
      <c r="R14" s="107">
        <v>3258.7462599999999</v>
      </c>
      <c r="S14" s="107">
        <v>0</v>
      </c>
      <c r="T14" s="107">
        <v>44.345269999999999</v>
      </c>
      <c r="U14" s="107">
        <v>345.84665000000001</v>
      </c>
      <c r="V14" s="107">
        <v>0</v>
      </c>
      <c r="W14" s="107">
        <v>0</v>
      </c>
      <c r="X14" s="107">
        <v>318.28199999999998</v>
      </c>
      <c r="Y14" s="107">
        <v>1587.2962600000001</v>
      </c>
      <c r="Z14" s="107">
        <v>275.18390000000005</v>
      </c>
      <c r="AA14" s="107">
        <v>760.85768999999993</v>
      </c>
      <c r="AB14" s="107">
        <v>0</v>
      </c>
      <c r="AC14" s="107">
        <v>94.69332</v>
      </c>
      <c r="AD14" s="107">
        <v>0</v>
      </c>
      <c r="AE14" s="107">
        <v>3753.5048700000002</v>
      </c>
      <c r="AF14" s="133">
        <v>0</v>
      </c>
      <c r="AG14" s="133">
        <v>14199.697290200002</v>
      </c>
    </row>
    <row r="15" spans="1:33" s="331" customFormat="1" ht="12.95" customHeight="1" x14ac:dyDescent="0.2">
      <c r="A15" s="273" t="s">
        <v>2335</v>
      </c>
      <c r="B15" s="107">
        <v>0</v>
      </c>
      <c r="C15" s="107">
        <v>0</v>
      </c>
      <c r="D15" s="107">
        <v>0</v>
      </c>
      <c r="E15" s="107">
        <v>0</v>
      </c>
      <c r="F15" s="107">
        <v>328.18887000000001</v>
      </c>
      <c r="G15" s="107">
        <v>538.51671410000017</v>
      </c>
      <c r="H15" s="107">
        <v>0</v>
      </c>
      <c r="I15" s="107">
        <v>237.37237999999999</v>
      </c>
      <c r="J15" s="107">
        <v>9.5199699999999989</v>
      </c>
      <c r="K15" s="107">
        <v>2.1641599999999999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475.38571999999999</v>
      </c>
      <c r="S15" s="107">
        <v>0</v>
      </c>
      <c r="T15" s="107">
        <v>0</v>
      </c>
      <c r="U15" s="107">
        <v>261.69846999999999</v>
      </c>
      <c r="V15" s="107">
        <v>0</v>
      </c>
      <c r="W15" s="107">
        <v>0</v>
      </c>
      <c r="X15" s="107">
        <v>64.430000000000007</v>
      </c>
      <c r="Y15" s="107">
        <v>773.6338199999999</v>
      </c>
      <c r="Z15" s="107">
        <v>197.26563000000002</v>
      </c>
      <c r="AA15" s="107">
        <v>426.87768</v>
      </c>
      <c r="AB15" s="107">
        <v>0</v>
      </c>
      <c r="AC15" s="107">
        <v>0</v>
      </c>
      <c r="AD15" s="107">
        <v>0</v>
      </c>
      <c r="AE15" s="107">
        <v>144.67453</v>
      </c>
      <c r="AF15" s="133">
        <v>0</v>
      </c>
      <c r="AG15" s="133">
        <v>3459.7279441000001</v>
      </c>
    </row>
    <row r="16" spans="1:33" s="331" customFormat="1" ht="12.95" customHeight="1" x14ac:dyDescent="0.2">
      <c r="A16" s="273" t="s">
        <v>2336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33">
        <v>0</v>
      </c>
      <c r="AG16" s="133">
        <v>0</v>
      </c>
    </row>
    <row r="17" spans="1:33" s="331" customFormat="1" ht="12.95" customHeight="1" x14ac:dyDescent="0.2">
      <c r="A17" s="273" t="s">
        <v>2337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</v>
      </c>
      <c r="AF17" s="133">
        <v>0</v>
      </c>
      <c r="AG17" s="133">
        <v>0</v>
      </c>
    </row>
    <row r="18" spans="1:33" s="331" customFormat="1" ht="12.95" customHeight="1" x14ac:dyDescent="0.2">
      <c r="A18" s="273" t="s">
        <v>2338</v>
      </c>
      <c r="B18" s="107">
        <v>0</v>
      </c>
      <c r="C18" s="107">
        <v>0</v>
      </c>
      <c r="D18" s="107">
        <v>0</v>
      </c>
      <c r="E18" s="107">
        <v>0</v>
      </c>
      <c r="F18" s="107">
        <v>149.16719000000001</v>
      </c>
      <c r="G18" s="107">
        <v>316.11247709999998</v>
      </c>
      <c r="H18" s="107">
        <v>0</v>
      </c>
      <c r="I18" s="107">
        <v>17.00806</v>
      </c>
      <c r="J18" s="107">
        <v>4.5578799999999999</v>
      </c>
      <c r="K18" s="107">
        <v>93.485169999999997</v>
      </c>
      <c r="L18" s="107">
        <v>0</v>
      </c>
      <c r="M18" s="107">
        <v>0</v>
      </c>
      <c r="N18" s="107">
        <v>0</v>
      </c>
      <c r="O18" s="107">
        <v>0</v>
      </c>
      <c r="P18" s="107">
        <v>0</v>
      </c>
      <c r="Q18" s="107">
        <v>0</v>
      </c>
      <c r="R18" s="107">
        <v>31.004159999999999</v>
      </c>
      <c r="S18" s="107">
        <v>0</v>
      </c>
      <c r="T18" s="107">
        <v>14.48847</v>
      </c>
      <c r="U18" s="107">
        <v>265.44528000000003</v>
      </c>
      <c r="V18" s="107">
        <v>0</v>
      </c>
      <c r="W18" s="107">
        <v>0</v>
      </c>
      <c r="X18" s="107">
        <v>71.257000000000005</v>
      </c>
      <c r="Y18" s="107">
        <v>904.23099999999999</v>
      </c>
      <c r="Z18" s="107">
        <v>104.65061999999999</v>
      </c>
      <c r="AA18" s="107">
        <v>481.79507000000001</v>
      </c>
      <c r="AB18" s="107">
        <v>0</v>
      </c>
      <c r="AC18" s="107">
        <v>0</v>
      </c>
      <c r="AD18" s="107">
        <v>0</v>
      </c>
      <c r="AE18" s="107">
        <v>937.60766000000001</v>
      </c>
      <c r="AF18" s="133">
        <v>0</v>
      </c>
      <c r="AG18" s="133">
        <v>3390.8100371</v>
      </c>
    </row>
    <row r="19" spans="1:33" s="1116" customFormat="1" ht="12.95" customHeight="1" x14ac:dyDescent="0.2">
      <c r="A19" s="1213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14"/>
    </row>
    <row r="20" spans="1:33" s="331" customFormat="1" ht="12.95" customHeight="1" x14ac:dyDescent="0.2">
      <c r="A20" s="912" t="s">
        <v>774</v>
      </c>
      <c r="B20" s="123">
        <f>SUM(B21:B28)</f>
        <v>761.37364000000002</v>
      </c>
      <c r="C20" s="123">
        <f t="shared" ref="C20:AG20" si="2">SUM(C21:C28)</f>
        <v>42009.524370000006</v>
      </c>
      <c r="D20" s="123">
        <f t="shared" si="2"/>
        <v>70086.566850000003</v>
      </c>
      <c r="E20" s="123">
        <f t="shared" si="2"/>
        <v>62080.734179999992</v>
      </c>
      <c r="F20" s="123">
        <f t="shared" si="2"/>
        <v>5684.0220200000003</v>
      </c>
      <c r="G20" s="123">
        <f t="shared" si="2"/>
        <v>55244.944819999997</v>
      </c>
      <c r="H20" s="123">
        <f t="shared" si="2"/>
        <v>123147.21912000001</v>
      </c>
      <c r="I20" s="123">
        <f t="shared" si="2"/>
        <v>10606.75828</v>
      </c>
      <c r="J20" s="123">
        <f t="shared" si="2"/>
        <v>160.09311</v>
      </c>
      <c r="K20" s="123">
        <f t="shared" si="2"/>
        <v>1674.6150400000001</v>
      </c>
      <c r="L20" s="123">
        <f t="shared" si="2"/>
        <v>31981.758089999999</v>
      </c>
      <c r="M20" s="123">
        <f t="shared" si="2"/>
        <v>40871.264349999983</v>
      </c>
      <c r="N20" s="123">
        <f t="shared" si="2"/>
        <v>392.02670000000001</v>
      </c>
      <c r="O20" s="123">
        <f t="shared" si="2"/>
        <v>12709.263349999999</v>
      </c>
      <c r="P20" s="123">
        <f t="shared" si="2"/>
        <v>40819.139100000008</v>
      </c>
      <c r="Q20" s="123">
        <f t="shared" si="2"/>
        <v>50619.401380000003</v>
      </c>
      <c r="R20" s="123">
        <f t="shared" si="2"/>
        <v>20060.996239999997</v>
      </c>
      <c r="S20" s="123">
        <f t="shared" si="2"/>
        <v>6729.1627399999988</v>
      </c>
      <c r="T20" s="123">
        <f t="shared" si="2"/>
        <v>161.78114000000002</v>
      </c>
      <c r="U20" s="123">
        <f t="shared" si="2"/>
        <v>5362.7527399999999</v>
      </c>
      <c r="V20" s="123">
        <f t="shared" si="2"/>
        <v>1070.8546899999999</v>
      </c>
      <c r="W20" s="123">
        <f t="shared" si="2"/>
        <v>29303.04232</v>
      </c>
      <c r="X20" s="123">
        <f t="shared" si="2"/>
        <v>1220.4059999999999</v>
      </c>
      <c r="Y20" s="123">
        <f t="shared" si="2"/>
        <v>28978.014080000001</v>
      </c>
      <c r="Z20" s="123">
        <f t="shared" si="2"/>
        <v>473.05900999999994</v>
      </c>
      <c r="AA20" s="123">
        <f t="shared" si="2"/>
        <v>16237.496260000002</v>
      </c>
      <c r="AB20" s="123">
        <f t="shared" si="2"/>
        <v>0</v>
      </c>
      <c r="AC20" s="123">
        <f t="shared" si="2"/>
        <v>10085.926800000001</v>
      </c>
      <c r="AD20" s="123">
        <f t="shared" si="2"/>
        <v>51149.365659999996</v>
      </c>
      <c r="AE20" s="123">
        <f t="shared" si="2"/>
        <v>6460.7173699999994</v>
      </c>
      <c r="AF20" s="123">
        <f t="shared" si="2"/>
        <v>36219.25890001301</v>
      </c>
      <c r="AG20" s="123">
        <f t="shared" si="2"/>
        <v>762361.53835001297</v>
      </c>
    </row>
    <row r="21" spans="1:33" s="331" customFormat="1" ht="12.95" customHeight="1" x14ac:dyDescent="0.2">
      <c r="A21" s="273" t="s">
        <v>2331</v>
      </c>
      <c r="B21" s="107">
        <v>761.37364000000002</v>
      </c>
      <c r="C21" s="107">
        <v>42009.524370000006</v>
      </c>
      <c r="D21" s="107">
        <v>70086.566850000003</v>
      </c>
      <c r="E21" s="107">
        <v>62080.734179999992</v>
      </c>
      <c r="F21" s="107">
        <v>5693.8203200000007</v>
      </c>
      <c r="G21" s="107">
        <v>55244.944819999997</v>
      </c>
      <c r="H21" s="107">
        <v>123147.21912000001</v>
      </c>
      <c r="I21" s="107">
        <v>10606.75828</v>
      </c>
      <c r="J21" s="107">
        <v>116.72653</v>
      </c>
      <c r="K21" s="107">
        <v>1526.6391699999999</v>
      </c>
      <c r="L21" s="107">
        <v>31981.758089999999</v>
      </c>
      <c r="M21" s="107">
        <v>40871.264349999983</v>
      </c>
      <c r="N21" s="107">
        <v>392.02670000000001</v>
      </c>
      <c r="O21" s="107">
        <v>12709.263349999999</v>
      </c>
      <c r="P21" s="107">
        <v>40819.139100000008</v>
      </c>
      <c r="Q21" s="107">
        <v>47883.275130000002</v>
      </c>
      <c r="R21" s="107">
        <v>19697.074439999997</v>
      </c>
      <c r="S21" s="107">
        <v>6729.1627399999988</v>
      </c>
      <c r="T21" s="107">
        <v>159.20832000000001</v>
      </c>
      <c r="U21" s="107">
        <v>4818.6080999999995</v>
      </c>
      <c r="V21" s="107">
        <v>1070.8546899999999</v>
      </c>
      <c r="W21" s="107">
        <v>29303.04232</v>
      </c>
      <c r="X21" s="107">
        <v>953.06299999999999</v>
      </c>
      <c r="Y21" s="107">
        <v>28975.858039999999</v>
      </c>
      <c r="Z21" s="107">
        <v>360.09435999999999</v>
      </c>
      <c r="AA21" s="107">
        <v>15759.947700000001</v>
      </c>
      <c r="AB21" s="107">
        <v>0</v>
      </c>
      <c r="AC21" s="107">
        <v>10085.196400000001</v>
      </c>
      <c r="AD21" s="107">
        <v>51149.365659999996</v>
      </c>
      <c r="AE21" s="107">
        <v>6417.5985099999998</v>
      </c>
      <c r="AF21" s="133">
        <v>36219.25890001301</v>
      </c>
      <c r="AG21" s="133">
        <v>757629.36718001298</v>
      </c>
    </row>
    <row r="22" spans="1:33" s="331" customFormat="1" ht="12.95" customHeight="1" x14ac:dyDescent="0.2">
      <c r="A22" s="273" t="s">
        <v>2332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v>0</v>
      </c>
      <c r="AB22" s="107">
        <v>0</v>
      </c>
      <c r="AC22" s="107">
        <v>0</v>
      </c>
      <c r="AD22" s="107">
        <v>0</v>
      </c>
      <c r="AE22" s="107">
        <v>0</v>
      </c>
      <c r="AF22" s="133">
        <v>0</v>
      </c>
      <c r="AG22" s="133">
        <v>0</v>
      </c>
    </row>
    <row r="23" spans="1:33" s="331" customFormat="1" ht="12.95" customHeight="1" x14ac:dyDescent="0.2">
      <c r="A23" s="273" t="s">
        <v>2333</v>
      </c>
      <c r="B23" s="107">
        <v>0</v>
      </c>
      <c r="C23" s="107">
        <v>0</v>
      </c>
      <c r="D23" s="107">
        <v>0</v>
      </c>
      <c r="E23" s="107">
        <v>0</v>
      </c>
      <c r="F23" s="107">
        <v>-9.7982999999999993</v>
      </c>
      <c r="G23" s="107">
        <v>0</v>
      </c>
      <c r="H23" s="107">
        <v>0</v>
      </c>
      <c r="I23" s="107">
        <v>0</v>
      </c>
      <c r="J23" s="107">
        <v>0.11799999999999999</v>
      </c>
      <c r="K23" s="107">
        <v>3.5600000000000002E-3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498.58815000000004</v>
      </c>
      <c r="R23" s="107">
        <v>0</v>
      </c>
      <c r="S23" s="107">
        <v>0</v>
      </c>
      <c r="T23" s="107">
        <v>0</v>
      </c>
      <c r="U23" s="107">
        <v>31.245999999999999</v>
      </c>
      <c r="V23" s="107">
        <v>0</v>
      </c>
      <c r="W23" s="107">
        <v>0</v>
      </c>
      <c r="X23" s="107">
        <v>267.34300000000002</v>
      </c>
      <c r="Y23" s="107">
        <v>2.15604</v>
      </c>
      <c r="Z23" s="107">
        <v>0</v>
      </c>
      <c r="AA23" s="107">
        <v>116.90494</v>
      </c>
      <c r="AB23" s="107">
        <v>0</v>
      </c>
      <c r="AC23" s="107">
        <v>0.73039999999999994</v>
      </c>
      <c r="AD23" s="107">
        <v>0</v>
      </c>
      <c r="AE23" s="107">
        <v>0</v>
      </c>
      <c r="AF23" s="133">
        <v>0</v>
      </c>
      <c r="AG23" s="133">
        <v>907.29179000000011</v>
      </c>
    </row>
    <row r="24" spans="1:33" s="331" customFormat="1" ht="12.95" customHeight="1" x14ac:dyDescent="0.2">
      <c r="A24" s="273" t="s">
        <v>2334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43.248580000000004</v>
      </c>
      <c r="K24" s="107">
        <v>147.97230999999999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2237.5380999999998</v>
      </c>
      <c r="R24" s="107">
        <v>363.92179999999996</v>
      </c>
      <c r="S24" s="107">
        <v>0</v>
      </c>
      <c r="T24" s="107">
        <v>2.5728200000000001</v>
      </c>
      <c r="U24" s="107">
        <v>225.61912000000001</v>
      </c>
      <c r="V24" s="107">
        <v>0</v>
      </c>
      <c r="W24" s="107">
        <v>0</v>
      </c>
      <c r="X24" s="107">
        <v>0</v>
      </c>
      <c r="Y24" s="107">
        <v>0</v>
      </c>
      <c r="Z24" s="107">
        <v>19.838650000000001</v>
      </c>
      <c r="AA24" s="107">
        <v>360.64362</v>
      </c>
      <c r="AB24" s="107">
        <v>0</v>
      </c>
      <c r="AC24" s="107">
        <v>0</v>
      </c>
      <c r="AD24" s="107">
        <v>0</v>
      </c>
      <c r="AE24" s="107">
        <v>0</v>
      </c>
      <c r="AF24" s="133">
        <v>0</v>
      </c>
      <c r="AG24" s="133">
        <v>3401.3549999999996</v>
      </c>
    </row>
    <row r="25" spans="1:33" s="331" customFormat="1" ht="12.95" customHeight="1" x14ac:dyDescent="0.2">
      <c r="A25" s="273" t="s">
        <v>2335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274.30897999999996</v>
      </c>
      <c r="V25" s="107">
        <v>0</v>
      </c>
      <c r="W25" s="107">
        <v>0</v>
      </c>
      <c r="X25" s="107">
        <v>0</v>
      </c>
      <c r="Y25" s="107">
        <v>0</v>
      </c>
      <c r="Z25" s="107">
        <v>93.126000000000005</v>
      </c>
      <c r="AA25" s="107">
        <v>0</v>
      </c>
      <c r="AB25" s="107">
        <v>0</v>
      </c>
      <c r="AC25" s="107">
        <v>0</v>
      </c>
      <c r="AD25" s="107">
        <v>0</v>
      </c>
      <c r="AE25" s="107">
        <v>43.118859999999998</v>
      </c>
      <c r="AF25" s="133">
        <v>0</v>
      </c>
      <c r="AG25" s="133">
        <v>410.55383999999998</v>
      </c>
    </row>
    <row r="26" spans="1:33" s="331" customFormat="1" ht="12.95" customHeight="1" x14ac:dyDescent="0.2">
      <c r="A26" s="273" t="s">
        <v>2336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133">
        <v>0</v>
      </c>
      <c r="AG26" s="133">
        <v>0</v>
      </c>
    </row>
    <row r="27" spans="1:33" s="331" customFormat="1" ht="12.95" customHeight="1" x14ac:dyDescent="0.2">
      <c r="A27" s="273" t="s">
        <v>2337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0</v>
      </c>
      <c r="AD27" s="107">
        <v>0</v>
      </c>
      <c r="AE27" s="107">
        <v>0</v>
      </c>
      <c r="AF27" s="133">
        <v>0</v>
      </c>
      <c r="AG27" s="133">
        <v>0</v>
      </c>
    </row>
    <row r="28" spans="1:33" s="331" customFormat="1" ht="12.95" customHeight="1" x14ac:dyDescent="0.2">
      <c r="A28" s="273" t="s">
        <v>2338</v>
      </c>
      <c r="B28" s="107">
        <v>0</v>
      </c>
      <c r="C28" s="107">
        <v>0</v>
      </c>
      <c r="D28" s="107">
        <v>0</v>
      </c>
      <c r="E28" s="107">
        <v>0</v>
      </c>
      <c r="F28" s="107">
        <v>0</v>
      </c>
      <c r="G28" s="107">
        <v>0</v>
      </c>
      <c r="H28" s="107">
        <v>0</v>
      </c>
      <c r="I28" s="107">
        <v>0</v>
      </c>
      <c r="J28" s="107">
        <v>0</v>
      </c>
      <c r="K28" s="107">
        <v>0</v>
      </c>
      <c r="L28" s="107">
        <v>0</v>
      </c>
      <c r="M28" s="107">
        <v>0</v>
      </c>
      <c r="N28" s="107">
        <v>0</v>
      </c>
      <c r="O28" s="107">
        <v>0</v>
      </c>
      <c r="P28" s="107">
        <v>0</v>
      </c>
      <c r="Q28" s="107">
        <v>0</v>
      </c>
      <c r="R28" s="107">
        <v>0</v>
      </c>
      <c r="S28" s="107">
        <v>0</v>
      </c>
      <c r="T28" s="107">
        <v>0</v>
      </c>
      <c r="U28" s="107">
        <v>12.970540000000002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7">
        <v>0</v>
      </c>
      <c r="AB28" s="107">
        <v>0</v>
      </c>
      <c r="AC28" s="107">
        <v>0</v>
      </c>
      <c r="AD28" s="107">
        <v>0</v>
      </c>
      <c r="AE28" s="107">
        <v>0</v>
      </c>
      <c r="AF28" s="133">
        <v>0</v>
      </c>
      <c r="AG28" s="133">
        <v>12.970540000000002</v>
      </c>
    </row>
    <row r="29" spans="1:33" s="1182" customFormat="1" ht="12.95" customHeight="1" x14ac:dyDescent="0.2">
      <c r="A29" s="1181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33"/>
    </row>
    <row r="30" spans="1:33" ht="18" customHeight="1" x14ac:dyDescent="0.2">
      <c r="A30" s="1360" t="s">
        <v>765</v>
      </c>
      <c r="B30" s="1326"/>
      <c r="C30" s="1326"/>
      <c r="D30" s="1326"/>
      <c r="E30" s="1326"/>
      <c r="F30" s="1326"/>
      <c r="G30" s="1326"/>
      <c r="H30" s="1326"/>
      <c r="I30" s="1326"/>
      <c r="J30" s="1326"/>
      <c r="K30" s="1326"/>
      <c r="L30" s="1326"/>
      <c r="M30" s="1326"/>
      <c r="N30" s="1326"/>
      <c r="O30" s="1326"/>
      <c r="P30" s="1326"/>
      <c r="Q30" s="1326"/>
      <c r="R30" s="1326"/>
      <c r="S30" s="1326"/>
      <c r="T30" s="1326"/>
      <c r="U30" s="1326"/>
      <c r="V30" s="1326"/>
      <c r="W30" s="1326"/>
      <c r="X30" s="1326"/>
      <c r="Y30" s="1326"/>
      <c r="Z30" s="1326"/>
      <c r="AA30" s="1326"/>
      <c r="AB30" s="1326"/>
      <c r="AC30" s="1326"/>
      <c r="AD30" s="1326"/>
      <c r="AE30" s="1326"/>
      <c r="AF30" s="1326"/>
      <c r="AG30" s="1326"/>
    </row>
    <row r="31" spans="1:33" s="513" customFormat="1" ht="15" x14ac:dyDescent="0.2">
      <c r="A31" s="1216" t="s">
        <v>3872</v>
      </c>
      <c r="B31" s="123">
        <v>1411.4898499999999</v>
      </c>
      <c r="C31" s="123">
        <v>87927.081589999987</v>
      </c>
      <c r="D31" s="123">
        <v>64572.484070000013</v>
      </c>
      <c r="E31" s="123">
        <v>123871.75098</v>
      </c>
      <c r="F31" s="123">
        <v>19709.607210000002</v>
      </c>
      <c r="G31" s="123">
        <v>22483.875387399996</v>
      </c>
      <c r="H31" s="123">
        <v>102610.31729000001</v>
      </c>
      <c r="I31" s="123">
        <v>15395.23726</v>
      </c>
      <c r="J31" s="123">
        <v>357.91753999999997</v>
      </c>
      <c r="K31" s="123">
        <v>2559.7090199999998</v>
      </c>
      <c r="L31" s="123">
        <v>30447.85212</v>
      </c>
      <c r="M31" s="123">
        <v>102337.79737</v>
      </c>
      <c r="N31" s="123">
        <v>341.98971</v>
      </c>
      <c r="O31" s="123">
        <v>10629.41454</v>
      </c>
      <c r="P31" s="123">
        <v>164226.87452000001</v>
      </c>
      <c r="Q31" s="123">
        <v>139383.82132000005</v>
      </c>
      <c r="R31" s="123">
        <v>19606.137569999999</v>
      </c>
      <c r="S31" s="123">
        <v>9182.0949400000009</v>
      </c>
      <c r="T31" s="123">
        <v>1347.3696199999997</v>
      </c>
      <c r="U31" s="123">
        <v>10501.837870000001</v>
      </c>
      <c r="V31" s="123">
        <v>1972.9754700000001</v>
      </c>
      <c r="W31" s="123">
        <v>58135.671589999998</v>
      </c>
      <c r="X31" s="123">
        <v>3693.0410000000002</v>
      </c>
      <c r="Y31" s="123">
        <v>41248.427899999995</v>
      </c>
      <c r="Z31" s="123">
        <v>3423.54826</v>
      </c>
      <c r="AA31" s="123">
        <v>53410.266980000008</v>
      </c>
      <c r="AB31" s="123">
        <v>0</v>
      </c>
      <c r="AC31" s="123">
        <v>1124.4068600000001</v>
      </c>
      <c r="AD31" s="123">
        <v>93841.378680000009</v>
      </c>
      <c r="AE31" s="123">
        <v>142390.47537999999</v>
      </c>
      <c r="AF31" s="123">
        <v>55598.909280000007</v>
      </c>
      <c r="AG31" s="123">
        <v>1383743.7611774001</v>
      </c>
    </row>
    <row r="32" spans="1:33" x14ac:dyDescent="0.2">
      <c r="A32" s="273" t="s">
        <v>1968</v>
      </c>
      <c r="B32" s="107">
        <v>0</v>
      </c>
      <c r="C32" s="107">
        <v>3991.8975399999999</v>
      </c>
      <c r="D32" s="107">
        <v>370.99945000000002</v>
      </c>
      <c r="E32" s="107">
        <v>4332.0626199999997</v>
      </c>
      <c r="F32" s="107">
        <v>-0.97575000000000001</v>
      </c>
      <c r="G32" s="107">
        <v>902.89662000000078</v>
      </c>
      <c r="H32" s="107">
        <v>7204.9356600000001</v>
      </c>
      <c r="I32" s="107">
        <v>172.21514000000002</v>
      </c>
      <c r="J32" s="107">
        <v>26.548310000000001</v>
      </c>
      <c r="K32" s="107">
        <v>207.79684</v>
      </c>
      <c r="L32" s="107">
        <v>0</v>
      </c>
      <c r="M32" s="107">
        <v>3860.0207800000003</v>
      </c>
      <c r="N32" s="107">
        <v>5.8935000000000004</v>
      </c>
      <c r="O32" s="107">
        <v>14.168089999999999</v>
      </c>
      <c r="P32" s="107">
        <v>80.943339999999992</v>
      </c>
      <c r="Q32" s="107">
        <v>47.542329999999993</v>
      </c>
      <c r="R32" s="107">
        <v>1755.8137199999999</v>
      </c>
      <c r="S32" s="107">
        <v>0.28502999999999995</v>
      </c>
      <c r="T32" s="107">
        <v>44.05997</v>
      </c>
      <c r="U32" s="107">
        <v>0</v>
      </c>
      <c r="V32" s="107">
        <v>189.33151000000001</v>
      </c>
      <c r="W32" s="107">
        <v>1127.9425900000001</v>
      </c>
      <c r="X32" s="107">
        <v>0</v>
      </c>
      <c r="Y32" s="107">
        <v>124.20603999999999</v>
      </c>
      <c r="Z32" s="107">
        <v>185.34488000000002</v>
      </c>
      <c r="AA32" s="107">
        <v>2076.0310399999998</v>
      </c>
      <c r="AB32" s="107">
        <v>0</v>
      </c>
      <c r="AC32" s="107">
        <v>101.13957000000001</v>
      </c>
      <c r="AD32" s="107">
        <v>2917.92047</v>
      </c>
      <c r="AE32" s="107">
        <v>1239.5466799999999</v>
      </c>
      <c r="AF32" s="107">
        <v>358.40387000000004</v>
      </c>
      <c r="AG32" s="107">
        <v>31336.969839999991</v>
      </c>
    </row>
    <row r="33" spans="1:33" x14ac:dyDescent="0.2">
      <c r="A33" s="273" t="s">
        <v>1233</v>
      </c>
      <c r="B33" s="107">
        <v>51.668330000000005</v>
      </c>
      <c r="C33" s="107">
        <v>28046.996469999998</v>
      </c>
      <c r="D33" s="107">
        <v>3244.3108900000002</v>
      </c>
      <c r="E33" s="107">
        <v>20187.145820000002</v>
      </c>
      <c r="F33" s="107">
        <v>289.96444000000002</v>
      </c>
      <c r="G33" s="107">
        <v>2943.380957400002</v>
      </c>
      <c r="H33" s="107">
        <v>16475.925900000002</v>
      </c>
      <c r="I33" s="107">
        <v>3134.22354</v>
      </c>
      <c r="J33" s="107">
        <v>50.669620000000002</v>
      </c>
      <c r="K33" s="107">
        <v>459.85942</v>
      </c>
      <c r="L33" s="107">
        <v>2046.2711200000001</v>
      </c>
      <c r="M33" s="107">
        <v>9281.1398100000006</v>
      </c>
      <c r="N33" s="107">
        <v>54.103290000000001</v>
      </c>
      <c r="O33" s="107">
        <v>41.956160000000004</v>
      </c>
      <c r="P33" s="107">
        <v>1494.1234999999999</v>
      </c>
      <c r="Q33" s="107">
        <v>5941.9051600000003</v>
      </c>
      <c r="R33" s="107">
        <v>1271.0260000000001</v>
      </c>
      <c r="S33" s="107">
        <v>422.21901000000003</v>
      </c>
      <c r="T33" s="107">
        <v>120.43277999999999</v>
      </c>
      <c r="U33" s="107">
        <v>1408.0568899999998</v>
      </c>
      <c r="V33" s="107">
        <v>375.99195000000003</v>
      </c>
      <c r="W33" s="107">
        <v>3358.5988500000003</v>
      </c>
      <c r="X33" s="107">
        <v>82.387</v>
      </c>
      <c r="Y33" s="107">
        <v>1311.8727799999999</v>
      </c>
      <c r="Z33" s="107">
        <v>1094.3538600000002</v>
      </c>
      <c r="AA33" s="107">
        <v>26805.859380000002</v>
      </c>
      <c r="AB33" s="107">
        <v>0</v>
      </c>
      <c r="AC33" s="107">
        <v>306.79849999999999</v>
      </c>
      <c r="AD33" s="107">
        <v>6954.4599400000006</v>
      </c>
      <c r="AE33" s="107">
        <v>-11.317530000000001</v>
      </c>
      <c r="AF33" s="107">
        <v>5374.4918399999997</v>
      </c>
      <c r="AG33" s="107">
        <v>142618.87567740004</v>
      </c>
    </row>
    <row r="34" spans="1:33" x14ac:dyDescent="0.2">
      <c r="A34" s="273" t="s">
        <v>1404</v>
      </c>
      <c r="B34" s="107">
        <v>1200.9469899999999</v>
      </c>
      <c r="C34" s="107">
        <v>25247.95334</v>
      </c>
      <c r="D34" s="107">
        <v>35683.948920000003</v>
      </c>
      <c r="E34" s="107">
        <v>53964.02949999999</v>
      </c>
      <c r="F34" s="107">
        <v>3490.2645299999999</v>
      </c>
      <c r="G34" s="107">
        <v>8739.6204399999915</v>
      </c>
      <c r="H34" s="107">
        <v>22958.950410000001</v>
      </c>
      <c r="I34" s="107">
        <v>687.37732999999992</v>
      </c>
      <c r="J34" s="107">
        <v>87.519019999999998</v>
      </c>
      <c r="K34" s="107">
        <v>834.05497000000003</v>
      </c>
      <c r="L34" s="107">
        <v>9935.6597700000002</v>
      </c>
      <c r="M34" s="107">
        <v>43197.984579999997</v>
      </c>
      <c r="N34" s="107">
        <v>96.824550000000002</v>
      </c>
      <c r="O34" s="107">
        <v>2419.4150499999996</v>
      </c>
      <c r="P34" s="107">
        <v>15707.547849999999</v>
      </c>
      <c r="Q34" s="107">
        <v>40391.504580000008</v>
      </c>
      <c r="R34" s="107">
        <v>11126.802200000002</v>
      </c>
      <c r="S34" s="107">
        <v>2087.23936</v>
      </c>
      <c r="T34" s="107">
        <v>9.1818299999999997</v>
      </c>
      <c r="U34" s="107">
        <v>1660.3950400000001</v>
      </c>
      <c r="V34" s="107">
        <v>66.193900000000014</v>
      </c>
      <c r="W34" s="107">
        <v>14348.69859</v>
      </c>
      <c r="X34" s="107">
        <v>1830.6389999999999</v>
      </c>
      <c r="Y34" s="107">
        <v>16429.52792</v>
      </c>
      <c r="Z34" s="107">
        <v>735.11755000000005</v>
      </c>
      <c r="AA34" s="107">
        <v>6824.5064499999999</v>
      </c>
      <c r="AB34" s="107">
        <v>0</v>
      </c>
      <c r="AC34" s="107">
        <v>231.41570000000002</v>
      </c>
      <c r="AD34" s="107">
        <v>29513.25923</v>
      </c>
      <c r="AE34" s="107">
        <v>898.88770999999997</v>
      </c>
      <c r="AF34" s="107">
        <v>19730.506350000003</v>
      </c>
      <c r="AG34" s="107">
        <v>370135.97265999997</v>
      </c>
    </row>
    <row r="35" spans="1:33" x14ac:dyDescent="0.2">
      <c r="A35" s="291" t="s">
        <v>1405</v>
      </c>
      <c r="B35" s="107">
        <v>158.87452999999999</v>
      </c>
      <c r="C35" s="107">
        <v>7190.1916800000008</v>
      </c>
      <c r="D35" s="107">
        <v>9102.7702999999983</v>
      </c>
      <c r="E35" s="107">
        <v>4722.9190899999985</v>
      </c>
      <c r="F35" s="107">
        <v>2515.7740699999999</v>
      </c>
      <c r="G35" s="107">
        <v>217.54335000000123</v>
      </c>
      <c r="H35" s="107">
        <v>7245.4427100000003</v>
      </c>
      <c r="I35" s="107">
        <v>27.823130000000003</v>
      </c>
      <c r="J35" s="107">
        <v>5.2039999999999996E-2</v>
      </c>
      <c r="K35" s="107">
        <v>41.261900000000004</v>
      </c>
      <c r="L35" s="107">
        <v>1281.0467699999999</v>
      </c>
      <c r="M35" s="107">
        <v>3865.97316</v>
      </c>
      <c r="N35" s="107">
        <v>0</v>
      </c>
      <c r="O35" s="107">
        <v>450.16927000000004</v>
      </c>
      <c r="P35" s="107">
        <v>1003.4063400000001</v>
      </c>
      <c r="Q35" s="107">
        <v>2054.2411899999997</v>
      </c>
      <c r="R35" s="107">
        <v>91.177949999999996</v>
      </c>
      <c r="S35" s="107">
        <v>1547.6225099999999</v>
      </c>
      <c r="T35" s="107">
        <v>1.7055</v>
      </c>
      <c r="U35" s="107">
        <v>1800.65815</v>
      </c>
      <c r="V35" s="107">
        <v>29.437819999999999</v>
      </c>
      <c r="W35" s="107">
        <v>3587.8498999999997</v>
      </c>
      <c r="X35" s="107">
        <v>4.3540000000000001</v>
      </c>
      <c r="Y35" s="107">
        <v>1854.63122</v>
      </c>
      <c r="Z35" s="107">
        <v>22.89066</v>
      </c>
      <c r="AA35" s="107">
        <v>2930.0852200000004</v>
      </c>
      <c r="AB35" s="107">
        <v>0</v>
      </c>
      <c r="AC35" s="107">
        <v>20.521519999999999</v>
      </c>
      <c r="AD35" s="107">
        <v>14476.305609999999</v>
      </c>
      <c r="AE35" s="107">
        <v>6.6920000000000007E-2</v>
      </c>
      <c r="AF35" s="107">
        <v>1051.6760800000002</v>
      </c>
      <c r="AG35" s="107">
        <v>67296.472590000005</v>
      </c>
    </row>
    <row r="36" spans="1:33" x14ac:dyDescent="0.2">
      <c r="A36" s="257" t="s">
        <v>1235</v>
      </c>
      <c r="B36" s="107">
        <v>0</v>
      </c>
      <c r="C36" s="107">
        <v>3603.6193100000005</v>
      </c>
      <c r="D36" s="107">
        <v>3603.2963</v>
      </c>
      <c r="E36" s="107">
        <v>19649.392100000001</v>
      </c>
      <c r="F36" s="107">
        <v>1372.6385</v>
      </c>
      <c r="G36" s="107">
        <v>6480.4902999999986</v>
      </c>
      <c r="H36" s="107">
        <v>24368.487289999997</v>
      </c>
      <c r="I36" s="107">
        <v>3743.1865699999998</v>
      </c>
      <c r="J36" s="107">
        <v>151.54184000000001</v>
      </c>
      <c r="K36" s="107">
        <v>718.84294</v>
      </c>
      <c r="L36" s="107">
        <v>6926.8494299999993</v>
      </c>
      <c r="M36" s="107">
        <v>22494.602709999996</v>
      </c>
      <c r="N36" s="107">
        <v>162.91359</v>
      </c>
      <c r="O36" s="107">
        <v>5258.90672</v>
      </c>
      <c r="P36" s="107">
        <v>6694.27646</v>
      </c>
      <c r="Q36" s="107">
        <v>19489.353579999999</v>
      </c>
      <c r="R36" s="107">
        <v>650.29700000000003</v>
      </c>
      <c r="S36" s="107">
        <v>2481.4537200000004</v>
      </c>
      <c r="T36" s="107">
        <v>29.673959999999997</v>
      </c>
      <c r="U36" s="107">
        <v>1252.4617800000001</v>
      </c>
      <c r="V36" s="107">
        <v>91.234849999999994</v>
      </c>
      <c r="W36" s="107">
        <v>18430.249969999997</v>
      </c>
      <c r="X36" s="107">
        <v>1021.776</v>
      </c>
      <c r="Y36" s="107">
        <v>5823.2912000000006</v>
      </c>
      <c r="Z36" s="107">
        <v>322.19639000000001</v>
      </c>
      <c r="AA36" s="107">
        <v>3654.3951000000002</v>
      </c>
      <c r="AB36" s="107">
        <v>0</v>
      </c>
      <c r="AC36" s="107">
        <v>196.79141000000001</v>
      </c>
      <c r="AD36" s="107">
        <v>25584.8482</v>
      </c>
      <c r="AE36" s="107">
        <v>134.88126</v>
      </c>
      <c r="AF36" s="107">
        <v>13765.75258</v>
      </c>
      <c r="AG36" s="107">
        <v>198157.70105999999</v>
      </c>
    </row>
    <row r="37" spans="1:33" x14ac:dyDescent="0.2">
      <c r="A37" s="257" t="s">
        <v>1951</v>
      </c>
      <c r="B37" s="107">
        <v>0</v>
      </c>
      <c r="C37" s="107">
        <v>10595.915630000001</v>
      </c>
      <c r="D37" s="107">
        <v>4035.7831900000001</v>
      </c>
      <c r="E37" s="107">
        <v>10631.018410000002</v>
      </c>
      <c r="F37" s="107">
        <v>324.67124999999999</v>
      </c>
      <c r="G37" s="107">
        <v>2677.2932199999996</v>
      </c>
      <c r="H37" s="107">
        <v>14866.331529999999</v>
      </c>
      <c r="I37" s="107">
        <v>7630.4115499999998</v>
      </c>
      <c r="J37" s="107">
        <v>41.586709999999997</v>
      </c>
      <c r="K37" s="107">
        <v>297.89294999999998</v>
      </c>
      <c r="L37" s="107">
        <v>3973.33988</v>
      </c>
      <c r="M37" s="107">
        <v>9526.2462599999999</v>
      </c>
      <c r="N37" s="107">
        <v>22.25478</v>
      </c>
      <c r="O37" s="107">
        <v>1532.2614699999999</v>
      </c>
      <c r="P37" s="107">
        <v>3220.331889999999</v>
      </c>
      <c r="Q37" s="107">
        <v>7163.862720000001</v>
      </c>
      <c r="R37" s="107">
        <v>515.38522</v>
      </c>
      <c r="S37" s="107">
        <v>1364.4199799999999</v>
      </c>
      <c r="T37" s="107">
        <v>5.79589</v>
      </c>
      <c r="U37" s="107">
        <v>1570.4230600000001</v>
      </c>
      <c r="V37" s="107">
        <v>162.24249</v>
      </c>
      <c r="W37" s="107">
        <v>14664.631640000001</v>
      </c>
      <c r="X37" s="107">
        <v>753.88499999999999</v>
      </c>
      <c r="Y37" s="107">
        <v>9514.2253699999983</v>
      </c>
      <c r="Z37" s="107">
        <v>981.08614</v>
      </c>
      <c r="AA37" s="107">
        <v>4888.0819000000001</v>
      </c>
      <c r="AB37" s="107">
        <v>0</v>
      </c>
      <c r="AC37" s="107">
        <v>267.74015999999995</v>
      </c>
      <c r="AD37" s="107">
        <v>13133.80495</v>
      </c>
      <c r="AE37" s="107">
        <v>1382.7112400000001</v>
      </c>
      <c r="AF37" s="107">
        <v>5200.3245499999994</v>
      </c>
      <c r="AG37" s="107">
        <v>130943.95903000003</v>
      </c>
    </row>
    <row r="38" spans="1:33" x14ac:dyDescent="0.2">
      <c r="A38" s="257" t="s">
        <v>1923</v>
      </c>
      <c r="B38" s="107">
        <v>0</v>
      </c>
      <c r="C38" s="107">
        <v>440.57468999999998</v>
      </c>
      <c r="D38" s="107">
        <v>54.625219999999999</v>
      </c>
      <c r="E38" s="107">
        <v>0</v>
      </c>
      <c r="F38" s="107">
        <v>0</v>
      </c>
      <c r="G38" s="107">
        <v>26.475180000000002</v>
      </c>
      <c r="H38" s="107">
        <v>1.5049999999999999</v>
      </c>
      <c r="I38" s="107">
        <v>0</v>
      </c>
      <c r="J38" s="107">
        <v>0</v>
      </c>
      <c r="K38" s="107">
        <v>0</v>
      </c>
      <c r="L38" s="107">
        <v>0</v>
      </c>
      <c r="M38" s="107">
        <v>606.66812000000004</v>
      </c>
      <c r="N38" s="107">
        <v>0</v>
      </c>
      <c r="O38" s="107">
        <v>0</v>
      </c>
      <c r="P38" s="107">
        <v>1073.5416</v>
      </c>
      <c r="Q38" s="107">
        <v>1673.59647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v>0</v>
      </c>
      <c r="AB38" s="107">
        <v>0</v>
      </c>
      <c r="AC38" s="107">
        <v>0</v>
      </c>
      <c r="AD38" s="107">
        <v>0</v>
      </c>
      <c r="AE38" s="107">
        <v>659.57745</v>
      </c>
      <c r="AF38" s="107">
        <v>0</v>
      </c>
      <c r="AG38" s="107">
        <v>4536.5637299999999</v>
      </c>
    </row>
    <row r="39" spans="1:33" x14ac:dyDescent="0.2">
      <c r="A39" s="257" t="s">
        <v>1972</v>
      </c>
      <c r="B39" s="107">
        <v>0</v>
      </c>
      <c r="C39" s="107">
        <v>463.45170999999993</v>
      </c>
      <c r="D39" s="107">
        <v>450.16530999999998</v>
      </c>
      <c r="E39" s="107">
        <v>567.33361000000002</v>
      </c>
      <c r="F39" s="107">
        <v>260.90098</v>
      </c>
      <c r="G39" s="107">
        <v>0</v>
      </c>
      <c r="H39" s="107">
        <v>1256.0326699999998</v>
      </c>
      <c r="I39" s="107">
        <v>0</v>
      </c>
      <c r="J39" s="107">
        <v>0</v>
      </c>
      <c r="K39" s="107">
        <v>0</v>
      </c>
      <c r="L39" s="107">
        <v>34.079940000000001</v>
      </c>
      <c r="M39" s="107">
        <v>3068.08347</v>
      </c>
      <c r="N39" s="107">
        <v>0</v>
      </c>
      <c r="O39" s="107">
        <v>6.9700500000000005</v>
      </c>
      <c r="P39" s="107">
        <v>2610.52304</v>
      </c>
      <c r="Q39" s="107">
        <v>792.0367</v>
      </c>
      <c r="R39" s="107">
        <v>142.65278000000001</v>
      </c>
      <c r="S39" s="107">
        <v>44.584580000000003</v>
      </c>
      <c r="T39" s="107">
        <v>13.935639999999999</v>
      </c>
      <c r="U39" s="107">
        <v>36.831710000000001</v>
      </c>
      <c r="V39" s="107">
        <v>2.3374800000000002</v>
      </c>
      <c r="W39" s="107">
        <v>183.39881</v>
      </c>
      <c r="X39" s="107">
        <v>0</v>
      </c>
      <c r="Y39" s="107">
        <v>0</v>
      </c>
      <c r="Z39" s="107">
        <v>0</v>
      </c>
      <c r="AA39" s="107">
        <v>123.73125</v>
      </c>
      <c r="AB39" s="107">
        <v>0</v>
      </c>
      <c r="AC39" s="107">
        <v>0</v>
      </c>
      <c r="AD39" s="107">
        <v>128.33676</v>
      </c>
      <c r="AE39" s="107">
        <v>3512.24431</v>
      </c>
      <c r="AF39" s="107">
        <v>178.87904999999998</v>
      </c>
      <c r="AG39" s="107">
        <v>13876.509850000002</v>
      </c>
    </row>
    <row r="40" spans="1:33" x14ac:dyDescent="0.2">
      <c r="A40" s="257" t="s">
        <v>1973</v>
      </c>
      <c r="B40" s="107">
        <v>0</v>
      </c>
      <c r="C40" s="107">
        <v>6203.3104699999994</v>
      </c>
      <c r="D40" s="107">
        <v>6259.3158400000002</v>
      </c>
      <c r="E40" s="107">
        <v>7744.8353900000002</v>
      </c>
      <c r="F40" s="107">
        <v>8423.0242200000012</v>
      </c>
      <c r="G40" s="107">
        <v>434.67831999999999</v>
      </c>
      <c r="H40" s="107">
        <v>5638.1881900000008</v>
      </c>
      <c r="I40" s="107">
        <v>0</v>
      </c>
      <c r="J40" s="107">
        <v>0</v>
      </c>
      <c r="K40" s="107">
        <v>0</v>
      </c>
      <c r="L40" s="107">
        <v>5250.6969300000001</v>
      </c>
      <c r="M40" s="107">
        <v>1306.14922</v>
      </c>
      <c r="N40" s="107">
        <v>0</v>
      </c>
      <c r="O40" s="107">
        <v>505.16545000000002</v>
      </c>
      <c r="P40" s="107">
        <v>105624.66946999999</v>
      </c>
      <c r="Q40" s="107">
        <v>44059.805950000002</v>
      </c>
      <c r="R40" s="107">
        <v>3352.4304500000003</v>
      </c>
      <c r="S40" s="107">
        <v>947.36234000000002</v>
      </c>
      <c r="T40" s="107">
        <v>945.85613999999998</v>
      </c>
      <c r="U40" s="107">
        <v>1700.64202</v>
      </c>
      <c r="V40" s="107">
        <v>685.38417000000004</v>
      </c>
      <c r="W40" s="107">
        <v>1651.8366100000001</v>
      </c>
      <c r="X40" s="107">
        <v>0</v>
      </c>
      <c r="Y40" s="107">
        <v>1721.5339799999999</v>
      </c>
      <c r="Z40" s="107">
        <v>31.06362</v>
      </c>
      <c r="AA40" s="107">
        <v>580.75406000000009</v>
      </c>
      <c r="AB40" s="107">
        <v>0</v>
      </c>
      <c r="AC40" s="107">
        <v>0</v>
      </c>
      <c r="AD40" s="107">
        <v>991.77948000000004</v>
      </c>
      <c r="AE40" s="107">
        <v>36846.857149999996</v>
      </c>
      <c r="AF40" s="107">
        <v>2313.1922500000001</v>
      </c>
      <c r="AG40" s="107">
        <v>243218.53172</v>
      </c>
    </row>
    <row r="41" spans="1:33" x14ac:dyDescent="0.2">
      <c r="A41" s="257" t="s">
        <v>1974</v>
      </c>
      <c r="B41" s="107">
        <v>0</v>
      </c>
      <c r="C41" s="107">
        <v>0</v>
      </c>
      <c r="D41" s="107">
        <v>0</v>
      </c>
      <c r="E41" s="107">
        <v>0</v>
      </c>
      <c r="F41" s="107">
        <v>1215.00307</v>
      </c>
      <c r="G41" s="107">
        <v>0</v>
      </c>
      <c r="H41" s="107">
        <v>698.68966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0</v>
      </c>
      <c r="P41" s="107">
        <v>188.33642</v>
      </c>
      <c r="Q41" s="107">
        <v>49.298190000000005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356.02654999999999</v>
      </c>
      <c r="X41" s="107">
        <v>0</v>
      </c>
      <c r="Y41" s="107">
        <v>4150.4398000000001</v>
      </c>
      <c r="Z41" s="107">
        <v>0</v>
      </c>
      <c r="AA41" s="107">
        <v>0</v>
      </c>
      <c r="AB41" s="107">
        <v>0</v>
      </c>
      <c r="AC41" s="107">
        <v>0</v>
      </c>
      <c r="AD41" s="107">
        <v>0</v>
      </c>
      <c r="AE41" s="107">
        <v>732.90031999999997</v>
      </c>
      <c r="AF41" s="107">
        <v>0</v>
      </c>
      <c r="AG41" s="107">
        <v>7390.6940100000002</v>
      </c>
    </row>
    <row r="42" spans="1:33" x14ac:dyDescent="0.2">
      <c r="A42" s="257" t="s">
        <v>1975</v>
      </c>
      <c r="B42" s="107">
        <v>0</v>
      </c>
      <c r="C42" s="107">
        <v>2117.4588600000002</v>
      </c>
      <c r="D42" s="107">
        <v>1693.4500600000001</v>
      </c>
      <c r="E42" s="107">
        <v>2028.0811600000002</v>
      </c>
      <c r="F42" s="107">
        <v>1614.1463200000001</v>
      </c>
      <c r="G42" s="107">
        <v>61.497</v>
      </c>
      <c r="H42" s="107">
        <v>1669.26783</v>
      </c>
      <c r="I42" s="107">
        <v>0</v>
      </c>
      <c r="J42" s="107">
        <v>0</v>
      </c>
      <c r="K42" s="107">
        <v>0</v>
      </c>
      <c r="L42" s="107">
        <v>960.38531999999998</v>
      </c>
      <c r="M42" s="107">
        <v>5111.9150300000001</v>
      </c>
      <c r="N42" s="107">
        <v>0</v>
      </c>
      <c r="O42" s="107">
        <v>40.931719999999999</v>
      </c>
      <c r="P42" s="107">
        <v>23716.358239999998</v>
      </c>
      <c r="Q42" s="107">
        <v>15704.11146</v>
      </c>
      <c r="R42" s="107">
        <v>614.63033999999993</v>
      </c>
      <c r="S42" s="107">
        <v>274.19709999999998</v>
      </c>
      <c r="T42" s="107">
        <v>170.22301000000002</v>
      </c>
      <c r="U42" s="107">
        <v>1072.36922</v>
      </c>
      <c r="V42" s="107">
        <v>355.8569</v>
      </c>
      <c r="W42" s="107">
        <v>389.95764000000003</v>
      </c>
      <c r="X42" s="107">
        <v>0</v>
      </c>
      <c r="Y42" s="107">
        <v>318.69959</v>
      </c>
      <c r="Z42" s="107">
        <v>41.647280000000002</v>
      </c>
      <c r="AA42" s="107">
        <v>4152.9326300000002</v>
      </c>
      <c r="AB42" s="107">
        <v>0</v>
      </c>
      <c r="AC42" s="107">
        <v>0</v>
      </c>
      <c r="AD42" s="107">
        <v>140.66404</v>
      </c>
      <c r="AE42" s="107">
        <v>95015.113200000007</v>
      </c>
      <c r="AF42" s="107">
        <v>7504.1259400000008</v>
      </c>
      <c r="AG42" s="107">
        <v>164768.01989</v>
      </c>
    </row>
    <row r="43" spans="1:33" x14ac:dyDescent="0.2">
      <c r="A43" s="273" t="s">
        <v>1914</v>
      </c>
      <c r="B43" s="107">
        <v>0</v>
      </c>
      <c r="C43" s="107">
        <v>7.78071</v>
      </c>
      <c r="D43" s="107">
        <v>0</v>
      </c>
      <c r="E43" s="107">
        <v>0.255</v>
      </c>
      <c r="F43" s="107">
        <v>204.19557999999998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24.401409999999998</v>
      </c>
      <c r="M43" s="107">
        <v>0</v>
      </c>
      <c r="N43" s="107">
        <v>0</v>
      </c>
      <c r="O43" s="107">
        <v>0</v>
      </c>
      <c r="P43" s="107">
        <v>1443.6882700000001</v>
      </c>
      <c r="Q43" s="107">
        <v>193.51902999999999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13.00001</v>
      </c>
      <c r="X43" s="107">
        <v>0</v>
      </c>
      <c r="Y43" s="107">
        <v>0</v>
      </c>
      <c r="Z43" s="107">
        <v>0</v>
      </c>
      <c r="AA43" s="107">
        <v>0</v>
      </c>
      <c r="AB43" s="107">
        <v>0</v>
      </c>
      <c r="AC43" s="107">
        <v>0</v>
      </c>
      <c r="AD43" s="107">
        <v>0</v>
      </c>
      <c r="AE43" s="107">
        <v>145.66354999999999</v>
      </c>
      <c r="AF43" s="107">
        <v>0</v>
      </c>
      <c r="AG43" s="107">
        <v>2032.5035599999999</v>
      </c>
    </row>
    <row r="44" spans="1:33" x14ac:dyDescent="0.2">
      <c r="A44" s="273" t="s">
        <v>1857</v>
      </c>
      <c r="B44" s="107">
        <v>0</v>
      </c>
      <c r="C44" s="107">
        <v>0</v>
      </c>
      <c r="D44" s="107">
        <v>0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45.406190000000002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07">
        <v>0</v>
      </c>
      <c r="AE44" s="107">
        <v>0</v>
      </c>
      <c r="AF44" s="107">
        <v>0</v>
      </c>
      <c r="AG44" s="107">
        <v>45.406190000000002</v>
      </c>
    </row>
    <row r="45" spans="1:33" x14ac:dyDescent="0.2">
      <c r="A45" s="273" t="s">
        <v>3766</v>
      </c>
      <c r="B45" s="107">
        <v>0</v>
      </c>
      <c r="C45" s="107">
        <v>17.468799999999998</v>
      </c>
      <c r="D45" s="107">
        <v>73.81859</v>
      </c>
      <c r="E45" s="107">
        <v>32.745280000000001</v>
      </c>
      <c r="F45" s="107">
        <v>0</v>
      </c>
      <c r="G45" s="107">
        <v>0</v>
      </c>
      <c r="H45" s="107">
        <v>91.440799999999996</v>
      </c>
      <c r="I45" s="107">
        <v>0</v>
      </c>
      <c r="J45" s="107">
        <v>0</v>
      </c>
      <c r="K45" s="107">
        <v>0</v>
      </c>
      <c r="L45" s="107">
        <v>0</v>
      </c>
      <c r="M45" s="107">
        <v>19.014230000000001</v>
      </c>
      <c r="N45" s="107">
        <v>0</v>
      </c>
      <c r="O45" s="107">
        <v>6.84</v>
      </c>
      <c r="P45" s="107">
        <v>1115.24927</v>
      </c>
      <c r="Q45" s="107">
        <v>1541.35556</v>
      </c>
      <c r="R45" s="107">
        <v>77.741280000000003</v>
      </c>
      <c r="S45" s="107">
        <v>0.32020999999999999</v>
      </c>
      <c r="T45" s="107">
        <v>0</v>
      </c>
      <c r="U45" s="107">
        <v>0</v>
      </c>
      <c r="V45" s="107">
        <v>14.964399999999999</v>
      </c>
      <c r="W45" s="107">
        <v>21.340799999999998</v>
      </c>
      <c r="X45" s="107">
        <v>0</v>
      </c>
      <c r="Y45" s="107">
        <v>0</v>
      </c>
      <c r="Z45" s="107">
        <v>0</v>
      </c>
      <c r="AA45" s="107">
        <v>993.33657999999991</v>
      </c>
      <c r="AB45" s="107">
        <v>0</v>
      </c>
      <c r="AC45" s="107">
        <v>0</v>
      </c>
      <c r="AD45" s="107">
        <v>0</v>
      </c>
      <c r="AE45" s="107">
        <v>1805.2183200000002</v>
      </c>
      <c r="AF45" s="107">
        <v>121.55677</v>
      </c>
      <c r="AG45" s="107">
        <v>5932.4108900000001</v>
      </c>
    </row>
    <row r="46" spans="1:33" x14ac:dyDescent="0.2">
      <c r="A46" s="273" t="s">
        <v>1858</v>
      </c>
      <c r="B46" s="107">
        <v>0</v>
      </c>
      <c r="C46" s="107">
        <v>0.46238000000000001</v>
      </c>
      <c r="D46" s="107">
        <v>0</v>
      </c>
      <c r="E46" s="107">
        <v>11.933</v>
      </c>
      <c r="F46" s="107">
        <v>0</v>
      </c>
      <c r="G46" s="107">
        <v>0</v>
      </c>
      <c r="H46" s="107">
        <v>135.11964</v>
      </c>
      <c r="I46" s="107">
        <v>0</v>
      </c>
      <c r="J46" s="107">
        <v>0</v>
      </c>
      <c r="K46" s="107">
        <v>0</v>
      </c>
      <c r="L46" s="107">
        <v>15.121549999999999</v>
      </c>
      <c r="M46" s="107">
        <v>0</v>
      </c>
      <c r="N46" s="107">
        <v>0</v>
      </c>
      <c r="O46" s="107">
        <v>352.63056</v>
      </c>
      <c r="P46" s="107">
        <v>253.87882999999999</v>
      </c>
      <c r="Q46" s="107">
        <v>236.28220999999999</v>
      </c>
      <c r="R46" s="107">
        <v>8.1806300000000007</v>
      </c>
      <c r="S46" s="107">
        <v>12.3911</v>
      </c>
      <c r="T46" s="107">
        <v>6.5048999999999992</v>
      </c>
      <c r="U46" s="107">
        <v>0</v>
      </c>
      <c r="V46" s="107">
        <v>0</v>
      </c>
      <c r="W46" s="107">
        <v>2.1396299999999999</v>
      </c>
      <c r="X46" s="107">
        <v>0</v>
      </c>
      <c r="Y46" s="107">
        <v>0</v>
      </c>
      <c r="Z46" s="107">
        <v>9.84788</v>
      </c>
      <c r="AA46" s="107">
        <v>380.55336999999997</v>
      </c>
      <c r="AB46" s="107">
        <v>0</v>
      </c>
      <c r="AC46" s="107">
        <v>0</v>
      </c>
      <c r="AD46" s="107">
        <v>0</v>
      </c>
      <c r="AE46" s="107">
        <v>28.1248</v>
      </c>
      <c r="AF46" s="107">
        <v>0</v>
      </c>
      <c r="AG46" s="107">
        <v>1453.1704799999998</v>
      </c>
    </row>
    <row r="47" spans="1:33" x14ac:dyDescent="0.2">
      <c r="A47" s="89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</row>
    <row r="48" spans="1:33" s="513" customFormat="1" ht="15" x14ac:dyDescent="0.2">
      <c r="A48" s="1216" t="s">
        <v>3873</v>
      </c>
      <c r="B48" s="123">
        <v>216.46245999999999</v>
      </c>
      <c r="C48" s="123">
        <v>28333.912659999998</v>
      </c>
      <c r="D48" s="123">
        <v>23813.220310000001</v>
      </c>
      <c r="E48" s="123">
        <v>48177.121740000002</v>
      </c>
      <c r="F48" s="123">
        <v>5314.337199999999</v>
      </c>
      <c r="G48" s="123">
        <v>17427.315280000003</v>
      </c>
      <c r="H48" s="123">
        <v>52757.731299999992</v>
      </c>
      <c r="I48" s="123">
        <v>2947.4577899999999</v>
      </c>
      <c r="J48" s="123">
        <v>1907.1943399999998</v>
      </c>
      <c r="K48" s="123">
        <v>1847.3769499999999</v>
      </c>
      <c r="L48" s="123">
        <v>15509.480220000001</v>
      </c>
      <c r="M48" s="123">
        <v>48982.967950000006</v>
      </c>
      <c r="N48" s="123">
        <v>173.51016000000001</v>
      </c>
      <c r="O48" s="123">
        <v>4802.5162</v>
      </c>
      <c r="P48" s="123">
        <v>29927.262640000004</v>
      </c>
      <c r="Q48" s="123">
        <v>23953.671010000002</v>
      </c>
      <c r="R48" s="123">
        <v>5506.0562200000004</v>
      </c>
      <c r="S48" s="123">
        <v>3739.4161300000001</v>
      </c>
      <c r="T48" s="123">
        <v>196.9092</v>
      </c>
      <c r="U48" s="123">
        <v>1253.3759399999999</v>
      </c>
      <c r="V48" s="123">
        <v>592.24955</v>
      </c>
      <c r="W48" s="123">
        <v>23460.754160000004</v>
      </c>
      <c r="X48" s="123">
        <v>684.15099999999995</v>
      </c>
      <c r="Y48" s="123">
        <v>18882.563699999999</v>
      </c>
      <c r="Z48" s="123">
        <v>1843.3623600000001</v>
      </c>
      <c r="AA48" s="123">
        <v>21925.117237999999</v>
      </c>
      <c r="AB48" s="123">
        <v>0</v>
      </c>
      <c r="AC48" s="123">
        <v>1273.1579099999999</v>
      </c>
      <c r="AD48" s="123">
        <v>34318.541150000005</v>
      </c>
      <c r="AE48" s="123">
        <v>10989.95997</v>
      </c>
      <c r="AF48" s="123">
        <v>27172.883190002409</v>
      </c>
      <c r="AG48" s="123">
        <v>457930.03592800256</v>
      </c>
    </row>
    <row r="49" spans="1:33" x14ac:dyDescent="0.2">
      <c r="A49" s="273" t="s">
        <v>1968</v>
      </c>
      <c r="B49" s="107">
        <v>0</v>
      </c>
      <c r="C49" s="107">
        <v>758.44481999999994</v>
      </c>
      <c r="D49" s="107">
        <v>417.89388000000002</v>
      </c>
      <c r="E49" s="107">
        <v>1236.9069500000001</v>
      </c>
      <c r="F49" s="107">
        <v>395.13121000000001</v>
      </c>
      <c r="G49" s="107">
        <v>530.66691999999989</v>
      </c>
      <c r="H49" s="107">
        <v>2236.5496999999996</v>
      </c>
      <c r="I49" s="107">
        <v>37.248339999999999</v>
      </c>
      <c r="J49" s="107">
        <v>5.5277799999999999</v>
      </c>
      <c r="K49" s="107">
        <v>117.43713000000001</v>
      </c>
      <c r="L49" s="107">
        <v>0</v>
      </c>
      <c r="M49" s="107">
        <v>911.48482999999999</v>
      </c>
      <c r="N49" s="107">
        <v>10.386040000000001</v>
      </c>
      <c r="O49" s="107">
        <v>14.156000000000001</v>
      </c>
      <c r="P49" s="107">
        <v>61.510280000000002</v>
      </c>
      <c r="Q49" s="107">
        <v>24.711660000000002</v>
      </c>
      <c r="R49" s="107">
        <v>157.09066000000001</v>
      </c>
      <c r="S49" s="107">
        <v>2.2629999999999999</v>
      </c>
      <c r="T49" s="107">
        <v>4.6420399999999997</v>
      </c>
      <c r="U49" s="107">
        <v>0</v>
      </c>
      <c r="V49" s="107">
        <v>25.395479999999999</v>
      </c>
      <c r="W49" s="107">
        <v>622.80617000000007</v>
      </c>
      <c r="X49" s="107">
        <v>0</v>
      </c>
      <c r="Y49" s="107">
        <v>12.187580000000001</v>
      </c>
      <c r="Z49" s="107">
        <v>53.314999999999998</v>
      </c>
      <c r="AA49" s="107">
        <v>278.99874999999997</v>
      </c>
      <c r="AB49" s="107">
        <v>0</v>
      </c>
      <c r="AC49" s="107">
        <v>16.33756</v>
      </c>
      <c r="AD49" s="107">
        <v>615.90625999999997</v>
      </c>
      <c r="AE49" s="107">
        <v>70.859750000000005</v>
      </c>
      <c r="AF49" s="107">
        <v>160.12110000000001</v>
      </c>
      <c r="AG49" s="107">
        <v>8777.9788900000003</v>
      </c>
    </row>
    <row r="50" spans="1:33" x14ac:dyDescent="0.2">
      <c r="A50" s="273" t="s">
        <v>1233</v>
      </c>
      <c r="B50" s="107">
        <v>0</v>
      </c>
      <c r="C50" s="107">
        <v>2462.1216600000002</v>
      </c>
      <c r="D50" s="107">
        <v>786.37218999999993</v>
      </c>
      <c r="E50" s="107">
        <v>6275.5302899999997</v>
      </c>
      <c r="F50" s="107">
        <v>-2.6607399999999997</v>
      </c>
      <c r="G50" s="107">
        <v>535.28882999999996</v>
      </c>
      <c r="H50" s="107">
        <v>9069.1081400000003</v>
      </c>
      <c r="I50" s="107">
        <v>525.22593000000006</v>
      </c>
      <c r="J50" s="107">
        <v>1563.38005</v>
      </c>
      <c r="K50" s="107">
        <v>368.13965999999999</v>
      </c>
      <c r="L50" s="107">
        <v>485.70759000000004</v>
      </c>
      <c r="M50" s="107">
        <v>11671.484640000002</v>
      </c>
      <c r="N50" s="107">
        <v>22.28547</v>
      </c>
      <c r="O50" s="107">
        <v>33.200849999999996</v>
      </c>
      <c r="P50" s="107">
        <v>202.72439000000003</v>
      </c>
      <c r="Q50" s="107">
        <v>410.35764999999998</v>
      </c>
      <c r="R50" s="107">
        <v>299.71578</v>
      </c>
      <c r="S50" s="107">
        <v>140.56585000000001</v>
      </c>
      <c r="T50" s="107">
        <v>185.29888</v>
      </c>
      <c r="U50" s="107">
        <v>22.845580000000002</v>
      </c>
      <c r="V50" s="107">
        <v>259.70737000000003</v>
      </c>
      <c r="W50" s="107">
        <v>2118.0523800000001</v>
      </c>
      <c r="X50" s="107">
        <v>0</v>
      </c>
      <c r="Y50" s="107">
        <v>298.69626</v>
      </c>
      <c r="Z50" s="107">
        <v>775.97301000000004</v>
      </c>
      <c r="AA50" s="107">
        <v>13121.52621</v>
      </c>
      <c r="AB50" s="107">
        <v>0</v>
      </c>
      <c r="AC50" s="107">
        <v>969.43286000000001</v>
      </c>
      <c r="AD50" s="107">
        <v>3233.1545299999998</v>
      </c>
      <c r="AE50" s="107">
        <v>128.18883</v>
      </c>
      <c r="AF50" s="107">
        <v>3971.8845800020895</v>
      </c>
      <c r="AG50" s="107">
        <v>59933.308720002089</v>
      </c>
    </row>
    <row r="51" spans="1:33" x14ac:dyDescent="0.2">
      <c r="A51" s="273" t="s">
        <v>1234</v>
      </c>
      <c r="B51" s="107">
        <v>216.46245999999999</v>
      </c>
      <c r="C51" s="107">
        <v>19896.585599999999</v>
      </c>
      <c r="D51" s="107">
        <v>16201.22493</v>
      </c>
      <c r="E51" s="107">
        <v>33510.609560000004</v>
      </c>
      <c r="F51" s="107">
        <v>2265.3563599999998</v>
      </c>
      <c r="G51" s="107">
        <v>7886.24</v>
      </c>
      <c r="H51" s="107">
        <v>23757.634679999996</v>
      </c>
      <c r="I51" s="107">
        <v>800.27198999999996</v>
      </c>
      <c r="J51" s="107">
        <v>42.997949999999996</v>
      </c>
      <c r="K51" s="107">
        <v>764.1344499999999</v>
      </c>
      <c r="L51" s="107">
        <v>8828.876330000001</v>
      </c>
      <c r="M51" s="107">
        <v>28050.99209</v>
      </c>
      <c r="N51" s="107">
        <v>23.064</v>
      </c>
      <c r="O51" s="107">
        <v>2614.9733099999999</v>
      </c>
      <c r="P51" s="107">
        <v>12223.098620000004</v>
      </c>
      <c r="Q51" s="107">
        <v>13697.455609999999</v>
      </c>
      <c r="R51" s="107">
        <v>3922.8667799999998</v>
      </c>
      <c r="S51" s="107">
        <v>1642.1328100000001</v>
      </c>
      <c r="T51" s="107">
        <v>5.2229999999999999</v>
      </c>
      <c r="U51" s="107">
        <v>622.42071999999996</v>
      </c>
      <c r="V51" s="107">
        <v>34.973999999999997</v>
      </c>
      <c r="W51" s="107">
        <v>7162.2139699999998</v>
      </c>
      <c r="X51" s="107">
        <v>403.46</v>
      </c>
      <c r="Y51" s="107">
        <v>11596.9254</v>
      </c>
      <c r="Z51" s="107">
        <v>498.09396000000004</v>
      </c>
      <c r="AA51" s="107">
        <v>6169.5924980000009</v>
      </c>
      <c r="AB51" s="107">
        <v>0</v>
      </c>
      <c r="AC51" s="107">
        <v>87.791240000000002</v>
      </c>
      <c r="AD51" s="107">
        <v>20741.316190000001</v>
      </c>
      <c r="AE51" s="107">
        <v>589.85613999999998</v>
      </c>
      <c r="AF51" s="107">
        <v>12615.459159998181</v>
      </c>
      <c r="AG51" s="107">
        <v>236872.30380799825</v>
      </c>
    </row>
    <row r="52" spans="1:33" x14ac:dyDescent="0.2">
      <c r="A52" s="291" t="s">
        <v>1406</v>
      </c>
      <c r="B52" s="107">
        <v>0</v>
      </c>
      <c r="C52" s="107">
        <v>107.57469999999999</v>
      </c>
      <c r="D52" s="107">
        <v>2398.83232</v>
      </c>
      <c r="E52" s="107">
        <v>143.98768000000004</v>
      </c>
      <c r="F52" s="107">
        <v>4.4283999999999999</v>
      </c>
      <c r="G52" s="107">
        <v>50.62283</v>
      </c>
      <c r="H52" s="107">
        <v>1162.5969</v>
      </c>
      <c r="I52" s="107">
        <v>0</v>
      </c>
      <c r="J52" s="107">
        <v>0</v>
      </c>
      <c r="K52" s="107">
        <v>5.7791099999999993</v>
      </c>
      <c r="L52" s="107">
        <v>5.60189</v>
      </c>
      <c r="M52" s="107">
        <v>604.2464500000001</v>
      </c>
      <c r="N52" s="107">
        <v>0</v>
      </c>
      <c r="O52" s="107">
        <v>67.779830000000004</v>
      </c>
      <c r="P52" s="107">
        <v>11.047739999999997</v>
      </c>
      <c r="Q52" s="107">
        <v>146.68110999999999</v>
      </c>
      <c r="R52" s="107">
        <v>29.6</v>
      </c>
      <c r="S52" s="107">
        <v>4.1729700000000003</v>
      </c>
      <c r="T52" s="107">
        <v>0.67637999999999998</v>
      </c>
      <c r="U52" s="107">
        <v>19.357980000000005</v>
      </c>
      <c r="V52" s="107">
        <v>0</v>
      </c>
      <c r="W52" s="107">
        <v>1584.39318</v>
      </c>
      <c r="X52" s="107">
        <v>0</v>
      </c>
      <c r="Y52" s="107">
        <v>447.69625000000002</v>
      </c>
      <c r="Z52" s="107">
        <v>0</v>
      </c>
      <c r="AA52" s="107">
        <v>238.01878999999997</v>
      </c>
      <c r="AB52" s="107">
        <v>0</v>
      </c>
      <c r="AC52" s="107">
        <v>0</v>
      </c>
      <c r="AD52" s="107">
        <v>282.39472999999998</v>
      </c>
      <c r="AE52" s="107">
        <v>1.4040599999999999</v>
      </c>
      <c r="AF52" s="107">
        <v>343.82379000001998</v>
      </c>
      <c r="AG52" s="107">
        <v>7660.717090000021</v>
      </c>
    </row>
    <row r="53" spans="1:33" x14ac:dyDescent="0.2">
      <c r="A53" s="257" t="s">
        <v>909</v>
      </c>
      <c r="B53" s="107">
        <v>0</v>
      </c>
      <c r="C53" s="107">
        <v>1069.1005500000001</v>
      </c>
      <c r="D53" s="107">
        <v>945.57456000000002</v>
      </c>
      <c r="E53" s="107">
        <v>1120.6119900000003</v>
      </c>
      <c r="F53" s="107">
        <v>2193.7838299999999</v>
      </c>
      <c r="G53" s="107">
        <v>7143.2726700000012</v>
      </c>
      <c r="H53" s="107">
        <v>5764.4109300000009</v>
      </c>
      <c r="I53" s="107">
        <v>670.02017000000001</v>
      </c>
      <c r="J53" s="107">
        <v>123.66871</v>
      </c>
      <c r="K53" s="107">
        <v>54.343089999999997</v>
      </c>
      <c r="L53" s="107">
        <v>2566.7925499999997</v>
      </c>
      <c r="M53" s="107">
        <v>3056.7664000000004</v>
      </c>
      <c r="N53" s="107">
        <v>117.49850000000001</v>
      </c>
      <c r="O53" s="107">
        <v>513.88078000000007</v>
      </c>
      <c r="P53" s="107">
        <v>2052.0633600000006</v>
      </c>
      <c r="Q53" s="107">
        <v>4040.7519700000003</v>
      </c>
      <c r="R53" s="107">
        <v>81.797200000000018</v>
      </c>
      <c r="S53" s="107">
        <v>1263.96867</v>
      </c>
      <c r="T53" s="107">
        <v>0.79413999999999996</v>
      </c>
      <c r="U53" s="107">
        <v>48.373089999999998</v>
      </c>
      <c r="V53" s="107">
        <v>213.85936999999998</v>
      </c>
      <c r="W53" s="107">
        <v>2426.0656400000003</v>
      </c>
      <c r="X53" s="107">
        <v>14.904</v>
      </c>
      <c r="Y53" s="107">
        <v>1351.54683</v>
      </c>
      <c r="Z53" s="107">
        <v>22.795000000000002</v>
      </c>
      <c r="AA53" s="107">
        <v>385.65163999999999</v>
      </c>
      <c r="AB53" s="107">
        <v>0</v>
      </c>
      <c r="AC53" s="107">
        <v>50.436010000000003</v>
      </c>
      <c r="AD53" s="107">
        <v>3163.21171</v>
      </c>
      <c r="AE53" s="107">
        <v>314.64915999999999</v>
      </c>
      <c r="AF53" s="107">
        <v>2597.4742700010902</v>
      </c>
      <c r="AG53" s="107">
        <v>43368.066790001089</v>
      </c>
    </row>
    <row r="54" spans="1:33" x14ac:dyDescent="0.2">
      <c r="A54" s="257" t="s">
        <v>1951</v>
      </c>
      <c r="B54" s="107">
        <v>0</v>
      </c>
      <c r="C54" s="107">
        <v>4427.2076699999998</v>
      </c>
      <c r="D54" s="107">
        <v>3056.7137799999996</v>
      </c>
      <c r="E54" s="107">
        <v>5889.4752700000008</v>
      </c>
      <c r="F54" s="107">
        <v>441.46814000000001</v>
      </c>
      <c r="G54" s="107">
        <v>1281.2240300000001</v>
      </c>
      <c r="H54" s="107">
        <v>10767.43095</v>
      </c>
      <c r="I54" s="107">
        <v>914.69136000000003</v>
      </c>
      <c r="J54" s="107">
        <v>171.61985000000001</v>
      </c>
      <c r="K54" s="107">
        <v>537.54350999999997</v>
      </c>
      <c r="L54" s="107">
        <v>3622.48729</v>
      </c>
      <c r="M54" s="107">
        <v>4494.37255</v>
      </c>
      <c r="N54" s="107">
        <v>0.27614999999999995</v>
      </c>
      <c r="O54" s="107">
        <v>1558.5254299999999</v>
      </c>
      <c r="P54" s="107">
        <v>3215.8660299999992</v>
      </c>
      <c r="Q54" s="107">
        <v>3423.4693500000003</v>
      </c>
      <c r="R54" s="107">
        <v>1014.9858</v>
      </c>
      <c r="S54" s="107">
        <v>686.31282999999996</v>
      </c>
      <c r="T54" s="107">
        <v>0.27476</v>
      </c>
      <c r="U54" s="107">
        <v>540.37856999999997</v>
      </c>
      <c r="V54" s="107">
        <v>58.313329999999993</v>
      </c>
      <c r="W54" s="107">
        <v>9547.2228200000009</v>
      </c>
      <c r="X54" s="107">
        <v>265.78699999999998</v>
      </c>
      <c r="Y54" s="107">
        <v>5175.5113799999999</v>
      </c>
      <c r="Z54" s="107">
        <v>493.18539000000004</v>
      </c>
      <c r="AA54" s="107">
        <v>1731.3293500000002</v>
      </c>
      <c r="AB54" s="107">
        <v>0</v>
      </c>
      <c r="AC54" s="107">
        <v>149.16023999999999</v>
      </c>
      <c r="AD54" s="107">
        <v>6282.5577300000004</v>
      </c>
      <c r="AE54" s="107">
        <v>580.20616000000007</v>
      </c>
      <c r="AF54" s="107">
        <v>7484.1202900010303</v>
      </c>
      <c r="AG54" s="107">
        <v>77811.717010001026</v>
      </c>
    </row>
    <row r="55" spans="1:33" x14ac:dyDescent="0.2">
      <c r="A55" s="257" t="s">
        <v>1923</v>
      </c>
      <c r="B55" s="107">
        <v>0</v>
      </c>
      <c r="C55" s="107">
        <v>578.31035999999995</v>
      </c>
      <c r="D55" s="107">
        <v>6.6086499999999999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1.457E-2</v>
      </c>
      <c r="M55" s="107">
        <v>193.62098999999998</v>
      </c>
      <c r="N55" s="107">
        <v>0</v>
      </c>
      <c r="O55" s="107">
        <v>0</v>
      </c>
      <c r="P55" s="107">
        <v>11350.894969999999</v>
      </c>
      <c r="Q55" s="107">
        <v>2043.9721300000001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9190.3688899999997</v>
      </c>
      <c r="AF55" s="107">
        <v>0</v>
      </c>
      <c r="AG55" s="107">
        <v>23363.790560000001</v>
      </c>
    </row>
    <row r="56" spans="1:33" x14ac:dyDescent="0.2">
      <c r="A56" s="257" t="s">
        <v>1972</v>
      </c>
      <c r="B56" s="107">
        <v>0</v>
      </c>
      <c r="C56" s="107">
        <v>-10.694369999999996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107">
        <v>0</v>
      </c>
      <c r="M56" s="107">
        <v>0</v>
      </c>
      <c r="N56" s="107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7">
        <v>0</v>
      </c>
      <c r="Z56" s="107">
        <v>0</v>
      </c>
      <c r="AA56" s="107">
        <v>0</v>
      </c>
      <c r="AB56" s="107">
        <v>0</v>
      </c>
      <c r="AC56" s="107">
        <v>0</v>
      </c>
      <c r="AD56" s="107">
        <v>0</v>
      </c>
      <c r="AE56" s="107">
        <v>0</v>
      </c>
      <c r="AF56" s="107">
        <v>0</v>
      </c>
      <c r="AG56" s="107">
        <v>-10.694369999999996</v>
      </c>
    </row>
    <row r="57" spans="1:33" x14ac:dyDescent="0.2">
      <c r="A57" s="257" t="s">
        <v>1973</v>
      </c>
      <c r="B57" s="107">
        <v>0</v>
      </c>
      <c r="C57" s="107">
        <v>-307.19493000000017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107">
        <v>0</v>
      </c>
      <c r="M57" s="107">
        <v>0</v>
      </c>
      <c r="N57" s="107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7">
        <v>0</v>
      </c>
      <c r="Z57" s="107">
        <v>0</v>
      </c>
      <c r="AA57" s="107">
        <v>0</v>
      </c>
      <c r="AB57" s="107">
        <v>0</v>
      </c>
      <c r="AC57" s="107">
        <v>0</v>
      </c>
      <c r="AD57" s="107">
        <v>0</v>
      </c>
      <c r="AE57" s="107">
        <v>0</v>
      </c>
      <c r="AF57" s="107">
        <v>0</v>
      </c>
      <c r="AG57" s="107">
        <v>-307.19493000000017</v>
      </c>
    </row>
    <row r="58" spans="1:33" x14ac:dyDescent="0.2">
      <c r="A58" s="257" t="s">
        <v>1974</v>
      </c>
      <c r="B58" s="107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107">
        <v>0</v>
      </c>
      <c r="M58" s="107">
        <v>0</v>
      </c>
      <c r="N58" s="107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7">
        <v>0</v>
      </c>
      <c r="Z58" s="107">
        <v>0</v>
      </c>
      <c r="AA58" s="107">
        <v>0</v>
      </c>
      <c r="AB58" s="107">
        <v>0</v>
      </c>
      <c r="AC58" s="107">
        <v>0</v>
      </c>
      <c r="AD58" s="107">
        <v>0</v>
      </c>
      <c r="AE58" s="107">
        <v>0</v>
      </c>
      <c r="AF58" s="107">
        <v>0</v>
      </c>
      <c r="AG58" s="107">
        <v>0</v>
      </c>
    </row>
    <row r="59" spans="1:33" x14ac:dyDescent="0.2">
      <c r="A59" s="257" t="s">
        <v>1975</v>
      </c>
      <c r="B59" s="107">
        <v>0</v>
      </c>
      <c r="C59" s="107">
        <v>-647.54340000000013</v>
      </c>
      <c r="D59" s="107">
        <v>0</v>
      </c>
      <c r="E59" s="107">
        <v>0</v>
      </c>
      <c r="F59" s="107">
        <v>0.75</v>
      </c>
      <c r="G59" s="107">
        <v>0</v>
      </c>
      <c r="H59" s="107">
        <v>0</v>
      </c>
      <c r="I59" s="107">
        <v>0</v>
      </c>
      <c r="J59" s="107">
        <v>0</v>
      </c>
      <c r="K59" s="107">
        <v>0</v>
      </c>
      <c r="L59" s="107">
        <v>0</v>
      </c>
      <c r="M59" s="107">
        <v>0</v>
      </c>
      <c r="N59" s="107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v>0</v>
      </c>
      <c r="AB59" s="107">
        <v>0</v>
      </c>
      <c r="AC59" s="107">
        <v>0</v>
      </c>
      <c r="AD59" s="107">
        <v>0</v>
      </c>
      <c r="AE59" s="107">
        <v>0</v>
      </c>
      <c r="AF59" s="107">
        <v>0</v>
      </c>
      <c r="AG59" s="107">
        <v>-646.79340000000013</v>
      </c>
    </row>
    <row r="60" spans="1:33" x14ac:dyDescent="0.2">
      <c r="A60" s="273" t="s">
        <v>1914</v>
      </c>
      <c r="B60" s="107">
        <v>0</v>
      </c>
      <c r="C60" s="107">
        <v>0</v>
      </c>
      <c r="D60" s="107">
        <v>0</v>
      </c>
      <c r="E60" s="107">
        <v>0</v>
      </c>
      <c r="F60" s="107">
        <v>16.079999999999998</v>
      </c>
      <c r="G60" s="107">
        <v>0</v>
      </c>
      <c r="H60" s="107">
        <v>0</v>
      </c>
      <c r="I60" s="107">
        <v>0</v>
      </c>
      <c r="J60" s="107">
        <v>0</v>
      </c>
      <c r="K60" s="107">
        <v>0</v>
      </c>
      <c r="L60" s="107">
        <v>0</v>
      </c>
      <c r="M60" s="107">
        <v>0</v>
      </c>
      <c r="N60" s="107">
        <v>0</v>
      </c>
      <c r="O60" s="107">
        <v>0</v>
      </c>
      <c r="P60" s="107">
        <v>810.05725000000018</v>
      </c>
      <c r="Q60" s="107">
        <v>166.27153000000001</v>
      </c>
      <c r="R60" s="107">
        <v>0</v>
      </c>
      <c r="S60" s="107">
        <v>0</v>
      </c>
      <c r="T60" s="107">
        <v>0</v>
      </c>
      <c r="U60" s="107">
        <v>0</v>
      </c>
      <c r="V60" s="107">
        <v>0</v>
      </c>
      <c r="W60" s="107">
        <v>0</v>
      </c>
      <c r="X60" s="107">
        <v>0</v>
      </c>
      <c r="Y60" s="107">
        <v>0</v>
      </c>
      <c r="Z60" s="107">
        <v>0</v>
      </c>
      <c r="AA60" s="107">
        <v>0</v>
      </c>
      <c r="AB60" s="107">
        <v>0</v>
      </c>
      <c r="AC60" s="107">
        <v>0</v>
      </c>
      <c r="AD60" s="107">
        <v>0</v>
      </c>
      <c r="AE60" s="107">
        <v>114.42698</v>
      </c>
      <c r="AF60" s="107">
        <v>0</v>
      </c>
      <c r="AG60" s="107">
        <v>1106.8357600000002</v>
      </c>
    </row>
    <row r="61" spans="1:33" x14ac:dyDescent="0.2">
      <c r="A61" s="273" t="s">
        <v>1857</v>
      </c>
      <c r="B61" s="107">
        <v>0</v>
      </c>
      <c r="C61" s="107">
        <v>0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0</v>
      </c>
      <c r="X61" s="107">
        <v>0</v>
      </c>
      <c r="Y61" s="107">
        <v>0</v>
      </c>
      <c r="Z61" s="107">
        <v>0</v>
      </c>
      <c r="AA61" s="107">
        <v>0</v>
      </c>
      <c r="AB61" s="107">
        <v>0</v>
      </c>
      <c r="AC61" s="107">
        <v>0</v>
      </c>
      <c r="AD61" s="107">
        <v>0</v>
      </c>
      <c r="AE61" s="107">
        <v>0</v>
      </c>
      <c r="AF61" s="107">
        <v>0</v>
      </c>
      <c r="AG61" s="107">
        <v>0</v>
      </c>
    </row>
    <row r="62" spans="1:33" x14ac:dyDescent="0.2">
      <c r="A62" s="273" t="s">
        <v>3766</v>
      </c>
      <c r="B62" s="107">
        <v>0</v>
      </c>
      <c r="C62" s="107">
        <v>0</v>
      </c>
      <c r="D62" s="107">
        <v>0</v>
      </c>
      <c r="E62" s="107">
        <v>0</v>
      </c>
      <c r="F62" s="107">
        <v>0</v>
      </c>
      <c r="G62" s="107">
        <v>0</v>
      </c>
      <c r="H62" s="107">
        <v>0</v>
      </c>
      <c r="I62" s="107">
        <v>0</v>
      </c>
      <c r="J62" s="107">
        <v>0</v>
      </c>
      <c r="K62" s="107">
        <v>0</v>
      </c>
      <c r="L62" s="107">
        <v>0</v>
      </c>
      <c r="M62" s="107">
        <v>0</v>
      </c>
      <c r="N62" s="10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07">
        <v>0</v>
      </c>
      <c r="AG62" s="107">
        <v>0</v>
      </c>
    </row>
    <row r="63" spans="1:33" x14ac:dyDescent="0.2">
      <c r="A63" s="273" t="s">
        <v>1858</v>
      </c>
      <c r="B63" s="107">
        <v>0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  <c r="K63" s="107">
        <v>0</v>
      </c>
      <c r="L63" s="107">
        <v>0</v>
      </c>
      <c r="M63" s="107">
        <v>0</v>
      </c>
      <c r="N63" s="107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7">
        <v>0</v>
      </c>
      <c r="AB63" s="107">
        <v>0</v>
      </c>
      <c r="AC63" s="107">
        <v>0</v>
      </c>
      <c r="AD63" s="107">
        <v>0</v>
      </c>
      <c r="AE63" s="107">
        <v>0</v>
      </c>
      <c r="AF63" s="107">
        <v>0</v>
      </c>
      <c r="AG63" s="107">
        <v>0</v>
      </c>
    </row>
    <row r="64" spans="1:33" x14ac:dyDescent="0.2">
      <c r="A64" s="94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</row>
    <row r="65" spans="1:33" ht="15" x14ac:dyDescent="0.2">
      <c r="A65" s="1360" t="s">
        <v>767</v>
      </c>
      <c r="B65" s="1326"/>
      <c r="C65" s="1326"/>
      <c r="D65" s="1326"/>
      <c r="E65" s="1326"/>
      <c r="F65" s="1326"/>
      <c r="G65" s="1326"/>
      <c r="H65" s="1326"/>
      <c r="I65" s="1326"/>
      <c r="J65" s="1326"/>
      <c r="K65" s="1326"/>
      <c r="L65" s="1326"/>
      <c r="M65" s="1326"/>
      <c r="N65" s="1326"/>
      <c r="O65" s="1326"/>
      <c r="P65" s="1326"/>
      <c r="Q65" s="1326"/>
      <c r="R65" s="1326"/>
      <c r="S65" s="1326"/>
      <c r="T65" s="1326"/>
      <c r="U65" s="1326"/>
      <c r="V65" s="1326"/>
      <c r="W65" s="1326"/>
      <c r="X65" s="1326"/>
      <c r="Y65" s="1326"/>
      <c r="Z65" s="1326"/>
      <c r="AA65" s="1326"/>
      <c r="AB65" s="1326"/>
      <c r="AC65" s="1326"/>
      <c r="AD65" s="1326"/>
      <c r="AE65" s="1326"/>
      <c r="AF65" s="1326"/>
      <c r="AG65" s="1326"/>
    </row>
    <row r="66" spans="1:33" x14ac:dyDescent="0.2">
      <c r="A66" s="909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</row>
    <row r="67" spans="1:33" s="513" customFormat="1" ht="15" x14ac:dyDescent="0.2">
      <c r="A67" s="1216" t="s">
        <v>3872</v>
      </c>
      <c r="B67" s="123">
        <v>1306.72477</v>
      </c>
      <c r="C67" s="123">
        <v>21693.676519999997</v>
      </c>
      <c r="D67" s="123">
        <v>26736.65382</v>
      </c>
      <c r="E67" s="123">
        <v>35223.667430000001</v>
      </c>
      <c r="F67" s="123">
        <v>1862.60286</v>
      </c>
      <c r="G67" s="123">
        <v>8973.0206300000009</v>
      </c>
      <c r="H67" s="123">
        <v>34936.896970000002</v>
      </c>
      <c r="I67" s="123">
        <v>18623.337179999999</v>
      </c>
      <c r="J67" s="123">
        <v>140.52423000000002</v>
      </c>
      <c r="K67" s="123">
        <v>1523.94931</v>
      </c>
      <c r="L67" s="123">
        <v>35673.023560000001</v>
      </c>
      <c r="M67" s="123">
        <v>23203.9807</v>
      </c>
      <c r="N67" s="123">
        <v>67.526579999999996</v>
      </c>
      <c r="O67" s="123">
        <v>4210.5617000000002</v>
      </c>
      <c r="P67" s="123">
        <v>16712.329419999998</v>
      </c>
      <c r="Q67" s="123">
        <v>16241.817129999999</v>
      </c>
      <c r="R67" s="123">
        <v>2254.8970100000006</v>
      </c>
      <c r="S67" s="123">
        <v>11635.865310000001</v>
      </c>
      <c r="T67" s="123">
        <v>108.90178</v>
      </c>
      <c r="U67" s="123">
        <v>2129.3742400000001</v>
      </c>
      <c r="V67" s="123">
        <v>319.94572000000005</v>
      </c>
      <c r="W67" s="123">
        <v>23842.193660000001</v>
      </c>
      <c r="X67" s="123">
        <v>493.97300000000001</v>
      </c>
      <c r="Y67" s="123">
        <v>15229.41401</v>
      </c>
      <c r="Z67" s="123">
        <v>122.15397999999999</v>
      </c>
      <c r="AA67" s="123">
        <v>9726.9135500000011</v>
      </c>
      <c r="AB67" s="123">
        <v>0</v>
      </c>
      <c r="AC67" s="123">
        <v>515.53981999999996</v>
      </c>
      <c r="AD67" s="123">
        <v>17868.395960000002</v>
      </c>
      <c r="AE67" s="123">
        <v>438.15755000000001</v>
      </c>
      <c r="AF67" s="123">
        <v>18551.087909999998</v>
      </c>
      <c r="AG67" s="123">
        <v>350367.10630999994</v>
      </c>
    </row>
    <row r="68" spans="1:33" x14ac:dyDescent="0.2">
      <c r="A68" s="273" t="s">
        <v>910</v>
      </c>
      <c r="B68" s="107">
        <v>1306.72477</v>
      </c>
      <c r="C68" s="107">
        <v>21584.717419999997</v>
      </c>
      <c r="D68" s="107">
        <v>26736.65382</v>
      </c>
      <c r="E68" s="107">
        <v>35220.648150000001</v>
      </c>
      <c r="F68" s="107">
        <v>1862.86546</v>
      </c>
      <c r="G68" s="107">
        <v>8973.0206300000009</v>
      </c>
      <c r="H68" s="107">
        <v>34919.626750000003</v>
      </c>
      <c r="I68" s="107">
        <v>18623.337179999999</v>
      </c>
      <c r="J68" s="107">
        <v>140.52423000000002</v>
      </c>
      <c r="K68" s="107">
        <v>1523.94931</v>
      </c>
      <c r="L68" s="107">
        <v>35673.023560000001</v>
      </c>
      <c r="M68" s="107">
        <v>23133.7935</v>
      </c>
      <c r="N68" s="107">
        <v>67.526579999999996</v>
      </c>
      <c r="O68" s="107">
        <v>4210.5617000000002</v>
      </c>
      <c r="P68" s="107">
        <v>16712.077099999999</v>
      </c>
      <c r="Q68" s="107">
        <v>15936.043519999999</v>
      </c>
      <c r="R68" s="107">
        <v>2245.7944300000004</v>
      </c>
      <c r="S68" s="107">
        <v>11635.865310000001</v>
      </c>
      <c r="T68" s="107">
        <v>108.90178</v>
      </c>
      <c r="U68" s="107">
        <v>2121.1512400000001</v>
      </c>
      <c r="V68" s="107">
        <v>319.94572000000005</v>
      </c>
      <c r="W68" s="107">
        <v>23842.193660000001</v>
      </c>
      <c r="X68" s="107">
        <v>478.16399999999999</v>
      </c>
      <c r="Y68" s="107">
        <v>15229.41401</v>
      </c>
      <c r="Z68" s="107">
        <v>122.15397999999999</v>
      </c>
      <c r="AA68" s="107">
        <v>9726.9135500000011</v>
      </c>
      <c r="AB68" s="107">
        <v>0</v>
      </c>
      <c r="AC68" s="107">
        <v>515.53981999999996</v>
      </c>
      <c r="AD68" s="107">
        <v>17838.88205</v>
      </c>
      <c r="AE68" s="107">
        <v>436.73077000000001</v>
      </c>
      <c r="AF68" s="107">
        <v>18425.087909999998</v>
      </c>
      <c r="AG68" s="107">
        <v>349671.83191000007</v>
      </c>
    </row>
    <row r="69" spans="1:33" x14ac:dyDescent="0.2">
      <c r="A69" s="273" t="s">
        <v>1497</v>
      </c>
      <c r="B69" s="107">
        <v>0</v>
      </c>
      <c r="C69" s="107">
        <v>108.95910000000001</v>
      </c>
      <c r="D69" s="107">
        <v>0</v>
      </c>
      <c r="E69" s="107">
        <v>3.0192800000000002</v>
      </c>
      <c r="F69" s="107">
        <v>-0.2626</v>
      </c>
      <c r="G69" s="107">
        <v>0</v>
      </c>
      <c r="H69" s="107">
        <v>17.270220000000002</v>
      </c>
      <c r="I69" s="107">
        <v>0</v>
      </c>
      <c r="J69" s="107">
        <v>0</v>
      </c>
      <c r="K69" s="107">
        <v>0</v>
      </c>
      <c r="L69" s="107">
        <v>0</v>
      </c>
      <c r="M69" s="107">
        <v>70.18719999999999</v>
      </c>
      <c r="N69" s="107">
        <v>0</v>
      </c>
      <c r="O69" s="107">
        <v>0</v>
      </c>
      <c r="P69" s="107">
        <v>0.25231999999999999</v>
      </c>
      <c r="Q69" s="107">
        <v>305.77360999999996</v>
      </c>
      <c r="R69" s="107">
        <v>9.1025799999999997</v>
      </c>
      <c r="S69" s="107">
        <v>0</v>
      </c>
      <c r="T69" s="107">
        <v>0</v>
      </c>
      <c r="U69" s="107">
        <v>8.2230000000000008</v>
      </c>
      <c r="V69" s="107">
        <v>0</v>
      </c>
      <c r="W69" s="107">
        <v>0</v>
      </c>
      <c r="X69" s="107">
        <v>15.808999999999999</v>
      </c>
      <c r="Y69" s="107">
        <v>0</v>
      </c>
      <c r="Z69" s="107">
        <v>0</v>
      </c>
      <c r="AA69" s="107">
        <v>0</v>
      </c>
      <c r="AB69" s="107">
        <v>0</v>
      </c>
      <c r="AC69" s="107">
        <v>0</v>
      </c>
      <c r="AD69" s="107">
        <v>29.513909999999999</v>
      </c>
      <c r="AE69" s="107">
        <v>1.4267799999999999</v>
      </c>
      <c r="AF69" s="107">
        <v>126</v>
      </c>
      <c r="AG69" s="107">
        <v>695.2743999999999</v>
      </c>
    </row>
    <row r="70" spans="1:33" x14ac:dyDescent="0.2">
      <c r="A70" s="294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</row>
    <row r="71" spans="1:33" s="513" customFormat="1" ht="15" x14ac:dyDescent="0.2">
      <c r="A71" s="1216" t="s">
        <v>3871</v>
      </c>
      <c r="B71" s="123">
        <v>74.366110000000006</v>
      </c>
      <c r="C71" s="123">
        <v>3568.3080599999994</v>
      </c>
      <c r="D71" s="123">
        <v>6355.7042700000002</v>
      </c>
      <c r="E71" s="123">
        <v>8230.2725500000015</v>
      </c>
      <c r="F71" s="123">
        <v>3009.4</v>
      </c>
      <c r="G71" s="123">
        <v>820.90341000000001</v>
      </c>
      <c r="H71" s="123">
        <v>8954.9832099999985</v>
      </c>
      <c r="I71" s="123">
        <v>18783.731339999998</v>
      </c>
      <c r="J71" s="123">
        <v>6.9157000000000002</v>
      </c>
      <c r="K71" s="123">
        <v>160.23142999999999</v>
      </c>
      <c r="L71" s="123">
        <v>14929.45875</v>
      </c>
      <c r="M71" s="123">
        <v>5265.950710000001</v>
      </c>
      <c r="N71" s="123">
        <v>5.20953</v>
      </c>
      <c r="O71" s="123">
        <v>431.10695999999996</v>
      </c>
      <c r="P71" s="123">
        <v>2120.9500399999988</v>
      </c>
      <c r="Q71" s="123">
        <v>5236.799289999999</v>
      </c>
      <c r="R71" s="123">
        <v>32.396959999999993</v>
      </c>
      <c r="S71" s="123">
        <v>3158.8615</v>
      </c>
      <c r="T71" s="123">
        <v>17.518699999999999</v>
      </c>
      <c r="U71" s="123">
        <v>180.79794999999999</v>
      </c>
      <c r="V71" s="123">
        <v>259.53104000000002</v>
      </c>
      <c r="W71" s="123">
        <v>6519.8625700000002</v>
      </c>
      <c r="X71" s="123">
        <v>1.5880000000000001</v>
      </c>
      <c r="Y71" s="123">
        <v>3626.2422499999998</v>
      </c>
      <c r="Z71" s="123">
        <v>9.2639999999999993</v>
      </c>
      <c r="AA71" s="123">
        <v>-1561.8729799999999</v>
      </c>
      <c r="AB71" s="123">
        <v>0</v>
      </c>
      <c r="AC71" s="123">
        <v>44.889919999999996</v>
      </c>
      <c r="AD71" s="123">
        <v>3356.5808400000001</v>
      </c>
      <c r="AE71" s="123">
        <v>22.37914</v>
      </c>
      <c r="AF71" s="123">
        <v>8360.6865200011398</v>
      </c>
      <c r="AG71" s="123">
        <v>101983.01777000111</v>
      </c>
    </row>
    <row r="72" spans="1:33" x14ac:dyDescent="0.2">
      <c r="A72" s="273" t="s">
        <v>910</v>
      </c>
      <c r="B72" s="107">
        <v>74.366110000000006</v>
      </c>
      <c r="C72" s="107">
        <v>3568.3080599999994</v>
      </c>
      <c r="D72" s="107">
        <v>6355.7042700000002</v>
      </c>
      <c r="E72" s="107">
        <v>8230.2725500000015</v>
      </c>
      <c r="F72" s="107">
        <v>3009.4</v>
      </c>
      <c r="G72" s="107">
        <v>820.90341000000001</v>
      </c>
      <c r="H72" s="107">
        <v>8954.9832099999985</v>
      </c>
      <c r="I72" s="107">
        <v>18783.731339999998</v>
      </c>
      <c r="J72" s="107">
        <v>6.9157000000000002</v>
      </c>
      <c r="K72" s="107">
        <v>160.23142999999999</v>
      </c>
      <c r="L72" s="107">
        <v>14929.45875</v>
      </c>
      <c r="M72" s="107">
        <v>5265.950710000001</v>
      </c>
      <c r="N72" s="107">
        <v>5.20953</v>
      </c>
      <c r="O72" s="107">
        <v>431.10695999999996</v>
      </c>
      <c r="P72" s="107">
        <v>2117.3535399999987</v>
      </c>
      <c r="Q72" s="107">
        <v>5236.799289999999</v>
      </c>
      <c r="R72" s="107">
        <v>32.396959999999993</v>
      </c>
      <c r="S72" s="107">
        <v>3158.8615</v>
      </c>
      <c r="T72" s="107">
        <v>17.518699999999999</v>
      </c>
      <c r="U72" s="107">
        <v>180.38494999999998</v>
      </c>
      <c r="V72" s="107">
        <v>259.53104000000002</v>
      </c>
      <c r="W72" s="107">
        <v>6519.8625700000002</v>
      </c>
      <c r="X72" s="107">
        <v>1.5880000000000001</v>
      </c>
      <c r="Y72" s="107">
        <v>3626.2422499999998</v>
      </c>
      <c r="Z72" s="107">
        <v>9.2639999999999993</v>
      </c>
      <c r="AA72" s="107">
        <v>-1561.8729799999999</v>
      </c>
      <c r="AB72" s="107">
        <v>0</v>
      </c>
      <c r="AC72" s="107">
        <v>44.889919999999996</v>
      </c>
      <c r="AD72" s="107">
        <v>3348.80521</v>
      </c>
      <c r="AE72" s="107">
        <v>22.37914</v>
      </c>
      <c r="AF72" s="107">
        <v>8360.6865200011398</v>
      </c>
      <c r="AG72" s="107">
        <v>101971.23264000114</v>
      </c>
    </row>
    <row r="73" spans="1:33" ht="13.5" thickBot="1" x14ac:dyDescent="0.25">
      <c r="A73" s="298" t="s">
        <v>1497</v>
      </c>
      <c r="B73" s="108">
        <v>0</v>
      </c>
      <c r="C73" s="108">
        <v>0</v>
      </c>
      <c r="D73" s="108">
        <v>0</v>
      </c>
      <c r="E73" s="108">
        <v>0</v>
      </c>
      <c r="F73" s="108">
        <v>0</v>
      </c>
      <c r="G73" s="108">
        <v>0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3.5964999999999998</v>
      </c>
      <c r="Q73" s="108">
        <v>0</v>
      </c>
      <c r="R73" s="108">
        <v>0</v>
      </c>
      <c r="S73" s="108">
        <v>0</v>
      </c>
      <c r="T73" s="108">
        <v>0</v>
      </c>
      <c r="U73" s="108">
        <v>0.41299999999999998</v>
      </c>
      <c r="V73" s="108">
        <v>0</v>
      </c>
      <c r="W73" s="108">
        <v>0</v>
      </c>
      <c r="X73" s="108">
        <v>0</v>
      </c>
      <c r="Y73" s="108">
        <v>0</v>
      </c>
      <c r="Z73" s="108">
        <v>0</v>
      </c>
      <c r="AA73" s="108">
        <v>0</v>
      </c>
      <c r="AB73" s="108">
        <v>0</v>
      </c>
      <c r="AC73" s="108">
        <v>0</v>
      </c>
      <c r="AD73" s="108">
        <v>7.7756300000000005</v>
      </c>
      <c r="AE73" s="108">
        <v>0</v>
      </c>
      <c r="AF73" s="108">
        <v>0</v>
      </c>
      <c r="AG73" s="108">
        <v>11.785130000000001</v>
      </c>
    </row>
    <row r="74" spans="1:33" x14ac:dyDescent="0.2">
      <c r="A74" s="753" t="s">
        <v>1513</v>
      </c>
      <c r="B74" s="754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4"/>
      <c r="Y74" s="754"/>
      <c r="Z74" s="754"/>
      <c r="AA74" s="754"/>
      <c r="AB74" s="754"/>
      <c r="AC74" s="754"/>
      <c r="AD74" s="754"/>
      <c r="AE74" s="754"/>
      <c r="AF74" s="754"/>
      <c r="AG74" s="754"/>
    </row>
    <row r="75" spans="1:33" x14ac:dyDescent="0.2">
      <c r="A75" s="9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37"/>
    </row>
    <row r="76" spans="1:33" x14ac:dyDescent="0.2"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</row>
    <row r="77" spans="1:33" x14ac:dyDescent="0.2"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</row>
    <row r="78" spans="1:33" x14ac:dyDescent="0.2"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</row>
    <row r="79" spans="1:33" x14ac:dyDescent="0.2"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</row>
    <row r="80" spans="1:33" x14ac:dyDescent="0.2"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</row>
    <row r="81" spans="2:33" x14ac:dyDescent="0.2"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</row>
    <row r="82" spans="2:33" x14ac:dyDescent="0.2"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</row>
    <row r="83" spans="2:33" x14ac:dyDescent="0.2"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</row>
  </sheetData>
  <mergeCells count="2">
    <mergeCell ref="O5:AG6"/>
    <mergeCell ref="A5:N6"/>
  </mergeCells>
  <phoneticPr fontId="6" type="noConversion"/>
  <conditionalFormatting sqref="AG8">
    <cfRule type="expression" dxfId="116" priority="371" stopIfTrue="1">
      <formula>$Y8=1</formula>
    </cfRule>
  </conditionalFormatting>
  <conditionalFormatting sqref="AF8 B8:AC8">
    <cfRule type="expression" dxfId="115" priority="809" stopIfTrue="1">
      <formula>#REF!=1</formula>
    </cfRule>
  </conditionalFormatting>
  <conditionalFormatting sqref="AG8">
    <cfRule type="expression" dxfId="114" priority="811" stopIfTrue="1">
      <formula>#REF!=1</formula>
    </cfRule>
  </conditionalFormatting>
  <conditionalFormatting sqref="AD8:AE8">
    <cfRule type="expression" dxfId="113" priority="81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4" min="2" max="74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O110"/>
  <sheetViews>
    <sheetView showGridLines="0" zoomScaleNormal="100" workbookViewId="0">
      <pane xSplit="1" ySplit="8" topLeftCell="B9" activePane="bottomRight" state="frozen"/>
      <selection activeCell="AM3" sqref="AM3"/>
      <selection pane="topRight" activeCell="AM3" sqref="AM3"/>
      <selection pane="bottomLeft" activeCell="AM3" sqref="AM3"/>
      <selection pane="bottomRight" activeCell="A12" sqref="A12"/>
    </sheetView>
  </sheetViews>
  <sheetFormatPr defaultRowHeight="12.75" x14ac:dyDescent="0.2"/>
  <cols>
    <col min="1" max="1" width="49.7109375" style="391" customWidth="1"/>
    <col min="2" max="16" width="9.140625" style="391"/>
    <col min="17" max="17" width="8.28515625" style="391" customWidth="1"/>
    <col min="18" max="37" width="9.140625" style="391"/>
    <col min="38" max="38" width="12.7109375" style="391" customWidth="1"/>
    <col min="39" max="16384" width="9.140625" style="391"/>
  </cols>
  <sheetData>
    <row r="1" spans="1:41" x14ac:dyDescent="0.2">
      <c r="A1" s="877" t="s">
        <v>624</v>
      </c>
    </row>
    <row r="2" spans="1:41" x14ac:dyDescent="0.2">
      <c r="A2" s="877" t="s">
        <v>625</v>
      </c>
    </row>
    <row r="3" spans="1:41" s="942" customFormat="1" ht="15" customHeight="1" x14ac:dyDescent="0.2">
      <c r="A3" s="1210" t="s">
        <v>993</v>
      </c>
      <c r="AK3" s="1211" t="s">
        <v>2236</v>
      </c>
    </row>
    <row r="4" spans="1:41" s="509" customFormat="1" ht="12" customHeight="1" x14ac:dyDescent="0.2"/>
    <row r="5" spans="1:41" s="509" customFormat="1" ht="18" customHeight="1" x14ac:dyDescent="0.2">
      <c r="A5" s="1942" t="s">
        <v>247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2"/>
      <c r="P5" s="1942"/>
      <c r="Q5" s="1942"/>
      <c r="R5" s="1942"/>
      <c r="S5" s="1975" t="s">
        <v>248</v>
      </c>
      <c r="T5" s="1975"/>
      <c r="U5" s="1975"/>
      <c r="V5" s="1975"/>
      <c r="W5" s="1975"/>
      <c r="X5" s="1975"/>
      <c r="Y5" s="1975"/>
      <c r="Z5" s="1975"/>
      <c r="AA5" s="1975"/>
      <c r="AB5" s="1975"/>
      <c r="AC5" s="1975"/>
      <c r="AD5" s="1975"/>
      <c r="AE5" s="1975"/>
      <c r="AF5" s="1975"/>
      <c r="AG5" s="1975"/>
      <c r="AH5" s="1975"/>
      <c r="AI5" s="1975"/>
      <c r="AJ5" s="1975"/>
      <c r="AK5" s="1975"/>
    </row>
    <row r="6" spans="1:41" s="50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  <c r="P6" s="1942"/>
      <c r="Q6" s="1942"/>
      <c r="R6" s="1942"/>
      <c r="S6" s="1975"/>
      <c r="T6" s="1975"/>
      <c r="U6" s="1975"/>
      <c r="V6" s="1975"/>
      <c r="W6" s="1975"/>
      <c r="X6" s="1975"/>
      <c r="Y6" s="1975"/>
      <c r="Z6" s="1975"/>
      <c r="AA6" s="1975"/>
      <c r="AB6" s="1975"/>
      <c r="AC6" s="1975"/>
      <c r="AD6" s="1975"/>
      <c r="AE6" s="1975"/>
      <c r="AF6" s="1975"/>
      <c r="AG6" s="1975"/>
      <c r="AH6" s="1975"/>
      <c r="AI6" s="1975"/>
      <c r="AJ6" s="1975"/>
      <c r="AK6" s="1975"/>
    </row>
    <row r="7" spans="1:41" s="509" customFormat="1" ht="12" customHeight="1" thickBot="1" x14ac:dyDescent="0.25">
      <c r="AK7" s="511" t="s">
        <v>1041</v>
      </c>
    </row>
    <row r="8" spans="1:41" s="517" customFormat="1" ht="69.95" customHeight="1" thickBot="1" x14ac:dyDescent="0.25">
      <c r="A8" s="1309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1901</v>
      </c>
      <c r="H8" s="1305" t="s">
        <v>1900</v>
      </c>
      <c r="I8" s="1305" t="s">
        <v>1090</v>
      </c>
      <c r="J8" s="1305" t="s">
        <v>140</v>
      </c>
      <c r="K8" s="1305" t="s">
        <v>1976</v>
      </c>
      <c r="L8" s="1305" t="s">
        <v>1902</v>
      </c>
      <c r="M8" s="1305" t="s">
        <v>1129</v>
      </c>
      <c r="N8" s="1305" t="s">
        <v>999</v>
      </c>
      <c r="O8" s="1305" t="s">
        <v>1908</v>
      </c>
      <c r="P8" s="1305" t="s">
        <v>1758</v>
      </c>
      <c r="Q8" s="1305" t="s">
        <v>1076</v>
      </c>
      <c r="R8" s="1305" t="s">
        <v>1102</v>
      </c>
      <c r="S8" s="1305" t="s">
        <v>1997</v>
      </c>
      <c r="T8" s="1305" t="s">
        <v>1881</v>
      </c>
      <c r="U8" s="1305" t="s">
        <v>1028</v>
      </c>
      <c r="V8" s="1305" t="s">
        <v>1753</v>
      </c>
      <c r="W8" s="1305" t="s">
        <v>1077</v>
      </c>
      <c r="X8" s="1305" t="s">
        <v>1032</v>
      </c>
      <c r="Y8" s="1305" t="s">
        <v>1031</v>
      </c>
      <c r="Z8" s="1305" t="s">
        <v>1101</v>
      </c>
      <c r="AA8" s="1305" t="s">
        <v>1934</v>
      </c>
      <c r="AB8" s="1305" t="s">
        <v>1877</v>
      </c>
      <c r="AC8" s="1305" t="s">
        <v>1100</v>
      </c>
      <c r="AD8" s="1305" t="s">
        <v>1073</v>
      </c>
      <c r="AE8" s="1305" t="s">
        <v>1488</v>
      </c>
      <c r="AF8" s="1305" t="s">
        <v>5</v>
      </c>
      <c r="AG8" s="1305" t="s">
        <v>1886</v>
      </c>
      <c r="AH8" s="1305" t="s">
        <v>1029</v>
      </c>
      <c r="AI8" s="1305" t="s">
        <v>1878</v>
      </c>
      <c r="AJ8" s="1305" t="s">
        <v>1022</v>
      </c>
      <c r="AK8" s="1333" t="s">
        <v>1422</v>
      </c>
    </row>
    <row r="9" spans="1:41" ht="18" customHeight="1" x14ac:dyDescent="0.2">
      <c r="A9" s="1361" t="s">
        <v>760</v>
      </c>
      <c r="B9" s="1362"/>
      <c r="C9" s="1362"/>
      <c r="D9" s="1362"/>
      <c r="E9" s="1362"/>
      <c r="F9" s="1362"/>
      <c r="G9" s="1362"/>
      <c r="H9" s="1362"/>
      <c r="I9" s="1362"/>
      <c r="J9" s="1362"/>
      <c r="K9" s="1362"/>
      <c r="L9" s="1362"/>
      <c r="M9" s="1362"/>
      <c r="N9" s="1362"/>
      <c r="O9" s="1362"/>
      <c r="P9" s="1362"/>
      <c r="Q9" s="1362"/>
      <c r="R9" s="1362"/>
      <c r="S9" s="1362"/>
      <c r="T9" s="1362"/>
      <c r="U9" s="1362"/>
      <c r="V9" s="1362"/>
      <c r="W9" s="1362"/>
      <c r="X9" s="1362"/>
      <c r="Y9" s="1362"/>
      <c r="Z9" s="1362"/>
      <c r="AA9" s="1362"/>
      <c r="AB9" s="1363"/>
      <c r="AC9" s="1363"/>
      <c r="AD9" s="1363"/>
      <c r="AE9" s="1363"/>
      <c r="AF9" s="1363"/>
      <c r="AG9" s="1363"/>
      <c r="AH9" s="1363"/>
      <c r="AI9" s="1363"/>
      <c r="AJ9" s="1363"/>
      <c r="AK9" s="1363"/>
      <c r="AL9" s="106"/>
      <c r="AM9" s="106"/>
      <c r="AN9" s="106"/>
      <c r="AO9" s="106"/>
    </row>
    <row r="10" spans="1:41" s="1081" customFormat="1" ht="18" customHeight="1" x14ac:dyDescent="0.2">
      <c r="A10" s="908" t="s">
        <v>52</v>
      </c>
      <c r="B10" s="1078">
        <v>4654.3024299999997</v>
      </c>
      <c r="C10" s="1078">
        <v>21862.850329999997</v>
      </c>
      <c r="D10" s="1078">
        <v>28667.998910000006</v>
      </c>
      <c r="E10" s="1078">
        <v>54340.245599999995</v>
      </c>
      <c r="F10" s="1078">
        <v>3896.5116599999997</v>
      </c>
      <c r="G10" s="1078">
        <v>0</v>
      </c>
      <c r="H10" s="1078">
        <v>7136.0061599999972</v>
      </c>
      <c r="I10" s="1078">
        <v>48748.027099999992</v>
      </c>
      <c r="J10" s="1078">
        <v>0</v>
      </c>
      <c r="K10" s="1078">
        <v>32106.775639999996</v>
      </c>
      <c r="L10" s="1078">
        <v>0</v>
      </c>
      <c r="M10" s="1078">
        <v>204.35740000000001</v>
      </c>
      <c r="N10" s="1078">
        <v>1527.9684600000001</v>
      </c>
      <c r="O10" s="1078">
        <v>18749.7981</v>
      </c>
      <c r="P10" s="1078">
        <v>0</v>
      </c>
      <c r="Q10" s="1078">
        <v>33724.21605000001</v>
      </c>
      <c r="R10" s="1078">
        <v>226.95097000000004</v>
      </c>
      <c r="S10" s="1078">
        <v>3032.4195199999995</v>
      </c>
      <c r="T10" s="1078">
        <v>12743.26449</v>
      </c>
      <c r="U10" s="1078">
        <v>18248.74596</v>
      </c>
      <c r="V10" s="1078">
        <v>1744.38139</v>
      </c>
      <c r="W10" s="1078">
        <v>7610.679689999999</v>
      </c>
      <c r="X10" s="1078">
        <v>114.95235</v>
      </c>
      <c r="Y10" s="1078">
        <v>3089.21225</v>
      </c>
      <c r="Z10" s="1078">
        <v>201.72479000000001</v>
      </c>
      <c r="AA10" s="1078">
        <v>12149.508570000004</v>
      </c>
      <c r="AB10" s="1078">
        <v>1508.9840000000002</v>
      </c>
      <c r="AC10" s="1078">
        <v>8548.1145199999992</v>
      </c>
      <c r="AD10" s="1078">
        <v>435.66615999999999</v>
      </c>
      <c r="AE10" s="1078">
        <v>3654.5841700000001</v>
      </c>
      <c r="AF10" s="1078">
        <v>3.8572200000000003</v>
      </c>
      <c r="AG10" s="1078">
        <v>390.31104999999997</v>
      </c>
      <c r="AH10" s="1078">
        <v>29531.690729999995</v>
      </c>
      <c r="AI10" s="1078">
        <v>362.31031999999993</v>
      </c>
      <c r="AJ10" s="1078">
        <v>15620.56099</v>
      </c>
      <c r="AK10" s="1079">
        <v>374836.97697999998</v>
      </c>
      <c r="AL10" s="1080"/>
      <c r="AM10" s="1080"/>
      <c r="AN10" s="1080"/>
      <c r="AO10" s="1080"/>
    </row>
    <row r="11" spans="1:41" ht="18" customHeight="1" x14ac:dyDescent="0.2">
      <c r="A11" s="273" t="s">
        <v>1408</v>
      </c>
      <c r="B11" s="107">
        <v>222.59810000000002</v>
      </c>
      <c r="C11" s="107">
        <v>3303.6686599999998</v>
      </c>
      <c r="D11" s="107">
        <v>4345.7218600000006</v>
      </c>
      <c r="E11" s="107">
        <v>8835.1023999999998</v>
      </c>
      <c r="F11" s="107">
        <v>1047.9661100000001</v>
      </c>
      <c r="G11" s="107">
        <v>0</v>
      </c>
      <c r="H11" s="107">
        <v>2280.4652300000007</v>
      </c>
      <c r="I11" s="107">
        <v>9582.2822699999997</v>
      </c>
      <c r="J11" s="107">
        <v>0</v>
      </c>
      <c r="K11" s="107">
        <v>5527.5064000000002</v>
      </c>
      <c r="L11" s="107">
        <v>0</v>
      </c>
      <c r="M11" s="107">
        <v>6.2889200000000001</v>
      </c>
      <c r="N11" s="107">
        <v>824.10648000000003</v>
      </c>
      <c r="O11" s="107">
        <v>4694.5160500000002</v>
      </c>
      <c r="P11" s="107">
        <v>0</v>
      </c>
      <c r="Q11" s="107">
        <v>2383.9764700000001</v>
      </c>
      <c r="R11" s="107">
        <v>24.083569999999998</v>
      </c>
      <c r="S11" s="107">
        <v>1248.7433999999998</v>
      </c>
      <c r="T11" s="107">
        <v>4174.5496400000002</v>
      </c>
      <c r="U11" s="107">
        <v>4646.5732500000004</v>
      </c>
      <c r="V11" s="107">
        <v>433.76136000000002</v>
      </c>
      <c r="W11" s="107">
        <v>1474.7899499999999</v>
      </c>
      <c r="X11" s="107">
        <v>7.2588999999999997</v>
      </c>
      <c r="Y11" s="107">
        <v>822.02406999999994</v>
      </c>
      <c r="Z11" s="107">
        <v>58.700839999999999</v>
      </c>
      <c r="AA11" s="107">
        <v>4251.3669800000007</v>
      </c>
      <c r="AB11" s="133">
        <v>264.93299999999999</v>
      </c>
      <c r="AC11" s="133">
        <v>1829.7309599999999</v>
      </c>
      <c r="AD11" s="133">
        <v>42.065449999999998</v>
      </c>
      <c r="AE11" s="133">
        <v>1314.5665100000001</v>
      </c>
      <c r="AF11" s="133">
        <v>0</v>
      </c>
      <c r="AG11" s="133">
        <v>166.87578999999999</v>
      </c>
      <c r="AH11" s="133">
        <v>5153.1197999999995</v>
      </c>
      <c r="AI11" s="133">
        <v>26.526610000000002</v>
      </c>
      <c r="AJ11" s="133">
        <v>2712.2264399999999</v>
      </c>
      <c r="AK11" s="133">
        <v>71706.095469999986</v>
      </c>
      <c r="AL11" s="106"/>
      <c r="AM11" s="106"/>
      <c r="AN11" s="106"/>
      <c r="AO11" s="106"/>
    </row>
    <row r="12" spans="1:41" ht="18" customHeight="1" x14ac:dyDescent="0.2">
      <c r="A12" s="273" t="s">
        <v>1927</v>
      </c>
      <c r="B12" s="107">
        <v>3759.8135600000001</v>
      </c>
      <c r="C12" s="107">
        <v>9637.2863600000001</v>
      </c>
      <c r="D12" s="107">
        <v>16252.434789999999</v>
      </c>
      <c r="E12" s="107">
        <v>11073.533599999999</v>
      </c>
      <c r="F12" s="107">
        <v>1255.7618500000001</v>
      </c>
      <c r="G12" s="107">
        <v>0</v>
      </c>
      <c r="H12" s="107">
        <v>4246.3603699999958</v>
      </c>
      <c r="I12" s="107">
        <v>20787.58613</v>
      </c>
      <c r="J12" s="107">
        <v>0</v>
      </c>
      <c r="K12" s="107">
        <v>12855.11874</v>
      </c>
      <c r="L12" s="107">
        <v>0</v>
      </c>
      <c r="M12" s="107">
        <v>26.112880000000001</v>
      </c>
      <c r="N12" s="107">
        <v>373.86265000000003</v>
      </c>
      <c r="O12" s="107">
        <v>6164.81963</v>
      </c>
      <c r="P12" s="107">
        <v>0</v>
      </c>
      <c r="Q12" s="107">
        <v>30543.957220000004</v>
      </c>
      <c r="R12" s="107">
        <v>171.98323000000002</v>
      </c>
      <c r="S12" s="107">
        <v>1442.03198</v>
      </c>
      <c r="T12" s="107">
        <v>2458.0075100000004</v>
      </c>
      <c r="U12" s="107">
        <v>10601.426170000001</v>
      </c>
      <c r="V12" s="107">
        <v>566.30390999999986</v>
      </c>
      <c r="W12" s="107">
        <v>4418.47541</v>
      </c>
      <c r="X12" s="107">
        <v>14.68126</v>
      </c>
      <c r="Y12" s="107">
        <v>1483.7952700000001</v>
      </c>
      <c r="Z12" s="107">
        <v>117.61347000000001</v>
      </c>
      <c r="AA12" s="107">
        <v>4441.6898300000003</v>
      </c>
      <c r="AB12" s="133">
        <v>704.49300000000005</v>
      </c>
      <c r="AC12" s="133">
        <v>4308.9164199999996</v>
      </c>
      <c r="AD12" s="133">
        <v>236.227</v>
      </c>
      <c r="AE12" s="133">
        <v>1614.4423400000001</v>
      </c>
      <c r="AF12" s="133">
        <v>3.8572200000000003</v>
      </c>
      <c r="AG12" s="133">
        <v>185.09329</v>
      </c>
      <c r="AH12" s="133">
        <v>19163.087319999999</v>
      </c>
      <c r="AI12" s="133">
        <v>77.803699999999992</v>
      </c>
      <c r="AJ12" s="133">
        <v>12147.0406</v>
      </c>
      <c r="AK12" s="133">
        <v>181133.61671</v>
      </c>
      <c r="AL12" s="106"/>
      <c r="AM12" s="106"/>
      <c r="AN12" s="106"/>
      <c r="AO12" s="106"/>
    </row>
    <row r="13" spans="1:41" ht="18" customHeight="1" x14ac:dyDescent="0.2">
      <c r="A13" s="273" t="s">
        <v>1409</v>
      </c>
      <c r="B13" s="107">
        <v>0</v>
      </c>
      <c r="C13" s="107">
        <v>24.208149999999996</v>
      </c>
      <c r="D13" s="107">
        <v>21.462580000000003</v>
      </c>
      <c r="E13" s="107">
        <v>71.70729</v>
      </c>
      <c r="F13" s="107">
        <v>3.0323500000000001</v>
      </c>
      <c r="G13" s="107">
        <v>0</v>
      </c>
      <c r="H13" s="107">
        <v>8.3759200000000007</v>
      </c>
      <c r="I13" s="107">
        <v>0</v>
      </c>
      <c r="J13" s="107">
        <v>0</v>
      </c>
      <c r="K13" s="107">
        <v>0.43810000000000004</v>
      </c>
      <c r="L13" s="107">
        <v>0</v>
      </c>
      <c r="M13" s="107">
        <v>68.642399999999995</v>
      </c>
      <c r="N13" s="107">
        <v>15.0694</v>
      </c>
      <c r="O13" s="107">
        <v>0</v>
      </c>
      <c r="P13" s="107">
        <v>0</v>
      </c>
      <c r="Q13" s="107">
        <v>0</v>
      </c>
      <c r="R13" s="107">
        <v>0</v>
      </c>
      <c r="S13" s="107">
        <v>3.9868800000000002</v>
      </c>
      <c r="T13" s="107">
        <v>24.555049999999998</v>
      </c>
      <c r="U13" s="107">
        <v>42.34299</v>
      </c>
      <c r="V13" s="107">
        <v>5.1992099999999999</v>
      </c>
      <c r="W13" s="107">
        <v>4.5921000000000003</v>
      </c>
      <c r="X13" s="107">
        <v>0</v>
      </c>
      <c r="Y13" s="107">
        <v>12.402049999999999</v>
      </c>
      <c r="Z13" s="107">
        <v>0</v>
      </c>
      <c r="AA13" s="107">
        <v>1.8996999999999999</v>
      </c>
      <c r="AB13" s="133">
        <v>0.96</v>
      </c>
      <c r="AC13" s="133">
        <v>10.84215</v>
      </c>
      <c r="AD13" s="133">
        <v>3.0238200000000002</v>
      </c>
      <c r="AE13" s="133">
        <v>0</v>
      </c>
      <c r="AF13" s="133">
        <v>0</v>
      </c>
      <c r="AG13" s="133">
        <v>0</v>
      </c>
      <c r="AH13" s="133">
        <v>19.3202</v>
      </c>
      <c r="AI13" s="133">
        <v>0.43916000000000005</v>
      </c>
      <c r="AJ13" s="133">
        <v>0</v>
      </c>
      <c r="AK13" s="133">
        <v>342.49949999999995</v>
      </c>
      <c r="AL13" s="106"/>
      <c r="AM13" s="106"/>
      <c r="AN13" s="106"/>
      <c r="AO13" s="106"/>
    </row>
    <row r="14" spans="1:41" ht="18" customHeight="1" x14ac:dyDescent="0.2">
      <c r="A14" s="273" t="s">
        <v>1410</v>
      </c>
      <c r="B14" s="107">
        <v>0</v>
      </c>
      <c r="C14" s="107">
        <v>8.4603999999999999</v>
      </c>
      <c r="D14" s="107">
        <v>0</v>
      </c>
      <c r="E14" s="107">
        <v>72.936390000000017</v>
      </c>
      <c r="F14" s="107">
        <v>82.742999999999995</v>
      </c>
      <c r="G14" s="107">
        <v>0</v>
      </c>
      <c r="H14" s="107">
        <v>0.72</v>
      </c>
      <c r="I14" s="107">
        <v>30.55</v>
      </c>
      <c r="J14" s="107">
        <v>0</v>
      </c>
      <c r="K14" s="107">
        <v>157.06382000000002</v>
      </c>
      <c r="L14" s="107">
        <v>0</v>
      </c>
      <c r="M14" s="107">
        <v>0</v>
      </c>
      <c r="N14" s="107">
        <v>0</v>
      </c>
      <c r="O14" s="107">
        <v>737.19789000000003</v>
      </c>
      <c r="P14" s="107">
        <v>0</v>
      </c>
      <c r="Q14" s="107">
        <v>0</v>
      </c>
      <c r="R14" s="107">
        <v>0</v>
      </c>
      <c r="S14" s="107">
        <v>0</v>
      </c>
      <c r="T14" s="107">
        <v>16.048100000000002</v>
      </c>
      <c r="U14" s="107">
        <v>34.46</v>
      </c>
      <c r="V14" s="107">
        <v>21.103819999999999</v>
      </c>
      <c r="W14" s="107">
        <v>23.215880000000002</v>
      </c>
      <c r="X14" s="107">
        <v>0</v>
      </c>
      <c r="Y14" s="107">
        <v>13.686999999999999</v>
      </c>
      <c r="Z14" s="107">
        <v>0</v>
      </c>
      <c r="AA14" s="107">
        <v>0.45</v>
      </c>
      <c r="AB14" s="133">
        <v>1.45</v>
      </c>
      <c r="AC14" s="133">
        <v>201.23629</v>
      </c>
      <c r="AD14" s="133">
        <v>0</v>
      </c>
      <c r="AE14" s="133">
        <v>0</v>
      </c>
      <c r="AF14" s="133">
        <v>0</v>
      </c>
      <c r="AG14" s="133">
        <v>0</v>
      </c>
      <c r="AH14" s="133">
        <v>619.74525000000006</v>
      </c>
      <c r="AI14" s="133">
        <v>0</v>
      </c>
      <c r="AJ14" s="133">
        <v>0</v>
      </c>
      <c r="AK14" s="133">
        <v>2021.0678400000002</v>
      </c>
      <c r="AL14" s="106"/>
      <c r="AM14" s="106"/>
      <c r="AN14" s="106"/>
      <c r="AO14" s="106"/>
    </row>
    <row r="15" spans="1:41" ht="18" customHeight="1" x14ac:dyDescent="0.2">
      <c r="A15" s="273" t="s">
        <v>1411</v>
      </c>
      <c r="B15" s="107">
        <v>0</v>
      </c>
      <c r="C15" s="107">
        <v>789.74038999999993</v>
      </c>
      <c r="D15" s="107">
        <v>1103.67797</v>
      </c>
      <c r="E15" s="107">
        <v>2626.1905699999998</v>
      </c>
      <c r="F15" s="107">
        <v>401.13774999999998</v>
      </c>
      <c r="G15" s="107">
        <v>0</v>
      </c>
      <c r="H15" s="107">
        <v>270.58629000000002</v>
      </c>
      <c r="I15" s="107">
        <v>2270.75479</v>
      </c>
      <c r="J15" s="107">
        <v>0</v>
      </c>
      <c r="K15" s="107">
        <v>1002.35793</v>
      </c>
      <c r="L15" s="107">
        <v>0</v>
      </c>
      <c r="M15" s="107">
        <v>18.097300000000001</v>
      </c>
      <c r="N15" s="107">
        <v>163.79774</v>
      </c>
      <c r="O15" s="107">
        <v>1617.412</v>
      </c>
      <c r="P15" s="107">
        <v>0</v>
      </c>
      <c r="Q15" s="107">
        <v>339.30862000000002</v>
      </c>
      <c r="R15" s="107">
        <v>30.884169999999997</v>
      </c>
      <c r="S15" s="107">
        <v>186.73132999999999</v>
      </c>
      <c r="T15" s="107">
        <v>1951.6652300000001</v>
      </c>
      <c r="U15" s="107">
        <v>1445.5646499999998</v>
      </c>
      <c r="V15" s="107">
        <v>96.063270000000003</v>
      </c>
      <c r="W15" s="107">
        <v>376.88140999999996</v>
      </c>
      <c r="X15" s="107">
        <v>6.5</v>
      </c>
      <c r="Y15" s="107">
        <v>212.5385</v>
      </c>
      <c r="Z15" s="107">
        <v>25.41048</v>
      </c>
      <c r="AA15" s="107">
        <v>1086.06089</v>
      </c>
      <c r="AB15" s="133">
        <v>41.981999999999999</v>
      </c>
      <c r="AC15" s="133">
        <v>1206.2724800000001</v>
      </c>
      <c r="AD15" s="133">
        <v>4.1539999999999999</v>
      </c>
      <c r="AE15" s="133">
        <v>103.84682000000001</v>
      </c>
      <c r="AF15" s="133">
        <v>0</v>
      </c>
      <c r="AG15" s="133">
        <v>0</v>
      </c>
      <c r="AH15" s="133">
        <v>788.91681000000005</v>
      </c>
      <c r="AI15" s="133">
        <v>0</v>
      </c>
      <c r="AJ15" s="133">
        <v>103.94333999999999</v>
      </c>
      <c r="AK15" s="133">
        <v>18270.476729999998</v>
      </c>
      <c r="AL15" s="106"/>
      <c r="AM15" s="106"/>
      <c r="AN15" s="106"/>
      <c r="AO15" s="106"/>
    </row>
    <row r="16" spans="1:41" ht="18" customHeight="1" x14ac:dyDescent="0.2">
      <c r="A16" s="273" t="s">
        <v>1930</v>
      </c>
      <c r="B16" s="107">
        <v>0</v>
      </c>
      <c r="C16" s="107">
        <v>267.2106</v>
      </c>
      <c r="D16" s="107">
        <v>91.825589999999991</v>
      </c>
      <c r="E16" s="107">
        <v>600.00851</v>
      </c>
      <c r="F16" s="107">
        <v>135.40676000000002</v>
      </c>
      <c r="G16" s="107">
        <v>0</v>
      </c>
      <c r="H16" s="107">
        <v>269.65132</v>
      </c>
      <c r="I16" s="107">
        <v>0</v>
      </c>
      <c r="J16" s="107">
        <v>0</v>
      </c>
      <c r="K16" s="107">
        <v>15.44131</v>
      </c>
      <c r="L16" s="107">
        <v>0</v>
      </c>
      <c r="M16" s="107">
        <v>18.25517</v>
      </c>
      <c r="N16" s="107">
        <v>28.117540000000002</v>
      </c>
      <c r="O16" s="107">
        <v>95.328710000000001</v>
      </c>
      <c r="P16" s="107">
        <v>0</v>
      </c>
      <c r="Q16" s="107">
        <v>0</v>
      </c>
      <c r="R16" s="107">
        <v>0</v>
      </c>
      <c r="S16" s="107">
        <v>79.150840000000002</v>
      </c>
      <c r="T16" s="107">
        <v>112.37053999999999</v>
      </c>
      <c r="U16" s="107">
        <v>125.0711</v>
      </c>
      <c r="V16" s="107">
        <v>45.094480000000004</v>
      </c>
      <c r="W16" s="107">
        <v>15.764389999999999</v>
      </c>
      <c r="X16" s="107">
        <v>0</v>
      </c>
      <c r="Y16" s="107">
        <v>373.73908</v>
      </c>
      <c r="Z16" s="107">
        <v>0</v>
      </c>
      <c r="AA16" s="107">
        <v>112.75271000000001</v>
      </c>
      <c r="AB16" s="133">
        <v>201.01400000000001</v>
      </c>
      <c r="AC16" s="133">
        <v>34.762610000000002</v>
      </c>
      <c r="AD16" s="133">
        <v>8.3275000000000006</v>
      </c>
      <c r="AE16" s="133">
        <v>102.85577000000001</v>
      </c>
      <c r="AF16" s="133">
        <v>0</v>
      </c>
      <c r="AG16" s="133">
        <v>0</v>
      </c>
      <c r="AH16" s="133">
        <v>0</v>
      </c>
      <c r="AI16" s="133">
        <v>0</v>
      </c>
      <c r="AJ16" s="133">
        <v>63.183529999999998</v>
      </c>
      <c r="AK16" s="133">
        <v>2795.3320599999997</v>
      </c>
      <c r="AL16" s="106"/>
      <c r="AM16" s="106"/>
      <c r="AN16" s="106"/>
      <c r="AO16" s="106"/>
    </row>
    <row r="17" spans="1:41" ht="18" customHeight="1" x14ac:dyDescent="0.2">
      <c r="A17" s="273" t="s">
        <v>934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v>0</v>
      </c>
      <c r="AB17" s="133">
        <v>0</v>
      </c>
      <c r="AC17" s="133">
        <v>0</v>
      </c>
      <c r="AD17" s="133">
        <v>0</v>
      </c>
      <c r="AE17" s="133">
        <v>0</v>
      </c>
      <c r="AF17" s="133">
        <v>0</v>
      </c>
      <c r="AG17" s="133">
        <v>0</v>
      </c>
      <c r="AH17" s="133">
        <v>0</v>
      </c>
      <c r="AI17" s="133">
        <v>0</v>
      </c>
      <c r="AJ17" s="133">
        <v>0</v>
      </c>
      <c r="AK17" s="133">
        <v>0</v>
      </c>
      <c r="AL17" s="106"/>
      <c r="AM17" s="106"/>
      <c r="AN17" s="106"/>
      <c r="AO17" s="106"/>
    </row>
    <row r="18" spans="1:41" ht="18" customHeight="1" x14ac:dyDescent="0.2">
      <c r="A18" s="273" t="s">
        <v>935</v>
      </c>
      <c r="B18" s="107">
        <v>671.89076999999997</v>
      </c>
      <c r="C18" s="107">
        <v>7832.2757699999993</v>
      </c>
      <c r="D18" s="107">
        <v>5281.8894500000006</v>
      </c>
      <c r="E18" s="107">
        <v>14010.15408</v>
      </c>
      <c r="F18" s="107">
        <v>961.30219</v>
      </c>
      <c r="G18" s="107">
        <v>0</v>
      </c>
      <c r="H18" s="107">
        <v>59.847030000000004</v>
      </c>
      <c r="I18" s="107">
        <v>2986.4941699999999</v>
      </c>
      <c r="J18" s="107">
        <v>0</v>
      </c>
      <c r="K18" s="107">
        <v>11539.33726</v>
      </c>
      <c r="L18" s="107">
        <v>0</v>
      </c>
      <c r="M18" s="107">
        <v>20.18</v>
      </c>
      <c r="N18" s="107">
        <v>12.396780000000001</v>
      </c>
      <c r="O18" s="107">
        <v>2158.7437200000004</v>
      </c>
      <c r="P18" s="107">
        <v>0</v>
      </c>
      <c r="Q18" s="107">
        <v>0</v>
      </c>
      <c r="R18" s="107">
        <v>0</v>
      </c>
      <c r="S18" s="107">
        <v>26.054479999999998</v>
      </c>
      <c r="T18" s="107">
        <v>263.60915</v>
      </c>
      <c r="U18" s="107">
        <v>338.00162999999998</v>
      </c>
      <c r="V18" s="107">
        <v>147.79439000000002</v>
      </c>
      <c r="W18" s="107">
        <v>0</v>
      </c>
      <c r="X18" s="107">
        <v>58.862679999999997</v>
      </c>
      <c r="Y18" s="107">
        <v>87.161799999999999</v>
      </c>
      <c r="Z18" s="107">
        <v>0</v>
      </c>
      <c r="AA18" s="107">
        <v>1774.2205300000001</v>
      </c>
      <c r="AB18" s="133">
        <v>294.15199999999999</v>
      </c>
      <c r="AC18" s="133">
        <v>139.96129000000002</v>
      </c>
      <c r="AD18" s="133">
        <v>141.86839000000001</v>
      </c>
      <c r="AE18" s="133">
        <v>394.66354999999999</v>
      </c>
      <c r="AF18" s="133">
        <v>0</v>
      </c>
      <c r="AG18" s="133">
        <v>38.341970000000003</v>
      </c>
      <c r="AH18" s="133">
        <v>0</v>
      </c>
      <c r="AI18" s="133">
        <v>0.20330000000000001</v>
      </c>
      <c r="AJ18" s="133">
        <v>373.98821000000004</v>
      </c>
      <c r="AK18" s="133">
        <v>49613.394590000004</v>
      </c>
      <c r="AL18" s="106"/>
      <c r="AM18" s="106"/>
      <c r="AN18" s="106"/>
      <c r="AO18" s="106"/>
    </row>
    <row r="19" spans="1:41" ht="18" customHeight="1" x14ac:dyDescent="0.2">
      <c r="A19" s="273" t="s">
        <v>53</v>
      </c>
      <c r="B19" s="107">
        <v>0</v>
      </c>
      <c r="C19" s="107">
        <v>0</v>
      </c>
      <c r="D19" s="107">
        <v>1587.5843799999998</v>
      </c>
      <c r="E19" s="107">
        <v>16494.941589999999</v>
      </c>
      <c r="F19" s="107">
        <v>0</v>
      </c>
      <c r="G19" s="107">
        <v>0</v>
      </c>
      <c r="H19" s="107">
        <v>0</v>
      </c>
      <c r="I19" s="107">
        <v>12907.561439999999</v>
      </c>
      <c r="J19" s="107">
        <v>0</v>
      </c>
      <c r="K19" s="107">
        <v>0</v>
      </c>
      <c r="L19" s="107">
        <v>0</v>
      </c>
      <c r="M19" s="107">
        <v>46.780730000000005</v>
      </c>
      <c r="N19" s="107">
        <v>110.61787</v>
      </c>
      <c r="O19" s="107">
        <v>3220.7903300000003</v>
      </c>
      <c r="P19" s="107">
        <v>0</v>
      </c>
      <c r="Q19" s="107">
        <v>456.97373999999996</v>
      </c>
      <c r="R19" s="107">
        <v>0</v>
      </c>
      <c r="S19" s="107">
        <v>45.720610000000001</v>
      </c>
      <c r="T19" s="107">
        <v>3694.4237499999999</v>
      </c>
      <c r="U19" s="107">
        <v>836.46739000000002</v>
      </c>
      <c r="V19" s="107">
        <v>429.06094999999999</v>
      </c>
      <c r="W19" s="107">
        <v>1291.3985500000001</v>
      </c>
      <c r="X19" s="107">
        <v>27.649509999999999</v>
      </c>
      <c r="Y19" s="107">
        <v>83.86448</v>
      </c>
      <c r="Z19" s="107">
        <v>0</v>
      </c>
      <c r="AA19" s="107">
        <v>481.06792999999999</v>
      </c>
      <c r="AB19" s="133">
        <v>0</v>
      </c>
      <c r="AC19" s="133">
        <v>636.39108999999996</v>
      </c>
      <c r="AD19" s="133">
        <v>0</v>
      </c>
      <c r="AE19" s="133">
        <v>119.20917999999999</v>
      </c>
      <c r="AF19" s="133">
        <v>0</v>
      </c>
      <c r="AG19" s="133">
        <v>0</v>
      </c>
      <c r="AH19" s="133">
        <v>3787.50135</v>
      </c>
      <c r="AI19" s="133">
        <v>257.33754999999996</v>
      </c>
      <c r="AJ19" s="133">
        <v>220.17886999999999</v>
      </c>
      <c r="AK19" s="133">
        <v>46735.521289999982</v>
      </c>
      <c r="AL19" s="106"/>
      <c r="AM19" s="106"/>
      <c r="AN19" s="106"/>
      <c r="AO19" s="106"/>
    </row>
    <row r="20" spans="1:41" ht="18" customHeight="1" x14ac:dyDescent="0.2">
      <c r="A20" s="257" t="s">
        <v>1412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7">
        <v>0</v>
      </c>
      <c r="Q20" s="107">
        <v>0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33">
        <v>0</v>
      </c>
      <c r="AC20" s="133">
        <v>0</v>
      </c>
      <c r="AD20" s="133">
        <v>0</v>
      </c>
      <c r="AE20" s="133">
        <v>0</v>
      </c>
      <c r="AF20" s="133">
        <v>0</v>
      </c>
      <c r="AG20" s="133">
        <v>0</v>
      </c>
      <c r="AH20" s="133">
        <v>0</v>
      </c>
      <c r="AI20" s="133">
        <v>0</v>
      </c>
      <c r="AJ20" s="133">
        <v>0</v>
      </c>
      <c r="AK20" s="133">
        <v>0</v>
      </c>
      <c r="AL20" s="106"/>
      <c r="AM20" s="106"/>
      <c r="AN20" s="106"/>
      <c r="AO20" s="106"/>
    </row>
    <row r="21" spans="1:41" ht="18" customHeight="1" x14ac:dyDescent="0.2">
      <c r="A21" s="257" t="s">
        <v>3767</v>
      </c>
      <c r="B21" s="107">
        <v>0</v>
      </c>
      <c r="C21" s="107">
        <v>0</v>
      </c>
      <c r="D21" s="107">
        <v>0</v>
      </c>
      <c r="E21" s="107">
        <v>10.50192</v>
      </c>
      <c r="F21" s="107">
        <v>0</v>
      </c>
      <c r="G21" s="107">
        <v>0</v>
      </c>
      <c r="H21" s="107">
        <v>0</v>
      </c>
      <c r="I21" s="107">
        <v>128.72130000000001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  <c r="O21" s="107">
        <v>0</v>
      </c>
      <c r="P21" s="107">
        <v>0</v>
      </c>
      <c r="Q21" s="107">
        <v>0</v>
      </c>
      <c r="R21" s="107">
        <v>0</v>
      </c>
      <c r="S21" s="107">
        <v>0</v>
      </c>
      <c r="T21" s="107">
        <v>0</v>
      </c>
      <c r="U21" s="107">
        <v>0.45</v>
      </c>
      <c r="V21" s="107">
        <v>0</v>
      </c>
      <c r="W21" s="107">
        <v>5.5620000000000003</v>
      </c>
      <c r="X21" s="107">
        <v>0</v>
      </c>
      <c r="Y21" s="107">
        <v>0</v>
      </c>
      <c r="Z21" s="107">
        <v>0</v>
      </c>
      <c r="AA21" s="107">
        <v>0</v>
      </c>
      <c r="AB21" s="133">
        <v>0</v>
      </c>
      <c r="AC21" s="133">
        <v>0</v>
      </c>
      <c r="AD21" s="133">
        <v>0</v>
      </c>
      <c r="AE21" s="133">
        <v>5</v>
      </c>
      <c r="AF21" s="133">
        <v>0</v>
      </c>
      <c r="AG21" s="133">
        <v>0</v>
      </c>
      <c r="AH21" s="133">
        <v>0</v>
      </c>
      <c r="AI21" s="133">
        <v>0</v>
      </c>
      <c r="AJ21" s="133">
        <v>0</v>
      </c>
      <c r="AK21" s="133">
        <v>150.23522000000003</v>
      </c>
      <c r="AL21" s="106"/>
      <c r="AM21" s="106"/>
      <c r="AN21" s="106"/>
      <c r="AO21" s="106"/>
    </row>
    <row r="22" spans="1:41" ht="18" customHeight="1" x14ac:dyDescent="0.2">
      <c r="A22" s="257" t="s">
        <v>54</v>
      </c>
      <c r="B22" s="107">
        <v>0</v>
      </c>
      <c r="C22" s="107">
        <v>0</v>
      </c>
      <c r="D22" s="107">
        <v>-16.597709999999999</v>
      </c>
      <c r="E22" s="107">
        <v>545.16925000000003</v>
      </c>
      <c r="F22" s="107">
        <v>9.1616499999999998</v>
      </c>
      <c r="G22" s="107">
        <v>0</v>
      </c>
      <c r="H22" s="107">
        <v>0</v>
      </c>
      <c r="I22" s="107">
        <v>54.076999999999998</v>
      </c>
      <c r="J22" s="107">
        <v>0</v>
      </c>
      <c r="K22" s="107">
        <v>1009.51208</v>
      </c>
      <c r="L22" s="107">
        <v>0</v>
      </c>
      <c r="M22" s="107">
        <v>0</v>
      </c>
      <c r="N22" s="107">
        <v>0</v>
      </c>
      <c r="O22" s="107">
        <v>60.98977</v>
      </c>
      <c r="P22" s="107">
        <v>0</v>
      </c>
      <c r="Q22" s="107">
        <v>0</v>
      </c>
      <c r="R22" s="107">
        <v>0</v>
      </c>
      <c r="S22" s="107">
        <v>0</v>
      </c>
      <c r="T22" s="107">
        <v>48.035519999999998</v>
      </c>
      <c r="U22" s="107">
        <v>178.38878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v>0</v>
      </c>
      <c r="AB22" s="133">
        <v>0</v>
      </c>
      <c r="AC22" s="133">
        <v>180.00123000000002</v>
      </c>
      <c r="AD22" s="133">
        <v>0</v>
      </c>
      <c r="AE22" s="133">
        <v>0</v>
      </c>
      <c r="AF22" s="133">
        <v>0</v>
      </c>
      <c r="AG22" s="133">
        <v>0</v>
      </c>
      <c r="AH22" s="133">
        <v>0</v>
      </c>
      <c r="AI22" s="133">
        <v>0</v>
      </c>
      <c r="AJ22" s="133">
        <v>0</v>
      </c>
      <c r="AK22" s="133">
        <v>2068.7375699999998</v>
      </c>
      <c r="AL22" s="106"/>
      <c r="AM22" s="106"/>
      <c r="AN22" s="106"/>
      <c r="AO22" s="106"/>
    </row>
    <row r="23" spans="1:41" ht="18" customHeight="1" x14ac:dyDescent="0.2">
      <c r="A23" s="908" t="s">
        <v>55</v>
      </c>
      <c r="B23" s="107">
        <v>167.40727999999999</v>
      </c>
      <c r="C23" s="107">
        <v>5253.1136600000009</v>
      </c>
      <c r="D23" s="107">
        <v>6274.7808299999997</v>
      </c>
      <c r="E23" s="107">
        <v>11393.786</v>
      </c>
      <c r="F23" s="107">
        <v>236.61564000000001</v>
      </c>
      <c r="G23" s="107">
        <v>0</v>
      </c>
      <c r="H23" s="107">
        <v>2938.2998200000002</v>
      </c>
      <c r="I23" s="107">
        <v>20168.812659999996</v>
      </c>
      <c r="J23" s="107">
        <v>0</v>
      </c>
      <c r="K23" s="107">
        <v>7435.6208800000004</v>
      </c>
      <c r="L23" s="107">
        <v>0</v>
      </c>
      <c r="M23" s="107">
        <v>53.211939999999998</v>
      </c>
      <c r="N23" s="107">
        <v>76.53361000000001</v>
      </c>
      <c r="O23" s="107">
        <v>6078.2981499999996</v>
      </c>
      <c r="P23" s="107">
        <v>0</v>
      </c>
      <c r="Q23" s="107">
        <v>3175.7559500000002</v>
      </c>
      <c r="R23" s="107">
        <v>3.6071999999999997</v>
      </c>
      <c r="S23" s="107">
        <v>1362.6929500000003</v>
      </c>
      <c r="T23" s="107">
        <v>4314.7282399999995</v>
      </c>
      <c r="U23" s="107">
        <v>5292.8957799999998</v>
      </c>
      <c r="V23" s="107">
        <v>89.899110000000007</v>
      </c>
      <c r="W23" s="107">
        <v>486.43967000000004</v>
      </c>
      <c r="X23" s="107">
        <v>19.521979999999999</v>
      </c>
      <c r="Y23" s="107">
        <v>271.90201000000002</v>
      </c>
      <c r="Z23" s="107">
        <v>77.137309999999985</v>
      </c>
      <c r="AA23" s="107">
        <v>5409.4380799999999</v>
      </c>
      <c r="AB23" s="107">
        <v>112.911</v>
      </c>
      <c r="AC23" s="107">
        <v>1474.9098200000001</v>
      </c>
      <c r="AD23" s="107">
        <v>232.43849</v>
      </c>
      <c r="AE23" s="107">
        <v>811.19199999999989</v>
      </c>
      <c r="AF23" s="107">
        <v>0</v>
      </c>
      <c r="AG23" s="107">
        <v>24.26699</v>
      </c>
      <c r="AH23" s="107">
        <v>7333.60113</v>
      </c>
      <c r="AI23" s="107">
        <v>3.7191199999999998</v>
      </c>
      <c r="AJ23" s="107">
        <v>2525.0630200091796</v>
      </c>
      <c r="AK23" s="133">
        <v>93098.600320009195</v>
      </c>
      <c r="AL23" s="106"/>
      <c r="AM23" s="106"/>
      <c r="AN23" s="106"/>
      <c r="AO23" s="106"/>
    </row>
    <row r="24" spans="1:41" ht="18" customHeight="1" x14ac:dyDescent="0.2">
      <c r="A24" s="273" t="s">
        <v>1926</v>
      </c>
      <c r="B24" s="107">
        <v>0</v>
      </c>
      <c r="C24" s="107">
        <v>3071.6048900000001</v>
      </c>
      <c r="D24" s="107">
        <v>2151.3062500000001</v>
      </c>
      <c r="E24" s="107">
        <v>5552.3529200000012</v>
      </c>
      <c r="F24" s="107">
        <v>24.377500000000001</v>
      </c>
      <c r="G24" s="107">
        <v>0</v>
      </c>
      <c r="H24" s="107">
        <v>1650.41221</v>
      </c>
      <c r="I24" s="107">
        <v>8759.84764</v>
      </c>
      <c r="J24" s="107">
        <v>0</v>
      </c>
      <c r="K24" s="107">
        <v>1815.5424399999999</v>
      </c>
      <c r="L24" s="107">
        <v>0</v>
      </c>
      <c r="M24" s="107">
        <v>12.317450000000001</v>
      </c>
      <c r="N24" s="107">
        <v>1.6898900000000001</v>
      </c>
      <c r="O24" s="107">
        <v>2334.3165099999997</v>
      </c>
      <c r="P24" s="107">
        <v>0</v>
      </c>
      <c r="Q24" s="107">
        <v>2095.6620100000005</v>
      </c>
      <c r="R24" s="107">
        <v>0</v>
      </c>
      <c r="S24" s="107">
        <v>939.31504000000007</v>
      </c>
      <c r="T24" s="107">
        <v>2701.7710200000001</v>
      </c>
      <c r="U24" s="107">
        <v>3885.9574799999996</v>
      </c>
      <c r="V24" s="107">
        <v>30.716540000000002</v>
      </c>
      <c r="W24" s="107">
        <v>151.6387</v>
      </c>
      <c r="X24" s="107">
        <v>0</v>
      </c>
      <c r="Y24" s="107">
        <v>187.94974999999999</v>
      </c>
      <c r="Z24" s="107">
        <v>22.338249999999999</v>
      </c>
      <c r="AA24" s="107">
        <v>3337.2602999999999</v>
      </c>
      <c r="AB24" s="133">
        <v>0</v>
      </c>
      <c r="AC24" s="133">
        <v>411.89206999999999</v>
      </c>
      <c r="AD24" s="133">
        <v>0</v>
      </c>
      <c r="AE24" s="133">
        <v>312.95984999999996</v>
      </c>
      <c r="AF24" s="133">
        <v>0</v>
      </c>
      <c r="AG24" s="133">
        <v>0</v>
      </c>
      <c r="AH24" s="133">
        <v>2743.0832799999998</v>
      </c>
      <c r="AI24" s="133">
        <v>0</v>
      </c>
      <c r="AJ24" s="133">
        <v>1706.9408700071801</v>
      </c>
      <c r="AK24" s="133">
        <v>43901.252860007189</v>
      </c>
      <c r="AL24" s="106"/>
      <c r="AM24" s="106"/>
      <c r="AN24" s="106"/>
      <c r="AO24" s="106"/>
    </row>
    <row r="25" spans="1:41" ht="18" customHeight="1" x14ac:dyDescent="0.2">
      <c r="A25" s="273" t="s">
        <v>1927</v>
      </c>
      <c r="B25" s="107">
        <v>167.40727999999999</v>
      </c>
      <c r="C25" s="107">
        <v>2097.8344500000003</v>
      </c>
      <c r="D25" s="107">
        <v>3398.2519700000003</v>
      </c>
      <c r="E25" s="107">
        <v>3414.7228799999998</v>
      </c>
      <c r="F25" s="107">
        <v>195.40342000000001</v>
      </c>
      <c r="G25" s="107">
        <v>0</v>
      </c>
      <c r="H25" s="107">
        <v>1191.73352</v>
      </c>
      <c r="I25" s="107">
        <v>9705.0899000000009</v>
      </c>
      <c r="J25" s="107">
        <v>0</v>
      </c>
      <c r="K25" s="107">
        <v>2256.0951800000003</v>
      </c>
      <c r="L25" s="107">
        <v>0</v>
      </c>
      <c r="M25" s="107">
        <v>40.894489999999998</v>
      </c>
      <c r="N25" s="107">
        <v>74.836579999999998</v>
      </c>
      <c r="O25" s="107">
        <v>2348.35682</v>
      </c>
      <c r="P25" s="107">
        <v>0</v>
      </c>
      <c r="Q25" s="107">
        <v>957.6890199999998</v>
      </c>
      <c r="R25" s="107">
        <v>3.6071999999999997</v>
      </c>
      <c r="S25" s="107">
        <v>414.84782000000001</v>
      </c>
      <c r="T25" s="107">
        <v>1513.9594399999996</v>
      </c>
      <c r="U25" s="107">
        <v>1028.9173699999999</v>
      </c>
      <c r="V25" s="107">
        <v>49.067500000000003</v>
      </c>
      <c r="W25" s="107">
        <v>333.86440000000005</v>
      </c>
      <c r="X25" s="107">
        <v>7.4004500000000002</v>
      </c>
      <c r="Y25" s="107">
        <v>83.834260000000015</v>
      </c>
      <c r="Z25" s="107">
        <v>54.799119999999995</v>
      </c>
      <c r="AA25" s="107">
        <v>1929.5554999999999</v>
      </c>
      <c r="AB25" s="133">
        <v>28.061</v>
      </c>
      <c r="AC25" s="133">
        <v>884.66458999999998</v>
      </c>
      <c r="AD25" s="133">
        <v>0.40500000000000003</v>
      </c>
      <c r="AE25" s="133">
        <v>484.36349999999999</v>
      </c>
      <c r="AF25" s="133">
        <v>0</v>
      </c>
      <c r="AG25" s="133">
        <v>24.26699</v>
      </c>
      <c r="AH25" s="133">
        <v>4089.0221000000001</v>
      </c>
      <c r="AI25" s="133">
        <v>0</v>
      </c>
      <c r="AJ25" s="133">
        <v>808.11240000199996</v>
      </c>
      <c r="AK25" s="133">
        <v>37587.064150001992</v>
      </c>
      <c r="AL25" s="106"/>
      <c r="AM25" s="106"/>
      <c r="AN25" s="106"/>
      <c r="AO25" s="106"/>
    </row>
    <row r="26" spans="1:41" ht="18" customHeight="1" x14ac:dyDescent="0.2">
      <c r="A26" s="273" t="s">
        <v>1928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33">
        <v>0</v>
      </c>
      <c r="AC26" s="133">
        <v>0</v>
      </c>
      <c r="AD26" s="133">
        <v>0</v>
      </c>
      <c r="AE26" s="133">
        <v>0</v>
      </c>
      <c r="AF26" s="133">
        <v>0</v>
      </c>
      <c r="AG26" s="133">
        <v>0</v>
      </c>
      <c r="AH26" s="133">
        <v>0</v>
      </c>
      <c r="AI26" s="133">
        <v>0</v>
      </c>
      <c r="AJ26" s="133">
        <v>0</v>
      </c>
      <c r="AK26" s="133">
        <v>0</v>
      </c>
      <c r="AL26" s="106"/>
      <c r="AM26" s="106"/>
      <c r="AN26" s="106"/>
      <c r="AO26" s="106"/>
    </row>
    <row r="27" spans="1:41" ht="18" customHeight="1" x14ac:dyDescent="0.2">
      <c r="A27" s="273" t="s">
        <v>1929</v>
      </c>
      <c r="B27" s="107">
        <v>0</v>
      </c>
      <c r="C27" s="107">
        <v>0.80700000000000005</v>
      </c>
      <c r="D27" s="107">
        <v>419.60553999999996</v>
      </c>
      <c r="E27" s="107">
        <v>65.30462</v>
      </c>
      <c r="F27" s="107">
        <v>0</v>
      </c>
      <c r="G27" s="107">
        <v>0</v>
      </c>
      <c r="H27" s="107">
        <v>0</v>
      </c>
      <c r="I27" s="107">
        <v>127.40538000000001</v>
      </c>
      <c r="J27" s="107">
        <v>0</v>
      </c>
      <c r="K27" s="107">
        <v>169.33560999999997</v>
      </c>
      <c r="L27" s="107">
        <v>0</v>
      </c>
      <c r="M27" s="107">
        <v>0</v>
      </c>
      <c r="N27" s="107">
        <v>0</v>
      </c>
      <c r="O27" s="107">
        <v>361.64753000000002</v>
      </c>
      <c r="P27" s="107">
        <v>0</v>
      </c>
      <c r="Q27" s="107">
        <v>0</v>
      </c>
      <c r="R27" s="107">
        <v>0</v>
      </c>
      <c r="S27" s="107">
        <v>0</v>
      </c>
      <c r="T27" s="107">
        <v>21.013480000000001</v>
      </c>
      <c r="U27" s="107">
        <v>61.866399999999999</v>
      </c>
      <c r="V27" s="107">
        <v>0</v>
      </c>
      <c r="W27" s="107">
        <v>0</v>
      </c>
      <c r="X27" s="107">
        <v>0</v>
      </c>
      <c r="Y27" s="107">
        <v>0</v>
      </c>
      <c r="Z27" s="107">
        <v>-5.9999999999999995E-5</v>
      </c>
      <c r="AA27" s="107">
        <v>0</v>
      </c>
      <c r="AB27" s="133">
        <v>0</v>
      </c>
      <c r="AC27" s="133">
        <v>90.333680000000001</v>
      </c>
      <c r="AD27" s="133">
        <v>0</v>
      </c>
      <c r="AE27" s="133">
        <v>0</v>
      </c>
      <c r="AF27" s="133">
        <v>0</v>
      </c>
      <c r="AG27" s="133">
        <v>0</v>
      </c>
      <c r="AH27" s="133">
        <v>454.8245</v>
      </c>
      <c r="AI27" s="133">
        <v>0</v>
      </c>
      <c r="AJ27" s="133">
        <v>0</v>
      </c>
      <c r="AK27" s="133">
        <v>1772.1436799999999</v>
      </c>
      <c r="AL27" s="106"/>
      <c r="AM27" s="106"/>
      <c r="AN27" s="106"/>
      <c r="AO27" s="106"/>
    </row>
    <row r="28" spans="1:41" ht="18" customHeight="1" x14ac:dyDescent="0.2">
      <c r="A28" s="273" t="s">
        <v>1413</v>
      </c>
      <c r="B28" s="107">
        <v>0</v>
      </c>
      <c r="C28" s="107">
        <v>4.4634999999999998</v>
      </c>
      <c r="D28" s="107">
        <v>12.657200000000001</v>
      </c>
      <c r="E28" s="107">
        <v>105.40250999999999</v>
      </c>
      <c r="F28" s="107">
        <v>14.32869</v>
      </c>
      <c r="G28" s="107">
        <v>0</v>
      </c>
      <c r="H28" s="107">
        <v>89.267470000000003</v>
      </c>
      <c r="I28" s="107">
        <v>3.9553600000000002</v>
      </c>
      <c r="J28" s="107">
        <v>0</v>
      </c>
      <c r="K28" s="107">
        <v>0</v>
      </c>
      <c r="L28" s="107">
        <v>0</v>
      </c>
      <c r="M28" s="107">
        <v>0</v>
      </c>
      <c r="N28" s="107">
        <v>7.1399999999999996E-3</v>
      </c>
      <c r="O28" s="107">
        <v>267.90483</v>
      </c>
      <c r="P28" s="107">
        <v>0</v>
      </c>
      <c r="Q28" s="107">
        <v>122.40492</v>
      </c>
      <c r="R28" s="107">
        <v>0</v>
      </c>
      <c r="S28" s="107">
        <v>0</v>
      </c>
      <c r="T28" s="107">
        <v>1.0029999999999999</v>
      </c>
      <c r="U28" s="107">
        <v>312.74095999999997</v>
      </c>
      <c r="V28" s="107">
        <v>2.657E-2</v>
      </c>
      <c r="W28" s="107">
        <v>0.8</v>
      </c>
      <c r="X28" s="107">
        <v>12.12153</v>
      </c>
      <c r="Y28" s="107">
        <v>0</v>
      </c>
      <c r="Z28" s="107">
        <v>0</v>
      </c>
      <c r="AA28" s="107">
        <v>9.3390000000000004</v>
      </c>
      <c r="AB28" s="133">
        <v>0</v>
      </c>
      <c r="AC28" s="133">
        <v>19.878040000000002</v>
      </c>
      <c r="AD28" s="133">
        <v>0</v>
      </c>
      <c r="AE28" s="133">
        <v>0</v>
      </c>
      <c r="AF28" s="133">
        <v>0</v>
      </c>
      <c r="AG28" s="133">
        <v>0</v>
      </c>
      <c r="AH28" s="133">
        <v>42.122150000000005</v>
      </c>
      <c r="AI28" s="133">
        <v>0</v>
      </c>
      <c r="AJ28" s="133">
        <v>9.6557499999999994</v>
      </c>
      <c r="AK28" s="133">
        <v>1028.0786200000002</v>
      </c>
      <c r="AL28" s="106"/>
      <c r="AM28" s="106"/>
      <c r="AN28" s="106"/>
      <c r="AO28" s="106"/>
    </row>
    <row r="29" spans="1:41" ht="18" customHeight="1" x14ac:dyDescent="0.2">
      <c r="A29" s="273" t="s">
        <v>936</v>
      </c>
      <c r="B29" s="107">
        <v>0</v>
      </c>
      <c r="C29" s="107">
        <v>0.22900000000000001</v>
      </c>
      <c r="D29" s="107">
        <v>4.4123999999999999</v>
      </c>
      <c r="E29" s="107">
        <v>32.397919999999999</v>
      </c>
      <c r="F29" s="107">
        <v>0.35602999999999996</v>
      </c>
      <c r="G29" s="107">
        <v>0</v>
      </c>
      <c r="H29" s="107">
        <v>5.8178199999999993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16.983669999999996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8.8499999999999995E-2</v>
      </c>
      <c r="W29" s="107">
        <v>0</v>
      </c>
      <c r="X29" s="107">
        <v>0</v>
      </c>
      <c r="Y29" s="107">
        <v>0.11799999999999999</v>
      </c>
      <c r="Z29" s="107">
        <v>0</v>
      </c>
      <c r="AA29" s="107">
        <v>0.21240000000000001</v>
      </c>
      <c r="AB29" s="133">
        <v>1.5269999999999999</v>
      </c>
      <c r="AC29" s="133">
        <v>0</v>
      </c>
      <c r="AD29" s="133">
        <v>0</v>
      </c>
      <c r="AE29" s="133">
        <v>4.8460000000000001</v>
      </c>
      <c r="AF29" s="133">
        <v>0</v>
      </c>
      <c r="AG29" s="133">
        <v>0</v>
      </c>
      <c r="AH29" s="133">
        <v>0</v>
      </c>
      <c r="AI29" s="133">
        <v>0</v>
      </c>
      <c r="AJ29" s="133">
        <v>0.35399999999999998</v>
      </c>
      <c r="AK29" s="133">
        <v>67.342739999999992</v>
      </c>
      <c r="AL29" s="106"/>
      <c r="AM29" s="106"/>
      <c r="AN29" s="106"/>
      <c r="AO29" s="106"/>
    </row>
    <row r="30" spans="1:41" ht="18" customHeight="1" x14ac:dyDescent="0.2">
      <c r="A30" s="273" t="s">
        <v>934</v>
      </c>
      <c r="B30" s="107">
        <v>0</v>
      </c>
      <c r="C30" s="107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0</v>
      </c>
      <c r="AI30" s="133">
        <v>0</v>
      </c>
      <c r="AJ30" s="133">
        <v>0</v>
      </c>
      <c r="AK30" s="133">
        <v>0</v>
      </c>
      <c r="AL30" s="106"/>
      <c r="AM30" s="106"/>
      <c r="AN30" s="106"/>
      <c r="AO30" s="106"/>
    </row>
    <row r="31" spans="1:41" ht="18" customHeight="1" x14ac:dyDescent="0.2">
      <c r="A31" s="273" t="s">
        <v>935</v>
      </c>
      <c r="B31" s="107">
        <v>0</v>
      </c>
      <c r="C31" s="107">
        <v>78.174820000000011</v>
      </c>
      <c r="D31" s="107">
        <v>288.54746999999998</v>
      </c>
      <c r="E31" s="107">
        <v>2187.4499700000001</v>
      </c>
      <c r="F31" s="107">
        <v>2.15</v>
      </c>
      <c r="G31" s="107">
        <v>0</v>
      </c>
      <c r="H31" s="107">
        <v>1.0688</v>
      </c>
      <c r="I31" s="107">
        <v>1469.89546</v>
      </c>
      <c r="J31" s="107">
        <v>0</v>
      </c>
      <c r="K31" s="107">
        <v>2980.8977300000001</v>
      </c>
      <c r="L31" s="107">
        <v>0</v>
      </c>
      <c r="M31" s="107">
        <v>0</v>
      </c>
      <c r="N31" s="107">
        <v>0</v>
      </c>
      <c r="O31" s="107">
        <v>740.98646999999994</v>
      </c>
      <c r="P31" s="107">
        <v>0</v>
      </c>
      <c r="Q31" s="107">
        <v>0</v>
      </c>
      <c r="R31" s="107">
        <v>0</v>
      </c>
      <c r="S31" s="107">
        <v>8.4190000000000005</v>
      </c>
      <c r="T31" s="107">
        <v>76.981300000000005</v>
      </c>
      <c r="U31" s="107">
        <v>0.96523999999999999</v>
      </c>
      <c r="V31" s="107">
        <v>10</v>
      </c>
      <c r="W31" s="107">
        <v>0</v>
      </c>
      <c r="X31" s="107">
        <v>0</v>
      </c>
      <c r="Y31" s="107">
        <v>0</v>
      </c>
      <c r="Z31" s="107">
        <v>0</v>
      </c>
      <c r="AA31" s="107">
        <v>13.275</v>
      </c>
      <c r="AB31" s="133">
        <v>83.322999999999993</v>
      </c>
      <c r="AC31" s="133">
        <v>68.141440000000003</v>
      </c>
      <c r="AD31" s="133">
        <v>232.03349</v>
      </c>
      <c r="AE31" s="133">
        <v>9.0226500000000005</v>
      </c>
      <c r="AF31" s="133">
        <v>0</v>
      </c>
      <c r="AG31" s="133">
        <v>0</v>
      </c>
      <c r="AH31" s="133">
        <v>0</v>
      </c>
      <c r="AI31" s="133">
        <v>3.7191199999999998</v>
      </c>
      <c r="AJ31" s="133">
        <v>0</v>
      </c>
      <c r="AK31" s="133">
        <v>8255.0509600000023</v>
      </c>
      <c r="AL31" s="106"/>
      <c r="AM31" s="106"/>
      <c r="AN31" s="106"/>
      <c r="AO31" s="106"/>
    </row>
    <row r="32" spans="1:41" ht="18" customHeight="1" x14ac:dyDescent="0.2">
      <c r="A32" s="273" t="s">
        <v>53</v>
      </c>
      <c r="B32" s="107">
        <v>0</v>
      </c>
      <c r="C32" s="107">
        <v>0</v>
      </c>
      <c r="D32" s="107">
        <v>0</v>
      </c>
      <c r="E32" s="107">
        <v>32.373280000000001</v>
      </c>
      <c r="F32" s="107">
        <v>0</v>
      </c>
      <c r="G32" s="107">
        <v>0</v>
      </c>
      <c r="H32" s="107">
        <v>0</v>
      </c>
      <c r="I32" s="107">
        <v>102.42317</v>
      </c>
      <c r="J32" s="107">
        <v>0</v>
      </c>
      <c r="K32" s="107">
        <v>0</v>
      </c>
      <c r="L32" s="107">
        <v>0</v>
      </c>
      <c r="M32" s="107">
        <v>0</v>
      </c>
      <c r="N32" s="107">
        <v>0</v>
      </c>
      <c r="O32" s="107">
        <v>3.7823200000000003</v>
      </c>
      <c r="P32" s="107">
        <v>0</v>
      </c>
      <c r="Q32" s="107">
        <v>0</v>
      </c>
      <c r="R32" s="107">
        <v>0</v>
      </c>
      <c r="S32" s="107">
        <v>0.11109000000000001</v>
      </c>
      <c r="T32" s="107">
        <v>0</v>
      </c>
      <c r="U32" s="107">
        <v>0</v>
      </c>
      <c r="V32" s="107">
        <v>0</v>
      </c>
      <c r="W32" s="107">
        <v>0.13657</v>
      </c>
      <c r="X32" s="107">
        <v>0</v>
      </c>
      <c r="Y32" s="107">
        <v>0</v>
      </c>
      <c r="Z32" s="107">
        <v>0</v>
      </c>
      <c r="AA32" s="107">
        <v>119.79588000000001</v>
      </c>
      <c r="AB32" s="133">
        <v>0</v>
      </c>
      <c r="AC32" s="133">
        <v>0</v>
      </c>
      <c r="AD32" s="133">
        <v>0</v>
      </c>
      <c r="AE32" s="133">
        <v>0</v>
      </c>
      <c r="AF32" s="133">
        <v>0</v>
      </c>
      <c r="AG32" s="133">
        <v>0</v>
      </c>
      <c r="AH32" s="133">
        <v>4.5491000000000001</v>
      </c>
      <c r="AI32" s="133">
        <v>0</v>
      </c>
      <c r="AJ32" s="133">
        <v>0</v>
      </c>
      <c r="AK32" s="133">
        <v>263.17140999999998</v>
      </c>
      <c r="AL32" s="106"/>
      <c r="AM32" s="106"/>
      <c r="AN32" s="106"/>
      <c r="AO32" s="106"/>
    </row>
    <row r="33" spans="1:41" ht="18" customHeight="1" x14ac:dyDescent="0.2">
      <c r="A33" s="257" t="s">
        <v>1412</v>
      </c>
      <c r="B33" s="107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33">
        <v>0</v>
      </c>
      <c r="AC33" s="133">
        <v>0</v>
      </c>
      <c r="AD33" s="133">
        <v>0</v>
      </c>
      <c r="AE33" s="133">
        <v>0</v>
      </c>
      <c r="AF33" s="133">
        <v>0</v>
      </c>
      <c r="AG33" s="133">
        <v>0</v>
      </c>
      <c r="AH33" s="133">
        <v>0</v>
      </c>
      <c r="AI33" s="133">
        <v>0</v>
      </c>
      <c r="AJ33" s="133">
        <v>0</v>
      </c>
      <c r="AK33" s="133">
        <v>0</v>
      </c>
      <c r="AL33" s="106"/>
      <c r="AM33" s="106"/>
      <c r="AN33" s="106"/>
      <c r="AO33" s="106"/>
    </row>
    <row r="34" spans="1:41" ht="18" customHeight="1" x14ac:dyDescent="0.2">
      <c r="A34" s="257" t="s">
        <v>3767</v>
      </c>
      <c r="B34" s="107">
        <v>0</v>
      </c>
      <c r="C34" s="107">
        <v>0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0.19575000000000001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0</v>
      </c>
      <c r="AB34" s="133">
        <v>0</v>
      </c>
      <c r="AC34" s="133">
        <v>0</v>
      </c>
      <c r="AD34" s="133">
        <v>0</v>
      </c>
      <c r="AE34" s="133">
        <v>0</v>
      </c>
      <c r="AF34" s="133">
        <v>0</v>
      </c>
      <c r="AG34" s="133">
        <v>0</v>
      </c>
      <c r="AH34" s="133">
        <v>0</v>
      </c>
      <c r="AI34" s="133">
        <v>0</v>
      </c>
      <c r="AJ34" s="133">
        <v>0</v>
      </c>
      <c r="AK34" s="133">
        <v>0.19575000000000001</v>
      </c>
      <c r="AL34" s="106"/>
      <c r="AM34" s="106"/>
      <c r="AN34" s="106"/>
      <c r="AO34" s="106"/>
    </row>
    <row r="35" spans="1:41" ht="18" customHeight="1" x14ac:dyDescent="0.2">
      <c r="A35" s="257" t="s">
        <v>54</v>
      </c>
      <c r="B35" s="107">
        <v>0</v>
      </c>
      <c r="C35" s="107">
        <v>0</v>
      </c>
      <c r="D35" s="107">
        <v>0</v>
      </c>
      <c r="E35" s="107">
        <v>3.7819000000000003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213.74992</v>
      </c>
      <c r="L35" s="107">
        <v>0</v>
      </c>
      <c r="M35" s="107">
        <v>0</v>
      </c>
      <c r="N35" s="107">
        <v>0</v>
      </c>
      <c r="O35" s="107">
        <v>4.32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2.4483299999999999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33">
        <v>0</v>
      </c>
      <c r="AC35" s="133">
        <v>0</v>
      </c>
      <c r="AD35" s="133">
        <v>0</v>
      </c>
      <c r="AE35" s="133">
        <v>0</v>
      </c>
      <c r="AF35" s="133">
        <v>0</v>
      </c>
      <c r="AG35" s="133">
        <v>0</v>
      </c>
      <c r="AH35" s="133">
        <v>0</v>
      </c>
      <c r="AI35" s="133">
        <v>0</v>
      </c>
      <c r="AJ35" s="133">
        <v>0</v>
      </c>
      <c r="AK35" s="133">
        <v>224.30015</v>
      </c>
      <c r="AL35" s="106"/>
      <c r="AM35" s="106"/>
      <c r="AN35" s="106"/>
      <c r="AO35" s="106"/>
    </row>
    <row r="36" spans="1:41" ht="18" customHeight="1" x14ac:dyDescent="0.2">
      <c r="A36" s="1364" t="s">
        <v>761</v>
      </c>
      <c r="B36" s="1365"/>
      <c r="C36" s="1365"/>
      <c r="D36" s="1365"/>
      <c r="E36" s="1365"/>
      <c r="F36" s="1365"/>
      <c r="G36" s="1365"/>
      <c r="H36" s="1365"/>
      <c r="I36" s="1365"/>
      <c r="J36" s="1365"/>
      <c r="K36" s="1365"/>
      <c r="L36" s="1365"/>
      <c r="M36" s="1365"/>
      <c r="N36" s="1365"/>
      <c r="O36" s="1365"/>
      <c r="P36" s="1365"/>
      <c r="Q36" s="1365"/>
      <c r="R36" s="1365"/>
      <c r="S36" s="1365"/>
      <c r="T36" s="1365"/>
      <c r="U36" s="1365"/>
      <c r="V36" s="1365"/>
      <c r="W36" s="1365"/>
      <c r="X36" s="1365"/>
      <c r="Y36" s="1365"/>
      <c r="Z36" s="1365"/>
      <c r="AA36" s="1365"/>
      <c r="AB36" s="1366"/>
      <c r="AC36" s="1366"/>
      <c r="AD36" s="1366"/>
      <c r="AE36" s="1366"/>
      <c r="AF36" s="1365"/>
      <c r="AG36" s="1366"/>
      <c r="AH36" s="1366"/>
      <c r="AI36" s="1366"/>
      <c r="AJ36" s="1366"/>
      <c r="AK36" s="1366"/>
      <c r="AL36" s="106"/>
      <c r="AM36" s="106"/>
      <c r="AN36" s="106"/>
      <c r="AO36" s="106"/>
    </row>
    <row r="37" spans="1:41" ht="18" customHeight="1" x14ac:dyDescent="0.2">
      <c r="A37" s="908" t="s">
        <v>762</v>
      </c>
      <c r="B37" s="107">
        <v>0</v>
      </c>
      <c r="C37" s="107">
        <v>1476.1951899999999</v>
      </c>
      <c r="D37" s="107">
        <v>1144.3262</v>
      </c>
      <c r="E37" s="107">
        <v>3156.0841299999997</v>
      </c>
      <c r="F37" s="107">
        <v>0</v>
      </c>
      <c r="G37" s="107">
        <v>7795.2532700000002</v>
      </c>
      <c r="H37" s="107">
        <v>0</v>
      </c>
      <c r="I37" s="107">
        <v>0</v>
      </c>
      <c r="J37" s="107">
        <v>0</v>
      </c>
      <c r="K37" s="107">
        <v>281.85929999999996</v>
      </c>
      <c r="L37" s="107">
        <v>20043.703449999994</v>
      </c>
      <c r="M37" s="107">
        <v>0</v>
      </c>
      <c r="N37" s="107">
        <v>0</v>
      </c>
      <c r="O37" s="107">
        <v>0</v>
      </c>
      <c r="P37" s="107">
        <v>11746.034</v>
      </c>
      <c r="Q37" s="107">
        <v>1690.24999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33">
        <v>0</v>
      </c>
      <c r="AC37" s="133">
        <v>0</v>
      </c>
      <c r="AD37" s="133">
        <v>0</v>
      </c>
      <c r="AE37" s="133">
        <v>-0.93198000000000003</v>
      </c>
      <c r="AF37" s="133">
        <v>0</v>
      </c>
      <c r="AG37" s="133">
        <v>0</v>
      </c>
      <c r="AH37" s="133">
        <v>0</v>
      </c>
      <c r="AI37" s="133">
        <v>0</v>
      </c>
      <c r="AJ37" s="133">
        <v>-0.12143999999999999</v>
      </c>
      <c r="AK37" s="133">
        <v>47332.652109999988</v>
      </c>
      <c r="AL37" s="106"/>
      <c r="AM37" s="106"/>
      <c r="AN37" s="106"/>
      <c r="AO37" s="106"/>
    </row>
    <row r="38" spans="1:41" ht="18" customHeight="1" x14ac:dyDescent="0.2">
      <c r="A38" s="257" t="s">
        <v>1025</v>
      </c>
      <c r="B38" s="107">
        <v>0</v>
      </c>
      <c r="C38" s="107">
        <v>1476.1951899999999</v>
      </c>
      <c r="D38" s="107">
        <v>1144.3262</v>
      </c>
      <c r="E38" s="107">
        <v>3009.2390799999998</v>
      </c>
      <c r="F38" s="107">
        <v>0</v>
      </c>
      <c r="G38" s="107">
        <v>7795.2532700000002</v>
      </c>
      <c r="H38" s="107">
        <v>0</v>
      </c>
      <c r="I38" s="107">
        <v>0</v>
      </c>
      <c r="J38" s="107">
        <v>0</v>
      </c>
      <c r="K38" s="107">
        <v>281.85929999999996</v>
      </c>
      <c r="L38" s="107">
        <v>14310.810029999997</v>
      </c>
      <c r="M38" s="107">
        <v>0</v>
      </c>
      <c r="N38" s="107">
        <v>0</v>
      </c>
      <c r="O38" s="107">
        <v>0</v>
      </c>
      <c r="P38" s="107">
        <v>6830.0169999999998</v>
      </c>
      <c r="Q38" s="107">
        <v>1690.24999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v>0</v>
      </c>
      <c r="AB38" s="133">
        <v>0</v>
      </c>
      <c r="AC38" s="133">
        <v>0</v>
      </c>
      <c r="AD38" s="133">
        <v>0</v>
      </c>
      <c r="AE38" s="133">
        <v>-0.93198000000000003</v>
      </c>
      <c r="AF38" s="133">
        <v>0</v>
      </c>
      <c r="AG38" s="133">
        <v>0</v>
      </c>
      <c r="AH38" s="133">
        <v>0</v>
      </c>
      <c r="AI38" s="133">
        <v>0</v>
      </c>
      <c r="AJ38" s="133">
        <v>-0.12143999999999999</v>
      </c>
      <c r="AK38" s="133">
        <v>36536.896639999984</v>
      </c>
      <c r="AL38" s="106"/>
      <c r="AM38" s="106"/>
      <c r="AN38" s="106"/>
      <c r="AO38" s="106"/>
    </row>
    <row r="39" spans="1:41" ht="18" customHeight="1" x14ac:dyDescent="0.2">
      <c r="A39" s="257" t="s">
        <v>1498</v>
      </c>
      <c r="B39" s="107">
        <v>0</v>
      </c>
      <c r="C39" s="107">
        <v>0</v>
      </c>
      <c r="D39" s="107">
        <v>0</v>
      </c>
      <c r="E39" s="107">
        <v>146.84504999999999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  <c r="K39" s="107">
        <v>0</v>
      </c>
      <c r="L39" s="107">
        <v>5732.8934199999958</v>
      </c>
      <c r="M39" s="107">
        <v>0</v>
      </c>
      <c r="N39" s="107">
        <v>0</v>
      </c>
      <c r="O39" s="107">
        <v>0</v>
      </c>
      <c r="P39" s="107">
        <v>4916.0169999999998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7">
        <v>0</v>
      </c>
      <c r="Z39" s="107">
        <v>0</v>
      </c>
      <c r="AA39" s="107">
        <v>0</v>
      </c>
      <c r="AB39" s="133">
        <v>0</v>
      </c>
      <c r="AC39" s="133">
        <v>0</v>
      </c>
      <c r="AD39" s="133">
        <v>0</v>
      </c>
      <c r="AE39" s="133">
        <v>0</v>
      </c>
      <c r="AF39" s="133">
        <v>0</v>
      </c>
      <c r="AG39" s="133">
        <v>0</v>
      </c>
      <c r="AH39" s="133">
        <v>0</v>
      </c>
      <c r="AI39" s="133">
        <v>0</v>
      </c>
      <c r="AJ39" s="133">
        <v>0</v>
      </c>
      <c r="AK39" s="133">
        <v>10795.755469999996</v>
      </c>
      <c r="AL39" s="106"/>
      <c r="AM39" s="106"/>
      <c r="AN39" s="106"/>
      <c r="AO39" s="106"/>
    </row>
    <row r="40" spans="1:41" ht="18" customHeight="1" x14ac:dyDescent="0.2">
      <c r="A40" s="257" t="s">
        <v>938</v>
      </c>
      <c r="B40" s="107">
        <v>0</v>
      </c>
      <c r="C40" s="107">
        <v>0</v>
      </c>
      <c r="D40" s="107">
        <v>0</v>
      </c>
      <c r="E40" s="107">
        <v>0</v>
      </c>
      <c r="F40" s="107">
        <v>0</v>
      </c>
      <c r="G40" s="107">
        <v>0</v>
      </c>
      <c r="H40" s="107">
        <v>0</v>
      </c>
      <c r="I40" s="107">
        <v>0</v>
      </c>
      <c r="J40" s="107">
        <v>0</v>
      </c>
      <c r="K40" s="107">
        <v>0</v>
      </c>
      <c r="L40" s="107">
        <v>0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7">
        <v>0</v>
      </c>
      <c r="AB40" s="133">
        <v>0</v>
      </c>
      <c r="AC40" s="133">
        <v>0</v>
      </c>
      <c r="AD40" s="133">
        <v>0</v>
      </c>
      <c r="AE40" s="133">
        <v>0</v>
      </c>
      <c r="AF40" s="133">
        <v>0</v>
      </c>
      <c r="AG40" s="133">
        <v>0</v>
      </c>
      <c r="AH40" s="133">
        <v>0</v>
      </c>
      <c r="AI40" s="133">
        <v>0</v>
      </c>
      <c r="AJ40" s="133">
        <v>0</v>
      </c>
      <c r="AK40" s="133">
        <v>0</v>
      </c>
      <c r="AL40" s="106"/>
      <c r="AM40" s="106"/>
      <c r="AN40" s="106"/>
      <c r="AO40" s="106"/>
    </row>
    <row r="41" spans="1:41" ht="18" customHeight="1" x14ac:dyDescent="0.2">
      <c r="A41" s="257" t="s">
        <v>939</v>
      </c>
      <c r="B41" s="107">
        <v>0</v>
      </c>
      <c r="C41" s="107">
        <v>0</v>
      </c>
      <c r="D41" s="107">
        <v>0</v>
      </c>
      <c r="E41" s="107">
        <v>0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0</v>
      </c>
      <c r="L41" s="107">
        <v>0</v>
      </c>
      <c r="M41" s="107">
        <v>0</v>
      </c>
      <c r="N41" s="107">
        <v>0</v>
      </c>
      <c r="O41" s="107">
        <v>0</v>
      </c>
      <c r="P41" s="107">
        <v>0</v>
      </c>
      <c r="Q41" s="107">
        <v>0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7">
        <v>0</v>
      </c>
      <c r="AB41" s="133">
        <v>0</v>
      </c>
      <c r="AC41" s="133">
        <v>0</v>
      </c>
      <c r="AD41" s="133">
        <v>0</v>
      </c>
      <c r="AE41" s="133">
        <v>0</v>
      </c>
      <c r="AF41" s="133">
        <v>0</v>
      </c>
      <c r="AG41" s="133">
        <v>0</v>
      </c>
      <c r="AH41" s="133">
        <v>0</v>
      </c>
      <c r="AI41" s="133">
        <v>0</v>
      </c>
      <c r="AJ41" s="133">
        <v>0</v>
      </c>
      <c r="AK41" s="133">
        <v>0</v>
      </c>
      <c r="AL41" s="106"/>
      <c r="AM41" s="106"/>
      <c r="AN41" s="106"/>
      <c r="AO41" s="106"/>
    </row>
    <row r="42" spans="1:41" ht="18" customHeight="1" x14ac:dyDescent="0.2">
      <c r="A42" s="257" t="s">
        <v>1924</v>
      </c>
      <c r="B42" s="107">
        <v>0</v>
      </c>
      <c r="C42" s="107">
        <v>0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0</v>
      </c>
      <c r="L42" s="107">
        <v>0</v>
      </c>
      <c r="M42" s="107">
        <v>0</v>
      </c>
      <c r="N42" s="107">
        <v>0</v>
      </c>
      <c r="O42" s="107">
        <v>0</v>
      </c>
      <c r="P42" s="107">
        <v>0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7">
        <v>0</v>
      </c>
      <c r="Z42" s="107">
        <v>0</v>
      </c>
      <c r="AA42" s="107">
        <v>0</v>
      </c>
      <c r="AB42" s="133">
        <v>0</v>
      </c>
      <c r="AC42" s="133">
        <v>0</v>
      </c>
      <c r="AD42" s="133">
        <v>0</v>
      </c>
      <c r="AE42" s="133">
        <v>0</v>
      </c>
      <c r="AF42" s="133">
        <v>0</v>
      </c>
      <c r="AG42" s="133">
        <v>0</v>
      </c>
      <c r="AH42" s="133">
        <v>0</v>
      </c>
      <c r="AI42" s="133">
        <v>0</v>
      </c>
      <c r="AJ42" s="133">
        <v>0</v>
      </c>
      <c r="AK42" s="133">
        <v>0</v>
      </c>
      <c r="AL42" s="106"/>
      <c r="AM42" s="106"/>
      <c r="AN42" s="106"/>
      <c r="AO42" s="106"/>
    </row>
    <row r="43" spans="1:41" ht="18" customHeight="1" x14ac:dyDescent="0.2">
      <c r="A43" s="908" t="s">
        <v>763</v>
      </c>
      <c r="B43" s="107">
        <v>0</v>
      </c>
      <c r="C43" s="107">
        <v>21.440099999999997</v>
      </c>
      <c r="D43" s="107">
        <v>363.91377</v>
      </c>
      <c r="E43" s="107">
        <v>204.17271</v>
      </c>
      <c r="F43" s="107">
        <v>0</v>
      </c>
      <c r="G43" s="107">
        <v>541.95479</v>
      </c>
      <c r="H43" s="107">
        <v>0</v>
      </c>
      <c r="I43" s="107">
        <v>0</v>
      </c>
      <c r="J43" s="107">
        <v>0</v>
      </c>
      <c r="K43" s="107">
        <v>0</v>
      </c>
      <c r="L43" s="107">
        <v>2573.0242042433001</v>
      </c>
      <c r="M43" s="107">
        <v>0</v>
      </c>
      <c r="N43" s="107">
        <v>0</v>
      </c>
      <c r="O43" s="107">
        <v>0</v>
      </c>
      <c r="P43" s="107">
        <v>27.068999999999999</v>
      </c>
      <c r="Q43" s="107">
        <v>-52.895319999999998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7">
        <v>0</v>
      </c>
      <c r="AB43" s="107">
        <v>0</v>
      </c>
      <c r="AC43" s="107">
        <v>0</v>
      </c>
      <c r="AD43" s="133">
        <v>0</v>
      </c>
      <c r="AE43" s="133">
        <v>23.323589999999999</v>
      </c>
      <c r="AF43" s="107">
        <v>0</v>
      </c>
      <c r="AG43" s="133">
        <v>0</v>
      </c>
      <c r="AH43" s="133">
        <v>0</v>
      </c>
      <c r="AI43" s="133">
        <v>0</v>
      </c>
      <c r="AJ43" s="133">
        <v>23.410810000000001</v>
      </c>
      <c r="AK43" s="133">
        <v>3725.4136542432998</v>
      </c>
      <c r="AL43" s="106"/>
      <c r="AM43" s="106"/>
      <c r="AN43" s="106"/>
      <c r="AO43" s="106"/>
    </row>
    <row r="44" spans="1:41" ht="18" customHeight="1" x14ac:dyDescent="0.2">
      <c r="A44" s="257" t="s">
        <v>1025</v>
      </c>
      <c r="B44" s="107">
        <v>0</v>
      </c>
      <c r="C44" s="107">
        <v>21.440099999999997</v>
      </c>
      <c r="D44" s="107">
        <v>366.05513000000002</v>
      </c>
      <c r="E44" s="107">
        <v>177.87102999999999</v>
      </c>
      <c r="F44" s="107">
        <v>0</v>
      </c>
      <c r="G44" s="107">
        <v>541.95479</v>
      </c>
      <c r="H44" s="107">
        <v>0</v>
      </c>
      <c r="I44" s="107">
        <v>0</v>
      </c>
      <c r="J44" s="107">
        <v>0</v>
      </c>
      <c r="K44" s="107">
        <v>0</v>
      </c>
      <c r="L44" s="107">
        <v>1974.6885275111001</v>
      </c>
      <c r="M44" s="107">
        <v>0</v>
      </c>
      <c r="N44" s="107">
        <v>0</v>
      </c>
      <c r="O44" s="107">
        <v>0</v>
      </c>
      <c r="P44" s="107">
        <v>27.068999999999999</v>
      </c>
      <c r="Q44" s="107">
        <v>-52.895319999999998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  <c r="AC44" s="107">
        <v>0</v>
      </c>
      <c r="AD44" s="133">
        <v>0</v>
      </c>
      <c r="AE44" s="133">
        <v>22.658819999999999</v>
      </c>
      <c r="AF44" s="107">
        <v>0</v>
      </c>
      <c r="AG44" s="133">
        <v>0</v>
      </c>
      <c r="AH44" s="133">
        <v>0</v>
      </c>
      <c r="AI44" s="133">
        <v>0</v>
      </c>
      <c r="AJ44" s="133">
        <v>23.410810000000001</v>
      </c>
      <c r="AK44" s="133">
        <v>3102.2528875111002</v>
      </c>
      <c r="AL44" s="106"/>
      <c r="AM44" s="106"/>
      <c r="AN44" s="106"/>
      <c r="AO44" s="106"/>
    </row>
    <row r="45" spans="1:41" ht="18" customHeight="1" x14ac:dyDescent="0.2">
      <c r="A45" s="257" t="s">
        <v>1498</v>
      </c>
      <c r="B45" s="107">
        <v>0</v>
      </c>
      <c r="C45" s="107">
        <v>0</v>
      </c>
      <c r="D45" s="107">
        <v>-2.1413600000000002</v>
      </c>
      <c r="E45" s="107">
        <v>26.301680000000001</v>
      </c>
      <c r="F45" s="107">
        <v>0</v>
      </c>
      <c r="G45" s="107">
        <v>0</v>
      </c>
      <c r="H45" s="107">
        <v>0</v>
      </c>
      <c r="I45" s="107">
        <v>0</v>
      </c>
      <c r="J45" s="107">
        <v>0</v>
      </c>
      <c r="K45" s="107">
        <v>0</v>
      </c>
      <c r="L45" s="107">
        <v>598.3356767322</v>
      </c>
      <c r="M45" s="107">
        <v>0</v>
      </c>
      <c r="N45" s="107">
        <v>0</v>
      </c>
      <c r="O45" s="107">
        <v>0</v>
      </c>
      <c r="P45" s="107">
        <v>0</v>
      </c>
      <c r="Q45" s="107">
        <v>0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0</v>
      </c>
      <c r="AB45" s="107">
        <v>0</v>
      </c>
      <c r="AC45" s="107">
        <v>0</v>
      </c>
      <c r="AD45" s="133">
        <v>0</v>
      </c>
      <c r="AE45" s="133">
        <v>0.66476999999999997</v>
      </c>
      <c r="AF45" s="107">
        <v>0</v>
      </c>
      <c r="AG45" s="133">
        <v>0</v>
      </c>
      <c r="AH45" s="133">
        <v>0</v>
      </c>
      <c r="AI45" s="133">
        <v>0</v>
      </c>
      <c r="AJ45" s="133">
        <v>0</v>
      </c>
      <c r="AK45" s="133">
        <v>623.16076673219993</v>
      </c>
      <c r="AL45" s="106"/>
      <c r="AM45" s="106"/>
      <c r="AN45" s="106"/>
      <c r="AO45" s="106"/>
    </row>
    <row r="46" spans="1:41" ht="18" customHeight="1" x14ac:dyDescent="0.2">
      <c r="A46" s="257" t="s">
        <v>938</v>
      </c>
      <c r="B46" s="107">
        <v>0</v>
      </c>
      <c r="C46" s="107">
        <v>0</v>
      </c>
      <c r="D46" s="107">
        <v>0</v>
      </c>
      <c r="E46" s="107">
        <v>0</v>
      </c>
      <c r="F46" s="107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0</v>
      </c>
      <c r="L46" s="107">
        <v>0</v>
      </c>
      <c r="M46" s="107">
        <v>0</v>
      </c>
      <c r="N46" s="107">
        <v>0</v>
      </c>
      <c r="O46" s="107">
        <v>0</v>
      </c>
      <c r="P46" s="107">
        <v>0</v>
      </c>
      <c r="Q46" s="107">
        <v>0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v>0</v>
      </c>
      <c r="AB46" s="107">
        <v>0</v>
      </c>
      <c r="AC46" s="107">
        <v>0</v>
      </c>
      <c r="AD46" s="133">
        <v>0</v>
      </c>
      <c r="AE46" s="133">
        <v>0</v>
      </c>
      <c r="AF46" s="107">
        <v>0</v>
      </c>
      <c r="AG46" s="133">
        <v>0</v>
      </c>
      <c r="AH46" s="133">
        <v>0</v>
      </c>
      <c r="AI46" s="133">
        <v>0</v>
      </c>
      <c r="AJ46" s="133">
        <v>0</v>
      </c>
      <c r="AK46" s="133">
        <v>0</v>
      </c>
      <c r="AL46" s="106"/>
      <c r="AM46" s="106"/>
      <c r="AN46" s="106"/>
      <c r="AO46" s="106"/>
    </row>
    <row r="47" spans="1:41" ht="18" customHeight="1" x14ac:dyDescent="0.2">
      <c r="A47" s="257" t="s">
        <v>939</v>
      </c>
      <c r="B47" s="107">
        <v>0</v>
      </c>
      <c r="C47" s="107">
        <v>0</v>
      </c>
      <c r="D47" s="107">
        <v>0</v>
      </c>
      <c r="E47" s="107">
        <v>0</v>
      </c>
      <c r="F47" s="107">
        <v>0</v>
      </c>
      <c r="G47" s="107">
        <v>0</v>
      </c>
      <c r="H47" s="107">
        <v>0</v>
      </c>
      <c r="I47" s="107">
        <v>0</v>
      </c>
      <c r="J47" s="107">
        <v>0</v>
      </c>
      <c r="K47" s="107">
        <v>0</v>
      </c>
      <c r="L47" s="107">
        <v>0</v>
      </c>
      <c r="M47" s="107">
        <v>0</v>
      </c>
      <c r="N47" s="107">
        <v>0</v>
      </c>
      <c r="O47" s="107">
        <v>0</v>
      </c>
      <c r="P47" s="107">
        <v>0</v>
      </c>
      <c r="Q47" s="107">
        <v>0</v>
      </c>
      <c r="R47" s="107">
        <v>0</v>
      </c>
      <c r="S47" s="107">
        <v>0</v>
      </c>
      <c r="T47" s="107">
        <v>0</v>
      </c>
      <c r="U47" s="107">
        <v>0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7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>
        <v>0</v>
      </c>
      <c r="AH47" s="133">
        <v>0</v>
      </c>
      <c r="AI47" s="133">
        <v>0</v>
      </c>
      <c r="AJ47" s="133">
        <v>0</v>
      </c>
      <c r="AK47" s="133">
        <v>0</v>
      </c>
      <c r="AL47" s="106"/>
      <c r="AM47" s="106"/>
      <c r="AN47" s="106"/>
      <c r="AO47" s="106"/>
    </row>
    <row r="48" spans="1:41" ht="18" customHeight="1" x14ac:dyDescent="0.2">
      <c r="A48" s="257" t="s">
        <v>1924</v>
      </c>
      <c r="B48" s="135">
        <v>0</v>
      </c>
      <c r="C48" s="135">
        <v>0</v>
      </c>
      <c r="D48" s="135">
        <v>0</v>
      </c>
      <c r="E48" s="135">
        <v>0</v>
      </c>
      <c r="F48" s="135">
        <v>0</v>
      </c>
      <c r="G48" s="135">
        <v>0</v>
      </c>
      <c r="H48" s="135">
        <v>0</v>
      </c>
      <c r="I48" s="135">
        <v>0</v>
      </c>
      <c r="J48" s="135">
        <v>0</v>
      </c>
      <c r="K48" s="135">
        <v>0</v>
      </c>
      <c r="L48" s="135">
        <v>0</v>
      </c>
      <c r="M48" s="135">
        <v>0</v>
      </c>
      <c r="N48" s="135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35">
        <v>0</v>
      </c>
      <c r="Z48" s="135">
        <v>0</v>
      </c>
      <c r="AA48" s="135">
        <v>0</v>
      </c>
      <c r="AB48" s="136">
        <v>0</v>
      </c>
      <c r="AC48" s="136">
        <v>0</v>
      </c>
      <c r="AD48" s="136">
        <v>0</v>
      </c>
      <c r="AE48" s="136">
        <v>0</v>
      </c>
      <c r="AF48" s="136">
        <v>0</v>
      </c>
      <c r="AG48" s="136">
        <v>0</v>
      </c>
      <c r="AH48" s="136">
        <v>0</v>
      </c>
      <c r="AI48" s="136">
        <v>0</v>
      </c>
      <c r="AJ48" s="136">
        <v>0</v>
      </c>
      <c r="AK48" s="136">
        <v>0</v>
      </c>
      <c r="AL48" s="106"/>
      <c r="AM48" s="106"/>
      <c r="AN48" s="106"/>
      <c r="AO48" s="106"/>
    </row>
    <row r="49" spans="1:41" ht="18" customHeight="1" x14ac:dyDescent="0.2">
      <c r="A49" s="1364" t="s">
        <v>764</v>
      </c>
      <c r="B49" s="1365"/>
      <c r="C49" s="1365"/>
      <c r="D49" s="1365"/>
      <c r="E49" s="1365"/>
      <c r="F49" s="1365"/>
      <c r="G49" s="1365"/>
      <c r="H49" s="1365"/>
      <c r="I49" s="1365"/>
      <c r="J49" s="1365"/>
      <c r="K49" s="1365"/>
      <c r="L49" s="1365"/>
      <c r="M49" s="1365"/>
      <c r="N49" s="1365"/>
      <c r="O49" s="1365"/>
      <c r="P49" s="1365"/>
      <c r="Q49" s="1365"/>
      <c r="R49" s="1365"/>
      <c r="S49" s="1365"/>
      <c r="T49" s="1365"/>
      <c r="U49" s="1365"/>
      <c r="V49" s="1365"/>
      <c r="W49" s="1365"/>
      <c r="X49" s="1365"/>
      <c r="Y49" s="1365"/>
      <c r="Z49" s="1365"/>
      <c r="AA49" s="1365"/>
      <c r="AB49" s="1366"/>
      <c r="AC49" s="1365"/>
      <c r="AD49" s="1365"/>
      <c r="AE49" s="1365"/>
      <c r="AF49" s="1365"/>
      <c r="AG49" s="1365"/>
      <c r="AH49" s="1365"/>
      <c r="AI49" s="1365"/>
      <c r="AJ49" s="1366"/>
      <c r="AK49" s="1366"/>
      <c r="AL49" s="106"/>
      <c r="AM49" s="106"/>
      <c r="AN49" s="106"/>
      <c r="AO49" s="106"/>
    </row>
    <row r="50" spans="1:41" ht="18" customHeight="1" x14ac:dyDescent="0.2">
      <c r="A50" s="908" t="s">
        <v>762</v>
      </c>
      <c r="B50" s="107">
        <v>0</v>
      </c>
      <c r="C50" s="107">
        <v>33620.479520000001</v>
      </c>
      <c r="D50" s="107">
        <v>19033.599240000003</v>
      </c>
      <c r="E50" s="107">
        <v>6324.1444800000008</v>
      </c>
      <c r="F50" s="107">
        <v>67.269000000000005</v>
      </c>
      <c r="G50" s="107">
        <v>0</v>
      </c>
      <c r="H50" s="107">
        <v>2325.6828600000003</v>
      </c>
      <c r="I50" s="107">
        <v>19408.817749999998</v>
      </c>
      <c r="J50" s="107">
        <v>9185.5608400000001</v>
      </c>
      <c r="K50" s="107">
        <v>11899.364809999999</v>
      </c>
      <c r="L50" s="107">
        <v>0</v>
      </c>
      <c r="M50" s="107">
        <v>0</v>
      </c>
      <c r="N50" s="107">
        <v>20.622139999999998</v>
      </c>
      <c r="O50" s="107">
        <v>5810.9594999999999</v>
      </c>
      <c r="P50" s="107">
        <v>0</v>
      </c>
      <c r="Q50" s="107">
        <v>4581.7516999999998</v>
      </c>
      <c r="R50" s="107">
        <v>0</v>
      </c>
      <c r="S50" s="107">
        <v>0</v>
      </c>
      <c r="T50" s="107">
        <v>487.57405</v>
      </c>
      <c r="U50" s="107">
        <v>3951.4549300000003</v>
      </c>
      <c r="V50" s="107">
        <v>2848.0214500000002</v>
      </c>
      <c r="W50" s="107">
        <v>0</v>
      </c>
      <c r="X50" s="107">
        <v>30.087289999999999</v>
      </c>
      <c r="Y50" s="107">
        <v>1548.61429</v>
      </c>
      <c r="Z50" s="107">
        <v>0</v>
      </c>
      <c r="AA50" s="107">
        <v>821.60158000000001</v>
      </c>
      <c r="AB50" s="107">
        <v>2446.1460000000002</v>
      </c>
      <c r="AC50" s="107">
        <v>1004.82336</v>
      </c>
      <c r="AD50" s="107">
        <v>0</v>
      </c>
      <c r="AE50" s="107">
        <v>1598.7796899999998</v>
      </c>
      <c r="AF50" s="107">
        <v>0</v>
      </c>
      <c r="AG50" s="107">
        <v>0</v>
      </c>
      <c r="AH50" s="107">
        <v>0</v>
      </c>
      <c r="AI50" s="107">
        <v>279.48370999999997</v>
      </c>
      <c r="AJ50" s="107">
        <v>7282.7565699999996</v>
      </c>
      <c r="AK50" s="133">
        <v>134577.59476000001</v>
      </c>
      <c r="AL50" s="106"/>
      <c r="AM50" s="106"/>
      <c r="AN50" s="106"/>
      <c r="AO50" s="106"/>
    </row>
    <row r="51" spans="1:41" ht="18" customHeight="1" x14ac:dyDescent="0.2">
      <c r="A51" s="257" t="s">
        <v>1903</v>
      </c>
      <c r="B51" s="107">
        <v>0</v>
      </c>
      <c r="C51" s="107">
        <v>9641.6082699999988</v>
      </c>
      <c r="D51" s="107">
        <v>19033.599240000003</v>
      </c>
      <c r="E51" s="107">
        <v>6324.1444800000008</v>
      </c>
      <c r="F51" s="107">
        <v>67.269000000000005</v>
      </c>
      <c r="G51" s="107">
        <v>0</v>
      </c>
      <c r="H51" s="107">
        <v>2309.8628600000002</v>
      </c>
      <c r="I51" s="107">
        <v>19408.817749999998</v>
      </c>
      <c r="J51" s="107">
        <v>0</v>
      </c>
      <c r="K51" s="107">
        <v>10782.039939999999</v>
      </c>
      <c r="L51" s="107">
        <v>0</v>
      </c>
      <c r="M51" s="107">
        <v>0</v>
      </c>
      <c r="N51" s="107">
        <v>20.622139999999998</v>
      </c>
      <c r="O51" s="107">
        <v>5810.9594999999999</v>
      </c>
      <c r="P51" s="107">
        <v>0</v>
      </c>
      <c r="Q51" s="107">
        <v>4581.7516999999998</v>
      </c>
      <c r="R51" s="107">
        <v>0</v>
      </c>
      <c r="S51" s="107">
        <v>0</v>
      </c>
      <c r="T51" s="107">
        <v>487.57405</v>
      </c>
      <c r="U51" s="107">
        <v>3931.30933</v>
      </c>
      <c r="V51" s="107">
        <v>596.32159999999999</v>
      </c>
      <c r="W51" s="107">
        <v>0</v>
      </c>
      <c r="X51" s="107">
        <v>0</v>
      </c>
      <c r="Y51" s="107">
        <v>0</v>
      </c>
      <c r="Z51" s="107">
        <v>0</v>
      </c>
      <c r="AA51" s="107">
        <v>821.60158000000001</v>
      </c>
      <c r="AB51" s="107">
        <v>46.220999999999997</v>
      </c>
      <c r="AC51" s="107">
        <v>1004.82336</v>
      </c>
      <c r="AD51" s="107">
        <v>0</v>
      </c>
      <c r="AE51" s="107">
        <v>593.02726999999993</v>
      </c>
      <c r="AF51" s="107">
        <v>0</v>
      </c>
      <c r="AG51" s="107">
        <v>0</v>
      </c>
      <c r="AH51" s="107">
        <v>0</v>
      </c>
      <c r="AI51" s="107">
        <v>125.56819</v>
      </c>
      <c r="AJ51" s="107">
        <v>6458.98279</v>
      </c>
      <c r="AK51" s="133">
        <v>92046.104050000009</v>
      </c>
      <c r="AL51" s="106"/>
      <c r="AM51" s="106"/>
      <c r="AN51" s="106"/>
      <c r="AO51" s="106"/>
    </row>
    <row r="52" spans="1:41" ht="18" customHeight="1" x14ac:dyDescent="0.2">
      <c r="A52" s="257" t="s">
        <v>1519</v>
      </c>
      <c r="B52" s="107">
        <v>0</v>
      </c>
      <c r="C52" s="107">
        <v>23978.87125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  <c r="K52" s="107">
        <v>7.5656400000000001</v>
      </c>
      <c r="L52" s="107">
        <v>0</v>
      </c>
      <c r="M52" s="107">
        <v>0</v>
      </c>
      <c r="N52" s="107">
        <v>0</v>
      </c>
      <c r="O52" s="107">
        <v>0</v>
      </c>
      <c r="P52" s="107">
        <v>0</v>
      </c>
      <c r="Q52" s="107">
        <v>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1548.61429</v>
      </c>
      <c r="Z52" s="107">
        <v>0</v>
      </c>
      <c r="AA52" s="107">
        <v>0</v>
      </c>
      <c r="AB52" s="107">
        <v>0</v>
      </c>
      <c r="AC52" s="107">
        <v>0</v>
      </c>
      <c r="AD52" s="107">
        <v>0</v>
      </c>
      <c r="AE52" s="107">
        <v>0</v>
      </c>
      <c r="AF52" s="107">
        <v>0</v>
      </c>
      <c r="AG52" s="107">
        <v>0</v>
      </c>
      <c r="AH52" s="107">
        <v>0</v>
      </c>
      <c r="AI52" s="107">
        <v>0</v>
      </c>
      <c r="AJ52" s="107">
        <v>0</v>
      </c>
      <c r="AK52" s="133">
        <v>25535.051180000002</v>
      </c>
      <c r="AL52" s="106"/>
      <c r="AM52" s="106"/>
      <c r="AN52" s="106"/>
      <c r="AO52" s="106"/>
    </row>
    <row r="53" spans="1:41" ht="18" customHeight="1" x14ac:dyDescent="0.2">
      <c r="A53" s="257" t="s">
        <v>1859</v>
      </c>
      <c r="B53" s="107">
        <v>0</v>
      </c>
      <c r="C53" s="107">
        <v>0</v>
      </c>
      <c r="D53" s="107">
        <v>0</v>
      </c>
      <c r="E53" s="107">
        <v>0</v>
      </c>
      <c r="F53" s="107">
        <v>0</v>
      </c>
      <c r="G53" s="107">
        <v>0</v>
      </c>
      <c r="H53" s="107">
        <v>0</v>
      </c>
      <c r="I53" s="107">
        <v>0</v>
      </c>
      <c r="J53" s="107">
        <v>0</v>
      </c>
      <c r="K53" s="107">
        <v>0</v>
      </c>
      <c r="L53" s="107">
        <v>0</v>
      </c>
      <c r="M53" s="107">
        <v>0</v>
      </c>
      <c r="N53" s="107">
        <v>0</v>
      </c>
      <c r="O53" s="107">
        <v>0</v>
      </c>
      <c r="P53" s="107">
        <v>0</v>
      </c>
      <c r="Q53" s="107">
        <v>0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7">
        <v>0</v>
      </c>
      <c r="AB53" s="107">
        <v>0</v>
      </c>
      <c r="AC53" s="107">
        <v>0</v>
      </c>
      <c r="AD53" s="107">
        <v>0</v>
      </c>
      <c r="AE53" s="107">
        <v>0</v>
      </c>
      <c r="AF53" s="107">
        <v>0</v>
      </c>
      <c r="AG53" s="107">
        <v>0</v>
      </c>
      <c r="AH53" s="107">
        <v>0</v>
      </c>
      <c r="AI53" s="107">
        <v>0</v>
      </c>
      <c r="AJ53" s="107">
        <v>0</v>
      </c>
      <c r="AK53" s="133">
        <v>0</v>
      </c>
      <c r="AL53" s="106"/>
      <c r="AM53" s="106"/>
      <c r="AN53" s="106"/>
      <c r="AO53" s="106"/>
    </row>
    <row r="54" spans="1:41" ht="18" customHeight="1" x14ac:dyDescent="0.2">
      <c r="A54" s="257" t="s">
        <v>1860</v>
      </c>
      <c r="B54" s="107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29.485119999999998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107">
        <v>0</v>
      </c>
      <c r="AG54" s="107">
        <v>0</v>
      </c>
      <c r="AH54" s="107">
        <v>0</v>
      </c>
      <c r="AI54" s="107">
        <v>0</v>
      </c>
      <c r="AJ54" s="107">
        <v>0</v>
      </c>
      <c r="AK54" s="133">
        <v>29.485119999999998</v>
      </c>
      <c r="AL54" s="106"/>
      <c r="AM54" s="106"/>
      <c r="AN54" s="106"/>
      <c r="AO54" s="106"/>
    </row>
    <row r="55" spans="1:41" ht="18" customHeight="1" x14ac:dyDescent="0.2">
      <c r="A55" s="257" t="s">
        <v>899</v>
      </c>
      <c r="B55" s="107">
        <v>0</v>
      </c>
      <c r="C55" s="107">
        <v>0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  <c r="AI55" s="107">
        <v>0</v>
      </c>
      <c r="AJ55" s="107">
        <v>0</v>
      </c>
      <c r="AK55" s="133">
        <v>0</v>
      </c>
      <c r="AL55" s="106"/>
      <c r="AM55" s="106"/>
      <c r="AN55" s="106"/>
      <c r="AO55" s="106"/>
    </row>
    <row r="56" spans="1:41" ht="18" customHeight="1" x14ac:dyDescent="0.2">
      <c r="A56" s="257" t="s">
        <v>1118</v>
      </c>
      <c r="B56" s="107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1033.5763299999999</v>
      </c>
      <c r="L56" s="107">
        <v>0</v>
      </c>
      <c r="M56" s="107">
        <v>0</v>
      </c>
      <c r="N56" s="107">
        <v>0</v>
      </c>
      <c r="O56" s="107">
        <v>0</v>
      </c>
      <c r="P56" s="107">
        <v>0</v>
      </c>
      <c r="Q56" s="107">
        <v>0</v>
      </c>
      <c r="R56" s="107">
        <v>0</v>
      </c>
      <c r="S56" s="107">
        <v>0</v>
      </c>
      <c r="T56" s="107">
        <v>0</v>
      </c>
      <c r="U56" s="107">
        <v>4.0913500000000003</v>
      </c>
      <c r="V56" s="107">
        <v>0</v>
      </c>
      <c r="W56" s="107">
        <v>0</v>
      </c>
      <c r="X56" s="107">
        <v>0</v>
      </c>
      <c r="Y56" s="107">
        <v>0</v>
      </c>
      <c r="Z56" s="107">
        <v>0</v>
      </c>
      <c r="AA56" s="107">
        <v>0</v>
      </c>
      <c r="AB56" s="107">
        <v>0</v>
      </c>
      <c r="AC56" s="107">
        <v>0</v>
      </c>
      <c r="AD56" s="107">
        <v>0</v>
      </c>
      <c r="AE56" s="107">
        <v>0</v>
      </c>
      <c r="AF56" s="107">
        <v>0</v>
      </c>
      <c r="AG56" s="107">
        <v>0</v>
      </c>
      <c r="AH56" s="107">
        <v>0</v>
      </c>
      <c r="AI56" s="107">
        <v>0</v>
      </c>
      <c r="AJ56" s="107">
        <v>0</v>
      </c>
      <c r="AK56" s="133">
        <v>1037.6676799999998</v>
      </c>
      <c r="AL56" s="106"/>
      <c r="AM56" s="106"/>
      <c r="AN56" s="106"/>
      <c r="AO56" s="106"/>
    </row>
    <row r="57" spans="1:41" ht="18" customHeight="1" x14ac:dyDescent="0.2">
      <c r="A57" s="257" t="s">
        <v>1114</v>
      </c>
      <c r="B57" s="107">
        <v>0</v>
      </c>
      <c r="C57" s="107">
        <v>0</v>
      </c>
      <c r="D57" s="107">
        <v>0</v>
      </c>
      <c r="E57" s="107">
        <v>0</v>
      </c>
      <c r="F57" s="107">
        <v>0</v>
      </c>
      <c r="G57" s="107">
        <v>0</v>
      </c>
      <c r="H57" s="107">
        <v>0</v>
      </c>
      <c r="I57" s="107">
        <v>0</v>
      </c>
      <c r="J57" s="107">
        <v>0</v>
      </c>
      <c r="K57" s="107">
        <v>0</v>
      </c>
      <c r="L57" s="107">
        <v>0</v>
      </c>
      <c r="M57" s="107">
        <v>0</v>
      </c>
      <c r="N57" s="107">
        <v>0</v>
      </c>
      <c r="O57" s="107">
        <v>0</v>
      </c>
      <c r="P57" s="107">
        <v>0</v>
      </c>
      <c r="Q57" s="107">
        <v>0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7">
        <v>0</v>
      </c>
      <c r="Z57" s="107">
        <v>0</v>
      </c>
      <c r="AA57" s="107">
        <v>0</v>
      </c>
      <c r="AB57" s="107">
        <v>0</v>
      </c>
      <c r="AC57" s="107">
        <v>0</v>
      </c>
      <c r="AD57" s="107">
        <v>0</v>
      </c>
      <c r="AE57" s="107">
        <v>0</v>
      </c>
      <c r="AF57" s="107">
        <v>0</v>
      </c>
      <c r="AG57" s="107">
        <v>0</v>
      </c>
      <c r="AH57" s="107">
        <v>0</v>
      </c>
      <c r="AI57" s="107">
        <v>0</v>
      </c>
      <c r="AJ57" s="107">
        <v>28.167349999999999</v>
      </c>
      <c r="AK57" s="133">
        <v>28.167349999999999</v>
      </c>
      <c r="AL57" s="106"/>
      <c r="AM57" s="106"/>
      <c r="AN57" s="106"/>
      <c r="AO57" s="106"/>
    </row>
    <row r="58" spans="1:41" ht="18" customHeight="1" x14ac:dyDescent="0.2">
      <c r="A58" s="257" t="s">
        <v>1115</v>
      </c>
      <c r="B58" s="107">
        <v>0</v>
      </c>
      <c r="C58" s="107">
        <v>0</v>
      </c>
      <c r="D58" s="107">
        <v>0</v>
      </c>
      <c r="E58" s="107">
        <v>0</v>
      </c>
      <c r="F58" s="107">
        <v>0</v>
      </c>
      <c r="G58" s="107">
        <v>0</v>
      </c>
      <c r="H58" s="107">
        <v>0</v>
      </c>
      <c r="I58" s="107">
        <v>0</v>
      </c>
      <c r="J58" s="107">
        <v>9146.2167599999993</v>
      </c>
      <c r="K58" s="107">
        <v>6.7937099999999999</v>
      </c>
      <c r="L58" s="107">
        <v>0</v>
      </c>
      <c r="M58" s="107">
        <v>0</v>
      </c>
      <c r="N58" s="107">
        <v>0</v>
      </c>
      <c r="O58" s="107">
        <v>0</v>
      </c>
      <c r="P58" s="107">
        <v>0</v>
      </c>
      <c r="Q58" s="107">
        <v>0</v>
      </c>
      <c r="R58" s="107">
        <v>0</v>
      </c>
      <c r="S58" s="107">
        <v>0</v>
      </c>
      <c r="T58" s="107">
        <v>0</v>
      </c>
      <c r="U58" s="107">
        <v>13.697889999999999</v>
      </c>
      <c r="V58" s="107">
        <v>2251.69985</v>
      </c>
      <c r="W58" s="107">
        <v>0</v>
      </c>
      <c r="X58" s="107">
        <v>0.60216999999999998</v>
      </c>
      <c r="Y58" s="107">
        <v>0</v>
      </c>
      <c r="Z58" s="107">
        <v>0</v>
      </c>
      <c r="AA58" s="107">
        <v>0</v>
      </c>
      <c r="AB58" s="107">
        <v>0</v>
      </c>
      <c r="AC58" s="107">
        <v>0</v>
      </c>
      <c r="AD58" s="107">
        <v>0</v>
      </c>
      <c r="AE58" s="107">
        <v>1005.75242</v>
      </c>
      <c r="AF58" s="107">
        <v>0</v>
      </c>
      <c r="AG58" s="107">
        <v>0</v>
      </c>
      <c r="AH58" s="107">
        <v>0</v>
      </c>
      <c r="AI58" s="107">
        <v>153.91551999999999</v>
      </c>
      <c r="AJ58" s="107">
        <v>795.60643000000005</v>
      </c>
      <c r="AK58" s="133">
        <v>13374.284749999999</v>
      </c>
      <c r="AL58" s="106"/>
      <c r="AM58" s="106"/>
      <c r="AN58" s="106"/>
      <c r="AO58" s="106"/>
    </row>
    <row r="59" spans="1:41" ht="18" customHeight="1" x14ac:dyDescent="0.2">
      <c r="A59" s="257" t="s">
        <v>1116</v>
      </c>
      <c r="B59" s="107">
        <v>0</v>
      </c>
      <c r="C59" s="107">
        <v>0</v>
      </c>
      <c r="D59" s="107">
        <v>0</v>
      </c>
      <c r="E59" s="107">
        <v>0</v>
      </c>
      <c r="F59" s="107">
        <v>0</v>
      </c>
      <c r="G59" s="107">
        <v>0</v>
      </c>
      <c r="H59" s="107">
        <v>15.82</v>
      </c>
      <c r="I59" s="107">
        <v>0</v>
      </c>
      <c r="J59" s="107">
        <v>39.344080000000005</v>
      </c>
      <c r="K59" s="107">
        <v>69.389189999999999</v>
      </c>
      <c r="L59" s="107">
        <v>0</v>
      </c>
      <c r="M59" s="107">
        <v>0</v>
      </c>
      <c r="N59" s="107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2.35636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v>0</v>
      </c>
      <c r="AB59" s="133">
        <v>2399.9250000000002</v>
      </c>
      <c r="AC59" s="133">
        <v>0</v>
      </c>
      <c r="AD59" s="133">
        <v>0</v>
      </c>
      <c r="AE59" s="133">
        <v>0</v>
      </c>
      <c r="AF59" s="133">
        <v>0</v>
      </c>
      <c r="AG59" s="133">
        <v>0</v>
      </c>
      <c r="AH59" s="133">
        <v>0</v>
      </c>
      <c r="AI59" s="133">
        <v>0</v>
      </c>
      <c r="AJ59" s="133">
        <v>0</v>
      </c>
      <c r="AK59" s="133">
        <v>2526.8346300000003</v>
      </c>
      <c r="AL59" s="106"/>
      <c r="AM59" s="106"/>
      <c r="AN59" s="106"/>
      <c r="AO59" s="106"/>
    </row>
    <row r="60" spans="1:41" ht="18" customHeight="1" x14ac:dyDescent="0.2">
      <c r="A60" s="908" t="s">
        <v>763</v>
      </c>
      <c r="B60" s="107">
        <v>0</v>
      </c>
      <c r="C60" s="107">
        <v>8450.3710800000008</v>
      </c>
      <c r="D60" s="107">
        <v>2533.5654399999999</v>
      </c>
      <c r="E60" s="107">
        <v>352.27605</v>
      </c>
      <c r="F60" s="107">
        <v>0</v>
      </c>
      <c r="G60" s="107">
        <v>0</v>
      </c>
      <c r="H60" s="107">
        <v>4.9124000000000008</v>
      </c>
      <c r="I60" s="107">
        <v>598.12284999999997</v>
      </c>
      <c r="J60" s="107">
        <v>1467.9280999999999</v>
      </c>
      <c r="K60" s="107">
        <v>966.70802000000003</v>
      </c>
      <c r="L60" s="107">
        <v>0</v>
      </c>
      <c r="M60" s="107">
        <v>0</v>
      </c>
      <c r="N60" s="107">
        <v>0</v>
      </c>
      <c r="O60" s="107">
        <v>1151.96091</v>
      </c>
      <c r="P60" s="107">
        <v>0</v>
      </c>
      <c r="Q60" s="107">
        <v>60.171739999999993</v>
      </c>
      <c r="R60" s="107">
        <v>0</v>
      </c>
      <c r="S60" s="107">
        <v>0</v>
      </c>
      <c r="T60" s="107">
        <v>104.17105000000001</v>
      </c>
      <c r="U60" s="107">
        <v>575.43774000000008</v>
      </c>
      <c r="V60" s="107">
        <v>19.61515</v>
      </c>
      <c r="W60" s="107">
        <v>0</v>
      </c>
      <c r="X60" s="107">
        <v>6.3288900000000003</v>
      </c>
      <c r="Y60" s="107">
        <v>83.593140000000005</v>
      </c>
      <c r="Z60" s="107">
        <v>0</v>
      </c>
      <c r="AA60" s="107">
        <v>4510.1897499999995</v>
      </c>
      <c r="AB60" s="133">
        <v>0</v>
      </c>
      <c r="AC60" s="133">
        <v>0</v>
      </c>
      <c r="AD60" s="133">
        <v>0</v>
      </c>
      <c r="AE60" s="133">
        <v>147.44782000000001</v>
      </c>
      <c r="AF60" s="133">
        <v>0</v>
      </c>
      <c r="AG60" s="133">
        <v>0</v>
      </c>
      <c r="AH60" s="133">
        <v>0</v>
      </c>
      <c r="AI60" s="133">
        <v>29.360109999999999</v>
      </c>
      <c r="AJ60" s="133">
        <v>328.77307000000002</v>
      </c>
      <c r="AK60" s="133">
        <v>21390.933310000004</v>
      </c>
      <c r="AL60" s="106"/>
      <c r="AM60" s="106"/>
      <c r="AN60" s="106"/>
      <c r="AO60" s="106"/>
    </row>
    <row r="61" spans="1:41" ht="18" customHeight="1" x14ac:dyDescent="0.2">
      <c r="A61" s="257" t="s">
        <v>1903</v>
      </c>
      <c r="B61" s="137">
        <v>0</v>
      </c>
      <c r="C61" s="107">
        <v>4050.1797099999999</v>
      </c>
      <c r="D61" s="107">
        <v>2533.5654399999999</v>
      </c>
      <c r="E61" s="137">
        <v>352.27605</v>
      </c>
      <c r="F61" s="107">
        <v>0</v>
      </c>
      <c r="G61" s="137">
        <v>0</v>
      </c>
      <c r="H61" s="107">
        <v>4.9124000000000008</v>
      </c>
      <c r="I61" s="137">
        <v>598.12284999999997</v>
      </c>
      <c r="J61" s="107">
        <v>0</v>
      </c>
      <c r="K61" s="107">
        <v>0</v>
      </c>
      <c r="L61" s="137">
        <v>0</v>
      </c>
      <c r="M61" s="107">
        <v>0</v>
      </c>
      <c r="N61" s="137">
        <v>0</v>
      </c>
      <c r="O61" s="107">
        <v>1151.96091</v>
      </c>
      <c r="P61" s="107">
        <v>0</v>
      </c>
      <c r="Q61" s="107">
        <v>60.171739999999993</v>
      </c>
      <c r="R61" s="107">
        <v>0</v>
      </c>
      <c r="S61" s="107">
        <v>0</v>
      </c>
      <c r="T61" s="107">
        <v>104.17105000000001</v>
      </c>
      <c r="U61" s="107">
        <v>547.20000000000005</v>
      </c>
      <c r="V61" s="107">
        <v>0</v>
      </c>
      <c r="W61" s="107">
        <v>0</v>
      </c>
      <c r="X61" s="107">
        <v>0</v>
      </c>
      <c r="Y61" s="107">
        <v>0</v>
      </c>
      <c r="Z61" s="107">
        <v>0</v>
      </c>
      <c r="AA61" s="107">
        <v>4510.1897499999995</v>
      </c>
      <c r="AB61" s="107">
        <v>0</v>
      </c>
      <c r="AC61" s="107">
        <v>0</v>
      </c>
      <c r="AD61" s="107">
        <v>0</v>
      </c>
      <c r="AE61" s="107">
        <v>0</v>
      </c>
      <c r="AF61" s="107">
        <v>0</v>
      </c>
      <c r="AG61" s="107">
        <v>0</v>
      </c>
      <c r="AH61" s="107">
        <v>0</v>
      </c>
      <c r="AI61" s="107">
        <v>0</v>
      </c>
      <c r="AJ61" s="107">
        <v>4.6130000000000004</v>
      </c>
      <c r="AK61" s="133">
        <v>13917.3629</v>
      </c>
      <c r="AL61" s="106"/>
      <c r="AM61" s="106"/>
      <c r="AN61" s="106"/>
      <c r="AO61" s="106"/>
    </row>
    <row r="62" spans="1:41" ht="18" customHeight="1" x14ac:dyDescent="0.2">
      <c r="A62" s="257" t="s">
        <v>1519</v>
      </c>
      <c r="B62" s="137">
        <v>0</v>
      </c>
      <c r="C62" s="107">
        <v>4400.1913700000005</v>
      </c>
      <c r="D62" s="107">
        <v>0</v>
      </c>
      <c r="E62" s="137">
        <v>0</v>
      </c>
      <c r="F62" s="107">
        <v>0</v>
      </c>
      <c r="G62" s="137">
        <v>0</v>
      </c>
      <c r="H62" s="107">
        <v>0</v>
      </c>
      <c r="I62" s="137">
        <v>0</v>
      </c>
      <c r="J62" s="107">
        <v>0</v>
      </c>
      <c r="K62" s="107">
        <v>715.32443000000001</v>
      </c>
      <c r="L62" s="137">
        <v>0</v>
      </c>
      <c r="M62" s="107">
        <v>0</v>
      </c>
      <c r="N62" s="137">
        <v>0</v>
      </c>
      <c r="O62" s="107">
        <v>0</v>
      </c>
      <c r="P62" s="107">
        <v>0</v>
      </c>
      <c r="Q62" s="107">
        <v>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83.593140000000005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07">
        <v>0</v>
      </c>
      <c r="AG62" s="107">
        <v>0</v>
      </c>
      <c r="AH62" s="107">
        <v>0</v>
      </c>
      <c r="AI62" s="107">
        <v>0</v>
      </c>
      <c r="AJ62" s="107">
        <v>0</v>
      </c>
      <c r="AK62" s="133">
        <v>5199.1089400000001</v>
      </c>
      <c r="AL62" s="106"/>
      <c r="AM62" s="106"/>
      <c r="AN62" s="106"/>
      <c r="AO62" s="106"/>
    </row>
    <row r="63" spans="1:41" ht="18" customHeight="1" x14ac:dyDescent="0.2">
      <c r="A63" s="257" t="s">
        <v>1859</v>
      </c>
      <c r="B63" s="137">
        <v>0</v>
      </c>
      <c r="C63" s="107">
        <v>0</v>
      </c>
      <c r="D63" s="107">
        <v>0</v>
      </c>
      <c r="E63" s="137">
        <v>0</v>
      </c>
      <c r="F63" s="107">
        <v>0</v>
      </c>
      <c r="G63" s="137">
        <v>0</v>
      </c>
      <c r="H63" s="107">
        <v>0</v>
      </c>
      <c r="I63" s="137">
        <v>0</v>
      </c>
      <c r="J63" s="107">
        <v>0</v>
      </c>
      <c r="K63" s="107">
        <v>0</v>
      </c>
      <c r="L63" s="137">
        <v>0</v>
      </c>
      <c r="M63" s="107">
        <v>0</v>
      </c>
      <c r="N63" s="137">
        <v>0</v>
      </c>
      <c r="O63" s="107">
        <v>0</v>
      </c>
      <c r="P63" s="107">
        <v>0</v>
      </c>
      <c r="Q63" s="107">
        <v>0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7">
        <v>0</v>
      </c>
      <c r="AB63" s="107">
        <v>0</v>
      </c>
      <c r="AC63" s="107">
        <v>0</v>
      </c>
      <c r="AD63" s="107">
        <v>0</v>
      </c>
      <c r="AE63" s="107">
        <v>0</v>
      </c>
      <c r="AF63" s="107">
        <v>0</v>
      </c>
      <c r="AG63" s="107">
        <v>0</v>
      </c>
      <c r="AH63" s="107">
        <v>0</v>
      </c>
      <c r="AI63" s="107">
        <v>0</v>
      </c>
      <c r="AJ63" s="107">
        <v>0</v>
      </c>
      <c r="AK63" s="133">
        <v>0</v>
      </c>
      <c r="AL63" s="106"/>
      <c r="AM63" s="106"/>
      <c r="AN63" s="106"/>
      <c r="AO63" s="106"/>
    </row>
    <row r="64" spans="1:41" ht="18" customHeight="1" x14ac:dyDescent="0.2">
      <c r="A64" s="257" t="s">
        <v>1860</v>
      </c>
      <c r="B64" s="137">
        <v>0</v>
      </c>
      <c r="C64" s="107">
        <v>0</v>
      </c>
      <c r="D64" s="107">
        <v>0</v>
      </c>
      <c r="E64" s="137">
        <v>0</v>
      </c>
      <c r="F64" s="107">
        <v>0</v>
      </c>
      <c r="G64" s="137">
        <v>0</v>
      </c>
      <c r="H64" s="107">
        <v>0</v>
      </c>
      <c r="I64" s="137">
        <v>0</v>
      </c>
      <c r="J64" s="107">
        <v>0</v>
      </c>
      <c r="K64" s="107">
        <v>0</v>
      </c>
      <c r="L64" s="137">
        <v>0</v>
      </c>
      <c r="M64" s="107">
        <v>0</v>
      </c>
      <c r="N64" s="137">
        <v>0</v>
      </c>
      <c r="O64" s="107">
        <v>0</v>
      </c>
      <c r="P64" s="107">
        <v>0</v>
      </c>
      <c r="Q64" s="107">
        <v>0</v>
      </c>
      <c r="R64" s="107">
        <v>0</v>
      </c>
      <c r="S64" s="107">
        <v>0</v>
      </c>
      <c r="T64" s="107">
        <v>0</v>
      </c>
      <c r="U64" s="107">
        <v>0</v>
      </c>
      <c r="V64" s="107">
        <v>0</v>
      </c>
      <c r="W64" s="107">
        <v>0</v>
      </c>
      <c r="X64" s="107">
        <v>6.3288900000000003</v>
      </c>
      <c r="Y64" s="107">
        <v>0</v>
      </c>
      <c r="Z64" s="107">
        <v>0</v>
      </c>
      <c r="AA64" s="107">
        <v>0</v>
      </c>
      <c r="AB64" s="107">
        <v>0</v>
      </c>
      <c r="AC64" s="107">
        <v>0</v>
      </c>
      <c r="AD64" s="107">
        <v>0</v>
      </c>
      <c r="AE64" s="107">
        <v>0</v>
      </c>
      <c r="AF64" s="107">
        <v>0</v>
      </c>
      <c r="AG64" s="107">
        <v>0</v>
      </c>
      <c r="AH64" s="107">
        <v>0</v>
      </c>
      <c r="AI64" s="107">
        <v>0</v>
      </c>
      <c r="AJ64" s="107">
        <v>0</v>
      </c>
      <c r="AK64" s="133">
        <v>6.3288900000000003</v>
      </c>
      <c r="AL64" s="106"/>
      <c r="AM64" s="106"/>
      <c r="AN64" s="106"/>
      <c r="AO64" s="106"/>
    </row>
    <row r="65" spans="1:41" ht="18" customHeight="1" x14ac:dyDescent="0.2">
      <c r="A65" s="257" t="s">
        <v>899</v>
      </c>
      <c r="B65" s="137">
        <v>0</v>
      </c>
      <c r="C65" s="107">
        <v>0</v>
      </c>
      <c r="D65" s="107">
        <v>0</v>
      </c>
      <c r="E65" s="137">
        <v>0</v>
      </c>
      <c r="F65" s="107">
        <v>0</v>
      </c>
      <c r="G65" s="137">
        <v>0</v>
      </c>
      <c r="H65" s="107">
        <v>0</v>
      </c>
      <c r="I65" s="137">
        <v>0</v>
      </c>
      <c r="J65" s="107">
        <v>0</v>
      </c>
      <c r="K65" s="107">
        <v>0</v>
      </c>
      <c r="L65" s="137">
        <v>0</v>
      </c>
      <c r="M65" s="107">
        <v>0</v>
      </c>
      <c r="N65" s="137">
        <v>0</v>
      </c>
      <c r="O65" s="107">
        <v>0</v>
      </c>
      <c r="P65" s="107">
        <v>0</v>
      </c>
      <c r="Q65" s="107">
        <v>0</v>
      </c>
      <c r="R65" s="107">
        <v>0</v>
      </c>
      <c r="S65" s="107">
        <v>0</v>
      </c>
      <c r="T65" s="107">
        <v>0</v>
      </c>
      <c r="U65" s="107">
        <v>0</v>
      </c>
      <c r="V65" s="107">
        <v>0</v>
      </c>
      <c r="W65" s="107">
        <v>0</v>
      </c>
      <c r="X65" s="107">
        <v>0</v>
      </c>
      <c r="Y65" s="107">
        <v>0</v>
      </c>
      <c r="Z65" s="107">
        <v>0</v>
      </c>
      <c r="AA65" s="107">
        <v>0</v>
      </c>
      <c r="AB65" s="107">
        <v>0</v>
      </c>
      <c r="AC65" s="107">
        <v>0</v>
      </c>
      <c r="AD65" s="107">
        <v>0</v>
      </c>
      <c r="AE65" s="107">
        <v>0</v>
      </c>
      <c r="AF65" s="107">
        <v>0</v>
      </c>
      <c r="AG65" s="107">
        <v>0</v>
      </c>
      <c r="AH65" s="107">
        <v>0</v>
      </c>
      <c r="AI65" s="107">
        <v>0</v>
      </c>
      <c r="AJ65" s="107">
        <v>0</v>
      </c>
      <c r="AK65" s="133">
        <v>0</v>
      </c>
      <c r="AL65" s="106"/>
      <c r="AM65" s="106"/>
      <c r="AN65" s="106"/>
      <c r="AO65" s="106"/>
    </row>
    <row r="66" spans="1:41" ht="18" customHeight="1" x14ac:dyDescent="0.2">
      <c r="A66" s="257" t="s">
        <v>1118</v>
      </c>
      <c r="B66" s="137">
        <v>0</v>
      </c>
      <c r="C66" s="107">
        <v>0</v>
      </c>
      <c r="D66" s="107">
        <v>0</v>
      </c>
      <c r="E66" s="137">
        <v>0</v>
      </c>
      <c r="F66" s="107">
        <v>0</v>
      </c>
      <c r="G66" s="137">
        <v>0</v>
      </c>
      <c r="H66" s="107">
        <v>0</v>
      </c>
      <c r="I66" s="137">
        <v>0</v>
      </c>
      <c r="J66" s="107">
        <v>0</v>
      </c>
      <c r="K66" s="107">
        <v>251.38359</v>
      </c>
      <c r="L66" s="137">
        <v>0</v>
      </c>
      <c r="M66" s="107">
        <v>0</v>
      </c>
      <c r="N66" s="13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0</v>
      </c>
      <c r="AE66" s="107">
        <v>0</v>
      </c>
      <c r="AF66" s="107">
        <v>0</v>
      </c>
      <c r="AG66" s="107">
        <v>0</v>
      </c>
      <c r="AH66" s="107">
        <v>0</v>
      </c>
      <c r="AI66" s="107">
        <v>0</v>
      </c>
      <c r="AJ66" s="107">
        <v>0</v>
      </c>
      <c r="AK66" s="133">
        <v>251.38359</v>
      </c>
      <c r="AL66" s="106"/>
      <c r="AM66" s="106"/>
      <c r="AN66" s="106"/>
      <c r="AO66" s="106"/>
    </row>
    <row r="67" spans="1:41" ht="18" customHeight="1" x14ac:dyDescent="0.2">
      <c r="A67" s="257" t="s">
        <v>1114</v>
      </c>
      <c r="B67" s="137">
        <v>0</v>
      </c>
      <c r="C67" s="107">
        <v>0</v>
      </c>
      <c r="D67" s="107">
        <v>0</v>
      </c>
      <c r="E67" s="137">
        <v>0</v>
      </c>
      <c r="F67" s="107">
        <v>0</v>
      </c>
      <c r="G67" s="137">
        <v>0</v>
      </c>
      <c r="H67" s="107">
        <v>0</v>
      </c>
      <c r="I67" s="137">
        <v>0</v>
      </c>
      <c r="J67" s="107">
        <v>0</v>
      </c>
      <c r="K67" s="107">
        <v>0</v>
      </c>
      <c r="L67" s="137">
        <v>0</v>
      </c>
      <c r="M67" s="107">
        <v>0</v>
      </c>
      <c r="N67" s="137">
        <v>0</v>
      </c>
      <c r="O67" s="107">
        <v>0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7">
        <v>0</v>
      </c>
      <c r="Z67" s="107">
        <v>0</v>
      </c>
      <c r="AA67" s="107">
        <v>0</v>
      </c>
      <c r="AB67" s="107">
        <v>0</v>
      </c>
      <c r="AC67" s="107">
        <v>0</v>
      </c>
      <c r="AD67" s="107">
        <v>0</v>
      </c>
      <c r="AE67" s="107">
        <v>0</v>
      </c>
      <c r="AF67" s="107">
        <v>0</v>
      </c>
      <c r="AG67" s="107">
        <v>0</v>
      </c>
      <c r="AH67" s="107">
        <v>0</v>
      </c>
      <c r="AI67" s="107">
        <v>0</v>
      </c>
      <c r="AJ67" s="107">
        <v>0</v>
      </c>
      <c r="AK67" s="133">
        <v>0</v>
      </c>
      <c r="AL67" s="106"/>
      <c r="AM67" s="106"/>
      <c r="AN67" s="106"/>
      <c r="AO67" s="106"/>
    </row>
    <row r="68" spans="1:41" ht="18" customHeight="1" x14ac:dyDescent="0.2">
      <c r="A68" s="257" t="s">
        <v>1115</v>
      </c>
      <c r="B68" s="137">
        <v>0</v>
      </c>
      <c r="C68" s="107">
        <v>0</v>
      </c>
      <c r="D68" s="107">
        <v>0</v>
      </c>
      <c r="E68" s="137">
        <v>0</v>
      </c>
      <c r="F68" s="107">
        <v>0</v>
      </c>
      <c r="G68" s="137">
        <v>0</v>
      </c>
      <c r="H68" s="107">
        <v>0</v>
      </c>
      <c r="I68" s="137">
        <v>0</v>
      </c>
      <c r="J68" s="107">
        <v>1463.1046999999999</v>
      </c>
      <c r="K68" s="107">
        <v>0</v>
      </c>
      <c r="L68" s="137">
        <v>0</v>
      </c>
      <c r="M68" s="107">
        <v>0</v>
      </c>
      <c r="N68" s="137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19.61515</v>
      </c>
      <c r="W68" s="107">
        <v>0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7">
        <v>0</v>
      </c>
      <c r="AE68" s="107">
        <v>147.44782000000001</v>
      </c>
      <c r="AF68" s="107">
        <v>0</v>
      </c>
      <c r="AG68" s="107">
        <v>0</v>
      </c>
      <c r="AH68" s="107">
        <v>0</v>
      </c>
      <c r="AI68" s="107">
        <v>29.360109999999999</v>
      </c>
      <c r="AJ68" s="107">
        <v>324.16007000000002</v>
      </c>
      <c r="AK68" s="133">
        <v>1983.6878500000003</v>
      </c>
      <c r="AL68" s="106"/>
      <c r="AM68" s="106"/>
      <c r="AN68" s="106"/>
      <c r="AO68" s="106"/>
    </row>
    <row r="69" spans="1:41" s="516" customFormat="1" ht="18" customHeight="1" thickBot="1" x14ac:dyDescent="0.25">
      <c r="A69" s="295" t="s">
        <v>1116</v>
      </c>
      <c r="B69" s="138">
        <v>0</v>
      </c>
      <c r="C69" s="108">
        <v>0</v>
      </c>
      <c r="D69" s="108">
        <v>0</v>
      </c>
      <c r="E69" s="139">
        <v>0</v>
      </c>
      <c r="F69" s="108">
        <v>0</v>
      </c>
      <c r="G69" s="139">
        <v>0</v>
      </c>
      <c r="H69" s="108">
        <v>0</v>
      </c>
      <c r="I69" s="139">
        <v>0</v>
      </c>
      <c r="J69" s="214">
        <v>4.8233999999999995</v>
      </c>
      <c r="K69" s="108">
        <v>0</v>
      </c>
      <c r="L69" s="139">
        <v>0</v>
      </c>
      <c r="M69" s="108">
        <v>0</v>
      </c>
      <c r="N69" s="139">
        <v>0</v>
      </c>
      <c r="O69" s="108">
        <v>0</v>
      </c>
      <c r="P69" s="108">
        <v>0</v>
      </c>
      <c r="Q69" s="108">
        <v>0</v>
      </c>
      <c r="R69" s="108">
        <v>0</v>
      </c>
      <c r="S69" s="108">
        <v>0</v>
      </c>
      <c r="T69" s="108">
        <v>0</v>
      </c>
      <c r="U69" s="108">
        <v>28.237739999999999</v>
      </c>
      <c r="V69" s="108">
        <v>0</v>
      </c>
      <c r="W69" s="108">
        <v>0</v>
      </c>
      <c r="X69" s="108">
        <v>0</v>
      </c>
      <c r="Y69" s="108">
        <v>0</v>
      </c>
      <c r="Z69" s="108">
        <v>0</v>
      </c>
      <c r="AA69" s="108">
        <v>0</v>
      </c>
      <c r="AB69" s="108">
        <v>0</v>
      </c>
      <c r="AC69" s="108">
        <v>0</v>
      </c>
      <c r="AD69" s="108">
        <v>0</v>
      </c>
      <c r="AE69" s="108">
        <v>0</v>
      </c>
      <c r="AF69" s="108">
        <v>0</v>
      </c>
      <c r="AG69" s="108">
        <v>0</v>
      </c>
      <c r="AH69" s="108">
        <v>0</v>
      </c>
      <c r="AI69" s="108">
        <v>0</v>
      </c>
      <c r="AJ69" s="108">
        <v>0</v>
      </c>
      <c r="AK69" s="140">
        <v>33.061139999999995</v>
      </c>
      <c r="AL69" s="137"/>
      <c r="AM69" s="106"/>
      <c r="AN69" s="137"/>
      <c r="AO69" s="137"/>
    </row>
    <row r="70" spans="1:41" x14ac:dyDescent="0.2">
      <c r="A70" s="9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32"/>
      <c r="AC70" s="132"/>
      <c r="AD70" s="132"/>
      <c r="AE70" s="132"/>
      <c r="AF70" s="132"/>
      <c r="AG70" s="132"/>
      <c r="AH70" s="132"/>
      <c r="AI70" s="132"/>
      <c r="AJ70" s="132"/>
      <c r="AK70" s="106"/>
      <c r="AL70" s="106"/>
      <c r="AM70" s="106"/>
      <c r="AN70" s="106"/>
      <c r="AO70" s="106"/>
    </row>
    <row r="71" spans="1:41" x14ac:dyDescent="0.2">
      <c r="A71" s="9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32"/>
      <c r="AC71" s="132"/>
      <c r="AD71" s="132"/>
      <c r="AE71" s="132"/>
      <c r="AF71" s="132"/>
      <c r="AG71" s="132"/>
      <c r="AH71" s="132"/>
      <c r="AI71" s="132"/>
      <c r="AJ71" s="132"/>
      <c r="AK71" s="106"/>
      <c r="AL71" s="106"/>
      <c r="AM71" s="106"/>
      <c r="AN71" s="106"/>
      <c r="AO71" s="106"/>
    </row>
    <row r="72" spans="1:41" x14ac:dyDescent="0.2">
      <c r="A72" s="9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32"/>
      <c r="AC72" s="132"/>
      <c r="AD72" s="132"/>
      <c r="AE72" s="132"/>
      <c r="AF72" s="132"/>
      <c r="AG72" s="132"/>
      <c r="AH72" s="132"/>
      <c r="AI72" s="132"/>
      <c r="AJ72" s="132"/>
      <c r="AK72" s="106"/>
      <c r="AL72" s="106"/>
      <c r="AM72" s="106"/>
      <c r="AN72" s="106"/>
      <c r="AO72" s="106"/>
    </row>
    <row r="73" spans="1:41" x14ac:dyDescent="0.2">
      <c r="A73" s="9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32"/>
      <c r="AC73" s="132"/>
      <c r="AD73" s="132"/>
      <c r="AE73" s="132"/>
      <c r="AF73" s="132"/>
      <c r="AG73" s="132"/>
      <c r="AH73" s="132"/>
      <c r="AI73" s="132"/>
      <c r="AJ73" s="132"/>
      <c r="AK73" s="106"/>
      <c r="AL73" s="106"/>
      <c r="AM73" s="106"/>
      <c r="AN73" s="106"/>
      <c r="AO73" s="106"/>
    </row>
    <row r="74" spans="1:41" x14ac:dyDescent="0.2">
      <c r="A74" s="9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32"/>
      <c r="AC74" s="132"/>
      <c r="AD74" s="132"/>
      <c r="AE74" s="132"/>
      <c r="AF74" s="132"/>
      <c r="AG74" s="132"/>
      <c r="AH74" s="132"/>
      <c r="AI74" s="132"/>
      <c r="AJ74" s="132"/>
      <c r="AK74" s="106"/>
      <c r="AL74" s="106"/>
      <c r="AM74" s="106"/>
      <c r="AN74" s="106"/>
      <c r="AO74" s="106"/>
    </row>
    <row r="75" spans="1:41" x14ac:dyDescent="0.2">
      <c r="A75" s="9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32"/>
      <c r="AC75" s="132"/>
      <c r="AD75" s="132"/>
      <c r="AE75" s="132"/>
      <c r="AF75" s="132"/>
      <c r="AG75" s="132"/>
      <c r="AH75" s="132"/>
      <c r="AI75" s="132"/>
      <c r="AJ75" s="132"/>
      <c r="AK75" s="106"/>
      <c r="AL75" s="106"/>
      <c r="AM75" s="106"/>
      <c r="AN75" s="106"/>
      <c r="AO75" s="106"/>
    </row>
    <row r="76" spans="1:41" x14ac:dyDescent="0.2">
      <c r="A76" s="9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32"/>
      <c r="AC76" s="132"/>
      <c r="AD76" s="132"/>
      <c r="AE76" s="132"/>
      <c r="AF76" s="132"/>
      <c r="AG76" s="132"/>
      <c r="AH76" s="132"/>
      <c r="AI76" s="132"/>
      <c r="AJ76" s="132"/>
      <c r="AK76" s="106"/>
      <c r="AL76" s="106"/>
      <c r="AM76" s="106"/>
      <c r="AN76" s="106"/>
      <c r="AO76" s="106"/>
    </row>
    <row r="77" spans="1:41" x14ac:dyDescent="0.2">
      <c r="A77" s="9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32"/>
      <c r="AC77" s="132"/>
      <c r="AD77" s="132"/>
      <c r="AE77" s="132"/>
      <c r="AF77" s="132"/>
      <c r="AG77" s="132"/>
      <c r="AH77" s="132"/>
      <c r="AI77" s="132"/>
      <c r="AJ77" s="132"/>
      <c r="AK77" s="106"/>
      <c r="AL77" s="106"/>
      <c r="AM77" s="106"/>
      <c r="AN77" s="106"/>
      <c r="AO77" s="106"/>
    </row>
    <row r="78" spans="1:41" x14ac:dyDescent="0.2">
      <c r="A78" s="9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32"/>
      <c r="AC78" s="132"/>
      <c r="AD78" s="132"/>
      <c r="AE78" s="132"/>
      <c r="AF78" s="132"/>
      <c r="AG78" s="132"/>
      <c r="AH78" s="132"/>
      <c r="AI78" s="132"/>
      <c r="AJ78" s="132"/>
      <c r="AK78" s="106"/>
      <c r="AL78" s="106"/>
      <c r="AM78" s="106"/>
      <c r="AN78" s="106"/>
      <c r="AO78" s="106"/>
    </row>
    <row r="79" spans="1:41" x14ac:dyDescent="0.2">
      <c r="A79" s="9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32"/>
      <c r="AC79" s="132"/>
      <c r="AD79" s="132"/>
      <c r="AE79" s="132"/>
      <c r="AF79" s="132"/>
      <c r="AG79" s="132"/>
      <c r="AH79" s="132"/>
      <c r="AI79" s="132"/>
      <c r="AJ79" s="132"/>
      <c r="AK79" s="106"/>
      <c r="AL79" s="106"/>
      <c r="AM79" s="106"/>
      <c r="AN79" s="106"/>
      <c r="AO79" s="106"/>
    </row>
    <row r="80" spans="1:41" x14ac:dyDescent="0.2">
      <c r="A80" s="9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32"/>
      <c r="AC80" s="132"/>
      <c r="AD80" s="132"/>
      <c r="AE80" s="132"/>
      <c r="AF80" s="132"/>
      <c r="AG80" s="132"/>
      <c r="AH80" s="132"/>
      <c r="AI80" s="132"/>
      <c r="AJ80" s="132"/>
      <c r="AK80" s="106"/>
      <c r="AL80" s="106"/>
      <c r="AM80" s="106"/>
      <c r="AN80" s="106"/>
      <c r="AO80" s="106"/>
    </row>
    <row r="81" spans="1:41" x14ac:dyDescent="0.2">
      <c r="A81" s="9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32"/>
      <c r="AC81" s="132"/>
      <c r="AD81" s="132"/>
      <c r="AE81" s="132"/>
      <c r="AF81" s="132"/>
      <c r="AG81" s="132"/>
      <c r="AH81" s="132"/>
      <c r="AI81" s="132"/>
      <c r="AJ81" s="132"/>
      <c r="AK81" s="106"/>
      <c r="AL81" s="106"/>
      <c r="AM81" s="106"/>
      <c r="AN81" s="106"/>
      <c r="AO81" s="106"/>
    </row>
    <row r="82" spans="1:41" x14ac:dyDescent="0.2">
      <c r="A82" s="9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32"/>
      <c r="AC82" s="132"/>
      <c r="AD82" s="132"/>
      <c r="AE82" s="132"/>
      <c r="AF82" s="132"/>
      <c r="AG82" s="132"/>
      <c r="AH82" s="132"/>
      <c r="AI82" s="132"/>
      <c r="AJ82" s="132"/>
      <c r="AK82" s="106"/>
      <c r="AL82" s="106"/>
      <c r="AM82" s="106"/>
      <c r="AN82" s="106"/>
      <c r="AO82" s="106"/>
    </row>
    <row r="83" spans="1:41" x14ac:dyDescent="0.2">
      <c r="A83" s="9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32"/>
      <c r="AC83" s="132"/>
      <c r="AD83" s="132"/>
      <c r="AE83" s="132"/>
      <c r="AF83" s="132"/>
      <c r="AG83" s="132"/>
      <c r="AH83" s="132"/>
      <c r="AI83" s="132"/>
      <c r="AJ83" s="132"/>
      <c r="AK83" s="106"/>
      <c r="AL83" s="106"/>
      <c r="AM83" s="106"/>
      <c r="AN83" s="106"/>
      <c r="AO83" s="106"/>
    </row>
    <row r="84" spans="1:41" x14ac:dyDescent="0.2">
      <c r="A84" s="9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32"/>
      <c r="AC84" s="132"/>
      <c r="AD84" s="132"/>
      <c r="AE84" s="132"/>
      <c r="AF84" s="132"/>
      <c r="AG84" s="132"/>
      <c r="AH84" s="132"/>
      <c r="AI84" s="132"/>
      <c r="AJ84" s="132"/>
      <c r="AK84" s="106"/>
      <c r="AL84" s="106"/>
      <c r="AM84" s="106"/>
      <c r="AN84" s="106"/>
      <c r="AO84" s="106"/>
    </row>
    <row r="85" spans="1:41" x14ac:dyDescent="0.2">
      <c r="A85" s="9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32"/>
      <c r="AC85" s="132"/>
      <c r="AD85" s="132"/>
      <c r="AE85" s="132"/>
      <c r="AF85" s="132"/>
      <c r="AG85" s="132"/>
      <c r="AH85" s="132"/>
      <c r="AI85" s="132"/>
      <c r="AJ85" s="132"/>
      <c r="AK85" s="106"/>
      <c r="AL85" s="106"/>
      <c r="AM85" s="106"/>
      <c r="AN85" s="106"/>
      <c r="AO85" s="106"/>
    </row>
    <row r="86" spans="1:41" x14ac:dyDescent="0.2">
      <c r="A86" s="9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32"/>
      <c r="AC86" s="132"/>
      <c r="AD86" s="132"/>
      <c r="AE86" s="132"/>
      <c r="AF86" s="132"/>
      <c r="AG86" s="132"/>
      <c r="AH86" s="132"/>
      <c r="AI86" s="132"/>
      <c r="AJ86" s="132"/>
      <c r="AK86" s="106"/>
      <c r="AL86" s="106"/>
      <c r="AM86" s="106"/>
      <c r="AN86" s="106"/>
      <c r="AO86" s="106"/>
    </row>
    <row r="87" spans="1:41" x14ac:dyDescent="0.2">
      <c r="A87" s="9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32"/>
      <c r="AC87" s="132"/>
      <c r="AD87" s="132"/>
      <c r="AE87" s="132"/>
      <c r="AF87" s="132"/>
      <c r="AG87" s="132"/>
      <c r="AH87" s="132"/>
      <c r="AI87" s="132"/>
      <c r="AJ87" s="132"/>
      <c r="AK87" s="106"/>
      <c r="AL87" s="106"/>
      <c r="AM87" s="106"/>
      <c r="AN87" s="106"/>
      <c r="AO87" s="106"/>
    </row>
    <row r="88" spans="1:41" x14ac:dyDescent="0.2">
      <c r="A88" s="9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32"/>
      <c r="AC88" s="132"/>
      <c r="AD88" s="132"/>
      <c r="AE88" s="132"/>
      <c r="AF88" s="132"/>
      <c r="AG88" s="132"/>
      <c r="AH88" s="132"/>
      <c r="AI88" s="132"/>
      <c r="AJ88" s="132"/>
      <c r="AK88" s="106"/>
      <c r="AL88" s="106"/>
      <c r="AM88" s="106"/>
      <c r="AN88" s="106"/>
      <c r="AO88" s="106"/>
    </row>
    <row r="89" spans="1:41" x14ac:dyDescent="0.2">
      <c r="A89" s="9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</row>
    <row r="90" spans="1:41" x14ac:dyDescent="0.2">
      <c r="A90" s="9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</row>
    <row r="91" spans="1:41" x14ac:dyDescent="0.2"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</row>
    <row r="92" spans="1:41" x14ac:dyDescent="0.2"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</row>
    <row r="93" spans="1:41" x14ac:dyDescent="0.2"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</row>
    <row r="94" spans="1:41" x14ac:dyDescent="0.2"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</row>
    <row r="95" spans="1:41" x14ac:dyDescent="0.2"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</row>
    <row r="96" spans="1:41" x14ac:dyDescent="0.2"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</row>
    <row r="97" spans="2:41" x14ac:dyDescent="0.2"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</row>
    <row r="98" spans="2:41" x14ac:dyDescent="0.2"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</row>
    <row r="99" spans="2:41" x14ac:dyDescent="0.2"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</row>
    <row r="100" spans="2:41" x14ac:dyDescent="0.2"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</row>
    <row r="101" spans="2:41" x14ac:dyDescent="0.2"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</row>
    <row r="102" spans="2:41" x14ac:dyDescent="0.2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</row>
    <row r="103" spans="2:41" x14ac:dyDescent="0.2"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</row>
    <row r="104" spans="2:41" x14ac:dyDescent="0.2"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</row>
    <row r="105" spans="2:41" x14ac:dyDescent="0.2"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</row>
    <row r="106" spans="2:41" x14ac:dyDescent="0.2"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</row>
    <row r="107" spans="2:41" x14ac:dyDescent="0.2"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</row>
    <row r="108" spans="2:41" x14ac:dyDescent="0.2"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</row>
    <row r="109" spans="2:41" x14ac:dyDescent="0.2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</row>
    <row r="110" spans="2:41" x14ac:dyDescent="0.2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</row>
  </sheetData>
  <mergeCells count="2">
    <mergeCell ref="S5:AK6"/>
    <mergeCell ref="A5:R6"/>
  </mergeCells>
  <phoneticPr fontId="21" type="noConversion"/>
  <conditionalFormatting sqref="AK8">
    <cfRule type="expression" dxfId="112" priority="240" stopIfTrue="1">
      <formula>$AC8=1</formula>
    </cfRule>
  </conditionalFormatting>
  <conditionalFormatting sqref="AK8">
    <cfRule type="expression" dxfId="111" priority="898" stopIfTrue="1">
      <formula>#REF!=1</formula>
    </cfRule>
  </conditionalFormatting>
  <conditionalFormatting sqref="C8:AF8">
    <cfRule type="expression" dxfId="110" priority="899" stopIfTrue="1">
      <formula>#REF!=1</formula>
    </cfRule>
  </conditionalFormatting>
  <conditionalFormatting sqref="AF8:AG8">
    <cfRule type="expression" dxfId="109" priority="900" stopIfTrue="1">
      <formula>#REF!=1</formula>
    </cfRule>
  </conditionalFormatting>
  <conditionalFormatting sqref="AJ8">
    <cfRule type="expression" dxfId="108" priority="901" stopIfTrue="1">
      <formula>#REF!=1</formula>
    </cfRule>
  </conditionalFormatting>
  <conditionalFormatting sqref="AH8:AI8">
    <cfRule type="expression" dxfId="107" priority="90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9" scale="54" fitToWidth="2" orientation="portrait" r:id="rId1"/>
  <headerFooter alignWithMargins="0"/>
  <colBreaks count="1" manualBreakCount="1">
    <brk id="18" min="2" max="69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L156"/>
  <sheetViews>
    <sheetView showGridLines="0" zoomScaleNormal="100" workbookViewId="0">
      <pane xSplit="1" ySplit="8" topLeftCell="B9" activePane="bottomRight" state="frozen"/>
      <selection activeCell="AM3" sqref="AM3"/>
      <selection pane="topRight" activeCell="AM3" sqref="AM3"/>
      <selection pane="bottomLeft" activeCell="AM3" sqref="AM3"/>
      <selection pane="bottomRight" activeCell="B9" sqref="B9"/>
    </sheetView>
  </sheetViews>
  <sheetFormatPr defaultRowHeight="12.75" x14ac:dyDescent="0.2"/>
  <cols>
    <col min="1" max="1" width="40" style="391" customWidth="1"/>
    <col min="2" max="33" width="7.7109375" style="391" customWidth="1"/>
    <col min="34" max="34" width="8.7109375" style="391" customWidth="1"/>
    <col min="35" max="35" width="13.7109375" style="391" customWidth="1"/>
    <col min="36" max="16384" width="9.140625" style="391"/>
  </cols>
  <sheetData>
    <row r="1" spans="1:38" x14ac:dyDescent="0.2">
      <c r="A1" s="877" t="s">
        <v>624</v>
      </c>
    </row>
    <row r="2" spans="1:38" x14ac:dyDescent="0.2">
      <c r="A2" s="877" t="s">
        <v>625</v>
      </c>
    </row>
    <row r="3" spans="1:38" s="942" customFormat="1" ht="15" customHeight="1" x14ac:dyDescent="0.2">
      <c r="A3" s="1210" t="s">
        <v>1002</v>
      </c>
      <c r="AH3" s="1053" t="str">
        <f>"TABLE: " &amp;RIGHT(A3,2)</f>
        <v>TABLE: 44</v>
      </c>
    </row>
    <row r="4" spans="1:38" s="509" customFormat="1" ht="12" customHeight="1" x14ac:dyDescent="0.2"/>
    <row r="5" spans="1:38" s="509" customFormat="1" ht="18" customHeight="1" x14ac:dyDescent="0.2">
      <c r="A5" s="1942" t="s">
        <v>245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2"/>
      <c r="P5" s="1993" t="s">
        <v>246</v>
      </c>
      <c r="Q5" s="1993"/>
      <c r="R5" s="1993"/>
      <c r="S5" s="1993"/>
      <c r="T5" s="1993"/>
      <c r="U5" s="1993"/>
      <c r="V5" s="1993"/>
      <c r="W5" s="1993"/>
      <c r="X5" s="1993"/>
      <c r="Y5" s="1993"/>
      <c r="Z5" s="1993"/>
      <c r="AA5" s="1993"/>
      <c r="AB5" s="1993"/>
      <c r="AC5" s="1993"/>
      <c r="AD5" s="1993"/>
      <c r="AE5" s="1993"/>
      <c r="AF5" s="1993"/>
      <c r="AG5" s="1993"/>
      <c r="AH5" s="1993"/>
    </row>
    <row r="6" spans="1:38" s="50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  <c r="P6" s="1993"/>
      <c r="Q6" s="1993"/>
      <c r="R6" s="1993"/>
      <c r="S6" s="1993"/>
      <c r="T6" s="1993"/>
      <c r="U6" s="1993"/>
      <c r="V6" s="1993"/>
      <c r="W6" s="1993"/>
      <c r="X6" s="1993"/>
      <c r="Y6" s="1993"/>
      <c r="Z6" s="1993"/>
      <c r="AA6" s="1993"/>
      <c r="AB6" s="1993"/>
      <c r="AC6" s="1993"/>
      <c r="AD6" s="1993"/>
      <c r="AE6" s="1993"/>
      <c r="AF6" s="1993"/>
      <c r="AG6" s="1993"/>
      <c r="AH6" s="1993"/>
    </row>
    <row r="7" spans="1:38" s="509" customFormat="1" ht="12" customHeight="1" thickBot="1" x14ac:dyDescent="0.25">
      <c r="A7" s="759"/>
      <c r="B7" s="759"/>
      <c r="C7" s="759"/>
      <c r="D7" s="759"/>
      <c r="E7" s="759"/>
      <c r="F7" s="759"/>
      <c r="G7" s="759"/>
      <c r="H7" s="759"/>
      <c r="I7" s="759"/>
      <c r="J7" s="759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758"/>
      <c r="W7" s="758"/>
      <c r="X7" s="758"/>
      <c r="Y7" s="758"/>
      <c r="Z7" s="758"/>
      <c r="AA7" s="758"/>
      <c r="AB7" s="758"/>
      <c r="AC7" s="758"/>
      <c r="AD7" s="758"/>
      <c r="AE7" s="758"/>
      <c r="AF7" s="228"/>
      <c r="AH7" s="518">
        <v>0</v>
      </c>
    </row>
    <row r="8" spans="1:38" s="517" customFormat="1" ht="69.95" customHeight="1" thickBot="1" x14ac:dyDescent="0.25">
      <c r="A8" s="1309"/>
      <c r="B8" s="1305" t="s">
        <v>1876</v>
      </c>
      <c r="C8" s="1305" t="s">
        <v>1538</v>
      </c>
      <c r="D8" s="1305" t="s">
        <v>1074</v>
      </c>
      <c r="E8" s="1305" t="s">
        <v>1033</v>
      </c>
      <c r="F8" s="1305" t="s">
        <v>1899</v>
      </c>
      <c r="G8" s="1305" t="s">
        <v>1900</v>
      </c>
      <c r="H8" s="1305" t="s">
        <v>1090</v>
      </c>
      <c r="I8" s="1305" t="s">
        <v>140</v>
      </c>
      <c r="J8" s="1305" t="s">
        <v>1976</v>
      </c>
      <c r="K8" s="1305" t="s">
        <v>1129</v>
      </c>
      <c r="L8" s="1305" t="s">
        <v>999</v>
      </c>
      <c r="M8" s="1305" t="s">
        <v>1908</v>
      </c>
      <c r="N8" s="1305" t="s">
        <v>1076</v>
      </c>
      <c r="O8" s="1305" t="s">
        <v>1102</v>
      </c>
      <c r="P8" s="1305" t="s">
        <v>1997</v>
      </c>
      <c r="Q8" s="1305" t="s">
        <v>1881</v>
      </c>
      <c r="R8" s="1305" t="s">
        <v>1028</v>
      </c>
      <c r="S8" s="1305" t="s">
        <v>1753</v>
      </c>
      <c r="T8" s="1305" t="s">
        <v>1077</v>
      </c>
      <c r="U8" s="1305" t="s">
        <v>1032</v>
      </c>
      <c r="V8" s="1305" t="s">
        <v>1031</v>
      </c>
      <c r="W8" s="1305" t="s">
        <v>1101</v>
      </c>
      <c r="X8" s="1305" t="s">
        <v>1934</v>
      </c>
      <c r="Y8" s="1305" t="s">
        <v>1877</v>
      </c>
      <c r="Z8" s="1305" t="s">
        <v>1100</v>
      </c>
      <c r="AA8" s="1305" t="s">
        <v>1073</v>
      </c>
      <c r="AB8" s="1305" t="s">
        <v>1488</v>
      </c>
      <c r="AC8" s="1305" t="s">
        <v>5</v>
      </c>
      <c r="AD8" s="1305" t="s">
        <v>1886</v>
      </c>
      <c r="AE8" s="1305" t="s">
        <v>1029</v>
      </c>
      <c r="AF8" s="1305" t="s">
        <v>1878</v>
      </c>
      <c r="AG8" s="1305" t="s">
        <v>1022</v>
      </c>
      <c r="AH8" s="1333" t="s">
        <v>1422</v>
      </c>
    </row>
    <row r="9" spans="1:38" ht="13.5" customHeight="1" x14ac:dyDescent="0.2">
      <c r="A9" s="689"/>
      <c r="B9" s="690"/>
      <c r="C9" s="690"/>
      <c r="D9" s="690"/>
      <c r="E9" s="690"/>
      <c r="F9" s="691"/>
      <c r="G9" s="691"/>
      <c r="H9" s="691"/>
      <c r="I9" s="691"/>
      <c r="J9" s="691"/>
      <c r="K9" s="691"/>
      <c r="L9" s="691"/>
      <c r="M9" s="691"/>
      <c r="N9" s="691"/>
      <c r="O9" s="691"/>
      <c r="P9" s="691"/>
      <c r="Q9" s="691"/>
      <c r="R9" s="691"/>
      <c r="S9" s="691"/>
      <c r="T9" s="691"/>
      <c r="U9" s="692"/>
      <c r="V9" s="692"/>
      <c r="W9" s="692"/>
      <c r="X9" s="692"/>
      <c r="Y9" s="692"/>
      <c r="Z9" s="692"/>
      <c r="AA9" s="692"/>
      <c r="AB9" s="692"/>
      <c r="AC9" s="692"/>
      <c r="AD9" s="692"/>
      <c r="AE9" s="692"/>
      <c r="AF9" s="692"/>
      <c r="AG9" s="692"/>
      <c r="AH9" s="296"/>
      <c r="AI9" s="106"/>
      <c r="AJ9" s="106"/>
      <c r="AK9" s="106"/>
      <c r="AL9" s="106"/>
    </row>
    <row r="10" spans="1:38" ht="18" customHeight="1" x14ac:dyDescent="0.2">
      <c r="A10" s="1372" t="s">
        <v>753</v>
      </c>
      <c r="B10" s="1373"/>
      <c r="C10" s="1373"/>
      <c r="D10" s="1373"/>
      <c r="E10" s="1373"/>
      <c r="F10" s="1374"/>
      <c r="G10" s="1374"/>
      <c r="H10" s="1374"/>
      <c r="I10" s="1374"/>
      <c r="J10" s="1374"/>
      <c r="K10" s="1374"/>
      <c r="L10" s="1374"/>
      <c r="M10" s="1374"/>
      <c r="N10" s="1374"/>
      <c r="O10" s="1374"/>
      <c r="P10" s="1374"/>
      <c r="Q10" s="1374"/>
      <c r="R10" s="1374"/>
      <c r="S10" s="1374"/>
      <c r="T10" s="1374"/>
      <c r="U10" s="1375"/>
      <c r="V10" s="1375"/>
      <c r="W10" s="1375"/>
      <c r="X10" s="1375"/>
      <c r="Y10" s="1375"/>
      <c r="Z10" s="1375"/>
      <c r="AA10" s="1375"/>
      <c r="AB10" s="1375"/>
      <c r="AC10" s="1375"/>
      <c r="AD10" s="1375"/>
      <c r="AE10" s="1375"/>
      <c r="AF10" s="1375"/>
      <c r="AG10" s="1375"/>
      <c r="AH10" s="1376"/>
      <c r="AI10" s="106"/>
      <c r="AJ10" s="106"/>
      <c r="AK10" s="106"/>
      <c r="AL10" s="106"/>
    </row>
    <row r="11" spans="1:38" s="528" customFormat="1" ht="18" customHeight="1" x14ac:dyDescent="0.2">
      <c r="A11" s="1751"/>
      <c r="B11" s="1752"/>
      <c r="C11" s="1752"/>
      <c r="D11" s="1752"/>
      <c r="E11" s="1752"/>
      <c r="F11" s="1753"/>
      <c r="G11" s="1753"/>
      <c r="H11" s="1753"/>
      <c r="I11" s="1753"/>
      <c r="J11" s="1753"/>
      <c r="K11" s="1753"/>
      <c r="L11" s="1753"/>
      <c r="M11" s="1753"/>
      <c r="N11" s="1753"/>
      <c r="O11" s="1753"/>
      <c r="P11" s="1753"/>
      <c r="Q11" s="1753"/>
      <c r="R11" s="1753"/>
      <c r="S11" s="1753"/>
      <c r="T11" s="1753"/>
      <c r="U11" s="1754"/>
      <c r="V11" s="1754"/>
      <c r="W11" s="1754"/>
      <c r="X11" s="1754"/>
      <c r="Y11" s="1754"/>
      <c r="Z11" s="1754"/>
      <c r="AA11" s="1754"/>
      <c r="AB11" s="1754"/>
      <c r="AC11" s="1754"/>
      <c r="AD11" s="1754"/>
      <c r="AE11" s="1754"/>
      <c r="AF11" s="1754"/>
      <c r="AG11" s="1754"/>
      <c r="AH11" s="1755"/>
      <c r="AI11" s="129"/>
      <c r="AJ11" s="129"/>
      <c r="AK11" s="129"/>
      <c r="AL11" s="129"/>
    </row>
    <row r="12" spans="1:38" ht="18" customHeight="1" x14ac:dyDescent="0.2">
      <c r="A12" s="907" t="s">
        <v>754</v>
      </c>
      <c r="B12" s="690">
        <v>1670.7045500000002</v>
      </c>
      <c r="C12" s="690">
        <v>23328.287460000003</v>
      </c>
      <c r="D12" s="690">
        <v>73375.999620000017</v>
      </c>
      <c r="E12" s="690">
        <v>38135.952870000001</v>
      </c>
      <c r="F12" s="690">
        <v>7080.8854800000008</v>
      </c>
      <c r="G12" s="690">
        <v>9968.0757803000088</v>
      </c>
      <c r="H12" s="690">
        <v>35374.569770000002</v>
      </c>
      <c r="I12" s="690">
        <v>2084.50072</v>
      </c>
      <c r="J12" s="690">
        <v>50219.949060000006</v>
      </c>
      <c r="K12" s="690">
        <v>3341.0099600000003</v>
      </c>
      <c r="L12" s="690">
        <v>1693.9166600000001</v>
      </c>
      <c r="M12" s="690">
        <v>33943.580900000001</v>
      </c>
      <c r="N12" s="690">
        <v>62347.255590000001</v>
      </c>
      <c r="O12" s="690">
        <v>4949.082339999999</v>
      </c>
      <c r="P12" s="690">
        <v>2637.42326</v>
      </c>
      <c r="Q12" s="690">
        <v>14728.982540000001</v>
      </c>
      <c r="R12" s="690">
        <v>16050.293119999998</v>
      </c>
      <c r="S12" s="690">
        <v>10376.91849</v>
      </c>
      <c r="T12" s="690">
        <v>11423.924069999997</v>
      </c>
      <c r="U12" s="690">
        <v>597.83479999999997</v>
      </c>
      <c r="V12" s="690">
        <v>13729.99554</v>
      </c>
      <c r="W12" s="690">
        <v>1493.3585600000001</v>
      </c>
      <c r="X12" s="690">
        <v>17528.294290000002</v>
      </c>
      <c r="Y12" s="690">
        <v>2142.2860000000001</v>
      </c>
      <c r="Z12" s="690">
        <v>4249.7517800000005</v>
      </c>
      <c r="AA12" s="690">
        <v>14415.902700000001</v>
      </c>
      <c r="AB12" s="690">
        <v>5645.4851799999997</v>
      </c>
      <c r="AC12" s="690">
        <v>596.75556000000006</v>
      </c>
      <c r="AD12" s="690">
        <v>508.02043000000003</v>
      </c>
      <c r="AE12" s="690">
        <v>20758.545160000001</v>
      </c>
      <c r="AF12" s="690">
        <v>33474.895280000004</v>
      </c>
      <c r="AG12" s="690">
        <v>25245.322700000004</v>
      </c>
      <c r="AH12" s="133">
        <v>543117.76022030006</v>
      </c>
      <c r="AI12" s="106"/>
      <c r="AJ12" s="106"/>
      <c r="AK12" s="106"/>
      <c r="AL12" s="106"/>
    </row>
    <row r="13" spans="1:38" ht="18" customHeight="1" x14ac:dyDescent="0.2">
      <c r="A13" s="1089" t="s">
        <v>65</v>
      </c>
      <c r="B13" s="690">
        <v>0</v>
      </c>
      <c r="C13" s="690">
        <v>105.74203999999999</v>
      </c>
      <c r="D13" s="690">
        <v>555.72552000000007</v>
      </c>
      <c r="E13" s="690">
        <v>711.41082000000006</v>
      </c>
      <c r="F13" s="693">
        <v>889.30124000000001</v>
      </c>
      <c r="G13" s="693">
        <v>3527.2840899999997</v>
      </c>
      <c r="H13" s="693">
        <v>451.12788</v>
      </c>
      <c r="I13" s="693">
        <v>0</v>
      </c>
      <c r="J13" s="693">
        <v>-11.31176</v>
      </c>
      <c r="K13" s="693">
        <v>2948.0525600000001</v>
      </c>
      <c r="L13" s="693">
        <v>83.821399999999997</v>
      </c>
      <c r="M13" s="693">
        <v>6319.2253499999997</v>
      </c>
      <c r="N13" s="693">
        <v>289.27021000000002</v>
      </c>
      <c r="O13" s="693">
        <v>4296.1176399999995</v>
      </c>
      <c r="P13" s="693">
        <v>9.7604100000000003</v>
      </c>
      <c r="Q13" s="693">
        <v>159.40592000000001</v>
      </c>
      <c r="R13" s="693">
        <v>1346.3546000000001</v>
      </c>
      <c r="S13" s="693">
        <v>-6.8678699999999999</v>
      </c>
      <c r="T13" s="693">
        <v>483.38733000000008</v>
      </c>
      <c r="U13" s="694">
        <v>8.9048400000000001</v>
      </c>
      <c r="V13" s="694">
        <v>-19.259</v>
      </c>
      <c r="W13" s="694">
        <v>-7.7549999999999272E-2</v>
      </c>
      <c r="X13" s="694">
        <v>2186.3530000000001</v>
      </c>
      <c r="Y13" s="694">
        <v>30.14</v>
      </c>
      <c r="Z13" s="694">
        <v>238.71912</v>
      </c>
      <c r="AA13" s="694">
        <v>148.68689000000001</v>
      </c>
      <c r="AB13" s="694">
        <v>596.80474000000004</v>
      </c>
      <c r="AC13" s="694">
        <v>0</v>
      </c>
      <c r="AD13" s="694">
        <v>1.9319999999999999</v>
      </c>
      <c r="AE13" s="694">
        <v>3682.3310700000002</v>
      </c>
      <c r="AF13" s="694">
        <v>0</v>
      </c>
      <c r="AG13" s="694">
        <v>874.36248000000001</v>
      </c>
      <c r="AH13" s="133">
        <v>29906.704970000003</v>
      </c>
      <c r="AI13" s="106"/>
      <c r="AJ13" s="106"/>
      <c r="AK13" s="106"/>
      <c r="AL13" s="106"/>
    </row>
    <row r="14" spans="1:38" ht="18" customHeight="1" x14ac:dyDescent="0.2">
      <c r="A14" s="689" t="s">
        <v>1960</v>
      </c>
      <c r="B14" s="690">
        <v>0</v>
      </c>
      <c r="C14" s="690">
        <v>0</v>
      </c>
      <c r="D14" s="690">
        <v>90.507329999999996</v>
      </c>
      <c r="E14" s="690">
        <v>189.29714999999999</v>
      </c>
      <c r="F14" s="693">
        <v>55.682980000000001</v>
      </c>
      <c r="G14" s="693">
        <v>0</v>
      </c>
      <c r="H14" s="693">
        <v>0</v>
      </c>
      <c r="I14" s="693">
        <v>0</v>
      </c>
      <c r="J14" s="693">
        <v>0</v>
      </c>
      <c r="K14" s="693">
        <v>0</v>
      </c>
      <c r="L14" s="693">
        <v>0</v>
      </c>
      <c r="M14" s="693">
        <v>0</v>
      </c>
      <c r="N14" s="693">
        <v>557.67710999999997</v>
      </c>
      <c r="O14" s="693">
        <v>0</v>
      </c>
      <c r="P14" s="693">
        <v>0</v>
      </c>
      <c r="Q14" s="693">
        <v>0</v>
      </c>
      <c r="R14" s="693">
        <v>771.48661000000004</v>
      </c>
      <c r="S14" s="693">
        <v>35.094379999999994</v>
      </c>
      <c r="T14" s="693">
        <v>0</v>
      </c>
      <c r="U14" s="694">
        <v>0</v>
      </c>
      <c r="V14" s="694">
        <v>6.1520000000000001</v>
      </c>
      <c r="W14" s="694">
        <v>0</v>
      </c>
      <c r="X14" s="694">
        <v>115.35361</v>
      </c>
      <c r="Y14" s="694">
        <v>0</v>
      </c>
      <c r="Z14" s="694">
        <v>-25.995229999999999</v>
      </c>
      <c r="AA14" s="694">
        <v>0</v>
      </c>
      <c r="AB14" s="694">
        <v>0</v>
      </c>
      <c r="AC14" s="694">
        <v>0</v>
      </c>
      <c r="AD14" s="694">
        <v>0</v>
      </c>
      <c r="AE14" s="694">
        <v>1990.06745</v>
      </c>
      <c r="AF14" s="694">
        <v>0</v>
      </c>
      <c r="AG14" s="694">
        <v>12.4201</v>
      </c>
      <c r="AH14" s="133">
        <v>3797.7434899999998</v>
      </c>
      <c r="AI14" s="106"/>
      <c r="AJ14" s="106"/>
      <c r="AK14" s="106"/>
      <c r="AL14" s="106"/>
    </row>
    <row r="15" spans="1:38" ht="18" customHeight="1" x14ac:dyDescent="0.2">
      <c r="A15" s="689" t="s">
        <v>1961</v>
      </c>
      <c r="B15" s="690">
        <v>1670.7045500000002</v>
      </c>
      <c r="C15" s="690">
        <v>23222.545420000002</v>
      </c>
      <c r="D15" s="690">
        <v>72729.766770000017</v>
      </c>
      <c r="E15" s="690">
        <v>37235.244899999998</v>
      </c>
      <c r="F15" s="693">
        <v>6090.7129800000002</v>
      </c>
      <c r="G15" s="693">
        <v>6440.7916903000096</v>
      </c>
      <c r="H15" s="693">
        <v>34890.607990000004</v>
      </c>
      <c r="I15" s="693">
        <v>2084.50072</v>
      </c>
      <c r="J15" s="693">
        <v>50231.260820000003</v>
      </c>
      <c r="K15" s="693">
        <v>392.95740000000001</v>
      </c>
      <c r="L15" s="693">
        <v>1610.0952600000001</v>
      </c>
      <c r="M15" s="693">
        <v>27624.35555</v>
      </c>
      <c r="N15" s="693">
        <v>61500.308270000001</v>
      </c>
      <c r="O15" s="693">
        <v>652.96469999999999</v>
      </c>
      <c r="P15" s="693">
        <v>2627.6628500000002</v>
      </c>
      <c r="Q15" s="693">
        <v>14569.576620000002</v>
      </c>
      <c r="R15" s="693">
        <v>13932.451909999998</v>
      </c>
      <c r="S15" s="693">
        <v>10348.69198</v>
      </c>
      <c r="T15" s="693">
        <v>10940.536739999998</v>
      </c>
      <c r="U15" s="694">
        <v>588.92995999999994</v>
      </c>
      <c r="V15" s="694">
        <v>13743.10254</v>
      </c>
      <c r="W15" s="694">
        <v>1493.4361100000001</v>
      </c>
      <c r="X15" s="694">
        <v>15226.587680000001</v>
      </c>
      <c r="Y15" s="694">
        <v>1911.4079999999999</v>
      </c>
      <c r="Z15" s="694">
        <v>4037.0278900000003</v>
      </c>
      <c r="AA15" s="694">
        <v>14267.21581</v>
      </c>
      <c r="AB15" s="694">
        <v>5048.6804400000001</v>
      </c>
      <c r="AC15" s="694">
        <v>596.75556000000006</v>
      </c>
      <c r="AD15" s="694">
        <v>506.08843000000002</v>
      </c>
      <c r="AE15" s="694">
        <v>15086.146640000001</v>
      </c>
      <c r="AF15" s="694">
        <v>33474.895280000004</v>
      </c>
      <c r="AG15" s="694">
        <v>24237.446010000003</v>
      </c>
      <c r="AH15" s="133">
        <v>509013.45747030014</v>
      </c>
      <c r="AI15" s="106"/>
      <c r="AJ15" s="106"/>
      <c r="AK15" s="106"/>
      <c r="AL15" s="106"/>
    </row>
    <row r="16" spans="1:38" ht="18" customHeight="1" x14ac:dyDescent="0.2">
      <c r="A16" s="689" t="s">
        <v>3880</v>
      </c>
      <c r="B16" s="690">
        <v>0</v>
      </c>
      <c r="C16" s="690">
        <v>0</v>
      </c>
      <c r="D16" s="690">
        <v>0</v>
      </c>
      <c r="E16" s="690">
        <v>0</v>
      </c>
      <c r="F16" s="693">
        <v>45.188279999999999</v>
      </c>
      <c r="G16" s="693">
        <v>0</v>
      </c>
      <c r="H16" s="693">
        <v>32.8339</v>
      </c>
      <c r="I16" s="693">
        <v>0</v>
      </c>
      <c r="J16" s="693">
        <v>0</v>
      </c>
      <c r="K16" s="693">
        <v>0</v>
      </c>
      <c r="L16" s="693">
        <v>0</v>
      </c>
      <c r="M16" s="693">
        <v>0</v>
      </c>
      <c r="N16" s="693">
        <v>0</v>
      </c>
      <c r="O16" s="693">
        <v>0</v>
      </c>
      <c r="P16" s="693">
        <v>0</v>
      </c>
      <c r="Q16" s="693">
        <v>0</v>
      </c>
      <c r="R16" s="693">
        <v>0</v>
      </c>
      <c r="S16" s="693">
        <v>0</v>
      </c>
      <c r="T16" s="693">
        <v>0</v>
      </c>
      <c r="U16" s="694">
        <v>0</v>
      </c>
      <c r="V16" s="694">
        <v>0</v>
      </c>
      <c r="W16" s="694">
        <v>0</v>
      </c>
      <c r="X16" s="694">
        <v>0</v>
      </c>
      <c r="Y16" s="694">
        <v>200.738</v>
      </c>
      <c r="Z16" s="694">
        <v>0</v>
      </c>
      <c r="AA16" s="694">
        <v>0</v>
      </c>
      <c r="AB16" s="694">
        <v>0</v>
      </c>
      <c r="AC16" s="694">
        <v>0</v>
      </c>
      <c r="AD16" s="694">
        <v>0</v>
      </c>
      <c r="AE16" s="694">
        <v>0</v>
      </c>
      <c r="AF16" s="694">
        <v>0</v>
      </c>
      <c r="AG16" s="694">
        <v>121.09411</v>
      </c>
      <c r="AH16" s="133">
        <v>399.85428999999999</v>
      </c>
      <c r="AI16" s="106"/>
      <c r="AJ16" s="106"/>
      <c r="AK16" s="106"/>
      <c r="AL16" s="106"/>
    </row>
    <row r="17" spans="1:38" ht="18" customHeight="1" x14ac:dyDescent="0.2">
      <c r="A17" s="689"/>
      <c r="B17" s="690"/>
      <c r="C17" s="690"/>
      <c r="D17" s="690"/>
      <c r="E17" s="690"/>
      <c r="F17" s="693"/>
      <c r="G17" s="693"/>
      <c r="H17" s="693"/>
      <c r="I17" s="693"/>
      <c r="J17" s="693"/>
      <c r="K17" s="693"/>
      <c r="L17" s="693"/>
      <c r="M17" s="693"/>
      <c r="N17" s="693"/>
      <c r="O17" s="693"/>
      <c r="P17" s="693"/>
      <c r="Q17" s="693"/>
      <c r="R17" s="693"/>
      <c r="S17" s="693"/>
      <c r="T17" s="693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133"/>
      <c r="AI17" s="106"/>
      <c r="AJ17" s="106"/>
      <c r="AK17" s="106"/>
      <c r="AL17" s="106"/>
    </row>
    <row r="18" spans="1:38" ht="18" customHeight="1" x14ac:dyDescent="0.2">
      <c r="A18" s="907" t="s">
        <v>755</v>
      </c>
      <c r="B18" s="690">
        <v>19.52271</v>
      </c>
      <c r="C18" s="690">
        <v>2390.7480200000005</v>
      </c>
      <c r="D18" s="690">
        <v>8412.6617300000016</v>
      </c>
      <c r="E18" s="690">
        <v>12035.660779999998</v>
      </c>
      <c r="F18" s="693">
        <v>2715.1408200000001</v>
      </c>
      <c r="G18" s="693">
        <v>2494.3145286617996</v>
      </c>
      <c r="H18" s="693">
        <v>5014.4849699999995</v>
      </c>
      <c r="I18" s="693">
        <v>95.301580000000001</v>
      </c>
      <c r="J18" s="693">
        <v>10609.30493</v>
      </c>
      <c r="K18" s="693">
        <v>1529.9892500000001</v>
      </c>
      <c r="L18" s="693">
        <v>96.560150000000007</v>
      </c>
      <c r="M18" s="693">
        <v>3881.82503</v>
      </c>
      <c r="N18" s="693">
        <v>5102.6223799999998</v>
      </c>
      <c r="O18" s="693">
        <v>6056.1108700000004</v>
      </c>
      <c r="P18" s="693">
        <v>400.13979000000006</v>
      </c>
      <c r="Q18" s="693">
        <v>1669.23099</v>
      </c>
      <c r="R18" s="693">
        <v>2488.5466499999998</v>
      </c>
      <c r="S18" s="693">
        <v>1733.4021399999999</v>
      </c>
      <c r="T18" s="693">
        <v>1718.61375</v>
      </c>
      <c r="U18" s="694">
        <v>29.591049999999999</v>
      </c>
      <c r="V18" s="694">
        <v>1165.27945</v>
      </c>
      <c r="W18" s="694">
        <v>321.69367</v>
      </c>
      <c r="X18" s="694">
        <v>3845.6244899999992</v>
      </c>
      <c r="Y18" s="694">
        <v>125.795</v>
      </c>
      <c r="Z18" s="694">
        <v>1804.5119900000002</v>
      </c>
      <c r="AA18" s="694">
        <v>2358.8901900000001</v>
      </c>
      <c r="AB18" s="694">
        <v>2942.1238008999999</v>
      </c>
      <c r="AC18" s="694">
        <v>0</v>
      </c>
      <c r="AD18" s="694">
        <v>10.32982</v>
      </c>
      <c r="AE18" s="694">
        <v>2939.78847</v>
      </c>
      <c r="AF18" s="694">
        <v>858.27684999999997</v>
      </c>
      <c r="AG18" s="694">
        <v>4974.5894700000008</v>
      </c>
      <c r="AH18" s="133">
        <v>89840.675319561793</v>
      </c>
      <c r="AI18" s="106"/>
      <c r="AJ18" s="106"/>
      <c r="AK18" s="106"/>
      <c r="AL18" s="106"/>
    </row>
    <row r="19" spans="1:38" ht="18" customHeight="1" x14ac:dyDescent="0.2">
      <c r="A19" s="1089" t="s">
        <v>65</v>
      </c>
      <c r="B19" s="690">
        <v>0</v>
      </c>
      <c r="C19" s="690">
        <v>222.61195999999998</v>
      </c>
      <c r="D19" s="690">
        <v>385.89171000000005</v>
      </c>
      <c r="E19" s="690">
        <v>653.33821</v>
      </c>
      <c r="F19" s="693">
        <v>1060.6279999999999</v>
      </c>
      <c r="G19" s="693">
        <v>1442.5428786617997</v>
      </c>
      <c r="H19" s="693">
        <v>619.31614999999999</v>
      </c>
      <c r="I19" s="693">
        <v>0</v>
      </c>
      <c r="J19" s="693">
        <v>108.42286999999999</v>
      </c>
      <c r="K19" s="693">
        <v>1149.9012600000001</v>
      </c>
      <c r="L19" s="693">
        <v>1.0846800000000001</v>
      </c>
      <c r="M19" s="693">
        <v>2471.3583900000003</v>
      </c>
      <c r="N19" s="693">
        <v>2.3335500000000002</v>
      </c>
      <c r="O19" s="693">
        <v>6031.1108700000004</v>
      </c>
      <c r="P19" s="693">
        <v>0</v>
      </c>
      <c r="Q19" s="693">
        <v>473.78868999999997</v>
      </c>
      <c r="R19" s="693">
        <v>658.94769999999994</v>
      </c>
      <c r="S19" s="693">
        <v>366.92558000000002</v>
      </c>
      <c r="T19" s="693">
        <v>778.07474000000002</v>
      </c>
      <c r="U19" s="694">
        <v>0</v>
      </c>
      <c r="V19" s="694">
        <v>524.4990600000001</v>
      </c>
      <c r="W19" s="694">
        <v>216.90719000000001</v>
      </c>
      <c r="X19" s="694">
        <v>2759.9093599999997</v>
      </c>
      <c r="Y19" s="694">
        <v>0</v>
      </c>
      <c r="Z19" s="694">
        <v>262.56903999999997</v>
      </c>
      <c r="AA19" s="694">
        <v>125.96042</v>
      </c>
      <c r="AB19" s="694">
        <v>1574.1481200000001</v>
      </c>
      <c r="AC19" s="694">
        <v>0</v>
      </c>
      <c r="AD19" s="694">
        <v>0</v>
      </c>
      <c r="AE19" s="694">
        <v>1370.528</v>
      </c>
      <c r="AF19" s="694">
        <v>0</v>
      </c>
      <c r="AG19" s="694">
        <v>2686.8247900000001</v>
      </c>
      <c r="AH19" s="133">
        <v>25947.623218661804</v>
      </c>
      <c r="AI19" s="106"/>
      <c r="AJ19" s="106"/>
      <c r="AK19" s="106"/>
      <c r="AL19" s="106"/>
    </row>
    <row r="20" spans="1:38" ht="18" customHeight="1" x14ac:dyDescent="0.2">
      <c r="A20" s="689" t="s">
        <v>1960</v>
      </c>
      <c r="B20" s="690">
        <v>0</v>
      </c>
      <c r="C20" s="690">
        <v>0</v>
      </c>
      <c r="D20" s="690">
        <v>0</v>
      </c>
      <c r="E20" s="690">
        <v>50.734400000000001</v>
      </c>
      <c r="F20" s="693">
        <v>0</v>
      </c>
      <c r="G20" s="693">
        <v>0</v>
      </c>
      <c r="H20" s="693">
        <v>0</v>
      </c>
      <c r="I20" s="693">
        <v>0</v>
      </c>
      <c r="J20" s="693">
        <v>0</v>
      </c>
      <c r="K20" s="693">
        <v>0</v>
      </c>
      <c r="L20" s="693">
        <v>0</v>
      </c>
      <c r="M20" s="693">
        <v>0</v>
      </c>
      <c r="N20" s="693">
        <v>20.816939999999999</v>
      </c>
      <c r="O20" s="693">
        <v>0</v>
      </c>
      <c r="P20" s="693">
        <v>0</v>
      </c>
      <c r="Q20" s="693">
        <v>0</v>
      </c>
      <c r="R20" s="693">
        <v>392.15545999999995</v>
      </c>
      <c r="S20" s="693">
        <v>491.56</v>
      </c>
      <c r="T20" s="693">
        <v>0</v>
      </c>
      <c r="U20" s="694">
        <v>0</v>
      </c>
      <c r="V20" s="694">
        <v>0</v>
      </c>
      <c r="W20" s="694">
        <v>0</v>
      </c>
      <c r="X20" s="694">
        <v>0</v>
      </c>
      <c r="Y20" s="694">
        <v>0</v>
      </c>
      <c r="Z20" s="694">
        <v>82.180600000000013</v>
      </c>
      <c r="AA20" s="694">
        <v>0</v>
      </c>
      <c r="AB20" s="694">
        <v>0</v>
      </c>
      <c r="AC20" s="694">
        <v>0</v>
      </c>
      <c r="AD20" s="694">
        <v>0</v>
      </c>
      <c r="AE20" s="694">
        <v>0</v>
      </c>
      <c r="AF20" s="694">
        <v>0</v>
      </c>
      <c r="AG20" s="694">
        <v>0</v>
      </c>
      <c r="AH20" s="133">
        <v>1037.4473999999998</v>
      </c>
      <c r="AI20" s="106"/>
      <c r="AJ20" s="106"/>
      <c r="AK20" s="106"/>
      <c r="AL20" s="106"/>
    </row>
    <row r="21" spans="1:38" ht="18" customHeight="1" x14ac:dyDescent="0.2">
      <c r="A21" s="689" t="s">
        <v>1961</v>
      </c>
      <c r="B21" s="690">
        <v>19.52271</v>
      </c>
      <c r="C21" s="690">
        <v>2168.1360600000003</v>
      </c>
      <c r="D21" s="690">
        <v>8026.7700200000008</v>
      </c>
      <c r="E21" s="690">
        <v>11331.588169999999</v>
      </c>
      <c r="F21" s="693">
        <v>1654.5128200000001</v>
      </c>
      <c r="G21" s="693">
        <v>1051.7716499999999</v>
      </c>
      <c r="H21" s="693">
        <v>4395.1688199999999</v>
      </c>
      <c r="I21" s="693">
        <v>95.301580000000001</v>
      </c>
      <c r="J21" s="693">
        <v>10500.88206</v>
      </c>
      <c r="K21" s="693">
        <v>380.08798999999999</v>
      </c>
      <c r="L21" s="693">
        <v>95.475470000000001</v>
      </c>
      <c r="M21" s="693">
        <v>1410.4666399999999</v>
      </c>
      <c r="N21" s="693">
        <v>5079.4718899999998</v>
      </c>
      <c r="O21" s="693">
        <v>25</v>
      </c>
      <c r="P21" s="693">
        <v>400.13979000000006</v>
      </c>
      <c r="Q21" s="693">
        <v>1195.4423000000002</v>
      </c>
      <c r="R21" s="693">
        <v>1437.4434899999999</v>
      </c>
      <c r="S21" s="693">
        <v>874.91655999999989</v>
      </c>
      <c r="T21" s="693">
        <v>940.53900999999996</v>
      </c>
      <c r="U21" s="694">
        <v>29.591049999999999</v>
      </c>
      <c r="V21" s="694">
        <v>640.78039000000001</v>
      </c>
      <c r="W21" s="694">
        <v>104.78648</v>
      </c>
      <c r="X21" s="694">
        <v>1085.7151299999998</v>
      </c>
      <c r="Y21" s="694">
        <v>125.795</v>
      </c>
      <c r="Z21" s="694">
        <v>1459.7623500000002</v>
      </c>
      <c r="AA21" s="694">
        <v>2232.9297700000002</v>
      </c>
      <c r="AB21" s="694">
        <v>1367.9756809</v>
      </c>
      <c r="AC21" s="694">
        <v>0</v>
      </c>
      <c r="AD21" s="694">
        <v>10.32982</v>
      </c>
      <c r="AE21" s="694">
        <v>1569.2604699999999</v>
      </c>
      <c r="AF21" s="694">
        <v>858.27684999999997</v>
      </c>
      <c r="AG21" s="694">
        <v>2287.7646800000002</v>
      </c>
      <c r="AH21" s="133">
        <v>62855.604700900003</v>
      </c>
      <c r="AI21" s="106"/>
      <c r="AJ21" s="106"/>
      <c r="AK21" s="106"/>
      <c r="AL21" s="106"/>
    </row>
    <row r="22" spans="1:38" ht="18" customHeight="1" x14ac:dyDescent="0.2">
      <c r="A22" s="695" t="s">
        <v>3880</v>
      </c>
      <c r="B22" s="696">
        <v>0</v>
      </c>
      <c r="C22" s="696">
        <v>0</v>
      </c>
      <c r="D22" s="696">
        <v>0</v>
      </c>
      <c r="E22" s="696">
        <v>0</v>
      </c>
      <c r="F22" s="697">
        <v>0</v>
      </c>
      <c r="G22" s="697">
        <v>0</v>
      </c>
      <c r="H22" s="697">
        <v>0</v>
      </c>
      <c r="I22" s="697">
        <v>1.6168499999999999</v>
      </c>
      <c r="J22" s="697">
        <v>0</v>
      </c>
      <c r="K22" s="697">
        <v>0</v>
      </c>
      <c r="L22" s="697">
        <v>0</v>
      </c>
      <c r="M22" s="697">
        <v>0</v>
      </c>
      <c r="N22" s="697">
        <v>0</v>
      </c>
      <c r="O22" s="697">
        <v>0</v>
      </c>
      <c r="P22" s="697">
        <v>0</v>
      </c>
      <c r="Q22" s="697">
        <v>0</v>
      </c>
      <c r="R22" s="697">
        <v>0</v>
      </c>
      <c r="S22" s="697">
        <v>0</v>
      </c>
      <c r="T22" s="697">
        <v>0</v>
      </c>
      <c r="U22" s="698">
        <v>0</v>
      </c>
      <c r="V22" s="698">
        <v>0</v>
      </c>
      <c r="W22" s="698">
        <v>0</v>
      </c>
      <c r="X22" s="698">
        <v>0</v>
      </c>
      <c r="Y22" s="698">
        <v>0</v>
      </c>
      <c r="Z22" s="698">
        <v>0</v>
      </c>
      <c r="AA22" s="698">
        <v>0</v>
      </c>
      <c r="AB22" s="698">
        <v>0</v>
      </c>
      <c r="AC22" s="698">
        <v>0</v>
      </c>
      <c r="AD22" s="698">
        <v>0</v>
      </c>
      <c r="AE22" s="698">
        <v>0</v>
      </c>
      <c r="AF22" s="698">
        <v>0</v>
      </c>
      <c r="AG22" s="698">
        <v>178.83892</v>
      </c>
      <c r="AH22" s="136">
        <v>180.45577</v>
      </c>
      <c r="AI22" s="106"/>
      <c r="AJ22" s="106"/>
      <c r="AK22" s="106"/>
      <c r="AL22" s="106"/>
    </row>
    <row r="23" spans="1:38" ht="18" customHeight="1" x14ac:dyDescent="0.2">
      <c r="A23" s="689"/>
      <c r="B23" s="690"/>
      <c r="C23" s="690"/>
      <c r="D23" s="690"/>
      <c r="E23" s="690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3"/>
      <c r="Q23" s="693"/>
      <c r="R23" s="693"/>
      <c r="S23" s="693"/>
      <c r="T23" s="693"/>
      <c r="U23" s="694"/>
      <c r="V23" s="694"/>
      <c r="W23" s="694"/>
      <c r="X23" s="694"/>
      <c r="Y23" s="694"/>
      <c r="Z23" s="694"/>
      <c r="AA23" s="694"/>
      <c r="AB23" s="694"/>
      <c r="AC23" s="694"/>
      <c r="AD23" s="694"/>
      <c r="AE23" s="694"/>
      <c r="AF23" s="694"/>
      <c r="AG23" s="694"/>
      <c r="AH23" s="133"/>
      <c r="AI23" s="106"/>
      <c r="AJ23" s="106"/>
      <c r="AK23" s="106"/>
      <c r="AL23" s="106"/>
    </row>
    <row r="24" spans="1:38" ht="18" customHeight="1" x14ac:dyDescent="0.2">
      <c r="A24" s="1372" t="s">
        <v>756</v>
      </c>
      <c r="B24" s="1373"/>
      <c r="C24" s="1373"/>
      <c r="D24" s="1373"/>
      <c r="E24" s="1373"/>
      <c r="F24" s="1368"/>
      <c r="G24" s="1368"/>
      <c r="H24" s="1368"/>
      <c r="I24" s="1368"/>
      <c r="J24" s="1368"/>
      <c r="K24" s="1368"/>
      <c r="L24" s="1368"/>
      <c r="M24" s="1368"/>
      <c r="N24" s="1368"/>
      <c r="O24" s="1368"/>
      <c r="P24" s="1368"/>
      <c r="Q24" s="1368"/>
      <c r="R24" s="1368"/>
      <c r="S24" s="1368"/>
      <c r="T24" s="1368"/>
      <c r="U24" s="1369"/>
      <c r="V24" s="1369"/>
      <c r="W24" s="1369"/>
      <c r="X24" s="1369"/>
      <c r="Y24" s="1369"/>
      <c r="Z24" s="1369"/>
      <c r="AA24" s="1369"/>
      <c r="AB24" s="1369"/>
      <c r="AC24" s="1368"/>
      <c r="AD24" s="1369"/>
      <c r="AE24" s="1369"/>
      <c r="AF24" s="1369"/>
      <c r="AG24" s="1369"/>
      <c r="AH24" s="1359"/>
      <c r="AI24" s="106"/>
      <c r="AJ24" s="106"/>
      <c r="AK24" s="106"/>
      <c r="AL24" s="106"/>
    </row>
    <row r="25" spans="1:38" ht="18" customHeight="1" x14ac:dyDescent="0.2">
      <c r="A25" s="699"/>
      <c r="B25" s="690"/>
      <c r="C25" s="690"/>
      <c r="D25" s="690"/>
      <c r="E25" s="690"/>
      <c r="F25" s="693"/>
      <c r="G25" s="693"/>
      <c r="H25" s="693"/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4"/>
      <c r="V25" s="694"/>
      <c r="W25" s="694"/>
      <c r="X25" s="694"/>
      <c r="Y25" s="694"/>
      <c r="Z25" s="694"/>
      <c r="AA25" s="694"/>
      <c r="AB25" s="694"/>
      <c r="AC25" s="694"/>
      <c r="AD25" s="694"/>
      <c r="AE25" s="694"/>
      <c r="AF25" s="694"/>
      <c r="AG25" s="694"/>
      <c r="AH25" s="133"/>
      <c r="AI25" s="106"/>
      <c r="AJ25" s="106"/>
      <c r="AK25" s="106"/>
      <c r="AL25" s="106"/>
    </row>
    <row r="26" spans="1:38" ht="18" customHeight="1" x14ac:dyDescent="0.2">
      <c r="A26" s="907" t="s">
        <v>754</v>
      </c>
      <c r="B26" s="690">
        <v>0</v>
      </c>
      <c r="C26" s="690">
        <v>406039.32263999997</v>
      </c>
      <c r="D26" s="690">
        <v>259769.77199000001</v>
      </c>
      <c r="E26" s="690">
        <v>663015.79587999999</v>
      </c>
      <c r="F26" s="693">
        <v>42722.512119999999</v>
      </c>
      <c r="G26" s="693">
        <v>72391.953129999936</v>
      </c>
      <c r="H26" s="693">
        <v>598684.54144000006</v>
      </c>
      <c r="I26" s="693">
        <v>0</v>
      </c>
      <c r="J26" s="693">
        <v>13085.01974</v>
      </c>
      <c r="K26" s="693">
        <v>5250.1821799999998</v>
      </c>
      <c r="L26" s="693">
        <v>37826.797009999995</v>
      </c>
      <c r="M26" s="693">
        <v>231295.80693000002</v>
      </c>
      <c r="N26" s="693">
        <v>194126.62043000001</v>
      </c>
      <c r="O26" s="693">
        <v>518.63747000000001</v>
      </c>
      <c r="P26" s="693">
        <v>34439.932270000005</v>
      </c>
      <c r="Q26" s="693">
        <v>231173.62310999999</v>
      </c>
      <c r="R26" s="693">
        <v>152304.86411000002</v>
      </c>
      <c r="S26" s="693">
        <v>55122.858190000006</v>
      </c>
      <c r="T26" s="693">
        <v>97350.978099999993</v>
      </c>
      <c r="U26" s="694">
        <v>4289.5642500000004</v>
      </c>
      <c r="V26" s="694">
        <v>24795.691260000003</v>
      </c>
      <c r="W26" s="694">
        <v>47345.679130000004</v>
      </c>
      <c r="X26" s="694">
        <v>142222.01144</v>
      </c>
      <c r="Y26" s="694">
        <v>34077.836000000003</v>
      </c>
      <c r="Z26" s="694">
        <v>64065.91676</v>
      </c>
      <c r="AA26" s="694">
        <v>7798.1932999999999</v>
      </c>
      <c r="AB26" s="694">
        <v>97635.03933</v>
      </c>
      <c r="AC26" s="694">
        <v>145.59176000000002</v>
      </c>
      <c r="AD26" s="694">
        <v>12085.96119</v>
      </c>
      <c r="AE26" s="694">
        <v>159624.00031</v>
      </c>
      <c r="AF26" s="694">
        <v>37187.754840000001</v>
      </c>
      <c r="AG26" s="694">
        <v>53287.243350000004</v>
      </c>
      <c r="AH26" s="133">
        <v>3779679.6996600009</v>
      </c>
      <c r="AI26" s="106"/>
      <c r="AJ26" s="106"/>
      <c r="AK26" s="106"/>
      <c r="AL26" s="106"/>
    </row>
    <row r="27" spans="1:38" ht="18" customHeight="1" x14ac:dyDescent="0.2">
      <c r="A27" s="689" t="s">
        <v>1414</v>
      </c>
      <c r="B27" s="690">
        <v>0</v>
      </c>
      <c r="C27" s="690">
        <v>406039.32263999997</v>
      </c>
      <c r="D27" s="690">
        <v>259769.77199000001</v>
      </c>
      <c r="E27" s="690">
        <v>663015.79587999999</v>
      </c>
      <c r="F27" s="693">
        <v>42722.512119999999</v>
      </c>
      <c r="G27" s="693">
        <v>72391.953129999936</v>
      </c>
      <c r="H27" s="693">
        <v>598684.54144000006</v>
      </c>
      <c r="I27" s="693">
        <v>0</v>
      </c>
      <c r="J27" s="693">
        <v>13085.01974</v>
      </c>
      <c r="K27" s="693">
        <v>5250.1821799999998</v>
      </c>
      <c r="L27" s="693">
        <v>37826.797009999995</v>
      </c>
      <c r="M27" s="693">
        <v>231295.80693000002</v>
      </c>
      <c r="N27" s="693">
        <v>194126.62043000001</v>
      </c>
      <c r="O27" s="693">
        <v>518.63747000000001</v>
      </c>
      <c r="P27" s="693">
        <v>34439.932270000005</v>
      </c>
      <c r="Q27" s="693">
        <v>231173.62310999999</v>
      </c>
      <c r="R27" s="693">
        <v>152304.86411000002</v>
      </c>
      <c r="S27" s="693">
        <v>55122.858190000006</v>
      </c>
      <c r="T27" s="693">
        <v>97350.978099999993</v>
      </c>
      <c r="U27" s="694">
        <v>4289.5642500000004</v>
      </c>
      <c r="V27" s="694">
        <v>24795.691260000003</v>
      </c>
      <c r="W27" s="694">
        <v>47345.679130000004</v>
      </c>
      <c r="X27" s="694">
        <v>142222.01144</v>
      </c>
      <c r="Y27" s="694">
        <v>34077.836000000003</v>
      </c>
      <c r="Z27" s="694">
        <v>64065.91676</v>
      </c>
      <c r="AA27" s="694">
        <v>7798.1932999999999</v>
      </c>
      <c r="AB27" s="694">
        <v>97635.03933</v>
      </c>
      <c r="AC27" s="694">
        <v>145.59176000000002</v>
      </c>
      <c r="AD27" s="694">
        <v>12085.96119</v>
      </c>
      <c r="AE27" s="694">
        <v>159624.00031</v>
      </c>
      <c r="AF27" s="694">
        <v>37187.754840000001</v>
      </c>
      <c r="AG27" s="694">
        <v>53287.243350000004</v>
      </c>
      <c r="AH27" s="133">
        <v>3779679.6996600009</v>
      </c>
      <c r="AI27" s="106"/>
      <c r="AJ27" s="106"/>
      <c r="AK27" s="106"/>
      <c r="AL27" s="106"/>
    </row>
    <row r="28" spans="1:38" ht="18" customHeight="1" x14ac:dyDescent="0.2">
      <c r="A28" s="700" t="s">
        <v>1949</v>
      </c>
      <c r="B28" s="690">
        <v>0</v>
      </c>
      <c r="C28" s="690">
        <v>0</v>
      </c>
      <c r="D28" s="690">
        <v>0</v>
      </c>
      <c r="E28" s="690">
        <v>0</v>
      </c>
      <c r="F28" s="693">
        <v>0</v>
      </c>
      <c r="G28" s="693">
        <v>0</v>
      </c>
      <c r="H28" s="693">
        <v>0</v>
      </c>
      <c r="I28" s="693">
        <v>0</v>
      </c>
      <c r="J28" s="693">
        <v>0</v>
      </c>
      <c r="K28" s="693">
        <v>0</v>
      </c>
      <c r="L28" s="693">
        <v>0</v>
      </c>
      <c r="M28" s="693">
        <v>0</v>
      </c>
      <c r="N28" s="693">
        <v>0</v>
      </c>
      <c r="O28" s="693">
        <v>0</v>
      </c>
      <c r="P28" s="693">
        <v>0</v>
      </c>
      <c r="Q28" s="693">
        <v>0</v>
      </c>
      <c r="R28" s="693">
        <v>0</v>
      </c>
      <c r="S28" s="693">
        <v>0</v>
      </c>
      <c r="T28" s="693">
        <v>0</v>
      </c>
      <c r="U28" s="694">
        <v>0</v>
      </c>
      <c r="V28" s="694">
        <v>0</v>
      </c>
      <c r="W28" s="694">
        <v>0</v>
      </c>
      <c r="X28" s="694">
        <v>0</v>
      </c>
      <c r="Y28" s="694">
        <v>0</v>
      </c>
      <c r="Z28" s="694">
        <v>0</v>
      </c>
      <c r="AA28" s="694">
        <v>0</v>
      </c>
      <c r="AB28" s="694">
        <v>0</v>
      </c>
      <c r="AC28" s="694">
        <v>0</v>
      </c>
      <c r="AD28" s="694">
        <v>0</v>
      </c>
      <c r="AE28" s="694">
        <v>0</v>
      </c>
      <c r="AF28" s="694">
        <v>0</v>
      </c>
      <c r="AG28" s="694">
        <v>0</v>
      </c>
      <c r="AH28" s="133">
        <v>0</v>
      </c>
      <c r="AI28" s="106"/>
      <c r="AJ28" s="106"/>
      <c r="AK28" s="106"/>
      <c r="AL28" s="106"/>
    </row>
    <row r="29" spans="1:38" ht="18" customHeight="1" x14ac:dyDescent="0.2">
      <c r="A29" s="689"/>
      <c r="B29" s="690"/>
      <c r="C29" s="690"/>
      <c r="D29" s="690"/>
      <c r="E29" s="690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4"/>
      <c r="V29" s="694"/>
      <c r="W29" s="694"/>
      <c r="X29" s="694"/>
      <c r="Y29" s="694"/>
      <c r="Z29" s="694"/>
      <c r="AA29" s="694"/>
      <c r="AB29" s="694"/>
      <c r="AC29" s="694"/>
      <c r="AD29" s="694"/>
      <c r="AE29" s="694"/>
      <c r="AF29" s="694"/>
      <c r="AG29" s="694"/>
      <c r="AH29" s="133"/>
      <c r="AI29" s="106"/>
      <c r="AJ29" s="106"/>
      <c r="AK29" s="106"/>
      <c r="AL29" s="106"/>
    </row>
    <row r="30" spans="1:38" ht="18" customHeight="1" x14ac:dyDescent="0.2">
      <c r="A30" s="907" t="s">
        <v>755</v>
      </c>
      <c r="B30" s="690">
        <v>0</v>
      </c>
      <c r="C30" s="690">
        <v>298206.43665000005</v>
      </c>
      <c r="D30" s="690">
        <v>159819.02031999998</v>
      </c>
      <c r="E30" s="690">
        <v>426737.01385000005</v>
      </c>
      <c r="F30" s="693">
        <v>62993.818799999994</v>
      </c>
      <c r="G30" s="693">
        <v>48209.605129999996</v>
      </c>
      <c r="H30" s="693">
        <v>455777.38689000002</v>
      </c>
      <c r="I30" s="693">
        <v>0</v>
      </c>
      <c r="J30" s="693">
        <v>10978.348900000001</v>
      </c>
      <c r="K30" s="693">
        <v>4213.9557599999998</v>
      </c>
      <c r="L30" s="693">
        <v>34733.437729999998</v>
      </c>
      <c r="M30" s="693">
        <v>194150.90723000001</v>
      </c>
      <c r="N30" s="693">
        <v>145565.42071000001</v>
      </c>
      <c r="O30" s="693">
        <v>6015.0091199999997</v>
      </c>
      <c r="P30" s="693">
        <v>24542.981120000004</v>
      </c>
      <c r="Q30" s="693">
        <v>173761.44680000003</v>
      </c>
      <c r="R30" s="693">
        <v>126309.82143</v>
      </c>
      <c r="S30" s="693">
        <v>52299.447719999989</v>
      </c>
      <c r="T30" s="693">
        <v>61676.114529999999</v>
      </c>
      <c r="U30" s="693">
        <v>1990.8964900000001</v>
      </c>
      <c r="V30" s="693">
        <v>14774.729580000003</v>
      </c>
      <c r="W30" s="693">
        <v>28831.142449999999</v>
      </c>
      <c r="X30" s="693">
        <v>101288.15874000001</v>
      </c>
      <c r="Y30" s="693">
        <v>23385.124</v>
      </c>
      <c r="Z30" s="693">
        <v>45773.700270000001</v>
      </c>
      <c r="AA30" s="694">
        <v>13422.079009999999</v>
      </c>
      <c r="AB30" s="694">
        <v>63124.963800000005</v>
      </c>
      <c r="AC30" s="693">
        <v>0</v>
      </c>
      <c r="AD30" s="694">
        <v>10622.038640000001</v>
      </c>
      <c r="AE30" s="694">
        <v>126362.62726000001</v>
      </c>
      <c r="AF30" s="694">
        <v>18766.421779999997</v>
      </c>
      <c r="AG30" s="694">
        <v>44976.300530000008</v>
      </c>
      <c r="AH30" s="133">
        <v>2779308.3552399999</v>
      </c>
      <c r="AI30" s="106"/>
      <c r="AJ30" s="106"/>
      <c r="AK30" s="106"/>
      <c r="AL30" s="106"/>
    </row>
    <row r="31" spans="1:38" ht="18" customHeight="1" x14ac:dyDescent="0.2">
      <c r="A31" s="689" t="s">
        <v>1414</v>
      </c>
      <c r="B31" s="690">
        <v>0</v>
      </c>
      <c r="C31" s="690">
        <v>298206.43665000005</v>
      </c>
      <c r="D31" s="690">
        <v>159819.02031999998</v>
      </c>
      <c r="E31" s="690">
        <v>426737.01385000005</v>
      </c>
      <c r="F31" s="693">
        <v>62993.818799999994</v>
      </c>
      <c r="G31" s="693">
        <v>48209.605129999996</v>
      </c>
      <c r="H31" s="693">
        <v>455777.38689000002</v>
      </c>
      <c r="I31" s="693">
        <v>0</v>
      </c>
      <c r="J31" s="693">
        <v>10978.348900000001</v>
      </c>
      <c r="K31" s="693">
        <v>4213.9557599999998</v>
      </c>
      <c r="L31" s="693">
        <v>34733.437729999998</v>
      </c>
      <c r="M31" s="693">
        <v>194150.90723000001</v>
      </c>
      <c r="N31" s="693">
        <v>145565.42071000001</v>
      </c>
      <c r="O31" s="693">
        <v>6015.0091199999997</v>
      </c>
      <c r="P31" s="693">
        <v>24542.981120000004</v>
      </c>
      <c r="Q31" s="693">
        <v>173761.44680000003</v>
      </c>
      <c r="R31" s="693">
        <v>126309.82143</v>
      </c>
      <c r="S31" s="693">
        <v>52299.447719999989</v>
      </c>
      <c r="T31" s="693">
        <v>61676.114529999999</v>
      </c>
      <c r="U31" s="694">
        <v>1990.8964900000001</v>
      </c>
      <c r="V31" s="694">
        <v>14774.729580000003</v>
      </c>
      <c r="W31" s="694">
        <v>28831.142449999999</v>
      </c>
      <c r="X31" s="694">
        <v>101288.15874000001</v>
      </c>
      <c r="Y31" s="694">
        <v>23385.124</v>
      </c>
      <c r="Z31" s="694">
        <v>45773.700270000001</v>
      </c>
      <c r="AA31" s="694">
        <v>13422.079009999999</v>
      </c>
      <c r="AB31" s="694">
        <v>63124.963800000005</v>
      </c>
      <c r="AC31" s="694">
        <v>0</v>
      </c>
      <c r="AD31" s="694">
        <v>10622.038640000001</v>
      </c>
      <c r="AE31" s="694">
        <v>126362.62726000001</v>
      </c>
      <c r="AF31" s="694">
        <v>18766.421779999997</v>
      </c>
      <c r="AG31" s="694">
        <v>44976.300530000008</v>
      </c>
      <c r="AH31" s="133">
        <v>2779308.3552399999</v>
      </c>
      <c r="AI31" s="106"/>
      <c r="AJ31" s="106"/>
      <c r="AK31" s="106"/>
      <c r="AL31" s="106"/>
    </row>
    <row r="32" spans="1:38" ht="18" customHeight="1" x14ac:dyDescent="0.2">
      <c r="A32" s="701" t="s">
        <v>1949</v>
      </c>
      <c r="B32" s="696">
        <v>0</v>
      </c>
      <c r="C32" s="696">
        <v>0</v>
      </c>
      <c r="D32" s="696">
        <v>0</v>
      </c>
      <c r="E32" s="696">
        <v>0</v>
      </c>
      <c r="F32" s="697">
        <v>0</v>
      </c>
      <c r="G32" s="697">
        <v>0</v>
      </c>
      <c r="H32" s="697">
        <v>0</v>
      </c>
      <c r="I32" s="697">
        <v>0</v>
      </c>
      <c r="J32" s="697">
        <v>0</v>
      </c>
      <c r="K32" s="697">
        <v>0</v>
      </c>
      <c r="L32" s="697">
        <v>0</v>
      </c>
      <c r="M32" s="697">
        <v>0</v>
      </c>
      <c r="N32" s="697">
        <v>0</v>
      </c>
      <c r="O32" s="697">
        <v>0</v>
      </c>
      <c r="P32" s="697">
        <v>0</v>
      </c>
      <c r="Q32" s="697">
        <v>0</v>
      </c>
      <c r="R32" s="697">
        <v>0</v>
      </c>
      <c r="S32" s="697">
        <v>0</v>
      </c>
      <c r="T32" s="697">
        <v>0</v>
      </c>
      <c r="U32" s="698">
        <v>0</v>
      </c>
      <c r="V32" s="698">
        <v>0</v>
      </c>
      <c r="W32" s="698">
        <v>0</v>
      </c>
      <c r="X32" s="698">
        <v>0</v>
      </c>
      <c r="Y32" s="698">
        <v>0</v>
      </c>
      <c r="Z32" s="698">
        <v>0</v>
      </c>
      <c r="AA32" s="698">
        <v>0</v>
      </c>
      <c r="AB32" s="698">
        <v>0</v>
      </c>
      <c r="AC32" s="698">
        <v>0</v>
      </c>
      <c r="AD32" s="698">
        <v>0</v>
      </c>
      <c r="AE32" s="698">
        <v>0</v>
      </c>
      <c r="AF32" s="698">
        <v>0</v>
      </c>
      <c r="AG32" s="698">
        <v>0</v>
      </c>
      <c r="AH32" s="136">
        <v>0</v>
      </c>
      <c r="AI32" s="106"/>
      <c r="AJ32" s="106"/>
      <c r="AK32" s="106"/>
      <c r="AL32" s="106"/>
    </row>
    <row r="33" spans="1:38" ht="18" customHeight="1" x14ac:dyDescent="0.2">
      <c r="A33" s="689"/>
      <c r="B33" s="690"/>
      <c r="C33" s="690"/>
      <c r="D33" s="690"/>
      <c r="E33" s="690"/>
      <c r="F33" s="693"/>
      <c r="G33" s="693"/>
      <c r="H33" s="693"/>
      <c r="I33" s="693"/>
      <c r="J33" s="693"/>
      <c r="K33" s="693"/>
      <c r="L33" s="693"/>
      <c r="M33" s="693"/>
      <c r="N33" s="693"/>
      <c r="O33" s="693"/>
      <c r="P33" s="693"/>
      <c r="Q33" s="693"/>
      <c r="R33" s="693"/>
      <c r="S33" s="693"/>
      <c r="T33" s="693"/>
      <c r="U33" s="694"/>
      <c r="V33" s="694"/>
      <c r="W33" s="694"/>
      <c r="X33" s="694"/>
      <c r="Y33" s="694"/>
      <c r="Z33" s="694"/>
      <c r="AA33" s="694"/>
      <c r="AB33" s="694"/>
      <c r="AC33" s="694"/>
      <c r="AD33" s="694"/>
      <c r="AE33" s="694"/>
      <c r="AF33" s="694"/>
      <c r="AG33" s="694"/>
      <c r="AH33" s="133"/>
      <c r="AI33" s="106"/>
      <c r="AJ33" s="106"/>
      <c r="AK33" s="106"/>
      <c r="AL33" s="106"/>
    </row>
    <row r="34" spans="1:38" ht="18" customHeight="1" x14ac:dyDescent="0.2">
      <c r="A34" s="1372" t="s">
        <v>757</v>
      </c>
      <c r="B34" s="1373"/>
      <c r="C34" s="1373"/>
      <c r="D34" s="1373"/>
      <c r="E34" s="1373"/>
      <c r="F34" s="1368"/>
      <c r="G34" s="1368"/>
      <c r="H34" s="1368"/>
      <c r="I34" s="1368"/>
      <c r="J34" s="1368"/>
      <c r="K34" s="1368"/>
      <c r="L34" s="1368"/>
      <c r="M34" s="1368"/>
      <c r="N34" s="1368"/>
      <c r="O34" s="1368"/>
      <c r="P34" s="1368"/>
      <c r="Q34" s="1368"/>
      <c r="R34" s="1368"/>
      <c r="S34" s="1368"/>
      <c r="T34" s="1368"/>
      <c r="U34" s="1368"/>
      <c r="V34" s="1369"/>
      <c r="W34" s="1369"/>
      <c r="X34" s="1369"/>
      <c r="Y34" s="1369"/>
      <c r="Z34" s="1369"/>
      <c r="AA34" s="1368"/>
      <c r="AB34" s="1368"/>
      <c r="AC34" s="1368"/>
      <c r="AD34" s="1369"/>
      <c r="AE34" s="1368"/>
      <c r="AF34" s="1368"/>
      <c r="AG34" s="1369"/>
      <c r="AH34" s="1359"/>
      <c r="AI34" s="106"/>
      <c r="AJ34" s="106"/>
      <c r="AK34" s="106"/>
      <c r="AL34" s="106"/>
    </row>
    <row r="35" spans="1:38" ht="18" customHeight="1" x14ac:dyDescent="0.2">
      <c r="A35" s="689"/>
      <c r="B35" s="690"/>
      <c r="C35" s="690"/>
      <c r="D35" s="690"/>
      <c r="E35" s="690"/>
      <c r="F35" s="693"/>
      <c r="G35" s="693"/>
      <c r="H35" s="693"/>
      <c r="I35" s="693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694"/>
      <c r="V35" s="694"/>
      <c r="W35" s="694"/>
      <c r="X35" s="694"/>
      <c r="Y35" s="694"/>
      <c r="Z35" s="694"/>
      <c r="AA35" s="694"/>
      <c r="AB35" s="694"/>
      <c r="AC35" s="694"/>
      <c r="AD35" s="694"/>
      <c r="AE35" s="694"/>
      <c r="AF35" s="694"/>
      <c r="AG35" s="694"/>
      <c r="AH35" s="133"/>
      <c r="AI35" s="106"/>
      <c r="AJ35" s="106"/>
      <c r="AK35" s="106"/>
      <c r="AL35" s="106"/>
    </row>
    <row r="36" spans="1:38" ht="18" customHeight="1" x14ac:dyDescent="0.2">
      <c r="A36" s="907" t="s">
        <v>754</v>
      </c>
      <c r="B36" s="690">
        <v>0</v>
      </c>
      <c r="C36" s="690">
        <v>1456.6494</v>
      </c>
      <c r="D36" s="690">
        <v>7172.2141700000002</v>
      </c>
      <c r="E36" s="690">
        <v>48509.096490000011</v>
      </c>
      <c r="F36" s="693">
        <v>81.159240000000011</v>
      </c>
      <c r="G36" s="693">
        <v>999.92910000000006</v>
      </c>
      <c r="H36" s="693">
        <v>7225.2395700000006</v>
      </c>
      <c r="I36" s="693">
        <v>0</v>
      </c>
      <c r="J36" s="693">
        <v>1.2497100000000001</v>
      </c>
      <c r="K36" s="693">
        <v>5.4114899999999997</v>
      </c>
      <c r="L36" s="693">
        <v>168.87189999999998</v>
      </c>
      <c r="M36" s="693">
        <v>6730.5045300000002</v>
      </c>
      <c r="N36" s="693">
        <v>10122.049210000001</v>
      </c>
      <c r="O36" s="693">
        <v>0</v>
      </c>
      <c r="P36" s="693">
        <v>355.87225999999998</v>
      </c>
      <c r="Q36" s="693">
        <v>7422.3091399999994</v>
      </c>
      <c r="R36" s="693">
        <v>8940.0761600000005</v>
      </c>
      <c r="S36" s="693">
        <v>86.889540000000011</v>
      </c>
      <c r="T36" s="693">
        <v>277.95239000000004</v>
      </c>
      <c r="U36" s="694">
        <v>0</v>
      </c>
      <c r="V36" s="694">
        <v>-11.003620000000002</v>
      </c>
      <c r="W36" s="694">
        <v>23.299979999999998</v>
      </c>
      <c r="X36" s="694">
        <v>1904.89896</v>
      </c>
      <c r="Y36" s="694">
        <v>0.92500000000000004</v>
      </c>
      <c r="Z36" s="694">
        <v>6735.6083399999998</v>
      </c>
      <c r="AA36" s="693">
        <v>10.18873</v>
      </c>
      <c r="AB36" s="693">
        <v>1331.0791000000002</v>
      </c>
      <c r="AC36" s="694">
        <v>0</v>
      </c>
      <c r="AD36" s="694">
        <v>4.0552999999999999</v>
      </c>
      <c r="AE36" s="694">
        <v>5046.3235400000003</v>
      </c>
      <c r="AF36" s="694">
        <v>946.65091000000007</v>
      </c>
      <c r="AG36" s="694">
        <v>337.01817000000005</v>
      </c>
      <c r="AH36" s="133">
        <v>115884.51871000002</v>
      </c>
      <c r="AI36" s="106"/>
      <c r="AJ36" s="106"/>
      <c r="AK36" s="106"/>
      <c r="AL36" s="106"/>
    </row>
    <row r="37" spans="1:38" ht="18" customHeight="1" x14ac:dyDescent="0.2">
      <c r="A37" s="700" t="s">
        <v>1503</v>
      </c>
      <c r="B37" s="690">
        <v>0</v>
      </c>
      <c r="C37" s="690">
        <v>1456.6494</v>
      </c>
      <c r="D37" s="690">
        <v>7172.2141700000002</v>
      </c>
      <c r="E37" s="690">
        <v>48509.096490000011</v>
      </c>
      <c r="F37" s="693">
        <v>81.159240000000011</v>
      </c>
      <c r="G37" s="693">
        <v>999.92910000000006</v>
      </c>
      <c r="H37" s="693">
        <v>7225.2395700000006</v>
      </c>
      <c r="I37" s="693">
        <v>0</v>
      </c>
      <c r="J37" s="693">
        <v>1.2497100000000001</v>
      </c>
      <c r="K37" s="693">
        <v>5.4114899999999997</v>
      </c>
      <c r="L37" s="693">
        <v>168.87189999999998</v>
      </c>
      <c r="M37" s="693">
        <v>6730.5045300000002</v>
      </c>
      <c r="N37" s="693">
        <v>10122.049210000001</v>
      </c>
      <c r="O37" s="693">
        <v>0</v>
      </c>
      <c r="P37" s="693">
        <v>355.87225999999998</v>
      </c>
      <c r="Q37" s="693">
        <v>7422.3091399999994</v>
      </c>
      <c r="R37" s="693">
        <v>8940.0761600000005</v>
      </c>
      <c r="S37" s="693">
        <v>86.889540000000011</v>
      </c>
      <c r="T37" s="693">
        <v>277.95239000000004</v>
      </c>
      <c r="U37" s="694">
        <v>0</v>
      </c>
      <c r="V37" s="694">
        <v>-11.003620000000002</v>
      </c>
      <c r="W37" s="694">
        <v>23.299979999999998</v>
      </c>
      <c r="X37" s="694">
        <v>1904.89896</v>
      </c>
      <c r="Y37" s="694">
        <v>0.92500000000000004</v>
      </c>
      <c r="Z37" s="694">
        <v>6735.6083399999998</v>
      </c>
      <c r="AA37" s="694">
        <v>10.18873</v>
      </c>
      <c r="AB37" s="694">
        <v>1331.0791000000002</v>
      </c>
      <c r="AC37" s="694">
        <v>0</v>
      </c>
      <c r="AD37" s="694">
        <v>4.0552999999999999</v>
      </c>
      <c r="AE37" s="694">
        <v>5046.3235400000003</v>
      </c>
      <c r="AF37" s="694">
        <v>946.65091000000007</v>
      </c>
      <c r="AG37" s="694">
        <v>337.01817000000005</v>
      </c>
      <c r="AH37" s="133">
        <v>115884.51871000002</v>
      </c>
      <c r="AI37" s="106"/>
      <c r="AJ37" s="106"/>
      <c r="AK37" s="106"/>
      <c r="AL37" s="106"/>
    </row>
    <row r="38" spans="1:38" ht="18" customHeight="1" x14ac:dyDescent="0.2">
      <c r="A38" s="700" t="s">
        <v>1062</v>
      </c>
      <c r="B38" s="690">
        <v>0</v>
      </c>
      <c r="C38" s="690">
        <v>0</v>
      </c>
      <c r="D38" s="690">
        <v>0</v>
      </c>
      <c r="E38" s="690">
        <v>0</v>
      </c>
      <c r="F38" s="693">
        <v>0</v>
      </c>
      <c r="G38" s="693">
        <v>0</v>
      </c>
      <c r="H38" s="693">
        <v>0</v>
      </c>
      <c r="I38" s="693">
        <v>0</v>
      </c>
      <c r="J38" s="693">
        <v>0</v>
      </c>
      <c r="K38" s="693">
        <v>0</v>
      </c>
      <c r="L38" s="693">
        <v>0</v>
      </c>
      <c r="M38" s="693">
        <v>0</v>
      </c>
      <c r="N38" s="693">
        <v>0</v>
      </c>
      <c r="O38" s="693">
        <v>0</v>
      </c>
      <c r="P38" s="693">
        <v>0</v>
      </c>
      <c r="Q38" s="693">
        <v>0</v>
      </c>
      <c r="R38" s="693">
        <v>0</v>
      </c>
      <c r="S38" s="693">
        <v>0</v>
      </c>
      <c r="T38" s="693">
        <v>0</v>
      </c>
      <c r="U38" s="694">
        <v>0</v>
      </c>
      <c r="V38" s="694">
        <v>0</v>
      </c>
      <c r="W38" s="694">
        <v>0</v>
      </c>
      <c r="X38" s="694">
        <v>0</v>
      </c>
      <c r="Y38" s="694">
        <v>0</v>
      </c>
      <c r="Z38" s="694">
        <v>0</v>
      </c>
      <c r="AA38" s="694">
        <v>0</v>
      </c>
      <c r="AB38" s="694">
        <v>0</v>
      </c>
      <c r="AC38" s="694">
        <v>0</v>
      </c>
      <c r="AD38" s="694">
        <v>0</v>
      </c>
      <c r="AE38" s="694">
        <v>0</v>
      </c>
      <c r="AF38" s="694">
        <v>0</v>
      </c>
      <c r="AG38" s="694">
        <v>0</v>
      </c>
      <c r="AH38" s="133">
        <v>0</v>
      </c>
      <c r="AI38" s="106"/>
      <c r="AJ38" s="106"/>
      <c r="AK38" s="106"/>
      <c r="AL38" s="106"/>
    </row>
    <row r="39" spans="1:38" ht="18" customHeight="1" x14ac:dyDescent="0.2">
      <c r="A39" s="700" t="s">
        <v>1063</v>
      </c>
      <c r="B39" s="690">
        <v>0</v>
      </c>
      <c r="C39" s="690">
        <v>0</v>
      </c>
      <c r="D39" s="690">
        <v>0</v>
      </c>
      <c r="E39" s="690">
        <v>0</v>
      </c>
      <c r="F39" s="693">
        <v>0</v>
      </c>
      <c r="G39" s="693">
        <v>0</v>
      </c>
      <c r="H39" s="693">
        <v>0</v>
      </c>
      <c r="I39" s="693">
        <v>0</v>
      </c>
      <c r="J39" s="693">
        <v>0</v>
      </c>
      <c r="K39" s="693">
        <v>0</v>
      </c>
      <c r="L39" s="693">
        <v>0</v>
      </c>
      <c r="M39" s="693">
        <v>0</v>
      </c>
      <c r="N39" s="693">
        <v>0</v>
      </c>
      <c r="O39" s="693">
        <v>0</v>
      </c>
      <c r="P39" s="693">
        <v>0</v>
      </c>
      <c r="Q39" s="693">
        <v>0</v>
      </c>
      <c r="R39" s="693">
        <v>0</v>
      </c>
      <c r="S39" s="693">
        <v>0</v>
      </c>
      <c r="T39" s="693">
        <v>0</v>
      </c>
      <c r="U39" s="694">
        <v>0</v>
      </c>
      <c r="V39" s="694">
        <v>0</v>
      </c>
      <c r="W39" s="694">
        <v>0</v>
      </c>
      <c r="X39" s="694">
        <v>0</v>
      </c>
      <c r="Y39" s="694">
        <v>0</v>
      </c>
      <c r="Z39" s="694">
        <v>0</v>
      </c>
      <c r="AA39" s="694">
        <v>0</v>
      </c>
      <c r="AB39" s="694">
        <v>0</v>
      </c>
      <c r="AC39" s="694">
        <v>0</v>
      </c>
      <c r="AD39" s="694">
        <v>0</v>
      </c>
      <c r="AE39" s="694">
        <v>0</v>
      </c>
      <c r="AF39" s="694">
        <v>0</v>
      </c>
      <c r="AG39" s="694">
        <v>0</v>
      </c>
      <c r="AH39" s="133">
        <v>0</v>
      </c>
      <c r="AI39" s="106"/>
      <c r="AJ39" s="106"/>
      <c r="AK39" s="106"/>
      <c r="AL39" s="106"/>
    </row>
    <row r="40" spans="1:38" ht="18" customHeight="1" x14ac:dyDescent="0.2">
      <c r="A40" s="689"/>
      <c r="B40" s="690"/>
      <c r="C40" s="690"/>
      <c r="D40" s="690"/>
      <c r="E40" s="690"/>
      <c r="F40" s="693"/>
      <c r="G40" s="693"/>
      <c r="H40" s="693"/>
      <c r="I40" s="693"/>
      <c r="J40" s="693"/>
      <c r="K40" s="693"/>
      <c r="L40" s="693"/>
      <c r="M40" s="693"/>
      <c r="N40" s="693"/>
      <c r="O40" s="693"/>
      <c r="P40" s="693"/>
      <c r="Q40" s="693"/>
      <c r="R40" s="693"/>
      <c r="S40" s="693"/>
      <c r="T40" s="693"/>
      <c r="U40" s="694"/>
      <c r="V40" s="694"/>
      <c r="W40" s="694"/>
      <c r="X40" s="694"/>
      <c r="Y40" s="694"/>
      <c r="Z40" s="694"/>
      <c r="AA40" s="694"/>
      <c r="AB40" s="694"/>
      <c r="AC40" s="694"/>
      <c r="AD40" s="694"/>
      <c r="AE40" s="694"/>
      <c r="AF40" s="694"/>
      <c r="AG40" s="694"/>
      <c r="AH40" s="133"/>
      <c r="AI40" s="106"/>
      <c r="AJ40" s="106"/>
      <c r="AK40" s="106"/>
      <c r="AL40" s="106"/>
    </row>
    <row r="41" spans="1:38" ht="18" customHeight="1" x14ac:dyDescent="0.2">
      <c r="A41" s="907" t="s">
        <v>755</v>
      </c>
      <c r="B41" s="690">
        <v>0</v>
      </c>
      <c r="C41" s="690">
        <v>3649.8771099999999</v>
      </c>
      <c r="D41" s="690">
        <v>3878.3590399999998</v>
      </c>
      <c r="E41" s="690">
        <v>20607.131020000001</v>
      </c>
      <c r="F41" s="693">
        <v>873.43509999999992</v>
      </c>
      <c r="G41" s="693">
        <v>309.42786999999998</v>
      </c>
      <c r="H41" s="693">
        <v>5289.3770299999996</v>
      </c>
      <c r="I41" s="693">
        <v>0</v>
      </c>
      <c r="J41" s="693">
        <v>0</v>
      </c>
      <c r="K41" s="693">
        <v>34.043279999999996</v>
      </c>
      <c r="L41" s="693">
        <v>73.408240000000006</v>
      </c>
      <c r="M41" s="693">
        <v>1495.01431</v>
      </c>
      <c r="N41" s="693">
        <v>888.34087999999986</v>
      </c>
      <c r="O41" s="693">
        <v>0</v>
      </c>
      <c r="P41" s="693">
        <v>77.616669999999999</v>
      </c>
      <c r="Q41" s="693">
        <v>6134.2741400000004</v>
      </c>
      <c r="R41" s="693">
        <v>3144.3859600000005</v>
      </c>
      <c r="S41" s="693">
        <v>5.6970000000000001</v>
      </c>
      <c r="T41" s="693">
        <v>228.73858999999999</v>
      </c>
      <c r="U41" s="694">
        <v>0</v>
      </c>
      <c r="V41" s="694">
        <v>2.5310000000000001</v>
      </c>
      <c r="W41" s="694">
        <v>28.15</v>
      </c>
      <c r="X41" s="694">
        <v>1847.6879600000002</v>
      </c>
      <c r="Y41" s="694">
        <v>0</v>
      </c>
      <c r="Z41" s="694">
        <v>249.64748</v>
      </c>
      <c r="AA41" s="694">
        <v>3.5640000000000001</v>
      </c>
      <c r="AB41" s="694">
        <v>456.43319000000002</v>
      </c>
      <c r="AC41" s="694">
        <v>0</v>
      </c>
      <c r="AD41" s="694">
        <v>2.44441</v>
      </c>
      <c r="AE41" s="694">
        <v>884.28231000000005</v>
      </c>
      <c r="AF41" s="694">
        <v>37.118300000000005</v>
      </c>
      <c r="AG41" s="694">
        <v>124.53096000000001</v>
      </c>
      <c r="AH41" s="133">
        <v>50325.515850000011</v>
      </c>
      <c r="AI41" s="106"/>
      <c r="AJ41" s="106"/>
      <c r="AK41" s="106"/>
      <c r="AL41" s="106"/>
    </row>
    <row r="42" spans="1:38" ht="18" customHeight="1" x14ac:dyDescent="0.2">
      <c r="A42" s="700" t="s">
        <v>1503</v>
      </c>
      <c r="B42" s="690">
        <v>0</v>
      </c>
      <c r="C42" s="690">
        <v>3649.8771099999999</v>
      </c>
      <c r="D42" s="690">
        <v>3878.3590399999998</v>
      </c>
      <c r="E42" s="690">
        <v>20607.131020000001</v>
      </c>
      <c r="F42" s="693">
        <v>873.43509999999992</v>
      </c>
      <c r="G42" s="693">
        <v>309.42786999999998</v>
      </c>
      <c r="H42" s="693">
        <v>5289.3770299999996</v>
      </c>
      <c r="I42" s="693">
        <v>0</v>
      </c>
      <c r="J42" s="693">
        <v>0</v>
      </c>
      <c r="K42" s="693">
        <v>34.043279999999996</v>
      </c>
      <c r="L42" s="693">
        <v>73.408240000000006</v>
      </c>
      <c r="M42" s="693">
        <v>1495.01431</v>
      </c>
      <c r="N42" s="693">
        <v>888.34087999999986</v>
      </c>
      <c r="O42" s="693">
        <v>0</v>
      </c>
      <c r="P42" s="693">
        <v>77.616669999999999</v>
      </c>
      <c r="Q42" s="693">
        <v>6134.2741400000004</v>
      </c>
      <c r="R42" s="693">
        <v>3144.3859600000005</v>
      </c>
      <c r="S42" s="693">
        <v>5.6970000000000001</v>
      </c>
      <c r="T42" s="693">
        <v>228.73858999999999</v>
      </c>
      <c r="U42" s="694">
        <v>0</v>
      </c>
      <c r="V42" s="694">
        <v>2.5310000000000001</v>
      </c>
      <c r="W42" s="694">
        <v>28.15</v>
      </c>
      <c r="X42" s="694">
        <v>1847.6879600000002</v>
      </c>
      <c r="Y42" s="694">
        <v>0</v>
      </c>
      <c r="Z42" s="694">
        <v>249.64748</v>
      </c>
      <c r="AA42" s="693">
        <v>3.5640000000000001</v>
      </c>
      <c r="AB42" s="693">
        <v>456.43319000000002</v>
      </c>
      <c r="AC42" s="694">
        <v>0</v>
      </c>
      <c r="AD42" s="694">
        <v>2.44441</v>
      </c>
      <c r="AE42" s="694">
        <v>884.28231000000005</v>
      </c>
      <c r="AF42" s="694">
        <v>37.118300000000005</v>
      </c>
      <c r="AG42" s="694">
        <v>124.53096000000001</v>
      </c>
      <c r="AH42" s="133">
        <v>50325.515850000011</v>
      </c>
      <c r="AI42" s="106"/>
      <c r="AJ42" s="106"/>
      <c r="AK42" s="106"/>
      <c r="AL42" s="106"/>
    </row>
    <row r="43" spans="1:38" ht="18" customHeight="1" x14ac:dyDescent="0.2">
      <c r="A43" s="700" t="s">
        <v>1062</v>
      </c>
      <c r="B43" s="690">
        <v>0</v>
      </c>
      <c r="C43" s="690">
        <v>0</v>
      </c>
      <c r="D43" s="690">
        <v>0</v>
      </c>
      <c r="E43" s="690">
        <v>0</v>
      </c>
      <c r="F43" s="693">
        <v>0</v>
      </c>
      <c r="G43" s="693">
        <v>0</v>
      </c>
      <c r="H43" s="693">
        <v>0</v>
      </c>
      <c r="I43" s="693">
        <v>0</v>
      </c>
      <c r="J43" s="693">
        <v>0</v>
      </c>
      <c r="K43" s="693">
        <v>0</v>
      </c>
      <c r="L43" s="693">
        <v>0</v>
      </c>
      <c r="M43" s="693">
        <v>0</v>
      </c>
      <c r="N43" s="693">
        <v>0</v>
      </c>
      <c r="O43" s="693">
        <v>0</v>
      </c>
      <c r="P43" s="693">
        <v>0</v>
      </c>
      <c r="Q43" s="693">
        <v>0</v>
      </c>
      <c r="R43" s="693">
        <v>0</v>
      </c>
      <c r="S43" s="693">
        <v>0</v>
      </c>
      <c r="T43" s="693">
        <v>0</v>
      </c>
      <c r="U43" s="694">
        <v>0</v>
      </c>
      <c r="V43" s="694">
        <v>0</v>
      </c>
      <c r="W43" s="694">
        <v>0</v>
      </c>
      <c r="X43" s="694">
        <v>0</v>
      </c>
      <c r="Y43" s="694">
        <v>0</v>
      </c>
      <c r="Z43" s="694">
        <v>0</v>
      </c>
      <c r="AA43" s="694">
        <v>0</v>
      </c>
      <c r="AB43" s="694">
        <v>0</v>
      </c>
      <c r="AC43" s="694">
        <v>0</v>
      </c>
      <c r="AD43" s="694">
        <v>0</v>
      </c>
      <c r="AE43" s="694">
        <v>0</v>
      </c>
      <c r="AF43" s="694">
        <v>0</v>
      </c>
      <c r="AG43" s="694">
        <v>0</v>
      </c>
      <c r="AH43" s="133">
        <v>0</v>
      </c>
      <c r="AI43" s="106"/>
      <c r="AJ43" s="106"/>
      <c r="AK43" s="106"/>
      <c r="AL43" s="106"/>
    </row>
    <row r="44" spans="1:38" ht="18" customHeight="1" x14ac:dyDescent="0.2">
      <c r="A44" s="701" t="s">
        <v>1063</v>
      </c>
      <c r="B44" s="696">
        <v>0</v>
      </c>
      <c r="C44" s="696">
        <v>0</v>
      </c>
      <c r="D44" s="696">
        <v>0</v>
      </c>
      <c r="E44" s="696">
        <v>0</v>
      </c>
      <c r="F44" s="697">
        <v>0</v>
      </c>
      <c r="G44" s="697">
        <v>0</v>
      </c>
      <c r="H44" s="697">
        <v>0</v>
      </c>
      <c r="I44" s="697">
        <v>0</v>
      </c>
      <c r="J44" s="697">
        <v>0</v>
      </c>
      <c r="K44" s="697">
        <v>0</v>
      </c>
      <c r="L44" s="697">
        <v>0</v>
      </c>
      <c r="M44" s="697">
        <v>0</v>
      </c>
      <c r="N44" s="697">
        <v>0</v>
      </c>
      <c r="O44" s="697">
        <v>0</v>
      </c>
      <c r="P44" s="697">
        <v>0</v>
      </c>
      <c r="Q44" s="697">
        <v>0</v>
      </c>
      <c r="R44" s="697">
        <v>0</v>
      </c>
      <c r="S44" s="697">
        <v>0</v>
      </c>
      <c r="T44" s="697">
        <v>0</v>
      </c>
      <c r="U44" s="698">
        <v>0</v>
      </c>
      <c r="V44" s="698">
        <v>0</v>
      </c>
      <c r="W44" s="698">
        <v>0</v>
      </c>
      <c r="X44" s="698">
        <v>0</v>
      </c>
      <c r="Y44" s="698">
        <v>0</v>
      </c>
      <c r="Z44" s="698">
        <v>0</v>
      </c>
      <c r="AA44" s="698">
        <v>0</v>
      </c>
      <c r="AB44" s="698">
        <v>0</v>
      </c>
      <c r="AC44" s="698">
        <v>0</v>
      </c>
      <c r="AD44" s="698">
        <v>0</v>
      </c>
      <c r="AE44" s="698">
        <v>0</v>
      </c>
      <c r="AF44" s="698">
        <v>0</v>
      </c>
      <c r="AG44" s="698">
        <v>0</v>
      </c>
      <c r="AH44" s="136">
        <v>0</v>
      </c>
      <c r="AI44" s="106"/>
      <c r="AJ44" s="106"/>
      <c r="AK44" s="106"/>
      <c r="AL44" s="106"/>
    </row>
    <row r="45" spans="1:38" ht="18" customHeight="1" x14ac:dyDescent="0.2">
      <c r="A45" s="689"/>
      <c r="B45" s="690"/>
      <c r="C45" s="690"/>
      <c r="D45" s="690"/>
      <c r="E45" s="690"/>
      <c r="F45" s="693"/>
      <c r="G45" s="693"/>
      <c r="H45" s="693"/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4"/>
      <c r="V45" s="694"/>
      <c r="W45" s="694"/>
      <c r="X45" s="694"/>
      <c r="Y45" s="694"/>
      <c r="Z45" s="694"/>
      <c r="AA45" s="694"/>
      <c r="AB45" s="694"/>
      <c r="AC45" s="694"/>
      <c r="AD45" s="694"/>
      <c r="AE45" s="694"/>
      <c r="AF45" s="694"/>
      <c r="AG45" s="694"/>
      <c r="AH45" s="133"/>
      <c r="AI45" s="106"/>
      <c r="AJ45" s="106"/>
      <c r="AK45" s="106"/>
      <c r="AL45" s="106"/>
    </row>
    <row r="46" spans="1:38" ht="18" customHeight="1" x14ac:dyDescent="0.2">
      <c r="A46" s="1367" t="s">
        <v>758</v>
      </c>
      <c r="B46" s="1370"/>
      <c r="C46" s="1370"/>
      <c r="D46" s="1370"/>
      <c r="E46" s="1371"/>
      <c r="F46" s="1368"/>
      <c r="G46" s="1368"/>
      <c r="H46" s="1368"/>
      <c r="I46" s="1368"/>
      <c r="J46" s="1368"/>
      <c r="K46" s="1368"/>
      <c r="L46" s="1368"/>
      <c r="M46" s="1368"/>
      <c r="N46" s="1368"/>
      <c r="O46" s="1368"/>
      <c r="P46" s="1368"/>
      <c r="Q46" s="1368"/>
      <c r="R46" s="1368"/>
      <c r="S46" s="1368"/>
      <c r="T46" s="1368"/>
      <c r="U46" s="1369"/>
      <c r="V46" s="1369"/>
      <c r="W46" s="1369"/>
      <c r="X46" s="1369"/>
      <c r="Y46" s="1369"/>
      <c r="Z46" s="1369"/>
      <c r="AA46" s="1369"/>
      <c r="AB46" s="1369"/>
      <c r="AC46" s="1368"/>
      <c r="AD46" s="1369"/>
      <c r="AE46" s="1369"/>
      <c r="AF46" s="1369"/>
      <c r="AG46" s="1369"/>
      <c r="AH46" s="1359"/>
      <c r="AI46" s="106"/>
      <c r="AJ46" s="106"/>
      <c r="AK46" s="106"/>
      <c r="AL46" s="106"/>
    </row>
    <row r="47" spans="1:38" ht="18" customHeight="1" x14ac:dyDescent="0.2">
      <c r="A47" s="689"/>
      <c r="B47" s="690"/>
      <c r="C47" s="690"/>
      <c r="D47" s="690"/>
      <c r="E47" s="690"/>
      <c r="F47" s="693"/>
      <c r="G47" s="693"/>
      <c r="H47" s="693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4"/>
      <c r="V47" s="694"/>
      <c r="W47" s="694"/>
      <c r="X47" s="694"/>
      <c r="Y47" s="694"/>
      <c r="Z47" s="694"/>
      <c r="AA47" s="694"/>
      <c r="AB47" s="694"/>
      <c r="AC47" s="694"/>
      <c r="AD47" s="694"/>
      <c r="AE47" s="694"/>
      <c r="AF47" s="694"/>
      <c r="AG47" s="694"/>
      <c r="AH47" s="133"/>
      <c r="AI47" s="106"/>
      <c r="AJ47" s="106"/>
      <c r="AK47" s="106"/>
      <c r="AL47" s="106"/>
    </row>
    <row r="48" spans="1:38" ht="18" customHeight="1" x14ac:dyDescent="0.2">
      <c r="A48" s="907" t="s">
        <v>754</v>
      </c>
      <c r="B48" s="690">
        <v>0</v>
      </c>
      <c r="C48" s="690">
        <v>187803.94159999999</v>
      </c>
      <c r="D48" s="690">
        <v>122626.15808000001</v>
      </c>
      <c r="E48" s="690">
        <v>377762.45884000004</v>
      </c>
      <c r="F48" s="693">
        <v>31439.768440000003</v>
      </c>
      <c r="G48" s="693">
        <v>85496.348698400398</v>
      </c>
      <c r="H48" s="693">
        <v>660390.10849000001</v>
      </c>
      <c r="I48" s="693">
        <v>0</v>
      </c>
      <c r="J48" s="693">
        <v>2236.3612199999998</v>
      </c>
      <c r="K48" s="693">
        <v>5788.4787699999997</v>
      </c>
      <c r="L48" s="693">
        <v>50851.607380000001</v>
      </c>
      <c r="M48" s="693">
        <v>132066.93882000001</v>
      </c>
      <c r="N48" s="693">
        <v>53213.734150000004</v>
      </c>
      <c r="O48" s="693">
        <v>84375.616890000005</v>
      </c>
      <c r="P48" s="693">
        <v>14587.201220000001</v>
      </c>
      <c r="Q48" s="693">
        <v>135655.90368999998</v>
      </c>
      <c r="R48" s="693">
        <v>145144.55155</v>
      </c>
      <c r="S48" s="693">
        <v>42218.718239999995</v>
      </c>
      <c r="T48" s="693">
        <v>105136.79438999998</v>
      </c>
      <c r="U48" s="693">
        <v>37450.125869999996</v>
      </c>
      <c r="V48" s="693">
        <v>40483.989269999998</v>
      </c>
      <c r="W48" s="693">
        <v>33527.772519999999</v>
      </c>
      <c r="X48" s="693">
        <v>123617.25427</v>
      </c>
      <c r="Y48" s="693">
        <v>22463.868999999999</v>
      </c>
      <c r="Z48" s="693">
        <v>39314.864440000005</v>
      </c>
      <c r="AA48" s="693">
        <v>28595.025989999998</v>
      </c>
      <c r="AB48" s="693">
        <v>65309.249280000004</v>
      </c>
      <c r="AC48" s="693">
        <v>1215.7703799999999</v>
      </c>
      <c r="AD48" s="693">
        <v>14847.843580000001</v>
      </c>
      <c r="AE48" s="693">
        <v>72903.239939999999</v>
      </c>
      <c r="AF48" s="693">
        <v>5348.6818400000002</v>
      </c>
      <c r="AG48" s="694">
        <v>21321.521519999998</v>
      </c>
      <c r="AH48" s="133">
        <v>2743193.898368401</v>
      </c>
      <c r="AI48" s="106"/>
      <c r="AJ48" s="106"/>
      <c r="AK48" s="106"/>
      <c r="AL48" s="106"/>
    </row>
    <row r="49" spans="1:38" ht="18" customHeight="1" x14ac:dyDescent="0.2">
      <c r="A49" s="689" t="s">
        <v>1415</v>
      </c>
      <c r="B49" s="690">
        <v>0</v>
      </c>
      <c r="C49" s="690">
        <v>371.08540999999997</v>
      </c>
      <c r="D49" s="690">
        <v>642.36854000000005</v>
      </c>
      <c r="E49" s="690">
        <v>1042.0461600000001</v>
      </c>
      <c r="F49" s="693">
        <v>448.77728999999999</v>
      </c>
      <c r="G49" s="693">
        <v>2551.6323799999959</v>
      </c>
      <c r="H49" s="693">
        <v>511.29083999999995</v>
      </c>
      <c r="I49" s="693">
        <v>0</v>
      </c>
      <c r="J49" s="693">
        <v>0</v>
      </c>
      <c r="K49" s="693">
        <v>18.098650000000003</v>
      </c>
      <c r="L49" s="693">
        <v>149.81001000000001</v>
      </c>
      <c r="M49" s="693">
        <v>8015.6089400000001</v>
      </c>
      <c r="N49" s="693">
        <v>187.50421</v>
      </c>
      <c r="O49" s="693">
        <v>0</v>
      </c>
      <c r="P49" s="693">
        <v>67.753070000000008</v>
      </c>
      <c r="Q49" s="693">
        <v>521.68916000000002</v>
      </c>
      <c r="R49" s="693">
        <v>275.88534999999996</v>
      </c>
      <c r="S49" s="693">
        <v>118.38795000000002</v>
      </c>
      <c r="T49" s="693">
        <v>1.1836300000000002</v>
      </c>
      <c r="U49" s="694">
        <v>8.0785999999999998</v>
      </c>
      <c r="V49" s="694">
        <v>0</v>
      </c>
      <c r="W49" s="694">
        <v>-5.0064500000000001</v>
      </c>
      <c r="X49" s="694">
        <v>1700.3691700000002</v>
      </c>
      <c r="Y49" s="694">
        <v>64.146000000000001</v>
      </c>
      <c r="Z49" s="694">
        <v>0</v>
      </c>
      <c r="AA49" s="694">
        <v>0</v>
      </c>
      <c r="AB49" s="694">
        <v>0</v>
      </c>
      <c r="AC49" s="694">
        <v>0</v>
      </c>
      <c r="AD49" s="694">
        <v>0</v>
      </c>
      <c r="AE49" s="694">
        <v>1996.84247</v>
      </c>
      <c r="AF49" s="694">
        <v>0</v>
      </c>
      <c r="AG49" s="694">
        <v>799.05674999999997</v>
      </c>
      <c r="AH49" s="133">
        <v>19486.608129999997</v>
      </c>
      <c r="AI49" s="106"/>
      <c r="AJ49" s="106"/>
      <c r="AK49" s="106"/>
      <c r="AL49" s="106"/>
    </row>
    <row r="50" spans="1:38" ht="18" customHeight="1" x14ac:dyDescent="0.2">
      <c r="A50" s="700" t="s">
        <v>380</v>
      </c>
      <c r="B50" s="690">
        <v>0</v>
      </c>
      <c r="C50" s="690">
        <v>164782.30972999998</v>
      </c>
      <c r="D50" s="690">
        <v>103584.20818</v>
      </c>
      <c r="E50" s="690">
        <v>322952.89922999998</v>
      </c>
      <c r="F50" s="693">
        <v>26090.19572</v>
      </c>
      <c r="G50" s="693">
        <v>79495.716658400401</v>
      </c>
      <c r="H50" s="693">
        <v>604429.91940999997</v>
      </c>
      <c r="I50" s="693">
        <v>0</v>
      </c>
      <c r="J50" s="693">
        <v>804.95316000000003</v>
      </c>
      <c r="K50" s="693">
        <v>5390.9421199999997</v>
      </c>
      <c r="L50" s="693">
        <v>49089.284639999998</v>
      </c>
      <c r="M50" s="693">
        <v>94021.181759999992</v>
      </c>
      <c r="N50" s="693">
        <v>47966.632010000001</v>
      </c>
      <c r="O50" s="693">
        <v>84281.18495000001</v>
      </c>
      <c r="P50" s="693">
        <v>12865.628490000001</v>
      </c>
      <c r="Q50" s="693">
        <v>115386.49669999999</v>
      </c>
      <c r="R50" s="693">
        <v>131440.15424</v>
      </c>
      <c r="S50" s="693">
        <v>38655.104679999997</v>
      </c>
      <c r="T50" s="693">
        <v>94142.43236999998</v>
      </c>
      <c r="U50" s="694">
        <v>37024.834649999997</v>
      </c>
      <c r="V50" s="694">
        <v>39284.660839999997</v>
      </c>
      <c r="W50" s="694">
        <v>32106.028359999997</v>
      </c>
      <c r="X50" s="694">
        <v>107060.86415000001</v>
      </c>
      <c r="Y50" s="694">
        <v>21047.605</v>
      </c>
      <c r="Z50" s="694">
        <v>34850.141510000001</v>
      </c>
      <c r="AA50" s="694">
        <v>27804.51224</v>
      </c>
      <c r="AB50" s="694">
        <v>62180.151570000002</v>
      </c>
      <c r="AC50" s="694">
        <v>1203.80187</v>
      </c>
      <c r="AD50" s="694">
        <v>13740.430240000002</v>
      </c>
      <c r="AE50" s="694">
        <v>61609.818239999993</v>
      </c>
      <c r="AF50" s="694">
        <v>1215.34212</v>
      </c>
      <c r="AG50" s="694">
        <v>16340.552149999998</v>
      </c>
      <c r="AH50" s="133">
        <v>2430847.986988401</v>
      </c>
      <c r="AI50" s="106"/>
      <c r="AJ50" s="106"/>
      <c r="AK50" s="106"/>
      <c r="AL50" s="106"/>
    </row>
    <row r="51" spans="1:38" ht="18" customHeight="1" x14ac:dyDescent="0.2">
      <c r="A51" s="700" t="s">
        <v>650</v>
      </c>
      <c r="B51" s="690">
        <v>0</v>
      </c>
      <c r="C51" s="690">
        <v>0</v>
      </c>
      <c r="D51" s="690">
        <v>1684.1584599999999</v>
      </c>
      <c r="E51" s="690">
        <v>6649.7932699999992</v>
      </c>
      <c r="F51" s="693">
        <v>1751.8510700000002</v>
      </c>
      <c r="G51" s="693">
        <v>0</v>
      </c>
      <c r="H51" s="693">
        <v>4724.9669999999996</v>
      </c>
      <c r="I51" s="693">
        <v>0</v>
      </c>
      <c r="J51" s="693">
        <v>0</v>
      </c>
      <c r="K51" s="693">
        <v>0</v>
      </c>
      <c r="L51" s="693">
        <v>0</v>
      </c>
      <c r="M51" s="693">
        <v>11147.24927</v>
      </c>
      <c r="N51" s="693">
        <v>0</v>
      </c>
      <c r="O51" s="693">
        <v>0</v>
      </c>
      <c r="P51" s="693">
        <v>0</v>
      </c>
      <c r="Q51" s="693">
        <v>5499.6415299999999</v>
      </c>
      <c r="R51" s="693">
        <v>3983.7588799999999</v>
      </c>
      <c r="S51" s="693">
        <v>0</v>
      </c>
      <c r="T51" s="693">
        <v>3035.2618299999999</v>
      </c>
      <c r="U51" s="694">
        <v>124.91046</v>
      </c>
      <c r="V51" s="694">
        <v>374.50476000000003</v>
      </c>
      <c r="W51" s="694">
        <v>0</v>
      </c>
      <c r="X51" s="694">
        <v>3865.6143200000001</v>
      </c>
      <c r="Y51" s="694">
        <v>0</v>
      </c>
      <c r="Z51" s="694">
        <v>0</v>
      </c>
      <c r="AA51" s="694">
        <v>0</v>
      </c>
      <c r="AB51" s="694">
        <v>265.4067</v>
      </c>
      <c r="AC51" s="694">
        <v>0</v>
      </c>
      <c r="AD51" s="694">
        <v>497.53773999999999</v>
      </c>
      <c r="AE51" s="694">
        <v>0</v>
      </c>
      <c r="AF51" s="694">
        <v>0</v>
      </c>
      <c r="AG51" s="694">
        <v>0</v>
      </c>
      <c r="AH51" s="133">
        <v>43604.655290000002</v>
      </c>
      <c r="AI51" s="106"/>
      <c r="AJ51" s="106"/>
      <c r="AK51" s="106"/>
      <c r="AL51" s="106"/>
    </row>
    <row r="52" spans="1:38" ht="18" customHeight="1" x14ac:dyDescent="0.2">
      <c r="A52" s="689" t="s">
        <v>1966</v>
      </c>
      <c r="B52" s="690">
        <v>0</v>
      </c>
      <c r="C52" s="690">
        <v>22650.546460000001</v>
      </c>
      <c r="D52" s="690">
        <v>16715.422900000001</v>
      </c>
      <c r="E52" s="690">
        <v>47117.720179999997</v>
      </c>
      <c r="F52" s="693">
        <v>3148.94436</v>
      </c>
      <c r="G52" s="693">
        <v>3448.9996600000027</v>
      </c>
      <c r="H52" s="693">
        <v>50723.931240000005</v>
      </c>
      <c r="I52" s="693">
        <v>0</v>
      </c>
      <c r="J52" s="693">
        <v>1431.40806</v>
      </c>
      <c r="K52" s="693">
        <v>379.43799999999999</v>
      </c>
      <c r="L52" s="693">
        <v>1612.5127299999999</v>
      </c>
      <c r="M52" s="693">
        <v>18882.898850000001</v>
      </c>
      <c r="N52" s="693">
        <v>5059.5979299999999</v>
      </c>
      <c r="O52" s="693">
        <v>94.431939999999997</v>
      </c>
      <c r="P52" s="693">
        <v>1653.8196599999999</v>
      </c>
      <c r="Q52" s="693">
        <v>14248.076299999999</v>
      </c>
      <c r="R52" s="693">
        <v>9444.7530800000004</v>
      </c>
      <c r="S52" s="693">
        <v>3445.2256100000004</v>
      </c>
      <c r="T52" s="693">
        <v>7957.9165599999997</v>
      </c>
      <c r="U52" s="694">
        <v>292.30215999999996</v>
      </c>
      <c r="V52" s="694">
        <v>824.82366999999999</v>
      </c>
      <c r="W52" s="694">
        <v>1426.7506100000001</v>
      </c>
      <c r="X52" s="694">
        <v>10990.406630000001</v>
      </c>
      <c r="Y52" s="694">
        <v>1352.1179999999999</v>
      </c>
      <c r="Z52" s="694">
        <v>4464.7229299999999</v>
      </c>
      <c r="AA52" s="694">
        <v>790.51374999999996</v>
      </c>
      <c r="AB52" s="694">
        <v>2863.6910099999996</v>
      </c>
      <c r="AC52" s="694">
        <v>11.96851</v>
      </c>
      <c r="AD52" s="694">
        <v>609.87559999999996</v>
      </c>
      <c r="AE52" s="694">
        <v>9296.5792300000012</v>
      </c>
      <c r="AF52" s="694">
        <v>4133.3397199999999</v>
      </c>
      <c r="AG52" s="694">
        <v>4181.9126200000001</v>
      </c>
      <c r="AH52" s="133">
        <v>249254.64795999994</v>
      </c>
      <c r="AI52" s="106"/>
      <c r="AJ52" s="106"/>
      <c r="AK52" s="106"/>
      <c r="AL52" s="106"/>
    </row>
    <row r="53" spans="1:38" ht="18" customHeight="1" x14ac:dyDescent="0.2">
      <c r="A53" s="689"/>
      <c r="B53" s="690"/>
      <c r="C53" s="690"/>
      <c r="D53" s="690"/>
      <c r="E53" s="690"/>
      <c r="F53" s="693"/>
      <c r="G53" s="693"/>
      <c r="H53" s="693"/>
      <c r="I53" s="693"/>
      <c r="J53" s="693"/>
      <c r="K53" s="693"/>
      <c r="L53" s="693"/>
      <c r="M53" s="693"/>
      <c r="N53" s="693"/>
      <c r="O53" s="693"/>
      <c r="P53" s="693"/>
      <c r="Q53" s="693"/>
      <c r="R53" s="693"/>
      <c r="S53" s="693"/>
      <c r="T53" s="693"/>
      <c r="U53" s="694"/>
      <c r="V53" s="694"/>
      <c r="W53" s="694"/>
      <c r="X53" s="694"/>
      <c r="Y53" s="694"/>
      <c r="Z53" s="694"/>
      <c r="AA53" s="694"/>
      <c r="AB53" s="694"/>
      <c r="AC53" s="694"/>
      <c r="AD53" s="694"/>
      <c r="AE53" s="694"/>
      <c r="AF53" s="694"/>
      <c r="AG53" s="694"/>
      <c r="AH53" s="133"/>
      <c r="AI53" s="106"/>
      <c r="AJ53" s="106"/>
      <c r="AK53" s="106"/>
      <c r="AL53" s="106"/>
    </row>
    <row r="54" spans="1:38" ht="18" customHeight="1" x14ac:dyDescent="0.2">
      <c r="A54" s="907" t="s">
        <v>759</v>
      </c>
      <c r="B54" s="690">
        <v>0</v>
      </c>
      <c r="C54" s="690">
        <v>127157.31157999999</v>
      </c>
      <c r="D54" s="690">
        <v>81377.809019999986</v>
      </c>
      <c r="E54" s="690">
        <v>232430.40959999998</v>
      </c>
      <c r="F54" s="693">
        <v>59999.848610000001</v>
      </c>
      <c r="G54" s="693">
        <v>68494.806852641734</v>
      </c>
      <c r="H54" s="693">
        <v>458841.19741999998</v>
      </c>
      <c r="I54" s="693">
        <v>0</v>
      </c>
      <c r="J54" s="693">
        <v>1914.85266</v>
      </c>
      <c r="K54" s="693">
        <v>1977.8269700000003</v>
      </c>
      <c r="L54" s="693">
        <v>52093.630129999998</v>
      </c>
      <c r="M54" s="693">
        <v>166517.77199000004</v>
      </c>
      <c r="N54" s="693">
        <v>46507.414170000004</v>
      </c>
      <c r="O54" s="693">
        <v>48789.078199999996</v>
      </c>
      <c r="P54" s="693">
        <v>13534.186589999999</v>
      </c>
      <c r="Q54" s="693">
        <v>143941.71464000008</v>
      </c>
      <c r="R54" s="693">
        <v>180914.51617000005</v>
      </c>
      <c r="S54" s="693">
        <v>25327.217530000005</v>
      </c>
      <c r="T54" s="693">
        <v>92731.385550000006</v>
      </c>
      <c r="U54" s="694">
        <v>31755.300729999999</v>
      </c>
      <c r="V54" s="694">
        <v>31947.724979999999</v>
      </c>
      <c r="W54" s="694">
        <v>30535.124770000002</v>
      </c>
      <c r="X54" s="694">
        <v>80935.704960000017</v>
      </c>
      <c r="Y54" s="694">
        <v>21468.129000000001</v>
      </c>
      <c r="Z54" s="694">
        <v>44168.041920000003</v>
      </c>
      <c r="AA54" s="694">
        <v>46363.410029999999</v>
      </c>
      <c r="AB54" s="694">
        <v>69401.886781626017</v>
      </c>
      <c r="AC54" s="694">
        <v>4.4680400000000002</v>
      </c>
      <c r="AD54" s="694">
        <v>8308.8905100000011</v>
      </c>
      <c r="AE54" s="694">
        <v>43213.207150000002</v>
      </c>
      <c r="AF54" s="694">
        <v>708.15076999999997</v>
      </c>
      <c r="AG54" s="694">
        <v>15912.397279999997</v>
      </c>
      <c r="AH54" s="133">
        <v>2227273.4146042685</v>
      </c>
      <c r="AI54" s="106"/>
      <c r="AJ54" s="106"/>
      <c r="AK54" s="106"/>
      <c r="AL54" s="106"/>
    </row>
    <row r="55" spans="1:38" ht="18" customHeight="1" x14ac:dyDescent="0.2">
      <c r="A55" s="689" t="s">
        <v>1416</v>
      </c>
      <c r="B55" s="690">
        <v>0</v>
      </c>
      <c r="C55" s="690">
        <v>373.13959</v>
      </c>
      <c r="D55" s="690">
        <v>393.24779999999998</v>
      </c>
      <c r="E55" s="690">
        <v>474.97629999999998</v>
      </c>
      <c r="F55" s="693">
        <v>552.50211999999999</v>
      </c>
      <c r="G55" s="693">
        <v>581.54624796937708</v>
      </c>
      <c r="H55" s="693">
        <v>2886.4640100000001</v>
      </c>
      <c r="I55" s="693">
        <v>0</v>
      </c>
      <c r="J55" s="693">
        <v>0</v>
      </c>
      <c r="K55" s="693">
        <v>24.007999999999999</v>
      </c>
      <c r="L55" s="693">
        <v>2.138E-2</v>
      </c>
      <c r="M55" s="693">
        <v>1646.6099099999999</v>
      </c>
      <c r="N55" s="693">
        <v>1.0012999999999999</v>
      </c>
      <c r="O55" s="693">
        <v>0</v>
      </c>
      <c r="P55" s="693">
        <v>0</v>
      </c>
      <c r="Q55" s="693">
        <v>426.07053999999994</v>
      </c>
      <c r="R55" s="693">
        <v>924.95810999999992</v>
      </c>
      <c r="S55" s="693">
        <v>216.25445000000002</v>
      </c>
      <c r="T55" s="693">
        <v>270.08300000000003</v>
      </c>
      <c r="U55" s="693">
        <v>0</v>
      </c>
      <c r="V55" s="693">
        <v>0</v>
      </c>
      <c r="W55" s="693">
        <v>131.51900000000001</v>
      </c>
      <c r="X55" s="693">
        <v>294.30202000000003</v>
      </c>
      <c r="Y55" s="693">
        <v>0</v>
      </c>
      <c r="Z55" s="693">
        <v>0</v>
      </c>
      <c r="AA55" s="693">
        <v>0</v>
      </c>
      <c r="AB55" s="693">
        <v>0</v>
      </c>
      <c r="AC55" s="693">
        <v>0</v>
      </c>
      <c r="AD55" s="694">
        <v>0</v>
      </c>
      <c r="AE55" s="693">
        <v>384.82445000000001</v>
      </c>
      <c r="AF55" s="693">
        <v>0</v>
      </c>
      <c r="AG55" s="694">
        <v>989.82458999999994</v>
      </c>
      <c r="AH55" s="133">
        <v>10571.352817969377</v>
      </c>
      <c r="AI55" s="106"/>
      <c r="AJ55" s="106"/>
      <c r="AK55" s="106"/>
      <c r="AL55" s="106"/>
    </row>
    <row r="56" spans="1:38" ht="18" customHeight="1" x14ac:dyDescent="0.2">
      <c r="A56" s="700" t="s">
        <v>380</v>
      </c>
      <c r="B56" s="690">
        <v>0</v>
      </c>
      <c r="C56" s="1768">
        <v>124168.28234999999</v>
      </c>
      <c r="D56" s="690">
        <v>78486.204229999988</v>
      </c>
      <c r="E56" s="1096">
        <v>225763.02761999998</v>
      </c>
      <c r="F56" s="693">
        <v>58745.611010000001</v>
      </c>
      <c r="G56" s="693">
        <v>67830.279764672348</v>
      </c>
      <c r="H56" s="693">
        <v>453192.50682000001</v>
      </c>
      <c r="I56" s="693">
        <v>0</v>
      </c>
      <c r="J56" s="693">
        <v>1789.53972</v>
      </c>
      <c r="K56" s="693">
        <v>1898.2411900000002</v>
      </c>
      <c r="L56" s="693">
        <v>51937.777999999998</v>
      </c>
      <c r="M56" s="693">
        <v>162926.62667000003</v>
      </c>
      <c r="N56" s="693">
        <v>45822.928189999999</v>
      </c>
      <c r="O56" s="693">
        <v>48735.010579999995</v>
      </c>
      <c r="P56" s="693">
        <v>13169.32634</v>
      </c>
      <c r="Q56" s="693">
        <v>140931.2361200001</v>
      </c>
      <c r="R56" s="693">
        <v>176899.74919000003</v>
      </c>
      <c r="S56" s="693">
        <v>24865.309860000005</v>
      </c>
      <c r="T56" s="693">
        <v>91979.009840000013</v>
      </c>
      <c r="U56" s="694">
        <v>31738.41157</v>
      </c>
      <c r="V56" s="694">
        <v>31770.60456</v>
      </c>
      <c r="W56" s="694">
        <v>29960.817320000002</v>
      </c>
      <c r="X56" s="694">
        <v>79920.931940000009</v>
      </c>
      <c r="Y56" s="694">
        <v>21405.762999999999</v>
      </c>
      <c r="Z56" s="694">
        <v>43659.971800000007</v>
      </c>
      <c r="AA56" s="694">
        <v>46321.157520000001</v>
      </c>
      <c r="AB56" s="694">
        <v>68499.043570606009</v>
      </c>
      <c r="AC56" s="694">
        <v>4.4680400000000002</v>
      </c>
      <c r="AD56" s="694">
        <v>8241.1205100000006</v>
      </c>
      <c r="AE56" s="694">
        <v>41814.72178</v>
      </c>
      <c r="AF56" s="694">
        <v>690.45643999999993</v>
      </c>
      <c r="AG56" s="694">
        <v>14197.00223</v>
      </c>
      <c r="AH56" s="133">
        <v>2187365.1377752777</v>
      </c>
      <c r="AI56" s="106"/>
      <c r="AJ56" s="106"/>
      <c r="AK56" s="106"/>
      <c r="AL56" s="106"/>
    </row>
    <row r="57" spans="1:38" ht="18" customHeight="1" x14ac:dyDescent="0.2">
      <c r="A57" s="695" t="s">
        <v>1966</v>
      </c>
      <c r="B57" s="696">
        <v>0</v>
      </c>
      <c r="C57" s="1769">
        <v>2615.8896400000003</v>
      </c>
      <c r="D57" s="696">
        <v>2498.3569900000002</v>
      </c>
      <c r="E57" s="1771">
        <v>6192.4056799999998</v>
      </c>
      <c r="F57" s="697">
        <v>701.73547999999994</v>
      </c>
      <c r="G57" s="697">
        <v>82.980840000000001</v>
      </c>
      <c r="H57" s="697">
        <v>2762.2265899999998</v>
      </c>
      <c r="I57" s="697">
        <v>0</v>
      </c>
      <c r="J57" s="697">
        <v>125.31294</v>
      </c>
      <c r="K57" s="697">
        <v>55.577779999999997</v>
      </c>
      <c r="L57" s="697">
        <v>155.83074999999999</v>
      </c>
      <c r="M57" s="697">
        <v>1944.53541</v>
      </c>
      <c r="N57" s="697">
        <v>683.48468000000003</v>
      </c>
      <c r="O57" s="697">
        <v>54.067620000000005</v>
      </c>
      <c r="P57" s="697">
        <v>322.48975000000002</v>
      </c>
      <c r="Q57" s="697">
        <v>2584.4079800000004</v>
      </c>
      <c r="R57" s="697">
        <v>3089.8088699999998</v>
      </c>
      <c r="S57" s="697">
        <v>245.65321999999998</v>
      </c>
      <c r="T57" s="697">
        <v>482.29271</v>
      </c>
      <c r="U57" s="697">
        <v>16.88916</v>
      </c>
      <c r="V57" s="697">
        <v>177.12042</v>
      </c>
      <c r="W57" s="697">
        <v>442.78845000000001</v>
      </c>
      <c r="X57" s="697">
        <v>720.471</v>
      </c>
      <c r="Y57" s="697">
        <v>62.366</v>
      </c>
      <c r="Z57" s="697">
        <v>508.07011999999997</v>
      </c>
      <c r="AA57" s="697">
        <v>42.252510000000001</v>
      </c>
      <c r="AB57" s="697">
        <v>605.69063000000006</v>
      </c>
      <c r="AC57" s="697">
        <v>0</v>
      </c>
      <c r="AD57" s="697">
        <v>67.77</v>
      </c>
      <c r="AE57" s="697">
        <v>1013.66092</v>
      </c>
      <c r="AF57" s="697">
        <v>17.694330000000001</v>
      </c>
      <c r="AG57" s="698">
        <v>666.24881000000005</v>
      </c>
      <c r="AH57" s="136">
        <v>28938.079280000005</v>
      </c>
      <c r="AI57" s="106"/>
      <c r="AJ57" s="106"/>
      <c r="AK57" s="106"/>
      <c r="AL57" s="106"/>
    </row>
    <row r="58" spans="1:38" ht="18" customHeight="1" x14ac:dyDescent="0.2">
      <c r="A58" s="1094"/>
      <c r="B58" s="1766"/>
      <c r="C58" s="1760"/>
      <c r="D58" s="1766"/>
      <c r="E58" s="1761"/>
      <c r="F58" s="693"/>
      <c r="G58" s="693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693"/>
      <c r="AB58" s="693"/>
      <c r="AC58" s="693"/>
      <c r="AD58" s="693"/>
      <c r="AE58" s="693"/>
      <c r="AF58" s="693"/>
      <c r="AG58" s="694"/>
      <c r="AH58" s="133"/>
      <c r="AI58" s="106"/>
      <c r="AJ58" s="106"/>
      <c r="AK58" s="106"/>
      <c r="AL58" s="106"/>
    </row>
    <row r="59" spans="1:38" ht="18" customHeight="1" x14ac:dyDescent="0.2">
      <c r="A59" s="1613" t="s">
        <v>3768</v>
      </c>
      <c r="B59" s="1767"/>
      <c r="C59" s="1759"/>
      <c r="D59" s="1767"/>
      <c r="E59" s="1371"/>
      <c r="F59" s="1368"/>
      <c r="G59" s="1368"/>
      <c r="H59" s="1368"/>
      <c r="I59" s="1368"/>
      <c r="J59" s="1368"/>
      <c r="K59" s="1368"/>
      <c r="L59" s="1368"/>
      <c r="M59" s="1368"/>
      <c r="N59" s="1368"/>
      <c r="O59" s="1368"/>
      <c r="P59" s="1368"/>
      <c r="Q59" s="1368"/>
      <c r="R59" s="1368"/>
      <c r="S59" s="1368"/>
      <c r="T59" s="1368"/>
      <c r="U59" s="1369"/>
      <c r="V59" s="1369"/>
      <c r="W59" s="1369"/>
      <c r="X59" s="1369"/>
      <c r="Y59" s="1369"/>
      <c r="Z59" s="1369"/>
      <c r="AA59" s="1369"/>
      <c r="AB59" s="1369"/>
      <c r="AC59" s="1369"/>
      <c r="AD59" s="1369"/>
      <c r="AE59" s="1369"/>
      <c r="AF59" s="1369"/>
      <c r="AG59" s="1369"/>
      <c r="AH59" s="1359"/>
      <c r="AI59" s="106"/>
      <c r="AJ59" s="106"/>
      <c r="AK59" s="106"/>
      <c r="AL59" s="106"/>
    </row>
    <row r="60" spans="1:38" ht="18" customHeight="1" x14ac:dyDescent="0.2">
      <c r="A60" s="1762"/>
      <c r="B60" s="690"/>
      <c r="C60" s="1095"/>
      <c r="D60" s="690"/>
      <c r="E60" s="1096"/>
      <c r="F60" s="693"/>
      <c r="G60" s="693"/>
      <c r="H60" s="693"/>
      <c r="I60" s="693"/>
      <c r="J60" s="693"/>
      <c r="K60" s="693"/>
      <c r="L60" s="693"/>
      <c r="M60" s="693"/>
      <c r="N60" s="693"/>
      <c r="O60" s="693"/>
      <c r="P60" s="693"/>
      <c r="Q60" s="693"/>
      <c r="R60" s="693"/>
      <c r="S60" s="693"/>
      <c r="T60" s="693"/>
      <c r="U60" s="694"/>
      <c r="V60" s="694"/>
      <c r="W60" s="694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133"/>
      <c r="AI60" s="106"/>
      <c r="AJ60" s="106"/>
      <c r="AK60" s="106"/>
      <c r="AL60" s="106"/>
    </row>
    <row r="61" spans="1:38" ht="18" customHeight="1" x14ac:dyDescent="0.2">
      <c r="A61" s="1763" t="s">
        <v>754</v>
      </c>
      <c r="B61" s="690">
        <v>0</v>
      </c>
      <c r="C61" s="1095">
        <v>0</v>
      </c>
      <c r="D61" s="690">
        <v>0</v>
      </c>
      <c r="E61" s="1096">
        <v>0</v>
      </c>
      <c r="F61" s="693">
        <v>0</v>
      </c>
      <c r="G61" s="693">
        <v>0</v>
      </c>
      <c r="H61" s="693">
        <v>0</v>
      </c>
      <c r="I61" s="693">
        <v>0</v>
      </c>
      <c r="J61" s="693">
        <v>0</v>
      </c>
      <c r="K61" s="693">
        <v>0</v>
      </c>
      <c r="L61" s="693">
        <v>0</v>
      </c>
      <c r="M61" s="693">
        <v>0</v>
      </c>
      <c r="N61" s="693">
        <v>0</v>
      </c>
      <c r="O61" s="693">
        <v>0</v>
      </c>
      <c r="P61" s="693">
        <v>19.655249999999999</v>
      </c>
      <c r="Q61" s="693">
        <v>0</v>
      </c>
      <c r="R61" s="693">
        <v>0</v>
      </c>
      <c r="S61" s="693">
        <v>0</v>
      </c>
      <c r="T61" s="693">
        <v>0</v>
      </c>
      <c r="U61" s="694">
        <v>0</v>
      </c>
      <c r="V61" s="694">
        <v>0</v>
      </c>
      <c r="W61" s="694">
        <v>0</v>
      </c>
      <c r="X61" s="694">
        <v>0</v>
      </c>
      <c r="Y61" s="694">
        <v>0</v>
      </c>
      <c r="Z61" s="694">
        <v>0</v>
      </c>
      <c r="AA61" s="694">
        <v>0</v>
      </c>
      <c r="AB61" s="694">
        <v>135.67444</v>
      </c>
      <c r="AC61" s="694">
        <v>0</v>
      </c>
      <c r="AD61" s="694">
        <v>0</v>
      </c>
      <c r="AE61" s="694">
        <v>0</v>
      </c>
      <c r="AF61" s="694">
        <v>0</v>
      </c>
      <c r="AG61" s="694">
        <v>29.256799999999998</v>
      </c>
      <c r="AH61" s="133">
        <v>184.58649</v>
      </c>
      <c r="AI61" s="106"/>
      <c r="AJ61" s="106"/>
      <c r="AK61" s="106"/>
      <c r="AL61" s="106"/>
    </row>
    <row r="62" spans="1:38" ht="18" customHeight="1" x14ac:dyDescent="0.2">
      <c r="A62" s="1762" t="s">
        <v>1417</v>
      </c>
      <c r="B62" s="690">
        <v>0</v>
      </c>
      <c r="C62" s="1095">
        <v>0</v>
      </c>
      <c r="D62" s="690">
        <v>0</v>
      </c>
      <c r="E62" s="1096">
        <v>0</v>
      </c>
      <c r="F62" s="693">
        <v>0</v>
      </c>
      <c r="G62" s="693">
        <v>0</v>
      </c>
      <c r="H62" s="693">
        <v>0</v>
      </c>
      <c r="I62" s="693">
        <v>0</v>
      </c>
      <c r="J62" s="693">
        <v>0</v>
      </c>
      <c r="K62" s="693">
        <v>0</v>
      </c>
      <c r="L62" s="693">
        <v>0</v>
      </c>
      <c r="M62" s="693">
        <v>0</v>
      </c>
      <c r="N62" s="693">
        <v>0</v>
      </c>
      <c r="O62" s="693">
        <v>0</v>
      </c>
      <c r="P62" s="693">
        <v>19.655249999999999</v>
      </c>
      <c r="Q62" s="693">
        <v>0</v>
      </c>
      <c r="R62" s="693">
        <v>0</v>
      </c>
      <c r="S62" s="693">
        <v>0</v>
      </c>
      <c r="T62" s="693">
        <v>0</v>
      </c>
      <c r="U62" s="694">
        <v>0</v>
      </c>
      <c r="V62" s="694">
        <v>0</v>
      </c>
      <c r="W62" s="694">
        <v>0</v>
      </c>
      <c r="X62" s="694">
        <v>0</v>
      </c>
      <c r="Y62" s="694">
        <v>0</v>
      </c>
      <c r="Z62" s="694">
        <v>0</v>
      </c>
      <c r="AA62" s="694">
        <v>0</v>
      </c>
      <c r="AB62" s="694">
        <v>135.67444</v>
      </c>
      <c r="AC62" s="694">
        <v>0</v>
      </c>
      <c r="AD62" s="694">
        <v>0</v>
      </c>
      <c r="AE62" s="694">
        <v>0</v>
      </c>
      <c r="AF62" s="694">
        <v>0</v>
      </c>
      <c r="AG62" s="694">
        <v>29.256799999999998</v>
      </c>
      <c r="AH62" s="133">
        <v>184.58649</v>
      </c>
      <c r="AI62" s="106"/>
      <c r="AJ62" s="106"/>
      <c r="AK62" s="106"/>
      <c r="AL62" s="106"/>
    </row>
    <row r="63" spans="1:38" ht="18" customHeight="1" x14ac:dyDescent="0.2">
      <c r="A63" s="1762"/>
      <c r="B63" s="690"/>
      <c r="C63" s="1095"/>
      <c r="D63" s="690"/>
      <c r="E63" s="1096"/>
      <c r="F63" s="693"/>
      <c r="G63" s="693"/>
      <c r="H63" s="693"/>
      <c r="I63" s="693"/>
      <c r="J63" s="693"/>
      <c r="K63" s="693"/>
      <c r="L63" s="693"/>
      <c r="M63" s="693"/>
      <c r="N63" s="693"/>
      <c r="O63" s="693"/>
      <c r="P63" s="693"/>
      <c r="Q63" s="693"/>
      <c r="R63" s="693"/>
      <c r="S63" s="693"/>
      <c r="T63" s="693"/>
      <c r="U63" s="694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133"/>
      <c r="AI63" s="106"/>
      <c r="AJ63" s="106"/>
      <c r="AK63" s="106"/>
      <c r="AL63" s="106"/>
    </row>
    <row r="64" spans="1:38" ht="18" customHeight="1" x14ac:dyDescent="0.2">
      <c r="A64" s="1763" t="s">
        <v>759</v>
      </c>
      <c r="B64" s="690">
        <v>0</v>
      </c>
      <c r="C64" s="1095">
        <v>0</v>
      </c>
      <c r="D64" s="690">
        <v>0</v>
      </c>
      <c r="E64" s="1096">
        <v>0</v>
      </c>
      <c r="F64" s="693">
        <v>0</v>
      </c>
      <c r="G64" s="693">
        <v>0</v>
      </c>
      <c r="H64" s="693">
        <v>0</v>
      </c>
      <c r="I64" s="693">
        <v>0</v>
      </c>
      <c r="J64" s="693">
        <v>0</v>
      </c>
      <c r="K64" s="693">
        <v>0</v>
      </c>
      <c r="L64" s="693">
        <v>0</v>
      </c>
      <c r="M64" s="693">
        <v>0</v>
      </c>
      <c r="N64" s="693">
        <v>0</v>
      </c>
      <c r="O64" s="693">
        <v>0</v>
      </c>
      <c r="P64" s="693">
        <v>3.06</v>
      </c>
      <c r="Q64" s="693">
        <v>0</v>
      </c>
      <c r="R64" s="693">
        <v>0</v>
      </c>
      <c r="S64" s="693">
        <v>0</v>
      </c>
      <c r="T64" s="693">
        <v>0</v>
      </c>
      <c r="U64" s="694">
        <v>0</v>
      </c>
      <c r="V64" s="694">
        <v>0</v>
      </c>
      <c r="W64" s="694">
        <v>0</v>
      </c>
      <c r="X64" s="694">
        <v>0</v>
      </c>
      <c r="Y64" s="694">
        <v>0</v>
      </c>
      <c r="Z64" s="694">
        <v>0</v>
      </c>
      <c r="AA64" s="694">
        <v>0</v>
      </c>
      <c r="AB64" s="694">
        <v>25.803701020000002</v>
      </c>
      <c r="AC64" s="694">
        <v>0</v>
      </c>
      <c r="AD64" s="694">
        <v>0</v>
      </c>
      <c r="AE64" s="694">
        <v>0</v>
      </c>
      <c r="AF64" s="694">
        <v>0</v>
      </c>
      <c r="AG64" s="694">
        <v>0.80804999999999993</v>
      </c>
      <c r="AH64" s="133">
        <v>29.671751020000002</v>
      </c>
      <c r="AI64" s="106"/>
      <c r="AJ64" s="106"/>
      <c r="AK64" s="106"/>
      <c r="AL64" s="106"/>
    </row>
    <row r="65" spans="1:38" ht="18" customHeight="1" thickBot="1" x14ac:dyDescent="0.25">
      <c r="A65" s="1764" t="s">
        <v>1417</v>
      </c>
      <c r="B65" s="671">
        <v>0</v>
      </c>
      <c r="C65" s="1770">
        <v>0</v>
      </c>
      <c r="D65" s="671">
        <v>0</v>
      </c>
      <c r="E65" s="1765">
        <v>0</v>
      </c>
      <c r="F65" s="671">
        <v>0</v>
      </c>
      <c r="G65" s="671">
        <v>0</v>
      </c>
      <c r="H65" s="671">
        <v>0</v>
      </c>
      <c r="I65" s="671">
        <v>0</v>
      </c>
      <c r="J65" s="671">
        <v>0</v>
      </c>
      <c r="K65" s="671">
        <v>0</v>
      </c>
      <c r="L65" s="671">
        <v>0</v>
      </c>
      <c r="M65" s="671">
        <v>0</v>
      </c>
      <c r="N65" s="671">
        <v>0</v>
      </c>
      <c r="O65" s="671">
        <v>0</v>
      </c>
      <c r="P65" s="671">
        <v>3.06</v>
      </c>
      <c r="Q65" s="671">
        <v>0</v>
      </c>
      <c r="R65" s="671">
        <v>0</v>
      </c>
      <c r="S65" s="671">
        <v>0</v>
      </c>
      <c r="T65" s="671">
        <v>0</v>
      </c>
      <c r="U65" s="671">
        <v>0</v>
      </c>
      <c r="V65" s="671">
        <v>0</v>
      </c>
      <c r="W65" s="671">
        <v>0</v>
      </c>
      <c r="X65" s="671">
        <v>0</v>
      </c>
      <c r="Y65" s="671">
        <v>0</v>
      </c>
      <c r="Z65" s="671">
        <v>0</v>
      </c>
      <c r="AA65" s="671">
        <v>0</v>
      </c>
      <c r="AB65" s="671">
        <v>25.803701020000002</v>
      </c>
      <c r="AC65" s="671">
        <v>0</v>
      </c>
      <c r="AD65" s="671">
        <v>0</v>
      </c>
      <c r="AE65" s="671">
        <v>0</v>
      </c>
      <c r="AF65" s="671">
        <v>0</v>
      </c>
      <c r="AG65" s="671">
        <v>0.80804999999999993</v>
      </c>
      <c r="AH65" s="515">
        <v>29.671751020000002</v>
      </c>
    </row>
    <row r="66" spans="1:38" ht="18" customHeight="1" x14ac:dyDescent="0.2">
      <c r="A66" s="99" t="s">
        <v>66</v>
      </c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41"/>
      <c r="AH66" s="141"/>
      <c r="AI66" s="106"/>
      <c r="AJ66" s="106"/>
      <c r="AK66" s="106"/>
      <c r="AL66" s="106"/>
    </row>
    <row r="67" spans="1:38" ht="18" customHeight="1" x14ac:dyDescent="0.2"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41"/>
      <c r="AH67" s="141"/>
      <c r="AI67" s="106"/>
      <c r="AJ67" s="106"/>
      <c r="AK67" s="106"/>
      <c r="AL67" s="106"/>
    </row>
    <row r="68" spans="1:38" ht="18" customHeight="1" x14ac:dyDescent="0.2"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06"/>
      <c r="AJ68" s="106"/>
      <c r="AK68" s="106"/>
      <c r="AL68" s="106"/>
    </row>
    <row r="69" spans="1:38" ht="18" customHeight="1" x14ac:dyDescent="0.2"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06"/>
      <c r="AJ69" s="106"/>
      <c r="AK69" s="106"/>
      <c r="AL69" s="106"/>
    </row>
    <row r="70" spans="1:38" ht="18" customHeight="1" x14ac:dyDescent="0.2"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41"/>
      <c r="AH70" s="141"/>
      <c r="AI70" s="106"/>
      <c r="AJ70" s="106"/>
      <c r="AK70" s="106"/>
      <c r="AL70" s="106"/>
    </row>
    <row r="71" spans="1:38" ht="18" customHeight="1" x14ac:dyDescent="0.2"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41"/>
      <c r="AH71" s="141"/>
      <c r="AI71" s="106"/>
      <c r="AJ71" s="106"/>
      <c r="AK71" s="106"/>
      <c r="AL71" s="106"/>
    </row>
    <row r="72" spans="1:38" ht="18" customHeight="1" x14ac:dyDescent="0.2"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41"/>
      <c r="AH72" s="141"/>
      <c r="AI72" s="106"/>
      <c r="AJ72" s="106"/>
      <c r="AK72" s="106"/>
      <c r="AL72" s="106"/>
    </row>
    <row r="73" spans="1:38" s="516" customFormat="1" x14ac:dyDescent="0.2">
      <c r="A73" s="99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37"/>
      <c r="AJ73" s="137"/>
      <c r="AK73" s="137"/>
      <c r="AL73" s="137"/>
    </row>
    <row r="74" spans="1:38" s="516" customFormat="1" x14ac:dyDescent="0.2">
      <c r="A74" s="99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37"/>
      <c r="AJ74" s="137"/>
      <c r="AK74" s="137"/>
      <c r="AL74" s="137"/>
    </row>
    <row r="75" spans="1:38" x14ac:dyDescent="0.2">
      <c r="A75" s="9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06"/>
      <c r="AI75" s="106"/>
      <c r="AJ75" s="106"/>
      <c r="AK75" s="106"/>
      <c r="AL75" s="106"/>
    </row>
    <row r="76" spans="1:38" x14ac:dyDescent="0.2">
      <c r="A76" s="9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06"/>
      <c r="AI76" s="106"/>
      <c r="AJ76" s="106"/>
      <c r="AK76" s="106"/>
      <c r="AL76" s="106"/>
    </row>
    <row r="77" spans="1:38" x14ac:dyDescent="0.2">
      <c r="A77" s="9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06"/>
      <c r="AI77" s="106"/>
      <c r="AJ77" s="106"/>
      <c r="AK77" s="106"/>
      <c r="AL77" s="106"/>
    </row>
    <row r="78" spans="1:38" s="514" customFormat="1" x14ac:dyDescent="0.2">
      <c r="A78" s="104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04"/>
      <c r="AJ78" s="132"/>
      <c r="AK78" s="132"/>
      <c r="AL78" s="132"/>
    </row>
    <row r="79" spans="1:38" s="514" customFormat="1" x14ac:dyDescent="0.2">
      <c r="A79" s="104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32"/>
      <c r="AJ79" s="132"/>
      <c r="AK79" s="132"/>
      <c r="AL79" s="132"/>
    </row>
    <row r="80" spans="1:38" x14ac:dyDescent="0.2">
      <c r="A80" s="104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04"/>
      <c r="AJ80" s="106"/>
      <c r="AK80" s="106"/>
      <c r="AL80" s="106"/>
    </row>
    <row r="81" spans="1:38" x14ac:dyDescent="0.2">
      <c r="A81" s="104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06"/>
      <c r="AJ81" s="106"/>
      <c r="AK81" s="106"/>
      <c r="AL81" s="106"/>
    </row>
    <row r="82" spans="1:38" x14ac:dyDescent="0.2">
      <c r="A82" s="104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04"/>
      <c r="AJ82" s="106"/>
      <c r="AK82" s="106"/>
      <c r="AL82" s="106"/>
    </row>
    <row r="83" spans="1:38" x14ac:dyDescent="0.2">
      <c r="A83" s="104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06"/>
      <c r="AJ83" s="106"/>
      <c r="AK83" s="106"/>
      <c r="AL83" s="106"/>
    </row>
    <row r="84" spans="1:38" x14ac:dyDescent="0.2">
      <c r="A84" s="104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04"/>
      <c r="AJ84" s="106"/>
      <c r="AK84" s="106"/>
      <c r="AL84" s="106"/>
    </row>
    <row r="85" spans="1:38" x14ac:dyDescent="0.2">
      <c r="A85" s="104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06"/>
      <c r="AJ85" s="106"/>
      <c r="AK85" s="106"/>
      <c r="AL85" s="106"/>
    </row>
    <row r="86" spans="1:38" x14ac:dyDescent="0.2">
      <c r="A86" s="9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06"/>
      <c r="AI86" s="106"/>
      <c r="AJ86" s="106"/>
      <c r="AK86" s="106"/>
      <c r="AL86" s="106"/>
    </row>
    <row r="87" spans="1:38" x14ac:dyDescent="0.2">
      <c r="A87" s="9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06"/>
      <c r="AI87" s="106"/>
      <c r="AJ87" s="106"/>
      <c r="AK87" s="106"/>
      <c r="AL87" s="106"/>
    </row>
    <row r="88" spans="1:38" x14ac:dyDescent="0.2">
      <c r="A88" s="9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06"/>
      <c r="AI88" s="106"/>
      <c r="AJ88" s="106"/>
      <c r="AK88" s="106"/>
      <c r="AL88" s="106"/>
    </row>
    <row r="89" spans="1:38" x14ac:dyDescent="0.2">
      <c r="A89" s="9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06"/>
      <c r="AI89" s="106"/>
      <c r="AJ89" s="106"/>
      <c r="AK89" s="106"/>
      <c r="AL89" s="106"/>
    </row>
    <row r="90" spans="1:38" x14ac:dyDescent="0.2">
      <c r="A90" s="9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06"/>
      <c r="AI90" s="106"/>
      <c r="AJ90" s="106"/>
      <c r="AK90" s="106"/>
      <c r="AL90" s="106"/>
    </row>
    <row r="91" spans="1:38" x14ac:dyDescent="0.2">
      <c r="A91" s="9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06"/>
      <c r="AI91" s="106"/>
      <c r="AJ91" s="106"/>
      <c r="AK91" s="106"/>
      <c r="AL91" s="106"/>
    </row>
    <row r="92" spans="1:38" x14ac:dyDescent="0.2">
      <c r="A92" s="9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06"/>
      <c r="AI92" s="106"/>
      <c r="AJ92" s="106"/>
      <c r="AK92" s="106"/>
      <c r="AL92" s="106"/>
    </row>
    <row r="93" spans="1:38" x14ac:dyDescent="0.2">
      <c r="A93" s="9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06"/>
      <c r="AI93" s="106"/>
      <c r="AJ93" s="106"/>
      <c r="AK93" s="106"/>
      <c r="AL93" s="106"/>
    </row>
    <row r="94" spans="1:38" x14ac:dyDescent="0.2">
      <c r="A94" s="9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06"/>
      <c r="AI94" s="106"/>
      <c r="AJ94" s="106"/>
      <c r="AK94" s="106"/>
      <c r="AL94" s="106"/>
    </row>
    <row r="95" spans="1:38" x14ac:dyDescent="0.2">
      <c r="A95" s="9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06"/>
      <c r="AI95" s="106"/>
      <c r="AJ95" s="106"/>
      <c r="AK95" s="106"/>
      <c r="AL95" s="106"/>
    </row>
    <row r="96" spans="1:38" x14ac:dyDescent="0.2">
      <c r="A96" s="9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06"/>
      <c r="AI96" s="106"/>
      <c r="AJ96" s="106"/>
      <c r="AK96" s="106"/>
      <c r="AL96" s="106"/>
    </row>
    <row r="97" spans="1:38" x14ac:dyDescent="0.2">
      <c r="A97" s="9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06"/>
      <c r="AI97" s="106"/>
      <c r="AJ97" s="106"/>
      <c r="AK97" s="106"/>
      <c r="AL97" s="106"/>
    </row>
    <row r="98" spans="1:38" x14ac:dyDescent="0.2">
      <c r="A98" s="9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06"/>
      <c r="AI98" s="106"/>
      <c r="AJ98" s="106"/>
      <c r="AK98" s="106"/>
      <c r="AL98" s="106"/>
    </row>
    <row r="99" spans="1:38" x14ac:dyDescent="0.2">
      <c r="A99" s="9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06"/>
      <c r="AI99" s="106"/>
      <c r="AJ99" s="106"/>
      <c r="AK99" s="106"/>
      <c r="AL99" s="106"/>
    </row>
    <row r="100" spans="1:38" x14ac:dyDescent="0.2">
      <c r="A100" s="9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06"/>
      <c r="AI100" s="106"/>
      <c r="AJ100" s="106"/>
      <c r="AK100" s="106"/>
      <c r="AL100" s="106"/>
    </row>
    <row r="101" spans="1:38" x14ac:dyDescent="0.2">
      <c r="A101" s="9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06"/>
      <c r="AI101" s="106"/>
      <c r="AJ101" s="106"/>
      <c r="AK101" s="106"/>
      <c r="AL101" s="106"/>
    </row>
    <row r="102" spans="1:38" x14ac:dyDescent="0.2">
      <c r="A102" s="9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</row>
    <row r="103" spans="1:38" x14ac:dyDescent="0.2">
      <c r="A103" s="9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</row>
    <row r="104" spans="1:38" x14ac:dyDescent="0.2">
      <c r="A104" s="9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</row>
    <row r="105" spans="1:38" x14ac:dyDescent="0.2">
      <c r="A105" s="9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</row>
    <row r="106" spans="1:38" x14ac:dyDescent="0.2">
      <c r="A106" s="9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</row>
    <row r="107" spans="1:38" x14ac:dyDescent="0.2">
      <c r="A107" s="9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</row>
    <row r="108" spans="1:38" x14ac:dyDescent="0.2">
      <c r="A108" s="9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</row>
    <row r="109" spans="1:38" x14ac:dyDescent="0.2">
      <c r="A109" s="9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</row>
    <row r="110" spans="1:38" x14ac:dyDescent="0.2">
      <c r="A110" s="9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</row>
    <row r="111" spans="1:38" x14ac:dyDescent="0.2">
      <c r="A111" s="9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</row>
    <row r="112" spans="1:38" x14ac:dyDescent="0.2">
      <c r="A112" s="9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</row>
    <row r="113" spans="1:38" x14ac:dyDescent="0.2">
      <c r="A113" s="9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</row>
    <row r="114" spans="1:38" x14ac:dyDescent="0.2">
      <c r="A114" s="9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</row>
    <row r="115" spans="1:38" x14ac:dyDescent="0.2">
      <c r="A115" s="9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</row>
    <row r="116" spans="1:38" x14ac:dyDescent="0.2">
      <c r="A116" s="9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</row>
    <row r="117" spans="1:38" x14ac:dyDescent="0.2">
      <c r="A117" s="9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</row>
    <row r="118" spans="1:38" x14ac:dyDescent="0.2">
      <c r="A118" s="9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</row>
    <row r="119" spans="1:38" x14ac:dyDescent="0.2">
      <c r="A119" s="9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</row>
    <row r="120" spans="1:38" x14ac:dyDescent="0.2">
      <c r="A120" s="9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</row>
    <row r="121" spans="1:38" x14ac:dyDescent="0.2">
      <c r="A121" s="9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</row>
    <row r="122" spans="1:38" x14ac:dyDescent="0.2">
      <c r="A122" s="9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</row>
    <row r="123" spans="1:38" x14ac:dyDescent="0.2">
      <c r="A123" s="9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</row>
    <row r="124" spans="1:38" x14ac:dyDescent="0.2">
      <c r="A124" s="9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</row>
    <row r="125" spans="1:38" x14ac:dyDescent="0.2">
      <c r="A125" s="9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</row>
    <row r="126" spans="1:38" x14ac:dyDescent="0.2">
      <c r="A126" s="9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</row>
    <row r="127" spans="1:38" x14ac:dyDescent="0.2">
      <c r="A127" s="9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</row>
    <row r="128" spans="1:38" x14ac:dyDescent="0.2">
      <c r="A128" s="9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</row>
    <row r="129" spans="1:38" x14ac:dyDescent="0.2">
      <c r="A129" s="9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</row>
    <row r="130" spans="1:38" x14ac:dyDescent="0.2">
      <c r="A130" s="9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</row>
    <row r="131" spans="1:38" x14ac:dyDescent="0.2">
      <c r="A131" s="9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</row>
    <row r="132" spans="1:38" x14ac:dyDescent="0.2">
      <c r="A132" s="9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</row>
    <row r="133" spans="1:38" x14ac:dyDescent="0.2">
      <c r="A133" s="9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</row>
    <row r="134" spans="1:38" x14ac:dyDescent="0.2">
      <c r="A134" s="9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</row>
    <row r="135" spans="1:38" x14ac:dyDescent="0.2">
      <c r="A135" s="9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</row>
    <row r="136" spans="1:38" x14ac:dyDescent="0.2">
      <c r="A136" s="9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</row>
    <row r="137" spans="1:38" x14ac:dyDescent="0.2"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</row>
    <row r="138" spans="1:38" x14ac:dyDescent="0.2"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</row>
    <row r="139" spans="1:38" x14ac:dyDescent="0.2"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</row>
    <row r="140" spans="1:38" x14ac:dyDescent="0.2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</row>
    <row r="141" spans="1:38" x14ac:dyDescent="0.2"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</row>
    <row r="142" spans="1:38" x14ac:dyDescent="0.2"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</row>
    <row r="143" spans="1:38" x14ac:dyDescent="0.2"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</row>
    <row r="144" spans="1:38" x14ac:dyDescent="0.2"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</row>
    <row r="145" spans="2:38" x14ac:dyDescent="0.2"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</row>
    <row r="146" spans="2:38" x14ac:dyDescent="0.2"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</row>
    <row r="147" spans="2:38" x14ac:dyDescent="0.2"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</row>
    <row r="148" spans="2:38" x14ac:dyDescent="0.2"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</row>
    <row r="149" spans="2:38" x14ac:dyDescent="0.2"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</row>
    <row r="150" spans="2:38" x14ac:dyDescent="0.2"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</row>
    <row r="151" spans="2:38" x14ac:dyDescent="0.2"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</row>
    <row r="152" spans="2:38" x14ac:dyDescent="0.2"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</row>
    <row r="153" spans="2:38" x14ac:dyDescent="0.2"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</row>
    <row r="154" spans="2:38" x14ac:dyDescent="0.2"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</row>
    <row r="155" spans="2:38" x14ac:dyDescent="0.2"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</row>
    <row r="156" spans="2:38" x14ac:dyDescent="0.2"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</row>
  </sheetData>
  <mergeCells count="2">
    <mergeCell ref="P5:AH6"/>
    <mergeCell ref="A5:O6"/>
  </mergeCells>
  <phoneticPr fontId="6" type="noConversion"/>
  <conditionalFormatting sqref="AH8">
    <cfRule type="expression" dxfId="106" priority="1" stopIfTrue="1">
      <formula>$Z8=1</formula>
    </cfRule>
  </conditionalFormatting>
  <conditionalFormatting sqref="AH8 C8:AC8">
    <cfRule type="expression" dxfId="105" priority="893" stopIfTrue="1">
      <formula>#REF!=1</formula>
    </cfRule>
  </conditionalFormatting>
  <conditionalFormatting sqref="AD8">
    <cfRule type="expression" dxfId="104" priority="895" stopIfTrue="1">
      <formula>#REF!=1</formula>
    </cfRule>
  </conditionalFormatting>
  <conditionalFormatting sqref="AG8">
    <cfRule type="expression" dxfId="103" priority="896" stopIfTrue="1">
      <formula>#REF!=1</formula>
    </cfRule>
  </conditionalFormatting>
  <conditionalFormatting sqref="AD8:AG8">
    <cfRule type="expression" dxfId="102" priority="897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6" fitToWidth="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J145"/>
  <sheetViews>
    <sheetView showGridLines="0" zoomScaleNormal="100" workbookViewId="0">
      <pane xSplit="1" ySplit="8" topLeftCell="B9" activePane="bottomRight" state="frozen"/>
      <selection activeCell="AM3" sqref="AM3"/>
      <selection pane="topRight" activeCell="AM3" sqref="AM3"/>
      <selection pane="bottomLeft" activeCell="AM3" sqref="AM3"/>
      <selection pane="bottomRight" activeCell="B76" sqref="B76"/>
    </sheetView>
  </sheetViews>
  <sheetFormatPr defaultRowHeight="12.75" x14ac:dyDescent="0.2"/>
  <cols>
    <col min="1" max="1" width="44" style="391" customWidth="1"/>
    <col min="2" max="5" width="9.140625" style="391"/>
    <col min="6" max="6" width="8.7109375" style="391" customWidth="1"/>
    <col min="7" max="7" width="9.140625" style="391"/>
    <col min="8" max="8" width="7.85546875" style="391" customWidth="1"/>
    <col min="9" max="10" width="8.42578125" style="391" customWidth="1"/>
    <col min="11" max="11" width="8" style="391" customWidth="1"/>
    <col min="12" max="20" width="9.140625" style="391"/>
    <col min="21" max="21" width="8" style="391" customWidth="1"/>
    <col min="22" max="26" width="9.140625" style="391"/>
    <col min="27" max="27" width="7.28515625" style="391" customWidth="1"/>
    <col min="28" max="29" width="8.140625" style="391" customWidth="1"/>
    <col min="30" max="30" width="7.7109375" style="391" customWidth="1"/>
    <col min="31" max="31" width="8.140625" style="391" customWidth="1"/>
    <col min="32" max="32" width="9.140625" style="391"/>
    <col min="33" max="33" width="13.85546875" style="391" customWidth="1"/>
    <col min="34" max="16384" width="9.140625" style="391"/>
  </cols>
  <sheetData>
    <row r="1" spans="1:36" x14ac:dyDescent="0.2">
      <c r="A1" s="877" t="s">
        <v>624</v>
      </c>
    </row>
    <row r="2" spans="1:36" x14ac:dyDescent="0.2">
      <c r="A2" s="877" t="s">
        <v>625</v>
      </c>
    </row>
    <row r="3" spans="1:36" s="942" customFormat="1" ht="15" customHeight="1" x14ac:dyDescent="0.2">
      <c r="A3" s="1210" t="s">
        <v>457</v>
      </c>
      <c r="AF3" s="1211" t="s">
        <v>2237</v>
      </c>
    </row>
    <row r="4" spans="1:36" s="509" customFormat="1" ht="12" customHeight="1" x14ac:dyDescent="0.2"/>
    <row r="5" spans="1:36" s="509" customFormat="1" ht="18" customHeight="1" x14ac:dyDescent="0.2">
      <c r="A5" s="1942" t="s">
        <v>243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2"/>
      <c r="O5" s="1941" t="s">
        <v>244</v>
      </c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</row>
    <row r="6" spans="1:36" s="50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</row>
    <row r="7" spans="1:36" s="509" customFormat="1" ht="12" customHeight="1" thickBot="1" x14ac:dyDescent="0.25">
      <c r="AF7" s="511" t="s">
        <v>1041</v>
      </c>
    </row>
    <row r="8" spans="1:36" s="512" customFormat="1" ht="69.95" customHeight="1" thickBot="1" x14ac:dyDescent="0.25">
      <c r="A8" s="1355"/>
      <c r="B8" s="1309" t="s">
        <v>1538</v>
      </c>
      <c r="C8" s="1309" t="s">
        <v>1074</v>
      </c>
      <c r="D8" s="1309" t="s">
        <v>1033</v>
      </c>
      <c r="E8" s="1309" t="s">
        <v>1899</v>
      </c>
      <c r="F8" s="1309" t="s">
        <v>1900</v>
      </c>
      <c r="G8" s="1309" t="s">
        <v>1090</v>
      </c>
      <c r="H8" s="1309" t="s">
        <v>1976</v>
      </c>
      <c r="I8" s="1309" t="s">
        <v>1129</v>
      </c>
      <c r="J8" s="1309" t="s">
        <v>999</v>
      </c>
      <c r="K8" s="1309" t="s">
        <v>1908</v>
      </c>
      <c r="L8" s="1309" t="s">
        <v>1076</v>
      </c>
      <c r="M8" s="1309" t="s">
        <v>1102</v>
      </c>
      <c r="N8" s="1309" t="s">
        <v>1997</v>
      </c>
      <c r="O8" s="1309" t="s">
        <v>1881</v>
      </c>
      <c r="P8" s="1309" t="s">
        <v>1028</v>
      </c>
      <c r="Q8" s="1309" t="s">
        <v>1753</v>
      </c>
      <c r="R8" s="1309" t="s">
        <v>1077</v>
      </c>
      <c r="S8" s="1309" t="s">
        <v>1032</v>
      </c>
      <c r="T8" s="1309" t="s">
        <v>1031</v>
      </c>
      <c r="U8" s="1309" t="s">
        <v>1101</v>
      </c>
      <c r="V8" s="1309" t="s">
        <v>1934</v>
      </c>
      <c r="W8" s="1309" t="s">
        <v>1877</v>
      </c>
      <c r="X8" s="1309" t="s">
        <v>1100</v>
      </c>
      <c r="Y8" s="1309" t="s">
        <v>1073</v>
      </c>
      <c r="Z8" s="1309" t="s">
        <v>1488</v>
      </c>
      <c r="AA8" s="1309" t="s">
        <v>5</v>
      </c>
      <c r="AB8" s="1309" t="s">
        <v>1886</v>
      </c>
      <c r="AC8" s="1305" t="s">
        <v>1029</v>
      </c>
      <c r="AD8" s="1305" t="s">
        <v>1878</v>
      </c>
      <c r="AE8" s="1309" t="s">
        <v>1022</v>
      </c>
      <c r="AF8" s="1333" t="s">
        <v>1422</v>
      </c>
      <c r="AG8" s="517"/>
    </row>
    <row r="9" spans="1:36" s="63" customFormat="1" ht="27" customHeight="1" x14ac:dyDescent="0.2">
      <c r="A9" s="1756" t="s">
        <v>3881</v>
      </c>
      <c r="B9" s="1757">
        <v>173712.32473000002</v>
      </c>
      <c r="C9" s="1757">
        <v>103584.20778291671</v>
      </c>
      <c r="D9" s="1757">
        <v>322952.89923000004</v>
      </c>
      <c r="E9" s="1757">
        <v>26090.19572</v>
      </c>
      <c r="F9" s="1757">
        <v>79495.71706000001</v>
      </c>
      <c r="G9" s="1757">
        <v>604429.91941000009</v>
      </c>
      <c r="H9" s="1757">
        <v>804.95270000000028</v>
      </c>
      <c r="I9" s="1757">
        <v>5390.9421199999997</v>
      </c>
      <c r="J9" s="1757">
        <v>49089.284639999991</v>
      </c>
      <c r="K9" s="1757">
        <v>94021.181759999978</v>
      </c>
      <c r="L9" s="1757">
        <v>47966.632010000001</v>
      </c>
      <c r="M9" s="1757">
        <v>84281.184949999995</v>
      </c>
      <c r="N9" s="1757">
        <v>12865.628759999992</v>
      </c>
      <c r="O9" s="1757">
        <v>115386.49669999992</v>
      </c>
      <c r="P9" s="1757">
        <v>131440.15424000003</v>
      </c>
      <c r="Q9" s="1757">
        <v>38655.104680000004</v>
      </c>
      <c r="R9" s="1757">
        <v>94142.43237000001</v>
      </c>
      <c r="S9" s="1757">
        <v>37024.834640000008</v>
      </c>
      <c r="T9" s="1757">
        <v>39284.661009999996</v>
      </c>
      <c r="U9" s="1757">
        <v>32106.028480000001</v>
      </c>
      <c r="V9" s="1757">
        <v>107060.86407745504</v>
      </c>
      <c r="W9" s="1757">
        <v>21047.605140000003</v>
      </c>
      <c r="X9" s="1757">
        <v>34850.141999999993</v>
      </c>
      <c r="Y9" s="1757">
        <v>27804.511999999995</v>
      </c>
      <c r="Z9" s="1757">
        <v>62180.151569999995</v>
      </c>
      <c r="AA9" s="1757">
        <v>1203.80207</v>
      </c>
      <c r="AB9" s="1757">
        <v>13740.430239999992</v>
      </c>
      <c r="AC9" s="1757">
        <v>61609.818000000007</v>
      </c>
      <c r="AD9" s="1757">
        <v>1215.3421200000003</v>
      </c>
      <c r="AE9" s="1757">
        <v>16340.552149999998</v>
      </c>
      <c r="AF9" s="1757">
        <v>2439778.0023603728</v>
      </c>
      <c r="AG9" s="1758"/>
      <c r="AH9" s="1758"/>
      <c r="AI9" s="1758"/>
      <c r="AJ9" s="1758"/>
    </row>
    <row r="10" spans="1:36" ht="14.1" customHeight="1" x14ac:dyDescent="0.2">
      <c r="A10" s="103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6"/>
      <c r="AH10" s="106"/>
      <c r="AI10" s="106"/>
      <c r="AJ10" s="106"/>
    </row>
    <row r="11" spans="1:36" ht="14.1" customHeight="1" x14ac:dyDescent="0.2">
      <c r="A11" s="273" t="s">
        <v>1418</v>
      </c>
      <c r="B11" s="107">
        <v>1963.0840000000001</v>
      </c>
      <c r="C11" s="107">
        <v>1335.6719442621181</v>
      </c>
      <c r="D11" s="107">
        <v>4566.4695116928497</v>
      </c>
      <c r="E11" s="107">
        <v>42.763480000000001</v>
      </c>
      <c r="F11" s="107">
        <v>3681.3507500000001</v>
      </c>
      <c r="G11" s="107">
        <v>5874.816576241592</v>
      </c>
      <c r="H11" s="107">
        <v>1.68557</v>
      </c>
      <c r="I11" s="107">
        <v>177.74932519359072</v>
      </c>
      <c r="J11" s="107">
        <v>326.04053785231457</v>
      </c>
      <c r="K11" s="107">
        <v>1172.4913299999901</v>
      </c>
      <c r="L11" s="107">
        <v>142.59437</v>
      </c>
      <c r="M11" s="107">
        <v>27.974</v>
      </c>
      <c r="N11" s="107">
        <v>217.46172043329102</v>
      </c>
      <c r="O11" s="107">
        <v>2592.0545000000002</v>
      </c>
      <c r="P11" s="107">
        <v>2162.940820000018</v>
      </c>
      <c r="Q11" s="107">
        <v>562.25099999999998</v>
      </c>
      <c r="R11" s="107">
        <v>2524.5192000000002</v>
      </c>
      <c r="S11" s="107">
        <v>257.60732000000002</v>
      </c>
      <c r="T11" s="107">
        <v>886.14220999999998</v>
      </c>
      <c r="U11" s="107">
        <v>427.43526000000003</v>
      </c>
      <c r="V11" s="107">
        <v>393.94342357885972</v>
      </c>
      <c r="W11" s="107">
        <v>810.99662000000001</v>
      </c>
      <c r="X11" s="107">
        <v>485.49</v>
      </c>
      <c r="Y11" s="107">
        <v>638.30999999999995</v>
      </c>
      <c r="Z11" s="107">
        <v>2388.5623247000003</v>
      </c>
      <c r="AA11" s="107">
        <v>0</v>
      </c>
      <c r="AB11" s="107">
        <v>338.3796099999999</v>
      </c>
      <c r="AC11" s="107">
        <v>1457.508</v>
      </c>
      <c r="AD11" s="107">
        <v>10.20012</v>
      </c>
      <c r="AE11" s="107">
        <v>259.47462000000002</v>
      </c>
      <c r="AF11" s="107">
        <v>35725.968143954618</v>
      </c>
      <c r="AG11" s="106"/>
      <c r="AH11" s="106"/>
      <c r="AI11" s="106"/>
      <c r="AJ11" s="106"/>
    </row>
    <row r="12" spans="1:36" ht="14.1" customHeight="1" x14ac:dyDescent="0.2">
      <c r="A12" s="273" t="s">
        <v>1419</v>
      </c>
      <c r="B12" s="107">
        <v>94575.983599999992</v>
      </c>
      <c r="C12" s="107">
        <v>44457.966564474242</v>
      </c>
      <c r="D12" s="107">
        <v>146295.04307623539</v>
      </c>
      <c r="E12" s="107">
        <v>13891.32609</v>
      </c>
      <c r="F12" s="107">
        <v>29755.220280000001</v>
      </c>
      <c r="G12" s="107">
        <v>315809.58571207116</v>
      </c>
      <c r="H12" s="107">
        <v>242.94316000000003</v>
      </c>
      <c r="I12" s="107">
        <v>2622.3602585299514</v>
      </c>
      <c r="J12" s="107">
        <v>23688.453701211161</v>
      </c>
      <c r="K12" s="107">
        <v>47352.703269999998</v>
      </c>
      <c r="L12" s="107">
        <v>24283.391970000001</v>
      </c>
      <c r="M12" s="107">
        <v>39393.743950000004</v>
      </c>
      <c r="N12" s="107">
        <v>4880.9219291077488</v>
      </c>
      <c r="O12" s="107">
        <v>52774.699429999899</v>
      </c>
      <c r="P12" s="107">
        <v>53843.419040002897</v>
      </c>
      <c r="Q12" s="107">
        <v>18301.751</v>
      </c>
      <c r="R12" s="107">
        <v>37675.850650000008</v>
      </c>
      <c r="S12" s="107">
        <v>21175.298269999999</v>
      </c>
      <c r="T12" s="107">
        <v>20583.762350000001</v>
      </c>
      <c r="U12" s="107">
        <v>17710.70336</v>
      </c>
      <c r="V12" s="107">
        <v>70654.326574552251</v>
      </c>
      <c r="W12" s="107">
        <v>10120.968000000001</v>
      </c>
      <c r="X12" s="107">
        <v>19990.838</v>
      </c>
      <c r="Y12" s="107">
        <v>21785.59</v>
      </c>
      <c r="Z12" s="107">
        <v>26858.2540095</v>
      </c>
      <c r="AA12" s="107">
        <v>696.45600000000002</v>
      </c>
      <c r="AB12" s="107">
        <v>7655.155669999991</v>
      </c>
      <c r="AC12" s="107">
        <v>24753.043000000001</v>
      </c>
      <c r="AD12" s="107">
        <v>919.78252000000009</v>
      </c>
      <c r="AE12" s="107">
        <v>5943.6533499999978</v>
      </c>
      <c r="AF12" s="107">
        <v>1198693.1947856848</v>
      </c>
      <c r="AG12" s="106"/>
      <c r="AH12" s="106"/>
      <c r="AI12" s="106"/>
      <c r="AJ12" s="106"/>
    </row>
    <row r="13" spans="1:36" ht="14.1" customHeight="1" x14ac:dyDescent="0.2">
      <c r="A13" s="273" t="s">
        <v>1420</v>
      </c>
      <c r="B13" s="107">
        <v>660.09100000000001</v>
      </c>
      <c r="C13" s="107">
        <v>9795.1398181967979</v>
      </c>
      <c r="D13" s="107">
        <v>14883.239676663523</v>
      </c>
      <c r="E13" s="107">
        <v>-22.95504</v>
      </c>
      <c r="F13" s="107">
        <v>1407.0916399999999</v>
      </c>
      <c r="G13" s="107">
        <v>5461.0668656221169</v>
      </c>
      <c r="H13" s="107">
        <v>0</v>
      </c>
      <c r="I13" s="107">
        <v>101.46941274551813</v>
      </c>
      <c r="J13" s="107">
        <v>1259.2605078601575</v>
      </c>
      <c r="K13" s="107">
        <v>576.89803000000006</v>
      </c>
      <c r="L13" s="107">
        <v>96.367740000000012</v>
      </c>
      <c r="M13" s="107">
        <v>1437.383</v>
      </c>
      <c r="N13" s="107">
        <v>61.919424313027498</v>
      </c>
      <c r="O13" s="107">
        <v>1631.7825</v>
      </c>
      <c r="P13" s="107">
        <v>1819.7272499999949</v>
      </c>
      <c r="Q13" s="107">
        <v>1624.903</v>
      </c>
      <c r="R13" s="107">
        <v>1688.81567</v>
      </c>
      <c r="S13" s="107">
        <v>759.16681999999992</v>
      </c>
      <c r="T13" s="107">
        <v>325.46492999999998</v>
      </c>
      <c r="U13" s="107">
        <v>191.47029999999998</v>
      </c>
      <c r="V13" s="107">
        <v>408.54786639217019</v>
      </c>
      <c r="W13" s="107">
        <v>577.17600000000004</v>
      </c>
      <c r="X13" s="107">
        <v>680.92100000000005</v>
      </c>
      <c r="Y13" s="107">
        <v>367.99299999999999</v>
      </c>
      <c r="Z13" s="107">
        <v>996.0949546999999</v>
      </c>
      <c r="AA13" s="107">
        <v>0</v>
      </c>
      <c r="AB13" s="107">
        <v>90.045020000000022</v>
      </c>
      <c r="AC13" s="107">
        <v>819.42399999999998</v>
      </c>
      <c r="AD13" s="107">
        <v>3.8256999999999999</v>
      </c>
      <c r="AE13" s="107">
        <v>81.140940000000001</v>
      </c>
      <c r="AF13" s="107">
        <v>47783.471026493302</v>
      </c>
      <c r="AG13" s="106"/>
      <c r="AH13" s="106"/>
      <c r="AI13" s="106"/>
      <c r="AJ13" s="106"/>
    </row>
    <row r="14" spans="1:36" ht="14.1" customHeight="1" x14ac:dyDescent="0.2">
      <c r="A14" s="273" t="s">
        <v>59</v>
      </c>
      <c r="B14" s="107">
        <v>7829.1880000000001</v>
      </c>
      <c r="C14" s="107">
        <v>6731.0420363661096</v>
      </c>
      <c r="D14" s="107">
        <v>27223.931408950033</v>
      </c>
      <c r="E14" s="107">
        <v>2114.09636</v>
      </c>
      <c r="F14" s="107">
        <v>10212.469819999998</v>
      </c>
      <c r="G14" s="107">
        <v>47218.729431159547</v>
      </c>
      <c r="H14" s="107">
        <v>14.940990000000001</v>
      </c>
      <c r="I14" s="107">
        <v>234.99536103895062</v>
      </c>
      <c r="J14" s="107">
        <v>4903.6230744120121</v>
      </c>
      <c r="K14" s="107">
        <v>8799.9487800000006</v>
      </c>
      <c r="L14" s="107">
        <v>3006.02729</v>
      </c>
      <c r="M14" s="107">
        <v>9694.4809999999998</v>
      </c>
      <c r="N14" s="107">
        <v>1092.3144493731911</v>
      </c>
      <c r="O14" s="107">
        <v>10096.756539999998</v>
      </c>
      <c r="P14" s="107">
        <v>13008.06233000017</v>
      </c>
      <c r="Q14" s="107">
        <v>3147.665</v>
      </c>
      <c r="R14" s="107">
        <v>8871.9302499999994</v>
      </c>
      <c r="S14" s="107">
        <v>2387.1152299999999</v>
      </c>
      <c r="T14" s="107">
        <v>3094.6257099999998</v>
      </c>
      <c r="U14" s="107">
        <v>1286.28277</v>
      </c>
      <c r="V14" s="107">
        <v>3869.9787670178607</v>
      </c>
      <c r="W14" s="107">
        <v>2743.4360000000001</v>
      </c>
      <c r="X14" s="107">
        <v>2563.6970000000001</v>
      </c>
      <c r="Y14" s="107">
        <v>2398.866</v>
      </c>
      <c r="Z14" s="107">
        <v>5267.211164100001</v>
      </c>
      <c r="AA14" s="107">
        <v>58.729880000000001</v>
      </c>
      <c r="AB14" s="107">
        <v>537.51751999999999</v>
      </c>
      <c r="AC14" s="107">
        <v>7026.6170000000002</v>
      </c>
      <c r="AD14" s="107">
        <v>19.080940000000002</v>
      </c>
      <c r="AE14" s="107">
        <v>1642.8957700000003</v>
      </c>
      <c r="AF14" s="107">
        <v>197096.25587241785</v>
      </c>
      <c r="AG14" s="106"/>
      <c r="AH14" s="106"/>
      <c r="AI14" s="106"/>
      <c r="AJ14" s="106"/>
    </row>
    <row r="15" spans="1:36" ht="14.1" customHeight="1" x14ac:dyDescent="0.2">
      <c r="A15" s="273" t="s">
        <v>1526</v>
      </c>
      <c r="B15" s="107">
        <v>56443.508000000002</v>
      </c>
      <c r="C15" s="107">
        <v>24443.435711721213</v>
      </c>
      <c r="D15" s="107">
        <v>78924.336787126682</v>
      </c>
      <c r="E15" s="107">
        <v>7247.1871900000006</v>
      </c>
      <c r="F15" s="107">
        <v>16729.39532</v>
      </c>
      <c r="G15" s="107">
        <v>158941.03801981336</v>
      </c>
      <c r="H15" s="107">
        <v>226.09</v>
      </c>
      <c r="I15" s="107">
        <v>625.64496991719807</v>
      </c>
      <c r="J15" s="107">
        <v>10693.394125202427</v>
      </c>
      <c r="K15" s="107">
        <v>21966.227859999999</v>
      </c>
      <c r="L15" s="107">
        <v>10671.180420000001</v>
      </c>
      <c r="M15" s="107">
        <v>26968.809000000001</v>
      </c>
      <c r="N15" s="107">
        <v>3145.5867670954472</v>
      </c>
      <c r="O15" s="107">
        <v>28099.02361</v>
      </c>
      <c r="P15" s="107">
        <v>33389.649879996789</v>
      </c>
      <c r="Q15" s="107">
        <v>8596.3196800000005</v>
      </c>
      <c r="R15" s="107">
        <v>22464.386210000001</v>
      </c>
      <c r="S15" s="107">
        <v>8523.8036699999993</v>
      </c>
      <c r="T15" s="107">
        <v>7757.0381900000002</v>
      </c>
      <c r="U15" s="107">
        <v>9616.9843599999986</v>
      </c>
      <c r="V15" s="107">
        <v>23853.603496152082</v>
      </c>
      <c r="W15" s="107">
        <v>5224.8241999999982</v>
      </c>
      <c r="X15" s="107">
        <v>7281.8119999999999</v>
      </c>
      <c r="Y15" s="107">
        <v>1529.046</v>
      </c>
      <c r="Z15" s="107">
        <v>13435.046844699998</v>
      </c>
      <c r="AA15" s="107">
        <v>445.53818999999999</v>
      </c>
      <c r="AB15" s="107">
        <v>4291.8542700000035</v>
      </c>
      <c r="AC15" s="107">
        <v>12594.616</v>
      </c>
      <c r="AD15" s="107">
        <v>201.34841</v>
      </c>
      <c r="AE15" s="107">
        <v>3701.99215</v>
      </c>
      <c r="AF15" s="107">
        <v>608032.72133172525</v>
      </c>
      <c r="AG15" s="106"/>
      <c r="AH15" s="106"/>
      <c r="AI15" s="106"/>
      <c r="AJ15" s="106"/>
    </row>
    <row r="16" spans="1:36" ht="14.1" customHeight="1" x14ac:dyDescent="0.2">
      <c r="A16" s="273" t="s">
        <v>1527</v>
      </c>
      <c r="B16" s="107">
        <v>7426.5079999999998</v>
      </c>
      <c r="C16" s="107">
        <v>10588.43533546451</v>
      </c>
      <c r="D16" s="107">
        <v>25641.023161229041</v>
      </c>
      <c r="E16" s="107">
        <v>1258.20694</v>
      </c>
      <c r="F16" s="107">
        <v>11326.107109999999</v>
      </c>
      <c r="G16" s="107">
        <v>43531.548018920228</v>
      </c>
      <c r="H16" s="107">
        <v>178.97800000000001</v>
      </c>
      <c r="I16" s="107">
        <v>1212.2664273672501</v>
      </c>
      <c r="J16" s="107">
        <v>5401.6023945303696</v>
      </c>
      <c r="K16" s="107">
        <v>5629.0466400000005</v>
      </c>
      <c r="L16" s="107">
        <v>4187.1995999999999</v>
      </c>
      <c r="M16" s="107">
        <v>2937.913</v>
      </c>
      <c r="N16" s="107">
        <v>2059.7317671228743</v>
      </c>
      <c r="O16" s="107">
        <v>13881.435310000001</v>
      </c>
      <c r="P16" s="107">
        <v>15554.22768000012</v>
      </c>
      <c r="Q16" s="107">
        <v>4121.1890000000003</v>
      </c>
      <c r="R16" s="107">
        <v>13119.71819</v>
      </c>
      <c r="S16" s="107">
        <v>2931.1644700000002</v>
      </c>
      <c r="T16" s="107">
        <v>4238.5113699999993</v>
      </c>
      <c r="U16" s="107">
        <v>1820.9964299999999</v>
      </c>
      <c r="V16" s="107">
        <v>6072.4136719239614</v>
      </c>
      <c r="W16" s="107">
        <v>1548.8436100000004</v>
      </c>
      <c r="X16" s="107">
        <v>2643.527</v>
      </c>
      <c r="Y16" s="107">
        <v>745.26499999999999</v>
      </c>
      <c r="Z16" s="107">
        <v>10207.2378247</v>
      </c>
      <c r="AA16" s="107">
        <v>3.0779999999999998</v>
      </c>
      <c r="AB16" s="107">
        <v>402.91191999999978</v>
      </c>
      <c r="AC16" s="107">
        <v>7517.4809999999998</v>
      </c>
      <c r="AD16" s="107">
        <v>22.267749999999999</v>
      </c>
      <c r="AE16" s="107">
        <v>3155.2942799999996</v>
      </c>
      <c r="AF16" s="107">
        <v>209364.1289012584</v>
      </c>
      <c r="AG16" s="106"/>
      <c r="AH16" s="106"/>
      <c r="AI16" s="106"/>
      <c r="AJ16" s="106"/>
    </row>
    <row r="17" spans="1:36" ht="14.1" customHeight="1" x14ac:dyDescent="0.2">
      <c r="A17" s="273" t="s">
        <v>1528</v>
      </c>
      <c r="B17" s="107">
        <v>1070.6079999999999</v>
      </c>
      <c r="C17" s="107">
        <v>676.77626254097811</v>
      </c>
      <c r="D17" s="107">
        <v>1669.436543964079</v>
      </c>
      <c r="E17" s="107">
        <v>272.02666999999997</v>
      </c>
      <c r="F17" s="107">
        <v>2570.2601199999999</v>
      </c>
      <c r="G17" s="107">
        <v>2370.6224229093355</v>
      </c>
      <c r="H17" s="107">
        <v>4.4049799999999992</v>
      </c>
      <c r="I17" s="107">
        <v>67.199800575351489</v>
      </c>
      <c r="J17" s="107">
        <v>263.99795212028516</v>
      </c>
      <c r="K17" s="107">
        <v>1260.7816699999998</v>
      </c>
      <c r="L17" s="107">
        <v>47.621480000000005</v>
      </c>
      <c r="M17" s="107">
        <v>48.247999999999998</v>
      </c>
      <c r="N17" s="107">
        <v>137.27357398416532</v>
      </c>
      <c r="O17" s="107">
        <v>2381.5292300000001</v>
      </c>
      <c r="P17" s="107">
        <v>1635.1613300000311</v>
      </c>
      <c r="Q17" s="107">
        <v>565.53099999999995</v>
      </c>
      <c r="R17" s="107">
        <v>1762.0228500000001</v>
      </c>
      <c r="S17" s="107">
        <v>600.18659000000002</v>
      </c>
      <c r="T17" s="107">
        <v>884.69475</v>
      </c>
      <c r="U17" s="107">
        <v>287.79063000000002</v>
      </c>
      <c r="V17" s="107">
        <v>134.54440592896188</v>
      </c>
      <c r="W17" s="107">
        <v>596.08399999999983</v>
      </c>
      <c r="X17" s="107">
        <v>321.49599999999998</v>
      </c>
      <c r="Y17" s="107">
        <v>190.99100000000001</v>
      </c>
      <c r="Z17" s="107">
        <v>1327.9685747000001</v>
      </c>
      <c r="AA17" s="107">
        <v>0</v>
      </c>
      <c r="AB17" s="107">
        <v>121.29063000000001</v>
      </c>
      <c r="AC17" s="107">
        <v>584.77200000000005</v>
      </c>
      <c r="AD17" s="107">
        <v>16.781230000000001</v>
      </c>
      <c r="AE17" s="107">
        <v>125.21704</v>
      </c>
      <c r="AF17" s="107">
        <v>21995.318736723188</v>
      </c>
      <c r="AG17" s="106"/>
      <c r="AH17" s="106"/>
      <c r="AI17" s="106"/>
      <c r="AJ17" s="106"/>
    </row>
    <row r="18" spans="1:36" ht="14.1" customHeight="1" x14ac:dyDescent="0.2">
      <c r="A18" s="273" t="s">
        <v>1619</v>
      </c>
      <c r="B18" s="107">
        <v>1644.8389999999999</v>
      </c>
      <c r="C18" s="107">
        <v>1947.8282378961858</v>
      </c>
      <c r="D18" s="107">
        <v>1748.7055510283128</v>
      </c>
      <c r="E18" s="107">
        <v>120.53819</v>
      </c>
      <c r="F18" s="107">
        <v>253.13785999999999</v>
      </c>
      <c r="G18" s="107">
        <v>4273.574178336894</v>
      </c>
      <c r="H18" s="107">
        <v>0</v>
      </c>
      <c r="I18" s="107">
        <v>70.694824645509996</v>
      </c>
      <c r="J18" s="107">
        <v>717.90121298264114</v>
      </c>
      <c r="K18" s="107">
        <v>42.438720000000004</v>
      </c>
      <c r="L18" s="107">
        <v>360.03045000000003</v>
      </c>
      <c r="M18" s="107">
        <v>3329.95</v>
      </c>
      <c r="N18" s="107">
        <v>72.520381367756841</v>
      </c>
      <c r="O18" s="107">
        <v>102.10411999999999</v>
      </c>
      <c r="P18" s="107">
        <v>2128.8279700000007</v>
      </c>
      <c r="Q18" s="107">
        <v>508.18</v>
      </c>
      <c r="R18" s="107">
        <v>921.54320000000007</v>
      </c>
      <c r="S18" s="107">
        <v>143.31740999999997</v>
      </c>
      <c r="T18" s="107">
        <v>265.49723</v>
      </c>
      <c r="U18" s="107">
        <v>81.269939999999991</v>
      </c>
      <c r="V18" s="107">
        <v>39.17231284250316</v>
      </c>
      <c r="W18" s="107">
        <v>10.312299999999999</v>
      </c>
      <c r="X18" s="107">
        <v>93.716999999999999</v>
      </c>
      <c r="Y18" s="107">
        <v>51.921999999999997</v>
      </c>
      <c r="Z18" s="107">
        <v>810.31674879999991</v>
      </c>
      <c r="AA18" s="107">
        <v>0</v>
      </c>
      <c r="AB18" s="107">
        <v>2.79739</v>
      </c>
      <c r="AC18" s="107">
        <v>1486.777</v>
      </c>
      <c r="AD18" s="107">
        <v>0</v>
      </c>
      <c r="AE18" s="107">
        <v>65.910089999999997</v>
      </c>
      <c r="AF18" s="107">
        <v>21293.823317899802</v>
      </c>
      <c r="AG18" s="106"/>
      <c r="AH18" s="106"/>
      <c r="AI18" s="106"/>
      <c r="AJ18" s="106"/>
    </row>
    <row r="19" spans="1:36" ht="14.1" customHeight="1" x14ac:dyDescent="0.2">
      <c r="A19" s="88" t="s">
        <v>748</v>
      </c>
      <c r="B19" s="107">
        <v>245.20599999999999</v>
      </c>
      <c r="C19" s="107">
        <v>209.33518213114755</v>
      </c>
      <c r="D19" s="107">
        <v>1257.5360513908593</v>
      </c>
      <c r="E19" s="107">
        <v>34.36159</v>
      </c>
      <c r="F19" s="107">
        <v>201.53932999999998</v>
      </c>
      <c r="G19" s="107">
        <v>1385.5151785208748</v>
      </c>
      <c r="H19" s="107">
        <v>3.4392</v>
      </c>
      <c r="I19" s="107">
        <v>122.94520754178767</v>
      </c>
      <c r="J19" s="107">
        <v>140.96991280185782</v>
      </c>
      <c r="K19" s="107">
        <v>179.97130999999999</v>
      </c>
      <c r="L19" s="107">
        <v>45.397199999999998</v>
      </c>
      <c r="M19" s="107">
        <v>78.427999999999997</v>
      </c>
      <c r="N19" s="107">
        <v>68.487493461386492</v>
      </c>
      <c r="O19" s="107">
        <v>287.74054999999998</v>
      </c>
      <c r="P19" s="107">
        <v>446.54907999999995</v>
      </c>
      <c r="Q19" s="107">
        <v>51.698999999999998</v>
      </c>
      <c r="R19" s="107">
        <v>341.92538999999999</v>
      </c>
      <c r="S19" s="107">
        <v>38.611239999999995</v>
      </c>
      <c r="T19" s="107">
        <v>48.458559999999999</v>
      </c>
      <c r="U19" s="107">
        <v>52.60333</v>
      </c>
      <c r="V19" s="107">
        <v>67.873894863387974</v>
      </c>
      <c r="W19" s="107">
        <v>42.234110000000001</v>
      </c>
      <c r="X19" s="107">
        <v>74.899000000000001</v>
      </c>
      <c r="Y19" s="107">
        <v>17.071999999999999</v>
      </c>
      <c r="Z19" s="107">
        <v>158.62728470000002</v>
      </c>
      <c r="AA19" s="107">
        <v>0</v>
      </c>
      <c r="AB19" s="107">
        <v>33.983660000000008</v>
      </c>
      <c r="AC19" s="107">
        <v>142.22999999999999</v>
      </c>
      <c r="AD19" s="107">
        <v>0.28799999999999998</v>
      </c>
      <c r="AE19" s="107">
        <v>86.421509999999998</v>
      </c>
      <c r="AF19" s="107">
        <v>5864.3482654113004</v>
      </c>
      <c r="AG19" s="106"/>
      <c r="AH19" s="106"/>
      <c r="AI19" s="106"/>
      <c r="AJ19" s="106"/>
    </row>
    <row r="20" spans="1:36" ht="14.1" customHeight="1" x14ac:dyDescent="0.2">
      <c r="A20" s="88" t="s">
        <v>749</v>
      </c>
      <c r="B20" s="107">
        <v>240.215</v>
      </c>
      <c r="C20" s="107">
        <v>267.16253409836116</v>
      </c>
      <c r="D20" s="107">
        <v>986.83766421300754</v>
      </c>
      <c r="E20" s="107">
        <v>126.48800999999999</v>
      </c>
      <c r="F20" s="107">
        <v>259.19232999999997</v>
      </c>
      <c r="G20" s="107">
        <v>759.7167090684826</v>
      </c>
      <c r="H20" s="107">
        <v>1.1992</v>
      </c>
      <c r="I20" s="107">
        <v>134.58364824068749</v>
      </c>
      <c r="J20" s="107">
        <v>174.6767977514061</v>
      </c>
      <c r="K20" s="107">
        <v>687.50745999999992</v>
      </c>
      <c r="L20" s="107">
        <v>35.334089999999996</v>
      </c>
      <c r="M20" s="107">
        <v>57.601999999999997</v>
      </c>
      <c r="N20" s="107">
        <v>57.214050281191426</v>
      </c>
      <c r="O20" s="107">
        <v>443.66546999999997</v>
      </c>
      <c r="P20" s="107">
        <v>552.547449999999</v>
      </c>
      <c r="Q20" s="107">
        <v>107.542</v>
      </c>
      <c r="R20" s="107">
        <v>166.33198999999999</v>
      </c>
      <c r="S20" s="107">
        <v>70.921469999999999</v>
      </c>
      <c r="T20" s="107">
        <v>98.622699999999995</v>
      </c>
      <c r="U20" s="107">
        <v>399.71479999999997</v>
      </c>
      <c r="V20" s="107">
        <v>242.36900903907519</v>
      </c>
      <c r="W20" s="107">
        <v>92.626950000000022</v>
      </c>
      <c r="X20" s="107">
        <v>100.45</v>
      </c>
      <c r="Y20" s="107">
        <v>25.065999999999999</v>
      </c>
      <c r="Z20" s="107">
        <v>121.50623470000001</v>
      </c>
      <c r="AA20" s="107">
        <v>0</v>
      </c>
      <c r="AB20" s="107">
        <v>70.35693000000002</v>
      </c>
      <c r="AC20" s="107">
        <v>201.518</v>
      </c>
      <c r="AD20" s="107">
        <v>1.4565599999999999</v>
      </c>
      <c r="AE20" s="107">
        <v>116.03196000000001</v>
      </c>
      <c r="AF20" s="107">
        <v>6598.4570173922093</v>
      </c>
      <c r="AG20" s="106"/>
      <c r="AH20" s="106"/>
      <c r="AI20" s="106"/>
      <c r="AJ20" s="106"/>
    </row>
    <row r="21" spans="1:36" ht="14.1" customHeight="1" x14ac:dyDescent="0.2">
      <c r="A21" s="88" t="s">
        <v>30</v>
      </c>
      <c r="B21" s="107">
        <v>1346.806</v>
      </c>
      <c r="C21" s="107">
        <v>2813.7219836885411</v>
      </c>
      <c r="D21" s="107">
        <v>18737.976830672524</v>
      </c>
      <c r="E21" s="107">
        <v>806.98810000000003</v>
      </c>
      <c r="F21" s="107">
        <v>2822.4920299999999</v>
      </c>
      <c r="G21" s="107">
        <v>17941.348187207364</v>
      </c>
      <c r="H21" s="107">
        <v>131.27160000000001</v>
      </c>
      <c r="I21" s="107">
        <v>21.032884204203501</v>
      </c>
      <c r="J21" s="107">
        <v>1316.0623421371677</v>
      </c>
      <c r="K21" s="107">
        <v>5773.1918099999994</v>
      </c>
      <c r="L21" s="107">
        <v>5071.2902300000005</v>
      </c>
      <c r="M21" s="107">
        <v>153.673</v>
      </c>
      <c r="N21" s="107">
        <v>1050.5737174930262</v>
      </c>
      <c r="O21" s="107">
        <v>2420.34402</v>
      </c>
      <c r="P21" s="107">
        <v>6175.0170700000099</v>
      </c>
      <c r="Q21" s="107">
        <v>933.37900000000002</v>
      </c>
      <c r="R21" s="107">
        <v>4438.4130300000006</v>
      </c>
      <c r="S21" s="107">
        <v>49.699550000000002</v>
      </c>
      <c r="T21" s="107">
        <v>1141.3894000000003</v>
      </c>
      <c r="U21" s="107">
        <v>181.48228</v>
      </c>
      <c r="V21" s="107">
        <v>1236.7123849180323</v>
      </c>
      <c r="W21" s="107">
        <v>275.11935000000005</v>
      </c>
      <c r="X21" s="107">
        <v>477.51900000000001</v>
      </c>
      <c r="Y21" s="107">
        <v>39.128</v>
      </c>
      <c r="Z21" s="107">
        <v>426.34400469999997</v>
      </c>
      <c r="AA21" s="107">
        <v>0</v>
      </c>
      <c r="AB21" s="107">
        <v>24.506620000000002</v>
      </c>
      <c r="AC21" s="107">
        <v>4872.0420000000004</v>
      </c>
      <c r="AD21" s="107">
        <v>8.7970900000000007</v>
      </c>
      <c r="AE21" s="107">
        <v>1047.2204899999999</v>
      </c>
      <c r="AF21" s="107">
        <v>81733.542005020863</v>
      </c>
      <c r="AG21" s="106"/>
      <c r="AH21" s="106"/>
      <c r="AI21" s="106"/>
      <c r="AJ21" s="106"/>
    </row>
    <row r="22" spans="1:36" ht="14.1" customHeight="1" x14ac:dyDescent="0.2">
      <c r="A22" s="273" t="s">
        <v>1421</v>
      </c>
      <c r="B22" s="107">
        <v>266.28812999999502</v>
      </c>
      <c r="C22" s="107">
        <v>317.69217207650297</v>
      </c>
      <c r="D22" s="107">
        <v>1018.3629668337215</v>
      </c>
      <c r="E22" s="107">
        <v>199.16814000000002</v>
      </c>
      <c r="F22" s="107">
        <v>277.46046999999999</v>
      </c>
      <c r="G22" s="107">
        <v>862.35811012896193</v>
      </c>
      <c r="H22" s="107">
        <v>0</v>
      </c>
      <c r="I22" s="107">
        <v>0</v>
      </c>
      <c r="J22" s="107">
        <v>203.30208113819387</v>
      </c>
      <c r="K22" s="107">
        <v>579.97487999999998</v>
      </c>
      <c r="L22" s="107">
        <v>20.19717</v>
      </c>
      <c r="M22" s="107">
        <v>152.97999999999999</v>
      </c>
      <c r="N22" s="107">
        <v>21.623485966889714</v>
      </c>
      <c r="O22" s="107">
        <v>675.36142000000007</v>
      </c>
      <c r="P22" s="107">
        <v>724.02433999999903</v>
      </c>
      <c r="Q22" s="107">
        <v>134.69499999999999</v>
      </c>
      <c r="R22" s="107">
        <v>166.97574</v>
      </c>
      <c r="S22" s="107">
        <v>87.942600000005953</v>
      </c>
      <c r="T22" s="107">
        <v>-39.546390000000002</v>
      </c>
      <c r="U22" s="107">
        <v>49.295020000000001</v>
      </c>
      <c r="V22" s="107">
        <v>87.378270245901632</v>
      </c>
      <c r="W22" s="107">
        <v>-995.01599999999996</v>
      </c>
      <c r="X22" s="107">
        <v>135.77600000000001</v>
      </c>
      <c r="Y22" s="107">
        <v>15.263</v>
      </c>
      <c r="Z22" s="107">
        <v>182.98160000000001</v>
      </c>
      <c r="AA22" s="107">
        <v>0</v>
      </c>
      <c r="AB22" s="107">
        <v>171.631</v>
      </c>
      <c r="AC22" s="107">
        <v>153.79</v>
      </c>
      <c r="AD22" s="107">
        <v>11.5138</v>
      </c>
      <c r="AE22" s="107">
        <v>115.29995000000001</v>
      </c>
      <c r="AF22" s="107">
        <v>5596.7729563901703</v>
      </c>
      <c r="AG22" s="106"/>
      <c r="AH22" s="106"/>
      <c r="AI22" s="106"/>
      <c r="AJ22" s="106"/>
    </row>
    <row r="23" spans="1:36" ht="14.1" customHeight="1" x14ac:dyDescent="0.2">
      <c r="A23" s="89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6"/>
      <c r="AH23" s="106"/>
      <c r="AI23" s="106"/>
      <c r="AJ23" s="106"/>
    </row>
    <row r="24" spans="1:36" ht="27" customHeight="1" x14ac:dyDescent="0.2">
      <c r="A24" s="1551" t="s">
        <v>3882</v>
      </c>
      <c r="B24" s="1552"/>
      <c r="C24" s="1552"/>
      <c r="D24" s="1552"/>
      <c r="E24" s="1552"/>
      <c r="F24" s="1552"/>
      <c r="G24" s="1552"/>
      <c r="H24" s="1552"/>
      <c r="I24" s="1552"/>
      <c r="J24" s="1552"/>
      <c r="K24" s="1552"/>
      <c r="L24" s="1552"/>
      <c r="M24" s="1552"/>
      <c r="N24" s="1552"/>
      <c r="O24" s="1552"/>
      <c r="P24" s="1552"/>
      <c r="Q24" s="1552"/>
      <c r="R24" s="1552"/>
      <c r="S24" s="1552"/>
      <c r="T24" s="1552"/>
      <c r="U24" s="1552"/>
      <c r="V24" s="1552"/>
      <c r="W24" s="1552"/>
      <c r="X24" s="1552"/>
      <c r="Y24" s="1552"/>
      <c r="Z24" s="1552"/>
      <c r="AA24" s="1552"/>
      <c r="AB24" s="1552"/>
      <c r="AC24" s="1552"/>
      <c r="AD24" s="1552"/>
      <c r="AE24" s="1552"/>
      <c r="AF24" s="1552"/>
      <c r="AG24" s="106"/>
      <c r="AH24" s="106"/>
      <c r="AI24" s="106"/>
      <c r="AJ24" s="106"/>
    </row>
    <row r="25" spans="1:36" ht="14.1" customHeight="1" x14ac:dyDescent="0.2">
      <c r="A25" s="103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6"/>
      <c r="AH25" s="106"/>
      <c r="AI25" s="106"/>
      <c r="AJ25" s="106"/>
    </row>
    <row r="26" spans="1:36" ht="14.1" customHeight="1" x14ac:dyDescent="0.2">
      <c r="A26" s="273" t="s">
        <v>1523</v>
      </c>
      <c r="B26" s="107">
        <v>988.9043347245256</v>
      </c>
      <c r="C26" s="107">
        <v>1032.090292335535</v>
      </c>
      <c r="D26" s="107">
        <v>2643.9795499999996</v>
      </c>
      <c r="E26" s="107">
        <v>126.13402000000001</v>
      </c>
      <c r="F26" s="107">
        <v>1701.6706200000001</v>
      </c>
      <c r="G26" s="107">
        <v>3454.6632000000427</v>
      </c>
      <c r="H26" s="107">
        <v>0</v>
      </c>
      <c r="I26" s="107">
        <v>51.940460000000002</v>
      </c>
      <c r="J26" s="107">
        <v>317.59594645465546</v>
      </c>
      <c r="K26" s="107">
        <v>1611.2199800000001</v>
      </c>
      <c r="L26" s="107">
        <v>60.953649999999996</v>
      </c>
      <c r="M26" s="107">
        <v>2.9274300000000002</v>
      </c>
      <c r="N26" s="107">
        <v>126.58320000000001</v>
      </c>
      <c r="O26" s="107">
        <v>1718.4898700000044</v>
      </c>
      <c r="P26" s="107">
        <v>1235.9807899999989</v>
      </c>
      <c r="Q26" s="107">
        <v>172.078</v>
      </c>
      <c r="R26" s="107">
        <v>1326.3315200000002</v>
      </c>
      <c r="S26" s="107">
        <v>201.971</v>
      </c>
      <c r="T26" s="107">
        <v>678.68137999999999</v>
      </c>
      <c r="U26" s="107">
        <v>434.93847</v>
      </c>
      <c r="V26" s="107">
        <v>618.64341999999999</v>
      </c>
      <c r="W26" s="107">
        <v>774.59061999999994</v>
      </c>
      <c r="X26" s="107">
        <v>213.81823</v>
      </c>
      <c r="Y26" s="107">
        <v>313.04033999999996</v>
      </c>
      <c r="Z26" s="107">
        <v>1096.1694299999999</v>
      </c>
      <c r="AA26" s="107">
        <v>0</v>
      </c>
      <c r="AB26" s="107">
        <v>63.014130000000002</v>
      </c>
      <c r="AC26" s="107">
        <v>760.92899999999997</v>
      </c>
      <c r="AD26" s="107">
        <v>3.3716300000000006</v>
      </c>
      <c r="AE26" s="107">
        <v>163.45491999999999</v>
      </c>
      <c r="AF26" s="107">
        <v>21894.165433514765</v>
      </c>
      <c r="AG26" s="106"/>
      <c r="AH26" s="106"/>
      <c r="AI26" s="106"/>
      <c r="AJ26" s="106"/>
    </row>
    <row r="27" spans="1:36" ht="14.1" customHeight="1" x14ac:dyDescent="0.2">
      <c r="A27" s="297" t="s">
        <v>1109</v>
      </c>
      <c r="B27" s="107">
        <v>147.89519472452474</v>
      </c>
      <c r="C27" s="107">
        <v>838.37249999999904</v>
      </c>
      <c r="D27" s="107">
        <v>2234.65852</v>
      </c>
      <c r="E27" s="107">
        <v>25.12</v>
      </c>
      <c r="F27" s="107">
        <v>1069.61724</v>
      </c>
      <c r="G27" s="107">
        <v>2183.018860000042</v>
      </c>
      <c r="H27" s="107">
        <v>0</v>
      </c>
      <c r="I27" s="107">
        <v>51.940460000000002</v>
      </c>
      <c r="J27" s="107">
        <v>158.92316543124315</v>
      </c>
      <c r="K27" s="107">
        <v>765.76124000000004</v>
      </c>
      <c r="L27" s="107">
        <v>60.815289999999997</v>
      </c>
      <c r="M27" s="107">
        <v>2.7908600000000003</v>
      </c>
      <c r="N27" s="107">
        <v>72.169740000000004</v>
      </c>
      <c r="O27" s="107">
        <v>618.66680000000315</v>
      </c>
      <c r="P27" s="107">
        <v>835.773719999999</v>
      </c>
      <c r="Q27" s="107">
        <v>163.322</v>
      </c>
      <c r="R27" s="107">
        <v>905.19731000000002</v>
      </c>
      <c r="S27" s="107">
        <v>30.166169999999997</v>
      </c>
      <c r="T27" s="107">
        <v>192.83251000000001</v>
      </c>
      <c r="U27" s="107">
        <v>295.673</v>
      </c>
      <c r="V27" s="107">
        <v>117.90469</v>
      </c>
      <c r="W27" s="107">
        <v>449.68296999999995</v>
      </c>
      <c r="X27" s="107">
        <v>151.32675</v>
      </c>
      <c r="Y27" s="107">
        <v>234.87067999999999</v>
      </c>
      <c r="Z27" s="107">
        <v>735.9643299999999</v>
      </c>
      <c r="AA27" s="107">
        <v>0</v>
      </c>
      <c r="AB27" s="107">
        <v>56.885260000000002</v>
      </c>
      <c r="AC27" s="107">
        <v>530.68200000000002</v>
      </c>
      <c r="AD27" s="107">
        <v>3.1923000000000004</v>
      </c>
      <c r="AE27" s="107">
        <v>124.99191</v>
      </c>
      <c r="AF27" s="107">
        <v>13058.215470155812</v>
      </c>
      <c r="AG27" s="106"/>
      <c r="AH27" s="106"/>
      <c r="AI27" s="106"/>
      <c r="AJ27" s="106"/>
    </row>
    <row r="28" spans="1:36" ht="14.1" customHeight="1" x14ac:dyDescent="0.2">
      <c r="A28" s="297" t="s">
        <v>57</v>
      </c>
      <c r="B28" s="107">
        <v>711.04662000000087</v>
      </c>
      <c r="C28" s="107">
        <v>131.24142000000001</v>
      </c>
      <c r="D28" s="107">
        <v>63.454790000000003</v>
      </c>
      <c r="E28" s="107">
        <v>26.093040000000002</v>
      </c>
      <c r="F28" s="107">
        <v>447.37265000000002</v>
      </c>
      <c r="G28" s="107">
        <v>1086.9796700000004</v>
      </c>
      <c r="H28" s="107">
        <v>0</v>
      </c>
      <c r="I28" s="107">
        <v>0</v>
      </c>
      <c r="J28" s="107">
        <v>142.41914967907809</v>
      </c>
      <c r="K28" s="107">
        <v>665.97900000000004</v>
      </c>
      <c r="L28" s="107">
        <v>1.6E-2</v>
      </c>
      <c r="M28" s="107">
        <v>7.6E-3</v>
      </c>
      <c r="N28" s="107">
        <v>2.3147800000000003</v>
      </c>
      <c r="O28" s="107">
        <v>728.77118000000155</v>
      </c>
      <c r="P28" s="107">
        <v>353.13343999999995</v>
      </c>
      <c r="Q28" s="107">
        <v>0.09</v>
      </c>
      <c r="R28" s="107">
        <v>339.85984000000002</v>
      </c>
      <c r="S28" s="107">
        <v>103.19369999999999</v>
      </c>
      <c r="T28" s="107">
        <v>0</v>
      </c>
      <c r="U28" s="107">
        <v>130.01747</v>
      </c>
      <c r="V28" s="107">
        <v>468.43993999999998</v>
      </c>
      <c r="W28" s="107">
        <v>293.19299999999998</v>
      </c>
      <c r="X28" s="107">
        <v>56.85754</v>
      </c>
      <c r="Y28" s="107">
        <v>34.461910000000003</v>
      </c>
      <c r="Z28" s="107">
        <v>261.12254999999999</v>
      </c>
      <c r="AA28" s="107">
        <v>0</v>
      </c>
      <c r="AB28" s="107">
        <v>0</v>
      </c>
      <c r="AC28" s="107">
        <v>13.882</v>
      </c>
      <c r="AD28" s="107">
        <v>0</v>
      </c>
      <c r="AE28" s="107">
        <v>23.407599999999999</v>
      </c>
      <c r="AF28" s="107">
        <v>6083.3548896790799</v>
      </c>
      <c r="AG28" s="106"/>
      <c r="AH28" s="106"/>
      <c r="AI28" s="106"/>
      <c r="AJ28" s="106"/>
    </row>
    <row r="29" spans="1:36" ht="14.1" customHeight="1" x14ac:dyDescent="0.2">
      <c r="A29" s="297" t="s">
        <v>58</v>
      </c>
      <c r="B29" s="107">
        <v>129.96251999999998</v>
      </c>
      <c r="C29" s="107">
        <v>62.476372335535913</v>
      </c>
      <c r="D29" s="107">
        <v>345.86624</v>
      </c>
      <c r="E29" s="107">
        <v>74.92098</v>
      </c>
      <c r="F29" s="107">
        <v>184.68073000000001</v>
      </c>
      <c r="G29" s="107">
        <v>184.66466999999992</v>
      </c>
      <c r="H29" s="107">
        <v>0</v>
      </c>
      <c r="I29" s="107">
        <v>0</v>
      </c>
      <c r="J29" s="107">
        <v>16.253631344334199</v>
      </c>
      <c r="K29" s="107">
        <v>179.47973999999999</v>
      </c>
      <c r="L29" s="107">
        <v>0.12236</v>
      </c>
      <c r="M29" s="107">
        <v>0.12897</v>
      </c>
      <c r="N29" s="107">
        <v>52.098680000000002</v>
      </c>
      <c r="O29" s="107">
        <v>371.05188999999984</v>
      </c>
      <c r="P29" s="107">
        <v>47.073629999999994</v>
      </c>
      <c r="Q29" s="107">
        <v>8.6660000000000004</v>
      </c>
      <c r="R29" s="107">
        <v>81.27436999999999</v>
      </c>
      <c r="S29" s="107">
        <v>68.611130000000003</v>
      </c>
      <c r="T29" s="107">
        <v>485.84886999999998</v>
      </c>
      <c r="U29" s="107">
        <v>9.2479999999999993</v>
      </c>
      <c r="V29" s="107">
        <v>32.298790000000004</v>
      </c>
      <c r="W29" s="107">
        <v>31.714650000000002</v>
      </c>
      <c r="X29" s="107">
        <v>5.6339399999999999</v>
      </c>
      <c r="Y29" s="107">
        <v>43.707749999999997</v>
      </c>
      <c r="Z29" s="107">
        <v>99.082549999999998</v>
      </c>
      <c r="AA29" s="107">
        <v>0</v>
      </c>
      <c r="AB29" s="107">
        <v>6.12887</v>
      </c>
      <c r="AC29" s="107">
        <v>216.36500000000001</v>
      </c>
      <c r="AD29" s="107">
        <v>0.17933000000000002</v>
      </c>
      <c r="AE29" s="107">
        <v>15.055410000000002</v>
      </c>
      <c r="AF29" s="107">
        <v>2752.5950736798704</v>
      </c>
      <c r="AG29" s="106"/>
      <c r="AH29" s="106"/>
      <c r="AI29" s="106"/>
      <c r="AJ29" s="106"/>
    </row>
    <row r="30" spans="1:36" ht="14.1" customHeight="1" x14ac:dyDescent="0.2">
      <c r="A30" s="273" t="s">
        <v>1524</v>
      </c>
      <c r="B30" s="107">
        <v>67559.869926092812</v>
      </c>
      <c r="C30" s="107">
        <v>37088.659765436583</v>
      </c>
      <c r="D30" s="107">
        <v>90799.030230000004</v>
      </c>
      <c r="E30" s="107">
        <v>26557.052839999997</v>
      </c>
      <c r="F30" s="107">
        <v>30442.796590000595</v>
      </c>
      <c r="G30" s="107">
        <v>213116.11841008128</v>
      </c>
      <c r="H30" s="107">
        <v>427.98355000000004</v>
      </c>
      <c r="I30" s="107">
        <v>1068.0503999999999</v>
      </c>
      <c r="J30" s="107">
        <v>21809.945207995563</v>
      </c>
      <c r="K30" s="107">
        <v>66580.602169999984</v>
      </c>
      <c r="L30" s="107">
        <v>29193.379390000002</v>
      </c>
      <c r="M30" s="107">
        <v>24726.320650000598</v>
      </c>
      <c r="N30" s="107">
        <v>5662.9104800000005</v>
      </c>
      <c r="O30" s="107">
        <v>83875.681570001136</v>
      </c>
      <c r="P30" s="107">
        <v>67018.061529999541</v>
      </c>
      <c r="Q30" s="107">
        <v>11885.537</v>
      </c>
      <c r="R30" s="107">
        <v>43400.879280000001</v>
      </c>
      <c r="S30" s="107">
        <v>18764.634320000001</v>
      </c>
      <c r="T30" s="107">
        <v>15838.251079999998</v>
      </c>
      <c r="U30" s="107">
        <v>14375.570760000001</v>
      </c>
      <c r="V30" s="107">
        <v>47465.245669999989</v>
      </c>
      <c r="W30" s="107">
        <v>10248.360819999998</v>
      </c>
      <c r="X30" s="107">
        <v>23682.320359999998</v>
      </c>
      <c r="Y30" s="107">
        <v>36445.996189999998</v>
      </c>
      <c r="Z30" s="107">
        <v>38225.202469999997</v>
      </c>
      <c r="AA30" s="107">
        <v>4.468</v>
      </c>
      <c r="AB30" s="107">
        <v>5470.607210000001</v>
      </c>
      <c r="AC30" s="107">
        <v>17568.648300000241</v>
      </c>
      <c r="AD30" s="107">
        <v>535.22978999999987</v>
      </c>
      <c r="AE30" s="107">
        <v>4568.3669299999974</v>
      </c>
      <c r="AF30" s="107">
        <v>1054405.7808896082</v>
      </c>
      <c r="AG30" s="106"/>
      <c r="AH30" s="106"/>
      <c r="AI30" s="106"/>
      <c r="AJ30" s="106"/>
    </row>
    <row r="31" spans="1:36" ht="14.1" customHeight="1" x14ac:dyDescent="0.2">
      <c r="A31" s="297" t="s">
        <v>1109</v>
      </c>
      <c r="B31" s="107">
        <v>12922.869406089425</v>
      </c>
      <c r="C31" s="107">
        <v>26056.047340001256</v>
      </c>
      <c r="D31" s="107">
        <v>76844.656310000006</v>
      </c>
      <c r="E31" s="107">
        <v>19239.867039999997</v>
      </c>
      <c r="F31" s="107">
        <v>23501.767810000598</v>
      </c>
      <c r="G31" s="107">
        <v>173672.55333008128</v>
      </c>
      <c r="H31" s="107">
        <v>287.82304000000005</v>
      </c>
      <c r="I31" s="107">
        <v>1068.0503999999999</v>
      </c>
      <c r="J31" s="107">
        <v>19111.763101202134</v>
      </c>
      <c r="K31" s="107">
        <v>40124.33609999995</v>
      </c>
      <c r="L31" s="107">
        <v>14537.823419999999</v>
      </c>
      <c r="M31" s="107">
        <v>21637.523230000599</v>
      </c>
      <c r="N31" s="107">
        <v>4209.7560600000006</v>
      </c>
      <c r="O31" s="107">
        <v>44016.874870001055</v>
      </c>
      <c r="P31" s="107">
        <v>54710.83840999956</v>
      </c>
      <c r="Q31" s="107">
        <v>9802.1180000000004</v>
      </c>
      <c r="R31" s="107">
        <v>29601.462440000003</v>
      </c>
      <c r="S31" s="107">
        <v>13315.73983</v>
      </c>
      <c r="T31" s="107">
        <v>12631.03285</v>
      </c>
      <c r="U31" s="107">
        <v>10472.98</v>
      </c>
      <c r="V31" s="107">
        <v>39068.135969999988</v>
      </c>
      <c r="W31" s="107">
        <v>8944.4057799999991</v>
      </c>
      <c r="X31" s="107">
        <v>18282.90137</v>
      </c>
      <c r="Y31" s="107">
        <v>33190.290219999995</v>
      </c>
      <c r="Z31" s="107">
        <v>30786.861489999999</v>
      </c>
      <c r="AA31" s="107">
        <v>4.468</v>
      </c>
      <c r="AB31" s="107">
        <v>4978.5414900000005</v>
      </c>
      <c r="AC31" s="107">
        <v>14951.030300000242</v>
      </c>
      <c r="AD31" s="107">
        <v>518.68617999999992</v>
      </c>
      <c r="AE31" s="107">
        <v>3679.3333399999979</v>
      </c>
      <c r="AF31" s="107">
        <v>762170.53712737584</v>
      </c>
      <c r="AG31" s="106"/>
      <c r="AH31" s="106"/>
      <c r="AI31" s="106"/>
      <c r="AJ31" s="106"/>
    </row>
    <row r="32" spans="1:36" ht="14.1" customHeight="1" x14ac:dyDescent="0.2">
      <c r="A32" s="297" t="s">
        <v>57</v>
      </c>
      <c r="B32" s="107">
        <v>52602.872190003392</v>
      </c>
      <c r="C32" s="107">
        <v>5786.0970400000224</v>
      </c>
      <c r="D32" s="107">
        <v>6150.4507699999995</v>
      </c>
      <c r="E32" s="107">
        <v>3503.3408300000001</v>
      </c>
      <c r="F32" s="107">
        <v>3815.96002</v>
      </c>
      <c r="G32" s="107">
        <v>36496.081229999974</v>
      </c>
      <c r="H32" s="107">
        <v>3.1849000000000003</v>
      </c>
      <c r="I32" s="107">
        <v>0</v>
      </c>
      <c r="J32" s="107">
        <v>2329.8212767547284</v>
      </c>
      <c r="K32" s="107">
        <v>21409.114230000032</v>
      </c>
      <c r="L32" s="107">
        <v>14509.81035</v>
      </c>
      <c r="M32" s="107">
        <v>1959.6691000000001</v>
      </c>
      <c r="N32" s="107">
        <v>1173.67028</v>
      </c>
      <c r="O32" s="107">
        <v>13117.142320000075</v>
      </c>
      <c r="P32" s="107">
        <v>6144.0968099999891</v>
      </c>
      <c r="Q32" s="107">
        <v>1411.69</v>
      </c>
      <c r="R32" s="107">
        <v>12706.323269999999</v>
      </c>
      <c r="S32" s="107">
        <v>2855.77117</v>
      </c>
      <c r="T32" s="107">
        <v>0.14749999999999999</v>
      </c>
      <c r="U32" s="107">
        <v>1867.3226999999999</v>
      </c>
      <c r="V32" s="107">
        <v>7573.8581900000008</v>
      </c>
      <c r="W32" s="107">
        <v>898.35083999999995</v>
      </c>
      <c r="X32" s="107">
        <v>2821.2663399999997</v>
      </c>
      <c r="Y32" s="107">
        <v>1191.31053</v>
      </c>
      <c r="Z32" s="107">
        <v>6544.3709500000004</v>
      </c>
      <c r="AA32" s="107">
        <v>0</v>
      </c>
      <c r="AB32" s="107">
        <v>408.23760999999996</v>
      </c>
      <c r="AC32" s="107">
        <v>478.12299999999999</v>
      </c>
      <c r="AD32" s="107">
        <v>0</v>
      </c>
      <c r="AE32" s="107">
        <v>622.14089999999999</v>
      </c>
      <c r="AF32" s="107">
        <v>208380.22434675816</v>
      </c>
      <c r="AG32" s="106"/>
      <c r="AH32" s="106"/>
      <c r="AI32" s="106"/>
      <c r="AJ32" s="106"/>
    </row>
    <row r="33" spans="1:36" ht="14.1" customHeight="1" x14ac:dyDescent="0.2">
      <c r="A33" s="297" t="s">
        <v>58</v>
      </c>
      <c r="B33" s="107">
        <v>2034.1283299999959</v>
      </c>
      <c r="C33" s="107">
        <v>5246.515385435303</v>
      </c>
      <c r="D33" s="107">
        <v>7803.9231500000005</v>
      </c>
      <c r="E33" s="107">
        <v>3813.8449700000001</v>
      </c>
      <c r="F33" s="107">
        <v>3125.0687599999997</v>
      </c>
      <c r="G33" s="107">
        <v>2947.4838500000105</v>
      </c>
      <c r="H33" s="107">
        <v>136.97560999999999</v>
      </c>
      <c r="I33" s="107">
        <v>0</v>
      </c>
      <c r="J33" s="107">
        <v>368.36083003870107</v>
      </c>
      <c r="K33" s="107">
        <v>5047.1518399999995</v>
      </c>
      <c r="L33" s="107">
        <v>145.74562</v>
      </c>
      <c r="M33" s="107">
        <v>1129.12832</v>
      </c>
      <c r="N33" s="107">
        <v>279.48414000000002</v>
      </c>
      <c r="O33" s="107">
        <v>26741.664380000002</v>
      </c>
      <c r="P33" s="107">
        <v>6163.1263099999896</v>
      </c>
      <c r="Q33" s="107">
        <v>671.72900000000004</v>
      </c>
      <c r="R33" s="107">
        <v>1093.09357</v>
      </c>
      <c r="S33" s="107">
        <v>2593.1233199999997</v>
      </c>
      <c r="T33" s="107">
        <v>3207.0707299999999</v>
      </c>
      <c r="U33" s="107">
        <v>2035.2680600000001</v>
      </c>
      <c r="V33" s="107">
        <v>823.25151000000005</v>
      </c>
      <c r="W33" s="107">
        <v>405.60419999999999</v>
      </c>
      <c r="X33" s="107">
        <v>2578.15265</v>
      </c>
      <c r="Y33" s="107">
        <v>2064.3954399999998</v>
      </c>
      <c r="Z33" s="107">
        <v>893.97003000000007</v>
      </c>
      <c r="AA33" s="107">
        <v>0</v>
      </c>
      <c r="AB33" s="107">
        <v>83.828109999999995</v>
      </c>
      <c r="AC33" s="107">
        <v>2139.4949999999999</v>
      </c>
      <c r="AD33" s="107">
        <v>16.543610000000001</v>
      </c>
      <c r="AE33" s="107">
        <v>266.89269000000002</v>
      </c>
      <c r="AF33" s="107">
        <v>83855.019415474002</v>
      </c>
      <c r="AG33" s="106"/>
      <c r="AH33" s="106"/>
      <c r="AI33" s="106"/>
      <c r="AJ33" s="106"/>
    </row>
    <row r="34" spans="1:36" ht="14.1" customHeight="1" x14ac:dyDescent="0.2">
      <c r="A34" s="273" t="s">
        <v>1525</v>
      </c>
      <c r="B34" s="107">
        <v>429.56743335625924</v>
      </c>
      <c r="C34" s="107">
        <v>1521.9258357004237</v>
      </c>
      <c r="D34" s="107">
        <v>10198.379069999999</v>
      </c>
      <c r="E34" s="107">
        <v>750.38697000000002</v>
      </c>
      <c r="F34" s="107">
        <v>813.38818999999944</v>
      </c>
      <c r="G34" s="107">
        <v>8415.5518199997914</v>
      </c>
      <c r="H34" s="107">
        <v>0</v>
      </c>
      <c r="I34" s="107">
        <v>3.4672999999999998</v>
      </c>
      <c r="J34" s="107">
        <v>1624.8808037670742</v>
      </c>
      <c r="K34" s="107">
        <v>2859.17535</v>
      </c>
      <c r="L34" s="107">
        <v>9.016</v>
      </c>
      <c r="M34" s="107">
        <v>1645.2249900000108</v>
      </c>
      <c r="N34" s="107">
        <v>63.116119999999995</v>
      </c>
      <c r="O34" s="107">
        <v>1188.3139000000021</v>
      </c>
      <c r="P34" s="107">
        <v>1989.2566099999897</v>
      </c>
      <c r="Q34" s="107">
        <v>272.76099999999997</v>
      </c>
      <c r="R34" s="107">
        <v>983.03422</v>
      </c>
      <c r="S34" s="107">
        <v>628.84349999999995</v>
      </c>
      <c r="T34" s="107">
        <v>144.83293</v>
      </c>
      <c r="U34" s="107">
        <v>0</v>
      </c>
      <c r="V34" s="107">
        <v>668.81957</v>
      </c>
      <c r="W34" s="107">
        <v>590.74317999999994</v>
      </c>
      <c r="X34" s="107">
        <v>143.20357000000001</v>
      </c>
      <c r="Y34" s="107">
        <v>619.24087000000009</v>
      </c>
      <c r="Z34" s="107">
        <v>685.33155000000011</v>
      </c>
      <c r="AA34" s="107">
        <v>0</v>
      </c>
      <c r="AB34" s="107">
        <v>19.8002</v>
      </c>
      <c r="AC34" s="107">
        <v>455.96000000000004</v>
      </c>
      <c r="AD34" s="107">
        <v>1.74302</v>
      </c>
      <c r="AE34" s="107">
        <v>17.142600000000002</v>
      </c>
      <c r="AF34" s="107">
        <v>36743.106602823544</v>
      </c>
      <c r="AG34" s="106"/>
      <c r="AH34" s="106"/>
      <c r="AI34" s="106"/>
      <c r="AJ34" s="106"/>
    </row>
    <row r="35" spans="1:36" ht="14.1" customHeight="1" x14ac:dyDescent="0.2">
      <c r="A35" s="297" t="s">
        <v>1109</v>
      </c>
      <c r="B35" s="107">
        <v>169.07843335625913</v>
      </c>
      <c r="C35" s="107">
        <v>1306.74919</v>
      </c>
      <c r="D35" s="107">
        <v>9823.6204199999993</v>
      </c>
      <c r="E35" s="107">
        <v>436.13362000000001</v>
      </c>
      <c r="F35" s="107">
        <v>538.67663999999945</v>
      </c>
      <c r="G35" s="107">
        <v>7385.3934799997915</v>
      </c>
      <c r="H35" s="107">
        <v>0</v>
      </c>
      <c r="I35" s="107">
        <v>3.4672999999999998</v>
      </c>
      <c r="J35" s="107">
        <v>1533.1090624975625</v>
      </c>
      <c r="K35" s="107">
        <v>2424.8421600000001</v>
      </c>
      <c r="L35" s="107">
        <v>9.016</v>
      </c>
      <c r="M35" s="107">
        <v>1500.5280000000107</v>
      </c>
      <c r="N35" s="107">
        <v>49.042879999999997</v>
      </c>
      <c r="O35" s="107">
        <v>724.49817000000246</v>
      </c>
      <c r="P35" s="107">
        <v>1749.5359399999898</v>
      </c>
      <c r="Q35" s="107">
        <v>249.15899999999999</v>
      </c>
      <c r="R35" s="107">
        <v>824.88691000000006</v>
      </c>
      <c r="S35" s="107">
        <v>455.09798000000001</v>
      </c>
      <c r="T35" s="107">
        <v>139.60413</v>
      </c>
      <c r="U35" s="107">
        <v>0</v>
      </c>
      <c r="V35" s="107">
        <v>514.06565000000001</v>
      </c>
      <c r="W35" s="107">
        <v>587.40473999999995</v>
      </c>
      <c r="X35" s="107">
        <v>55.563929999999999</v>
      </c>
      <c r="Y35" s="107">
        <v>612.22125000000005</v>
      </c>
      <c r="Z35" s="107">
        <v>539.96018000000004</v>
      </c>
      <c r="AA35" s="107">
        <v>0</v>
      </c>
      <c r="AB35" s="107">
        <v>19.8002</v>
      </c>
      <c r="AC35" s="107">
        <v>408.39800000000002</v>
      </c>
      <c r="AD35" s="107">
        <v>1.74302</v>
      </c>
      <c r="AE35" s="107">
        <v>14.6623</v>
      </c>
      <c r="AF35" s="107">
        <v>32076.258585853619</v>
      </c>
      <c r="AG35" s="106"/>
      <c r="AH35" s="106"/>
      <c r="AI35" s="106"/>
      <c r="AJ35" s="106"/>
    </row>
    <row r="36" spans="1:36" ht="14.1" customHeight="1" x14ac:dyDescent="0.2">
      <c r="A36" s="297" t="s">
        <v>57</v>
      </c>
      <c r="B36" s="107">
        <v>218.89638000000008</v>
      </c>
      <c r="C36" s="107">
        <v>47.335099999999997</v>
      </c>
      <c r="D36" s="107">
        <v>53.839559999999999</v>
      </c>
      <c r="E36" s="107">
        <v>18.27</v>
      </c>
      <c r="F36" s="107">
        <v>253.10398000000001</v>
      </c>
      <c r="G36" s="107">
        <v>865.67305999999996</v>
      </c>
      <c r="H36" s="107">
        <v>0</v>
      </c>
      <c r="I36" s="107">
        <v>0</v>
      </c>
      <c r="J36" s="107">
        <v>68.15094818170715</v>
      </c>
      <c r="K36" s="107">
        <v>300.49723</v>
      </c>
      <c r="L36" s="107">
        <v>0</v>
      </c>
      <c r="M36" s="107">
        <v>132.13405</v>
      </c>
      <c r="N36" s="107">
        <v>0</v>
      </c>
      <c r="O36" s="107">
        <v>124.2079099999997</v>
      </c>
      <c r="P36" s="107">
        <v>79.958330000000004</v>
      </c>
      <c r="Q36" s="107">
        <v>0</v>
      </c>
      <c r="R36" s="107">
        <v>90.410730000000001</v>
      </c>
      <c r="S36" s="107">
        <v>56.584230000000005</v>
      </c>
      <c r="T36" s="107">
        <v>0</v>
      </c>
      <c r="U36" s="107">
        <v>0</v>
      </c>
      <c r="V36" s="107">
        <v>142.79129</v>
      </c>
      <c r="W36" s="107">
        <v>0</v>
      </c>
      <c r="X36" s="107">
        <v>0</v>
      </c>
      <c r="Y36" s="107">
        <v>0</v>
      </c>
      <c r="Z36" s="107">
        <v>119.06667999999999</v>
      </c>
      <c r="AA36" s="107">
        <v>0</v>
      </c>
      <c r="AB36" s="107">
        <v>0</v>
      </c>
      <c r="AC36" s="107">
        <v>3.8220000000000001</v>
      </c>
      <c r="AD36" s="107">
        <v>0</v>
      </c>
      <c r="AE36" s="107">
        <v>0</v>
      </c>
      <c r="AF36" s="107">
        <v>2574.741478181707</v>
      </c>
      <c r="AG36" s="106"/>
      <c r="AH36" s="106"/>
      <c r="AI36" s="106"/>
      <c r="AJ36" s="106"/>
    </row>
    <row r="37" spans="1:36" ht="14.1" customHeight="1" x14ac:dyDescent="0.2">
      <c r="A37" s="297" t="s">
        <v>58</v>
      </c>
      <c r="B37" s="107">
        <v>41.592619999999997</v>
      </c>
      <c r="C37" s="107">
        <v>167.84154570042369</v>
      </c>
      <c r="D37" s="107">
        <v>320.91909000000004</v>
      </c>
      <c r="E37" s="107">
        <v>295.98334999999997</v>
      </c>
      <c r="F37" s="107">
        <v>21.607569999999999</v>
      </c>
      <c r="G37" s="107">
        <v>164.48528000000005</v>
      </c>
      <c r="H37" s="107">
        <v>0</v>
      </c>
      <c r="I37" s="107">
        <v>0</v>
      </c>
      <c r="J37" s="107">
        <v>23.620793087804472</v>
      </c>
      <c r="K37" s="107">
        <v>133.83596</v>
      </c>
      <c r="L37" s="107">
        <v>0</v>
      </c>
      <c r="M37" s="107">
        <v>12.562940000000001</v>
      </c>
      <c r="N37" s="107">
        <v>14.07324</v>
      </c>
      <c r="O37" s="107">
        <v>339.60781999999995</v>
      </c>
      <c r="P37" s="107">
        <v>159.76233999999999</v>
      </c>
      <c r="Q37" s="107">
        <v>23.602</v>
      </c>
      <c r="R37" s="107">
        <v>67.736580000000004</v>
      </c>
      <c r="S37" s="107">
        <v>117.16128999999999</v>
      </c>
      <c r="T37" s="107">
        <v>5.2288000000000006</v>
      </c>
      <c r="U37" s="107">
        <v>0</v>
      </c>
      <c r="V37" s="107">
        <v>11.962629999999999</v>
      </c>
      <c r="W37" s="107">
        <v>3.3384399999999999</v>
      </c>
      <c r="X37" s="107">
        <v>87.63964</v>
      </c>
      <c r="Y37" s="107">
        <v>7.0196199999999997</v>
      </c>
      <c r="Z37" s="107">
        <v>26.304689999999997</v>
      </c>
      <c r="AA37" s="107">
        <v>0</v>
      </c>
      <c r="AB37" s="107">
        <v>0</v>
      </c>
      <c r="AC37" s="107">
        <v>43.74</v>
      </c>
      <c r="AD37" s="107">
        <v>0</v>
      </c>
      <c r="AE37" s="107">
        <v>2.4803000000000002</v>
      </c>
      <c r="AF37" s="107">
        <v>2092.1065387882281</v>
      </c>
      <c r="AG37" s="106"/>
      <c r="AH37" s="106"/>
      <c r="AI37" s="106"/>
      <c r="AJ37" s="106"/>
    </row>
    <row r="38" spans="1:36" ht="14.1" customHeight="1" x14ac:dyDescent="0.2">
      <c r="A38" s="273" t="s">
        <v>60</v>
      </c>
      <c r="B38" s="107">
        <v>9676.3254954266358</v>
      </c>
      <c r="C38" s="107">
        <v>6534.4821843660666</v>
      </c>
      <c r="D38" s="107">
        <v>22014.639889999999</v>
      </c>
      <c r="E38" s="107">
        <v>5983.4066699999994</v>
      </c>
      <c r="F38" s="107">
        <v>7821.7416300000214</v>
      </c>
      <c r="G38" s="107">
        <v>35122.94472999913</v>
      </c>
      <c r="H38" s="107">
        <v>40.953470000000003</v>
      </c>
      <c r="I38" s="107">
        <v>217.92972999999998</v>
      </c>
      <c r="J38" s="107">
        <v>5413.6561500172929</v>
      </c>
      <c r="K38" s="107">
        <v>19417.017379999998</v>
      </c>
      <c r="L38" s="107">
        <v>1218.3865800000001</v>
      </c>
      <c r="M38" s="107">
        <v>6873.7882300000729</v>
      </c>
      <c r="N38" s="107">
        <v>822.75060000000008</v>
      </c>
      <c r="O38" s="107">
        <v>12831.93499</v>
      </c>
      <c r="P38" s="107">
        <v>15032.434549999916</v>
      </c>
      <c r="Q38" s="107">
        <v>2448.94</v>
      </c>
      <c r="R38" s="107">
        <v>7136.4719699999996</v>
      </c>
      <c r="S38" s="107">
        <v>2693.2996800000001</v>
      </c>
      <c r="T38" s="107">
        <v>2510.5050900000001</v>
      </c>
      <c r="U38" s="107">
        <v>2416.4898000000003</v>
      </c>
      <c r="V38" s="107">
        <v>3630.5201900000002</v>
      </c>
      <c r="W38" s="107">
        <v>1966.51261</v>
      </c>
      <c r="X38" s="107">
        <v>3173.6525000000001</v>
      </c>
      <c r="Y38" s="107">
        <v>3664.0915100000002</v>
      </c>
      <c r="Z38" s="107">
        <v>4579.0559500000008</v>
      </c>
      <c r="AA38" s="107">
        <v>0</v>
      </c>
      <c r="AB38" s="107">
        <v>388.34560000000005</v>
      </c>
      <c r="AC38" s="107">
        <v>5383.5159999999996</v>
      </c>
      <c r="AD38" s="107">
        <v>4.9534200000000004</v>
      </c>
      <c r="AE38" s="107">
        <v>2121.42841</v>
      </c>
      <c r="AF38" s="107">
        <v>191140.17500980917</v>
      </c>
      <c r="AG38" s="106"/>
      <c r="AH38" s="106"/>
      <c r="AI38" s="106"/>
      <c r="AJ38" s="106"/>
    </row>
    <row r="39" spans="1:36" ht="14.1" customHeight="1" x14ac:dyDescent="0.2">
      <c r="A39" s="297" t="s">
        <v>1109</v>
      </c>
      <c r="B39" s="107">
        <v>2828.1745854266278</v>
      </c>
      <c r="C39" s="107">
        <v>3976.3398200000051</v>
      </c>
      <c r="D39" s="107">
        <v>17673.29437</v>
      </c>
      <c r="E39" s="107">
        <v>3945.8230599999997</v>
      </c>
      <c r="F39" s="107">
        <v>5695.7324200000221</v>
      </c>
      <c r="G39" s="107">
        <v>26717.02680999913</v>
      </c>
      <c r="H39" s="107">
        <v>3.2250000000000001</v>
      </c>
      <c r="I39" s="107">
        <v>217.92972999999998</v>
      </c>
      <c r="J39" s="107">
        <v>4961.991521912365</v>
      </c>
      <c r="K39" s="107">
        <v>11400.62592</v>
      </c>
      <c r="L39" s="107">
        <v>1185.5404000000001</v>
      </c>
      <c r="M39" s="107">
        <v>6067.4569000000729</v>
      </c>
      <c r="N39" s="107">
        <v>604.15129000000002</v>
      </c>
      <c r="O39" s="107">
        <v>5749.769540000003</v>
      </c>
      <c r="P39" s="107">
        <v>11405.478439999928</v>
      </c>
      <c r="Q39" s="107">
        <v>1795.182</v>
      </c>
      <c r="R39" s="107">
        <v>4254.3356899999999</v>
      </c>
      <c r="S39" s="107">
        <v>1542.5285900000001</v>
      </c>
      <c r="T39" s="107">
        <v>1573.8657800000001</v>
      </c>
      <c r="U39" s="107">
        <v>1125.4075800000001</v>
      </c>
      <c r="V39" s="107">
        <v>1850.9068900000002</v>
      </c>
      <c r="W39" s="107">
        <v>1683.0246099999999</v>
      </c>
      <c r="X39" s="107">
        <v>1650.8305</v>
      </c>
      <c r="Y39" s="107">
        <v>3064.8012899999999</v>
      </c>
      <c r="Z39" s="107">
        <v>2720.5376500000002</v>
      </c>
      <c r="AA39" s="107">
        <v>0</v>
      </c>
      <c r="AB39" s="107">
        <v>324.52613000000002</v>
      </c>
      <c r="AC39" s="107">
        <v>4044.2950000000001</v>
      </c>
      <c r="AD39" s="107">
        <v>4.9534200000000004</v>
      </c>
      <c r="AE39" s="107">
        <v>1289.95994</v>
      </c>
      <c r="AF39" s="107">
        <v>129357.71487733816</v>
      </c>
      <c r="AG39" s="106"/>
      <c r="AH39" s="106"/>
      <c r="AI39" s="106"/>
      <c r="AJ39" s="106"/>
    </row>
    <row r="40" spans="1:36" ht="14.1" customHeight="1" x14ac:dyDescent="0.2">
      <c r="A40" s="297" t="s">
        <v>57</v>
      </c>
      <c r="B40" s="107">
        <v>6510.3703400000077</v>
      </c>
      <c r="C40" s="107">
        <v>1216.0229399999998</v>
      </c>
      <c r="D40" s="107">
        <v>2460.6152099999999</v>
      </c>
      <c r="E40" s="107">
        <v>781.95917999999995</v>
      </c>
      <c r="F40" s="107">
        <v>1165.2997</v>
      </c>
      <c r="G40" s="107">
        <v>7800.3150499999974</v>
      </c>
      <c r="H40" s="107">
        <v>5.8352299999999993</v>
      </c>
      <c r="I40" s="107">
        <v>0</v>
      </c>
      <c r="J40" s="107">
        <v>313.68045197756231</v>
      </c>
      <c r="K40" s="107">
        <v>7297.3142099999995</v>
      </c>
      <c r="L40" s="107">
        <v>18.285599999999999</v>
      </c>
      <c r="M40" s="107">
        <v>425.38348999999999</v>
      </c>
      <c r="N40" s="107">
        <v>173.43813</v>
      </c>
      <c r="O40" s="107">
        <v>4268.2924099999955</v>
      </c>
      <c r="P40" s="107">
        <v>1766.7452199999989</v>
      </c>
      <c r="Q40" s="107">
        <v>395.56099999999998</v>
      </c>
      <c r="R40" s="107">
        <v>2657.93732</v>
      </c>
      <c r="S40" s="107">
        <v>540.96132000000011</v>
      </c>
      <c r="T40" s="107">
        <v>0</v>
      </c>
      <c r="U40" s="107">
        <v>223.66603999999998</v>
      </c>
      <c r="V40" s="107">
        <v>1701.2535800000001</v>
      </c>
      <c r="W40" s="107">
        <v>272.27765000000005</v>
      </c>
      <c r="X40" s="107">
        <v>723.20233000000007</v>
      </c>
      <c r="Y40" s="107">
        <v>196.09695000000002</v>
      </c>
      <c r="Z40" s="107">
        <v>1720.53217</v>
      </c>
      <c r="AA40" s="107">
        <v>0</v>
      </c>
      <c r="AB40" s="107">
        <v>0.28320000000000001</v>
      </c>
      <c r="AC40" s="107">
        <v>111.208</v>
      </c>
      <c r="AD40" s="107">
        <v>0</v>
      </c>
      <c r="AE40" s="107">
        <v>677.14102000000003</v>
      </c>
      <c r="AF40" s="107">
        <v>43423.677741977554</v>
      </c>
      <c r="AG40" s="106"/>
      <c r="AH40" s="106"/>
      <c r="AI40" s="106"/>
      <c r="AJ40" s="106"/>
    </row>
    <row r="41" spans="1:36" ht="14.1" customHeight="1" x14ac:dyDescent="0.2">
      <c r="A41" s="297" t="s">
        <v>58</v>
      </c>
      <c r="B41" s="107">
        <v>337.78056999999995</v>
      </c>
      <c r="C41" s="107">
        <v>1342.1194243660611</v>
      </c>
      <c r="D41" s="107">
        <v>1880.7303100000001</v>
      </c>
      <c r="E41" s="107">
        <v>1255.6244300000001</v>
      </c>
      <c r="F41" s="107">
        <v>960.70951000000002</v>
      </c>
      <c r="G41" s="107">
        <v>605.60287000000028</v>
      </c>
      <c r="H41" s="107">
        <v>31.893240000000002</v>
      </c>
      <c r="I41" s="107">
        <v>0</v>
      </c>
      <c r="J41" s="107">
        <v>137.98417612736563</v>
      </c>
      <c r="K41" s="107">
        <v>719.07725000000005</v>
      </c>
      <c r="L41" s="107">
        <v>14.56058</v>
      </c>
      <c r="M41" s="107">
        <v>380.94784000000004</v>
      </c>
      <c r="N41" s="107">
        <v>45.161180000000002</v>
      </c>
      <c r="O41" s="107">
        <v>2813.8730399999999</v>
      </c>
      <c r="P41" s="107">
        <v>1860.2108899999889</v>
      </c>
      <c r="Q41" s="107">
        <v>258.197</v>
      </c>
      <c r="R41" s="107">
        <v>224.19896</v>
      </c>
      <c r="S41" s="107">
        <v>609.80977000000007</v>
      </c>
      <c r="T41" s="107">
        <v>936.63930999999991</v>
      </c>
      <c r="U41" s="107">
        <v>1067.4161799999999</v>
      </c>
      <c r="V41" s="107">
        <v>78.359719999999996</v>
      </c>
      <c r="W41" s="107">
        <v>11.21035</v>
      </c>
      <c r="X41" s="107">
        <v>799.61966999999993</v>
      </c>
      <c r="Y41" s="107">
        <v>403.19327000000004</v>
      </c>
      <c r="Z41" s="107">
        <v>137.98613</v>
      </c>
      <c r="AA41" s="107">
        <v>0</v>
      </c>
      <c r="AB41" s="107">
        <v>63.536269999999995</v>
      </c>
      <c r="AC41" s="107">
        <v>1228.0129999999999</v>
      </c>
      <c r="AD41" s="107">
        <v>0</v>
      </c>
      <c r="AE41" s="107">
        <v>154.32745</v>
      </c>
      <c r="AF41" s="107">
        <v>18358.782390493419</v>
      </c>
      <c r="AG41" s="106"/>
      <c r="AH41" s="106"/>
      <c r="AI41" s="106"/>
      <c r="AJ41" s="106"/>
    </row>
    <row r="42" spans="1:36" ht="14.1" customHeight="1" x14ac:dyDescent="0.2">
      <c r="A42" s="273" t="s">
        <v>1526</v>
      </c>
      <c r="B42" s="107">
        <v>38900.954636647482</v>
      </c>
      <c r="C42" s="107">
        <v>22523.697683333103</v>
      </c>
      <c r="D42" s="107">
        <v>54023.441850000003</v>
      </c>
      <c r="E42" s="107">
        <v>14626.231090000001</v>
      </c>
      <c r="F42" s="107">
        <v>14437.4492499998</v>
      </c>
      <c r="G42" s="107">
        <v>104895.25757002174</v>
      </c>
      <c r="H42" s="107">
        <v>158.61693</v>
      </c>
      <c r="I42" s="107">
        <v>361.95408999999995</v>
      </c>
      <c r="J42" s="107">
        <v>12482.964285208032</v>
      </c>
      <c r="K42" s="107">
        <v>25765.755569999943</v>
      </c>
      <c r="L42" s="107">
        <v>6712.6663699999999</v>
      </c>
      <c r="M42" s="107">
        <v>12792.965199999348</v>
      </c>
      <c r="N42" s="107">
        <v>3685.7435500000001</v>
      </c>
      <c r="O42" s="107">
        <v>28639.773450000681</v>
      </c>
      <c r="P42" s="107">
        <v>37449.334830000429</v>
      </c>
      <c r="Q42" s="107">
        <v>7092.2870000000003</v>
      </c>
      <c r="R42" s="107">
        <v>21367.586789999998</v>
      </c>
      <c r="S42" s="107">
        <v>7562.2216199999993</v>
      </c>
      <c r="T42" s="107">
        <v>7333.5160000000005</v>
      </c>
      <c r="U42" s="107">
        <v>5996.3661599999987</v>
      </c>
      <c r="V42" s="107">
        <v>16530.81004</v>
      </c>
      <c r="W42" s="107">
        <v>5303.1315800000011</v>
      </c>
      <c r="X42" s="107">
        <v>7482.3636800000004</v>
      </c>
      <c r="Y42" s="107">
        <v>4204.5811900000008</v>
      </c>
      <c r="Z42" s="107">
        <v>13880.578230000001</v>
      </c>
      <c r="AA42" s="107">
        <v>0</v>
      </c>
      <c r="AB42" s="107">
        <v>2181.26206</v>
      </c>
      <c r="AC42" s="107">
        <v>9880.0280000000002</v>
      </c>
      <c r="AD42" s="107">
        <v>112.58047999999999</v>
      </c>
      <c r="AE42" s="107">
        <v>3152.9273500000004</v>
      </c>
      <c r="AF42" s="107">
        <v>489537.04653521051</v>
      </c>
      <c r="AG42" s="106"/>
      <c r="AH42" s="106"/>
      <c r="AI42" s="106"/>
      <c r="AJ42" s="106"/>
    </row>
    <row r="43" spans="1:36" ht="14.1" customHeight="1" x14ac:dyDescent="0.2">
      <c r="A43" s="297" t="s">
        <v>1109</v>
      </c>
      <c r="B43" s="107">
        <v>6301.0043566522627</v>
      </c>
      <c r="C43" s="107">
        <v>14770.613719999967</v>
      </c>
      <c r="D43" s="107">
        <v>45805.333279999999</v>
      </c>
      <c r="E43" s="107">
        <v>11885.864740000001</v>
      </c>
      <c r="F43" s="107">
        <v>11899.9064699998</v>
      </c>
      <c r="G43" s="107">
        <v>89657.93197002176</v>
      </c>
      <c r="H43" s="107">
        <v>124.45862000000001</v>
      </c>
      <c r="I43" s="107">
        <v>361.95408999999995</v>
      </c>
      <c r="J43" s="107">
        <v>11039.060436724631</v>
      </c>
      <c r="K43" s="107">
        <v>18645.011139999944</v>
      </c>
      <c r="L43" s="107">
        <v>6575.0152699999999</v>
      </c>
      <c r="M43" s="107">
        <v>11421.968129999346</v>
      </c>
      <c r="N43" s="107">
        <v>2882.7359900000001</v>
      </c>
      <c r="O43" s="107">
        <v>19528.788340000683</v>
      </c>
      <c r="P43" s="107">
        <v>31284.209250000433</v>
      </c>
      <c r="Q43" s="107">
        <v>6080.6819999999998</v>
      </c>
      <c r="R43" s="107">
        <v>15484.92763</v>
      </c>
      <c r="S43" s="107">
        <v>5414.1563799999994</v>
      </c>
      <c r="T43" s="107">
        <v>5213.5422400000007</v>
      </c>
      <c r="U43" s="107">
        <v>4697.8015499999992</v>
      </c>
      <c r="V43" s="107">
        <v>12928.313340000001</v>
      </c>
      <c r="W43" s="107">
        <v>5119.9265300000006</v>
      </c>
      <c r="X43" s="107">
        <v>5640.3297499999999</v>
      </c>
      <c r="Y43" s="107">
        <v>3637.0677400000004</v>
      </c>
      <c r="Z43" s="107">
        <v>10741.990320000001</v>
      </c>
      <c r="AA43" s="107">
        <v>0</v>
      </c>
      <c r="AB43" s="107">
        <v>2181.26206</v>
      </c>
      <c r="AC43" s="107">
        <v>8413.9150000000009</v>
      </c>
      <c r="AD43" s="107">
        <v>112.58047999999999</v>
      </c>
      <c r="AE43" s="107">
        <v>2345.9082000000003</v>
      </c>
      <c r="AF43" s="107">
        <v>370196.25902339868</v>
      </c>
      <c r="AG43" s="106"/>
      <c r="AH43" s="106"/>
      <c r="AI43" s="106"/>
      <c r="AJ43" s="106"/>
    </row>
    <row r="44" spans="1:36" ht="14.1" customHeight="1" x14ac:dyDescent="0.2">
      <c r="A44" s="297" t="s">
        <v>57</v>
      </c>
      <c r="B44" s="107">
        <v>31317.58709999522</v>
      </c>
      <c r="C44" s="107">
        <v>4449.7708600000005</v>
      </c>
      <c r="D44" s="107">
        <v>4813.6525599999995</v>
      </c>
      <c r="E44" s="107">
        <v>1720.80413</v>
      </c>
      <c r="F44" s="107">
        <v>1443.82635</v>
      </c>
      <c r="G44" s="107">
        <v>14060.212309999992</v>
      </c>
      <c r="H44" s="107">
        <v>2.0495000000000001</v>
      </c>
      <c r="I44" s="107">
        <v>0</v>
      </c>
      <c r="J44" s="107">
        <v>1238.1220204486206</v>
      </c>
      <c r="K44" s="107">
        <v>6257.3520499999977</v>
      </c>
      <c r="L44" s="107">
        <v>80.911659999999998</v>
      </c>
      <c r="M44" s="107">
        <v>731.10301000000004</v>
      </c>
      <c r="N44" s="107">
        <v>662.95753000000002</v>
      </c>
      <c r="O44" s="107">
        <v>5126.6088199999976</v>
      </c>
      <c r="P44" s="107">
        <v>3004.4936699999903</v>
      </c>
      <c r="Q44" s="107">
        <v>678.45600000000002</v>
      </c>
      <c r="R44" s="107">
        <v>5494.9256999999998</v>
      </c>
      <c r="S44" s="107">
        <v>1094.2053600000002</v>
      </c>
      <c r="T44" s="107">
        <v>0</v>
      </c>
      <c r="U44" s="107">
        <v>854.09517000000005</v>
      </c>
      <c r="V44" s="107">
        <v>3273.3621800000001</v>
      </c>
      <c r="W44" s="107">
        <v>128.88355000000001</v>
      </c>
      <c r="X44" s="107">
        <v>825.11199999999997</v>
      </c>
      <c r="Y44" s="107">
        <v>249.80531999999999</v>
      </c>
      <c r="Z44" s="107">
        <v>2802.9879799999999</v>
      </c>
      <c r="AA44" s="107">
        <v>0</v>
      </c>
      <c r="AB44" s="107">
        <v>0</v>
      </c>
      <c r="AC44" s="107">
        <v>121.795</v>
      </c>
      <c r="AD44" s="107">
        <v>0</v>
      </c>
      <c r="AE44" s="107">
        <v>794.16475000000003</v>
      </c>
      <c r="AF44" s="107">
        <v>91227.244580443832</v>
      </c>
      <c r="AG44" s="106"/>
      <c r="AH44" s="106"/>
      <c r="AI44" s="106"/>
      <c r="AJ44" s="106"/>
    </row>
    <row r="45" spans="1:36" ht="14.1" customHeight="1" x14ac:dyDescent="0.2">
      <c r="A45" s="297" t="s">
        <v>58</v>
      </c>
      <c r="B45" s="107">
        <v>1282.3631799999996</v>
      </c>
      <c r="C45" s="107">
        <v>3303.3131033331347</v>
      </c>
      <c r="D45" s="107">
        <v>3404.4560099999999</v>
      </c>
      <c r="E45" s="107">
        <v>1019.56222</v>
      </c>
      <c r="F45" s="107">
        <v>1093.7164299999999</v>
      </c>
      <c r="G45" s="107">
        <v>1177.11329</v>
      </c>
      <c r="H45" s="107">
        <v>32.108809999999998</v>
      </c>
      <c r="I45" s="107">
        <v>0</v>
      </c>
      <c r="J45" s="107">
        <v>205.78182803478208</v>
      </c>
      <c r="K45" s="107">
        <v>863.39238</v>
      </c>
      <c r="L45" s="107">
        <v>56.739440000000002</v>
      </c>
      <c r="M45" s="107">
        <v>639.89406000000008</v>
      </c>
      <c r="N45" s="107">
        <v>140.05002999999999</v>
      </c>
      <c r="O45" s="107">
        <v>3984.3762900000002</v>
      </c>
      <c r="P45" s="107">
        <v>3160.6319100000001</v>
      </c>
      <c r="Q45" s="107">
        <v>333.149</v>
      </c>
      <c r="R45" s="107">
        <v>387.73346000000004</v>
      </c>
      <c r="S45" s="107">
        <v>1053.85988</v>
      </c>
      <c r="T45" s="107">
        <v>2119.9737599999999</v>
      </c>
      <c r="U45" s="107">
        <v>444.46944000000002</v>
      </c>
      <c r="V45" s="107">
        <v>329.13452000000001</v>
      </c>
      <c r="W45" s="107">
        <v>54.3215</v>
      </c>
      <c r="X45" s="107">
        <v>1016.9219300000001</v>
      </c>
      <c r="Y45" s="107">
        <v>317.70812999999998</v>
      </c>
      <c r="Z45" s="107">
        <v>335.59992999999997</v>
      </c>
      <c r="AA45" s="107">
        <v>0</v>
      </c>
      <c r="AB45" s="107">
        <v>0</v>
      </c>
      <c r="AC45" s="107">
        <v>1344.318</v>
      </c>
      <c r="AD45" s="107">
        <v>0</v>
      </c>
      <c r="AE45" s="107">
        <v>12.8544</v>
      </c>
      <c r="AF45" s="107">
        <v>28113.542931367916</v>
      </c>
      <c r="AG45" s="106"/>
      <c r="AH45" s="106"/>
      <c r="AI45" s="106"/>
      <c r="AJ45" s="106"/>
    </row>
    <row r="46" spans="1:36" ht="14.1" customHeight="1" x14ac:dyDescent="0.2">
      <c r="A46" s="273" t="s">
        <v>1527</v>
      </c>
      <c r="B46" s="107">
        <v>7128.8317661173105</v>
      </c>
      <c r="C46" s="107">
        <v>8107.0138580140283</v>
      </c>
      <c r="D46" s="107">
        <v>25053.280060000001</v>
      </c>
      <c r="E46" s="107">
        <v>3458.8940599999996</v>
      </c>
      <c r="F46" s="107">
        <v>9615.0417699999325</v>
      </c>
      <c r="G46" s="107">
        <v>40113.143490004128</v>
      </c>
      <c r="H46" s="107">
        <v>101.98475999999999</v>
      </c>
      <c r="I46" s="107">
        <v>143.72107</v>
      </c>
      <c r="J46" s="107">
        <v>6158.8107055761384</v>
      </c>
      <c r="K46" s="107">
        <v>16118.70567999997</v>
      </c>
      <c r="L46" s="107">
        <v>2652.0018300000002</v>
      </c>
      <c r="M46" s="107">
        <v>3375.6333400000271</v>
      </c>
      <c r="N46" s="107">
        <v>2813.5963399999996</v>
      </c>
      <c r="O46" s="107">
        <v>13478.201640000241</v>
      </c>
      <c r="P46" s="107">
        <v>15884.983180000119</v>
      </c>
      <c r="Q46" s="107">
        <v>2206.9580000000001</v>
      </c>
      <c r="R46" s="107">
        <v>14850.442600000002</v>
      </c>
      <c r="S46" s="107">
        <v>2387.9068299999999</v>
      </c>
      <c r="T46" s="107">
        <v>3119.5207599999999</v>
      </c>
      <c r="U46" s="107">
        <v>2262.0755300000001</v>
      </c>
      <c r="V46" s="107">
        <v>6602.9033599999993</v>
      </c>
      <c r="W46" s="107">
        <v>1911.4328</v>
      </c>
      <c r="X46" s="107">
        <v>3675.84024</v>
      </c>
      <c r="Y46" s="107">
        <v>1255.5563499999998</v>
      </c>
      <c r="Z46" s="107">
        <v>9195.2460671999997</v>
      </c>
      <c r="AA46" s="107">
        <v>0</v>
      </c>
      <c r="AB46" s="107">
        <v>188.28100000000001</v>
      </c>
      <c r="AC46" s="107">
        <v>4909.598</v>
      </c>
      <c r="AD46" s="107">
        <v>13.058440000000001</v>
      </c>
      <c r="AE46" s="107">
        <v>2214.0570000000002</v>
      </c>
      <c r="AF46" s="107">
        <v>208996.72052691193</v>
      </c>
      <c r="AG46" s="106"/>
      <c r="AH46" s="106"/>
      <c r="AI46" s="106"/>
      <c r="AJ46" s="106"/>
    </row>
    <row r="47" spans="1:36" ht="14.1" customHeight="1" x14ac:dyDescent="0.2">
      <c r="A47" s="297" t="s">
        <v>1109</v>
      </c>
      <c r="B47" s="107">
        <v>3068.8730861172853</v>
      </c>
      <c r="C47" s="107">
        <v>5159.8782399999764</v>
      </c>
      <c r="D47" s="107">
        <v>20986.91172</v>
      </c>
      <c r="E47" s="107">
        <v>2704.7505799999999</v>
      </c>
      <c r="F47" s="107">
        <v>7010.8864099999337</v>
      </c>
      <c r="G47" s="107">
        <v>31746.173270004125</v>
      </c>
      <c r="H47" s="107">
        <v>55.189109999999999</v>
      </c>
      <c r="I47" s="107">
        <v>143.72107</v>
      </c>
      <c r="J47" s="107">
        <v>5696.4193194797008</v>
      </c>
      <c r="K47" s="107">
        <v>10569.240869999971</v>
      </c>
      <c r="L47" s="107">
        <v>2157.6105600000001</v>
      </c>
      <c r="M47" s="107">
        <v>2940.822070000027</v>
      </c>
      <c r="N47" s="107">
        <v>1893.8689399999998</v>
      </c>
      <c r="O47" s="107">
        <v>7379.6765600002636</v>
      </c>
      <c r="P47" s="107">
        <v>12591.298490000121</v>
      </c>
      <c r="Q47" s="107">
        <v>1638.14</v>
      </c>
      <c r="R47" s="107">
        <v>9808.2404900000001</v>
      </c>
      <c r="S47" s="107">
        <v>1380.7406000000001</v>
      </c>
      <c r="T47" s="107">
        <v>2381.3308099999999</v>
      </c>
      <c r="U47" s="107">
        <v>1280.1423</v>
      </c>
      <c r="V47" s="107">
        <v>4372.3633999999993</v>
      </c>
      <c r="W47" s="107">
        <v>1727.0147899999999</v>
      </c>
      <c r="X47" s="107">
        <v>2001.90804</v>
      </c>
      <c r="Y47" s="107">
        <v>1143.1181399999998</v>
      </c>
      <c r="Z47" s="107">
        <v>6263.4490571999995</v>
      </c>
      <c r="AA47" s="107">
        <v>0</v>
      </c>
      <c r="AB47" s="107">
        <v>138.27545000000001</v>
      </c>
      <c r="AC47" s="107">
        <v>3911.5929999999998</v>
      </c>
      <c r="AD47" s="107">
        <v>13.058440000000001</v>
      </c>
      <c r="AE47" s="107">
        <v>1799.95183</v>
      </c>
      <c r="AF47" s="107">
        <v>151964.64664280138</v>
      </c>
      <c r="AG47" s="106"/>
      <c r="AH47" s="106"/>
      <c r="AI47" s="106"/>
      <c r="AJ47" s="106"/>
    </row>
    <row r="48" spans="1:36" ht="14.1" customHeight="1" x14ac:dyDescent="0.2">
      <c r="A48" s="297" t="s">
        <v>57</v>
      </c>
      <c r="B48" s="107">
        <v>3869.7979300000252</v>
      </c>
      <c r="C48" s="107">
        <v>1677.5080500000001</v>
      </c>
      <c r="D48" s="107">
        <v>2112.4934800000001</v>
      </c>
      <c r="E48" s="107">
        <v>518.28223000000003</v>
      </c>
      <c r="F48" s="107">
        <v>2177.5556299999998</v>
      </c>
      <c r="G48" s="107">
        <v>7901.1446100000012</v>
      </c>
      <c r="H48" s="107">
        <v>7.6976599999999999</v>
      </c>
      <c r="I48" s="107">
        <v>0</v>
      </c>
      <c r="J48" s="107">
        <v>330.54192183934208</v>
      </c>
      <c r="K48" s="107">
        <v>5250.7841200000003</v>
      </c>
      <c r="L48" s="107">
        <v>489.61119000000002</v>
      </c>
      <c r="M48" s="107">
        <v>362.86086999999998</v>
      </c>
      <c r="N48" s="107">
        <v>776.37254000000007</v>
      </c>
      <c r="O48" s="107">
        <v>3664.602669999977</v>
      </c>
      <c r="P48" s="107">
        <v>2178.5844899999993</v>
      </c>
      <c r="Q48" s="107">
        <v>382.17700000000002</v>
      </c>
      <c r="R48" s="107">
        <v>4557.6269700000003</v>
      </c>
      <c r="S48" s="107">
        <v>474.79879999999997</v>
      </c>
      <c r="T48" s="107">
        <v>0</v>
      </c>
      <c r="U48" s="107">
        <v>531.22769999999991</v>
      </c>
      <c r="V48" s="107">
        <v>2203.3715899999997</v>
      </c>
      <c r="W48" s="107">
        <v>179.25800000000001</v>
      </c>
      <c r="X48" s="107">
        <v>995.81256999999994</v>
      </c>
      <c r="Y48" s="107">
        <v>42.980089999999997</v>
      </c>
      <c r="Z48" s="107">
        <v>2516.03278</v>
      </c>
      <c r="AA48" s="107">
        <v>0</v>
      </c>
      <c r="AB48" s="107">
        <v>44.4634</v>
      </c>
      <c r="AC48" s="107">
        <v>164.18600000000001</v>
      </c>
      <c r="AD48" s="107">
        <v>0</v>
      </c>
      <c r="AE48" s="107">
        <v>404.78956000000005</v>
      </c>
      <c r="AF48" s="107">
        <v>43814.561851839353</v>
      </c>
      <c r="AG48" s="106"/>
      <c r="AH48" s="106"/>
      <c r="AI48" s="106"/>
      <c r="AJ48" s="106"/>
    </row>
    <row r="49" spans="1:36" ht="14.1" customHeight="1" x14ac:dyDescent="0.2">
      <c r="A49" s="297" t="s">
        <v>58</v>
      </c>
      <c r="B49" s="107">
        <v>190.16075000000004</v>
      </c>
      <c r="C49" s="107">
        <v>1269.6275680140518</v>
      </c>
      <c r="D49" s="107">
        <v>1953.8748600000001</v>
      </c>
      <c r="E49" s="107">
        <v>235.86125000000001</v>
      </c>
      <c r="F49" s="107">
        <v>426.59972999999997</v>
      </c>
      <c r="G49" s="107">
        <v>465.82560999999919</v>
      </c>
      <c r="H49" s="107">
        <v>39.097989999999996</v>
      </c>
      <c r="I49" s="107">
        <v>0</v>
      </c>
      <c r="J49" s="107">
        <v>131.84946425709569</v>
      </c>
      <c r="K49" s="107">
        <v>298.68069000000003</v>
      </c>
      <c r="L49" s="107">
        <v>4.7800799999999999</v>
      </c>
      <c r="M49" s="107">
        <v>71.950399999999988</v>
      </c>
      <c r="N49" s="107">
        <v>143.35485999999997</v>
      </c>
      <c r="O49" s="107">
        <v>2433.9224100000006</v>
      </c>
      <c r="P49" s="107">
        <v>1115.1001999999999</v>
      </c>
      <c r="Q49" s="107">
        <v>186.64099999999999</v>
      </c>
      <c r="R49" s="107">
        <v>484.57514000000003</v>
      </c>
      <c r="S49" s="107">
        <v>532.36743000000001</v>
      </c>
      <c r="T49" s="107">
        <v>738.18994999999995</v>
      </c>
      <c r="U49" s="107">
        <v>450.70553000000001</v>
      </c>
      <c r="V49" s="107">
        <v>27.168370000000003</v>
      </c>
      <c r="W49" s="107">
        <v>5.1600100000000007</v>
      </c>
      <c r="X49" s="107">
        <v>678.11963000000003</v>
      </c>
      <c r="Y49" s="107">
        <v>69.458119999999994</v>
      </c>
      <c r="Z49" s="107">
        <v>415.76423</v>
      </c>
      <c r="AA49" s="107">
        <v>0</v>
      </c>
      <c r="AB49" s="107">
        <v>5.5421499999999995</v>
      </c>
      <c r="AC49" s="107">
        <v>833.81899999999996</v>
      </c>
      <c r="AD49" s="107">
        <v>0</v>
      </c>
      <c r="AE49" s="107">
        <v>9.3156100000000013</v>
      </c>
      <c r="AF49" s="107">
        <v>13217.512032271145</v>
      </c>
      <c r="AG49" s="106"/>
      <c r="AH49" s="106"/>
      <c r="AI49" s="106"/>
      <c r="AJ49" s="106"/>
    </row>
    <row r="50" spans="1:36" ht="14.1" customHeight="1" x14ac:dyDescent="0.2">
      <c r="A50" s="273" t="s">
        <v>1528</v>
      </c>
      <c r="B50" s="107">
        <v>671.88429174217936</v>
      </c>
      <c r="C50" s="107">
        <v>721.78432439397181</v>
      </c>
      <c r="D50" s="107">
        <v>880.71382000000006</v>
      </c>
      <c r="E50" s="107">
        <v>389.19286</v>
      </c>
      <c r="F50" s="107">
        <v>1674.6664900000001</v>
      </c>
      <c r="G50" s="107">
        <v>1100.0862699999982</v>
      </c>
      <c r="H50" s="107">
        <v>3.9449900000000002</v>
      </c>
      <c r="I50" s="107">
        <v>4.4176000000000002</v>
      </c>
      <c r="J50" s="107">
        <v>177.68858645542153</v>
      </c>
      <c r="K50" s="107">
        <v>1574.16868</v>
      </c>
      <c r="L50" s="107">
        <v>29.520000000000003</v>
      </c>
      <c r="M50" s="107">
        <v>18.80658</v>
      </c>
      <c r="N50" s="107">
        <v>52.908949999999997</v>
      </c>
      <c r="O50" s="107">
        <v>1470.9087200000022</v>
      </c>
      <c r="P50" s="107">
        <v>803.18750999999997</v>
      </c>
      <c r="Q50" s="107">
        <v>256.74</v>
      </c>
      <c r="R50" s="107">
        <v>558.04587000000004</v>
      </c>
      <c r="S50" s="107">
        <v>281.32997</v>
      </c>
      <c r="T50" s="107">
        <v>442.72768000000002</v>
      </c>
      <c r="U50" s="107">
        <v>165.13306</v>
      </c>
      <c r="V50" s="107">
        <v>138.36953000000003</v>
      </c>
      <c r="W50" s="107">
        <v>237.83532</v>
      </c>
      <c r="X50" s="107">
        <v>281.90514000000002</v>
      </c>
      <c r="Y50" s="107">
        <v>106.07758</v>
      </c>
      <c r="Z50" s="107">
        <v>850.60262</v>
      </c>
      <c r="AA50" s="107">
        <v>0</v>
      </c>
      <c r="AB50" s="107">
        <v>42.031599999999997</v>
      </c>
      <c r="AC50" s="107">
        <v>462.40800000000002</v>
      </c>
      <c r="AD50" s="107">
        <v>14.905360000000002</v>
      </c>
      <c r="AE50" s="107">
        <v>33.067989999999995</v>
      </c>
      <c r="AF50" s="107">
        <v>13445.059392591575</v>
      </c>
      <c r="AG50" s="106"/>
      <c r="AH50" s="106"/>
      <c r="AI50" s="106"/>
      <c r="AJ50" s="106"/>
    </row>
    <row r="51" spans="1:36" ht="14.1" customHeight="1" x14ac:dyDescent="0.2">
      <c r="A51" s="297" t="s">
        <v>1109</v>
      </c>
      <c r="B51" s="107">
        <v>156.32774174217815</v>
      </c>
      <c r="C51" s="107">
        <v>281.61985999999996</v>
      </c>
      <c r="D51" s="107">
        <v>709.27985000000001</v>
      </c>
      <c r="E51" s="107">
        <v>146.40227999999999</v>
      </c>
      <c r="F51" s="107">
        <v>1062.6132399999999</v>
      </c>
      <c r="G51" s="107">
        <v>963.47107999999821</v>
      </c>
      <c r="H51" s="107">
        <v>0</v>
      </c>
      <c r="I51" s="107">
        <v>4.4176000000000002</v>
      </c>
      <c r="J51" s="107">
        <v>137.76334282661438</v>
      </c>
      <c r="K51" s="107">
        <v>1012.07952</v>
      </c>
      <c r="L51" s="107">
        <v>11.726000000000001</v>
      </c>
      <c r="M51" s="107">
        <v>18.745380000000001</v>
      </c>
      <c r="N51" s="107">
        <v>35.840669999999996</v>
      </c>
      <c r="O51" s="107">
        <v>941.45235000000162</v>
      </c>
      <c r="P51" s="107">
        <v>702.35091000000011</v>
      </c>
      <c r="Q51" s="107">
        <v>199.28700000000001</v>
      </c>
      <c r="R51" s="107">
        <v>472.05902000000003</v>
      </c>
      <c r="S51" s="107">
        <v>119.51996000000001</v>
      </c>
      <c r="T51" s="107">
        <v>260.07026000000002</v>
      </c>
      <c r="U51" s="107">
        <v>143.24861999999999</v>
      </c>
      <c r="V51" s="107">
        <v>61.044470000000004</v>
      </c>
      <c r="W51" s="107">
        <v>237.29949999999999</v>
      </c>
      <c r="X51" s="107">
        <v>170.34966</v>
      </c>
      <c r="Y51" s="107">
        <v>104.86619999999999</v>
      </c>
      <c r="Z51" s="107">
        <v>606.01101000000006</v>
      </c>
      <c r="AA51" s="107">
        <v>0</v>
      </c>
      <c r="AB51" s="107">
        <v>40.271599999999999</v>
      </c>
      <c r="AC51" s="107">
        <v>143.09899999999999</v>
      </c>
      <c r="AD51" s="107">
        <v>5.2871800000000002</v>
      </c>
      <c r="AE51" s="107">
        <v>33.067989999999995</v>
      </c>
      <c r="AF51" s="107">
        <v>8779.5712945687919</v>
      </c>
      <c r="AG51" s="106"/>
      <c r="AH51" s="106"/>
      <c r="AI51" s="106"/>
      <c r="AJ51" s="106"/>
    </row>
    <row r="52" spans="1:36" ht="14.1" customHeight="1" x14ac:dyDescent="0.2">
      <c r="A52" s="297" t="s">
        <v>57</v>
      </c>
      <c r="B52" s="107">
        <v>494.76938000000109</v>
      </c>
      <c r="C52" s="107">
        <v>383.08287000000001</v>
      </c>
      <c r="D52" s="107">
        <v>74.32123</v>
      </c>
      <c r="E52" s="107">
        <v>70.826239999999999</v>
      </c>
      <c r="F52" s="107">
        <v>533.95359999999994</v>
      </c>
      <c r="G52" s="107">
        <v>114.56239000000001</v>
      </c>
      <c r="H52" s="107">
        <v>3.9449900000000002</v>
      </c>
      <c r="I52" s="107">
        <v>0</v>
      </c>
      <c r="J52" s="107">
        <v>29.616761694006399</v>
      </c>
      <c r="K52" s="107">
        <v>502.19976000000003</v>
      </c>
      <c r="L52" s="107">
        <v>0</v>
      </c>
      <c r="M52" s="107">
        <v>4.5700000000000005E-2</v>
      </c>
      <c r="N52" s="107">
        <v>15.968920000000001</v>
      </c>
      <c r="O52" s="107">
        <v>378.42120000000045</v>
      </c>
      <c r="P52" s="107">
        <v>75.096000000000004</v>
      </c>
      <c r="Q52" s="107">
        <v>0</v>
      </c>
      <c r="R52" s="107">
        <v>81.454909999999998</v>
      </c>
      <c r="S52" s="107">
        <v>82.167429999999996</v>
      </c>
      <c r="T52" s="107">
        <v>0</v>
      </c>
      <c r="U52" s="107">
        <v>19.786290000000001</v>
      </c>
      <c r="V52" s="107">
        <v>75.240460000000013</v>
      </c>
      <c r="W52" s="107">
        <v>0</v>
      </c>
      <c r="X52" s="107">
        <v>42.524500000000003</v>
      </c>
      <c r="Y52" s="107">
        <v>0</v>
      </c>
      <c r="Z52" s="107">
        <v>168.03927999999999</v>
      </c>
      <c r="AA52" s="107">
        <v>0</v>
      </c>
      <c r="AB52" s="107">
        <v>0</v>
      </c>
      <c r="AC52" s="107">
        <v>6.008</v>
      </c>
      <c r="AD52" s="107">
        <v>9.6181800000000006</v>
      </c>
      <c r="AE52" s="107">
        <v>0</v>
      </c>
      <c r="AF52" s="107">
        <v>3161.6480916940077</v>
      </c>
      <c r="AG52" s="106"/>
      <c r="AH52" s="106"/>
      <c r="AI52" s="106"/>
      <c r="AJ52" s="106"/>
    </row>
    <row r="53" spans="1:36" ht="14.1" customHeight="1" x14ac:dyDescent="0.2">
      <c r="A53" s="297" t="s">
        <v>58</v>
      </c>
      <c r="B53" s="107">
        <v>20.787170000000003</v>
      </c>
      <c r="C53" s="107">
        <v>57.081594393971884</v>
      </c>
      <c r="D53" s="107">
        <v>97.112740000000002</v>
      </c>
      <c r="E53" s="107">
        <v>171.96433999999999</v>
      </c>
      <c r="F53" s="107">
        <v>78.099649999999997</v>
      </c>
      <c r="G53" s="107">
        <v>22.052799999999994</v>
      </c>
      <c r="H53" s="107">
        <v>0</v>
      </c>
      <c r="I53" s="107">
        <v>0</v>
      </c>
      <c r="J53" s="107">
        <v>10.308481934800779</v>
      </c>
      <c r="K53" s="107">
        <v>59.889400000000002</v>
      </c>
      <c r="L53" s="107">
        <v>17.794</v>
      </c>
      <c r="M53" s="107">
        <v>1.55E-2</v>
      </c>
      <c r="N53" s="107">
        <v>1.0993599999999999</v>
      </c>
      <c r="O53" s="107">
        <v>151.03516999999999</v>
      </c>
      <c r="P53" s="107">
        <v>25.740599999999901</v>
      </c>
      <c r="Q53" s="107">
        <v>57.453000000000003</v>
      </c>
      <c r="R53" s="107">
        <v>4.5319399999999996</v>
      </c>
      <c r="S53" s="107">
        <v>79.642579999999995</v>
      </c>
      <c r="T53" s="107">
        <v>182.65742</v>
      </c>
      <c r="U53" s="107">
        <v>2.0981499999999995</v>
      </c>
      <c r="V53" s="107">
        <v>2.0846</v>
      </c>
      <c r="W53" s="107">
        <v>0.53582000000000007</v>
      </c>
      <c r="X53" s="107">
        <v>69.03098</v>
      </c>
      <c r="Y53" s="107">
        <v>1.2113800000000001</v>
      </c>
      <c r="Z53" s="107">
        <v>76.552329999999998</v>
      </c>
      <c r="AA53" s="107">
        <v>0</v>
      </c>
      <c r="AB53" s="107">
        <v>1.76</v>
      </c>
      <c r="AC53" s="107">
        <v>313.30099999999999</v>
      </c>
      <c r="AD53" s="107">
        <v>0</v>
      </c>
      <c r="AE53" s="107">
        <v>0</v>
      </c>
      <c r="AF53" s="107">
        <v>1503.8400063287722</v>
      </c>
      <c r="AG53" s="106"/>
      <c r="AH53" s="106"/>
      <c r="AI53" s="106"/>
      <c r="AJ53" s="106"/>
    </row>
    <row r="54" spans="1:36" ht="14.1" customHeight="1" x14ac:dyDescent="0.2">
      <c r="A54" s="273" t="s">
        <v>1979</v>
      </c>
      <c r="B54" s="107">
        <v>189.26408999999995</v>
      </c>
      <c r="C54" s="107">
        <v>1075.65967</v>
      </c>
      <c r="D54" s="107">
        <v>0</v>
      </c>
      <c r="E54" s="107">
        <v>188.77946999999998</v>
      </c>
      <c r="F54" s="107">
        <v>265.31059999999997</v>
      </c>
      <c r="G54" s="107">
        <v>2887.9058900000173</v>
      </c>
      <c r="H54" s="107">
        <v>0</v>
      </c>
      <c r="I54" s="107">
        <v>21.666730000000001</v>
      </c>
      <c r="J54" s="107">
        <v>501.75648658578223</v>
      </c>
      <c r="K54" s="107">
        <v>21.530170000000002</v>
      </c>
      <c r="L54" s="107">
        <v>111.93003</v>
      </c>
      <c r="M54" s="107">
        <v>0</v>
      </c>
      <c r="N54" s="107">
        <v>12.658619999999999</v>
      </c>
      <c r="O54" s="107">
        <v>380.83595999999983</v>
      </c>
      <c r="P54" s="107">
        <v>3325.7585100000028</v>
      </c>
      <c r="Q54" s="107">
        <v>332.428</v>
      </c>
      <c r="R54" s="107">
        <v>1062.1917800000001</v>
      </c>
      <c r="S54" s="107">
        <v>180.21387000000001</v>
      </c>
      <c r="T54" s="107">
        <v>172.89723999999998</v>
      </c>
      <c r="U54" s="107">
        <v>0</v>
      </c>
      <c r="V54" s="107">
        <v>342.76784000000004</v>
      </c>
      <c r="W54" s="107">
        <v>44.393890000000006</v>
      </c>
      <c r="X54" s="107">
        <v>36.670169999999992</v>
      </c>
      <c r="Y54" s="107">
        <v>20.597000000000001</v>
      </c>
      <c r="Z54" s="107">
        <v>265.67697999999996</v>
      </c>
      <c r="AA54" s="107">
        <v>0</v>
      </c>
      <c r="AB54" s="107">
        <v>0</v>
      </c>
      <c r="AC54" s="107">
        <v>570.98900000000003</v>
      </c>
      <c r="AD54" s="107">
        <v>0</v>
      </c>
      <c r="AE54" s="107">
        <v>21.279450000000001</v>
      </c>
      <c r="AF54" s="107">
        <v>12033.161446585802</v>
      </c>
      <c r="AG54" s="106"/>
      <c r="AH54" s="106"/>
      <c r="AI54" s="106"/>
      <c r="AJ54" s="106"/>
    </row>
    <row r="55" spans="1:36" ht="14.1" customHeight="1" x14ac:dyDescent="0.2">
      <c r="A55" s="297" t="s">
        <v>1109</v>
      </c>
      <c r="B55" s="107">
        <v>0</v>
      </c>
      <c r="C55" s="107">
        <v>1056.6030700000001</v>
      </c>
      <c r="D55" s="107">
        <v>0</v>
      </c>
      <c r="E55" s="107">
        <v>89.343579999999989</v>
      </c>
      <c r="F55" s="107">
        <v>254.66908999999998</v>
      </c>
      <c r="G55" s="107">
        <v>2748.5535500000174</v>
      </c>
      <c r="H55" s="107">
        <v>0</v>
      </c>
      <c r="I55" s="107">
        <v>21.666730000000001</v>
      </c>
      <c r="J55" s="107">
        <v>494.10241243619026</v>
      </c>
      <c r="K55" s="107">
        <v>21.499470000000002</v>
      </c>
      <c r="L55" s="107">
        <v>111.58662</v>
      </c>
      <c r="M55" s="107">
        <v>0</v>
      </c>
      <c r="N55" s="107">
        <v>12.658619999999999</v>
      </c>
      <c r="O55" s="107">
        <v>368.24650999999983</v>
      </c>
      <c r="P55" s="107">
        <v>2549.6407200000031</v>
      </c>
      <c r="Q55" s="107">
        <v>331.46499999999997</v>
      </c>
      <c r="R55" s="107">
        <v>778.61957000000007</v>
      </c>
      <c r="S55" s="107">
        <v>177.89150000000001</v>
      </c>
      <c r="T55" s="107">
        <v>171.68641999999997</v>
      </c>
      <c r="U55" s="107">
        <v>0</v>
      </c>
      <c r="V55" s="107">
        <v>342.76784000000004</v>
      </c>
      <c r="W55" s="107">
        <v>44.212000000000003</v>
      </c>
      <c r="X55" s="107">
        <v>36.516769999999994</v>
      </c>
      <c r="Y55" s="107">
        <v>20.597000000000001</v>
      </c>
      <c r="Z55" s="107">
        <v>259.50104999999996</v>
      </c>
      <c r="AA55" s="107">
        <v>0</v>
      </c>
      <c r="AB55" s="107">
        <v>0</v>
      </c>
      <c r="AC55" s="107">
        <v>570.98900000000003</v>
      </c>
      <c r="AD55" s="107">
        <v>0</v>
      </c>
      <c r="AE55" s="107">
        <v>21.279450000000001</v>
      </c>
      <c r="AF55" s="107">
        <v>10484.095972436211</v>
      </c>
      <c r="AG55" s="106"/>
      <c r="AH55" s="106"/>
      <c r="AI55" s="106"/>
      <c r="AJ55" s="106"/>
    </row>
    <row r="56" spans="1:36" ht="14.1" customHeight="1" x14ac:dyDescent="0.2">
      <c r="A56" s="297" t="s">
        <v>57</v>
      </c>
      <c r="B56" s="107">
        <v>189.26408999999995</v>
      </c>
      <c r="C56" s="107">
        <v>16.043600000000001</v>
      </c>
      <c r="D56" s="107">
        <v>0</v>
      </c>
      <c r="E56" s="107">
        <v>99.271249999999995</v>
      </c>
      <c r="F56" s="107">
        <v>10.441549999999999</v>
      </c>
      <c r="G56" s="107">
        <v>119.94486000000001</v>
      </c>
      <c r="H56" s="107">
        <v>0</v>
      </c>
      <c r="I56" s="107">
        <v>0</v>
      </c>
      <c r="J56" s="107">
        <v>2.9594644622335724</v>
      </c>
      <c r="K56" s="107">
        <v>0</v>
      </c>
      <c r="L56" s="107">
        <v>1.5200000000000001E-3</v>
      </c>
      <c r="M56" s="107">
        <v>0</v>
      </c>
      <c r="N56" s="107">
        <v>0</v>
      </c>
      <c r="O56" s="107">
        <v>11.333549999999995</v>
      </c>
      <c r="P56" s="107">
        <v>358.13796999999994</v>
      </c>
      <c r="Q56" s="107">
        <v>0</v>
      </c>
      <c r="R56" s="107">
        <v>220.017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7">
        <v>0</v>
      </c>
      <c r="Z56" s="107">
        <v>6.1759300000000001</v>
      </c>
      <c r="AA56" s="107">
        <v>0</v>
      </c>
      <c r="AB56" s="107">
        <v>0</v>
      </c>
      <c r="AC56" s="107">
        <v>0</v>
      </c>
      <c r="AD56" s="107">
        <v>0</v>
      </c>
      <c r="AE56" s="107">
        <v>0</v>
      </c>
      <c r="AF56" s="107">
        <v>1033.5907844622336</v>
      </c>
      <c r="AG56" s="106"/>
      <c r="AH56" s="106"/>
      <c r="AI56" s="106"/>
      <c r="AJ56" s="106"/>
    </row>
    <row r="57" spans="1:36" ht="14.1" customHeight="1" x14ac:dyDescent="0.2">
      <c r="A57" s="297" t="s">
        <v>58</v>
      </c>
      <c r="B57" s="107">
        <v>0</v>
      </c>
      <c r="C57" s="107">
        <v>3.0129999999999999</v>
      </c>
      <c r="D57" s="107">
        <v>0</v>
      </c>
      <c r="E57" s="107">
        <v>0.16463999999999998</v>
      </c>
      <c r="F57" s="107">
        <v>0.19996</v>
      </c>
      <c r="G57" s="107">
        <v>19.407480000000003</v>
      </c>
      <c r="H57" s="107">
        <v>0</v>
      </c>
      <c r="I57" s="107">
        <v>0</v>
      </c>
      <c r="J57" s="107">
        <v>4.6946096873583496</v>
      </c>
      <c r="K57" s="107">
        <v>3.0699999999999998E-2</v>
      </c>
      <c r="L57" s="107">
        <v>0.34188999999999997</v>
      </c>
      <c r="M57" s="107">
        <v>0</v>
      </c>
      <c r="N57" s="107">
        <v>0</v>
      </c>
      <c r="O57" s="107">
        <v>1.2559</v>
      </c>
      <c r="P57" s="107">
        <v>417.97982000000002</v>
      </c>
      <c r="Q57" s="107">
        <v>0.96299999999999997</v>
      </c>
      <c r="R57" s="107">
        <v>63.555210000000002</v>
      </c>
      <c r="S57" s="107">
        <v>2.3223699999999998</v>
      </c>
      <c r="T57" s="107">
        <v>1.21082</v>
      </c>
      <c r="U57" s="107">
        <v>0</v>
      </c>
      <c r="V57" s="107">
        <v>0</v>
      </c>
      <c r="W57" s="107">
        <v>0.18189</v>
      </c>
      <c r="X57" s="107">
        <v>0.15340000000000001</v>
      </c>
      <c r="Y57" s="107">
        <v>0</v>
      </c>
      <c r="Z57" s="107">
        <v>0</v>
      </c>
      <c r="AA57" s="107">
        <v>0</v>
      </c>
      <c r="AB57" s="107">
        <v>0</v>
      </c>
      <c r="AC57" s="107">
        <v>0</v>
      </c>
      <c r="AD57" s="107">
        <v>0</v>
      </c>
      <c r="AE57" s="107">
        <v>0</v>
      </c>
      <c r="AF57" s="107">
        <v>515.47468968735836</v>
      </c>
      <c r="AG57" s="106"/>
      <c r="AH57" s="106"/>
      <c r="AI57" s="106"/>
      <c r="AJ57" s="106"/>
    </row>
    <row r="58" spans="1:36" ht="14.1" customHeight="1" x14ac:dyDescent="0.2">
      <c r="A58" s="273" t="s">
        <v>748</v>
      </c>
      <c r="B58" s="107">
        <v>386.71471648557002</v>
      </c>
      <c r="C58" s="107">
        <v>226.74470665227085</v>
      </c>
      <c r="D58" s="107">
        <v>1280.4317899999999</v>
      </c>
      <c r="E58" s="107">
        <v>112.77018999999999</v>
      </c>
      <c r="F58" s="107">
        <v>151.24847</v>
      </c>
      <c r="G58" s="107">
        <v>1133.338689999998</v>
      </c>
      <c r="H58" s="107">
        <v>0</v>
      </c>
      <c r="I58" s="107">
        <v>11.78674</v>
      </c>
      <c r="J58" s="107">
        <v>142.6439775493682</v>
      </c>
      <c r="K58" s="107">
        <v>753.94363999999996</v>
      </c>
      <c r="L58" s="107">
        <v>2.6539999999999999</v>
      </c>
      <c r="M58" s="107">
        <v>69.313860000000005</v>
      </c>
      <c r="N58" s="107">
        <v>24.748709999999999</v>
      </c>
      <c r="O58" s="107">
        <v>179.59791999999993</v>
      </c>
      <c r="P58" s="107">
        <v>953.25595999999894</v>
      </c>
      <c r="Q58" s="107">
        <v>8.5920000000000005</v>
      </c>
      <c r="R58" s="107">
        <v>291.51612</v>
      </c>
      <c r="S58" s="107">
        <v>1.2431099999999997</v>
      </c>
      <c r="T58" s="107">
        <v>40.596299999999999</v>
      </c>
      <c r="U58" s="107">
        <v>50.032389999999999</v>
      </c>
      <c r="V58" s="107">
        <v>111.21446000000002</v>
      </c>
      <c r="W58" s="107">
        <v>34.817999999999998</v>
      </c>
      <c r="X58" s="107">
        <v>36.096910000000001</v>
      </c>
      <c r="Y58" s="107">
        <v>5.3460000000000001</v>
      </c>
      <c r="Z58" s="107">
        <v>23.591639999999998</v>
      </c>
      <c r="AA58" s="107">
        <v>0</v>
      </c>
      <c r="AB58" s="107">
        <v>3.9226000000000001</v>
      </c>
      <c r="AC58" s="107">
        <v>71.489999999999995</v>
      </c>
      <c r="AD58" s="107">
        <v>0</v>
      </c>
      <c r="AE58" s="107">
        <v>58.042159999999996</v>
      </c>
      <c r="AF58" s="107">
        <v>6165.695060687206</v>
      </c>
      <c r="AG58" s="106"/>
      <c r="AH58" s="106"/>
      <c r="AI58" s="106"/>
      <c r="AJ58" s="106"/>
    </row>
    <row r="59" spans="1:36" ht="14.1" customHeight="1" x14ac:dyDescent="0.2">
      <c r="A59" s="297" t="s">
        <v>1109</v>
      </c>
      <c r="B59" s="107">
        <v>295.99644648557006</v>
      </c>
      <c r="C59" s="107">
        <v>158.46863000000002</v>
      </c>
      <c r="D59" s="107">
        <v>945.71911999999998</v>
      </c>
      <c r="E59" s="107">
        <v>33.31926</v>
      </c>
      <c r="F59" s="107">
        <v>139.38893999999999</v>
      </c>
      <c r="G59" s="107">
        <v>965.31906999999796</v>
      </c>
      <c r="H59" s="107">
        <v>0</v>
      </c>
      <c r="I59" s="107">
        <v>11.78674</v>
      </c>
      <c r="J59" s="107">
        <v>142.41526395339574</v>
      </c>
      <c r="K59" s="107">
        <v>210.01531</v>
      </c>
      <c r="L59" s="107">
        <v>2.6539999999999999</v>
      </c>
      <c r="M59" s="107">
        <v>68.791330000000002</v>
      </c>
      <c r="N59" s="107">
        <v>24.748709999999999</v>
      </c>
      <c r="O59" s="107">
        <v>157.83244999999994</v>
      </c>
      <c r="P59" s="107">
        <v>569.02361999999891</v>
      </c>
      <c r="Q59" s="107">
        <v>8.5920000000000005</v>
      </c>
      <c r="R59" s="107">
        <v>277.23987</v>
      </c>
      <c r="S59" s="107">
        <v>2.7456399999999999</v>
      </c>
      <c r="T59" s="107">
        <v>9.9617999999999984</v>
      </c>
      <c r="U59" s="107">
        <v>50.032389999999999</v>
      </c>
      <c r="V59" s="107">
        <v>65.805240000000012</v>
      </c>
      <c r="W59" s="107">
        <v>34.817999999999998</v>
      </c>
      <c r="X59" s="107">
        <v>36.020800000000001</v>
      </c>
      <c r="Y59" s="107">
        <v>5.3460000000000001</v>
      </c>
      <c r="Z59" s="107">
        <v>23.47</v>
      </c>
      <c r="AA59" s="107">
        <v>0</v>
      </c>
      <c r="AB59" s="107">
        <v>3.9226000000000001</v>
      </c>
      <c r="AC59" s="107">
        <v>62.235999999999997</v>
      </c>
      <c r="AD59" s="107">
        <v>0</v>
      </c>
      <c r="AE59" s="107">
        <v>57.775669999999998</v>
      </c>
      <c r="AF59" s="107">
        <v>4363.4449004389626</v>
      </c>
      <c r="AG59" s="106"/>
      <c r="AH59" s="106"/>
      <c r="AI59" s="106"/>
      <c r="AJ59" s="106"/>
    </row>
    <row r="60" spans="1:36" ht="14.1" customHeight="1" x14ac:dyDescent="0.2">
      <c r="A60" s="297" t="s">
        <v>57</v>
      </c>
      <c r="B60" s="107">
        <v>66.908269999999987</v>
      </c>
      <c r="C60" s="107">
        <v>16.576270000000001</v>
      </c>
      <c r="D60" s="107">
        <v>125.38160000000001</v>
      </c>
      <c r="E60" s="107">
        <v>0.14749999999999999</v>
      </c>
      <c r="F60" s="107">
        <v>5.3312400000000002</v>
      </c>
      <c r="G60" s="107">
        <v>162.38019</v>
      </c>
      <c r="H60" s="107">
        <v>0</v>
      </c>
      <c r="I60" s="107">
        <v>0</v>
      </c>
      <c r="J60" s="107">
        <v>0</v>
      </c>
      <c r="K60" s="107">
        <v>542.63499999999999</v>
      </c>
      <c r="L60" s="107">
        <v>0</v>
      </c>
      <c r="M60" s="107">
        <v>0</v>
      </c>
      <c r="N60" s="107">
        <v>0</v>
      </c>
      <c r="O60" s="107">
        <v>5.6943699999999993</v>
      </c>
      <c r="P60" s="107">
        <v>242.88971000000001</v>
      </c>
      <c r="Q60" s="107">
        <v>0</v>
      </c>
      <c r="R60" s="107">
        <v>13.491620000000001</v>
      </c>
      <c r="S60" s="107">
        <v>-1.1285000000000001</v>
      </c>
      <c r="T60" s="107">
        <v>0</v>
      </c>
      <c r="U60" s="107">
        <v>0</v>
      </c>
      <c r="V60" s="107">
        <v>45.361220000000003</v>
      </c>
      <c r="W60" s="107">
        <v>0</v>
      </c>
      <c r="X60" s="107">
        <v>7.6109999999999997E-2</v>
      </c>
      <c r="Y60" s="107">
        <v>0</v>
      </c>
      <c r="Z60" s="107">
        <v>0</v>
      </c>
      <c r="AA60" s="107">
        <v>0</v>
      </c>
      <c r="AB60" s="107">
        <v>0</v>
      </c>
      <c r="AC60" s="107">
        <v>0.50700000000000001</v>
      </c>
      <c r="AD60" s="107">
        <v>0</v>
      </c>
      <c r="AE60" s="107">
        <v>0</v>
      </c>
      <c r="AF60" s="107">
        <v>1226.2516000000001</v>
      </c>
      <c r="AG60" s="106"/>
      <c r="AH60" s="106"/>
      <c r="AI60" s="106"/>
      <c r="AJ60" s="106"/>
    </row>
    <row r="61" spans="1:36" ht="14.1" customHeight="1" x14ac:dyDescent="0.2">
      <c r="A61" s="297" t="s">
        <v>58</v>
      </c>
      <c r="B61" s="107">
        <v>23.81</v>
      </c>
      <c r="C61" s="107">
        <v>51.69980665227083</v>
      </c>
      <c r="D61" s="107">
        <v>209.33107000000001</v>
      </c>
      <c r="E61" s="107">
        <v>79.303429999999992</v>
      </c>
      <c r="F61" s="107">
        <v>6.5282900000000001</v>
      </c>
      <c r="G61" s="107">
        <v>5.6394299999999999</v>
      </c>
      <c r="H61" s="107">
        <v>0</v>
      </c>
      <c r="I61" s="107">
        <v>0</v>
      </c>
      <c r="J61" s="107">
        <v>0.22871359597246799</v>
      </c>
      <c r="K61" s="107">
        <v>1.2933299999999999</v>
      </c>
      <c r="L61" s="107">
        <v>0</v>
      </c>
      <c r="M61" s="107">
        <v>0.52252999999999994</v>
      </c>
      <c r="N61" s="107">
        <v>0</v>
      </c>
      <c r="O61" s="107">
        <v>16.071099999999998</v>
      </c>
      <c r="P61" s="107">
        <v>141.34263000000001</v>
      </c>
      <c r="Q61" s="107">
        <v>0</v>
      </c>
      <c r="R61" s="107">
        <v>0.78463000000000005</v>
      </c>
      <c r="S61" s="107">
        <v>-0.37402999999999997</v>
      </c>
      <c r="T61" s="107">
        <v>30.634499999999999</v>
      </c>
      <c r="U61" s="107">
        <v>0</v>
      </c>
      <c r="V61" s="107">
        <v>4.8000000000000001E-2</v>
      </c>
      <c r="W61" s="107">
        <v>0</v>
      </c>
      <c r="X61" s="107">
        <v>0</v>
      </c>
      <c r="Y61" s="107">
        <v>0</v>
      </c>
      <c r="Z61" s="107">
        <v>0.12164</v>
      </c>
      <c r="AA61" s="107">
        <v>0</v>
      </c>
      <c r="AB61" s="107">
        <v>0</v>
      </c>
      <c r="AC61" s="107">
        <v>8.7469999999999999</v>
      </c>
      <c r="AD61" s="107">
        <v>0</v>
      </c>
      <c r="AE61" s="107">
        <v>0.26649</v>
      </c>
      <c r="AF61" s="107">
        <v>575.99856024824328</v>
      </c>
      <c r="AG61" s="106"/>
      <c r="AH61" s="106"/>
      <c r="AI61" s="106"/>
      <c r="AJ61" s="106"/>
    </row>
    <row r="62" spans="1:36" ht="14.1" customHeight="1" x14ac:dyDescent="0.2">
      <c r="A62" s="273" t="s">
        <v>752</v>
      </c>
      <c r="B62" s="107">
        <v>132.88386526850215</v>
      </c>
      <c r="C62" s="107">
        <v>196.24247</v>
      </c>
      <c r="D62" s="107">
        <v>819.72725000000003</v>
      </c>
      <c r="E62" s="107">
        <v>327.55205999999998</v>
      </c>
      <c r="F62" s="107">
        <v>136.86261000000002</v>
      </c>
      <c r="G62" s="107">
        <v>537.00032999999939</v>
      </c>
      <c r="H62" s="107">
        <v>0</v>
      </c>
      <c r="I62" s="107">
        <v>5.0229999999999997</v>
      </c>
      <c r="J62" s="107">
        <v>142.25539409675255</v>
      </c>
      <c r="K62" s="107">
        <v>541.78638000000001</v>
      </c>
      <c r="L62" s="107">
        <v>8.6498299999999997</v>
      </c>
      <c r="M62" s="107">
        <v>37.813069999999996</v>
      </c>
      <c r="N62" s="107">
        <v>42.154760000000003</v>
      </c>
      <c r="O62" s="107">
        <v>329.67971</v>
      </c>
      <c r="P62" s="107">
        <v>565.46884999999907</v>
      </c>
      <c r="Q62" s="107">
        <v>62.497999999999998</v>
      </c>
      <c r="R62" s="107">
        <v>111.91042999999999</v>
      </c>
      <c r="S62" s="107">
        <v>36.543579999999999</v>
      </c>
      <c r="T62" s="107">
        <v>34.478250000000003</v>
      </c>
      <c r="U62" s="107">
        <v>421.22055</v>
      </c>
      <c r="V62" s="107">
        <v>272.64292999999998</v>
      </c>
      <c r="W62" s="107">
        <v>28.470800000000001</v>
      </c>
      <c r="X62" s="107">
        <v>97.729279999999989</v>
      </c>
      <c r="Y62" s="107">
        <v>12.963229999999999</v>
      </c>
      <c r="Z62" s="107">
        <v>19.202929999999999</v>
      </c>
      <c r="AA62" s="107">
        <v>0</v>
      </c>
      <c r="AB62" s="107">
        <v>24.577599999999997</v>
      </c>
      <c r="AC62" s="107">
        <v>111.47499999999999</v>
      </c>
      <c r="AD62" s="107">
        <v>0</v>
      </c>
      <c r="AE62" s="107">
        <v>57.515629999999994</v>
      </c>
      <c r="AF62" s="107">
        <v>5114.3277893652539</v>
      </c>
      <c r="AG62" s="106"/>
      <c r="AH62" s="106"/>
      <c r="AI62" s="106"/>
      <c r="AJ62" s="106"/>
    </row>
    <row r="63" spans="1:36" ht="14.1" customHeight="1" x14ac:dyDescent="0.2">
      <c r="A63" s="297" t="s">
        <v>1109</v>
      </c>
      <c r="B63" s="107">
        <v>2.2852952685021797</v>
      </c>
      <c r="C63" s="107">
        <v>143.19451000000001</v>
      </c>
      <c r="D63" s="107">
        <v>799.16389000000004</v>
      </c>
      <c r="E63" s="107">
        <v>138.44898000000001</v>
      </c>
      <c r="F63" s="107">
        <v>135.26107000000002</v>
      </c>
      <c r="G63" s="107">
        <v>536.55159999999944</v>
      </c>
      <c r="H63" s="107">
        <v>0</v>
      </c>
      <c r="I63" s="107">
        <v>5.0229999999999997</v>
      </c>
      <c r="J63" s="107">
        <v>141.41404196925643</v>
      </c>
      <c r="K63" s="107">
        <v>523.89607000000001</v>
      </c>
      <c r="L63" s="107">
        <v>8.6498299999999997</v>
      </c>
      <c r="M63" s="107">
        <v>37.813069999999996</v>
      </c>
      <c r="N63" s="107">
        <v>42.154760000000003</v>
      </c>
      <c r="O63" s="107">
        <v>312.55168000000003</v>
      </c>
      <c r="P63" s="107">
        <v>399.55529999999902</v>
      </c>
      <c r="Q63" s="107">
        <v>62.497999999999998</v>
      </c>
      <c r="R63" s="107">
        <v>111.81379</v>
      </c>
      <c r="S63" s="107">
        <v>35.968589999999999</v>
      </c>
      <c r="T63" s="107">
        <v>34.478250000000003</v>
      </c>
      <c r="U63" s="107">
        <v>94.2166</v>
      </c>
      <c r="V63" s="107">
        <v>181.36364</v>
      </c>
      <c r="W63" s="107">
        <v>28.470800000000001</v>
      </c>
      <c r="X63" s="107">
        <v>53.505789999999998</v>
      </c>
      <c r="Y63" s="107">
        <v>12.363329999999999</v>
      </c>
      <c r="Z63" s="107">
        <v>15.959</v>
      </c>
      <c r="AA63" s="107">
        <v>0</v>
      </c>
      <c r="AB63" s="107">
        <v>24.577599999999997</v>
      </c>
      <c r="AC63" s="107">
        <v>111.244</v>
      </c>
      <c r="AD63" s="107">
        <v>0</v>
      </c>
      <c r="AE63" s="107">
        <v>57.515629999999994</v>
      </c>
      <c r="AF63" s="107">
        <v>4049.9381172377575</v>
      </c>
      <c r="AG63" s="106"/>
      <c r="AH63" s="106"/>
      <c r="AI63" s="106"/>
      <c r="AJ63" s="106"/>
    </row>
    <row r="64" spans="1:36" ht="14.1" customHeight="1" x14ac:dyDescent="0.2">
      <c r="A64" s="297" t="s">
        <v>57</v>
      </c>
      <c r="B64" s="107">
        <v>130.44988999999995</v>
      </c>
      <c r="C64" s="107">
        <v>53.047959999999996</v>
      </c>
      <c r="D64" s="107">
        <v>14.16433</v>
      </c>
      <c r="E64" s="107">
        <v>0.18880000000000002</v>
      </c>
      <c r="F64" s="107">
        <v>0.8125</v>
      </c>
      <c r="G64" s="107">
        <v>0.21262999999999999</v>
      </c>
      <c r="H64" s="107">
        <v>0</v>
      </c>
      <c r="I64" s="107">
        <v>0</v>
      </c>
      <c r="J64" s="107">
        <v>0</v>
      </c>
      <c r="K64" s="107">
        <v>13.952579999999999</v>
      </c>
      <c r="L64" s="107">
        <v>0</v>
      </c>
      <c r="M64" s="107">
        <v>0</v>
      </c>
      <c r="N64" s="107">
        <v>0</v>
      </c>
      <c r="O64" s="107">
        <v>11.079419999999997</v>
      </c>
      <c r="P64" s="107">
        <v>150.26027999999999</v>
      </c>
      <c r="Q64" s="107">
        <v>0</v>
      </c>
      <c r="R64" s="107">
        <v>5.6000000000000001E-2</v>
      </c>
      <c r="S64" s="107">
        <v>0</v>
      </c>
      <c r="T64" s="107">
        <v>0</v>
      </c>
      <c r="U64" s="107">
        <v>248.84945000000002</v>
      </c>
      <c r="V64" s="107">
        <v>90.584779999999995</v>
      </c>
      <c r="W64" s="107">
        <v>0</v>
      </c>
      <c r="X64" s="107">
        <v>0</v>
      </c>
      <c r="Y64" s="107">
        <v>0</v>
      </c>
      <c r="Z64" s="107">
        <v>3.2439299999999998</v>
      </c>
      <c r="AA64" s="107">
        <v>0</v>
      </c>
      <c r="AB64" s="107">
        <v>0</v>
      </c>
      <c r="AC64" s="107">
        <v>0.23100000000000001</v>
      </c>
      <c r="AD64" s="107">
        <v>0</v>
      </c>
      <c r="AE64" s="107">
        <v>0</v>
      </c>
      <c r="AF64" s="107">
        <v>717.1335499999999</v>
      </c>
      <c r="AG64" s="106"/>
      <c r="AH64" s="106"/>
      <c r="AI64" s="106"/>
      <c r="AJ64" s="106"/>
    </row>
    <row r="65" spans="1:36" ht="14.1" customHeight="1" x14ac:dyDescent="0.2">
      <c r="A65" s="297" t="s">
        <v>58</v>
      </c>
      <c r="B65" s="107">
        <v>0.14868000000000001</v>
      </c>
      <c r="C65" s="107">
        <v>0</v>
      </c>
      <c r="D65" s="107">
        <v>6.3990299999999998</v>
      </c>
      <c r="E65" s="107">
        <v>188.91427999999999</v>
      </c>
      <c r="F65" s="107">
        <v>0.78903999999999996</v>
      </c>
      <c r="G65" s="107">
        <v>0.23610000000000003</v>
      </c>
      <c r="H65" s="107">
        <v>0</v>
      </c>
      <c r="I65" s="107">
        <v>0</v>
      </c>
      <c r="J65" s="107">
        <v>0.8413521274961121</v>
      </c>
      <c r="K65" s="107">
        <v>3.9377300000000002</v>
      </c>
      <c r="L65" s="107">
        <v>0</v>
      </c>
      <c r="M65" s="107">
        <v>0</v>
      </c>
      <c r="N65" s="107">
        <v>0</v>
      </c>
      <c r="O65" s="107">
        <v>6.04861</v>
      </c>
      <c r="P65" s="107">
        <v>15.653270000000001</v>
      </c>
      <c r="Q65" s="107">
        <v>0</v>
      </c>
      <c r="R65" s="107">
        <v>4.0640000000000003E-2</v>
      </c>
      <c r="S65" s="107">
        <v>0.57499</v>
      </c>
      <c r="T65" s="107">
        <v>0</v>
      </c>
      <c r="U65" s="107">
        <v>78.154499999999999</v>
      </c>
      <c r="V65" s="107">
        <v>0.69450999999999996</v>
      </c>
      <c r="W65" s="107">
        <v>0</v>
      </c>
      <c r="X65" s="107">
        <v>44.223489999999998</v>
      </c>
      <c r="Y65" s="107">
        <v>0.59989999999999999</v>
      </c>
      <c r="Z65" s="107">
        <v>0</v>
      </c>
      <c r="AA65" s="107">
        <v>0</v>
      </c>
      <c r="AB65" s="107">
        <v>0</v>
      </c>
      <c r="AC65" s="107">
        <v>0</v>
      </c>
      <c r="AD65" s="107">
        <v>0</v>
      </c>
      <c r="AE65" s="107">
        <v>0</v>
      </c>
      <c r="AF65" s="107">
        <v>347.2561221274961</v>
      </c>
      <c r="AG65" s="106"/>
      <c r="AH65" s="106"/>
      <c r="AI65" s="106"/>
      <c r="AJ65" s="106"/>
    </row>
    <row r="66" spans="1:36" ht="14.1" customHeight="1" x14ac:dyDescent="0.2">
      <c r="A66" s="273" t="s">
        <v>30</v>
      </c>
      <c r="B66" s="107">
        <v>1145.9158500331828</v>
      </c>
      <c r="C66" s="107">
        <v>2291.5220847011592</v>
      </c>
      <c r="D66" s="107">
        <v>12247.680420000001</v>
      </c>
      <c r="E66" s="107">
        <v>4436.6859399999994</v>
      </c>
      <c r="F66" s="107">
        <v>2077.6243300000001</v>
      </c>
      <c r="G66" s="107">
        <v>19500.472879999579</v>
      </c>
      <c r="H66" s="107">
        <v>12.7151</v>
      </c>
      <c r="I66" s="107">
        <v>16.401649999999908</v>
      </c>
      <c r="J66" s="107">
        <v>3655.9022272901293</v>
      </c>
      <c r="K66" s="107">
        <v>13983.517359999976</v>
      </c>
      <c r="L66" s="107">
        <v>2905.3043799999996</v>
      </c>
      <c r="M66" s="107">
        <v>21.986140000000002</v>
      </c>
      <c r="N66" s="107">
        <v>544.73157000000003</v>
      </c>
      <c r="O66" s="107">
        <v>2504.4550199999953</v>
      </c>
      <c r="P66" s="107">
        <v>7369.4039999999795</v>
      </c>
      <c r="Q66" s="107">
        <v>460.36799999999999</v>
      </c>
      <c r="R66" s="107">
        <v>3785.6797700000002</v>
      </c>
      <c r="S66" s="107">
        <v>312.65207000000004</v>
      </c>
      <c r="T66" s="107">
        <v>300.97947999999997</v>
      </c>
      <c r="U66" s="107">
        <v>249.52951999999999</v>
      </c>
      <c r="V66" s="107">
        <v>716.91168999999991</v>
      </c>
      <c r="W66" s="107">
        <v>193.34401</v>
      </c>
      <c r="X66" s="107">
        <v>548.05006000000003</v>
      </c>
      <c r="Y66" s="107">
        <v>143.20725999999999</v>
      </c>
      <c r="Z66" s="107">
        <v>959.45374000000004</v>
      </c>
      <c r="AA66" s="107">
        <v>0</v>
      </c>
      <c r="AB66" s="107">
        <v>6.7239999999999993</v>
      </c>
      <c r="AC66" s="107">
        <v>1835.2069999999999</v>
      </c>
      <c r="AD66" s="107">
        <v>0</v>
      </c>
      <c r="AE66" s="107">
        <v>1163.6038900000001</v>
      </c>
      <c r="AF66" s="107">
        <v>83390.029442023966</v>
      </c>
      <c r="AG66" s="106"/>
      <c r="AH66" s="106"/>
      <c r="AI66" s="106"/>
      <c r="AJ66" s="106"/>
    </row>
    <row r="67" spans="1:36" ht="14.1" customHeight="1" x14ac:dyDescent="0.2">
      <c r="A67" s="297" t="s">
        <v>1109</v>
      </c>
      <c r="B67" s="107">
        <v>537.66076003318233</v>
      </c>
      <c r="C67" s="107">
        <v>1914.73118</v>
      </c>
      <c r="D67" s="107">
        <v>11542.58257</v>
      </c>
      <c r="E67" s="107">
        <v>3862.0635899999997</v>
      </c>
      <c r="F67" s="107">
        <v>1878.5773799999999</v>
      </c>
      <c r="G67" s="107">
        <v>16499.530389999578</v>
      </c>
      <c r="H67" s="107">
        <v>12.69802</v>
      </c>
      <c r="I67" s="107">
        <v>16.401649999999908</v>
      </c>
      <c r="J67" s="107">
        <v>3237.2114646029299</v>
      </c>
      <c r="K67" s="107">
        <v>10956.596459999975</v>
      </c>
      <c r="L67" s="107">
        <v>2556.5598599999998</v>
      </c>
      <c r="M67" s="107">
        <v>20.814060000000001</v>
      </c>
      <c r="N67" s="107">
        <v>463.74536000000001</v>
      </c>
      <c r="O67" s="107">
        <v>1348.9525799999942</v>
      </c>
      <c r="P67" s="107">
        <v>5908.5193799999806</v>
      </c>
      <c r="Q67" s="107">
        <v>428.78199999999998</v>
      </c>
      <c r="R67" s="107">
        <v>3089.4902400000001</v>
      </c>
      <c r="S67" s="107">
        <v>302.43049999999999</v>
      </c>
      <c r="T67" s="107">
        <v>298.99817999999999</v>
      </c>
      <c r="U67" s="107">
        <v>206.12291999999999</v>
      </c>
      <c r="V67" s="107">
        <v>363.64034999999996</v>
      </c>
      <c r="W67" s="107">
        <v>192.69487000000001</v>
      </c>
      <c r="X67" s="107">
        <v>362.61845</v>
      </c>
      <c r="Y67" s="107">
        <v>107.48846</v>
      </c>
      <c r="Z67" s="107">
        <v>593.07550000000003</v>
      </c>
      <c r="AA67" s="107">
        <v>0</v>
      </c>
      <c r="AB67" s="107">
        <v>6.4139999999999997</v>
      </c>
      <c r="AC67" s="107">
        <v>1562.2449999999999</v>
      </c>
      <c r="AD67" s="107">
        <v>0</v>
      </c>
      <c r="AE67" s="107">
        <v>1144.1787000000002</v>
      </c>
      <c r="AF67" s="107">
        <v>69414.823874635651</v>
      </c>
      <c r="AG67" s="106"/>
      <c r="AH67" s="106"/>
      <c r="AI67" s="106"/>
      <c r="AJ67" s="106"/>
    </row>
    <row r="68" spans="1:36" ht="14.1" customHeight="1" x14ac:dyDescent="0.2">
      <c r="A68" s="297" t="s">
        <v>57</v>
      </c>
      <c r="B68" s="107">
        <v>509.33376000000061</v>
      </c>
      <c r="C68" s="107">
        <v>102.68505</v>
      </c>
      <c r="D68" s="107">
        <v>312.88658000000004</v>
      </c>
      <c r="E68" s="107">
        <v>334.80858000000001</v>
      </c>
      <c r="F68" s="107">
        <v>159.12657000000002</v>
      </c>
      <c r="G68" s="107">
        <v>2801.8560700000012</v>
      </c>
      <c r="H68" s="107">
        <v>0</v>
      </c>
      <c r="I68" s="107">
        <v>0</v>
      </c>
      <c r="J68" s="107">
        <v>388.2879741980305</v>
      </c>
      <c r="K68" s="107">
        <v>2846.4900600000001</v>
      </c>
      <c r="L68" s="107">
        <v>345.52690000000001</v>
      </c>
      <c r="M68" s="107">
        <v>0</v>
      </c>
      <c r="N68" s="107">
        <v>69.227720000000005</v>
      </c>
      <c r="O68" s="107">
        <v>709.28927000000101</v>
      </c>
      <c r="P68" s="107">
        <v>973.22353999999916</v>
      </c>
      <c r="Q68" s="107">
        <v>30.593</v>
      </c>
      <c r="R68" s="107">
        <v>614.78885000000002</v>
      </c>
      <c r="S68" s="107">
        <v>8.4972700000000003</v>
      </c>
      <c r="T68" s="107">
        <v>0</v>
      </c>
      <c r="U68" s="107">
        <v>37.667999999999999</v>
      </c>
      <c r="V68" s="107">
        <v>342.01443999999998</v>
      </c>
      <c r="W68" s="107">
        <v>0</v>
      </c>
      <c r="X68" s="107">
        <v>95.765520000000009</v>
      </c>
      <c r="Y68" s="107">
        <v>33.710749999999997</v>
      </c>
      <c r="Z68" s="107">
        <v>332.45780999999999</v>
      </c>
      <c r="AA68" s="107">
        <v>0</v>
      </c>
      <c r="AB68" s="107">
        <v>0.31</v>
      </c>
      <c r="AC68" s="107">
        <v>9.0920000000000005</v>
      </c>
      <c r="AD68" s="107">
        <v>0</v>
      </c>
      <c r="AE68" s="107">
        <v>0.58187999999999995</v>
      </c>
      <c r="AF68" s="107">
        <v>11058.221594198034</v>
      </c>
      <c r="AG68" s="106"/>
      <c r="AH68" s="106"/>
      <c r="AI68" s="106"/>
      <c r="AJ68" s="106"/>
    </row>
    <row r="69" spans="1:36" ht="14.1" customHeight="1" x14ac:dyDescent="0.2">
      <c r="A69" s="297" t="s">
        <v>58</v>
      </c>
      <c r="B69" s="107">
        <v>98.921329999999983</v>
      </c>
      <c r="C69" s="107">
        <v>274.10585470115927</v>
      </c>
      <c r="D69" s="107">
        <v>392.21127000000001</v>
      </c>
      <c r="E69" s="107">
        <v>239.81376999999998</v>
      </c>
      <c r="F69" s="107">
        <v>39.920379999999994</v>
      </c>
      <c r="G69" s="107">
        <v>199.08642000000006</v>
      </c>
      <c r="H69" s="107">
        <v>1.7080000000000001E-2</v>
      </c>
      <c r="I69" s="107">
        <v>0</v>
      </c>
      <c r="J69" s="107">
        <v>30.402788489168813</v>
      </c>
      <c r="K69" s="107">
        <v>180.43083999999999</v>
      </c>
      <c r="L69" s="107">
        <v>3.2176199999999997</v>
      </c>
      <c r="M69" s="107">
        <v>1.17208</v>
      </c>
      <c r="N69" s="107">
        <v>11.75849</v>
      </c>
      <c r="O69" s="107">
        <v>446.21316999999999</v>
      </c>
      <c r="P69" s="107">
        <v>487.66107999999997</v>
      </c>
      <c r="Q69" s="107">
        <v>0.99299999999999999</v>
      </c>
      <c r="R69" s="107">
        <v>81.400679999999994</v>
      </c>
      <c r="S69" s="107">
        <v>1.7242999999999999</v>
      </c>
      <c r="T69" s="107">
        <v>1.9813000000000001</v>
      </c>
      <c r="U69" s="107">
        <v>5.7385999999999999</v>
      </c>
      <c r="V69" s="107">
        <v>11.2569</v>
      </c>
      <c r="W69" s="107">
        <v>0.64913999999999994</v>
      </c>
      <c r="X69" s="107">
        <v>89.666089999999997</v>
      </c>
      <c r="Y69" s="107">
        <v>2.0080499999999999</v>
      </c>
      <c r="Z69" s="107">
        <v>33.920430000000003</v>
      </c>
      <c r="AA69" s="107">
        <v>0</v>
      </c>
      <c r="AB69" s="107">
        <v>0</v>
      </c>
      <c r="AC69" s="107">
        <v>263.87</v>
      </c>
      <c r="AD69" s="107">
        <v>0</v>
      </c>
      <c r="AE69" s="107">
        <v>18.843310000000002</v>
      </c>
      <c r="AF69" s="107">
        <v>2916.9839731903285</v>
      </c>
      <c r="AG69" s="106"/>
      <c r="AH69" s="106"/>
      <c r="AI69" s="106"/>
      <c r="AJ69" s="106"/>
    </row>
    <row r="70" spans="1:36" ht="14.1" customHeight="1" x14ac:dyDescent="0.2">
      <c r="A70" s="273" t="s">
        <v>1162</v>
      </c>
      <c r="B70" s="107">
        <v>254.26350410414108</v>
      </c>
      <c r="C70" s="107">
        <v>678.8019510882491</v>
      </c>
      <c r="D70" s="107">
        <v>13722.48703</v>
      </c>
      <c r="E70" s="107">
        <v>509.33373999999998</v>
      </c>
      <c r="F70" s="107">
        <v>492.89722999999998</v>
      </c>
      <c r="G70" s="107">
        <v>1332.8392999999983</v>
      </c>
      <c r="H70" s="107">
        <v>0</v>
      </c>
      <c r="I70" s="107">
        <v>0</v>
      </c>
      <c r="J70" s="107">
        <v>232.04336900378615</v>
      </c>
      <c r="K70" s="107">
        <v>17754.35167</v>
      </c>
      <c r="L70" s="107">
        <v>0</v>
      </c>
      <c r="M70" s="107">
        <v>112.48536</v>
      </c>
      <c r="N70" s="107">
        <v>221.95740000000001</v>
      </c>
      <c r="O70" s="107">
        <v>665.92410000000007</v>
      </c>
      <c r="P70" s="107">
        <v>465.25181999999984</v>
      </c>
      <c r="Q70" s="107">
        <v>210.351</v>
      </c>
      <c r="R70" s="107">
        <v>200.58082999999999</v>
      </c>
      <c r="S70" s="107">
        <v>96.01776000000001</v>
      </c>
      <c r="T70" s="107">
        <v>2339.1381900000001</v>
      </c>
      <c r="U70" s="107">
        <v>4585.5513799999999</v>
      </c>
      <c r="V70" s="107">
        <v>37.781730000000003</v>
      </c>
      <c r="W70" s="107">
        <v>157.52199999999999</v>
      </c>
      <c r="X70" s="107">
        <v>5430.5817199999992</v>
      </c>
      <c r="Y70" s="107">
        <v>5.86</v>
      </c>
      <c r="Z70" s="107">
        <v>255.95607000000001</v>
      </c>
      <c r="AA70" s="107">
        <v>0</v>
      </c>
      <c r="AB70" s="107">
        <v>0</v>
      </c>
      <c r="AC70" s="107">
        <v>137.52799999999999</v>
      </c>
      <c r="AD70" s="107">
        <v>0</v>
      </c>
      <c r="AE70" s="107">
        <v>255.15769</v>
      </c>
      <c r="AF70" s="107">
        <v>50154.662844196166</v>
      </c>
      <c r="AG70" s="106"/>
      <c r="AH70" s="106"/>
      <c r="AI70" s="106"/>
      <c r="AJ70" s="106"/>
    </row>
    <row r="71" spans="1:36" ht="14.1" customHeight="1" x14ac:dyDescent="0.2">
      <c r="A71" s="297" t="s">
        <v>1109</v>
      </c>
      <c r="B71" s="107">
        <v>112.89121410414118</v>
      </c>
      <c r="C71" s="107">
        <v>148.74509</v>
      </c>
      <c r="D71" s="107">
        <v>12632.27477</v>
      </c>
      <c r="E71" s="107">
        <v>384.72568999999993</v>
      </c>
      <c r="F71" s="107">
        <v>269.38893999999999</v>
      </c>
      <c r="G71" s="107">
        <v>848.34079999999847</v>
      </c>
      <c r="H71" s="107">
        <v>0</v>
      </c>
      <c r="I71" s="107">
        <v>0</v>
      </c>
      <c r="J71" s="107">
        <v>232.04336900378615</v>
      </c>
      <c r="K71" s="107">
        <v>0</v>
      </c>
      <c r="L71" s="107">
        <v>0</v>
      </c>
      <c r="M71" s="107">
        <v>112.1251</v>
      </c>
      <c r="N71" s="107">
        <v>126.18565999999998</v>
      </c>
      <c r="O71" s="107">
        <v>207.98018999999991</v>
      </c>
      <c r="P71" s="107">
        <v>386.16753999999997</v>
      </c>
      <c r="Q71" s="107">
        <v>72.819999999999993</v>
      </c>
      <c r="R71" s="107">
        <v>119.6797</v>
      </c>
      <c r="S71" s="107">
        <v>35.519260000000003</v>
      </c>
      <c r="T71" s="107">
        <v>23.263860000000001</v>
      </c>
      <c r="U71" s="107">
        <v>4580.3393799999994</v>
      </c>
      <c r="V71" s="107">
        <v>37.313470000000002</v>
      </c>
      <c r="W71" s="107">
        <v>157.52199999999999</v>
      </c>
      <c r="X71" s="107">
        <v>5150.62345</v>
      </c>
      <c r="Y71" s="107">
        <v>5.86</v>
      </c>
      <c r="Z71" s="107">
        <v>132.3974</v>
      </c>
      <c r="AA71" s="107">
        <v>0</v>
      </c>
      <c r="AB71" s="107">
        <v>0</v>
      </c>
      <c r="AC71" s="107">
        <v>107.398</v>
      </c>
      <c r="AD71" s="107">
        <v>0</v>
      </c>
      <c r="AE71" s="107">
        <v>254.09823</v>
      </c>
      <c r="AF71" s="107">
        <v>26137.703113107927</v>
      </c>
      <c r="AG71" s="106"/>
      <c r="AH71" s="106"/>
      <c r="AI71" s="106"/>
      <c r="AJ71" s="106"/>
    </row>
    <row r="72" spans="1:36" ht="14.1" customHeight="1" x14ac:dyDescent="0.2">
      <c r="A72" s="297" t="s">
        <v>57</v>
      </c>
      <c r="B72" s="107">
        <v>120.33140999999991</v>
      </c>
      <c r="C72" s="107">
        <v>464.37955999999997</v>
      </c>
      <c r="D72" s="107">
        <v>474.02974999999998</v>
      </c>
      <c r="E72" s="107">
        <v>115.96957</v>
      </c>
      <c r="F72" s="107">
        <v>166.49078999999998</v>
      </c>
      <c r="G72" s="107">
        <v>448.09303999999997</v>
      </c>
      <c r="H72" s="107">
        <v>0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94.06738</v>
      </c>
      <c r="O72" s="107">
        <v>319.90136000000012</v>
      </c>
      <c r="P72" s="107">
        <v>61.445140000000002</v>
      </c>
      <c r="Q72" s="107">
        <v>73.694999999999993</v>
      </c>
      <c r="R72" s="107">
        <v>80.208590000000001</v>
      </c>
      <c r="S72" s="107">
        <v>0.1525</v>
      </c>
      <c r="T72" s="107">
        <v>0</v>
      </c>
      <c r="U72" s="107">
        <v>5</v>
      </c>
      <c r="V72" s="107">
        <v>0.20699999999999999</v>
      </c>
      <c r="W72" s="107">
        <v>0</v>
      </c>
      <c r="X72" s="107">
        <v>278.17020000000002</v>
      </c>
      <c r="Y72" s="107">
        <v>0</v>
      </c>
      <c r="Z72" s="107">
        <v>123.55866999999999</v>
      </c>
      <c r="AA72" s="107">
        <v>0</v>
      </c>
      <c r="AB72" s="107">
        <v>0</v>
      </c>
      <c r="AC72" s="107">
        <v>0</v>
      </c>
      <c r="AD72" s="107">
        <v>0</v>
      </c>
      <c r="AE72" s="107">
        <v>0</v>
      </c>
      <c r="AF72" s="107">
        <v>2825.6999599999999</v>
      </c>
      <c r="AG72" s="106"/>
      <c r="AH72" s="106"/>
      <c r="AI72" s="106"/>
      <c r="AJ72" s="106"/>
    </row>
    <row r="73" spans="1:36" ht="14.1" customHeight="1" x14ac:dyDescent="0.2">
      <c r="A73" s="297" t="s">
        <v>58</v>
      </c>
      <c r="B73" s="107">
        <v>21.040879999999998</v>
      </c>
      <c r="C73" s="107">
        <v>65.677301088249081</v>
      </c>
      <c r="D73" s="107">
        <v>616.18250999999998</v>
      </c>
      <c r="E73" s="107">
        <v>8.6384799999999995</v>
      </c>
      <c r="F73" s="107">
        <v>57.017499999999998</v>
      </c>
      <c r="G73" s="107">
        <v>36.405460000000005</v>
      </c>
      <c r="H73" s="107">
        <v>0</v>
      </c>
      <c r="I73" s="107">
        <v>0</v>
      </c>
      <c r="J73" s="107">
        <v>0</v>
      </c>
      <c r="K73" s="107">
        <v>17754.35167</v>
      </c>
      <c r="L73" s="107">
        <v>0</v>
      </c>
      <c r="M73" s="107">
        <v>0.36025999999999997</v>
      </c>
      <c r="N73" s="107">
        <v>1.7043600000000001</v>
      </c>
      <c r="O73" s="107">
        <v>138.04255000000001</v>
      </c>
      <c r="P73" s="107">
        <v>17.639139999999902</v>
      </c>
      <c r="Q73" s="107">
        <v>63.835999999999999</v>
      </c>
      <c r="R73" s="107">
        <v>0.69253999999999993</v>
      </c>
      <c r="S73" s="107">
        <v>60.345999999999997</v>
      </c>
      <c r="T73" s="107">
        <v>2315.8743300000001</v>
      </c>
      <c r="U73" s="107">
        <v>0.21199999999999999</v>
      </c>
      <c r="V73" s="107">
        <v>0.26125999999999999</v>
      </c>
      <c r="W73" s="107">
        <v>0</v>
      </c>
      <c r="X73" s="107">
        <v>1.7880699999999998</v>
      </c>
      <c r="Y73" s="107">
        <v>0</v>
      </c>
      <c r="Z73" s="107">
        <v>0</v>
      </c>
      <c r="AA73" s="107">
        <v>0</v>
      </c>
      <c r="AB73" s="107">
        <v>0</v>
      </c>
      <c r="AC73" s="107">
        <v>30.13</v>
      </c>
      <c r="AD73" s="107">
        <v>0</v>
      </c>
      <c r="AE73" s="107">
        <v>1.0594600000000001</v>
      </c>
      <c r="AF73" s="107">
        <v>21191.259771088247</v>
      </c>
      <c r="AG73" s="106"/>
      <c r="AH73" s="106"/>
      <c r="AI73" s="106"/>
      <c r="AJ73" s="106"/>
    </row>
    <row r="74" spans="1:36" s="513" customFormat="1" ht="14.1" customHeight="1" x14ac:dyDescent="0.2">
      <c r="A74" s="294" t="s">
        <v>64</v>
      </c>
      <c r="B74" s="123">
        <v>127465.37990999859</v>
      </c>
      <c r="C74" s="123">
        <v>81998.624826021376</v>
      </c>
      <c r="D74" s="123">
        <v>233683.79095999998</v>
      </c>
      <c r="E74" s="123">
        <v>57466.419909999997</v>
      </c>
      <c r="F74" s="123">
        <v>69630.697780000351</v>
      </c>
      <c r="G74" s="123">
        <v>431609.32258010574</v>
      </c>
      <c r="H74" s="123">
        <v>746.19880000000001</v>
      </c>
      <c r="I74" s="123">
        <v>1906.3587699999998</v>
      </c>
      <c r="J74" s="123">
        <v>52660.143139999986</v>
      </c>
      <c r="K74" s="123">
        <v>166981.77402999985</v>
      </c>
      <c r="L74" s="123">
        <v>42904.462059999991</v>
      </c>
      <c r="M74" s="123">
        <v>49677.264850000051</v>
      </c>
      <c r="N74" s="123">
        <v>14073.8603</v>
      </c>
      <c r="O74" s="123">
        <v>147263.79685000205</v>
      </c>
      <c r="P74" s="123">
        <v>152092.37813999996</v>
      </c>
      <c r="Q74" s="123">
        <v>25409.537999999997</v>
      </c>
      <c r="R74" s="123">
        <v>95074.67117999999</v>
      </c>
      <c r="S74" s="123">
        <v>33146.877310000003</v>
      </c>
      <c r="T74" s="123">
        <v>32956.124379999994</v>
      </c>
      <c r="U74" s="123">
        <v>30956.907619999998</v>
      </c>
      <c r="V74" s="123">
        <v>77136.630430000005</v>
      </c>
      <c r="W74" s="123">
        <v>21491.155629999997</v>
      </c>
      <c r="X74" s="123">
        <v>44802.231859999993</v>
      </c>
      <c r="Y74" s="123">
        <v>46796.557519999995</v>
      </c>
      <c r="Z74" s="123">
        <v>70036.067677200001</v>
      </c>
      <c r="AA74" s="123">
        <v>4.468</v>
      </c>
      <c r="AB74" s="123">
        <v>8388.5659999999989</v>
      </c>
      <c r="AC74" s="123">
        <v>42147.776300000245</v>
      </c>
      <c r="AD74" s="123">
        <v>685.84214000000009</v>
      </c>
      <c r="AE74" s="123">
        <v>13826.044019999999</v>
      </c>
      <c r="AF74" s="123">
        <v>2173019.9309733277</v>
      </c>
      <c r="AG74" s="124"/>
      <c r="AH74" s="124"/>
      <c r="AI74" s="124"/>
      <c r="AJ74" s="124"/>
    </row>
    <row r="75" spans="1:36" s="513" customFormat="1" ht="14.1" customHeight="1" x14ac:dyDescent="0.2">
      <c r="A75" s="760" t="s">
        <v>61</v>
      </c>
      <c r="B75" s="107">
        <v>26543.056519999955</v>
      </c>
      <c r="C75" s="107">
        <v>55811.363150001198</v>
      </c>
      <c r="D75" s="107">
        <v>199997.49481999999</v>
      </c>
      <c r="E75" s="107">
        <v>42891.862419999998</v>
      </c>
      <c r="F75" s="107">
        <v>53456.485650000352</v>
      </c>
      <c r="G75" s="107">
        <v>353923.86421010573</v>
      </c>
      <c r="H75" s="107">
        <v>483.39379000000002</v>
      </c>
      <c r="I75" s="107">
        <v>1906.3587699999998</v>
      </c>
      <c r="J75" s="107">
        <v>46886.216502039795</v>
      </c>
      <c r="K75" s="107">
        <v>96653.904259999836</v>
      </c>
      <c r="L75" s="107">
        <v>27216.997249999993</v>
      </c>
      <c r="M75" s="107">
        <v>43829.378130000048</v>
      </c>
      <c r="N75" s="107">
        <v>10417.05868</v>
      </c>
      <c r="O75" s="107">
        <v>81355.290040002015</v>
      </c>
      <c r="P75" s="107">
        <v>123092.39172</v>
      </c>
      <c r="Q75" s="107">
        <v>20832.046999999999</v>
      </c>
      <c r="R75" s="107">
        <v>65727.952659999995</v>
      </c>
      <c r="S75" s="107">
        <v>22812.505000000005</v>
      </c>
      <c r="T75" s="107">
        <v>22930.667089999995</v>
      </c>
      <c r="U75" s="107">
        <v>22945.964339999999</v>
      </c>
      <c r="V75" s="107">
        <v>59903.624949999998</v>
      </c>
      <c r="W75" s="107">
        <v>19206.476589999998</v>
      </c>
      <c r="X75" s="107">
        <v>33592.495259999996</v>
      </c>
      <c r="Y75" s="107">
        <v>42138.890309999995</v>
      </c>
      <c r="Z75" s="107">
        <v>53419.176987200008</v>
      </c>
      <c r="AA75" s="107">
        <v>4.468</v>
      </c>
      <c r="AB75" s="107">
        <v>7774.4763899999998</v>
      </c>
      <c r="AC75" s="107">
        <v>34817.124300000243</v>
      </c>
      <c r="AD75" s="107">
        <v>659.50102000000004</v>
      </c>
      <c r="AE75" s="107">
        <v>10822.723189999999</v>
      </c>
      <c r="AF75" s="107">
        <v>1582053.2089993497</v>
      </c>
      <c r="AG75" s="124"/>
      <c r="AH75" s="124"/>
      <c r="AI75" s="124"/>
      <c r="AJ75" s="124"/>
    </row>
    <row r="76" spans="1:36" s="513" customFormat="1" ht="14.1" customHeight="1" x14ac:dyDescent="0.2">
      <c r="A76" s="760" t="s">
        <v>62</v>
      </c>
      <c r="B76" s="107">
        <v>96741.627359998645</v>
      </c>
      <c r="C76" s="107">
        <v>14343.790720000025</v>
      </c>
      <c r="D76" s="107">
        <v>16655.289860000001</v>
      </c>
      <c r="E76" s="107">
        <v>7189.9613499999996</v>
      </c>
      <c r="F76" s="107">
        <v>10179.274579999999</v>
      </c>
      <c r="G76" s="107">
        <v>71857.455109999966</v>
      </c>
      <c r="H76" s="107">
        <v>22.71228</v>
      </c>
      <c r="I76" s="107">
        <v>0</v>
      </c>
      <c r="J76" s="107">
        <v>4843.5999692353089</v>
      </c>
      <c r="K76" s="107">
        <v>45086.318240000037</v>
      </c>
      <c r="L76" s="107">
        <v>15444.163219999999</v>
      </c>
      <c r="M76" s="107">
        <v>3611.2038200000006</v>
      </c>
      <c r="N76" s="107">
        <v>2968.01728</v>
      </c>
      <c r="O76" s="107">
        <v>28465.344480000047</v>
      </c>
      <c r="P76" s="107">
        <v>15388.064599999976</v>
      </c>
      <c r="Q76" s="107">
        <v>2972.2620000000002</v>
      </c>
      <c r="R76" s="107">
        <v>26857.1008</v>
      </c>
      <c r="S76" s="107">
        <v>5215.2032799999997</v>
      </c>
      <c r="T76" s="107">
        <v>0.14749999999999999</v>
      </c>
      <c r="U76" s="107">
        <v>3917.6328200000003</v>
      </c>
      <c r="V76" s="107">
        <v>15916.484670000002</v>
      </c>
      <c r="W76" s="107">
        <v>1771.9630399999999</v>
      </c>
      <c r="X76" s="107">
        <v>5838.7871099999993</v>
      </c>
      <c r="Y76" s="107">
        <v>1748.36555</v>
      </c>
      <c r="Z76" s="107">
        <v>14597.588730000001</v>
      </c>
      <c r="AA76" s="107">
        <v>0</v>
      </c>
      <c r="AB76" s="107">
        <v>453.29420999999996</v>
      </c>
      <c r="AC76" s="107">
        <v>908.85399999999993</v>
      </c>
      <c r="AD76" s="107">
        <v>9.6181800000000006</v>
      </c>
      <c r="AE76" s="107">
        <v>2522.2257100000002</v>
      </c>
      <c r="AF76" s="107">
        <v>415526.35046923405</v>
      </c>
      <c r="AG76" s="124"/>
      <c r="AH76" s="124"/>
      <c r="AI76" s="124"/>
      <c r="AJ76" s="124"/>
    </row>
    <row r="77" spans="1:36" s="513" customFormat="1" ht="14.1" customHeight="1" thickBot="1" x14ac:dyDescent="0.25">
      <c r="A77" s="761" t="s">
        <v>63</v>
      </c>
      <c r="B77" s="108">
        <v>4180.6960299999946</v>
      </c>
      <c r="C77" s="108">
        <v>11843.470956020163</v>
      </c>
      <c r="D77" s="108">
        <v>17031.006280000001</v>
      </c>
      <c r="E77" s="108">
        <v>7384.5961399999987</v>
      </c>
      <c r="F77" s="108">
        <v>5994.9375499999987</v>
      </c>
      <c r="G77" s="108">
        <v>5828.0032600000095</v>
      </c>
      <c r="H77" s="108">
        <v>240.09272999999999</v>
      </c>
      <c r="I77" s="108">
        <v>0</v>
      </c>
      <c r="J77" s="108">
        <v>930.32666872487971</v>
      </c>
      <c r="K77" s="108">
        <v>25241.551530000001</v>
      </c>
      <c r="L77" s="108">
        <v>243.30159</v>
      </c>
      <c r="M77" s="108">
        <v>2236.6829000000002</v>
      </c>
      <c r="N77" s="108">
        <v>688.78433999999993</v>
      </c>
      <c r="O77" s="108">
        <v>37443.162329999999</v>
      </c>
      <c r="P77" s="108">
        <v>13611.921819999976</v>
      </c>
      <c r="Q77" s="108">
        <v>1605.229</v>
      </c>
      <c r="R77" s="108">
        <v>2489.6177200000002</v>
      </c>
      <c r="S77" s="108">
        <v>5119.1690299999991</v>
      </c>
      <c r="T77" s="108">
        <v>10025.309789999999</v>
      </c>
      <c r="U77" s="108">
        <v>4093.3104600000001</v>
      </c>
      <c r="V77" s="108">
        <v>1316.5208100000002</v>
      </c>
      <c r="W77" s="108">
        <v>512.71600000000001</v>
      </c>
      <c r="X77" s="108">
        <v>5370.94949</v>
      </c>
      <c r="Y77" s="108">
        <v>2909.3016600000001</v>
      </c>
      <c r="Z77" s="108">
        <v>2019.30196</v>
      </c>
      <c r="AA77" s="108">
        <v>0</v>
      </c>
      <c r="AB77" s="108">
        <v>160.79539999999997</v>
      </c>
      <c r="AC77" s="108">
        <v>6421.7980000000007</v>
      </c>
      <c r="AD77" s="108">
        <v>16.722940000000001</v>
      </c>
      <c r="AE77" s="108">
        <v>481.09512000000001</v>
      </c>
      <c r="AF77" s="108">
        <v>175440.37150474504</v>
      </c>
      <c r="AG77" s="124"/>
      <c r="AH77" s="124"/>
      <c r="AI77" s="124"/>
      <c r="AJ77" s="124"/>
    </row>
    <row r="78" spans="1:36" s="514" customFormat="1" x14ac:dyDescent="0.2">
      <c r="A78" s="101" t="s">
        <v>1531</v>
      </c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H78" s="132"/>
      <c r="AI78" s="132"/>
      <c r="AJ78" s="132"/>
    </row>
    <row r="79" spans="1:36" s="331" customFormat="1" x14ac:dyDescent="0.2">
      <c r="A79" s="899" t="s">
        <v>698</v>
      </c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</row>
    <row r="80" spans="1:36" s="331" customFormat="1" x14ac:dyDescent="0.2">
      <c r="A80" s="9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</row>
    <row r="81" spans="1:36" x14ac:dyDescent="0.2">
      <c r="A81" s="9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1:36" x14ac:dyDescent="0.2">
      <c r="A82" s="9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1:36" x14ac:dyDescent="0.2">
      <c r="A83" s="9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1:36" x14ac:dyDescent="0.2">
      <c r="A84" s="9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1:36" x14ac:dyDescent="0.2">
      <c r="A85" s="9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1:36" x14ac:dyDescent="0.2">
      <c r="A86" s="9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1:36" x14ac:dyDescent="0.2">
      <c r="A87" s="9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1:36" x14ac:dyDescent="0.2">
      <c r="A88" s="9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1:36" x14ac:dyDescent="0.2">
      <c r="A89" s="9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1:36" x14ac:dyDescent="0.2">
      <c r="A90" s="9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1:36" x14ac:dyDescent="0.2">
      <c r="A91" s="9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1:36" x14ac:dyDescent="0.2">
      <c r="A92" s="9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1:36" x14ac:dyDescent="0.2">
      <c r="A93" s="9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1:36" x14ac:dyDescent="0.2">
      <c r="A94" s="9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1:36" x14ac:dyDescent="0.2">
      <c r="A95" s="9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1:36" x14ac:dyDescent="0.2">
      <c r="A96" s="9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1:36" x14ac:dyDescent="0.2">
      <c r="A97" s="9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1:36" x14ac:dyDescent="0.2">
      <c r="A98" s="9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1:36" x14ac:dyDescent="0.2">
      <c r="A99" s="9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1:36" x14ac:dyDescent="0.2">
      <c r="A100" s="9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1:36" x14ac:dyDescent="0.2">
      <c r="A101" s="9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1:36" x14ac:dyDescent="0.2">
      <c r="A102" s="9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1:36" x14ac:dyDescent="0.2">
      <c r="A103" s="9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1:36" x14ac:dyDescent="0.2">
      <c r="A104" s="9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1:36" x14ac:dyDescent="0.2">
      <c r="A105" s="9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1:36" x14ac:dyDescent="0.2">
      <c r="A106" s="9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1:36" x14ac:dyDescent="0.2">
      <c r="A107" s="9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1:36" x14ac:dyDescent="0.2">
      <c r="A108" s="9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1:36" x14ac:dyDescent="0.2">
      <c r="A109" s="9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1:36" x14ac:dyDescent="0.2">
      <c r="A110" s="9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11" spans="1:36" x14ac:dyDescent="0.2">
      <c r="A111" s="9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</row>
    <row r="112" spans="1:36" x14ac:dyDescent="0.2">
      <c r="A112" s="9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</row>
    <row r="113" spans="1:36" x14ac:dyDescent="0.2">
      <c r="A113" s="9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</row>
    <row r="114" spans="1:36" x14ac:dyDescent="0.2">
      <c r="A114" s="9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</row>
    <row r="115" spans="1:36" x14ac:dyDescent="0.2">
      <c r="A115" s="9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</row>
    <row r="116" spans="1:36" x14ac:dyDescent="0.2">
      <c r="A116" s="9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</row>
    <row r="117" spans="1:36" x14ac:dyDescent="0.2">
      <c r="A117" s="9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</row>
    <row r="118" spans="1:36" x14ac:dyDescent="0.2">
      <c r="A118" s="9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</row>
    <row r="119" spans="1:36" x14ac:dyDescent="0.2">
      <c r="A119" s="9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</row>
    <row r="120" spans="1:36" x14ac:dyDescent="0.2">
      <c r="A120" s="9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</row>
    <row r="121" spans="1:36" x14ac:dyDescent="0.2">
      <c r="A121" s="9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</row>
    <row r="122" spans="1:36" x14ac:dyDescent="0.2">
      <c r="A122" s="9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</row>
    <row r="123" spans="1:36" x14ac:dyDescent="0.2">
      <c r="A123" s="9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</row>
    <row r="124" spans="1:36" x14ac:dyDescent="0.2">
      <c r="A124" s="9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</row>
    <row r="125" spans="1:36" x14ac:dyDescent="0.2">
      <c r="A125" s="9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</row>
    <row r="126" spans="1:36" x14ac:dyDescent="0.2"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</row>
    <row r="127" spans="1:36" x14ac:dyDescent="0.2"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</row>
    <row r="128" spans="1:36" x14ac:dyDescent="0.2"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</row>
    <row r="129" spans="2:36" x14ac:dyDescent="0.2"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</row>
    <row r="130" spans="2:36" x14ac:dyDescent="0.2"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</row>
    <row r="131" spans="2:36" x14ac:dyDescent="0.2"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</row>
    <row r="132" spans="2:36" x14ac:dyDescent="0.2"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</row>
    <row r="133" spans="2:36" x14ac:dyDescent="0.2"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</row>
    <row r="134" spans="2:36" x14ac:dyDescent="0.2"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</row>
    <row r="135" spans="2:36" x14ac:dyDescent="0.2"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</row>
    <row r="136" spans="2:36" x14ac:dyDescent="0.2"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</row>
    <row r="137" spans="2:36" x14ac:dyDescent="0.2"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</row>
    <row r="138" spans="2:36" x14ac:dyDescent="0.2"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</row>
    <row r="139" spans="2:36" x14ac:dyDescent="0.2"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</row>
    <row r="140" spans="2:36" x14ac:dyDescent="0.2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</row>
    <row r="141" spans="2:36" x14ac:dyDescent="0.2"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</row>
    <row r="142" spans="2:36" x14ac:dyDescent="0.2"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</row>
    <row r="143" spans="2:36" x14ac:dyDescent="0.2"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</row>
    <row r="144" spans="2:36" x14ac:dyDescent="0.2"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</row>
    <row r="145" spans="2:32" x14ac:dyDescent="0.2"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</row>
  </sheetData>
  <mergeCells count="2">
    <mergeCell ref="A5:N6"/>
    <mergeCell ref="O5:AF6"/>
  </mergeCells>
  <phoneticPr fontId="6" type="noConversion"/>
  <conditionalFormatting sqref="AE8 B8:AB8">
    <cfRule type="expression" dxfId="101" priority="134" stopIfTrue="1">
      <formula>$AH8=1</formula>
    </cfRule>
  </conditionalFormatting>
  <conditionalFormatting sqref="AF8">
    <cfRule type="expression" dxfId="100" priority="131" stopIfTrue="1">
      <formula>$X8=1</formula>
    </cfRule>
  </conditionalFormatting>
  <conditionalFormatting sqref="AC8:AD8">
    <cfRule type="expression" dxfId="99" priority="891" stopIfTrue="1">
      <formula>#REF!=1</formula>
    </cfRule>
  </conditionalFormatting>
  <conditionalFormatting sqref="AF8">
    <cfRule type="expression" dxfId="98" priority="892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85" fitToWidth="2" orientation="portrait" r:id="rId1"/>
  <headerFooter alignWithMargins="0"/>
  <colBreaks count="1" manualBreakCount="1">
    <brk id="14" min="2" max="78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J108"/>
  <sheetViews>
    <sheetView showGridLines="0" zoomScaleNormal="100" workbookViewId="0">
      <pane xSplit="1" ySplit="8" topLeftCell="B9" activePane="bottomRight" state="frozen"/>
      <selection activeCell="AM3" sqref="AM3"/>
      <selection pane="topRight" activeCell="AM3" sqref="AM3"/>
      <selection pane="bottomLeft" activeCell="AM3" sqref="AM3"/>
      <selection pane="bottomRight" activeCell="A20" sqref="A20"/>
    </sheetView>
  </sheetViews>
  <sheetFormatPr defaultRowHeight="12.75" x14ac:dyDescent="0.2"/>
  <cols>
    <col min="1" max="1" width="36" style="391" customWidth="1"/>
    <col min="2" max="31" width="7.7109375" style="391" customWidth="1"/>
    <col min="32" max="32" width="9.42578125" style="391" customWidth="1"/>
    <col min="33" max="36" width="7.7109375" style="391" customWidth="1"/>
    <col min="37" max="16384" width="9.140625" style="391"/>
  </cols>
  <sheetData>
    <row r="1" spans="1:36" x14ac:dyDescent="0.2">
      <c r="A1" s="877" t="s">
        <v>624</v>
      </c>
    </row>
    <row r="2" spans="1:36" x14ac:dyDescent="0.2">
      <c r="A2" s="877" t="s">
        <v>625</v>
      </c>
    </row>
    <row r="3" spans="1:36" s="942" customFormat="1" ht="15" customHeight="1" x14ac:dyDescent="0.2">
      <c r="A3" s="1210" t="s">
        <v>1242</v>
      </c>
      <c r="AF3" s="1211" t="s">
        <v>1243</v>
      </c>
    </row>
    <row r="4" spans="1:36" s="509" customFormat="1" ht="12" customHeight="1" x14ac:dyDescent="0.2">
      <c r="AG4" s="510"/>
    </row>
    <row r="5" spans="1:36" s="509" customFormat="1" ht="18" customHeight="1" x14ac:dyDescent="0.2">
      <c r="A5" s="1942" t="s">
        <v>241</v>
      </c>
      <c r="B5" s="1942"/>
      <c r="C5" s="1942"/>
      <c r="D5" s="1942"/>
      <c r="E5" s="1942"/>
      <c r="F5" s="1942"/>
      <c r="G5" s="1942"/>
      <c r="H5" s="1942"/>
      <c r="I5" s="1942"/>
      <c r="J5" s="1942"/>
      <c r="K5" s="1942"/>
      <c r="L5" s="1942"/>
      <c r="M5" s="1942"/>
      <c r="N5" s="1941" t="s">
        <v>242</v>
      </c>
      <c r="O5" s="1941"/>
      <c r="P5" s="1941"/>
      <c r="Q5" s="1941"/>
      <c r="R5" s="1941"/>
      <c r="S5" s="1941"/>
      <c r="T5" s="1941"/>
      <c r="U5" s="1941"/>
      <c r="V5" s="1941"/>
      <c r="W5" s="1941"/>
      <c r="X5" s="1941"/>
      <c r="Y5" s="1941"/>
      <c r="Z5" s="1941"/>
      <c r="AA5" s="1941"/>
      <c r="AB5" s="1941"/>
      <c r="AC5" s="1941"/>
      <c r="AD5" s="1941"/>
      <c r="AE5" s="1941"/>
      <c r="AF5" s="1941"/>
      <c r="AG5" s="510"/>
    </row>
    <row r="6" spans="1:36" s="509" customFormat="1" ht="18" customHeight="1" x14ac:dyDescent="0.2">
      <c r="A6" s="1942"/>
      <c r="B6" s="1942"/>
      <c r="C6" s="1942"/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  <c r="Y6" s="1941"/>
      <c r="Z6" s="1941"/>
      <c r="AA6" s="1941"/>
      <c r="AB6" s="1941"/>
      <c r="AC6" s="1941"/>
      <c r="AD6" s="1941"/>
      <c r="AE6" s="1941"/>
      <c r="AF6" s="1941"/>
      <c r="AG6" s="510"/>
    </row>
    <row r="7" spans="1:36" s="509" customFormat="1" ht="12" customHeight="1" thickBot="1" x14ac:dyDescent="0.25">
      <c r="AF7" s="511" t="s">
        <v>1041</v>
      </c>
    </row>
    <row r="8" spans="1:36" s="512" customFormat="1" ht="69.95" customHeight="1" thickBot="1" x14ac:dyDescent="0.25">
      <c r="A8" s="1332"/>
      <c r="B8" s="1305" t="s">
        <v>1538</v>
      </c>
      <c r="C8" s="1305" t="s">
        <v>1074</v>
      </c>
      <c r="D8" s="1305" t="s">
        <v>1033</v>
      </c>
      <c r="E8" s="1305" t="s">
        <v>1899</v>
      </c>
      <c r="F8" s="1305" t="s">
        <v>1900</v>
      </c>
      <c r="G8" s="1305" t="s">
        <v>1090</v>
      </c>
      <c r="H8" s="1305" t="s">
        <v>1976</v>
      </c>
      <c r="I8" s="1305" t="s">
        <v>1129</v>
      </c>
      <c r="J8" s="1305" t="s">
        <v>999</v>
      </c>
      <c r="K8" s="1305" t="s">
        <v>1908</v>
      </c>
      <c r="L8" s="1305" t="s">
        <v>1076</v>
      </c>
      <c r="M8" s="1305" t="s">
        <v>1102</v>
      </c>
      <c r="N8" s="1305" t="s">
        <v>1997</v>
      </c>
      <c r="O8" s="1305" t="s">
        <v>1881</v>
      </c>
      <c r="P8" s="1305" t="s">
        <v>1028</v>
      </c>
      <c r="Q8" s="1305" t="s">
        <v>1753</v>
      </c>
      <c r="R8" s="1305" t="s">
        <v>1077</v>
      </c>
      <c r="S8" s="1305" t="s">
        <v>1032</v>
      </c>
      <c r="T8" s="1305" t="s">
        <v>1031</v>
      </c>
      <c r="U8" s="1305" t="s">
        <v>1101</v>
      </c>
      <c r="V8" s="1305" t="s">
        <v>1934</v>
      </c>
      <c r="W8" s="1305" t="s">
        <v>1877</v>
      </c>
      <c r="X8" s="1305" t="s">
        <v>1100</v>
      </c>
      <c r="Y8" s="1305" t="s">
        <v>1073</v>
      </c>
      <c r="Z8" s="1305" t="s">
        <v>1488</v>
      </c>
      <c r="AA8" s="1305" t="s">
        <v>5</v>
      </c>
      <c r="AB8" s="1305" t="s">
        <v>1886</v>
      </c>
      <c r="AC8" s="1305" t="s">
        <v>1029</v>
      </c>
      <c r="AD8" s="1305" t="s">
        <v>1878</v>
      </c>
      <c r="AE8" s="1305" t="s">
        <v>1022</v>
      </c>
      <c r="AF8" s="1333" t="s">
        <v>1422</v>
      </c>
    </row>
    <row r="9" spans="1:36" ht="15" customHeight="1" x14ac:dyDescent="0.2">
      <c r="A9" s="1553" t="s">
        <v>3884</v>
      </c>
      <c r="B9" s="1554">
        <v>406039.32263999997</v>
      </c>
      <c r="C9" s="1554">
        <v>259769.77205281763</v>
      </c>
      <c r="D9" s="1554">
        <v>663015.79587999976</v>
      </c>
      <c r="E9" s="1554">
        <v>42722.512118200008</v>
      </c>
      <c r="F9" s="1554">
        <v>72391.952720000801</v>
      </c>
      <c r="G9" s="1554">
        <v>598684.54099999985</v>
      </c>
      <c r="H9" s="1554">
        <v>13085.01974</v>
      </c>
      <c r="I9" s="1554">
        <v>5250.182179999998</v>
      </c>
      <c r="J9" s="1554">
        <v>37826.797010000002</v>
      </c>
      <c r="K9" s="1554">
        <v>231295.80692999988</v>
      </c>
      <c r="L9" s="1554">
        <v>194126.62033000001</v>
      </c>
      <c r="M9" s="1554">
        <v>518.63746999999989</v>
      </c>
      <c r="N9" s="1554">
        <v>34439.932270000005</v>
      </c>
      <c r="O9" s="1554">
        <v>231173.62310999999</v>
      </c>
      <c r="P9" s="1554">
        <v>152304.86411000002</v>
      </c>
      <c r="Q9" s="1554">
        <v>55122.858</v>
      </c>
      <c r="R9" s="1554">
        <v>97350.978099999993</v>
      </c>
      <c r="S9" s="1554">
        <v>4289.5641500000002</v>
      </c>
      <c r="T9" s="1554">
        <v>24795.691240000004</v>
      </c>
      <c r="U9" s="1554">
        <v>47345.679129999997</v>
      </c>
      <c r="V9" s="1554">
        <v>142222.011396936</v>
      </c>
      <c r="W9" s="1554">
        <v>34077.835379999029</v>
      </c>
      <c r="X9" s="1554">
        <v>64065.917000000001</v>
      </c>
      <c r="Y9" s="1554">
        <v>7798.1930000000011</v>
      </c>
      <c r="Z9" s="1554">
        <v>97635.03933</v>
      </c>
      <c r="AA9" s="1554">
        <v>145.59175999999999</v>
      </c>
      <c r="AB9" s="1554">
        <v>12085.961190000005</v>
      </c>
      <c r="AC9" s="1554">
        <v>159623.99999999997</v>
      </c>
      <c r="AD9" s="1554">
        <v>37187.754840000001</v>
      </c>
      <c r="AE9" s="1554">
        <v>53287.243349999997</v>
      </c>
      <c r="AF9" s="1554">
        <f>SUM(B9:AE9)</f>
        <v>3779679.6974279541</v>
      </c>
      <c r="AG9" s="106"/>
      <c r="AH9" s="106"/>
      <c r="AI9" s="106"/>
      <c r="AJ9" s="106"/>
    </row>
    <row r="10" spans="1:36" ht="15" customHeight="1" x14ac:dyDescent="0.2">
      <c r="A10" s="94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6"/>
      <c r="AH10" s="106"/>
      <c r="AI10" s="106"/>
      <c r="AJ10" s="106"/>
    </row>
    <row r="11" spans="1:36" ht="15" customHeight="1" x14ac:dyDescent="0.2">
      <c r="A11" s="273" t="s">
        <v>1418</v>
      </c>
      <c r="B11" s="107">
        <v>58.762</v>
      </c>
      <c r="C11" s="107">
        <v>824.50922150000258</v>
      </c>
      <c r="D11" s="107">
        <v>1559.7831500226607</v>
      </c>
      <c r="E11" s="107">
        <v>473.72232000000002</v>
      </c>
      <c r="F11" s="107">
        <v>226.96917000000002</v>
      </c>
      <c r="G11" s="107">
        <v>398.45019000000065</v>
      </c>
      <c r="H11" s="107">
        <v>0</v>
      </c>
      <c r="I11" s="107">
        <v>1.3879999999999999</v>
      </c>
      <c r="J11" s="107">
        <v>20.579900000000002</v>
      </c>
      <c r="K11" s="107">
        <v>1471.35157</v>
      </c>
      <c r="L11" s="107">
        <v>103.12975999999999</v>
      </c>
      <c r="M11" s="107">
        <v>0.255</v>
      </c>
      <c r="N11" s="107">
        <v>29.224150000000002</v>
      </c>
      <c r="O11" s="107">
        <v>134.64555999999999</v>
      </c>
      <c r="P11" s="107">
        <v>130.63496999999992</v>
      </c>
      <c r="Q11" s="107">
        <v>12.981999999999999</v>
      </c>
      <c r="R11" s="107">
        <v>199.51220000000001</v>
      </c>
      <c r="S11" s="107">
        <v>0.53142</v>
      </c>
      <c r="T11" s="107">
        <v>13.323459999999999</v>
      </c>
      <c r="U11" s="107">
        <v>0.5</v>
      </c>
      <c r="V11" s="107">
        <v>1194.2134499999997</v>
      </c>
      <c r="W11" s="107">
        <v>0</v>
      </c>
      <c r="X11" s="107">
        <v>291.04599999999999</v>
      </c>
      <c r="Y11" s="107">
        <v>1.4970000000000001</v>
      </c>
      <c r="Z11" s="107">
        <v>74.394480000000001</v>
      </c>
      <c r="AA11" s="107">
        <v>0</v>
      </c>
      <c r="AB11" s="107">
        <v>2.1028200000000004</v>
      </c>
      <c r="AC11" s="107">
        <v>180.524</v>
      </c>
      <c r="AD11" s="107">
        <v>0.35322000000000003</v>
      </c>
      <c r="AE11" s="107">
        <v>0</v>
      </c>
      <c r="AF11" s="107">
        <f t="shared" ref="AF11:AF28" si="0">SUM(B11:AE11)</f>
        <v>7404.3850115226633</v>
      </c>
      <c r="AG11" s="106"/>
      <c r="AH11" s="106"/>
      <c r="AI11" s="106"/>
      <c r="AJ11" s="106"/>
    </row>
    <row r="12" spans="1:36" ht="15" customHeight="1" x14ac:dyDescent="0.2">
      <c r="A12" s="273" t="s">
        <v>1419</v>
      </c>
      <c r="B12" s="107">
        <v>262002.24963999999</v>
      </c>
      <c r="C12" s="107">
        <v>165683.4334777715</v>
      </c>
      <c r="D12" s="107">
        <v>371032.27634381468</v>
      </c>
      <c r="E12" s="107">
        <v>26953.7959582</v>
      </c>
      <c r="F12" s="107">
        <v>45386.146200000803</v>
      </c>
      <c r="G12" s="107">
        <v>366977.93765994575</v>
      </c>
      <c r="H12" s="107">
        <v>6897.8764259999998</v>
      </c>
      <c r="I12" s="107">
        <v>3966.4937599999971</v>
      </c>
      <c r="J12" s="107">
        <v>25157.756559999998</v>
      </c>
      <c r="K12" s="107">
        <v>118629.56956</v>
      </c>
      <c r="L12" s="107">
        <v>127234.11343000001</v>
      </c>
      <c r="M12" s="107">
        <v>228.26446999999999</v>
      </c>
      <c r="N12" s="107">
        <v>21093.852449999944</v>
      </c>
      <c r="O12" s="107">
        <v>146362.93213999999</v>
      </c>
      <c r="P12" s="107">
        <v>77277.082850000093</v>
      </c>
      <c r="Q12" s="107">
        <v>25634.404999999999</v>
      </c>
      <c r="R12" s="107">
        <v>40595.396820000002</v>
      </c>
      <c r="S12" s="107">
        <v>2788.0393599999998</v>
      </c>
      <c r="T12" s="107">
        <v>15109.511619999999</v>
      </c>
      <c r="U12" s="107">
        <v>33746.364557098321</v>
      </c>
      <c r="V12" s="107">
        <v>105471.56714</v>
      </c>
      <c r="W12" s="107">
        <v>13777.795</v>
      </c>
      <c r="X12" s="107">
        <v>37330.392999999996</v>
      </c>
      <c r="Y12" s="107">
        <v>5287.9759999999997</v>
      </c>
      <c r="Z12" s="107">
        <v>53241.157767954988</v>
      </c>
      <c r="AA12" s="107">
        <v>106.29513</v>
      </c>
      <c r="AB12" s="107">
        <v>6104.8291400000016</v>
      </c>
      <c r="AC12" s="107">
        <v>91347.331000000006</v>
      </c>
      <c r="AD12" s="107">
        <v>9062.1740800000007</v>
      </c>
      <c r="AE12" s="107">
        <v>24570.073909999999</v>
      </c>
      <c r="AF12" s="107">
        <f t="shared" si="0"/>
        <v>2229057.0904507856</v>
      </c>
      <c r="AG12" s="106"/>
      <c r="AH12" s="106"/>
      <c r="AI12" s="106"/>
      <c r="AJ12" s="106"/>
    </row>
    <row r="13" spans="1:36" ht="15" customHeight="1" x14ac:dyDescent="0.2">
      <c r="A13" s="273" t="s">
        <v>1420</v>
      </c>
      <c r="B13" s="107">
        <v>175.93700000000001</v>
      </c>
      <c r="C13" s="107">
        <v>518.02200000000005</v>
      </c>
      <c r="D13" s="107">
        <v>2111.6792420107472</v>
      </c>
      <c r="E13" s="107">
        <v>33.9101</v>
      </c>
      <c r="F13" s="107">
        <v>322.61599000000001</v>
      </c>
      <c r="G13" s="107">
        <v>1898.2142399999975</v>
      </c>
      <c r="H13" s="107">
        <v>0</v>
      </c>
      <c r="I13" s="107">
        <v>0.6823999999999999</v>
      </c>
      <c r="J13" s="107">
        <v>12.73442</v>
      </c>
      <c r="K13" s="107">
        <v>71.805589999999995</v>
      </c>
      <c r="L13" s="107">
        <v>21.121599999999997</v>
      </c>
      <c r="M13" s="107">
        <v>0</v>
      </c>
      <c r="N13" s="107">
        <v>1.6001500000000002</v>
      </c>
      <c r="O13" s="107">
        <v>1678.4688900000001</v>
      </c>
      <c r="P13" s="107">
        <v>914.59188000000006</v>
      </c>
      <c r="Q13" s="107">
        <v>414.66300000000001</v>
      </c>
      <c r="R13" s="107">
        <v>0</v>
      </c>
      <c r="S13" s="107">
        <v>29.398299999999999</v>
      </c>
      <c r="T13" s="107">
        <v>1.1235999999999999</v>
      </c>
      <c r="U13" s="107">
        <v>56.039903544877276</v>
      </c>
      <c r="V13" s="107">
        <v>0</v>
      </c>
      <c r="W13" s="107">
        <v>92.620110000000039</v>
      </c>
      <c r="X13" s="107">
        <v>135.434</v>
      </c>
      <c r="Y13" s="107">
        <v>2.1739999999999999</v>
      </c>
      <c r="Z13" s="107">
        <v>0</v>
      </c>
      <c r="AA13" s="107">
        <v>0</v>
      </c>
      <c r="AB13" s="107">
        <v>1.74471</v>
      </c>
      <c r="AC13" s="107">
        <v>1203.896</v>
      </c>
      <c r="AD13" s="107">
        <v>43.36148</v>
      </c>
      <c r="AE13" s="107">
        <v>0</v>
      </c>
      <c r="AF13" s="107">
        <f t="shared" si="0"/>
        <v>9741.8386055556257</v>
      </c>
      <c r="AG13" s="106"/>
      <c r="AH13" s="106"/>
      <c r="AI13" s="106"/>
      <c r="AJ13" s="106"/>
    </row>
    <row r="14" spans="1:36" ht="15" customHeight="1" x14ac:dyDescent="0.2">
      <c r="A14" s="89" t="s">
        <v>1978</v>
      </c>
      <c r="B14" s="107">
        <v>6776.9690000000001</v>
      </c>
      <c r="C14" s="107">
        <v>5421.3767774560874</v>
      </c>
      <c r="D14" s="107">
        <v>9250.4797408103368</v>
      </c>
      <c r="E14" s="107">
        <v>545.72771999999998</v>
      </c>
      <c r="F14" s="107">
        <v>891.6534200000001</v>
      </c>
      <c r="G14" s="107">
        <v>9459.0430800000086</v>
      </c>
      <c r="H14" s="107">
        <v>1213.160224</v>
      </c>
      <c r="I14" s="107">
        <v>65.753529999999998</v>
      </c>
      <c r="J14" s="107">
        <v>694.25454999999999</v>
      </c>
      <c r="K14" s="107">
        <v>4519.5159100000001</v>
      </c>
      <c r="L14" s="107">
        <v>2867.3631299999997</v>
      </c>
      <c r="M14" s="107">
        <v>13.85</v>
      </c>
      <c r="N14" s="107">
        <v>624.49130000000082</v>
      </c>
      <c r="O14" s="107">
        <v>2548.8899100000003</v>
      </c>
      <c r="P14" s="107">
        <v>2812.7974799999993</v>
      </c>
      <c r="Q14" s="107">
        <v>957.91800000000001</v>
      </c>
      <c r="R14" s="107">
        <v>2521.6102299999998</v>
      </c>
      <c r="S14" s="107">
        <v>72.946509999999989</v>
      </c>
      <c r="T14" s="107">
        <v>307.55996999999996</v>
      </c>
      <c r="U14" s="107">
        <v>793.01372713912212</v>
      </c>
      <c r="V14" s="107">
        <v>1225.556859174</v>
      </c>
      <c r="W14" s="107">
        <v>535.32554000000005</v>
      </c>
      <c r="X14" s="107">
        <v>1066.702</v>
      </c>
      <c r="Y14" s="107">
        <v>96.227999999999994</v>
      </c>
      <c r="Z14" s="107">
        <v>6107.6940999999997</v>
      </c>
      <c r="AA14" s="107">
        <v>0</v>
      </c>
      <c r="AB14" s="107">
        <v>55.20984</v>
      </c>
      <c r="AC14" s="107">
        <v>2498.4720000000002</v>
      </c>
      <c r="AD14" s="107">
        <v>346.52152000000001</v>
      </c>
      <c r="AE14" s="107">
        <v>714.07726000000002</v>
      </c>
      <c r="AF14" s="107">
        <f t="shared" si="0"/>
        <v>65004.161328579554</v>
      </c>
      <c r="AG14" s="106"/>
      <c r="AH14" s="106"/>
      <c r="AI14" s="106"/>
      <c r="AJ14" s="106"/>
    </row>
    <row r="15" spans="1:36" ht="15" customHeight="1" x14ac:dyDescent="0.2">
      <c r="A15" s="89" t="s">
        <v>1977</v>
      </c>
      <c r="B15" s="107">
        <v>8820.9130000000005</v>
      </c>
      <c r="C15" s="107">
        <v>5001.0960704629952</v>
      </c>
      <c r="D15" s="107">
        <v>12926.790662946811</v>
      </c>
      <c r="E15" s="107">
        <v>440.30207000000001</v>
      </c>
      <c r="F15" s="107">
        <v>768.87464</v>
      </c>
      <c r="G15" s="107">
        <v>7408.4598199999609</v>
      </c>
      <c r="H15" s="107">
        <v>0</v>
      </c>
      <c r="I15" s="107">
        <v>13.438849999999999</v>
      </c>
      <c r="J15" s="107">
        <v>933.57281</v>
      </c>
      <c r="K15" s="107">
        <v>2798.7722199999903</v>
      </c>
      <c r="L15" s="107">
        <v>2581.2884299999996</v>
      </c>
      <c r="M15" s="107">
        <v>50.627000000000002</v>
      </c>
      <c r="N15" s="107">
        <v>1008.8040199999979</v>
      </c>
      <c r="O15" s="107">
        <v>3515.8452600000001</v>
      </c>
      <c r="P15" s="107">
        <v>2888.8912899999905</v>
      </c>
      <c r="Q15" s="107">
        <v>1648.8820000000001</v>
      </c>
      <c r="R15" s="107">
        <v>2485.3038799999999</v>
      </c>
      <c r="S15" s="107">
        <v>31.026990000000001</v>
      </c>
      <c r="T15" s="107">
        <v>628.74110999999994</v>
      </c>
      <c r="U15" s="107">
        <v>540.85448184291636</v>
      </c>
      <c r="V15" s="107">
        <v>802.62566000000004</v>
      </c>
      <c r="W15" s="107">
        <v>643.81723999999963</v>
      </c>
      <c r="X15" s="107">
        <v>2317.739</v>
      </c>
      <c r="Y15" s="107">
        <v>69.421000000000006</v>
      </c>
      <c r="Z15" s="107">
        <v>0</v>
      </c>
      <c r="AA15" s="107">
        <v>0</v>
      </c>
      <c r="AB15" s="107">
        <v>111.78057999999999</v>
      </c>
      <c r="AC15" s="107">
        <v>1275.4760000000001</v>
      </c>
      <c r="AD15" s="107">
        <v>254.63003</v>
      </c>
      <c r="AE15" s="107">
        <v>1478.9489499999997</v>
      </c>
      <c r="AF15" s="107">
        <f t="shared" si="0"/>
        <v>61446.923065252653</v>
      </c>
      <c r="AG15" s="106"/>
      <c r="AH15" s="106"/>
      <c r="AI15" s="106"/>
      <c r="AJ15" s="106"/>
    </row>
    <row r="16" spans="1:36" ht="15" customHeight="1" x14ac:dyDescent="0.2">
      <c r="A16" s="89" t="s">
        <v>747</v>
      </c>
      <c r="B16" s="107">
        <v>2530.0970000000002</v>
      </c>
      <c r="C16" s="107">
        <v>4361.0902778733162</v>
      </c>
      <c r="D16" s="107">
        <v>562.19788268907041</v>
      </c>
      <c r="E16" s="107">
        <v>270.08902</v>
      </c>
      <c r="F16" s="107">
        <v>1781.2385200000001</v>
      </c>
      <c r="G16" s="107">
        <v>3626.0143099999927</v>
      </c>
      <c r="H16" s="107">
        <v>0</v>
      </c>
      <c r="I16" s="107">
        <v>0</v>
      </c>
      <c r="J16" s="107">
        <v>421.57992999999999</v>
      </c>
      <c r="K16" s="107">
        <v>13742.58633</v>
      </c>
      <c r="L16" s="107">
        <v>997.04770000000008</v>
      </c>
      <c r="M16" s="107">
        <v>-3.1579999999999999</v>
      </c>
      <c r="N16" s="107">
        <v>152.02167999999995</v>
      </c>
      <c r="O16" s="107">
        <v>4118.0578999999998</v>
      </c>
      <c r="P16" s="107">
        <v>10394.201739999982</v>
      </c>
      <c r="Q16" s="107">
        <v>3165.4070000000002</v>
      </c>
      <c r="R16" s="107">
        <v>3569.2371200000002</v>
      </c>
      <c r="S16" s="107">
        <v>0.88423000000000007</v>
      </c>
      <c r="T16" s="107">
        <v>42.707410000000003</v>
      </c>
      <c r="U16" s="107">
        <v>40.942218435171903</v>
      </c>
      <c r="V16" s="107">
        <v>8854.1021299999993</v>
      </c>
      <c r="W16" s="107">
        <v>189.63571999999991</v>
      </c>
      <c r="X16" s="107">
        <v>0</v>
      </c>
      <c r="Y16" s="107">
        <v>156.083</v>
      </c>
      <c r="Z16" s="107">
        <v>1828.15897</v>
      </c>
      <c r="AA16" s="107">
        <v>0</v>
      </c>
      <c r="AB16" s="107">
        <v>74.916389999999993</v>
      </c>
      <c r="AC16" s="107">
        <v>1739.135</v>
      </c>
      <c r="AD16" s="107">
        <v>123.18605000000001</v>
      </c>
      <c r="AE16" s="107">
        <v>8460.3387700000003</v>
      </c>
      <c r="AF16" s="107">
        <f t="shared" si="0"/>
        <v>71197.798298997528</v>
      </c>
      <c r="AG16" s="106"/>
      <c r="AH16" s="106"/>
      <c r="AI16" s="106"/>
      <c r="AJ16" s="106"/>
    </row>
    <row r="17" spans="1:36" ht="15" customHeight="1" x14ac:dyDescent="0.2">
      <c r="A17" s="273" t="s">
        <v>1423</v>
      </c>
      <c r="B17" s="107">
        <v>83456.207999999999</v>
      </c>
      <c r="C17" s="107">
        <v>53870.407584412103</v>
      </c>
      <c r="D17" s="107">
        <v>98551.589501091119</v>
      </c>
      <c r="E17" s="107">
        <v>2563.0395699999999</v>
      </c>
      <c r="F17" s="107">
        <v>7696.563600000004</v>
      </c>
      <c r="G17" s="107">
        <v>137027.38278000845</v>
      </c>
      <c r="H17" s="107">
        <v>2956.9664479999997</v>
      </c>
      <c r="I17" s="107">
        <v>1062.1602700000001</v>
      </c>
      <c r="J17" s="107">
        <v>5914.8624</v>
      </c>
      <c r="K17" s="107">
        <v>22374.677179999999</v>
      </c>
      <c r="L17" s="107">
        <v>33197.048999999999</v>
      </c>
      <c r="M17" s="107">
        <v>122.262</v>
      </c>
      <c r="N17" s="107">
        <v>6208.8025900000575</v>
      </c>
      <c r="O17" s="107">
        <v>33935.546880000002</v>
      </c>
      <c r="P17" s="107">
        <v>22156.172270000006</v>
      </c>
      <c r="Q17" s="107">
        <v>9104.5589999999993</v>
      </c>
      <c r="R17" s="107">
        <v>19816.038350000003</v>
      </c>
      <c r="S17" s="107">
        <v>1194.1977899999999</v>
      </c>
      <c r="T17" s="107">
        <v>6018.4196500000007</v>
      </c>
      <c r="U17" s="107">
        <v>10510.175919677573</v>
      </c>
      <c r="V17" s="107">
        <v>13329.677526848</v>
      </c>
      <c r="W17" s="107">
        <v>6257.0738200000214</v>
      </c>
      <c r="X17" s="107">
        <v>9152.4660000000003</v>
      </c>
      <c r="Y17" s="107">
        <v>790.35500000000002</v>
      </c>
      <c r="Z17" s="107">
        <v>23677.141957500004</v>
      </c>
      <c r="AA17" s="107">
        <v>39.29663</v>
      </c>
      <c r="AB17" s="107">
        <v>2053.9842200000003</v>
      </c>
      <c r="AC17" s="107">
        <v>32021.395</v>
      </c>
      <c r="AD17" s="107">
        <v>3573.0698600000001</v>
      </c>
      <c r="AE17" s="107">
        <v>6823.8144400000001</v>
      </c>
      <c r="AF17" s="107">
        <f t="shared" si="0"/>
        <v>655455.35523753741</v>
      </c>
      <c r="AG17" s="106"/>
      <c r="AH17" s="106"/>
      <c r="AI17" s="106"/>
      <c r="AJ17" s="106"/>
    </row>
    <row r="18" spans="1:36" ht="15" customHeight="1" x14ac:dyDescent="0.2">
      <c r="A18" s="273" t="s">
        <v>1424</v>
      </c>
      <c r="B18" s="107">
        <v>20781.922999999999</v>
      </c>
      <c r="C18" s="107">
        <v>11625.169390969073</v>
      </c>
      <c r="D18" s="107">
        <v>55179.551669928333</v>
      </c>
      <c r="E18" s="107">
        <v>1974.2581200000002</v>
      </c>
      <c r="F18" s="107">
        <v>6661.1347300000007</v>
      </c>
      <c r="G18" s="107">
        <v>57304.253890000546</v>
      </c>
      <c r="H18" s="107">
        <v>1730.0428359999999</v>
      </c>
      <c r="I18" s="107">
        <v>104.8079</v>
      </c>
      <c r="J18" s="107">
        <v>2421.0401299999999</v>
      </c>
      <c r="K18" s="107">
        <v>11557.489370000001</v>
      </c>
      <c r="L18" s="107">
        <v>7400.2663900000007</v>
      </c>
      <c r="M18" s="107">
        <v>8.9719999999999995</v>
      </c>
      <c r="N18" s="107">
        <v>2598.4950800000038</v>
      </c>
      <c r="O18" s="107">
        <v>15309.345019999999</v>
      </c>
      <c r="P18" s="107">
        <v>9824.8069299999697</v>
      </c>
      <c r="Q18" s="107">
        <v>4218.5609999999997</v>
      </c>
      <c r="R18" s="107">
        <v>6445.8583699999999</v>
      </c>
      <c r="S18" s="107">
        <v>89.94122999999999</v>
      </c>
      <c r="T18" s="107">
        <v>0</v>
      </c>
      <c r="U18" s="107">
        <v>1439.6583156952829</v>
      </c>
      <c r="V18" s="107">
        <v>5993.4348065519998</v>
      </c>
      <c r="W18" s="107">
        <v>7810.6405700000014</v>
      </c>
      <c r="X18" s="107">
        <v>11511.386</v>
      </c>
      <c r="Y18" s="107">
        <v>447.81</v>
      </c>
      <c r="Z18" s="107">
        <v>6896.2453700000005</v>
      </c>
      <c r="AA18" s="107">
        <v>0</v>
      </c>
      <c r="AB18" s="107">
        <v>172.15018000000001</v>
      </c>
      <c r="AC18" s="107">
        <v>23958.492999999999</v>
      </c>
      <c r="AD18" s="107">
        <v>389.95496000000003</v>
      </c>
      <c r="AE18" s="107">
        <v>3876.6993199999997</v>
      </c>
      <c r="AF18" s="107">
        <f t="shared" si="0"/>
        <v>277732.38957914518</v>
      </c>
      <c r="AG18" s="106"/>
      <c r="AH18" s="106"/>
      <c r="AI18" s="106"/>
      <c r="AJ18" s="106"/>
    </row>
    <row r="19" spans="1:36" ht="15" customHeight="1" x14ac:dyDescent="0.2">
      <c r="A19" s="273" t="s">
        <v>1425</v>
      </c>
      <c r="B19" s="107">
        <v>726.57399999999996</v>
      </c>
      <c r="C19" s="107">
        <v>556.79966638859571</v>
      </c>
      <c r="D19" s="107">
        <v>853.50630770096598</v>
      </c>
      <c r="E19" s="107">
        <v>248.08492000000001</v>
      </c>
      <c r="F19" s="107">
        <v>694.66054000000008</v>
      </c>
      <c r="G19" s="107">
        <v>2936.3021700000209</v>
      </c>
      <c r="H19" s="107">
        <v>0</v>
      </c>
      <c r="I19" s="107">
        <v>2.62276</v>
      </c>
      <c r="J19" s="107">
        <v>22.312330000000003</v>
      </c>
      <c r="K19" s="107">
        <v>154.38663</v>
      </c>
      <c r="L19" s="107">
        <v>951.88655999999992</v>
      </c>
      <c r="M19" s="107">
        <v>-0.40300000000000002</v>
      </c>
      <c r="N19" s="107">
        <v>33.133810000000004</v>
      </c>
      <c r="O19" s="107">
        <v>1900.6329800000001</v>
      </c>
      <c r="P19" s="107">
        <v>494.21046999999902</v>
      </c>
      <c r="Q19" s="107">
        <v>732.55899999999997</v>
      </c>
      <c r="R19" s="107">
        <v>388.62538000000001</v>
      </c>
      <c r="S19" s="107">
        <v>13.585510000000001</v>
      </c>
      <c r="T19" s="107">
        <v>273.07371999999998</v>
      </c>
      <c r="U19" s="107">
        <v>66.185095907590295</v>
      </c>
      <c r="V19" s="107">
        <v>66.353560000000002</v>
      </c>
      <c r="W19" s="107">
        <v>14.167279999999996</v>
      </c>
      <c r="X19" s="107">
        <v>108.26</v>
      </c>
      <c r="Y19" s="107">
        <v>409.74299999999999</v>
      </c>
      <c r="Z19" s="107">
        <v>1168.1357399999999</v>
      </c>
      <c r="AA19" s="107">
        <v>0</v>
      </c>
      <c r="AB19" s="107">
        <v>14.888029999999999</v>
      </c>
      <c r="AC19" s="107">
        <v>532.67600000000004</v>
      </c>
      <c r="AD19" s="107">
        <v>21280.623760000002</v>
      </c>
      <c r="AE19" s="107">
        <v>1197.1393500000001</v>
      </c>
      <c r="AF19" s="107">
        <f t="shared" si="0"/>
        <v>35840.725569997172</v>
      </c>
      <c r="AG19" s="106"/>
      <c r="AH19" s="106"/>
      <c r="AI19" s="106"/>
      <c r="AJ19" s="106"/>
    </row>
    <row r="20" spans="1:36" ht="15" customHeight="1" x14ac:dyDescent="0.2">
      <c r="A20" s="88" t="s">
        <v>3885</v>
      </c>
      <c r="B20" s="107">
        <v>0</v>
      </c>
      <c r="C20" s="107">
        <v>0</v>
      </c>
      <c r="D20" s="107">
        <v>10286.999081071515</v>
      </c>
      <c r="E20" s="107">
        <v>0</v>
      </c>
      <c r="F20" s="107">
        <v>102.68663000000001</v>
      </c>
      <c r="G20" s="107">
        <v>3396.5068900450415</v>
      </c>
      <c r="H20" s="107">
        <v>0</v>
      </c>
      <c r="I20" s="107">
        <v>0</v>
      </c>
      <c r="J20" s="107">
        <v>0</v>
      </c>
      <c r="K20" s="107">
        <v>63.670760000000001</v>
      </c>
      <c r="L20" s="107">
        <v>0</v>
      </c>
      <c r="M20" s="107">
        <v>1.069</v>
      </c>
      <c r="N20" s="107">
        <v>32.830759999999998</v>
      </c>
      <c r="O20" s="107">
        <v>1945.08494</v>
      </c>
      <c r="P20" s="107">
        <v>2039.8020499999991</v>
      </c>
      <c r="Q20" s="107">
        <v>0</v>
      </c>
      <c r="R20" s="107">
        <v>0</v>
      </c>
      <c r="S20" s="107">
        <v>5.3467099999999999</v>
      </c>
      <c r="T20" s="107">
        <v>0</v>
      </c>
      <c r="U20" s="107">
        <v>63.189169826492503</v>
      </c>
      <c r="V20" s="107">
        <v>0.12306</v>
      </c>
      <c r="W20" s="107">
        <v>19.846579999999999</v>
      </c>
      <c r="X20" s="107">
        <v>355.79</v>
      </c>
      <c r="Y20" s="107">
        <v>0</v>
      </c>
      <c r="Z20" s="107">
        <v>0</v>
      </c>
      <c r="AA20" s="107">
        <v>0</v>
      </c>
      <c r="AB20" s="107">
        <v>31.094729999999998</v>
      </c>
      <c r="AC20" s="107">
        <v>868.10699999999997</v>
      </c>
      <c r="AD20" s="107">
        <v>0</v>
      </c>
      <c r="AE20" s="107">
        <v>0</v>
      </c>
      <c r="AF20" s="107">
        <f t="shared" si="0"/>
        <v>19212.147360943054</v>
      </c>
      <c r="AG20" s="106"/>
      <c r="AH20" s="106"/>
      <c r="AI20" s="106"/>
      <c r="AJ20" s="106"/>
    </row>
    <row r="21" spans="1:36" ht="15" customHeight="1" x14ac:dyDescent="0.2">
      <c r="A21" s="88" t="s">
        <v>1980</v>
      </c>
      <c r="B21" s="107">
        <v>0</v>
      </c>
      <c r="C21" s="107">
        <v>0</v>
      </c>
      <c r="D21" s="107">
        <v>355.21952293449698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63.670760000000001</v>
      </c>
      <c r="L21" s="107">
        <v>0</v>
      </c>
      <c r="M21" s="107">
        <v>0</v>
      </c>
      <c r="N21" s="107">
        <v>32.830759999999998</v>
      </c>
      <c r="O21" s="107">
        <v>0</v>
      </c>
      <c r="P21" s="107">
        <v>206.76657999999998</v>
      </c>
      <c r="Q21" s="107">
        <v>0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107">
        <v>19.846579999999999</v>
      </c>
      <c r="X21" s="107">
        <v>0</v>
      </c>
      <c r="Y21" s="107">
        <v>0</v>
      </c>
      <c r="Z21" s="107">
        <v>0</v>
      </c>
      <c r="AA21" s="107">
        <v>0</v>
      </c>
      <c r="AB21" s="107">
        <v>0</v>
      </c>
      <c r="AC21" s="107">
        <v>25.08</v>
      </c>
      <c r="AD21" s="107">
        <v>0</v>
      </c>
      <c r="AE21" s="107">
        <v>0</v>
      </c>
      <c r="AF21" s="107">
        <f t="shared" si="0"/>
        <v>703.4142029344971</v>
      </c>
      <c r="AG21" s="106"/>
      <c r="AH21" s="106"/>
      <c r="AI21" s="106"/>
      <c r="AJ21" s="106"/>
    </row>
    <row r="22" spans="1:36" ht="15" customHeight="1" x14ac:dyDescent="0.2">
      <c r="A22" s="88" t="s">
        <v>1620</v>
      </c>
      <c r="B22" s="107">
        <v>0</v>
      </c>
      <c r="C22" s="107">
        <v>0</v>
      </c>
      <c r="D22" s="107">
        <v>4561.4277484250142</v>
      </c>
      <c r="E22" s="107">
        <v>0</v>
      </c>
      <c r="F22" s="107">
        <v>76.26755</v>
      </c>
      <c r="G22" s="107">
        <v>2445.6643300000042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1.069</v>
      </c>
      <c r="N22" s="107">
        <v>0</v>
      </c>
      <c r="O22" s="107">
        <v>885.63320999999996</v>
      </c>
      <c r="P22" s="107">
        <v>1496.4447099999991</v>
      </c>
      <c r="Q22" s="107">
        <v>0</v>
      </c>
      <c r="R22" s="107">
        <v>0</v>
      </c>
      <c r="S22" s="107">
        <v>3.1081399999999997</v>
      </c>
      <c r="T22" s="107">
        <v>0</v>
      </c>
      <c r="U22" s="107">
        <v>61.739121665023212</v>
      </c>
      <c r="V22" s="107">
        <v>0.12306</v>
      </c>
      <c r="W22" s="107">
        <v>0</v>
      </c>
      <c r="X22" s="107">
        <v>355.79</v>
      </c>
      <c r="Y22" s="107">
        <v>0</v>
      </c>
      <c r="Z22" s="107">
        <v>0</v>
      </c>
      <c r="AA22" s="107">
        <v>0</v>
      </c>
      <c r="AB22" s="107">
        <v>31.094729999999998</v>
      </c>
      <c r="AC22" s="107">
        <v>182.04900000000001</v>
      </c>
      <c r="AD22" s="107">
        <v>0</v>
      </c>
      <c r="AE22" s="107">
        <v>0</v>
      </c>
      <c r="AF22" s="107">
        <f t="shared" si="0"/>
        <v>10100.410600090043</v>
      </c>
      <c r="AG22" s="106"/>
      <c r="AH22" s="106"/>
      <c r="AI22" s="106"/>
      <c r="AJ22" s="106"/>
    </row>
    <row r="23" spans="1:36" ht="15" customHeight="1" x14ac:dyDescent="0.2">
      <c r="A23" s="88" t="s">
        <v>1981</v>
      </c>
      <c r="B23" s="107">
        <v>0</v>
      </c>
      <c r="C23" s="107">
        <v>0</v>
      </c>
      <c r="D23" s="107">
        <v>0</v>
      </c>
      <c r="E23" s="107">
        <v>0</v>
      </c>
      <c r="F23" s="107">
        <v>25.168020000000002</v>
      </c>
      <c r="G23" s="107">
        <v>877.39082000000042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1059.45173</v>
      </c>
      <c r="P23" s="107">
        <v>38.567089999999993</v>
      </c>
      <c r="Q23" s="107">
        <v>0</v>
      </c>
      <c r="R23" s="107">
        <v>0</v>
      </c>
      <c r="S23" s="107">
        <v>2.2385700000000002</v>
      </c>
      <c r="T23" s="107">
        <v>0</v>
      </c>
      <c r="U23" s="107">
        <v>1.4500481614692922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530.16499999999996</v>
      </c>
      <c r="AD23" s="107">
        <v>0</v>
      </c>
      <c r="AE23" s="107">
        <v>0</v>
      </c>
      <c r="AF23" s="107">
        <f t="shared" si="0"/>
        <v>2534.4312781614699</v>
      </c>
      <c r="AG23" s="106"/>
      <c r="AH23" s="106"/>
      <c r="AI23" s="106"/>
      <c r="AJ23" s="106"/>
    </row>
    <row r="24" spans="1:36" ht="15" customHeight="1" x14ac:dyDescent="0.2">
      <c r="A24" s="88" t="s">
        <v>1982</v>
      </c>
      <c r="B24" s="107">
        <v>0</v>
      </c>
      <c r="C24" s="107">
        <v>0</v>
      </c>
      <c r="D24" s="107">
        <v>5370.3518097120041</v>
      </c>
      <c r="E24" s="107">
        <v>0</v>
      </c>
      <c r="F24" s="107">
        <v>1.2510599999999998</v>
      </c>
      <c r="G24" s="107">
        <v>73.451740045037283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298.02366999999998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7">
        <v>0</v>
      </c>
      <c r="AB24" s="107">
        <v>0</v>
      </c>
      <c r="AC24" s="107">
        <v>130.81299999999999</v>
      </c>
      <c r="AD24" s="107">
        <v>0</v>
      </c>
      <c r="AE24" s="107">
        <v>0</v>
      </c>
      <c r="AF24" s="107">
        <f t="shared" si="0"/>
        <v>5873.891279757041</v>
      </c>
      <c r="AG24" s="106"/>
      <c r="AH24" s="106"/>
      <c r="AI24" s="106"/>
      <c r="AJ24" s="106"/>
    </row>
    <row r="25" spans="1:36" ht="15" customHeight="1" x14ac:dyDescent="0.2">
      <c r="A25" s="88" t="s">
        <v>748</v>
      </c>
      <c r="B25" s="107">
        <v>903.928</v>
      </c>
      <c r="C25" s="107">
        <v>1394.7443517689135</v>
      </c>
      <c r="D25" s="107">
        <v>7490.6941480171627</v>
      </c>
      <c r="E25" s="107">
        <v>14.902989999999999</v>
      </c>
      <c r="F25" s="107">
        <v>95.335419999999999</v>
      </c>
      <c r="G25" s="107">
        <v>0</v>
      </c>
      <c r="H25" s="107">
        <v>0</v>
      </c>
      <c r="I25" s="107">
        <v>18.311599999999995</v>
      </c>
      <c r="J25" s="107">
        <v>117.10119</v>
      </c>
      <c r="K25" s="107">
        <v>1032.04702</v>
      </c>
      <c r="L25" s="107">
        <v>229.59763000000001</v>
      </c>
      <c r="M25" s="107">
        <v>0</v>
      </c>
      <c r="N25" s="107">
        <v>195.11701000000005</v>
      </c>
      <c r="O25" s="107">
        <v>1055.9079899999999</v>
      </c>
      <c r="P25" s="107">
        <v>2206.1122999999998</v>
      </c>
      <c r="Q25" s="107">
        <v>111.747</v>
      </c>
      <c r="R25" s="107">
        <v>611.82332999999994</v>
      </c>
      <c r="S25" s="107">
        <v>14.735430000000001</v>
      </c>
      <c r="T25" s="107">
        <v>0</v>
      </c>
      <c r="U25" s="107">
        <v>31.841787464277797</v>
      </c>
      <c r="V25" s="107">
        <v>130.30426</v>
      </c>
      <c r="W25" s="107">
        <v>42.142300000000006</v>
      </c>
      <c r="X25" s="107">
        <v>0</v>
      </c>
      <c r="Y25" s="107">
        <v>11.586</v>
      </c>
      <c r="Z25" s="107">
        <v>0</v>
      </c>
      <c r="AA25" s="107">
        <v>0</v>
      </c>
      <c r="AB25" s="107">
        <v>-0.54722000000000004</v>
      </c>
      <c r="AC25" s="107">
        <v>745.18499999999995</v>
      </c>
      <c r="AD25" s="107">
        <v>16.621299999999998</v>
      </c>
      <c r="AE25" s="107">
        <v>14.515750000000002</v>
      </c>
      <c r="AF25" s="107">
        <f t="shared" si="0"/>
        <v>16483.754587250347</v>
      </c>
      <c r="AG25" s="106"/>
      <c r="AH25" s="106"/>
      <c r="AI25" s="106"/>
      <c r="AJ25" s="106"/>
    </row>
    <row r="26" spans="1:36" ht="15" customHeight="1" x14ac:dyDescent="0.2">
      <c r="A26" s="88" t="s">
        <v>749</v>
      </c>
      <c r="B26" s="107">
        <v>656.61199999999997</v>
      </c>
      <c r="C26" s="107">
        <v>136.296090144</v>
      </c>
      <c r="D26" s="107">
        <v>0</v>
      </c>
      <c r="E26" s="107">
        <v>0</v>
      </c>
      <c r="F26" s="107">
        <v>77.911839999999998</v>
      </c>
      <c r="G26" s="107">
        <v>358.48124000000001</v>
      </c>
      <c r="H26" s="107">
        <v>0</v>
      </c>
      <c r="I26" s="107">
        <v>0</v>
      </c>
      <c r="J26" s="107">
        <v>4.0695800000000002</v>
      </c>
      <c r="K26" s="107">
        <v>263.58838000000003</v>
      </c>
      <c r="L26" s="107">
        <v>236.63560000000001</v>
      </c>
      <c r="M26" s="107">
        <v>0</v>
      </c>
      <c r="N26" s="107">
        <v>61.539220000000007</v>
      </c>
      <c r="O26" s="107">
        <v>521.48482000000001</v>
      </c>
      <c r="P26" s="107">
        <v>785.18908999999996</v>
      </c>
      <c r="Q26" s="107">
        <v>1.5609999999999999</v>
      </c>
      <c r="R26" s="107">
        <v>115.29061</v>
      </c>
      <c r="S26" s="107">
        <v>7.4999999999999997E-3</v>
      </c>
      <c r="T26" s="107">
        <v>35.809599999999996</v>
      </c>
      <c r="U26" s="107">
        <v>2.7942199999999997</v>
      </c>
      <c r="V26" s="107">
        <v>39.68571</v>
      </c>
      <c r="W26" s="107">
        <v>10.393109999999998</v>
      </c>
      <c r="X26" s="107">
        <v>141.59200000000001</v>
      </c>
      <c r="Y26" s="107">
        <v>1.282</v>
      </c>
      <c r="Z26" s="107">
        <v>11.14181</v>
      </c>
      <c r="AA26" s="107">
        <v>0</v>
      </c>
      <c r="AB26" s="107">
        <v>2.7711100000000002</v>
      </c>
      <c r="AC26" s="107">
        <v>67.578999999999994</v>
      </c>
      <c r="AD26" s="107">
        <v>1607.4657500000001</v>
      </c>
      <c r="AE26" s="107">
        <v>944.30068000000006</v>
      </c>
      <c r="AF26" s="107">
        <f t="shared" si="0"/>
        <v>6083.4819601440022</v>
      </c>
      <c r="AG26" s="106"/>
      <c r="AH26" s="106"/>
      <c r="AI26" s="106"/>
      <c r="AJ26" s="106"/>
    </row>
    <row r="27" spans="1:36" ht="15" customHeight="1" x14ac:dyDescent="0.2">
      <c r="A27" s="88" t="s">
        <v>30</v>
      </c>
      <c r="B27" s="107">
        <v>15685.125</v>
      </c>
      <c r="C27" s="107">
        <v>7449.5012652464184</v>
      </c>
      <c r="D27" s="107">
        <v>68771.77196463634</v>
      </c>
      <c r="E27" s="107">
        <v>2178.83194</v>
      </c>
      <c r="F27" s="107">
        <v>1393.57242</v>
      </c>
      <c r="G27" s="107">
        <v>0</v>
      </c>
      <c r="H27" s="107">
        <v>0</v>
      </c>
      <c r="I27" s="107">
        <v>5.53444</v>
      </c>
      <c r="J27" s="107">
        <v>1583.0624700000001</v>
      </c>
      <c r="K27" s="107">
        <v>39984.947839999884</v>
      </c>
      <c r="L27" s="107">
        <v>17265.71111</v>
      </c>
      <c r="M27" s="107">
        <v>0</v>
      </c>
      <c r="N27" s="107">
        <v>1705.0698299999974</v>
      </c>
      <c r="O27" s="107">
        <v>7544.7188299999998</v>
      </c>
      <c r="P27" s="107">
        <v>14116.23775</v>
      </c>
      <c r="Q27" s="107">
        <v>8654.9779999999992</v>
      </c>
      <c r="R27" s="107">
        <v>12939.815630000001</v>
      </c>
      <c r="S27" s="107">
        <v>43.643380000000001</v>
      </c>
      <c r="T27" s="107">
        <v>2354.3604599999999</v>
      </c>
      <c r="U27" s="107">
        <v>30.540444090917052</v>
      </c>
      <c r="V27" s="107">
        <v>3613.0990743769999</v>
      </c>
      <c r="W27" s="107">
        <v>3146.1596599990012</v>
      </c>
      <c r="X27" s="107">
        <v>0</v>
      </c>
      <c r="Y27" s="107">
        <v>518.69500000000005</v>
      </c>
      <c r="Z27" s="107">
        <v>3277.6549545450002</v>
      </c>
      <c r="AA27" s="107">
        <v>0</v>
      </c>
      <c r="AB27" s="107">
        <v>2773.3485499999997</v>
      </c>
      <c r="AC27" s="107">
        <v>0</v>
      </c>
      <c r="AD27" s="107">
        <v>460.71428000000003</v>
      </c>
      <c r="AE27" s="107">
        <v>5106.6519300000009</v>
      </c>
      <c r="AF27" s="107">
        <f t="shared" si="0"/>
        <v>220603.74622289455</v>
      </c>
      <c r="AG27" s="106"/>
      <c r="AH27" s="106"/>
      <c r="AI27" s="106"/>
      <c r="AJ27" s="106"/>
    </row>
    <row r="28" spans="1:36" ht="15" customHeight="1" x14ac:dyDescent="0.2">
      <c r="A28" s="273" t="s">
        <v>1421</v>
      </c>
      <c r="B28" s="107">
        <v>3464.0250000000001</v>
      </c>
      <c r="C28" s="107">
        <v>2927.325878824628</v>
      </c>
      <c r="D28" s="107">
        <v>24438.476185260013</v>
      </c>
      <c r="E28" s="107">
        <v>7025.8473899999999</v>
      </c>
      <c r="F28" s="107">
        <v>6292.5896000000048</v>
      </c>
      <c r="G28" s="107">
        <v>7893.4947300000567</v>
      </c>
      <c r="H28" s="107">
        <v>286.97380599999997</v>
      </c>
      <c r="I28" s="107">
        <v>8.988670000000857</v>
      </c>
      <c r="J28" s="107">
        <v>523.87073999999996</v>
      </c>
      <c r="K28" s="107">
        <v>14631.398570000001</v>
      </c>
      <c r="L28" s="107">
        <v>1041.4099899999999</v>
      </c>
      <c r="M28" s="107">
        <v>96.899000000000001</v>
      </c>
      <c r="N28" s="107">
        <v>694.9502199999996</v>
      </c>
      <c r="O28" s="107">
        <v>10602.061989999986</v>
      </c>
      <c r="P28" s="107">
        <v>6264.1330399999897</v>
      </c>
      <c r="Q28" s="107">
        <v>464.63600000000002</v>
      </c>
      <c r="R28" s="107">
        <v>7662.4661799999994</v>
      </c>
      <c r="S28" s="107">
        <v>5.2797900000000002</v>
      </c>
      <c r="T28" s="107">
        <v>11.060639999999999</v>
      </c>
      <c r="U28" s="107">
        <v>23.57928927745019</v>
      </c>
      <c r="V28" s="107">
        <v>1501.268159985</v>
      </c>
      <c r="W28" s="107">
        <v>1538.2184499999998</v>
      </c>
      <c r="X28" s="107">
        <v>1655.1089999999999</v>
      </c>
      <c r="Y28" s="107">
        <v>5.343</v>
      </c>
      <c r="Z28" s="107">
        <v>1353.3141799999999</v>
      </c>
      <c r="AA28" s="107">
        <v>0</v>
      </c>
      <c r="AB28" s="107">
        <v>687.68810999999994</v>
      </c>
      <c r="AC28" s="107">
        <v>3185.7310000000002</v>
      </c>
      <c r="AD28" s="107">
        <v>29.07855</v>
      </c>
      <c r="AE28" s="107">
        <v>100.68299</v>
      </c>
      <c r="AF28" s="107">
        <f t="shared" si="0"/>
        <v>104415.90014934713</v>
      </c>
      <c r="AG28" s="106"/>
      <c r="AH28" s="106"/>
      <c r="AI28" s="106"/>
      <c r="AJ28" s="106"/>
    </row>
    <row r="29" spans="1:36" ht="15" customHeight="1" x14ac:dyDescent="0.2">
      <c r="A29" s="100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6"/>
      <c r="AH29" s="106"/>
      <c r="AI29" s="106"/>
      <c r="AJ29" s="106"/>
    </row>
    <row r="30" spans="1:36" ht="15" customHeight="1" x14ac:dyDescent="0.2">
      <c r="A30" s="1551" t="s">
        <v>3883</v>
      </c>
      <c r="B30" s="1555">
        <v>438290.13399999996</v>
      </c>
      <c r="C30" s="1555">
        <v>249441.86028999573</v>
      </c>
      <c r="D30" s="1555">
        <v>604519.27830999997</v>
      </c>
      <c r="E30" s="1555">
        <v>95142.096849999987</v>
      </c>
      <c r="F30" s="1555">
        <v>61823.433357469068</v>
      </c>
      <c r="G30" s="1555">
        <v>630954.8536899999</v>
      </c>
      <c r="H30" s="1555">
        <v>14210.457</v>
      </c>
      <c r="I30" s="1555">
        <v>5188.0504899999996</v>
      </c>
      <c r="J30" s="1555">
        <v>45934.717579999997</v>
      </c>
      <c r="K30" s="1555">
        <v>285525.73847000854</v>
      </c>
      <c r="L30" s="1555">
        <v>143007.37616999997</v>
      </c>
      <c r="M30" s="1555">
        <v>7613.009299999916</v>
      </c>
      <c r="N30" s="1555">
        <v>36764.859920000003</v>
      </c>
      <c r="O30" s="1555">
        <v>230021.25624000074</v>
      </c>
      <c r="P30" s="1555">
        <v>179598.63047999999</v>
      </c>
      <c r="Q30" s="1555">
        <v>74578.712739999974</v>
      </c>
      <c r="R30" s="1555">
        <v>93503.164489999996</v>
      </c>
      <c r="S30" s="1555">
        <v>2650.5748000000003</v>
      </c>
      <c r="T30" s="1555">
        <v>19280.519819999998</v>
      </c>
      <c r="U30" s="1555">
        <v>42955.133419999998</v>
      </c>
      <c r="V30" s="1555">
        <v>139156.86276507398</v>
      </c>
      <c r="W30" s="1555">
        <v>27348.026829999999</v>
      </c>
      <c r="X30" s="1555">
        <v>68650.6109</v>
      </c>
      <c r="Y30" s="1555">
        <v>14975.398429999997</v>
      </c>
      <c r="Z30" s="1555">
        <v>95564.622540000011</v>
      </c>
      <c r="AA30" s="1555">
        <v>0</v>
      </c>
      <c r="AB30" s="1555">
        <v>15505.933031011864</v>
      </c>
      <c r="AC30" s="1555">
        <v>190129.78300000005</v>
      </c>
      <c r="AD30" s="1555">
        <v>20952.090690000005</v>
      </c>
      <c r="AE30" s="1555">
        <v>67390.586120025764</v>
      </c>
      <c r="AF30" s="1555">
        <f>SUM(B30:AE30)</f>
        <v>3900677.7717235847</v>
      </c>
      <c r="AG30" s="106"/>
      <c r="AH30" s="106"/>
      <c r="AI30" s="106"/>
      <c r="AJ30" s="106"/>
    </row>
    <row r="31" spans="1:36" ht="15" customHeight="1" x14ac:dyDescent="0.2">
      <c r="A31" s="94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6"/>
      <c r="AH31" s="106"/>
      <c r="AI31" s="106"/>
      <c r="AJ31" s="106"/>
    </row>
    <row r="32" spans="1:36" ht="15" customHeight="1" x14ac:dyDescent="0.2">
      <c r="A32" s="273" t="s">
        <v>1426</v>
      </c>
      <c r="B32" s="107">
        <v>109.27130897442943</v>
      </c>
      <c r="C32" s="107">
        <v>647.16336000000001</v>
      </c>
      <c r="D32" s="107">
        <v>1339.95919</v>
      </c>
      <c r="E32" s="107">
        <v>51.529870000000003</v>
      </c>
      <c r="F32" s="107">
        <v>86.234690000000001</v>
      </c>
      <c r="G32" s="107">
        <v>62.076299999999989</v>
      </c>
      <c r="H32" s="107">
        <v>0</v>
      </c>
      <c r="I32" s="107">
        <v>0</v>
      </c>
      <c r="J32" s="107">
        <v>6.2291618410509555</v>
      </c>
      <c r="K32" s="107">
        <v>1225.4334799999999</v>
      </c>
      <c r="L32" s="107">
        <v>22.242450000000002</v>
      </c>
      <c r="M32" s="107">
        <v>4190.2617100000734</v>
      </c>
      <c r="N32" s="107">
        <v>4.4711999999999996</v>
      </c>
      <c r="O32" s="107">
        <v>127.13799999999989</v>
      </c>
      <c r="P32" s="107">
        <v>62.091190000000005</v>
      </c>
      <c r="Q32" s="107">
        <v>6.3845000000000001</v>
      </c>
      <c r="R32" s="107">
        <v>56.943529999999996</v>
      </c>
      <c r="S32" s="107">
        <v>0</v>
      </c>
      <c r="T32" s="107">
        <v>27.696849999999998</v>
      </c>
      <c r="U32" s="107">
        <v>0</v>
      </c>
      <c r="V32" s="107">
        <v>947.16547000000003</v>
      </c>
      <c r="W32" s="107">
        <v>0</v>
      </c>
      <c r="X32" s="107">
        <v>86.50215</v>
      </c>
      <c r="Y32" s="107">
        <v>0</v>
      </c>
      <c r="Z32" s="107">
        <v>27.829000000000001</v>
      </c>
      <c r="AA32" s="107">
        <v>0</v>
      </c>
      <c r="AB32" s="107">
        <v>111.90670610932501</v>
      </c>
      <c r="AC32" s="107">
        <v>122.54300000000001</v>
      </c>
      <c r="AD32" s="107">
        <v>0</v>
      </c>
      <c r="AE32" s="107">
        <v>0</v>
      </c>
      <c r="AF32" s="107">
        <f t="shared" ref="AF32:AF49" si="1">SUM(B32:AE32)</f>
        <v>9321.0731169248793</v>
      </c>
      <c r="AG32" s="106"/>
      <c r="AH32" s="106"/>
      <c r="AI32" s="106"/>
      <c r="AJ32" s="106"/>
    </row>
    <row r="33" spans="1:36" ht="15" customHeight="1" x14ac:dyDescent="0.2">
      <c r="A33" s="273" t="s">
        <v>1419</v>
      </c>
      <c r="B33" s="107">
        <v>291628.30773191375</v>
      </c>
      <c r="C33" s="107">
        <v>157779.92556999548</v>
      </c>
      <c r="D33" s="107">
        <v>281240.89551999996</v>
      </c>
      <c r="E33" s="107">
        <v>62226.301079999997</v>
      </c>
      <c r="F33" s="107">
        <v>44033.167915463098</v>
      </c>
      <c r="G33" s="107">
        <v>411229.78597002884</v>
      </c>
      <c r="H33" s="107">
        <v>6938.7470599999288</v>
      </c>
      <c r="I33" s="107">
        <v>4041.0317599999998</v>
      </c>
      <c r="J33" s="107">
        <v>29894.029148337439</v>
      </c>
      <c r="K33" s="107">
        <v>161994.73043000902</v>
      </c>
      <c r="L33" s="107">
        <v>93225.913499999981</v>
      </c>
      <c r="M33" s="107">
        <v>13.86</v>
      </c>
      <c r="N33" s="107">
        <v>22888.30847</v>
      </c>
      <c r="O33" s="107">
        <v>149359.61345999996</v>
      </c>
      <c r="P33" s="107">
        <v>96199.758159998601</v>
      </c>
      <c r="Q33" s="107">
        <v>40507.904619999994</v>
      </c>
      <c r="R33" s="107">
        <v>45213.954640000004</v>
      </c>
      <c r="S33" s="107">
        <v>2073.15544</v>
      </c>
      <c r="T33" s="107">
        <v>12380.982099999999</v>
      </c>
      <c r="U33" s="107">
        <v>29085.067999999999</v>
      </c>
      <c r="V33" s="107">
        <v>101826.501180052</v>
      </c>
      <c r="W33" s="107">
        <v>13524.35</v>
      </c>
      <c r="X33" s="107">
        <v>44526.059150000001</v>
      </c>
      <c r="Y33" s="107">
        <v>9396.5319999999992</v>
      </c>
      <c r="Z33" s="107">
        <v>53390.796470000008</v>
      </c>
      <c r="AA33" s="107">
        <v>0</v>
      </c>
      <c r="AB33" s="107">
        <v>9793.9635395713831</v>
      </c>
      <c r="AC33" s="107">
        <v>114768.031</v>
      </c>
      <c r="AD33" s="107">
        <v>11642.627090000004</v>
      </c>
      <c r="AE33" s="107">
        <v>45715.541580025754</v>
      </c>
      <c r="AF33" s="107">
        <f t="shared" si="1"/>
        <v>2346539.8425853951</v>
      </c>
      <c r="AG33" s="106"/>
      <c r="AH33" s="106"/>
      <c r="AI33" s="106"/>
      <c r="AJ33" s="106"/>
    </row>
    <row r="34" spans="1:36" ht="15" customHeight="1" x14ac:dyDescent="0.2">
      <c r="A34" s="273" t="s">
        <v>1420</v>
      </c>
      <c r="B34" s="107">
        <v>197.31406483633086</v>
      </c>
      <c r="C34" s="107">
        <v>276.67122999999998</v>
      </c>
      <c r="D34" s="107">
        <v>7045.0392699999993</v>
      </c>
      <c r="E34" s="107">
        <v>507.81162999999998</v>
      </c>
      <c r="F34" s="107">
        <v>173.24885999999998</v>
      </c>
      <c r="G34" s="107">
        <v>1623.3786400000038</v>
      </c>
      <c r="H34" s="107">
        <v>0</v>
      </c>
      <c r="I34" s="107">
        <v>0</v>
      </c>
      <c r="J34" s="107">
        <v>17.577415098279634</v>
      </c>
      <c r="K34" s="107">
        <v>159.85317999999998</v>
      </c>
      <c r="L34" s="107">
        <v>7.1505000000000001</v>
      </c>
      <c r="M34" s="107">
        <v>458.2919</v>
      </c>
      <c r="N34" s="107">
        <v>0.998</v>
      </c>
      <c r="O34" s="107">
        <v>1639.1945699999985</v>
      </c>
      <c r="P34" s="107">
        <v>915.31427999999835</v>
      </c>
      <c r="Q34" s="107">
        <v>502.14110999999997</v>
      </c>
      <c r="R34" s="107">
        <v>1.9100000000000002E-2</v>
      </c>
      <c r="S34" s="107">
        <v>8.5898299999999992</v>
      </c>
      <c r="T34" s="107">
        <v>0.60203999999999991</v>
      </c>
      <c r="U34" s="107">
        <v>0</v>
      </c>
      <c r="V34" s="107">
        <v>1.7203299999999999</v>
      </c>
      <c r="W34" s="107">
        <v>125.74592</v>
      </c>
      <c r="X34" s="107">
        <v>90.885899999999992</v>
      </c>
      <c r="Y34" s="107">
        <v>-2.9750000000000001</v>
      </c>
      <c r="Z34" s="107">
        <v>1597.62717</v>
      </c>
      <c r="AA34" s="107">
        <v>0</v>
      </c>
      <c r="AB34" s="107">
        <v>38.951663486717003</v>
      </c>
      <c r="AC34" s="107">
        <v>887.31200000000001</v>
      </c>
      <c r="AD34" s="107">
        <v>3.3881100000000002</v>
      </c>
      <c r="AE34" s="107">
        <v>0</v>
      </c>
      <c r="AF34" s="107">
        <f t="shared" si="1"/>
        <v>16275.851713421327</v>
      </c>
      <c r="AG34" s="106"/>
      <c r="AH34" s="106"/>
      <c r="AI34" s="106"/>
      <c r="AJ34" s="106"/>
    </row>
    <row r="35" spans="1:36" ht="15" customHeight="1" x14ac:dyDescent="0.2">
      <c r="A35" s="89" t="s">
        <v>1978</v>
      </c>
      <c r="B35" s="107">
        <v>7761.3192072832844</v>
      </c>
      <c r="C35" s="107">
        <v>5099.4754800000346</v>
      </c>
      <c r="D35" s="107">
        <v>9428.8191700000007</v>
      </c>
      <c r="E35" s="107">
        <v>1591.0997299999999</v>
      </c>
      <c r="F35" s="107">
        <v>550.5221064000001</v>
      </c>
      <c r="G35" s="107">
        <v>12185.712139999698</v>
      </c>
      <c r="H35" s="107">
        <v>25.102430000000005</v>
      </c>
      <c r="I35" s="107">
        <v>49.983550000000001</v>
      </c>
      <c r="J35" s="107">
        <v>728.59586173422315</v>
      </c>
      <c r="K35" s="107">
        <v>1344.6432399999999</v>
      </c>
      <c r="L35" s="107">
        <v>2175.5901400000002</v>
      </c>
      <c r="M35" s="107">
        <v>50.252400000000002</v>
      </c>
      <c r="N35" s="107">
        <v>585.18581000000006</v>
      </c>
      <c r="O35" s="107">
        <v>2343.3274199999942</v>
      </c>
      <c r="P35" s="107">
        <v>2499.0216499999701</v>
      </c>
      <c r="Q35" s="107">
        <v>1371.12267</v>
      </c>
      <c r="R35" s="107">
        <v>2781.0162300000002</v>
      </c>
      <c r="S35" s="107">
        <v>21.647500000000001</v>
      </c>
      <c r="T35" s="107">
        <v>153.30273</v>
      </c>
      <c r="U35" s="107">
        <v>1049.1778700000002</v>
      </c>
      <c r="V35" s="107">
        <v>1585.7985699999999</v>
      </c>
      <c r="W35" s="107">
        <v>353.21614</v>
      </c>
      <c r="X35" s="107">
        <v>1292.0035</v>
      </c>
      <c r="Y35" s="107">
        <v>131.55154999999999</v>
      </c>
      <c r="Z35" s="107">
        <v>2044.62348</v>
      </c>
      <c r="AA35" s="107">
        <v>0</v>
      </c>
      <c r="AB35" s="107">
        <v>270.36423885594002</v>
      </c>
      <c r="AC35" s="107">
        <v>2092.2539999999999</v>
      </c>
      <c r="AD35" s="107">
        <v>134.71676000000002</v>
      </c>
      <c r="AE35" s="107">
        <v>701.67074000000002</v>
      </c>
      <c r="AF35" s="107">
        <f t="shared" si="1"/>
        <v>60401.116314273146</v>
      </c>
      <c r="AG35" s="106"/>
      <c r="AH35" s="106"/>
      <c r="AI35" s="106"/>
      <c r="AJ35" s="106"/>
    </row>
    <row r="36" spans="1:36" ht="15" customHeight="1" x14ac:dyDescent="0.2">
      <c r="A36" s="89" t="s">
        <v>1977</v>
      </c>
      <c r="B36" s="107">
        <v>8699.1515773271003</v>
      </c>
      <c r="C36" s="107">
        <v>4536.0269900000003</v>
      </c>
      <c r="D36" s="107">
        <v>11823.497449999999</v>
      </c>
      <c r="E36" s="107">
        <v>656.60864000000004</v>
      </c>
      <c r="F36" s="107">
        <v>534.10822999999993</v>
      </c>
      <c r="G36" s="107">
        <v>8472.7864699998772</v>
      </c>
      <c r="H36" s="107">
        <v>0</v>
      </c>
      <c r="I36" s="107">
        <v>143.21981</v>
      </c>
      <c r="J36" s="107">
        <v>1142.5210462936122</v>
      </c>
      <c r="K36" s="107">
        <v>7730.7304800000029</v>
      </c>
      <c r="L36" s="107">
        <v>1314.42543</v>
      </c>
      <c r="M36" s="107">
        <v>241.72304</v>
      </c>
      <c r="N36" s="107">
        <v>898.03773000000001</v>
      </c>
      <c r="O36" s="107">
        <v>3152.8088799999905</v>
      </c>
      <c r="P36" s="107">
        <v>2212.0066799999795</v>
      </c>
      <c r="Q36" s="107">
        <v>1060.5994800000001</v>
      </c>
      <c r="R36" s="107">
        <v>1820.8718899999999</v>
      </c>
      <c r="S36" s="107">
        <v>3.8124499999999997</v>
      </c>
      <c r="T36" s="107">
        <v>457.69842</v>
      </c>
      <c r="U36" s="107">
        <v>571.61947999999995</v>
      </c>
      <c r="V36" s="107">
        <v>901.24693000000002</v>
      </c>
      <c r="W36" s="107">
        <v>485.31905999999998</v>
      </c>
      <c r="X36" s="107">
        <v>0</v>
      </c>
      <c r="Y36" s="107">
        <v>61.261189999999999</v>
      </c>
      <c r="Z36" s="107">
        <v>1993.96542</v>
      </c>
      <c r="AA36" s="107">
        <v>0</v>
      </c>
      <c r="AB36" s="107">
        <v>169.13335211118201</v>
      </c>
      <c r="AC36" s="107">
        <v>877.10900000000004</v>
      </c>
      <c r="AD36" s="107">
        <v>116.38459</v>
      </c>
      <c r="AE36" s="107">
        <v>924.06481000000008</v>
      </c>
      <c r="AF36" s="107">
        <f t="shared" si="1"/>
        <v>61000.738525731744</v>
      </c>
      <c r="AG36" s="106"/>
      <c r="AH36" s="106"/>
      <c r="AI36" s="106"/>
      <c r="AJ36" s="106"/>
    </row>
    <row r="37" spans="1:36" ht="15" customHeight="1" x14ac:dyDescent="0.2">
      <c r="A37" s="89" t="s">
        <v>747</v>
      </c>
      <c r="B37" s="107">
        <v>1232.9460879962207</v>
      </c>
      <c r="C37" s="107">
        <v>3779.4261700000061</v>
      </c>
      <c r="D37" s="107">
        <v>5229.0117699999992</v>
      </c>
      <c r="E37" s="107">
        <v>125.94019</v>
      </c>
      <c r="F37" s="107">
        <v>1039.73828</v>
      </c>
      <c r="G37" s="107">
        <v>3483.8424400000035</v>
      </c>
      <c r="H37" s="107">
        <v>0</v>
      </c>
      <c r="I37" s="107">
        <v>2.5640999999999998</v>
      </c>
      <c r="J37" s="107">
        <v>561.9355948698435</v>
      </c>
      <c r="K37" s="107">
        <v>10923.558509999993</v>
      </c>
      <c r="L37" s="107">
        <v>496.04940999999997</v>
      </c>
      <c r="M37" s="107">
        <v>2420.1679699998422</v>
      </c>
      <c r="N37" s="107">
        <v>22.0242</v>
      </c>
      <c r="O37" s="107">
        <v>2544.1757099999986</v>
      </c>
      <c r="P37" s="107">
        <v>6502.1461199999794</v>
      </c>
      <c r="Q37" s="107">
        <v>2535.2622500000002</v>
      </c>
      <c r="R37" s="107">
        <v>1583.0399499999999</v>
      </c>
      <c r="S37" s="107">
        <v>0</v>
      </c>
      <c r="T37" s="107">
        <v>0.72220000000000006</v>
      </c>
      <c r="U37" s="107">
        <v>54.9146</v>
      </c>
      <c r="V37" s="107">
        <v>8231.8267099999994</v>
      </c>
      <c r="W37" s="107">
        <v>190.93631999999999</v>
      </c>
      <c r="X37" s="107">
        <v>0</v>
      </c>
      <c r="Y37" s="107">
        <v>15.609</v>
      </c>
      <c r="Z37" s="107">
        <v>1745.20814</v>
      </c>
      <c r="AA37" s="107">
        <v>0</v>
      </c>
      <c r="AB37" s="107">
        <v>198.92173797375</v>
      </c>
      <c r="AC37" s="107">
        <v>2629.6289999999999</v>
      </c>
      <c r="AD37" s="107">
        <v>36.848219999999998</v>
      </c>
      <c r="AE37" s="107">
        <v>7231.9507000000003</v>
      </c>
      <c r="AF37" s="107">
        <f t="shared" si="1"/>
        <v>62818.395380839633</v>
      </c>
      <c r="AG37" s="106"/>
      <c r="AH37" s="106"/>
      <c r="AI37" s="106"/>
      <c r="AJ37" s="106"/>
    </row>
    <row r="38" spans="1:36" ht="15" customHeight="1" x14ac:dyDescent="0.2">
      <c r="A38" s="273" t="s">
        <v>1423</v>
      </c>
      <c r="B38" s="107">
        <v>95465.241937143306</v>
      </c>
      <c r="C38" s="107">
        <v>51604.730750000243</v>
      </c>
      <c r="D38" s="107">
        <v>108435.09615000001</v>
      </c>
      <c r="E38" s="107">
        <v>3872.5102499999998</v>
      </c>
      <c r="F38" s="107">
        <v>5837.5833252559796</v>
      </c>
      <c r="G38" s="107">
        <v>143868.4990099711</v>
      </c>
      <c r="H38" s="107">
        <v>5649.5592500000703</v>
      </c>
      <c r="I38" s="107">
        <v>895.98067000000003</v>
      </c>
      <c r="J38" s="107">
        <v>7258.8095957551141</v>
      </c>
      <c r="K38" s="107">
        <v>33397.525169999455</v>
      </c>
      <c r="L38" s="107">
        <v>30306.62337999999</v>
      </c>
      <c r="M38" s="107">
        <v>230.29223000000002</v>
      </c>
      <c r="N38" s="107">
        <v>7336.3058700000011</v>
      </c>
      <c r="O38" s="107">
        <v>34124.77826000045</v>
      </c>
      <c r="P38" s="107">
        <v>25054.519000001401</v>
      </c>
      <c r="Q38" s="107">
        <v>14274.366749999999</v>
      </c>
      <c r="R38" s="107">
        <v>20604.793730000001</v>
      </c>
      <c r="S38" s="107">
        <v>514.30389000000002</v>
      </c>
      <c r="T38" s="107">
        <v>4635.2099800000005</v>
      </c>
      <c r="U38" s="107">
        <v>10347.782309999999</v>
      </c>
      <c r="V38" s="107">
        <v>17098.981939999998</v>
      </c>
      <c r="W38" s="107">
        <v>5538.0526</v>
      </c>
      <c r="X38" s="107">
        <v>8180.2642599999999</v>
      </c>
      <c r="Y38" s="107">
        <v>1170.8450700000001</v>
      </c>
      <c r="Z38" s="107">
        <v>26269.763619999991</v>
      </c>
      <c r="AA38" s="107">
        <v>0</v>
      </c>
      <c r="AB38" s="107">
        <v>4502.7632320900993</v>
      </c>
      <c r="AC38" s="107">
        <v>39365.546999999999</v>
      </c>
      <c r="AD38" s="107">
        <v>3511.64311</v>
      </c>
      <c r="AE38" s="107">
        <v>5935.6042500000003</v>
      </c>
      <c r="AF38" s="107">
        <f t="shared" si="1"/>
        <v>715287.97659021721</v>
      </c>
      <c r="AG38" s="106"/>
      <c r="AH38" s="106"/>
      <c r="AI38" s="106"/>
      <c r="AJ38" s="106"/>
    </row>
    <row r="39" spans="1:36" ht="15" customHeight="1" x14ac:dyDescent="0.2">
      <c r="A39" s="273" t="s">
        <v>1424</v>
      </c>
      <c r="B39" s="107">
        <v>30393.881419300928</v>
      </c>
      <c r="C39" s="107">
        <v>11632.196979999977</v>
      </c>
      <c r="D39" s="107">
        <v>42308.174810000004</v>
      </c>
      <c r="E39" s="107">
        <v>2538.0935600000003</v>
      </c>
      <c r="F39" s="107">
        <v>6561.5159600000006</v>
      </c>
      <c r="G39" s="107">
        <v>41192.968010000317</v>
      </c>
      <c r="H39" s="107">
        <v>453.30015000000014</v>
      </c>
      <c r="I39" s="107">
        <v>52.413619999999995</v>
      </c>
      <c r="J39" s="107">
        <v>4585.4677416483328</v>
      </c>
      <c r="K39" s="107">
        <v>17525.421410000006</v>
      </c>
      <c r="L39" s="107">
        <v>3743.8988199999999</v>
      </c>
      <c r="M39" s="107">
        <v>7.9851999999999999</v>
      </c>
      <c r="N39" s="107">
        <v>2004.3027299999997</v>
      </c>
      <c r="O39" s="107">
        <v>11466.036350000055</v>
      </c>
      <c r="P39" s="107">
        <v>16930.2451800001</v>
      </c>
      <c r="Q39" s="107">
        <v>6131.467529999999</v>
      </c>
      <c r="R39" s="107">
        <v>6502.3947800000005</v>
      </c>
      <c r="S39" s="107">
        <v>12.8727</v>
      </c>
      <c r="T39" s="107">
        <v>1595.12952</v>
      </c>
      <c r="U39" s="107">
        <v>1401.7404299999998</v>
      </c>
      <c r="V39" s="107">
        <v>4085.7530943069996</v>
      </c>
      <c r="W39" s="107">
        <v>6478.0534900000002</v>
      </c>
      <c r="X39" s="107">
        <v>9947.6518800000013</v>
      </c>
      <c r="Y39" s="107">
        <v>199.35573000000002</v>
      </c>
      <c r="Z39" s="107">
        <v>4266.1929299999993</v>
      </c>
      <c r="AA39" s="107">
        <v>0</v>
      </c>
      <c r="AB39" s="107">
        <v>272.02038104187096</v>
      </c>
      <c r="AC39" s="107">
        <v>24231.035</v>
      </c>
      <c r="AD39" s="107">
        <v>289.81662</v>
      </c>
      <c r="AE39" s="107">
        <v>3257.8218900000002</v>
      </c>
      <c r="AF39" s="107">
        <f t="shared" si="1"/>
        <v>260067.20791629856</v>
      </c>
      <c r="AG39" s="106"/>
      <c r="AH39" s="106"/>
      <c r="AI39" s="106"/>
      <c r="AJ39" s="106"/>
    </row>
    <row r="40" spans="1:36" ht="15" customHeight="1" x14ac:dyDescent="0.2">
      <c r="A40" s="273" t="s">
        <v>1528</v>
      </c>
      <c r="B40" s="107">
        <v>387.6364291745424</v>
      </c>
      <c r="C40" s="107">
        <v>564.51542000000006</v>
      </c>
      <c r="D40" s="107">
        <v>562.52730000000008</v>
      </c>
      <c r="E40" s="107">
        <v>176.69373000000002</v>
      </c>
      <c r="F40" s="107">
        <v>900.03233999999998</v>
      </c>
      <c r="G40" s="107">
        <v>490.73330000000044</v>
      </c>
      <c r="H40" s="107">
        <v>0</v>
      </c>
      <c r="I40" s="107">
        <v>0</v>
      </c>
      <c r="J40" s="107">
        <v>8.4006436310111194</v>
      </c>
      <c r="K40" s="107">
        <v>68.003799999999998</v>
      </c>
      <c r="L40" s="107">
        <v>302.18921999999998</v>
      </c>
      <c r="M40" s="107">
        <v>0</v>
      </c>
      <c r="N40" s="107">
        <v>6.6687399999999997</v>
      </c>
      <c r="O40" s="107">
        <v>780.26778000000115</v>
      </c>
      <c r="P40" s="107">
        <v>284.12536999999895</v>
      </c>
      <c r="Q40" s="107">
        <v>313.01572999999996</v>
      </c>
      <c r="R40" s="107">
        <v>198.80892</v>
      </c>
      <c r="S40" s="107">
        <v>5.5385499999999999</v>
      </c>
      <c r="T40" s="107">
        <v>17.853840000000002</v>
      </c>
      <c r="U40" s="107">
        <v>26.745999999999999</v>
      </c>
      <c r="V40" s="107">
        <v>7.97194</v>
      </c>
      <c r="W40" s="107">
        <v>1.391</v>
      </c>
      <c r="X40" s="107">
        <v>39.28546</v>
      </c>
      <c r="Y40" s="107">
        <v>48.224050000000005</v>
      </c>
      <c r="Z40" s="107">
        <v>749.40204000000006</v>
      </c>
      <c r="AA40" s="107">
        <v>0</v>
      </c>
      <c r="AB40" s="107">
        <v>79.223719192115993</v>
      </c>
      <c r="AC40" s="107">
        <v>130.053</v>
      </c>
      <c r="AD40" s="107">
        <v>4097.4136399999998</v>
      </c>
      <c r="AE40" s="107">
        <v>608.32601</v>
      </c>
      <c r="AF40" s="107">
        <f t="shared" si="1"/>
        <v>10855.04797199767</v>
      </c>
      <c r="AG40" s="106"/>
      <c r="AH40" s="106"/>
      <c r="AI40" s="106"/>
      <c r="AJ40" s="106"/>
    </row>
    <row r="41" spans="1:36" ht="15" customHeight="1" x14ac:dyDescent="0.2">
      <c r="A41" s="88" t="s">
        <v>3885</v>
      </c>
      <c r="B41" s="107">
        <v>0</v>
      </c>
      <c r="C41" s="107">
        <v>0</v>
      </c>
      <c r="D41" s="107">
        <v>6468.3518800000002</v>
      </c>
      <c r="E41" s="107">
        <v>0</v>
      </c>
      <c r="F41" s="107">
        <v>59.160320000000006</v>
      </c>
      <c r="G41" s="107">
        <v>4054.5591000000195</v>
      </c>
      <c r="H41" s="107">
        <v>0</v>
      </c>
      <c r="I41" s="107">
        <v>0</v>
      </c>
      <c r="J41" s="107">
        <v>0</v>
      </c>
      <c r="K41" s="107">
        <v>121.32811</v>
      </c>
      <c r="L41" s="107">
        <v>0</v>
      </c>
      <c r="M41" s="107">
        <v>0</v>
      </c>
      <c r="N41" s="107">
        <v>43.547619999999995</v>
      </c>
      <c r="O41" s="107">
        <v>2030.1574100000003</v>
      </c>
      <c r="P41" s="107">
        <v>2986.8600699999997</v>
      </c>
      <c r="Q41" s="107">
        <v>0</v>
      </c>
      <c r="R41" s="107">
        <v>0</v>
      </c>
      <c r="S41" s="107">
        <v>3.2000000000000003E-4</v>
      </c>
      <c r="T41" s="107">
        <v>0</v>
      </c>
      <c r="U41" s="107">
        <v>0</v>
      </c>
      <c r="V41" s="107">
        <v>0.31681999999999999</v>
      </c>
      <c r="W41" s="107">
        <v>11.9475</v>
      </c>
      <c r="X41" s="107">
        <v>2050.7775999999999</v>
      </c>
      <c r="Y41" s="107">
        <v>0</v>
      </c>
      <c r="Z41" s="107">
        <v>1040.74433</v>
      </c>
      <c r="AA41" s="107">
        <v>0</v>
      </c>
      <c r="AB41" s="107">
        <v>0</v>
      </c>
      <c r="AC41" s="107">
        <v>722.64599999999996</v>
      </c>
      <c r="AD41" s="107">
        <v>0</v>
      </c>
      <c r="AE41" s="107">
        <v>0</v>
      </c>
      <c r="AF41" s="107">
        <f t="shared" si="1"/>
        <v>19590.397080000021</v>
      </c>
      <c r="AG41" s="106"/>
      <c r="AH41" s="106"/>
      <c r="AI41" s="106"/>
      <c r="AJ41" s="106"/>
    </row>
    <row r="42" spans="1:36" ht="15" customHeight="1" x14ac:dyDescent="0.2">
      <c r="A42" s="88" t="s">
        <v>1980</v>
      </c>
      <c r="B42" s="107">
        <v>0</v>
      </c>
      <c r="C42" s="107">
        <v>0</v>
      </c>
      <c r="D42" s="107">
        <v>501.37155000000001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7">
        <v>121.32811</v>
      </c>
      <c r="L42" s="107">
        <v>0</v>
      </c>
      <c r="M42" s="107">
        <v>0</v>
      </c>
      <c r="N42" s="107">
        <v>43.547619999999995</v>
      </c>
      <c r="O42" s="107">
        <v>0</v>
      </c>
      <c r="P42" s="107">
        <v>261.24883</v>
      </c>
      <c r="Q42" s="107">
        <v>0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11.9475</v>
      </c>
      <c r="X42" s="107">
        <v>0</v>
      </c>
      <c r="Y42" s="107">
        <v>0</v>
      </c>
      <c r="Z42" s="107">
        <v>2.5993200000000001</v>
      </c>
      <c r="AA42" s="107">
        <v>0</v>
      </c>
      <c r="AB42" s="107">
        <v>0</v>
      </c>
      <c r="AC42" s="107">
        <v>25.4</v>
      </c>
      <c r="AD42" s="107">
        <v>0</v>
      </c>
      <c r="AE42" s="107">
        <v>0</v>
      </c>
      <c r="AF42" s="107">
        <f t="shared" si="1"/>
        <v>967.44293000000005</v>
      </c>
      <c r="AG42" s="106"/>
      <c r="AH42" s="106"/>
      <c r="AI42" s="106"/>
      <c r="AJ42" s="106"/>
    </row>
    <row r="43" spans="1:36" ht="15" customHeight="1" x14ac:dyDescent="0.2">
      <c r="A43" s="88" t="s">
        <v>1620</v>
      </c>
      <c r="B43" s="107">
        <v>0</v>
      </c>
      <c r="C43" s="107">
        <v>0</v>
      </c>
      <c r="D43" s="107">
        <v>5966.9803300000003</v>
      </c>
      <c r="E43" s="107">
        <v>0</v>
      </c>
      <c r="F43" s="107">
        <v>24.832189999999997</v>
      </c>
      <c r="G43" s="107">
        <v>2954.1400100000205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793.69244000000049</v>
      </c>
      <c r="P43" s="107">
        <v>1410.9452799999997</v>
      </c>
      <c r="Q43" s="107">
        <v>0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558.7639200000001</v>
      </c>
      <c r="AA43" s="107">
        <v>0</v>
      </c>
      <c r="AB43" s="107">
        <v>0</v>
      </c>
      <c r="AC43" s="107">
        <v>143.47200000000001</v>
      </c>
      <c r="AD43" s="107">
        <v>0</v>
      </c>
      <c r="AE43" s="107">
        <v>0</v>
      </c>
      <c r="AF43" s="107">
        <f t="shared" si="1"/>
        <v>11852.82617000002</v>
      </c>
      <c r="AG43" s="106"/>
      <c r="AH43" s="106"/>
      <c r="AI43" s="106"/>
      <c r="AJ43" s="106"/>
    </row>
    <row r="44" spans="1:36" ht="15" customHeight="1" x14ac:dyDescent="0.2">
      <c r="A44" s="88" t="s">
        <v>1981</v>
      </c>
      <c r="B44" s="107">
        <v>0</v>
      </c>
      <c r="C44" s="107">
        <v>0</v>
      </c>
      <c r="D44" s="107">
        <v>0</v>
      </c>
      <c r="E44" s="107">
        <v>0</v>
      </c>
      <c r="F44" s="107">
        <v>33.205300000000001</v>
      </c>
      <c r="G44" s="107">
        <v>1066.0961899999991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1236.4649699999998</v>
      </c>
      <c r="P44" s="107">
        <v>44.363250000000001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0.31681999999999999</v>
      </c>
      <c r="W44" s="107">
        <v>0</v>
      </c>
      <c r="X44" s="107">
        <v>1061.22657</v>
      </c>
      <c r="Y44" s="107">
        <v>0</v>
      </c>
      <c r="Z44" s="107">
        <v>470.13400000000001</v>
      </c>
      <c r="AA44" s="107">
        <v>0</v>
      </c>
      <c r="AB44" s="107">
        <v>0</v>
      </c>
      <c r="AC44" s="107">
        <v>505.589</v>
      </c>
      <c r="AD44" s="107">
        <v>0</v>
      </c>
      <c r="AE44" s="107">
        <v>0</v>
      </c>
      <c r="AF44" s="107">
        <f t="shared" si="1"/>
        <v>4417.396099999999</v>
      </c>
      <c r="AG44" s="106"/>
      <c r="AH44" s="106"/>
      <c r="AI44" s="106"/>
      <c r="AJ44" s="106"/>
    </row>
    <row r="45" spans="1:36" ht="15" customHeight="1" x14ac:dyDescent="0.2">
      <c r="A45" s="88" t="s">
        <v>1982</v>
      </c>
      <c r="B45" s="107">
        <v>0</v>
      </c>
      <c r="C45" s="107">
        <v>0</v>
      </c>
      <c r="D45" s="107">
        <v>0</v>
      </c>
      <c r="E45" s="107">
        <v>0</v>
      </c>
      <c r="F45" s="107">
        <v>1.12283</v>
      </c>
      <c r="G45" s="107">
        <v>34.322900000000004</v>
      </c>
      <c r="H45" s="107">
        <v>0</v>
      </c>
      <c r="I45" s="107">
        <v>0</v>
      </c>
      <c r="J45" s="107">
        <v>0</v>
      </c>
      <c r="K45" s="107">
        <v>0</v>
      </c>
      <c r="L45" s="107">
        <v>0</v>
      </c>
      <c r="M45" s="107">
        <v>0</v>
      </c>
      <c r="N45" s="107">
        <v>0</v>
      </c>
      <c r="O45" s="107">
        <v>0</v>
      </c>
      <c r="P45" s="107">
        <v>1270.3027099999999</v>
      </c>
      <c r="Q45" s="107">
        <v>0</v>
      </c>
      <c r="R45" s="107">
        <v>0</v>
      </c>
      <c r="S45" s="107">
        <v>3.2000000000000003E-4</v>
      </c>
      <c r="T45" s="107">
        <v>0</v>
      </c>
      <c r="U45" s="107">
        <v>0</v>
      </c>
      <c r="V45" s="107">
        <v>0</v>
      </c>
      <c r="W45" s="107">
        <v>0</v>
      </c>
      <c r="X45" s="107">
        <v>989.55103000000008</v>
      </c>
      <c r="Y45" s="107">
        <v>0</v>
      </c>
      <c r="Z45" s="107">
        <v>9.24709</v>
      </c>
      <c r="AA45" s="107">
        <v>0</v>
      </c>
      <c r="AB45" s="107">
        <v>0</v>
      </c>
      <c r="AC45" s="107">
        <v>48.185000000000002</v>
      </c>
      <c r="AD45" s="107">
        <v>0</v>
      </c>
      <c r="AE45" s="107">
        <v>0</v>
      </c>
      <c r="AF45" s="107">
        <f t="shared" si="1"/>
        <v>2352.7318799999998</v>
      </c>
      <c r="AG45" s="106"/>
      <c r="AH45" s="106"/>
      <c r="AI45" s="106"/>
      <c r="AJ45" s="106"/>
    </row>
    <row r="46" spans="1:36" ht="15" customHeight="1" x14ac:dyDescent="0.2">
      <c r="A46" s="88" t="s">
        <v>750</v>
      </c>
      <c r="B46" s="107">
        <v>0</v>
      </c>
      <c r="C46" s="107">
        <v>1314.38049</v>
      </c>
      <c r="D46" s="107">
        <v>3501.7102999999997</v>
      </c>
      <c r="E46" s="107">
        <v>51.697389999999999</v>
      </c>
      <c r="F46" s="107">
        <v>10.39255</v>
      </c>
      <c r="G46" s="107">
        <v>0</v>
      </c>
      <c r="H46" s="107">
        <v>0</v>
      </c>
      <c r="I46" s="107">
        <v>1.53166</v>
      </c>
      <c r="J46" s="107">
        <v>2.8715600544691178</v>
      </c>
      <c r="K46" s="107">
        <v>643.08137999999997</v>
      </c>
      <c r="L46" s="107">
        <v>36.9788</v>
      </c>
      <c r="M46" s="107">
        <v>0</v>
      </c>
      <c r="N46" s="107">
        <v>101.00026000000001</v>
      </c>
      <c r="O46" s="107">
        <v>276.92993999999999</v>
      </c>
      <c r="P46" s="107">
        <v>2098.8152099999998</v>
      </c>
      <c r="Q46" s="107">
        <v>28.5855</v>
      </c>
      <c r="R46" s="107">
        <v>119.89539000000001</v>
      </c>
      <c r="S46" s="107">
        <v>0</v>
      </c>
      <c r="T46" s="107">
        <v>0</v>
      </c>
      <c r="U46" s="107">
        <v>6.9020000000000001</v>
      </c>
      <c r="V46" s="107">
        <v>152.87299000000002</v>
      </c>
      <c r="W46" s="107">
        <v>25.5198</v>
      </c>
      <c r="X46" s="107">
        <v>0</v>
      </c>
      <c r="Y46" s="107">
        <v>0</v>
      </c>
      <c r="Z46" s="107">
        <v>23.725000000000001</v>
      </c>
      <c r="AA46" s="107">
        <v>0</v>
      </c>
      <c r="AB46" s="107">
        <v>7.7166826167800009</v>
      </c>
      <c r="AC46" s="107">
        <v>383.38400000000001</v>
      </c>
      <c r="AD46" s="107">
        <v>4.4864499999999996</v>
      </c>
      <c r="AE46" s="107">
        <v>0</v>
      </c>
      <c r="AF46" s="107">
        <f t="shared" si="1"/>
        <v>8792.477352671247</v>
      </c>
      <c r="AG46" s="106"/>
      <c r="AH46" s="106"/>
      <c r="AI46" s="106"/>
      <c r="AJ46" s="106"/>
    </row>
    <row r="47" spans="1:36" ht="15" customHeight="1" x14ac:dyDescent="0.2">
      <c r="A47" s="88" t="s">
        <v>751</v>
      </c>
      <c r="B47" s="107">
        <v>78.473967230589821</v>
      </c>
      <c r="C47" s="107">
        <v>87.244119999999995</v>
      </c>
      <c r="D47" s="107">
        <v>6437.2012999999997</v>
      </c>
      <c r="E47" s="107">
        <v>0</v>
      </c>
      <c r="F47" s="107">
        <v>89.136789999999991</v>
      </c>
      <c r="G47" s="107">
        <v>84.633770000000027</v>
      </c>
      <c r="H47" s="107">
        <v>0</v>
      </c>
      <c r="I47" s="107">
        <v>0</v>
      </c>
      <c r="J47" s="107">
        <v>9.6352115852074398</v>
      </c>
      <c r="K47" s="107">
        <v>680.47244999999998</v>
      </c>
      <c r="L47" s="107">
        <v>369.22934999999995</v>
      </c>
      <c r="M47" s="107">
        <v>0</v>
      </c>
      <c r="N47" s="107">
        <v>38.857889999999998</v>
      </c>
      <c r="O47" s="107">
        <v>49.224919999999997</v>
      </c>
      <c r="P47" s="107">
        <v>168.55896999999999</v>
      </c>
      <c r="Q47" s="107">
        <v>9.4345999999999997</v>
      </c>
      <c r="R47" s="107">
        <v>26.465259999999997</v>
      </c>
      <c r="S47" s="107">
        <v>0</v>
      </c>
      <c r="T47" s="107">
        <v>0</v>
      </c>
      <c r="U47" s="107">
        <v>0.33100000000000002</v>
      </c>
      <c r="V47" s="107">
        <v>1.3705000000000001</v>
      </c>
      <c r="W47" s="107">
        <v>0</v>
      </c>
      <c r="X47" s="107">
        <v>0</v>
      </c>
      <c r="Y47" s="107">
        <v>0.94899999999999995</v>
      </c>
      <c r="Z47" s="107">
        <v>0</v>
      </c>
      <c r="AA47" s="107">
        <v>0</v>
      </c>
      <c r="AB47" s="107">
        <v>48.349933525480999</v>
      </c>
      <c r="AC47" s="107">
        <v>12.824999999999999</v>
      </c>
      <c r="AD47" s="107">
        <v>953.36913000000004</v>
      </c>
      <c r="AE47" s="107">
        <v>0</v>
      </c>
      <c r="AF47" s="107">
        <f t="shared" si="1"/>
        <v>9145.7631623412781</v>
      </c>
      <c r="AG47" s="106"/>
      <c r="AH47" s="106"/>
      <c r="AI47" s="106"/>
      <c r="AJ47" s="106"/>
    </row>
    <row r="48" spans="1:36" ht="15" customHeight="1" x14ac:dyDescent="0.2">
      <c r="A48" s="88" t="s">
        <v>30</v>
      </c>
      <c r="B48" s="107">
        <v>2303.6633394557916</v>
      </c>
      <c r="C48" s="107">
        <v>9002.6697599999789</v>
      </c>
      <c r="D48" s="107">
        <v>43650.266619999995</v>
      </c>
      <c r="E48" s="107">
        <v>7788.0724700000001</v>
      </c>
      <c r="F48" s="107">
        <v>1066.8143700000001</v>
      </c>
      <c r="G48" s="107">
        <v>0</v>
      </c>
      <c r="H48" s="107">
        <v>20.291319999999999</v>
      </c>
      <c r="I48" s="107">
        <v>0</v>
      </c>
      <c r="J48" s="107">
        <v>724.77687495384976</v>
      </c>
      <c r="K48" s="107">
        <v>49710.956830000017</v>
      </c>
      <c r="L48" s="107">
        <v>9131.2281700000003</v>
      </c>
      <c r="M48" s="107">
        <v>5.9249999999999997E-2</v>
      </c>
      <c r="N48" s="107">
        <v>2300.33754</v>
      </c>
      <c r="O48" s="107">
        <v>7416.8098700000292</v>
      </c>
      <c r="P48" s="107">
        <v>17710.39127</v>
      </c>
      <c r="Q48" s="107">
        <v>7429.6109999999999</v>
      </c>
      <c r="R48" s="107">
        <v>9920.2229000000007</v>
      </c>
      <c r="S48" s="107">
        <v>8.6291200000000003</v>
      </c>
      <c r="T48" s="107">
        <v>5.7924199999999999</v>
      </c>
      <c r="U48" s="107">
        <v>272.23973000000001</v>
      </c>
      <c r="V48" s="107">
        <v>3049.3446607149999</v>
      </c>
      <c r="W48" s="107">
        <v>21.751000000000001</v>
      </c>
      <c r="X48" s="107">
        <v>0</v>
      </c>
      <c r="Y48" s="107">
        <v>3923.5483899999999</v>
      </c>
      <c r="Z48" s="107">
        <v>1653.43084</v>
      </c>
      <c r="AA48" s="107">
        <v>0</v>
      </c>
      <c r="AB48" s="107">
        <v>12.617844437219</v>
      </c>
      <c r="AC48" s="107">
        <v>0</v>
      </c>
      <c r="AD48" s="107">
        <v>155.27521999999999</v>
      </c>
      <c r="AE48" s="107">
        <v>2998.1400400000002</v>
      </c>
      <c r="AF48" s="107">
        <f t="shared" si="1"/>
        <v>180276.94084956188</v>
      </c>
      <c r="AG48" s="106"/>
      <c r="AH48" s="106"/>
      <c r="AI48" s="106"/>
      <c r="AJ48" s="106"/>
    </row>
    <row r="49" spans="1:36" s="514" customFormat="1" ht="15" customHeight="1" x14ac:dyDescent="0.2">
      <c r="A49" s="273" t="s">
        <v>1162</v>
      </c>
      <c r="B49" s="1192">
        <v>32.926929363700047</v>
      </c>
      <c r="C49" s="1192">
        <v>3117.43397</v>
      </c>
      <c r="D49" s="1192">
        <v>77048.727579999992</v>
      </c>
      <c r="E49" s="1192">
        <v>15555.738310000001</v>
      </c>
      <c r="F49" s="1192">
        <v>881.77762035000001</v>
      </c>
      <c r="G49" s="1192">
        <v>4205.8785400000079</v>
      </c>
      <c r="H49" s="1192">
        <v>1123.4567900000002</v>
      </c>
      <c r="I49" s="1192">
        <v>1.325320000000298</v>
      </c>
      <c r="J49" s="1192">
        <v>993.86772419756539</v>
      </c>
      <c r="K49" s="1192">
        <v>0</v>
      </c>
      <c r="L49" s="1192">
        <v>1875.857</v>
      </c>
      <c r="M49" s="1192">
        <v>0.11559999999999999</v>
      </c>
      <c r="N49" s="1192">
        <v>534.81386000000009</v>
      </c>
      <c r="O49" s="1192">
        <v>14710.793670000228</v>
      </c>
      <c r="P49" s="1192">
        <v>5974.777329999979</v>
      </c>
      <c r="Q49" s="1192">
        <v>408.81700000000001</v>
      </c>
      <c r="R49" s="1192">
        <v>4674.7381699999996</v>
      </c>
      <c r="S49" s="1192">
        <v>2.0249999999999999</v>
      </c>
      <c r="T49" s="1192">
        <v>5.5297200000000002</v>
      </c>
      <c r="U49" s="1192">
        <v>138.61199999999999</v>
      </c>
      <c r="V49" s="1192">
        <v>1265.99163</v>
      </c>
      <c r="W49" s="1192">
        <v>591.74400000000003</v>
      </c>
      <c r="X49" s="1192">
        <v>2437.181</v>
      </c>
      <c r="Y49" s="1192">
        <v>30.497450000000001</v>
      </c>
      <c r="Z49" s="1192">
        <v>761.31409999999994</v>
      </c>
      <c r="AA49" s="1192">
        <v>0</v>
      </c>
      <c r="AB49" s="1192">
        <v>0</v>
      </c>
      <c r="AC49" s="1192">
        <v>3907.415</v>
      </c>
      <c r="AD49" s="1192">
        <v>6.1217499999999996</v>
      </c>
      <c r="AE49" s="1192">
        <v>17.466099999999997</v>
      </c>
      <c r="AF49" s="107">
        <f t="shared" si="1"/>
        <v>140304.94316391146</v>
      </c>
      <c r="AH49" s="132"/>
      <c r="AI49" s="132"/>
      <c r="AJ49" s="132"/>
    </row>
    <row r="50" spans="1:36" s="513" customFormat="1" ht="15" customHeight="1" thickBot="1" x14ac:dyDescent="0.25">
      <c r="A50" s="298"/>
      <c r="B50" s="1191"/>
      <c r="C50" s="1191"/>
      <c r="D50" s="1191"/>
      <c r="E50" s="1191"/>
      <c r="F50" s="1191"/>
      <c r="G50" s="1191"/>
      <c r="H50" s="1191"/>
      <c r="I50" s="1191"/>
      <c r="J50" s="1191"/>
      <c r="K50" s="1191"/>
      <c r="L50" s="1191"/>
      <c r="M50" s="1191"/>
      <c r="N50" s="1191"/>
      <c r="O50" s="1191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1"/>
      <c r="AB50" s="1191"/>
      <c r="AC50" s="1191"/>
      <c r="AD50" s="1191"/>
      <c r="AE50" s="1191"/>
      <c r="AF50" s="1191"/>
      <c r="AH50" s="124"/>
      <c r="AI50" s="124"/>
      <c r="AJ50" s="124"/>
    </row>
    <row r="51" spans="1:36" x14ac:dyDescent="0.2">
      <c r="A51" s="101" t="s">
        <v>1108</v>
      </c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1:36" x14ac:dyDescent="0.2">
      <c r="A52" s="899" t="s">
        <v>698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1:36" x14ac:dyDescent="0.2">
      <c r="A53" s="102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1:36" x14ac:dyDescent="0.2">
      <c r="A54" s="9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1:36" x14ac:dyDescent="0.2">
      <c r="A55" s="9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1:36" x14ac:dyDescent="0.2">
      <c r="A56" s="9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1:36" x14ac:dyDescent="0.2">
      <c r="A57" s="9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1:36" x14ac:dyDescent="0.2">
      <c r="A58" s="9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1:36" x14ac:dyDescent="0.2">
      <c r="A59" s="9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1:36" x14ac:dyDescent="0.2">
      <c r="A60" s="9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1:36" x14ac:dyDescent="0.2">
      <c r="A61" s="9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1:36" x14ac:dyDescent="0.2">
      <c r="A62" s="9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1:36" x14ac:dyDescent="0.2">
      <c r="A63" s="9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1:36" x14ac:dyDescent="0.2">
      <c r="A64" s="9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1:36" x14ac:dyDescent="0.2">
      <c r="A65" s="9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1:36" x14ac:dyDescent="0.2">
      <c r="A66" s="9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1:36" x14ac:dyDescent="0.2">
      <c r="A67" s="9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1:36" x14ac:dyDescent="0.2">
      <c r="A68" s="9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1:36" x14ac:dyDescent="0.2">
      <c r="A69" s="9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1:36" x14ac:dyDescent="0.2">
      <c r="A70" s="9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1:36" x14ac:dyDescent="0.2">
      <c r="A71" s="9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1:36" x14ac:dyDescent="0.2">
      <c r="A72" s="9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1:36" x14ac:dyDescent="0.2">
      <c r="A73" s="9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1:36" x14ac:dyDescent="0.2">
      <c r="A74" s="9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1:36" x14ac:dyDescent="0.2">
      <c r="A75" s="9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1:36" x14ac:dyDescent="0.2">
      <c r="A76" s="9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1:36" x14ac:dyDescent="0.2">
      <c r="A77" s="9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1:36" x14ac:dyDescent="0.2">
      <c r="A78" s="9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1:36" x14ac:dyDescent="0.2">
      <c r="A79" s="9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1:36" x14ac:dyDescent="0.2">
      <c r="A80" s="9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1:36" x14ac:dyDescent="0.2">
      <c r="A81" s="9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1:36" x14ac:dyDescent="0.2">
      <c r="A82" s="9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1:36" x14ac:dyDescent="0.2">
      <c r="A83" s="9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1:36" x14ac:dyDescent="0.2">
      <c r="A84" s="9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1:36" x14ac:dyDescent="0.2">
      <c r="A85" s="9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1:36" x14ac:dyDescent="0.2">
      <c r="A86" s="9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1:36" x14ac:dyDescent="0.2">
      <c r="A87" s="9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1:36" x14ac:dyDescent="0.2">
      <c r="A88" s="9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1:36" x14ac:dyDescent="0.2">
      <c r="A89" s="9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1:36" x14ac:dyDescent="0.2">
      <c r="A90" s="9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1:36" x14ac:dyDescent="0.2">
      <c r="A91" s="9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1:36" x14ac:dyDescent="0.2">
      <c r="A92" s="9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1:36" x14ac:dyDescent="0.2">
      <c r="A93" s="9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1:36" x14ac:dyDescent="0.2">
      <c r="A94" s="9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1:36" x14ac:dyDescent="0.2">
      <c r="A95" s="9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1:36" x14ac:dyDescent="0.2"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2:36" x14ac:dyDescent="0.2"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2:36" x14ac:dyDescent="0.2"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2:36" x14ac:dyDescent="0.2"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2:36" x14ac:dyDescent="0.2"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2:36" x14ac:dyDescent="0.2"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2:36" x14ac:dyDescent="0.2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2:36" x14ac:dyDescent="0.2"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2:36" x14ac:dyDescent="0.2"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2:36" x14ac:dyDescent="0.2"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2:36" x14ac:dyDescent="0.2"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2:36" x14ac:dyDescent="0.2"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2:36" x14ac:dyDescent="0.2"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</sheetData>
  <mergeCells count="2">
    <mergeCell ref="N5:AF6"/>
    <mergeCell ref="A5:M6"/>
  </mergeCells>
  <phoneticPr fontId="6" type="noConversion"/>
  <conditionalFormatting sqref="AF8">
    <cfRule type="expression" dxfId="97" priority="59" stopIfTrue="1">
      <formula>$X8=1</formula>
    </cfRule>
  </conditionalFormatting>
  <conditionalFormatting sqref="AE8">
    <cfRule type="expression" dxfId="96" priority="745" stopIfTrue="1">
      <formula>#REF!=1</formula>
    </cfRule>
  </conditionalFormatting>
  <conditionalFormatting sqref="B8:AA8">
    <cfRule type="expression" dxfId="95" priority="887" stopIfTrue="1">
      <formula>#REF!=1</formula>
    </cfRule>
  </conditionalFormatting>
  <conditionalFormatting sqref="AB8">
    <cfRule type="expression" dxfId="94" priority="888" stopIfTrue="1">
      <formula>#REF!=1</formula>
    </cfRule>
  </conditionalFormatting>
  <conditionalFormatting sqref="AC8:AD8">
    <cfRule type="expression" dxfId="93" priority="889" stopIfTrue="1">
      <formula>#REF!=1</formula>
    </cfRule>
  </conditionalFormatting>
  <conditionalFormatting sqref="AF8">
    <cfRule type="expression" dxfId="92" priority="890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fitToWidth="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CA92"/>
  <sheetViews>
    <sheetView showGridLines="0" zoomScaleNormal="100" workbookViewId="0">
      <pane xSplit="1" ySplit="8" topLeftCell="B9" activePane="bottomRight" state="frozen"/>
      <selection activeCell="BV20" sqref="BV20"/>
      <selection pane="topRight" activeCell="BV20" sqref="BV20"/>
      <selection pane="bottomLeft" activeCell="BV20" sqref="BV20"/>
      <selection pane="bottomRight" activeCell="A61" sqref="A61"/>
    </sheetView>
  </sheetViews>
  <sheetFormatPr defaultRowHeight="12.75" x14ac:dyDescent="0.2"/>
  <cols>
    <col min="1" max="1" width="45.85546875" style="341" customWidth="1"/>
    <col min="2" max="2" width="8.85546875" style="341" customWidth="1"/>
    <col min="3" max="3" width="9.42578125" style="341" customWidth="1"/>
    <col min="4" max="6" width="7.7109375" style="341" customWidth="1"/>
    <col min="7" max="7" width="8.7109375" style="341" customWidth="1"/>
    <col min="8" max="9" width="7.7109375" style="341" customWidth="1"/>
    <col min="10" max="10" width="9.140625" style="341" customWidth="1"/>
    <col min="11" max="11" width="7.7109375" style="341" customWidth="1"/>
    <col min="12" max="12" width="9.42578125" style="341" customWidth="1"/>
    <col min="13" max="15" width="7.7109375" style="341" customWidth="1"/>
    <col min="16" max="16" width="9.85546875" style="341" customWidth="1"/>
    <col min="17" max="19" width="7.7109375" style="341" customWidth="1"/>
    <col min="20" max="20" width="10.140625" style="341" customWidth="1"/>
    <col min="21" max="21" width="9.42578125" style="341" customWidth="1"/>
    <col min="22" max="22" width="7.7109375" style="341" customWidth="1"/>
    <col min="23" max="24" width="9.42578125" style="342" customWidth="1"/>
    <col min="25" max="25" width="10.140625" style="342" customWidth="1"/>
    <col min="26" max="16384" width="9.140625" style="341"/>
  </cols>
  <sheetData>
    <row r="1" spans="1:79" x14ac:dyDescent="0.2">
      <c r="A1" s="877" t="s">
        <v>624</v>
      </c>
    </row>
    <row r="2" spans="1:79" x14ac:dyDescent="0.2">
      <c r="A2" s="877" t="s">
        <v>625</v>
      </c>
    </row>
    <row r="3" spans="1:79" s="1050" customFormat="1" ht="15" customHeight="1" x14ac:dyDescent="0.2">
      <c r="A3" s="1132" t="s">
        <v>994</v>
      </c>
      <c r="W3" s="1051"/>
      <c r="X3" s="1051"/>
      <c r="Y3" s="1218" t="s">
        <v>995</v>
      </c>
    </row>
    <row r="4" spans="1:79" s="343" customFormat="1" ht="12" customHeight="1" x14ac:dyDescent="0.2">
      <c r="W4" s="344"/>
      <c r="X4" s="344"/>
      <c r="Y4" s="344"/>
    </row>
    <row r="5" spans="1:79" s="343" customFormat="1" ht="18" customHeight="1" x14ac:dyDescent="0.2">
      <c r="A5" s="1994" t="s">
        <v>1467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5" t="s">
        <v>122</v>
      </c>
      <c r="L5" s="1995"/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  <c r="AA5" s="314"/>
    </row>
    <row r="6" spans="1:79" s="343" customFormat="1" ht="24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995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  <c r="AA6" s="314"/>
    </row>
    <row r="7" spans="1:79" s="343" customFormat="1" ht="12" customHeight="1" thickBot="1" x14ac:dyDescent="0.25">
      <c r="W7" s="344"/>
      <c r="X7" s="344"/>
      <c r="Y7" s="339" t="s">
        <v>1269</v>
      </c>
    </row>
    <row r="8" spans="1:79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  <c r="CA8" s="338"/>
    </row>
    <row r="9" spans="1:79" s="342" customFormat="1" ht="15" customHeight="1" x14ac:dyDescent="0.2">
      <c r="A9" s="1556" t="s">
        <v>3876</v>
      </c>
      <c r="B9" s="1382"/>
      <c r="C9" s="1382"/>
      <c r="D9" s="1382"/>
      <c r="E9" s="1382"/>
      <c r="F9" s="1382"/>
      <c r="G9" s="1382"/>
      <c r="H9" s="1382"/>
      <c r="I9" s="1382"/>
      <c r="J9" s="1382"/>
      <c r="K9" s="1382"/>
      <c r="L9" s="1382"/>
      <c r="M9" s="1382"/>
      <c r="N9" s="1382"/>
      <c r="O9" s="1382"/>
      <c r="P9" s="1382"/>
      <c r="Q9" s="1382"/>
      <c r="R9" s="1382"/>
      <c r="S9" s="1382"/>
      <c r="T9" s="1382"/>
      <c r="U9" s="1382"/>
      <c r="V9" s="1382"/>
      <c r="W9" s="1382"/>
      <c r="X9" s="1382"/>
      <c r="Y9" s="1382"/>
    </row>
    <row r="10" spans="1:79" s="342" customFormat="1" ht="15" customHeight="1" x14ac:dyDescent="0.2">
      <c r="A10" s="353" t="s">
        <v>730</v>
      </c>
      <c r="B10" s="348">
        <v>23739</v>
      </c>
      <c r="C10" s="348">
        <v>24214</v>
      </c>
      <c r="D10" s="348">
        <v>12023</v>
      </c>
      <c r="E10" s="348">
        <v>33445</v>
      </c>
      <c r="F10" s="348">
        <v>767</v>
      </c>
      <c r="G10" s="348">
        <v>34036</v>
      </c>
      <c r="H10" s="348">
        <v>730</v>
      </c>
      <c r="I10" s="348">
        <v>1489</v>
      </c>
      <c r="J10" s="348">
        <v>854</v>
      </c>
      <c r="K10" s="348">
        <v>139</v>
      </c>
      <c r="L10" s="348">
        <v>709</v>
      </c>
      <c r="M10" s="348">
        <v>20651</v>
      </c>
      <c r="N10" s="348">
        <v>306183</v>
      </c>
      <c r="O10" s="348">
        <v>1089</v>
      </c>
      <c r="P10" s="348">
        <v>186401</v>
      </c>
      <c r="Q10" s="348">
        <v>2464</v>
      </c>
      <c r="R10" s="348">
        <v>1409</v>
      </c>
      <c r="S10" s="348">
        <v>5088</v>
      </c>
      <c r="T10" s="348">
        <v>222354</v>
      </c>
      <c r="U10" s="348">
        <v>59919</v>
      </c>
      <c r="V10" s="348">
        <v>216430</v>
      </c>
      <c r="W10" s="348">
        <v>20407</v>
      </c>
      <c r="X10" s="348">
        <v>84054</v>
      </c>
      <c r="Y10" s="348">
        <v>1258594</v>
      </c>
    </row>
    <row r="11" spans="1:79" s="342" customFormat="1" ht="15" customHeight="1" x14ac:dyDescent="0.2">
      <c r="A11" s="353" t="s">
        <v>1514</v>
      </c>
      <c r="B11" s="348">
        <v>2347.38735</v>
      </c>
      <c r="C11" s="348">
        <v>10513.759199999999</v>
      </c>
      <c r="D11" s="348">
        <v>284.47624000000002</v>
      </c>
      <c r="E11" s="348">
        <v>0</v>
      </c>
      <c r="F11" s="348">
        <v>186.42599999999999</v>
      </c>
      <c r="G11" s="348">
        <v>4244.90355</v>
      </c>
      <c r="H11" s="348">
        <v>249.49069</v>
      </c>
      <c r="I11" s="348">
        <v>170.80747</v>
      </c>
      <c r="J11" s="348">
        <v>1081.6078300000001</v>
      </c>
      <c r="K11" s="348">
        <v>148.01766000000001</v>
      </c>
      <c r="L11" s="348">
        <v>616.75010999999995</v>
      </c>
      <c r="M11" s="348">
        <v>832.85400000000004</v>
      </c>
      <c r="N11" s="348">
        <v>26784.037039999999</v>
      </c>
      <c r="O11" s="348">
        <v>89.967070000000007</v>
      </c>
      <c r="P11" s="348">
        <v>19612.327570000001</v>
      </c>
      <c r="Q11" s="348">
        <v>185.71284</v>
      </c>
      <c r="R11" s="348">
        <v>51.625489999999999</v>
      </c>
      <c r="S11" s="348">
        <v>5.1613899999999999</v>
      </c>
      <c r="T11" s="348">
        <v>16901.939460000001</v>
      </c>
      <c r="U11" s="348">
        <v>2525.2178699999999</v>
      </c>
      <c r="V11" s="348">
        <v>14650.0196</v>
      </c>
      <c r="W11" s="348">
        <v>3947.8290000000002</v>
      </c>
      <c r="X11" s="348">
        <v>2691.0883799999997</v>
      </c>
      <c r="Y11" s="348">
        <v>108121.40580999997</v>
      </c>
    </row>
    <row r="12" spans="1:79" s="342" customFormat="1" ht="15" customHeight="1" x14ac:dyDescent="0.2">
      <c r="A12" s="353" t="s">
        <v>728</v>
      </c>
      <c r="B12" s="348">
        <v>5604170.5958000002</v>
      </c>
      <c r="C12" s="348">
        <v>5703436.9290499957</v>
      </c>
      <c r="D12" s="348">
        <v>470241.14377900003</v>
      </c>
      <c r="E12" s="348">
        <v>0</v>
      </c>
      <c r="F12" s="348">
        <v>286897.5</v>
      </c>
      <c r="G12" s="348">
        <v>6557152.2692399928</v>
      </c>
      <c r="H12" s="348">
        <v>0</v>
      </c>
      <c r="I12" s="348">
        <v>290136.29306</v>
      </c>
      <c r="J12" s="348">
        <v>1539332.8740399999</v>
      </c>
      <c r="K12" s="348">
        <v>86938.78</v>
      </c>
      <c r="L12" s="348">
        <v>1028632.6204479893</v>
      </c>
      <c r="M12" s="348">
        <v>556309.29113000003</v>
      </c>
      <c r="N12" s="348">
        <v>83814.511510000011</v>
      </c>
      <c r="O12" s="348">
        <v>138817.54</v>
      </c>
      <c r="P12" s="348">
        <v>21213015.99664</v>
      </c>
      <c r="Q12" s="348">
        <v>53075.258999999998</v>
      </c>
      <c r="R12" s="348">
        <v>124257.25733999997</v>
      </c>
      <c r="S12" s="348">
        <v>0</v>
      </c>
      <c r="T12" s="348">
        <v>30607682.220709998</v>
      </c>
      <c r="U12" s="348">
        <v>3187555.8273200002</v>
      </c>
      <c r="V12" s="348">
        <v>0</v>
      </c>
      <c r="W12" s="348">
        <v>1291894.8786429998</v>
      </c>
      <c r="X12" s="348">
        <v>2900251.67</v>
      </c>
      <c r="Y12" s="348">
        <v>81723613.457709983</v>
      </c>
    </row>
    <row r="13" spans="1:79" s="771" customFormat="1" ht="15" customHeight="1" x14ac:dyDescent="0.2">
      <c r="A13" s="768" t="s">
        <v>729</v>
      </c>
      <c r="B13" s="769">
        <v>0.41886436357937251</v>
      </c>
      <c r="C13" s="769">
        <v>1.843407638374857</v>
      </c>
      <c r="D13" s="769">
        <v>0.60495820870513994</v>
      </c>
      <c r="E13" s="769" t="s">
        <v>1933</v>
      </c>
      <c r="F13" s="769">
        <v>0.64980001568504431</v>
      </c>
      <c r="G13" s="769">
        <v>0.64736998253237232</v>
      </c>
      <c r="H13" s="769" t="s">
        <v>1933</v>
      </c>
      <c r="I13" s="769">
        <v>0.58871459409139526</v>
      </c>
      <c r="J13" s="769">
        <v>0.70264713256029265</v>
      </c>
      <c r="K13" s="770">
        <v>1.7025504613706335</v>
      </c>
      <c r="L13" s="769">
        <v>0.5995824920770968</v>
      </c>
      <c r="M13" s="769">
        <v>1.4971060402537411</v>
      </c>
      <c r="N13" s="769">
        <v>319.56324218156857</v>
      </c>
      <c r="O13" s="769">
        <v>0.64809583860944375</v>
      </c>
      <c r="P13" s="769">
        <v>0.92454215718813682</v>
      </c>
      <c r="Q13" s="769">
        <v>3.4990472679558664</v>
      </c>
      <c r="R13" s="769">
        <v>0.41547263399464318</v>
      </c>
      <c r="S13" s="769" t="s">
        <v>1933</v>
      </c>
      <c r="T13" s="769">
        <v>0.55221232820313604</v>
      </c>
      <c r="U13" s="769">
        <v>0.79221133896912044</v>
      </c>
      <c r="V13" s="769" t="s">
        <v>1933</v>
      </c>
      <c r="W13" s="769">
        <v>3.0558438347141532</v>
      </c>
      <c r="X13" s="769">
        <v>0.92788098627316706</v>
      </c>
      <c r="Y13" s="769">
        <v>1.3230130342431592</v>
      </c>
    </row>
    <row r="14" spans="1:79" s="766" customFormat="1" ht="15" customHeight="1" x14ac:dyDescent="0.2">
      <c r="A14" s="702"/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348"/>
    </row>
    <row r="15" spans="1:79" s="763" customFormat="1" ht="15" customHeight="1" x14ac:dyDescent="0.2">
      <c r="A15" s="1557" t="s">
        <v>3875</v>
      </c>
      <c r="B15" s="1383"/>
      <c r="C15" s="1383"/>
      <c r="D15" s="1383"/>
      <c r="E15" s="1383"/>
      <c r="F15" s="1383"/>
      <c r="G15" s="1383"/>
      <c r="H15" s="1383"/>
      <c r="I15" s="1383"/>
      <c r="J15" s="1383"/>
      <c r="K15" s="1382"/>
      <c r="L15" s="1383"/>
      <c r="M15" s="1383"/>
      <c r="N15" s="1383"/>
      <c r="O15" s="1383"/>
      <c r="P15" s="1383"/>
      <c r="Q15" s="1383"/>
      <c r="R15" s="1383"/>
      <c r="S15" s="1383"/>
      <c r="T15" s="1383"/>
      <c r="U15" s="1383"/>
      <c r="V15" s="1383"/>
      <c r="W15" s="1383"/>
      <c r="X15" s="1383"/>
      <c r="Y15" s="1382"/>
    </row>
    <row r="16" spans="1:79" s="763" customFormat="1" ht="15" customHeight="1" x14ac:dyDescent="0.2">
      <c r="A16" s="1558" t="s">
        <v>3874</v>
      </c>
      <c r="B16" s="1379"/>
      <c r="C16" s="1379"/>
      <c r="D16" s="1379"/>
      <c r="E16" s="1379"/>
      <c r="F16" s="1379"/>
      <c r="G16" s="1379"/>
      <c r="H16" s="1379"/>
      <c r="I16" s="1379"/>
      <c r="J16" s="1379"/>
      <c r="K16" s="1380"/>
      <c r="L16" s="1379"/>
      <c r="M16" s="1379"/>
      <c r="N16" s="1379"/>
      <c r="O16" s="1379"/>
      <c r="P16" s="1379"/>
      <c r="Q16" s="1379"/>
      <c r="R16" s="1379"/>
      <c r="S16" s="1379"/>
      <c r="T16" s="1379"/>
      <c r="U16" s="1379"/>
      <c r="V16" s="1379"/>
      <c r="W16" s="1379"/>
      <c r="X16" s="1379"/>
      <c r="Y16" s="1380"/>
    </row>
    <row r="17" spans="1:25" s="345" customFormat="1" ht="15" customHeight="1" x14ac:dyDescent="0.2">
      <c r="A17" s="1217" t="s">
        <v>3868</v>
      </c>
      <c r="B17" s="350">
        <v>119013</v>
      </c>
      <c r="C17" s="350">
        <v>3508</v>
      </c>
      <c r="D17" s="350">
        <v>0</v>
      </c>
      <c r="E17" s="350">
        <v>0</v>
      </c>
      <c r="F17" s="350">
        <v>0</v>
      </c>
      <c r="G17" s="350">
        <v>0</v>
      </c>
      <c r="H17" s="350">
        <v>3758</v>
      </c>
      <c r="I17" s="350">
        <v>0</v>
      </c>
      <c r="J17" s="350">
        <v>105005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0">
        <v>0</v>
      </c>
      <c r="Y17" s="350">
        <v>231284</v>
      </c>
    </row>
    <row r="18" spans="1:25" s="763" customFormat="1" ht="15" customHeight="1" x14ac:dyDescent="0.2">
      <c r="A18" s="315" t="s">
        <v>1082</v>
      </c>
      <c r="B18" s="762">
        <v>116915</v>
      </c>
      <c r="C18" s="762">
        <v>3508</v>
      </c>
      <c r="D18" s="762">
        <v>0</v>
      </c>
      <c r="E18" s="762">
        <v>0</v>
      </c>
      <c r="F18" s="762">
        <v>0</v>
      </c>
      <c r="G18" s="762">
        <v>0</v>
      </c>
      <c r="H18" s="762">
        <v>3400</v>
      </c>
      <c r="I18" s="762">
        <v>0</v>
      </c>
      <c r="J18" s="762">
        <v>20974</v>
      </c>
      <c r="K18" s="348">
        <v>0</v>
      </c>
      <c r="L18" s="762">
        <v>0</v>
      </c>
      <c r="M18" s="762">
        <v>0</v>
      </c>
      <c r="N18" s="762">
        <v>0</v>
      </c>
      <c r="O18" s="762">
        <v>0</v>
      </c>
      <c r="P18" s="762">
        <v>0</v>
      </c>
      <c r="Q18" s="762">
        <v>0</v>
      </c>
      <c r="R18" s="762">
        <v>0</v>
      </c>
      <c r="S18" s="762">
        <v>0</v>
      </c>
      <c r="T18" s="762">
        <v>0</v>
      </c>
      <c r="U18" s="762">
        <v>0</v>
      </c>
      <c r="V18" s="762">
        <v>0</v>
      </c>
      <c r="W18" s="762">
        <v>0</v>
      </c>
      <c r="X18" s="762">
        <v>0</v>
      </c>
      <c r="Y18" s="348">
        <v>144797</v>
      </c>
    </row>
    <row r="19" spans="1:25" s="763" customFormat="1" ht="15" customHeight="1" x14ac:dyDescent="0.2">
      <c r="A19" s="316" t="s">
        <v>727</v>
      </c>
      <c r="B19" s="762">
        <v>324</v>
      </c>
      <c r="C19" s="762">
        <v>271</v>
      </c>
      <c r="D19" s="762">
        <v>0</v>
      </c>
      <c r="E19" s="762">
        <v>0</v>
      </c>
      <c r="F19" s="762">
        <v>0</v>
      </c>
      <c r="G19" s="762">
        <v>0</v>
      </c>
      <c r="H19" s="762">
        <v>282</v>
      </c>
      <c r="I19" s="762">
        <v>0</v>
      </c>
      <c r="J19" s="762">
        <v>1119</v>
      </c>
      <c r="K19" s="348">
        <v>0</v>
      </c>
      <c r="L19" s="762">
        <v>0</v>
      </c>
      <c r="M19" s="762">
        <v>0</v>
      </c>
      <c r="N19" s="762">
        <v>0</v>
      </c>
      <c r="O19" s="762">
        <v>0</v>
      </c>
      <c r="P19" s="762">
        <v>0</v>
      </c>
      <c r="Q19" s="762">
        <v>0</v>
      </c>
      <c r="R19" s="762">
        <v>0</v>
      </c>
      <c r="S19" s="762">
        <v>0</v>
      </c>
      <c r="T19" s="762">
        <v>0</v>
      </c>
      <c r="U19" s="762">
        <v>0</v>
      </c>
      <c r="V19" s="762">
        <v>0</v>
      </c>
      <c r="W19" s="762">
        <v>0</v>
      </c>
      <c r="X19" s="762">
        <v>0</v>
      </c>
      <c r="Y19" s="348">
        <v>1996</v>
      </c>
    </row>
    <row r="20" spans="1:25" s="763" customFormat="1" ht="15" customHeight="1" x14ac:dyDescent="0.2">
      <c r="A20" s="316" t="s">
        <v>1132</v>
      </c>
      <c r="B20" s="762">
        <v>36</v>
      </c>
      <c r="C20" s="762">
        <v>0</v>
      </c>
      <c r="D20" s="762">
        <v>0</v>
      </c>
      <c r="E20" s="762">
        <v>0</v>
      </c>
      <c r="F20" s="762">
        <v>0</v>
      </c>
      <c r="G20" s="762">
        <v>0</v>
      </c>
      <c r="H20" s="762">
        <v>0</v>
      </c>
      <c r="I20" s="762">
        <v>0</v>
      </c>
      <c r="J20" s="762">
        <v>0</v>
      </c>
      <c r="K20" s="348">
        <v>0</v>
      </c>
      <c r="L20" s="762">
        <v>0</v>
      </c>
      <c r="M20" s="762">
        <v>0</v>
      </c>
      <c r="N20" s="762">
        <v>0</v>
      </c>
      <c r="O20" s="762">
        <v>0</v>
      </c>
      <c r="P20" s="762">
        <v>0</v>
      </c>
      <c r="Q20" s="762">
        <v>0</v>
      </c>
      <c r="R20" s="762">
        <v>0</v>
      </c>
      <c r="S20" s="762">
        <v>0</v>
      </c>
      <c r="T20" s="762">
        <v>0</v>
      </c>
      <c r="U20" s="762">
        <v>0</v>
      </c>
      <c r="V20" s="762">
        <v>0</v>
      </c>
      <c r="W20" s="762">
        <v>0</v>
      </c>
      <c r="X20" s="762">
        <v>0</v>
      </c>
      <c r="Y20" s="348">
        <v>36</v>
      </c>
    </row>
    <row r="21" spans="1:25" s="763" customFormat="1" ht="15" customHeight="1" x14ac:dyDescent="0.2">
      <c r="A21" s="316" t="s">
        <v>1133</v>
      </c>
      <c r="B21" s="762">
        <v>116555</v>
      </c>
      <c r="C21" s="762">
        <v>3237</v>
      </c>
      <c r="D21" s="762">
        <v>0</v>
      </c>
      <c r="E21" s="762">
        <v>0</v>
      </c>
      <c r="F21" s="762">
        <v>0</v>
      </c>
      <c r="G21" s="762">
        <v>0</v>
      </c>
      <c r="H21" s="762">
        <v>3118</v>
      </c>
      <c r="I21" s="762">
        <v>0</v>
      </c>
      <c r="J21" s="762">
        <v>19855</v>
      </c>
      <c r="K21" s="348">
        <v>0</v>
      </c>
      <c r="L21" s="762">
        <v>0</v>
      </c>
      <c r="M21" s="762">
        <v>0</v>
      </c>
      <c r="N21" s="762">
        <v>0</v>
      </c>
      <c r="O21" s="762">
        <v>0</v>
      </c>
      <c r="P21" s="762">
        <v>0</v>
      </c>
      <c r="Q21" s="762">
        <v>0</v>
      </c>
      <c r="R21" s="762">
        <v>0</v>
      </c>
      <c r="S21" s="762">
        <v>0</v>
      </c>
      <c r="T21" s="762">
        <v>0</v>
      </c>
      <c r="U21" s="762">
        <v>0</v>
      </c>
      <c r="V21" s="762">
        <v>0</v>
      </c>
      <c r="W21" s="762">
        <v>0</v>
      </c>
      <c r="X21" s="762">
        <v>0</v>
      </c>
      <c r="Y21" s="348">
        <v>142765</v>
      </c>
    </row>
    <row r="22" spans="1:25" s="763" customFormat="1" ht="15" customHeight="1" x14ac:dyDescent="0.2">
      <c r="A22" s="315" t="s">
        <v>1482</v>
      </c>
      <c r="B22" s="762">
        <v>159</v>
      </c>
      <c r="C22" s="762">
        <v>0</v>
      </c>
      <c r="D22" s="762">
        <v>0</v>
      </c>
      <c r="E22" s="762">
        <v>0</v>
      </c>
      <c r="F22" s="762">
        <v>0</v>
      </c>
      <c r="G22" s="762">
        <v>0</v>
      </c>
      <c r="H22" s="762">
        <v>0</v>
      </c>
      <c r="I22" s="762">
        <v>0</v>
      </c>
      <c r="J22" s="762">
        <v>0</v>
      </c>
      <c r="K22" s="348">
        <v>0</v>
      </c>
      <c r="L22" s="762">
        <v>0</v>
      </c>
      <c r="M22" s="762">
        <v>0</v>
      </c>
      <c r="N22" s="762">
        <v>0</v>
      </c>
      <c r="O22" s="762">
        <v>0</v>
      </c>
      <c r="P22" s="762">
        <v>0</v>
      </c>
      <c r="Q22" s="762">
        <v>0</v>
      </c>
      <c r="R22" s="762">
        <v>0</v>
      </c>
      <c r="S22" s="762">
        <v>0</v>
      </c>
      <c r="T22" s="762">
        <v>0</v>
      </c>
      <c r="U22" s="762">
        <v>0</v>
      </c>
      <c r="V22" s="762">
        <v>0</v>
      </c>
      <c r="W22" s="762">
        <v>0</v>
      </c>
      <c r="X22" s="762">
        <v>0</v>
      </c>
      <c r="Y22" s="348">
        <v>159</v>
      </c>
    </row>
    <row r="23" spans="1:25" s="763" customFormat="1" ht="15" customHeight="1" x14ac:dyDescent="0.2">
      <c r="A23" s="316" t="s">
        <v>727</v>
      </c>
      <c r="B23" s="762">
        <v>0</v>
      </c>
      <c r="C23" s="762">
        <v>0</v>
      </c>
      <c r="D23" s="762">
        <v>0</v>
      </c>
      <c r="E23" s="762">
        <v>0</v>
      </c>
      <c r="F23" s="762">
        <v>0</v>
      </c>
      <c r="G23" s="762">
        <v>0</v>
      </c>
      <c r="H23" s="762">
        <v>0</v>
      </c>
      <c r="I23" s="762">
        <v>0</v>
      </c>
      <c r="J23" s="762">
        <v>0</v>
      </c>
      <c r="K23" s="348">
        <v>0</v>
      </c>
      <c r="L23" s="762">
        <v>0</v>
      </c>
      <c r="M23" s="762">
        <v>0</v>
      </c>
      <c r="N23" s="762">
        <v>0</v>
      </c>
      <c r="O23" s="762">
        <v>0</v>
      </c>
      <c r="P23" s="762">
        <v>0</v>
      </c>
      <c r="Q23" s="762">
        <v>0</v>
      </c>
      <c r="R23" s="762">
        <v>0</v>
      </c>
      <c r="S23" s="762">
        <v>0</v>
      </c>
      <c r="T23" s="762">
        <v>0</v>
      </c>
      <c r="U23" s="762">
        <v>0</v>
      </c>
      <c r="V23" s="762">
        <v>0</v>
      </c>
      <c r="W23" s="762">
        <v>0</v>
      </c>
      <c r="X23" s="762">
        <v>0</v>
      </c>
      <c r="Y23" s="348">
        <v>0</v>
      </c>
    </row>
    <row r="24" spans="1:25" s="763" customFormat="1" ht="15" customHeight="1" x14ac:dyDescent="0.2">
      <c r="A24" s="316" t="s">
        <v>1132</v>
      </c>
      <c r="B24" s="762">
        <v>0</v>
      </c>
      <c r="C24" s="762">
        <v>0</v>
      </c>
      <c r="D24" s="762">
        <v>0</v>
      </c>
      <c r="E24" s="762">
        <v>0</v>
      </c>
      <c r="F24" s="762">
        <v>0</v>
      </c>
      <c r="G24" s="762">
        <v>0</v>
      </c>
      <c r="H24" s="762">
        <v>0</v>
      </c>
      <c r="I24" s="762">
        <v>0</v>
      </c>
      <c r="J24" s="762">
        <v>0</v>
      </c>
      <c r="K24" s="348">
        <v>0</v>
      </c>
      <c r="L24" s="762">
        <v>0</v>
      </c>
      <c r="M24" s="762">
        <v>0</v>
      </c>
      <c r="N24" s="762">
        <v>0</v>
      </c>
      <c r="O24" s="762">
        <v>0</v>
      </c>
      <c r="P24" s="762">
        <v>0</v>
      </c>
      <c r="Q24" s="762">
        <v>0</v>
      </c>
      <c r="R24" s="762">
        <v>0</v>
      </c>
      <c r="S24" s="762">
        <v>0</v>
      </c>
      <c r="T24" s="762">
        <v>0</v>
      </c>
      <c r="U24" s="762">
        <v>0</v>
      </c>
      <c r="V24" s="762">
        <v>0</v>
      </c>
      <c r="W24" s="762">
        <v>0</v>
      </c>
      <c r="X24" s="762">
        <v>0</v>
      </c>
      <c r="Y24" s="348">
        <v>0</v>
      </c>
    </row>
    <row r="25" spans="1:25" s="763" customFormat="1" ht="15" customHeight="1" x14ac:dyDescent="0.2">
      <c r="A25" s="316" t="s">
        <v>1133</v>
      </c>
      <c r="B25" s="762">
        <v>159</v>
      </c>
      <c r="C25" s="762">
        <v>0</v>
      </c>
      <c r="D25" s="762">
        <v>0</v>
      </c>
      <c r="E25" s="762">
        <v>0</v>
      </c>
      <c r="F25" s="762">
        <v>0</v>
      </c>
      <c r="G25" s="762">
        <v>0</v>
      </c>
      <c r="H25" s="762">
        <v>0</v>
      </c>
      <c r="I25" s="762">
        <v>0</v>
      </c>
      <c r="J25" s="762">
        <v>0</v>
      </c>
      <c r="K25" s="348">
        <v>0</v>
      </c>
      <c r="L25" s="762">
        <v>0</v>
      </c>
      <c r="M25" s="762">
        <v>0</v>
      </c>
      <c r="N25" s="762">
        <v>0</v>
      </c>
      <c r="O25" s="762">
        <v>0</v>
      </c>
      <c r="P25" s="762">
        <v>0</v>
      </c>
      <c r="Q25" s="762">
        <v>0</v>
      </c>
      <c r="R25" s="762">
        <v>0</v>
      </c>
      <c r="S25" s="762">
        <v>0</v>
      </c>
      <c r="T25" s="762">
        <v>0</v>
      </c>
      <c r="U25" s="762">
        <v>0</v>
      </c>
      <c r="V25" s="762">
        <v>0</v>
      </c>
      <c r="W25" s="762">
        <v>0</v>
      </c>
      <c r="X25" s="762">
        <v>0</v>
      </c>
      <c r="Y25" s="348">
        <v>159</v>
      </c>
    </row>
    <row r="26" spans="1:25" s="763" customFormat="1" ht="15" customHeight="1" x14ac:dyDescent="0.2">
      <c r="A26" s="315" t="s">
        <v>1083</v>
      </c>
      <c r="B26" s="762">
        <v>1939</v>
      </c>
      <c r="C26" s="762">
        <v>0</v>
      </c>
      <c r="D26" s="762">
        <v>0</v>
      </c>
      <c r="E26" s="762">
        <v>0</v>
      </c>
      <c r="F26" s="762">
        <v>0</v>
      </c>
      <c r="G26" s="762">
        <v>0</v>
      </c>
      <c r="H26" s="762">
        <v>358</v>
      </c>
      <c r="I26" s="762">
        <v>0</v>
      </c>
      <c r="J26" s="762">
        <v>84031</v>
      </c>
      <c r="K26" s="348">
        <v>0</v>
      </c>
      <c r="L26" s="762">
        <v>0</v>
      </c>
      <c r="M26" s="762">
        <v>0</v>
      </c>
      <c r="N26" s="762">
        <v>0</v>
      </c>
      <c r="O26" s="762">
        <v>0</v>
      </c>
      <c r="P26" s="762">
        <v>0</v>
      </c>
      <c r="Q26" s="762">
        <v>0</v>
      </c>
      <c r="R26" s="762">
        <v>0</v>
      </c>
      <c r="S26" s="762">
        <v>0</v>
      </c>
      <c r="T26" s="762">
        <v>0</v>
      </c>
      <c r="U26" s="762">
        <v>0</v>
      </c>
      <c r="V26" s="762">
        <v>0</v>
      </c>
      <c r="W26" s="762">
        <v>0</v>
      </c>
      <c r="X26" s="762">
        <v>0</v>
      </c>
      <c r="Y26" s="348">
        <v>86328</v>
      </c>
    </row>
    <row r="27" spans="1:25" s="763" customFormat="1" ht="15" customHeight="1" x14ac:dyDescent="0.2">
      <c r="A27" s="316" t="s">
        <v>727</v>
      </c>
      <c r="B27" s="762">
        <v>1</v>
      </c>
      <c r="C27" s="762">
        <v>0</v>
      </c>
      <c r="D27" s="762">
        <v>0</v>
      </c>
      <c r="E27" s="762">
        <v>0</v>
      </c>
      <c r="F27" s="762">
        <v>0</v>
      </c>
      <c r="G27" s="762">
        <v>0</v>
      </c>
      <c r="H27" s="762">
        <v>0</v>
      </c>
      <c r="I27" s="762">
        <v>0</v>
      </c>
      <c r="J27" s="762">
        <v>1625</v>
      </c>
      <c r="K27" s="348">
        <v>0</v>
      </c>
      <c r="L27" s="762">
        <v>0</v>
      </c>
      <c r="M27" s="762">
        <v>0</v>
      </c>
      <c r="N27" s="762">
        <v>0</v>
      </c>
      <c r="O27" s="762">
        <v>0</v>
      </c>
      <c r="P27" s="762">
        <v>0</v>
      </c>
      <c r="Q27" s="762">
        <v>0</v>
      </c>
      <c r="R27" s="762">
        <v>0</v>
      </c>
      <c r="S27" s="762">
        <v>0</v>
      </c>
      <c r="T27" s="762">
        <v>0</v>
      </c>
      <c r="U27" s="762">
        <v>0</v>
      </c>
      <c r="V27" s="762">
        <v>0</v>
      </c>
      <c r="W27" s="762">
        <v>0</v>
      </c>
      <c r="X27" s="762">
        <v>0</v>
      </c>
      <c r="Y27" s="348">
        <v>1626</v>
      </c>
    </row>
    <row r="28" spans="1:25" s="763" customFormat="1" ht="15" customHeight="1" x14ac:dyDescent="0.2">
      <c r="A28" s="316" t="s">
        <v>1132</v>
      </c>
      <c r="B28" s="762">
        <v>0</v>
      </c>
      <c r="C28" s="762">
        <v>0</v>
      </c>
      <c r="D28" s="762">
        <v>0</v>
      </c>
      <c r="E28" s="762">
        <v>0</v>
      </c>
      <c r="F28" s="762">
        <v>0</v>
      </c>
      <c r="G28" s="762">
        <v>0</v>
      </c>
      <c r="H28" s="762">
        <v>0</v>
      </c>
      <c r="I28" s="762">
        <v>0</v>
      </c>
      <c r="J28" s="762">
        <v>0</v>
      </c>
      <c r="K28" s="348">
        <v>0</v>
      </c>
      <c r="L28" s="762">
        <v>0</v>
      </c>
      <c r="M28" s="762">
        <v>0</v>
      </c>
      <c r="N28" s="762">
        <v>0</v>
      </c>
      <c r="O28" s="762">
        <v>0</v>
      </c>
      <c r="P28" s="762">
        <v>0</v>
      </c>
      <c r="Q28" s="762">
        <v>0</v>
      </c>
      <c r="R28" s="762">
        <v>0</v>
      </c>
      <c r="S28" s="762">
        <v>0</v>
      </c>
      <c r="T28" s="762">
        <v>0</v>
      </c>
      <c r="U28" s="762">
        <v>0</v>
      </c>
      <c r="V28" s="762">
        <v>0</v>
      </c>
      <c r="W28" s="762">
        <v>0</v>
      </c>
      <c r="X28" s="762">
        <v>0</v>
      </c>
      <c r="Y28" s="348">
        <v>0</v>
      </c>
    </row>
    <row r="29" spans="1:25" s="763" customFormat="1" ht="15" customHeight="1" x14ac:dyDescent="0.2">
      <c r="A29" s="316" t="s">
        <v>1133</v>
      </c>
      <c r="B29" s="762">
        <v>1938</v>
      </c>
      <c r="C29" s="762">
        <v>0</v>
      </c>
      <c r="D29" s="762">
        <v>0</v>
      </c>
      <c r="E29" s="762">
        <v>0</v>
      </c>
      <c r="F29" s="762">
        <v>0</v>
      </c>
      <c r="G29" s="762">
        <v>0</v>
      </c>
      <c r="H29" s="762">
        <v>358</v>
      </c>
      <c r="I29" s="762">
        <v>0</v>
      </c>
      <c r="J29" s="762">
        <v>82406</v>
      </c>
      <c r="K29" s="348">
        <v>0</v>
      </c>
      <c r="L29" s="762">
        <v>0</v>
      </c>
      <c r="M29" s="762">
        <v>0</v>
      </c>
      <c r="N29" s="762">
        <v>0</v>
      </c>
      <c r="O29" s="762">
        <v>0</v>
      </c>
      <c r="P29" s="762">
        <v>0</v>
      </c>
      <c r="Q29" s="762">
        <v>0</v>
      </c>
      <c r="R29" s="762">
        <v>0</v>
      </c>
      <c r="S29" s="762">
        <v>0</v>
      </c>
      <c r="T29" s="762">
        <v>0</v>
      </c>
      <c r="U29" s="762">
        <v>0</v>
      </c>
      <c r="V29" s="762">
        <v>0</v>
      </c>
      <c r="W29" s="762">
        <v>0</v>
      </c>
      <c r="X29" s="762">
        <v>0</v>
      </c>
      <c r="Y29" s="348">
        <v>84702</v>
      </c>
    </row>
    <row r="30" spans="1:25" s="779" customFormat="1" ht="15" customHeight="1" x14ac:dyDescent="0.2">
      <c r="A30" s="1215" t="s">
        <v>3869</v>
      </c>
      <c r="B30" s="1193">
        <v>6</v>
      </c>
      <c r="C30" s="1193">
        <v>15</v>
      </c>
      <c r="D30" s="1193">
        <v>0</v>
      </c>
      <c r="E30" s="1193">
        <v>0</v>
      </c>
      <c r="F30" s="1193">
        <v>0</v>
      </c>
      <c r="G30" s="1193">
        <v>0</v>
      </c>
      <c r="H30" s="1193">
        <v>3412</v>
      </c>
      <c r="I30" s="1193">
        <v>0</v>
      </c>
      <c r="J30" s="1193">
        <v>1018</v>
      </c>
      <c r="K30" s="350">
        <v>0</v>
      </c>
      <c r="L30" s="1193">
        <v>0</v>
      </c>
      <c r="M30" s="1193">
        <v>0</v>
      </c>
      <c r="N30" s="1193">
        <v>0</v>
      </c>
      <c r="O30" s="1193">
        <v>0</v>
      </c>
      <c r="P30" s="1193">
        <v>0</v>
      </c>
      <c r="Q30" s="1193">
        <v>0</v>
      </c>
      <c r="R30" s="1193">
        <v>0</v>
      </c>
      <c r="S30" s="1193">
        <v>0</v>
      </c>
      <c r="T30" s="1193">
        <v>0</v>
      </c>
      <c r="U30" s="1193">
        <v>0</v>
      </c>
      <c r="V30" s="1193">
        <v>0</v>
      </c>
      <c r="W30" s="1193">
        <v>0</v>
      </c>
      <c r="X30" s="1193">
        <v>0</v>
      </c>
      <c r="Y30" s="350">
        <v>4451</v>
      </c>
    </row>
    <row r="31" spans="1:25" s="763" customFormat="1" ht="15" customHeight="1" x14ac:dyDescent="0.2">
      <c r="A31" s="316"/>
      <c r="B31" s="762"/>
      <c r="C31" s="762"/>
      <c r="D31" s="762"/>
      <c r="E31" s="762"/>
      <c r="F31" s="762"/>
      <c r="G31" s="762"/>
      <c r="H31" s="762"/>
      <c r="I31" s="762"/>
      <c r="J31" s="762"/>
      <c r="K31" s="348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348"/>
    </row>
    <row r="32" spans="1:25" s="763" customFormat="1" ht="15" customHeight="1" x14ac:dyDescent="0.2">
      <c r="A32" s="1558" t="s">
        <v>3877</v>
      </c>
      <c r="B32" s="1379">
        <v>350333</v>
      </c>
      <c r="C32" s="1379">
        <v>11592</v>
      </c>
      <c r="D32" s="1379">
        <v>0</v>
      </c>
      <c r="E32" s="1379">
        <v>0</v>
      </c>
      <c r="F32" s="1379">
        <v>0</v>
      </c>
      <c r="G32" s="1379">
        <v>0</v>
      </c>
      <c r="H32" s="1379">
        <v>50698</v>
      </c>
      <c r="I32" s="1379">
        <v>0</v>
      </c>
      <c r="J32" s="1379">
        <v>224708</v>
      </c>
      <c r="K32" s="1380">
        <v>0</v>
      </c>
      <c r="L32" s="1379">
        <v>0</v>
      </c>
      <c r="M32" s="1379">
        <v>0</v>
      </c>
      <c r="N32" s="1379">
        <v>0</v>
      </c>
      <c r="O32" s="1379">
        <v>0</v>
      </c>
      <c r="P32" s="1379">
        <v>0</v>
      </c>
      <c r="Q32" s="1379">
        <v>0</v>
      </c>
      <c r="R32" s="1379">
        <v>0</v>
      </c>
      <c r="S32" s="1379">
        <v>0</v>
      </c>
      <c r="T32" s="1379">
        <v>0</v>
      </c>
      <c r="U32" s="1379">
        <v>0</v>
      </c>
      <c r="V32" s="1379">
        <v>0</v>
      </c>
      <c r="W32" s="1379">
        <v>0</v>
      </c>
      <c r="X32" s="1379">
        <v>0</v>
      </c>
      <c r="Y32" s="1380">
        <v>637331</v>
      </c>
    </row>
    <row r="33" spans="1:25" s="763" customFormat="1" ht="15" customHeight="1" x14ac:dyDescent="0.2">
      <c r="A33" s="315" t="s">
        <v>1082</v>
      </c>
      <c r="B33" s="762">
        <v>346067</v>
      </c>
      <c r="C33" s="762">
        <v>11592</v>
      </c>
      <c r="D33" s="762">
        <v>0</v>
      </c>
      <c r="E33" s="762">
        <v>0</v>
      </c>
      <c r="F33" s="762">
        <v>0</v>
      </c>
      <c r="G33" s="762">
        <v>0</v>
      </c>
      <c r="H33" s="762">
        <v>50291</v>
      </c>
      <c r="I33" s="762">
        <v>0</v>
      </c>
      <c r="J33" s="762">
        <v>116746</v>
      </c>
      <c r="K33" s="348">
        <v>0</v>
      </c>
      <c r="L33" s="762">
        <v>0</v>
      </c>
      <c r="M33" s="762">
        <v>0</v>
      </c>
      <c r="N33" s="762">
        <v>0</v>
      </c>
      <c r="O33" s="762">
        <v>0</v>
      </c>
      <c r="P33" s="762">
        <v>0</v>
      </c>
      <c r="Q33" s="762">
        <v>0</v>
      </c>
      <c r="R33" s="762">
        <v>0</v>
      </c>
      <c r="S33" s="762">
        <v>0</v>
      </c>
      <c r="T33" s="762">
        <v>0</v>
      </c>
      <c r="U33" s="762">
        <v>0</v>
      </c>
      <c r="V33" s="762">
        <v>0</v>
      </c>
      <c r="W33" s="762">
        <v>0</v>
      </c>
      <c r="X33" s="762">
        <v>0</v>
      </c>
      <c r="Y33" s="348">
        <v>524696</v>
      </c>
    </row>
    <row r="34" spans="1:25" s="763" customFormat="1" ht="15" customHeight="1" x14ac:dyDescent="0.2">
      <c r="A34" s="898" t="s">
        <v>696</v>
      </c>
      <c r="B34" s="762">
        <v>162943</v>
      </c>
      <c r="C34" s="762">
        <v>11592</v>
      </c>
      <c r="D34" s="762">
        <v>0</v>
      </c>
      <c r="E34" s="762">
        <v>0</v>
      </c>
      <c r="F34" s="762">
        <v>0</v>
      </c>
      <c r="G34" s="762">
        <v>0</v>
      </c>
      <c r="H34" s="762">
        <v>45458</v>
      </c>
      <c r="I34" s="762">
        <v>0</v>
      </c>
      <c r="J34" s="762">
        <v>86003</v>
      </c>
      <c r="K34" s="348">
        <v>0</v>
      </c>
      <c r="L34" s="762">
        <v>0</v>
      </c>
      <c r="M34" s="762">
        <v>0</v>
      </c>
      <c r="N34" s="762">
        <v>0</v>
      </c>
      <c r="O34" s="762">
        <v>0</v>
      </c>
      <c r="P34" s="762">
        <v>0</v>
      </c>
      <c r="Q34" s="762">
        <v>0</v>
      </c>
      <c r="R34" s="762">
        <v>0</v>
      </c>
      <c r="S34" s="762">
        <v>0</v>
      </c>
      <c r="T34" s="762">
        <v>0</v>
      </c>
      <c r="U34" s="762">
        <v>0</v>
      </c>
      <c r="V34" s="762">
        <v>0</v>
      </c>
      <c r="W34" s="762">
        <v>0</v>
      </c>
      <c r="X34" s="762">
        <v>0</v>
      </c>
      <c r="Y34" s="348">
        <v>305996</v>
      </c>
    </row>
    <row r="35" spans="1:25" s="763" customFormat="1" ht="15" customHeight="1" x14ac:dyDescent="0.2">
      <c r="A35" s="898" t="s">
        <v>697</v>
      </c>
      <c r="B35" s="762">
        <v>102133</v>
      </c>
      <c r="C35" s="762">
        <v>0</v>
      </c>
      <c r="D35" s="762">
        <v>0</v>
      </c>
      <c r="E35" s="762">
        <v>0</v>
      </c>
      <c r="F35" s="762">
        <v>0</v>
      </c>
      <c r="G35" s="762">
        <v>0</v>
      </c>
      <c r="H35" s="762">
        <v>8106</v>
      </c>
      <c r="I35" s="762">
        <v>0</v>
      </c>
      <c r="J35" s="762">
        <v>26466</v>
      </c>
      <c r="K35" s="348">
        <v>0</v>
      </c>
      <c r="L35" s="762">
        <v>0</v>
      </c>
      <c r="M35" s="762">
        <v>0</v>
      </c>
      <c r="N35" s="762">
        <v>0</v>
      </c>
      <c r="O35" s="762">
        <v>0</v>
      </c>
      <c r="P35" s="762">
        <v>0</v>
      </c>
      <c r="Q35" s="762">
        <v>0</v>
      </c>
      <c r="R35" s="762">
        <v>0</v>
      </c>
      <c r="S35" s="762">
        <v>0</v>
      </c>
      <c r="T35" s="762">
        <v>0</v>
      </c>
      <c r="U35" s="762">
        <v>0</v>
      </c>
      <c r="V35" s="762">
        <v>0</v>
      </c>
      <c r="W35" s="762">
        <v>0</v>
      </c>
      <c r="X35" s="762">
        <v>0</v>
      </c>
      <c r="Y35" s="348">
        <v>136705</v>
      </c>
    </row>
    <row r="36" spans="1:25" s="763" customFormat="1" ht="15" customHeight="1" x14ac:dyDescent="0.2">
      <c r="A36" s="898" t="s">
        <v>652</v>
      </c>
      <c r="B36" s="762">
        <v>534</v>
      </c>
      <c r="C36" s="762">
        <v>0</v>
      </c>
      <c r="D36" s="762">
        <v>0</v>
      </c>
      <c r="E36" s="762">
        <v>0</v>
      </c>
      <c r="F36" s="762">
        <v>0</v>
      </c>
      <c r="G36" s="762">
        <v>0</v>
      </c>
      <c r="H36" s="762">
        <v>0</v>
      </c>
      <c r="I36" s="762">
        <v>0</v>
      </c>
      <c r="J36" s="762">
        <v>0</v>
      </c>
      <c r="K36" s="348">
        <v>0</v>
      </c>
      <c r="L36" s="762">
        <v>0</v>
      </c>
      <c r="M36" s="762">
        <v>0</v>
      </c>
      <c r="N36" s="762">
        <v>0</v>
      </c>
      <c r="O36" s="762">
        <v>0</v>
      </c>
      <c r="P36" s="762">
        <v>0</v>
      </c>
      <c r="Q36" s="762">
        <v>0</v>
      </c>
      <c r="R36" s="762">
        <v>0</v>
      </c>
      <c r="S36" s="762">
        <v>0</v>
      </c>
      <c r="T36" s="762">
        <v>0</v>
      </c>
      <c r="U36" s="762">
        <v>0</v>
      </c>
      <c r="V36" s="762">
        <v>0</v>
      </c>
      <c r="W36" s="762">
        <v>0</v>
      </c>
      <c r="X36" s="762">
        <v>0</v>
      </c>
      <c r="Y36" s="348">
        <v>534</v>
      </c>
    </row>
    <row r="37" spans="1:25" s="763" customFormat="1" ht="15" customHeight="1" x14ac:dyDescent="0.2">
      <c r="A37" s="898" t="s">
        <v>697</v>
      </c>
      <c r="B37" s="762">
        <v>420</v>
      </c>
      <c r="C37" s="762">
        <v>0</v>
      </c>
      <c r="D37" s="762">
        <v>0</v>
      </c>
      <c r="E37" s="762">
        <v>0</v>
      </c>
      <c r="F37" s="762">
        <v>0</v>
      </c>
      <c r="G37" s="762">
        <v>0</v>
      </c>
      <c r="H37" s="762">
        <v>0</v>
      </c>
      <c r="I37" s="762">
        <v>0</v>
      </c>
      <c r="J37" s="762">
        <v>0</v>
      </c>
      <c r="K37" s="348">
        <v>0</v>
      </c>
      <c r="L37" s="762">
        <v>0</v>
      </c>
      <c r="M37" s="762">
        <v>0</v>
      </c>
      <c r="N37" s="762">
        <v>0</v>
      </c>
      <c r="O37" s="762">
        <v>0</v>
      </c>
      <c r="P37" s="762">
        <v>0</v>
      </c>
      <c r="Q37" s="762">
        <v>0</v>
      </c>
      <c r="R37" s="762">
        <v>0</v>
      </c>
      <c r="S37" s="762">
        <v>0</v>
      </c>
      <c r="T37" s="762">
        <v>0</v>
      </c>
      <c r="U37" s="762">
        <v>0</v>
      </c>
      <c r="V37" s="762">
        <v>0</v>
      </c>
      <c r="W37" s="762">
        <v>0</v>
      </c>
      <c r="X37" s="762">
        <v>0</v>
      </c>
      <c r="Y37" s="348">
        <v>420</v>
      </c>
    </row>
    <row r="38" spans="1:25" s="763" customFormat="1" ht="15" customHeight="1" x14ac:dyDescent="0.2">
      <c r="A38" s="898" t="s">
        <v>653</v>
      </c>
      <c r="B38" s="762">
        <v>182590</v>
      </c>
      <c r="C38" s="762">
        <v>0</v>
      </c>
      <c r="D38" s="762">
        <v>0</v>
      </c>
      <c r="E38" s="762">
        <v>0</v>
      </c>
      <c r="F38" s="762">
        <v>0</v>
      </c>
      <c r="G38" s="762">
        <v>0</v>
      </c>
      <c r="H38" s="762">
        <v>4833</v>
      </c>
      <c r="I38" s="762">
        <v>0</v>
      </c>
      <c r="J38" s="762">
        <v>30743</v>
      </c>
      <c r="K38" s="348">
        <v>0</v>
      </c>
      <c r="L38" s="762">
        <v>0</v>
      </c>
      <c r="M38" s="762">
        <v>0</v>
      </c>
      <c r="N38" s="762">
        <v>0</v>
      </c>
      <c r="O38" s="762">
        <v>0</v>
      </c>
      <c r="P38" s="762">
        <v>0</v>
      </c>
      <c r="Q38" s="762">
        <v>0</v>
      </c>
      <c r="R38" s="762">
        <v>0</v>
      </c>
      <c r="S38" s="762">
        <v>0</v>
      </c>
      <c r="T38" s="762">
        <v>0</v>
      </c>
      <c r="U38" s="762">
        <v>0</v>
      </c>
      <c r="V38" s="762">
        <v>0</v>
      </c>
      <c r="W38" s="762">
        <v>0</v>
      </c>
      <c r="X38" s="762">
        <v>0</v>
      </c>
      <c r="Y38" s="348">
        <v>218166</v>
      </c>
    </row>
    <row r="39" spans="1:25" s="763" customFormat="1" ht="15" customHeight="1" x14ac:dyDescent="0.2">
      <c r="A39" s="88" t="s">
        <v>697</v>
      </c>
      <c r="B39" s="762">
        <v>22011</v>
      </c>
      <c r="C39" s="762">
        <v>0</v>
      </c>
      <c r="D39" s="762">
        <v>0</v>
      </c>
      <c r="E39" s="762">
        <v>0</v>
      </c>
      <c r="F39" s="762">
        <v>0</v>
      </c>
      <c r="G39" s="762">
        <v>0</v>
      </c>
      <c r="H39" s="762">
        <v>2343</v>
      </c>
      <c r="I39" s="762">
        <v>0</v>
      </c>
      <c r="J39" s="762">
        <v>9200</v>
      </c>
      <c r="K39" s="348">
        <v>0</v>
      </c>
      <c r="L39" s="762">
        <v>0</v>
      </c>
      <c r="M39" s="762">
        <v>0</v>
      </c>
      <c r="N39" s="762">
        <v>0</v>
      </c>
      <c r="O39" s="762">
        <v>0</v>
      </c>
      <c r="P39" s="762">
        <v>0</v>
      </c>
      <c r="Q39" s="762">
        <v>0</v>
      </c>
      <c r="R39" s="762">
        <v>0</v>
      </c>
      <c r="S39" s="762">
        <v>0</v>
      </c>
      <c r="T39" s="762">
        <v>0</v>
      </c>
      <c r="U39" s="762">
        <v>0</v>
      </c>
      <c r="V39" s="762">
        <v>0</v>
      </c>
      <c r="W39" s="762">
        <v>0</v>
      </c>
      <c r="X39" s="762">
        <v>0</v>
      </c>
      <c r="Y39" s="348">
        <v>33554</v>
      </c>
    </row>
    <row r="40" spans="1:25" s="763" customFormat="1" ht="15" customHeight="1" x14ac:dyDescent="0.2">
      <c r="A40" s="315" t="s">
        <v>1482</v>
      </c>
      <c r="B40" s="762">
        <v>0</v>
      </c>
      <c r="C40" s="762">
        <v>0</v>
      </c>
      <c r="D40" s="762">
        <v>0</v>
      </c>
      <c r="E40" s="762">
        <v>0</v>
      </c>
      <c r="F40" s="762">
        <v>0</v>
      </c>
      <c r="G40" s="762">
        <v>0</v>
      </c>
      <c r="H40" s="762">
        <v>0</v>
      </c>
      <c r="I40" s="762">
        <v>0</v>
      </c>
      <c r="J40" s="762">
        <v>0</v>
      </c>
      <c r="K40" s="348">
        <v>0</v>
      </c>
      <c r="L40" s="762">
        <v>0</v>
      </c>
      <c r="M40" s="762">
        <v>0</v>
      </c>
      <c r="N40" s="762">
        <v>0</v>
      </c>
      <c r="O40" s="762">
        <v>0</v>
      </c>
      <c r="P40" s="762">
        <v>0</v>
      </c>
      <c r="Q40" s="762">
        <v>0</v>
      </c>
      <c r="R40" s="762">
        <v>0</v>
      </c>
      <c r="S40" s="762">
        <v>0</v>
      </c>
      <c r="T40" s="762">
        <v>0</v>
      </c>
      <c r="U40" s="762">
        <v>0</v>
      </c>
      <c r="V40" s="762">
        <v>0</v>
      </c>
      <c r="W40" s="762">
        <v>0</v>
      </c>
      <c r="X40" s="762">
        <v>0</v>
      </c>
      <c r="Y40" s="348">
        <v>0</v>
      </c>
    </row>
    <row r="41" spans="1:25" s="763" customFormat="1" ht="15" customHeight="1" x14ac:dyDescent="0.2">
      <c r="A41" s="898" t="s">
        <v>696</v>
      </c>
      <c r="B41" s="762">
        <v>0</v>
      </c>
      <c r="C41" s="762">
        <v>0</v>
      </c>
      <c r="D41" s="762">
        <v>0</v>
      </c>
      <c r="E41" s="762">
        <v>0</v>
      </c>
      <c r="F41" s="762">
        <v>0</v>
      </c>
      <c r="G41" s="762">
        <v>0</v>
      </c>
      <c r="H41" s="762">
        <v>0</v>
      </c>
      <c r="I41" s="762">
        <v>0</v>
      </c>
      <c r="J41" s="762">
        <v>0</v>
      </c>
      <c r="K41" s="348">
        <v>0</v>
      </c>
      <c r="L41" s="762">
        <v>0</v>
      </c>
      <c r="M41" s="762">
        <v>0</v>
      </c>
      <c r="N41" s="762">
        <v>0</v>
      </c>
      <c r="O41" s="762">
        <v>0</v>
      </c>
      <c r="P41" s="762">
        <v>0</v>
      </c>
      <c r="Q41" s="762">
        <v>0</v>
      </c>
      <c r="R41" s="762">
        <v>0</v>
      </c>
      <c r="S41" s="762">
        <v>0</v>
      </c>
      <c r="T41" s="762">
        <v>0</v>
      </c>
      <c r="U41" s="762">
        <v>0</v>
      </c>
      <c r="V41" s="762">
        <v>0</v>
      </c>
      <c r="W41" s="762">
        <v>0</v>
      </c>
      <c r="X41" s="762">
        <v>0</v>
      </c>
      <c r="Y41" s="348">
        <v>0</v>
      </c>
    </row>
    <row r="42" spans="1:25" s="763" customFormat="1" ht="15" customHeight="1" x14ac:dyDescent="0.2">
      <c r="A42" s="88" t="s">
        <v>697</v>
      </c>
      <c r="B42" s="762">
        <v>0</v>
      </c>
      <c r="C42" s="762">
        <v>0</v>
      </c>
      <c r="D42" s="762">
        <v>0</v>
      </c>
      <c r="E42" s="762">
        <v>0</v>
      </c>
      <c r="F42" s="762">
        <v>0</v>
      </c>
      <c r="G42" s="762">
        <v>0</v>
      </c>
      <c r="H42" s="762">
        <v>0</v>
      </c>
      <c r="I42" s="762">
        <v>0</v>
      </c>
      <c r="J42" s="762">
        <v>0</v>
      </c>
      <c r="K42" s="348">
        <v>0</v>
      </c>
      <c r="L42" s="762">
        <v>0</v>
      </c>
      <c r="M42" s="762">
        <v>0</v>
      </c>
      <c r="N42" s="762">
        <v>0</v>
      </c>
      <c r="O42" s="762">
        <v>0</v>
      </c>
      <c r="P42" s="762">
        <v>0</v>
      </c>
      <c r="Q42" s="762">
        <v>0</v>
      </c>
      <c r="R42" s="762">
        <v>0</v>
      </c>
      <c r="S42" s="762">
        <v>0</v>
      </c>
      <c r="T42" s="762">
        <v>0</v>
      </c>
      <c r="U42" s="762">
        <v>0</v>
      </c>
      <c r="V42" s="762">
        <v>0</v>
      </c>
      <c r="W42" s="762">
        <v>0</v>
      </c>
      <c r="X42" s="762">
        <v>0</v>
      </c>
      <c r="Y42" s="348">
        <v>0</v>
      </c>
    </row>
    <row r="43" spans="1:25" s="763" customFormat="1" ht="15" customHeight="1" x14ac:dyDescent="0.2">
      <c r="A43" s="88" t="s">
        <v>652</v>
      </c>
      <c r="B43" s="762">
        <v>0</v>
      </c>
      <c r="C43" s="762">
        <v>0</v>
      </c>
      <c r="D43" s="762">
        <v>0</v>
      </c>
      <c r="E43" s="762">
        <v>0</v>
      </c>
      <c r="F43" s="762">
        <v>0</v>
      </c>
      <c r="G43" s="762">
        <v>0</v>
      </c>
      <c r="H43" s="762">
        <v>0</v>
      </c>
      <c r="I43" s="762">
        <v>0</v>
      </c>
      <c r="J43" s="762">
        <v>0</v>
      </c>
      <c r="K43" s="348">
        <v>0</v>
      </c>
      <c r="L43" s="762">
        <v>0</v>
      </c>
      <c r="M43" s="762">
        <v>0</v>
      </c>
      <c r="N43" s="762">
        <v>0</v>
      </c>
      <c r="O43" s="762">
        <v>0</v>
      </c>
      <c r="P43" s="762">
        <v>0</v>
      </c>
      <c r="Q43" s="762">
        <v>0</v>
      </c>
      <c r="R43" s="762">
        <v>0</v>
      </c>
      <c r="S43" s="762">
        <v>0</v>
      </c>
      <c r="T43" s="762">
        <v>0</v>
      </c>
      <c r="U43" s="762">
        <v>0</v>
      </c>
      <c r="V43" s="762">
        <v>0</v>
      </c>
      <c r="W43" s="762">
        <v>0</v>
      </c>
      <c r="X43" s="762">
        <v>0</v>
      </c>
      <c r="Y43" s="348">
        <v>0</v>
      </c>
    </row>
    <row r="44" spans="1:25" s="763" customFormat="1" ht="15" customHeight="1" x14ac:dyDescent="0.2">
      <c r="A44" s="88" t="s">
        <v>697</v>
      </c>
      <c r="B44" s="762">
        <v>0</v>
      </c>
      <c r="C44" s="762">
        <v>0</v>
      </c>
      <c r="D44" s="762">
        <v>0</v>
      </c>
      <c r="E44" s="762">
        <v>0</v>
      </c>
      <c r="F44" s="762">
        <v>0</v>
      </c>
      <c r="G44" s="762">
        <v>0</v>
      </c>
      <c r="H44" s="762">
        <v>0</v>
      </c>
      <c r="I44" s="762">
        <v>0</v>
      </c>
      <c r="J44" s="762">
        <v>0</v>
      </c>
      <c r="K44" s="348">
        <v>0</v>
      </c>
      <c r="L44" s="762">
        <v>0</v>
      </c>
      <c r="M44" s="762">
        <v>0</v>
      </c>
      <c r="N44" s="762">
        <v>0</v>
      </c>
      <c r="O44" s="762">
        <v>0</v>
      </c>
      <c r="P44" s="762">
        <v>0</v>
      </c>
      <c r="Q44" s="762">
        <v>0</v>
      </c>
      <c r="R44" s="762">
        <v>0</v>
      </c>
      <c r="S44" s="762">
        <v>0</v>
      </c>
      <c r="T44" s="762">
        <v>0</v>
      </c>
      <c r="U44" s="762">
        <v>0</v>
      </c>
      <c r="V44" s="762">
        <v>0</v>
      </c>
      <c r="W44" s="762">
        <v>0</v>
      </c>
      <c r="X44" s="762">
        <v>0</v>
      </c>
      <c r="Y44" s="348">
        <v>0</v>
      </c>
    </row>
    <row r="45" spans="1:25" s="763" customFormat="1" ht="15" customHeight="1" x14ac:dyDescent="0.2">
      <c r="A45" s="88" t="s">
        <v>653</v>
      </c>
      <c r="B45" s="762">
        <v>0</v>
      </c>
      <c r="C45" s="762">
        <v>0</v>
      </c>
      <c r="D45" s="762">
        <v>0</v>
      </c>
      <c r="E45" s="762">
        <v>0</v>
      </c>
      <c r="F45" s="762">
        <v>0</v>
      </c>
      <c r="G45" s="762">
        <v>0</v>
      </c>
      <c r="H45" s="762">
        <v>0</v>
      </c>
      <c r="I45" s="762">
        <v>0</v>
      </c>
      <c r="J45" s="762">
        <v>0</v>
      </c>
      <c r="K45" s="348">
        <v>0</v>
      </c>
      <c r="L45" s="762">
        <v>0</v>
      </c>
      <c r="M45" s="762">
        <v>0</v>
      </c>
      <c r="N45" s="762">
        <v>0</v>
      </c>
      <c r="O45" s="762">
        <v>0</v>
      </c>
      <c r="P45" s="762">
        <v>0</v>
      </c>
      <c r="Q45" s="762">
        <v>0</v>
      </c>
      <c r="R45" s="762">
        <v>0</v>
      </c>
      <c r="S45" s="762">
        <v>0</v>
      </c>
      <c r="T45" s="762">
        <v>0</v>
      </c>
      <c r="U45" s="762">
        <v>0</v>
      </c>
      <c r="V45" s="762">
        <v>0</v>
      </c>
      <c r="W45" s="762">
        <v>0</v>
      </c>
      <c r="X45" s="762">
        <v>0</v>
      </c>
      <c r="Y45" s="348">
        <v>0</v>
      </c>
    </row>
    <row r="46" spans="1:25" s="763" customFormat="1" ht="15" customHeight="1" x14ac:dyDescent="0.2">
      <c r="A46" s="88" t="s">
        <v>697</v>
      </c>
      <c r="B46" s="762">
        <v>0</v>
      </c>
      <c r="C46" s="762">
        <v>0</v>
      </c>
      <c r="D46" s="762">
        <v>0</v>
      </c>
      <c r="E46" s="762">
        <v>0</v>
      </c>
      <c r="F46" s="762">
        <v>0</v>
      </c>
      <c r="G46" s="762">
        <v>0</v>
      </c>
      <c r="H46" s="762">
        <v>0</v>
      </c>
      <c r="I46" s="762">
        <v>0</v>
      </c>
      <c r="J46" s="762">
        <v>0</v>
      </c>
      <c r="K46" s="348">
        <v>0</v>
      </c>
      <c r="L46" s="762">
        <v>0</v>
      </c>
      <c r="M46" s="762">
        <v>0</v>
      </c>
      <c r="N46" s="762">
        <v>0</v>
      </c>
      <c r="O46" s="762">
        <v>0</v>
      </c>
      <c r="P46" s="762">
        <v>0</v>
      </c>
      <c r="Q46" s="762">
        <v>0</v>
      </c>
      <c r="R46" s="762">
        <v>0</v>
      </c>
      <c r="S46" s="762">
        <v>0</v>
      </c>
      <c r="T46" s="762">
        <v>0</v>
      </c>
      <c r="U46" s="762">
        <v>0</v>
      </c>
      <c r="V46" s="762">
        <v>0</v>
      </c>
      <c r="W46" s="762">
        <v>0</v>
      </c>
      <c r="X46" s="762">
        <v>0</v>
      </c>
      <c r="Y46" s="348">
        <v>0</v>
      </c>
    </row>
    <row r="47" spans="1:25" s="763" customFormat="1" ht="15" customHeight="1" x14ac:dyDescent="0.2">
      <c r="A47" s="315" t="s">
        <v>1083</v>
      </c>
      <c r="B47" s="762">
        <v>4266</v>
      </c>
      <c r="C47" s="762">
        <v>0</v>
      </c>
      <c r="D47" s="762">
        <v>0</v>
      </c>
      <c r="E47" s="762">
        <v>0</v>
      </c>
      <c r="F47" s="762">
        <v>0</v>
      </c>
      <c r="G47" s="762">
        <v>0</v>
      </c>
      <c r="H47" s="762">
        <v>407</v>
      </c>
      <c r="I47" s="762">
        <v>0</v>
      </c>
      <c r="J47" s="762">
        <v>107962</v>
      </c>
      <c r="K47" s="348">
        <v>0</v>
      </c>
      <c r="L47" s="762">
        <v>0</v>
      </c>
      <c r="M47" s="762">
        <v>0</v>
      </c>
      <c r="N47" s="762">
        <v>0</v>
      </c>
      <c r="O47" s="762">
        <v>0</v>
      </c>
      <c r="P47" s="762">
        <v>0</v>
      </c>
      <c r="Q47" s="762">
        <v>0</v>
      </c>
      <c r="R47" s="762">
        <v>0</v>
      </c>
      <c r="S47" s="762">
        <v>0</v>
      </c>
      <c r="T47" s="762">
        <v>0</v>
      </c>
      <c r="U47" s="762">
        <v>0</v>
      </c>
      <c r="V47" s="762">
        <v>0</v>
      </c>
      <c r="W47" s="762">
        <v>0</v>
      </c>
      <c r="X47" s="762">
        <v>0</v>
      </c>
      <c r="Y47" s="348">
        <v>112635</v>
      </c>
    </row>
    <row r="48" spans="1:25" s="763" customFormat="1" ht="15" customHeight="1" x14ac:dyDescent="0.2">
      <c r="A48" s="898" t="s">
        <v>696</v>
      </c>
      <c r="B48" s="762">
        <v>2316</v>
      </c>
      <c r="C48" s="762">
        <v>0</v>
      </c>
      <c r="D48" s="762">
        <v>0</v>
      </c>
      <c r="E48" s="762">
        <v>0</v>
      </c>
      <c r="F48" s="762">
        <v>0</v>
      </c>
      <c r="G48" s="762">
        <v>0</v>
      </c>
      <c r="H48" s="762">
        <v>0</v>
      </c>
      <c r="I48" s="762">
        <v>0</v>
      </c>
      <c r="J48" s="762">
        <v>25290</v>
      </c>
      <c r="K48" s="348">
        <v>0</v>
      </c>
      <c r="L48" s="762">
        <v>0</v>
      </c>
      <c r="M48" s="762">
        <v>0</v>
      </c>
      <c r="N48" s="762">
        <v>0</v>
      </c>
      <c r="O48" s="762">
        <v>0</v>
      </c>
      <c r="P48" s="762">
        <v>0</v>
      </c>
      <c r="Q48" s="762">
        <v>0</v>
      </c>
      <c r="R48" s="762">
        <v>0</v>
      </c>
      <c r="S48" s="762">
        <v>0</v>
      </c>
      <c r="T48" s="762">
        <v>0</v>
      </c>
      <c r="U48" s="762">
        <v>0</v>
      </c>
      <c r="V48" s="762">
        <v>0</v>
      </c>
      <c r="W48" s="762">
        <v>0</v>
      </c>
      <c r="X48" s="762">
        <v>0</v>
      </c>
      <c r="Y48" s="348">
        <v>27606</v>
      </c>
    </row>
    <row r="49" spans="1:25" s="763" customFormat="1" ht="15" customHeight="1" x14ac:dyDescent="0.2">
      <c r="A49" s="88" t="s">
        <v>697</v>
      </c>
      <c r="B49" s="762">
        <v>0</v>
      </c>
      <c r="C49" s="762">
        <v>0</v>
      </c>
      <c r="D49" s="762">
        <v>0</v>
      </c>
      <c r="E49" s="762">
        <v>0</v>
      </c>
      <c r="F49" s="762">
        <v>0</v>
      </c>
      <c r="G49" s="762">
        <v>0</v>
      </c>
      <c r="H49" s="762">
        <v>0</v>
      </c>
      <c r="I49" s="762">
        <v>0</v>
      </c>
      <c r="J49" s="762">
        <v>0</v>
      </c>
      <c r="K49" s="348">
        <v>0</v>
      </c>
      <c r="L49" s="762">
        <v>0</v>
      </c>
      <c r="M49" s="762">
        <v>0</v>
      </c>
      <c r="N49" s="762">
        <v>0</v>
      </c>
      <c r="O49" s="762">
        <v>0</v>
      </c>
      <c r="P49" s="762">
        <v>0</v>
      </c>
      <c r="Q49" s="762">
        <v>0</v>
      </c>
      <c r="R49" s="762">
        <v>0</v>
      </c>
      <c r="S49" s="762">
        <v>0</v>
      </c>
      <c r="T49" s="762">
        <v>0</v>
      </c>
      <c r="U49" s="762">
        <v>0</v>
      </c>
      <c r="V49" s="762">
        <v>0</v>
      </c>
      <c r="W49" s="762">
        <v>0</v>
      </c>
      <c r="X49" s="762">
        <v>0</v>
      </c>
      <c r="Y49" s="348">
        <v>0</v>
      </c>
    </row>
    <row r="50" spans="1:25" s="342" customFormat="1" ht="15" customHeight="1" x14ac:dyDescent="0.2">
      <c r="A50" s="88" t="s">
        <v>652</v>
      </c>
      <c r="B50" s="348">
        <v>0</v>
      </c>
      <c r="C50" s="348">
        <v>0</v>
      </c>
      <c r="D50" s="348">
        <v>0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O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0</v>
      </c>
      <c r="U50" s="348">
        <v>0</v>
      </c>
      <c r="V50" s="348">
        <v>0</v>
      </c>
      <c r="W50" s="348">
        <v>0</v>
      </c>
      <c r="X50" s="348">
        <v>0</v>
      </c>
      <c r="Y50" s="348">
        <v>0</v>
      </c>
    </row>
    <row r="51" spans="1:25" s="342" customFormat="1" ht="15" customHeight="1" x14ac:dyDescent="0.2">
      <c r="A51" s="88" t="s">
        <v>697</v>
      </c>
      <c r="B51" s="348">
        <v>0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O51" s="348">
        <v>0</v>
      </c>
      <c r="P51" s="348">
        <v>0</v>
      </c>
      <c r="Q51" s="348">
        <v>0</v>
      </c>
      <c r="R51" s="348">
        <v>0</v>
      </c>
      <c r="S51" s="348">
        <v>0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0</v>
      </c>
    </row>
    <row r="52" spans="1:25" s="342" customFormat="1" ht="15" customHeight="1" x14ac:dyDescent="0.2">
      <c r="A52" s="88" t="s">
        <v>653</v>
      </c>
      <c r="B52" s="348">
        <v>1950</v>
      </c>
      <c r="C52" s="348">
        <v>0</v>
      </c>
      <c r="D52" s="348">
        <v>0</v>
      </c>
      <c r="E52" s="348">
        <v>0</v>
      </c>
      <c r="F52" s="348">
        <v>0</v>
      </c>
      <c r="G52" s="348">
        <v>0</v>
      </c>
      <c r="H52" s="348">
        <v>407</v>
      </c>
      <c r="I52" s="348">
        <v>0</v>
      </c>
      <c r="J52" s="348">
        <v>82672</v>
      </c>
      <c r="K52" s="348">
        <v>0</v>
      </c>
      <c r="L52" s="348">
        <v>0</v>
      </c>
      <c r="M52" s="348">
        <v>0</v>
      </c>
      <c r="N52" s="348">
        <v>0</v>
      </c>
      <c r="O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0</v>
      </c>
      <c r="X52" s="348">
        <v>0</v>
      </c>
      <c r="Y52" s="348">
        <v>85029</v>
      </c>
    </row>
    <row r="53" spans="1:25" s="342" customFormat="1" ht="15" customHeight="1" x14ac:dyDescent="0.2">
      <c r="A53" s="88" t="s">
        <v>651</v>
      </c>
      <c r="B53" s="348">
        <v>0</v>
      </c>
      <c r="C53" s="348">
        <v>0</v>
      </c>
      <c r="D53" s="348">
        <v>0</v>
      </c>
      <c r="E53" s="348">
        <v>0</v>
      </c>
      <c r="F53" s="348">
        <v>0</v>
      </c>
      <c r="G53" s="348">
        <v>0</v>
      </c>
      <c r="H53" s="348">
        <v>0</v>
      </c>
      <c r="I53" s="348">
        <v>0</v>
      </c>
      <c r="J53" s="348">
        <v>0</v>
      </c>
      <c r="K53" s="348">
        <v>0</v>
      </c>
      <c r="L53" s="348">
        <v>0</v>
      </c>
      <c r="M53" s="348">
        <v>0</v>
      </c>
      <c r="N53" s="348">
        <v>0</v>
      </c>
      <c r="O53" s="348">
        <v>0</v>
      </c>
      <c r="P53" s="348">
        <v>0</v>
      </c>
      <c r="Q53" s="348">
        <v>0</v>
      </c>
      <c r="R53" s="348">
        <v>0</v>
      </c>
      <c r="S53" s="348">
        <v>0</v>
      </c>
      <c r="T53" s="348">
        <v>0</v>
      </c>
      <c r="U53" s="348">
        <v>0</v>
      </c>
      <c r="V53" s="348">
        <v>0</v>
      </c>
      <c r="W53" s="348">
        <v>0</v>
      </c>
      <c r="X53" s="348">
        <v>0</v>
      </c>
      <c r="Y53" s="348">
        <v>0</v>
      </c>
    </row>
    <row r="54" spans="1:25" s="342" customFormat="1" ht="15" customHeight="1" x14ac:dyDescent="0.2">
      <c r="A54" s="316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</row>
    <row r="55" spans="1:25" s="342" customFormat="1" ht="15" customHeight="1" x14ac:dyDescent="0.2">
      <c r="A55" s="1559" t="s">
        <v>3878</v>
      </c>
      <c r="B55" s="1381">
        <v>159088.25046000001</v>
      </c>
      <c r="C55" s="1381">
        <v>22659.282999999999</v>
      </c>
      <c r="D55" s="1381">
        <v>0</v>
      </c>
      <c r="E55" s="1381">
        <v>0</v>
      </c>
      <c r="F55" s="1381">
        <v>9.6549999999999994</v>
      </c>
      <c r="G55" s="1381">
        <v>0</v>
      </c>
      <c r="H55" s="1381">
        <v>45412.198155455131</v>
      </c>
      <c r="I55" s="1381">
        <v>0</v>
      </c>
      <c r="J55" s="1381">
        <v>115114.44232000002</v>
      </c>
      <c r="K55" s="1381">
        <v>0</v>
      </c>
      <c r="L55" s="1381">
        <v>0</v>
      </c>
      <c r="M55" s="1381">
        <v>0</v>
      </c>
      <c r="N55" s="1381">
        <v>0</v>
      </c>
      <c r="O55" s="1381">
        <v>0</v>
      </c>
      <c r="P55" s="1381">
        <v>0</v>
      </c>
      <c r="Q55" s="1381">
        <v>0</v>
      </c>
      <c r="R55" s="1381">
        <v>0</v>
      </c>
      <c r="S55" s="1381">
        <v>0</v>
      </c>
      <c r="T55" s="1381">
        <v>0</v>
      </c>
      <c r="U55" s="1381">
        <v>0</v>
      </c>
      <c r="V55" s="1381">
        <v>0</v>
      </c>
      <c r="W55" s="1381">
        <v>0</v>
      </c>
      <c r="X55" s="1381">
        <v>0</v>
      </c>
      <c r="Y55" s="1381">
        <v>342283.82893545518</v>
      </c>
    </row>
    <row r="56" spans="1:25" s="342" customFormat="1" ht="15" customHeight="1" x14ac:dyDescent="0.2">
      <c r="A56" s="315" t="s">
        <v>1082</v>
      </c>
      <c r="B56" s="348">
        <v>158950.82487000001</v>
      </c>
      <c r="C56" s="348">
        <v>22659.282999999999</v>
      </c>
      <c r="D56" s="348">
        <v>0</v>
      </c>
      <c r="E56" s="348">
        <v>0</v>
      </c>
      <c r="F56" s="348">
        <v>9.6549999999999994</v>
      </c>
      <c r="G56" s="348">
        <v>0</v>
      </c>
      <c r="H56" s="348">
        <v>45311.223355455128</v>
      </c>
      <c r="I56" s="348">
        <v>0</v>
      </c>
      <c r="J56" s="348">
        <v>112738.33948000001</v>
      </c>
      <c r="K56" s="348">
        <v>0</v>
      </c>
      <c r="L56" s="348">
        <v>0</v>
      </c>
      <c r="M56" s="348">
        <v>0</v>
      </c>
      <c r="N56" s="348">
        <v>0</v>
      </c>
      <c r="O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339669.32570545515</v>
      </c>
    </row>
    <row r="57" spans="1:25" s="342" customFormat="1" ht="15" customHeight="1" x14ac:dyDescent="0.2">
      <c r="A57" s="316" t="s">
        <v>727</v>
      </c>
      <c r="B57" s="348">
        <v>115320.35442</v>
      </c>
      <c r="C57" s="348">
        <v>22659.282999999999</v>
      </c>
      <c r="D57" s="348">
        <v>0</v>
      </c>
      <c r="E57" s="348">
        <v>0</v>
      </c>
      <c r="F57" s="348">
        <v>0</v>
      </c>
      <c r="G57" s="348">
        <v>0</v>
      </c>
      <c r="H57" s="348">
        <v>38710.03480000011</v>
      </c>
      <c r="I57" s="348">
        <v>0</v>
      </c>
      <c r="J57" s="348">
        <v>86136.323870000007</v>
      </c>
      <c r="K57" s="348">
        <v>0</v>
      </c>
      <c r="L57" s="348">
        <v>0</v>
      </c>
      <c r="M57" s="348">
        <v>0</v>
      </c>
      <c r="N57" s="348">
        <v>0</v>
      </c>
      <c r="O57" s="348">
        <v>0</v>
      </c>
      <c r="P57" s="348">
        <v>0</v>
      </c>
      <c r="Q57" s="348">
        <v>0</v>
      </c>
      <c r="R57" s="348">
        <v>0</v>
      </c>
      <c r="S57" s="348">
        <v>0</v>
      </c>
      <c r="T57" s="348">
        <v>0</v>
      </c>
      <c r="U57" s="348">
        <v>0</v>
      </c>
      <c r="V57" s="348">
        <v>0</v>
      </c>
      <c r="W57" s="348">
        <v>0</v>
      </c>
      <c r="X57" s="348">
        <v>0</v>
      </c>
      <c r="Y57" s="348">
        <v>262825.99609000015</v>
      </c>
    </row>
    <row r="58" spans="1:25" s="342" customFormat="1" ht="15" customHeight="1" x14ac:dyDescent="0.2">
      <c r="A58" s="316" t="s">
        <v>1132</v>
      </c>
      <c r="B58" s="348">
        <v>859.72199999999998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859.72199999999998</v>
      </c>
    </row>
    <row r="59" spans="1:25" s="342" customFormat="1" ht="15" customHeight="1" x14ac:dyDescent="0.2">
      <c r="A59" s="316" t="s">
        <v>1133</v>
      </c>
      <c r="B59" s="348">
        <v>42770.748450000006</v>
      </c>
      <c r="C59" s="348">
        <v>0</v>
      </c>
      <c r="D59" s="348">
        <v>0</v>
      </c>
      <c r="E59" s="348">
        <v>0</v>
      </c>
      <c r="F59" s="348">
        <v>9.6549999999999994</v>
      </c>
      <c r="G59" s="348">
        <v>0</v>
      </c>
      <c r="H59" s="348">
        <v>6601.1885554550154</v>
      </c>
      <c r="I59" s="348">
        <v>0</v>
      </c>
      <c r="J59" s="348">
        <v>26602.015609999999</v>
      </c>
      <c r="K59" s="348">
        <v>0</v>
      </c>
      <c r="L59" s="348">
        <v>0</v>
      </c>
      <c r="M59" s="348">
        <v>0</v>
      </c>
      <c r="N59" s="348">
        <v>0</v>
      </c>
      <c r="O59" s="348">
        <v>0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0</v>
      </c>
      <c r="W59" s="348">
        <v>0</v>
      </c>
      <c r="X59" s="348">
        <v>0</v>
      </c>
      <c r="Y59" s="348">
        <v>75983.607615455025</v>
      </c>
    </row>
    <row r="60" spans="1:25" s="342" customFormat="1" ht="15" customHeight="1" x14ac:dyDescent="0.2">
      <c r="A60" s="315" t="s">
        <v>1482</v>
      </c>
      <c r="B60" s="348">
        <v>58.457769999999996</v>
      </c>
      <c r="C60" s="348">
        <v>0</v>
      </c>
      <c r="D60" s="348">
        <v>0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0</v>
      </c>
      <c r="N60" s="348">
        <v>0</v>
      </c>
      <c r="O60" s="348">
        <v>0</v>
      </c>
      <c r="P60" s="348">
        <v>0</v>
      </c>
      <c r="Q60" s="348">
        <v>0</v>
      </c>
      <c r="R60" s="348">
        <v>0</v>
      </c>
      <c r="S60" s="348">
        <v>0</v>
      </c>
      <c r="T60" s="348">
        <v>0</v>
      </c>
      <c r="U60" s="348">
        <v>0</v>
      </c>
      <c r="V60" s="348">
        <v>0</v>
      </c>
      <c r="W60" s="348">
        <v>0</v>
      </c>
      <c r="X60" s="348">
        <v>0</v>
      </c>
      <c r="Y60" s="348">
        <v>58.457769999999996</v>
      </c>
    </row>
    <row r="61" spans="1:25" s="342" customFormat="1" ht="15" customHeight="1" x14ac:dyDescent="0.2">
      <c r="A61" s="316" t="s">
        <v>727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O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</row>
    <row r="62" spans="1:25" s="342" customFormat="1" ht="15" customHeight="1" x14ac:dyDescent="0.2">
      <c r="A62" s="316" t="s">
        <v>1132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0</v>
      </c>
    </row>
    <row r="63" spans="1:25" s="342" customFormat="1" ht="15" customHeight="1" x14ac:dyDescent="0.2">
      <c r="A63" s="316" t="s">
        <v>1133</v>
      </c>
      <c r="B63" s="348">
        <v>58.457769999999996</v>
      </c>
      <c r="C63" s="348">
        <v>0</v>
      </c>
      <c r="D63" s="348">
        <v>0</v>
      </c>
      <c r="E63" s="348">
        <v>0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0</v>
      </c>
      <c r="N63" s="348">
        <v>0</v>
      </c>
      <c r="O63" s="348">
        <v>0</v>
      </c>
      <c r="P63" s="348">
        <v>0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>
        <v>0</v>
      </c>
      <c r="X63" s="348">
        <v>0</v>
      </c>
      <c r="Y63" s="348">
        <v>58.457769999999996</v>
      </c>
    </row>
    <row r="64" spans="1:25" s="342" customFormat="1" ht="15" customHeight="1" x14ac:dyDescent="0.2">
      <c r="A64" s="315" t="s">
        <v>1083</v>
      </c>
      <c r="B64" s="348">
        <v>78.967820000000003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100.9748</v>
      </c>
      <c r="I64" s="348">
        <v>0</v>
      </c>
      <c r="J64" s="348">
        <v>2376.10284</v>
      </c>
      <c r="K64" s="348">
        <v>0</v>
      </c>
      <c r="L64" s="348">
        <v>0</v>
      </c>
      <c r="M64" s="348">
        <v>0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2556.0454599999998</v>
      </c>
    </row>
    <row r="65" spans="1:25" s="342" customFormat="1" ht="15" customHeight="1" x14ac:dyDescent="0.2">
      <c r="A65" s="316" t="s">
        <v>727</v>
      </c>
      <c r="B65" s="348">
        <v>4.4029499999999997</v>
      </c>
      <c r="C65" s="348">
        <v>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2071.2019</v>
      </c>
      <c r="K65" s="348">
        <v>0</v>
      </c>
      <c r="L65" s="348">
        <v>0</v>
      </c>
      <c r="M65" s="348">
        <v>0</v>
      </c>
      <c r="N65" s="348">
        <v>0</v>
      </c>
      <c r="O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>
        <v>0</v>
      </c>
      <c r="X65" s="348">
        <v>0</v>
      </c>
      <c r="Y65" s="348">
        <v>2075.6048500000002</v>
      </c>
    </row>
    <row r="66" spans="1:25" s="342" customFormat="1" ht="15" customHeight="1" x14ac:dyDescent="0.2">
      <c r="A66" s="316" t="s">
        <v>1132</v>
      </c>
      <c r="B66" s="348">
        <v>0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O66" s="348">
        <v>0</v>
      </c>
      <c r="P66" s="348">
        <v>0</v>
      </c>
      <c r="Q66" s="348">
        <v>0</v>
      </c>
      <c r="R66" s="348">
        <v>0</v>
      </c>
      <c r="S66" s="348">
        <v>0</v>
      </c>
      <c r="T66" s="348">
        <v>0</v>
      </c>
      <c r="U66" s="348">
        <v>0</v>
      </c>
      <c r="V66" s="348">
        <v>0</v>
      </c>
      <c r="W66" s="348">
        <v>0</v>
      </c>
      <c r="X66" s="348">
        <v>0</v>
      </c>
      <c r="Y66" s="348">
        <v>0</v>
      </c>
    </row>
    <row r="67" spans="1:25" s="342" customFormat="1" ht="15" customHeight="1" x14ac:dyDescent="0.2">
      <c r="A67" s="316" t="s">
        <v>1133</v>
      </c>
      <c r="B67" s="348">
        <v>74.564869999999999</v>
      </c>
      <c r="C67" s="348">
        <v>0</v>
      </c>
      <c r="D67" s="348">
        <v>0</v>
      </c>
      <c r="E67" s="348">
        <v>0</v>
      </c>
      <c r="F67" s="348">
        <v>0</v>
      </c>
      <c r="G67" s="348">
        <v>0</v>
      </c>
      <c r="H67" s="348">
        <v>100.9748</v>
      </c>
      <c r="I67" s="348">
        <v>0</v>
      </c>
      <c r="J67" s="348">
        <v>304.90093999999999</v>
      </c>
      <c r="K67" s="348">
        <v>0</v>
      </c>
      <c r="L67" s="348">
        <v>0</v>
      </c>
      <c r="M67" s="348">
        <v>0</v>
      </c>
      <c r="N67" s="348">
        <v>0</v>
      </c>
      <c r="O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480.44060999999999</v>
      </c>
    </row>
    <row r="68" spans="1:25" s="342" customFormat="1" ht="15" customHeight="1" x14ac:dyDescent="0.2">
      <c r="A68" s="315"/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/>
      <c r="W68" s="348"/>
      <c r="X68" s="348"/>
      <c r="Y68" s="348"/>
    </row>
    <row r="69" spans="1:25" s="342" customFormat="1" ht="15" customHeight="1" x14ac:dyDescent="0.2">
      <c r="A69" s="1559" t="s">
        <v>3879</v>
      </c>
      <c r="B69" s="1381">
        <v>126531.75438999997</v>
      </c>
      <c r="C69" s="1381">
        <v>16789.242999999999</v>
      </c>
      <c r="D69" s="1381">
        <v>0</v>
      </c>
      <c r="E69" s="1381">
        <v>0</v>
      </c>
      <c r="F69" s="1381">
        <v>0</v>
      </c>
      <c r="G69" s="1381">
        <v>0</v>
      </c>
      <c r="H69" s="1381">
        <v>37374.789000000004</v>
      </c>
      <c r="I69" s="1381">
        <v>0</v>
      </c>
      <c r="J69" s="1381">
        <v>127435.91570999917</v>
      </c>
      <c r="K69" s="1381">
        <v>0</v>
      </c>
      <c r="L69" s="1381">
        <v>0</v>
      </c>
      <c r="M69" s="1381">
        <v>0</v>
      </c>
      <c r="N69" s="1381">
        <v>0</v>
      </c>
      <c r="O69" s="1381">
        <v>0</v>
      </c>
      <c r="P69" s="1381">
        <v>0</v>
      </c>
      <c r="Q69" s="1381">
        <v>0</v>
      </c>
      <c r="R69" s="1381">
        <v>0</v>
      </c>
      <c r="S69" s="1381">
        <v>0</v>
      </c>
      <c r="T69" s="1381">
        <v>0</v>
      </c>
      <c r="U69" s="1381">
        <v>0</v>
      </c>
      <c r="V69" s="1381">
        <v>0</v>
      </c>
      <c r="W69" s="1381">
        <v>0</v>
      </c>
      <c r="X69" s="1381">
        <v>0</v>
      </c>
      <c r="Y69" s="1381">
        <v>308131.70209999912</v>
      </c>
    </row>
    <row r="70" spans="1:25" s="342" customFormat="1" ht="15" customHeight="1" x14ac:dyDescent="0.2">
      <c r="A70" s="315" t="s">
        <v>1082</v>
      </c>
      <c r="B70" s="348">
        <v>126503.63296999998</v>
      </c>
      <c r="C70" s="348">
        <v>16626.053</v>
      </c>
      <c r="D70" s="348">
        <v>0</v>
      </c>
      <c r="E70" s="348">
        <v>0</v>
      </c>
      <c r="F70" s="348">
        <v>0</v>
      </c>
      <c r="G70" s="348">
        <v>0</v>
      </c>
      <c r="H70" s="348">
        <v>37374.789000000004</v>
      </c>
      <c r="I70" s="348">
        <v>0</v>
      </c>
      <c r="J70" s="348">
        <v>126960.41215999918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307464.88712999917</v>
      </c>
    </row>
    <row r="71" spans="1:25" s="342" customFormat="1" ht="15" customHeight="1" x14ac:dyDescent="0.2">
      <c r="A71" s="316" t="s">
        <v>727</v>
      </c>
      <c r="B71" s="348">
        <v>98340.991709999988</v>
      </c>
      <c r="C71" s="348">
        <v>16626.053</v>
      </c>
      <c r="D71" s="348">
        <v>0</v>
      </c>
      <c r="E71" s="348">
        <v>0</v>
      </c>
      <c r="F71" s="348">
        <v>0</v>
      </c>
      <c r="G71" s="348">
        <v>0</v>
      </c>
      <c r="H71" s="348">
        <v>33139.699000000001</v>
      </c>
      <c r="I71" s="348">
        <v>0</v>
      </c>
      <c r="J71" s="348">
        <v>99158.933539999154</v>
      </c>
      <c r="K71" s="348">
        <v>0</v>
      </c>
      <c r="L71" s="348">
        <v>0</v>
      </c>
      <c r="M71" s="348">
        <v>0</v>
      </c>
      <c r="N71" s="348">
        <v>0</v>
      </c>
      <c r="O71" s="348">
        <v>0</v>
      </c>
      <c r="P71" s="348">
        <v>0</v>
      </c>
      <c r="Q71" s="348">
        <v>0</v>
      </c>
      <c r="R71" s="348">
        <v>0</v>
      </c>
      <c r="S71" s="348">
        <v>0</v>
      </c>
      <c r="T71" s="348">
        <v>0</v>
      </c>
      <c r="U71" s="348">
        <v>0</v>
      </c>
      <c r="V71" s="348">
        <v>0</v>
      </c>
      <c r="W71" s="348">
        <v>0</v>
      </c>
      <c r="X71" s="348">
        <v>0</v>
      </c>
      <c r="Y71" s="348">
        <v>247265.67724999913</v>
      </c>
    </row>
    <row r="72" spans="1:25" s="342" customFormat="1" ht="15" customHeight="1" x14ac:dyDescent="0.2">
      <c r="A72" s="316" t="s">
        <v>1132</v>
      </c>
      <c r="B72" s="348">
        <v>1386.0930900000012</v>
      </c>
      <c r="C72" s="348">
        <v>0</v>
      </c>
      <c r="D72" s="348">
        <v>0</v>
      </c>
      <c r="E72" s="348">
        <v>0</v>
      </c>
      <c r="F72" s="348">
        <v>0</v>
      </c>
      <c r="G72" s="348">
        <v>0</v>
      </c>
      <c r="H72" s="348">
        <v>0</v>
      </c>
      <c r="I72" s="348">
        <v>0</v>
      </c>
      <c r="J72" s="348">
        <v>0</v>
      </c>
      <c r="K72" s="348">
        <v>0</v>
      </c>
      <c r="L72" s="348">
        <v>0</v>
      </c>
      <c r="M72" s="348">
        <v>0</v>
      </c>
      <c r="N72" s="348">
        <v>0</v>
      </c>
      <c r="O72" s="348">
        <v>0</v>
      </c>
      <c r="P72" s="348">
        <v>0</v>
      </c>
      <c r="Q72" s="348">
        <v>0</v>
      </c>
      <c r="R72" s="348">
        <v>0</v>
      </c>
      <c r="S72" s="348">
        <v>0</v>
      </c>
      <c r="T72" s="348">
        <v>0</v>
      </c>
      <c r="U72" s="348">
        <v>0</v>
      </c>
      <c r="V72" s="348">
        <v>0</v>
      </c>
      <c r="W72" s="348">
        <v>0</v>
      </c>
      <c r="X72" s="348">
        <v>0</v>
      </c>
      <c r="Y72" s="348">
        <v>1386.0930900000012</v>
      </c>
    </row>
    <row r="73" spans="1:25" s="342" customFormat="1" ht="15" customHeight="1" x14ac:dyDescent="0.2">
      <c r="A73" s="316" t="s">
        <v>1133</v>
      </c>
      <c r="B73" s="348">
        <v>26776.548170000002</v>
      </c>
      <c r="C73" s="348">
        <v>0</v>
      </c>
      <c r="D73" s="348">
        <v>0</v>
      </c>
      <c r="E73" s="348">
        <v>0</v>
      </c>
      <c r="F73" s="348">
        <v>0</v>
      </c>
      <c r="G73" s="348">
        <v>0</v>
      </c>
      <c r="H73" s="348">
        <v>4235.09</v>
      </c>
      <c r="I73" s="348">
        <v>0</v>
      </c>
      <c r="J73" s="348">
        <v>27801.478620000024</v>
      </c>
      <c r="K73" s="348">
        <v>0</v>
      </c>
      <c r="L73" s="348">
        <v>0</v>
      </c>
      <c r="M73" s="348">
        <v>0</v>
      </c>
      <c r="N73" s="348">
        <v>0</v>
      </c>
      <c r="O73" s="348">
        <v>0</v>
      </c>
      <c r="P73" s="348">
        <v>0</v>
      </c>
      <c r="Q73" s="348">
        <v>0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>
        <v>0</v>
      </c>
      <c r="X73" s="348">
        <v>0</v>
      </c>
      <c r="Y73" s="348">
        <v>58813.116790000029</v>
      </c>
    </row>
    <row r="74" spans="1:25" s="342" customFormat="1" ht="15" customHeight="1" x14ac:dyDescent="0.2">
      <c r="A74" s="315" t="s">
        <v>1482</v>
      </c>
      <c r="B74" s="348">
        <v>0</v>
      </c>
      <c r="C74" s="348">
        <v>163.19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O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163.19</v>
      </c>
    </row>
    <row r="75" spans="1:25" s="342" customFormat="1" ht="15" customHeight="1" x14ac:dyDescent="0.2">
      <c r="A75" s="316" t="s">
        <v>727</v>
      </c>
      <c r="B75" s="348">
        <v>0</v>
      </c>
      <c r="C75" s="348">
        <v>0</v>
      </c>
      <c r="D75" s="348">
        <v>0</v>
      </c>
      <c r="E75" s="348">
        <v>0</v>
      </c>
      <c r="F75" s="348">
        <v>0</v>
      </c>
      <c r="G75" s="348">
        <v>0</v>
      </c>
      <c r="H75" s="348">
        <v>0</v>
      </c>
      <c r="I75" s="348">
        <v>0</v>
      </c>
      <c r="J75" s="348">
        <v>0</v>
      </c>
      <c r="K75" s="348">
        <v>0</v>
      </c>
      <c r="L75" s="348">
        <v>0</v>
      </c>
      <c r="M75" s="348">
        <v>0</v>
      </c>
      <c r="N75" s="348">
        <v>0</v>
      </c>
      <c r="O75" s="348">
        <v>0</v>
      </c>
      <c r="P75" s="348">
        <v>0</v>
      </c>
      <c r="Q75" s="348">
        <v>0</v>
      </c>
      <c r="R75" s="348">
        <v>0</v>
      </c>
      <c r="S75" s="348">
        <v>0</v>
      </c>
      <c r="T75" s="348">
        <v>0</v>
      </c>
      <c r="U75" s="348">
        <v>0</v>
      </c>
      <c r="V75" s="348">
        <v>0</v>
      </c>
      <c r="W75" s="348">
        <v>0</v>
      </c>
      <c r="X75" s="348">
        <v>0</v>
      </c>
      <c r="Y75" s="348">
        <v>0</v>
      </c>
    </row>
    <row r="76" spans="1:25" s="342" customFormat="1" ht="15" customHeight="1" x14ac:dyDescent="0.2">
      <c r="A76" s="316" t="s">
        <v>1132</v>
      </c>
      <c r="B76" s="348">
        <v>0</v>
      </c>
      <c r="C76" s="348">
        <v>0</v>
      </c>
      <c r="D76" s="348">
        <v>0</v>
      </c>
      <c r="E76" s="348">
        <v>0</v>
      </c>
      <c r="F76" s="348">
        <v>0</v>
      </c>
      <c r="G76" s="348">
        <v>0</v>
      </c>
      <c r="H76" s="348">
        <v>0</v>
      </c>
      <c r="I76" s="348">
        <v>0</v>
      </c>
      <c r="J76" s="348">
        <v>0</v>
      </c>
      <c r="K76" s="348">
        <v>0</v>
      </c>
      <c r="L76" s="348">
        <v>0</v>
      </c>
      <c r="M76" s="348">
        <v>0</v>
      </c>
      <c r="N76" s="348">
        <v>0</v>
      </c>
      <c r="O76" s="348">
        <v>0</v>
      </c>
      <c r="P76" s="348">
        <v>0</v>
      </c>
      <c r="Q76" s="348">
        <v>0</v>
      </c>
      <c r="R76" s="348">
        <v>0</v>
      </c>
      <c r="S76" s="348">
        <v>0</v>
      </c>
      <c r="T76" s="348">
        <v>0</v>
      </c>
      <c r="U76" s="348">
        <v>0</v>
      </c>
      <c r="V76" s="348">
        <v>0</v>
      </c>
      <c r="W76" s="348">
        <v>0</v>
      </c>
      <c r="X76" s="348">
        <v>0</v>
      </c>
      <c r="Y76" s="348">
        <v>0</v>
      </c>
    </row>
    <row r="77" spans="1:25" s="342" customFormat="1" ht="15" customHeight="1" x14ac:dyDescent="0.2">
      <c r="A77" s="316" t="s">
        <v>1133</v>
      </c>
      <c r="B77" s="348">
        <v>0</v>
      </c>
      <c r="C77" s="348">
        <v>163.19</v>
      </c>
      <c r="D77" s="348">
        <v>0</v>
      </c>
      <c r="E77" s="348">
        <v>0</v>
      </c>
      <c r="F77" s="348">
        <v>0</v>
      </c>
      <c r="G77" s="348">
        <v>0</v>
      </c>
      <c r="H77" s="348">
        <v>0</v>
      </c>
      <c r="I77" s="348">
        <v>0</v>
      </c>
      <c r="J77" s="348">
        <v>0</v>
      </c>
      <c r="K77" s="348">
        <v>0</v>
      </c>
      <c r="L77" s="348">
        <v>0</v>
      </c>
      <c r="M77" s="348">
        <v>0</v>
      </c>
      <c r="N77" s="348">
        <v>0</v>
      </c>
      <c r="O77" s="348">
        <v>0</v>
      </c>
      <c r="P77" s="348">
        <v>0</v>
      </c>
      <c r="Q77" s="348">
        <v>0</v>
      </c>
      <c r="R77" s="348">
        <v>0</v>
      </c>
      <c r="S77" s="348">
        <v>0</v>
      </c>
      <c r="T77" s="348">
        <v>0</v>
      </c>
      <c r="U77" s="348">
        <v>0</v>
      </c>
      <c r="V77" s="348">
        <v>0</v>
      </c>
      <c r="W77" s="348">
        <v>0</v>
      </c>
      <c r="X77" s="348">
        <v>0</v>
      </c>
      <c r="Y77" s="348">
        <v>163.19</v>
      </c>
    </row>
    <row r="78" spans="1:25" s="342" customFormat="1" ht="15" customHeight="1" x14ac:dyDescent="0.2">
      <c r="A78" s="315" t="s">
        <v>1083</v>
      </c>
      <c r="B78" s="348">
        <v>28.121419999999997</v>
      </c>
      <c r="C78" s="348">
        <v>0</v>
      </c>
      <c r="D78" s="348">
        <v>0</v>
      </c>
      <c r="E78" s="348">
        <v>0</v>
      </c>
      <c r="F78" s="348">
        <v>0</v>
      </c>
      <c r="G78" s="348">
        <v>0</v>
      </c>
      <c r="H78" s="348">
        <v>0</v>
      </c>
      <c r="I78" s="348">
        <v>0</v>
      </c>
      <c r="J78" s="348">
        <v>475.50354999999996</v>
      </c>
      <c r="K78" s="348">
        <v>0</v>
      </c>
      <c r="L78" s="348">
        <v>0</v>
      </c>
      <c r="M78" s="348">
        <v>0</v>
      </c>
      <c r="N78" s="348">
        <v>0</v>
      </c>
      <c r="O78" s="348">
        <v>0</v>
      </c>
      <c r="P78" s="348">
        <v>0</v>
      </c>
      <c r="Q78" s="348">
        <v>0</v>
      </c>
      <c r="R78" s="348">
        <v>0</v>
      </c>
      <c r="S78" s="348">
        <v>0</v>
      </c>
      <c r="T78" s="348">
        <v>0</v>
      </c>
      <c r="U78" s="348">
        <v>0</v>
      </c>
      <c r="V78" s="348">
        <v>0</v>
      </c>
      <c r="W78" s="348">
        <v>0</v>
      </c>
      <c r="X78" s="348">
        <v>0</v>
      </c>
      <c r="Y78" s="348">
        <v>503.62496999999996</v>
      </c>
    </row>
    <row r="79" spans="1:25" s="342" customFormat="1" ht="15" customHeight="1" x14ac:dyDescent="0.2">
      <c r="A79" s="316" t="s">
        <v>727</v>
      </c>
      <c r="B79" s="348">
        <v>5.3179499999999997</v>
      </c>
      <c r="C79" s="348">
        <v>0</v>
      </c>
      <c r="D79" s="348">
        <v>0</v>
      </c>
      <c r="E79" s="348">
        <v>0</v>
      </c>
      <c r="F79" s="348">
        <v>0</v>
      </c>
      <c r="G79" s="348">
        <v>0</v>
      </c>
      <c r="H79" s="348">
        <v>0</v>
      </c>
      <c r="I79" s="348">
        <v>0</v>
      </c>
      <c r="J79" s="348">
        <v>33.72533</v>
      </c>
      <c r="K79" s="348">
        <v>0</v>
      </c>
      <c r="L79" s="348">
        <v>0</v>
      </c>
      <c r="M79" s="348">
        <v>0</v>
      </c>
      <c r="N79" s="348">
        <v>0</v>
      </c>
      <c r="O79" s="348">
        <v>0</v>
      </c>
      <c r="P79" s="348">
        <v>0</v>
      </c>
      <c r="Q79" s="348">
        <v>0</v>
      </c>
      <c r="R79" s="348">
        <v>0</v>
      </c>
      <c r="S79" s="348">
        <v>0</v>
      </c>
      <c r="T79" s="348">
        <v>0</v>
      </c>
      <c r="U79" s="348">
        <v>0</v>
      </c>
      <c r="V79" s="348">
        <v>0</v>
      </c>
      <c r="W79" s="348">
        <v>0</v>
      </c>
      <c r="X79" s="348">
        <v>0</v>
      </c>
      <c r="Y79" s="348">
        <v>39.043279999999996</v>
      </c>
    </row>
    <row r="80" spans="1:25" s="342" customFormat="1" ht="15" customHeight="1" x14ac:dyDescent="0.2">
      <c r="A80" s="316" t="s">
        <v>1132</v>
      </c>
      <c r="B80" s="348">
        <v>0</v>
      </c>
      <c r="C80" s="348">
        <v>0</v>
      </c>
      <c r="D80" s="348">
        <v>0</v>
      </c>
      <c r="E80" s="348">
        <v>0</v>
      </c>
      <c r="F80" s="348">
        <v>0</v>
      </c>
      <c r="G80" s="348">
        <v>0</v>
      </c>
      <c r="H80" s="348">
        <v>0</v>
      </c>
      <c r="I80" s="348">
        <v>0</v>
      </c>
      <c r="J80" s="348">
        <v>0</v>
      </c>
      <c r="K80" s="348">
        <v>0</v>
      </c>
      <c r="L80" s="348">
        <v>0</v>
      </c>
      <c r="M80" s="348">
        <v>0</v>
      </c>
      <c r="N80" s="348">
        <v>0</v>
      </c>
      <c r="O80" s="348">
        <v>0</v>
      </c>
      <c r="P80" s="348">
        <v>0</v>
      </c>
      <c r="Q80" s="348">
        <v>0</v>
      </c>
      <c r="R80" s="348">
        <v>0</v>
      </c>
      <c r="S80" s="348">
        <v>0</v>
      </c>
      <c r="T80" s="348">
        <v>0</v>
      </c>
      <c r="U80" s="348">
        <v>0</v>
      </c>
      <c r="V80" s="348">
        <v>0</v>
      </c>
      <c r="W80" s="348">
        <v>0</v>
      </c>
      <c r="X80" s="348">
        <v>0</v>
      </c>
      <c r="Y80" s="348">
        <v>0</v>
      </c>
    </row>
    <row r="81" spans="1:25" s="342" customFormat="1" ht="15" customHeight="1" thickBot="1" x14ac:dyDescent="0.25">
      <c r="A81" s="317" t="s">
        <v>1133</v>
      </c>
      <c r="B81" s="351">
        <v>22.803469999999997</v>
      </c>
      <c r="C81" s="351">
        <v>0</v>
      </c>
      <c r="D81" s="351">
        <v>0</v>
      </c>
      <c r="E81" s="351">
        <v>0</v>
      </c>
      <c r="F81" s="351">
        <v>0</v>
      </c>
      <c r="G81" s="351">
        <v>0</v>
      </c>
      <c r="H81" s="351">
        <v>0</v>
      </c>
      <c r="I81" s="351">
        <v>0</v>
      </c>
      <c r="J81" s="351">
        <v>441.77821999999998</v>
      </c>
      <c r="K81" s="351">
        <v>0</v>
      </c>
      <c r="L81" s="351">
        <v>0</v>
      </c>
      <c r="M81" s="351">
        <v>0</v>
      </c>
      <c r="N81" s="351">
        <v>0</v>
      </c>
      <c r="O81" s="351">
        <v>0</v>
      </c>
      <c r="P81" s="351">
        <v>0</v>
      </c>
      <c r="Q81" s="351">
        <v>0</v>
      </c>
      <c r="R81" s="351">
        <v>0</v>
      </c>
      <c r="S81" s="351">
        <v>0</v>
      </c>
      <c r="T81" s="351">
        <v>0</v>
      </c>
      <c r="U81" s="351">
        <v>0</v>
      </c>
      <c r="V81" s="351">
        <v>0</v>
      </c>
      <c r="W81" s="351">
        <v>0</v>
      </c>
      <c r="X81" s="351">
        <v>0</v>
      </c>
      <c r="Y81" s="351">
        <v>464.58168999999998</v>
      </c>
    </row>
    <row r="82" spans="1:25" s="763" customFormat="1" ht="15" customHeight="1" x14ac:dyDescent="0.2">
      <c r="A82" s="764"/>
      <c r="B82" s="765"/>
      <c r="C82" s="765"/>
      <c r="D82" s="765"/>
      <c r="E82" s="765"/>
      <c r="F82" s="765"/>
      <c r="G82" s="765"/>
      <c r="H82" s="765"/>
      <c r="I82" s="765"/>
      <c r="J82" s="765"/>
      <c r="K82" s="765"/>
      <c r="L82" s="765"/>
      <c r="M82" s="765"/>
      <c r="N82" s="765"/>
      <c r="O82" s="765"/>
      <c r="P82" s="765"/>
      <c r="Q82" s="765"/>
      <c r="R82" s="765"/>
      <c r="S82" s="765"/>
      <c r="T82" s="765"/>
      <c r="U82" s="765"/>
      <c r="V82" s="765"/>
      <c r="W82" s="765"/>
      <c r="X82" s="765"/>
      <c r="Y82" s="765"/>
    </row>
    <row r="83" spans="1:25" s="342" customFormat="1" x14ac:dyDescent="0.2">
      <c r="A83" s="767"/>
    </row>
    <row r="84" spans="1:25" s="342" customFormat="1" x14ac:dyDescent="0.2"/>
    <row r="85" spans="1:25" s="342" customFormat="1" x14ac:dyDescent="0.2"/>
    <row r="86" spans="1:25" s="342" customFormat="1" x14ac:dyDescent="0.2"/>
    <row r="87" spans="1:25" s="342" customFormat="1" x14ac:dyDescent="0.2"/>
    <row r="88" spans="1:25" s="342" customFormat="1" x14ac:dyDescent="0.2"/>
    <row r="89" spans="1:25" s="342" customFormat="1" x14ac:dyDescent="0.2"/>
    <row r="90" spans="1:25" s="342" customFormat="1" x14ac:dyDescent="0.2"/>
    <row r="91" spans="1:25" s="342" customFormat="1" x14ac:dyDescent="0.2"/>
    <row r="92" spans="1:25" s="342" customFormat="1" x14ac:dyDescent="0.2"/>
  </sheetData>
  <mergeCells count="2">
    <mergeCell ref="A5:J6"/>
    <mergeCell ref="K5:Y6"/>
  </mergeCells>
  <phoneticPr fontId="169" type="noConversion"/>
  <conditionalFormatting sqref="Y8">
    <cfRule type="expression" dxfId="91" priority="124" stopIfTrue="1">
      <formula>$BB8=1</formula>
    </cfRule>
  </conditionalFormatting>
  <conditionalFormatting sqref="Z8:AI8">
    <cfRule type="expression" dxfId="90" priority="123" stopIfTrue="1">
      <formula>$BE8=1</formula>
    </cfRule>
  </conditionalFormatting>
  <conditionalFormatting sqref="B8:N8">
    <cfRule type="expression" dxfId="89" priority="122" stopIfTrue="1">
      <formula>$BG8=1</formula>
    </cfRule>
  </conditionalFormatting>
  <conditionalFormatting sqref="CA8 W8:X8 O8:U8">
    <cfRule type="expression" dxfId="88" priority="12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0" min="2" max="8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A71"/>
  <sheetViews>
    <sheetView showGridLines="0" zoomScaleNormal="100" workbookViewId="0">
      <pane xSplit="1" ySplit="8" topLeftCell="B9" activePane="bottomRight" state="frozen"/>
      <selection activeCell="BV20" sqref="BV20"/>
      <selection pane="topRight" activeCell="BV20" sqref="BV20"/>
      <selection pane="bottomLeft" activeCell="BV20" sqref="BV20"/>
      <selection pane="bottomRight" activeCell="K7" sqref="K7"/>
    </sheetView>
  </sheetViews>
  <sheetFormatPr defaultRowHeight="12.75" x14ac:dyDescent="0.2"/>
  <cols>
    <col min="1" max="1" width="53.140625" style="341" customWidth="1"/>
    <col min="2" max="11" width="7.7109375" style="341" customWidth="1"/>
    <col min="12" max="12" width="8.7109375" style="341" customWidth="1"/>
    <col min="13" max="18" width="7.7109375" style="341" customWidth="1"/>
    <col min="19" max="20" width="8.85546875" style="341" customWidth="1"/>
    <col min="21" max="22" width="7.7109375" style="341" customWidth="1"/>
    <col min="23" max="23" width="7.7109375" style="342" customWidth="1"/>
    <col min="24" max="25" width="9.85546875" style="342" customWidth="1"/>
    <col min="26" max="16384" width="9.140625" style="341"/>
  </cols>
  <sheetData>
    <row r="1" spans="1:27" x14ac:dyDescent="0.2">
      <c r="A1" s="877" t="s">
        <v>624</v>
      </c>
    </row>
    <row r="2" spans="1:27" x14ac:dyDescent="0.2">
      <c r="A2" s="877" t="s">
        <v>625</v>
      </c>
    </row>
    <row r="3" spans="1:27" s="1050" customFormat="1" ht="15" customHeight="1" x14ac:dyDescent="0.2">
      <c r="A3" s="1132" t="s">
        <v>2238</v>
      </c>
      <c r="W3" s="1051"/>
      <c r="X3" s="1051"/>
      <c r="Y3" s="1133" t="s">
        <v>2239</v>
      </c>
    </row>
    <row r="4" spans="1:27" s="343" customFormat="1" ht="12" customHeight="1" x14ac:dyDescent="0.2">
      <c r="W4" s="344"/>
      <c r="X4" s="344"/>
      <c r="Y4" s="344"/>
    </row>
    <row r="5" spans="1:27" s="343" customFormat="1" ht="18" customHeight="1" x14ac:dyDescent="0.2">
      <c r="A5" s="1994" t="s">
        <v>1468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5" t="s">
        <v>3982</v>
      </c>
      <c r="L5" s="1995"/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  <c r="AA5" s="314"/>
    </row>
    <row r="6" spans="1:27" s="343" customFormat="1" ht="24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995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  <c r="AA6" s="314"/>
    </row>
    <row r="7" spans="1:27" s="343" customFormat="1" ht="12" customHeight="1" thickBot="1" x14ac:dyDescent="0.25">
      <c r="W7" s="344"/>
      <c r="X7" s="344"/>
      <c r="Y7" s="339" t="s">
        <v>1469</v>
      </c>
    </row>
    <row r="8" spans="1:27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</row>
    <row r="9" spans="1:27" s="1093" customFormat="1" ht="12" customHeight="1" x14ac:dyDescent="0.2">
      <c r="A9" s="1560" t="s">
        <v>3886</v>
      </c>
      <c r="B9" s="1561">
        <v>150</v>
      </c>
      <c r="C9" s="1561">
        <v>431</v>
      </c>
      <c r="D9" s="1561">
        <v>34492</v>
      </c>
      <c r="E9" s="1561">
        <v>10</v>
      </c>
      <c r="F9" s="1561">
        <v>34</v>
      </c>
      <c r="G9" s="1561">
        <v>1</v>
      </c>
      <c r="H9" s="1561">
        <v>227</v>
      </c>
      <c r="I9" s="1561">
        <v>42</v>
      </c>
      <c r="J9" s="1561">
        <v>322</v>
      </c>
      <c r="K9" s="1561">
        <v>2986</v>
      </c>
      <c r="L9" s="1561">
        <v>211104</v>
      </c>
      <c r="M9" s="1561">
        <v>10510</v>
      </c>
      <c r="N9" s="1561">
        <v>65195</v>
      </c>
      <c r="O9" s="1561">
        <v>17195</v>
      </c>
      <c r="P9" s="1561">
        <v>18404</v>
      </c>
      <c r="Q9" s="1561">
        <v>1445</v>
      </c>
      <c r="R9" s="1561">
        <v>6279</v>
      </c>
      <c r="S9" s="1561">
        <v>2968</v>
      </c>
      <c r="T9" s="1561">
        <v>2387</v>
      </c>
      <c r="U9" s="1561">
        <v>21527</v>
      </c>
      <c r="V9" s="1561">
        <v>29770</v>
      </c>
      <c r="W9" s="1561">
        <v>0</v>
      </c>
      <c r="X9" s="1561">
        <v>3651</v>
      </c>
      <c r="Y9" s="1561">
        <v>429130</v>
      </c>
    </row>
    <row r="10" spans="1:27" s="345" customFormat="1" ht="12" customHeight="1" x14ac:dyDescent="0.2">
      <c r="A10" s="782" t="s">
        <v>654</v>
      </c>
      <c r="B10" s="350">
        <v>9</v>
      </c>
      <c r="C10" s="350">
        <v>0</v>
      </c>
      <c r="D10" s="350">
        <v>15545</v>
      </c>
      <c r="E10" s="350">
        <v>5</v>
      </c>
      <c r="F10" s="350">
        <v>0</v>
      </c>
      <c r="G10" s="350">
        <v>0</v>
      </c>
      <c r="H10" s="350">
        <v>0</v>
      </c>
      <c r="I10" s="350">
        <v>3</v>
      </c>
      <c r="J10" s="350">
        <v>7</v>
      </c>
      <c r="K10" s="350">
        <v>1</v>
      </c>
      <c r="L10" s="350">
        <v>150994</v>
      </c>
      <c r="M10" s="350">
        <v>4765</v>
      </c>
      <c r="N10" s="350">
        <v>23846</v>
      </c>
      <c r="O10" s="350">
        <v>579</v>
      </c>
      <c r="P10" s="350">
        <v>26</v>
      </c>
      <c r="Q10" s="350">
        <v>1024</v>
      </c>
      <c r="R10" s="350">
        <v>42</v>
      </c>
      <c r="S10" s="350">
        <v>0</v>
      </c>
      <c r="T10" s="350">
        <v>20</v>
      </c>
      <c r="U10" s="350">
        <v>3</v>
      </c>
      <c r="V10" s="350">
        <v>22</v>
      </c>
      <c r="W10" s="350">
        <v>0</v>
      </c>
      <c r="X10" s="350">
        <v>8</v>
      </c>
      <c r="Y10" s="350">
        <v>196899</v>
      </c>
    </row>
    <row r="11" spans="1:27" s="347" customFormat="1" ht="12" customHeight="1" x14ac:dyDescent="0.2">
      <c r="A11" s="776" t="s">
        <v>655</v>
      </c>
      <c r="B11" s="346">
        <v>9</v>
      </c>
      <c r="C11" s="346">
        <v>0</v>
      </c>
      <c r="D11" s="346">
        <v>14823</v>
      </c>
      <c r="E11" s="346">
        <v>5</v>
      </c>
      <c r="F11" s="346">
        <v>0</v>
      </c>
      <c r="G11" s="346">
        <v>0</v>
      </c>
      <c r="H11" s="346">
        <v>0</v>
      </c>
      <c r="I11" s="346">
        <v>3</v>
      </c>
      <c r="J11" s="346">
        <v>1</v>
      </c>
      <c r="K11" s="346">
        <v>1</v>
      </c>
      <c r="L11" s="346">
        <v>129856</v>
      </c>
      <c r="M11" s="346">
        <v>4765</v>
      </c>
      <c r="N11" s="346">
        <v>24324</v>
      </c>
      <c r="O11" s="346">
        <v>0</v>
      </c>
      <c r="P11" s="346">
        <v>11</v>
      </c>
      <c r="Q11" s="346">
        <v>562</v>
      </c>
      <c r="R11" s="346">
        <v>29</v>
      </c>
      <c r="S11" s="346">
        <v>0</v>
      </c>
      <c r="T11" s="346">
        <v>20</v>
      </c>
      <c r="U11" s="346">
        <v>3</v>
      </c>
      <c r="V11" s="346">
        <v>22</v>
      </c>
      <c r="W11" s="346">
        <v>0</v>
      </c>
      <c r="X11" s="346">
        <v>8</v>
      </c>
      <c r="Y11" s="346">
        <v>174442</v>
      </c>
    </row>
    <row r="12" spans="1:27" s="342" customFormat="1" ht="12" customHeight="1" x14ac:dyDescent="0.2">
      <c r="A12" s="773" t="s">
        <v>656</v>
      </c>
      <c r="B12" s="348">
        <v>9</v>
      </c>
      <c r="C12" s="348">
        <v>0</v>
      </c>
      <c r="D12" s="348">
        <v>14823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  <c r="J12" s="348">
        <v>0</v>
      </c>
      <c r="K12" s="348">
        <v>0</v>
      </c>
      <c r="L12" s="348">
        <v>129856</v>
      </c>
      <c r="M12" s="348">
        <v>4757</v>
      </c>
      <c r="N12" s="348">
        <v>24323</v>
      </c>
      <c r="O12" s="348">
        <v>0</v>
      </c>
      <c r="P12" s="348">
        <v>0</v>
      </c>
      <c r="Q12" s="348">
        <v>562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174330</v>
      </c>
    </row>
    <row r="13" spans="1:27" s="342" customFormat="1" ht="12" customHeight="1" x14ac:dyDescent="0.2">
      <c r="A13" s="773" t="s">
        <v>726</v>
      </c>
      <c r="B13" s="348">
        <v>0</v>
      </c>
      <c r="C13" s="348">
        <v>0</v>
      </c>
      <c r="D13" s="348">
        <v>0</v>
      </c>
      <c r="E13" s="348">
        <v>0</v>
      </c>
      <c r="F13" s="348">
        <v>0</v>
      </c>
      <c r="G13" s="348">
        <v>0</v>
      </c>
      <c r="H13" s="348">
        <v>0</v>
      </c>
      <c r="I13" s="348">
        <v>1</v>
      </c>
      <c r="J13" s="348">
        <v>1</v>
      </c>
      <c r="K13" s="348">
        <v>0</v>
      </c>
      <c r="L13" s="348">
        <v>0</v>
      </c>
      <c r="M13" s="348">
        <v>0</v>
      </c>
      <c r="N13" s="348">
        <v>0</v>
      </c>
      <c r="O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2</v>
      </c>
    </row>
    <row r="14" spans="1:27" s="342" customFormat="1" ht="12" customHeight="1" x14ac:dyDescent="0.2">
      <c r="A14" s="773" t="s">
        <v>657</v>
      </c>
      <c r="B14" s="348">
        <v>0</v>
      </c>
      <c r="C14" s="348">
        <v>0</v>
      </c>
      <c r="D14" s="348">
        <v>0</v>
      </c>
      <c r="E14" s="348">
        <v>0</v>
      </c>
      <c r="F14" s="348">
        <v>0</v>
      </c>
      <c r="G14" s="348">
        <v>0</v>
      </c>
      <c r="H14" s="348">
        <v>0</v>
      </c>
      <c r="I14" s="348">
        <v>48</v>
      </c>
      <c r="J14" s="348">
        <v>58484</v>
      </c>
      <c r="K14" s="348">
        <v>0</v>
      </c>
      <c r="L14" s="348">
        <v>0</v>
      </c>
      <c r="M14" s="348">
        <v>0</v>
      </c>
      <c r="N14" s="348">
        <v>0</v>
      </c>
      <c r="O14" s="348">
        <v>0</v>
      </c>
      <c r="P14" s="348">
        <v>0</v>
      </c>
      <c r="Q14" s="348">
        <v>0</v>
      </c>
      <c r="R14" s="348">
        <v>0</v>
      </c>
      <c r="S14" s="348">
        <v>738378</v>
      </c>
      <c r="T14" s="348">
        <v>0</v>
      </c>
      <c r="U14" s="348">
        <v>0</v>
      </c>
      <c r="V14" s="348">
        <v>0</v>
      </c>
      <c r="W14" s="348">
        <v>139220</v>
      </c>
      <c r="X14" s="348">
        <v>0</v>
      </c>
      <c r="Y14" s="348">
        <v>936130</v>
      </c>
    </row>
    <row r="15" spans="1:27" s="342" customFormat="1" ht="12" customHeight="1" x14ac:dyDescent="0.2">
      <c r="A15" s="773" t="s">
        <v>658</v>
      </c>
      <c r="B15" s="348">
        <v>0</v>
      </c>
      <c r="C15" s="348">
        <v>0</v>
      </c>
      <c r="D15" s="348">
        <v>0</v>
      </c>
      <c r="E15" s="348">
        <v>5</v>
      </c>
      <c r="F15" s="348">
        <v>0</v>
      </c>
      <c r="G15" s="348">
        <v>0</v>
      </c>
      <c r="H15" s="348">
        <v>0</v>
      </c>
      <c r="I15" s="348">
        <v>2</v>
      </c>
      <c r="J15" s="348">
        <v>0</v>
      </c>
      <c r="K15" s="348">
        <v>1</v>
      </c>
      <c r="L15" s="348">
        <v>0</v>
      </c>
      <c r="M15" s="348">
        <v>8</v>
      </c>
      <c r="N15" s="348">
        <v>1</v>
      </c>
      <c r="O15" s="348">
        <v>0</v>
      </c>
      <c r="P15" s="348">
        <v>11</v>
      </c>
      <c r="Q15" s="348">
        <v>0</v>
      </c>
      <c r="R15" s="348">
        <v>29</v>
      </c>
      <c r="S15" s="348">
        <v>0</v>
      </c>
      <c r="T15" s="348">
        <v>20</v>
      </c>
      <c r="U15" s="348">
        <v>3</v>
      </c>
      <c r="V15" s="348">
        <v>22</v>
      </c>
      <c r="W15" s="348">
        <v>0</v>
      </c>
      <c r="X15" s="348">
        <v>8</v>
      </c>
      <c r="Y15" s="348">
        <v>110</v>
      </c>
    </row>
    <row r="16" spans="1:27" s="342" customFormat="1" ht="12" customHeight="1" x14ac:dyDescent="0.2">
      <c r="A16" s="773" t="s">
        <v>657</v>
      </c>
      <c r="B16" s="348">
        <v>0</v>
      </c>
      <c r="C16" s="348">
        <v>0</v>
      </c>
      <c r="D16" s="348">
        <v>0</v>
      </c>
      <c r="E16" s="348">
        <v>237596</v>
      </c>
      <c r="F16" s="348">
        <v>0</v>
      </c>
      <c r="G16" s="348">
        <v>0</v>
      </c>
      <c r="H16" s="348">
        <v>0</v>
      </c>
      <c r="I16" s="348">
        <v>194697</v>
      </c>
      <c r="J16" s="348">
        <v>0</v>
      </c>
      <c r="K16" s="348">
        <v>111</v>
      </c>
      <c r="L16" s="348">
        <v>0</v>
      </c>
      <c r="M16" s="348">
        <v>67233</v>
      </c>
      <c r="N16" s="348">
        <v>213938</v>
      </c>
      <c r="O16" s="348">
        <v>0</v>
      </c>
      <c r="P16" s="348">
        <v>402484</v>
      </c>
      <c r="Q16" s="348">
        <v>0</v>
      </c>
      <c r="R16" s="348">
        <v>493129</v>
      </c>
      <c r="S16" s="348">
        <v>0</v>
      </c>
      <c r="T16" s="348">
        <v>1692085</v>
      </c>
      <c r="U16" s="348">
        <v>72862</v>
      </c>
      <c r="V16" s="348">
        <v>0</v>
      </c>
      <c r="W16" s="348">
        <v>0</v>
      </c>
      <c r="X16" s="348">
        <v>3169537</v>
      </c>
      <c r="Y16" s="348">
        <v>6543672</v>
      </c>
    </row>
    <row r="17" spans="1:25" s="347" customFormat="1" ht="12" customHeight="1" x14ac:dyDescent="0.2">
      <c r="A17" s="772" t="s">
        <v>659</v>
      </c>
      <c r="B17" s="346">
        <v>0</v>
      </c>
      <c r="C17" s="346">
        <v>0</v>
      </c>
      <c r="D17" s="346">
        <v>674</v>
      </c>
      <c r="E17" s="346">
        <v>0</v>
      </c>
      <c r="F17" s="346">
        <v>0</v>
      </c>
      <c r="G17" s="346">
        <v>0</v>
      </c>
      <c r="H17" s="346">
        <v>0</v>
      </c>
      <c r="I17" s="346">
        <v>0</v>
      </c>
      <c r="J17" s="346">
        <v>0</v>
      </c>
      <c r="K17" s="346">
        <v>0</v>
      </c>
      <c r="L17" s="346">
        <v>21138</v>
      </c>
      <c r="M17" s="346">
        <v>0</v>
      </c>
      <c r="N17" s="346">
        <v>0</v>
      </c>
      <c r="O17" s="346">
        <v>0</v>
      </c>
      <c r="P17" s="346">
        <v>0</v>
      </c>
      <c r="Q17" s="346">
        <v>0</v>
      </c>
      <c r="R17" s="346">
        <v>9</v>
      </c>
      <c r="S17" s="346">
        <v>0</v>
      </c>
      <c r="T17" s="346">
        <v>0</v>
      </c>
      <c r="U17" s="346">
        <v>0</v>
      </c>
      <c r="V17" s="346">
        <v>0</v>
      </c>
      <c r="W17" s="346">
        <v>0</v>
      </c>
      <c r="X17" s="346">
        <v>0</v>
      </c>
      <c r="Y17" s="346">
        <v>21821</v>
      </c>
    </row>
    <row r="18" spans="1:25" s="342" customFormat="1" ht="12" customHeight="1" x14ac:dyDescent="0.2">
      <c r="A18" s="773" t="s">
        <v>656</v>
      </c>
      <c r="B18" s="348">
        <v>0</v>
      </c>
      <c r="C18" s="348">
        <v>0</v>
      </c>
      <c r="D18" s="348">
        <v>674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21138</v>
      </c>
      <c r="M18" s="348">
        <v>0</v>
      </c>
      <c r="N18" s="348">
        <v>0</v>
      </c>
      <c r="O18" s="348">
        <v>0</v>
      </c>
      <c r="P18" s="348">
        <v>0</v>
      </c>
      <c r="Q18" s="348">
        <v>0</v>
      </c>
      <c r="R18" s="348">
        <v>0</v>
      </c>
      <c r="S18" s="348">
        <v>0</v>
      </c>
      <c r="T18" s="348">
        <v>0</v>
      </c>
      <c r="U18" s="348">
        <v>0</v>
      </c>
      <c r="V18" s="348">
        <v>0</v>
      </c>
      <c r="W18" s="348">
        <v>0</v>
      </c>
      <c r="X18" s="348">
        <v>0</v>
      </c>
      <c r="Y18" s="348">
        <v>21812</v>
      </c>
    </row>
    <row r="19" spans="1:25" s="342" customFormat="1" ht="12" customHeight="1" x14ac:dyDescent="0.2">
      <c r="A19" s="773" t="s">
        <v>726</v>
      </c>
      <c r="B19" s="348">
        <v>0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O19" s="348">
        <v>0</v>
      </c>
      <c r="P19" s="348">
        <v>0</v>
      </c>
      <c r="Q19" s="348">
        <v>0</v>
      </c>
      <c r="R19" s="348">
        <v>0</v>
      </c>
      <c r="S19" s="348">
        <v>0</v>
      </c>
      <c r="T19" s="348">
        <v>0</v>
      </c>
      <c r="U19" s="348">
        <v>0</v>
      </c>
      <c r="V19" s="348">
        <v>0</v>
      </c>
      <c r="W19" s="348">
        <v>0</v>
      </c>
      <c r="X19" s="348">
        <v>0</v>
      </c>
      <c r="Y19" s="348">
        <v>0</v>
      </c>
    </row>
    <row r="20" spans="1:25" s="342" customFormat="1" ht="12" customHeight="1" x14ac:dyDescent="0.2">
      <c r="A20" s="773" t="s">
        <v>657</v>
      </c>
      <c r="B20" s="348">
        <v>0</v>
      </c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0</v>
      </c>
      <c r="K20" s="348">
        <v>0</v>
      </c>
      <c r="L20" s="348">
        <v>0</v>
      </c>
      <c r="M20" s="348">
        <v>0</v>
      </c>
      <c r="N20" s="348">
        <v>0</v>
      </c>
      <c r="O20" s="348">
        <v>0</v>
      </c>
      <c r="P20" s="348">
        <v>0</v>
      </c>
      <c r="Q20" s="348">
        <v>0</v>
      </c>
      <c r="R20" s="348">
        <v>0</v>
      </c>
      <c r="S20" s="348">
        <v>387465</v>
      </c>
      <c r="T20" s="348">
        <v>0</v>
      </c>
      <c r="U20" s="348">
        <v>0</v>
      </c>
      <c r="V20" s="348">
        <v>0</v>
      </c>
      <c r="W20" s="348">
        <v>0</v>
      </c>
      <c r="X20" s="348">
        <v>0</v>
      </c>
      <c r="Y20" s="348">
        <v>387465</v>
      </c>
    </row>
    <row r="21" spans="1:25" s="342" customFormat="1" ht="12" customHeight="1" x14ac:dyDescent="0.2">
      <c r="A21" s="773" t="s">
        <v>658</v>
      </c>
      <c r="B21" s="348">
        <v>0</v>
      </c>
      <c r="C21" s="348">
        <v>0</v>
      </c>
      <c r="D21" s="348">
        <v>0</v>
      </c>
      <c r="E21" s="348">
        <v>0</v>
      </c>
      <c r="F21" s="348">
        <v>0</v>
      </c>
      <c r="G21" s="348">
        <v>0</v>
      </c>
      <c r="H21" s="348">
        <v>0</v>
      </c>
      <c r="I21" s="348">
        <v>0</v>
      </c>
      <c r="J21" s="348">
        <v>0</v>
      </c>
      <c r="K21" s="348">
        <v>0</v>
      </c>
      <c r="L21" s="348">
        <v>0</v>
      </c>
      <c r="M21" s="348">
        <v>0</v>
      </c>
      <c r="N21" s="348">
        <v>0</v>
      </c>
      <c r="O21" s="348">
        <v>0</v>
      </c>
      <c r="P21" s="348">
        <v>0</v>
      </c>
      <c r="Q21" s="348">
        <v>0</v>
      </c>
      <c r="R21" s="348">
        <v>9</v>
      </c>
      <c r="S21" s="348">
        <v>0</v>
      </c>
      <c r="T21" s="348">
        <v>0</v>
      </c>
      <c r="U21" s="348">
        <v>0</v>
      </c>
      <c r="V21" s="348">
        <v>0</v>
      </c>
      <c r="W21" s="348">
        <v>0</v>
      </c>
      <c r="X21" s="348">
        <v>0</v>
      </c>
      <c r="Y21" s="348">
        <v>9</v>
      </c>
    </row>
    <row r="22" spans="1:25" s="342" customFormat="1" ht="12" customHeight="1" x14ac:dyDescent="0.2">
      <c r="A22" s="773" t="s">
        <v>657</v>
      </c>
      <c r="B22" s="348">
        <v>0</v>
      </c>
      <c r="C22" s="348">
        <v>0</v>
      </c>
      <c r="D22" s="348">
        <v>0</v>
      </c>
      <c r="E22" s="348">
        <v>0</v>
      </c>
      <c r="F22" s="348">
        <v>0</v>
      </c>
      <c r="G22" s="348">
        <v>0</v>
      </c>
      <c r="H22" s="348">
        <v>0</v>
      </c>
      <c r="I22" s="348">
        <v>0</v>
      </c>
      <c r="J22" s="348">
        <v>0</v>
      </c>
      <c r="K22" s="348">
        <v>0</v>
      </c>
      <c r="L22" s="348">
        <v>0</v>
      </c>
      <c r="M22" s="348">
        <v>0</v>
      </c>
      <c r="N22" s="348">
        <v>0</v>
      </c>
      <c r="O22" s="348">
        <v>0</v>
      </c>
      <c r="P22" s="348">
        <v>0</v>
      </c>
      <c r="Q22" s="348">
        <v>0</v>
      </c>
      <c r="R22" s="348">
        <v>69099</v>
      </c>
      <c r="S22" s="348">
        <v>0</v>
      </c>
      <c r="T22" s="348">
        <v>0</v>
      </c>
      <c r="U22" s="348">
        <v>0</v>
      </c>
      <c r="V22" s="348">
        <v>339120</v>
      </c>
      <c r="W22" s="348">
        <v>0</v>
      </c>
      <c r="X22" s="348">
        <v>0</v>
      </c>
      <c r="Y22" s="348">
        <v>408219</v>
      </c>
    </row>
    <row r="23" spans="1:25" s="347" customFormat="1" ht="12" customHeight="1" x14ac:dyDescent="0.2">
      <c r="A23" s="772" t="s">
        <v>660</v>
      </c>
      <c r="B23" s="346">
        <v>0</v>
      </c>
      <c r="C23" s="346">
        <v>0</v>
      </c>
      <c r="D23" s="346">
        <v>48</v>
      </c>
      <c r="E23" s="346">
        <v>0</v>
      </c>
      <c r="F23" s="346">
        <v>0</v>
      </c>
      <c r="G23" s="346">
        <v>0</v>
      </c>
      <c r="H23" s="346">
        <v>0</v>
      </c>
      <c r="I23" s="346">
        <v>0</v>
      </c>
      <c r="J23" s="346">
        <v>6</v>
      </c>
      <c r="K23" s="346">
        <v>0</v>
      </c>
      <c r="L23" s="346">
        <v>0</v>
      </c>
      <c r="M23" s="346">
        <v>0</v>
      </c>
      <c r="N23" s="346">
        <v>-478</v>
      </c>
      <c r="O23" s="346">
        <v>579</v>
      </c>
      <c r="P23" s="346">
        <v>15</v>
      </c>
      <c r="Q23" s="346">
        <v>462</v>
      </c>
      <c r="R23" s="346">
        <v>4</v>
      </c>
      <c r="S23" s="346">
        <v>0</v>
      </c>
      <c r="T23" s="346">
        <v>0</v>
      </c>
      <c r="U23" s="346">
        <v>0</v>
      </c>
      <c r="V23" s="346">
        <v>0</v>
      </c>
      <c r="W23" s="346">
        <v>0</v>
      </c>
      <c r="X23" s="346">
        <v>0</v>
      </c>
      <c r="Y23" s="346">
        <v>636</v>
      </c>
    </row>
    <row r="24" spans="1:25" s="342" customFormat="1" ht="12" customHeight="1" x14ac:dyDescent="0.2">
      <c r="A24" s="773" t="s">
        <v>656</v>
      </c>
      <c r="B24" s="348">
        <v>0</v>
      </c>
      <c r="C24" s="348">
        <v>0</v>
      </c>
      <c r="D24" s="348">
        <v>48</v>
      </c>
      <c r="E24" s="348">
        <v>0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0</v>
      </c>
      <c r="L24" s="348">
        <v>0</v>
      </c>
      <c r="M24" s="348">
        <v>0</v>
      </c>
      <c r="N24" s="348">
        <v>-478</v>
      </c>
      <c r="O24" s="348">
        <v>579</v>
      </c>
      <c r="P24" s="348">
        <v>0</v>
      </c>
      <c r="Q24" s="348">
        <v>462</v>
      </c>
      <c r="R24" s="348">
        <v>0</v>
      </c>
      <c r="S24" s="348">
        <v>0</v>
      </c>
      <c r="T24" s="348">
        <v>0</v>
      </c>
      <c r="U24" s="348">
        <v>0</v>
      </c>
      <c r="V24" s="348">
        <v>0</v>
      </c>
      <c r="W24" s="348">
        <v>0</v>
      </c>
      <c r="X24" s="348">
        <v>0</v>
      </c>
      <c r="Y24" s="348">
        <v>611</v>
      </c>
    </row>
    <row r="25" spans="1:25" s="342" customFormat="1" ht="12" customHeight="1" x14ac:dyDescent="0.2">
      <c r="A25" s="773" t="s">
        <v>726</v>
      </c>
      <c r="B25" s="348">
        <v>0</v>
      </c>
      <c r="C25" s="348">
        <v>0</v>
      </c>
      <c r="D25" s="348">
        <v>0</v>
      </c>
      <c r="E25" s="348">
        <v>0</v>
      </c>
      <c r="F25" s="348">
        <v>0</v>
      </c>
      <c r="G25" s="348">
        <v>0</v>
      </c>
      <c r="H25" s="348">
        <v>0</v>
      </c>
      <c r="I25" s="348">
        <v>0</v>
      </c>
      <c r="J25" s="348">
        <v>6</v>
      </c>
      <c r="K25" s="348">
        <v>0</v>
      </c>
      <c r="L25" s="348">
        <v>0</v>
      </c>
      <c r="M25" s="348">
        <v>0</v>
      </c>
      <c r="N25" s="348">
        <v>0</v>
      </c>
      <c r="O25" s="348">
        <v>0</v>
      </c>
      <c r="P25" s="348">
        <v>0</v>
      </c>
      <c r="Q25" s="348">
        <v>0</v>
      </c>
      <c r="R25" s="348">
        <v>0</v>
      </c>
      <c r="S25" s="348">
        <v>0</v>
      </c>
      <c r="T25" s="348">
        <v>0</v>
      </c>
      <c r="U25" s="348">
        <v>0</v>
      </c>
      <c r="V25" s="348">
        <v>0</v>
      </c>
      <c r="W25" s="348">
        <v>0</v>
      </c>
      <c r="X25" s="348">
        <v>0</v>
      </c>
      <c r="Y25" s="348">
        <v>6</v>
      </c>
    </row>
    <row r="26" spans="1:25" s="342" customFormat="1" ht="12" customHeight="1" x14ac:dyDescent="0.2">
      <c r="A26" s="773" t="s">
        <v>657</v>
      </c>
      <c r="B26" s="348">
        <v>0</v>
      </c>
      <c r="C26" s="348">
        <v>0</v>
      </c>
      <c r="D26" s="348">
        <v>0</v>
      </c>
      <c r="E26" s="348">
        <v>0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0</v>
      </c>
      <c r="N26" s="348">
        <v>0</v>
      </c>
      <c r="O26" s="348">
        <v>0</v>
      </c>
      <c r="P26" s="348">
        <v>0</v>
      </c>
      <c r="Q26" s="348">
        <v>0</v>
      </c>
      <c r="R26" s="348">
        <v>0</v>
      </c>
      <c r="S26" s="348">
        <v>-129512</v>
      </c>
      <c r="T26" s="348">
        <v>0</v>
      </c>
      <c r="U26" s="348">
        <v>0</v>
      </c>
      <c r="V26" s="348">
        <v>0</v>
      </c>
      <c r="W26" s="348">
        <v>0</v>
      </c>
      <c r="X26" s="348">
        <v>0</v>
      </c>
      <c r="Y26" s="348">
        <v>-129512</v>
      </c>
    </row>
    <row r="27" spans="1:25" s="342" customFormat="1" ht="12" customHeight="1" x14ac:dyDescent="0.2">
      <c r="A27" s="773" t="s">
        <v>658</v>
      </c>
      <c r="B27" s="348">
        <v>0</v>
      </c>
      <c r="C27" s="348">
        <v>0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348">
        <v>0</v>
      </c>
      <c r="N27" s="348">
        <v>0</v>
      </c>
      <c r="O27" s="348">
        <v>0</v>
      </c>
      <c r="P27" s="348">
        <v>15</v>
      </c>
      <c r="Q27" s="348">
        <v>0</v>
      </c>
      <c r="R27" s="348">
        <v>4</v>
      </c>
      <c r="S27" s="348">
        <v>0</v>
      </c>
      <c r="T27" s="348">
        <v>0</v>
      </c>
      <c r="U27" s="348">
        <v>0</v>
      </c>
      <c r="V27" s="348">
        <v>0</v>
      </c>
      <c r="W27" s="348">
        <v>0</v>
      </c>
      <c r="X27" s="348">
        <v>0</v>
      </c>
      <c r="Y27" s="348">
        <v>19</v>
      </c>
    </row>
    <row r="28" spans="1:25" s="342" customFormat="1" ht="12" customHeight="1" x14ac:dyDescent="0.2">
      <c r="A28" s="773" t="s">
        <v>657</v>
      </c>
      <c r="B28" s="348">
        <v>0</v>
      </c>
      <c r="C28" s="348">
        <v>0</v>
      </c>
      <c r="D28" s="348">
        <v>0</v>
      </c>
      <c r="E28" s="348">
        <v>0</v>
      </c>
      <c r="F28" s="348">
        <v>0</v>
      </c>
      <c r="G28" s="348">
        <v>0</v>
      </c>
      <c r="H28" s="348">
        <v>0</v>
      </c>
      <c r="I28" s="348">
        <v>0</v>
      </c>
      <c r="J28" s="348">
        <v>0</v>
      </c>
      <c r="K28" s="348">
        <v>0</v>
      </c>
      <c r="L28" s="348">
        <v>0</v>
      </c>
      <c r="M28" s="348">
        <v>0</v>
      </c>
      <c r="N28" s="348">
        <v>-13646</v>
      </c>
      <c r="O28" s="348">
        <v>0</v>
      </c>
      <c r="P28" s="348">
        <v>0</v>
      </c>
      <c r="Q28" s="348">
        <v>0</v>
      </c>
      <c r="R28" s="348">
        <v>9</v>
      </c>
      <c r="S28" s="348">
        <v>0</v>
      </c>
      <c r="T28" s="348">
        <v>0</v>
      </c>
      <c r="U28" s="348">
        <v>0</v>
      </c>
      <c r="V28" s="348">
        <v>137532</v>
      </c>
      <c r="W28" s="348">
        <v>0</v>
      </c>
      <c r="X28" s="348">
        <v>0</v>
      </c>
      <c r="Y28" s="348">
        <v>123895</v>
      </c>
    </row>
    <row r="29" spans="1:25" s="342" customFormat="1" ht="12" customHeight="1" x14ac:dyDescent="0.2">
      <c r="A29" s="772" t="s">
        <v>143</v>
      </c>
      <c r="B29" s="350">
        <v>0</v>
      </c>
      <c r="C29" s="350">
        <v>0</v>
      </c>
      <c r="D29" s="350">
        <v>0</v>
      </c>
      <c r="E29" s="350">
        <v>0</v>
      </c>
      <c r="F29" s="350">
        <v>0</v>
      </c>
      <c r="G29" s="350">
        <v>0</v>
      </c>
      <c r="H29" s="350">
        <v>0</v>
      </c>
      <c r="I29" s="350">
        <v>0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0</v>
      </c>
      <c r="Q29" s="350">
        <v>0</v>
      </c>
      <c r="R29" s="350">
        <v>0</v>
      </c>
      <c r="S29" s="350">
        <v>0</v>
      </c>
      <c r="T29" s="350">
        <v>0</v>
      </c>
      <c r="U29" s="350">
        <v>0</v>
      </c>
      <c r="V29" s="350">
        <v>0</v>
      </c>
      <c r="W29" s="350">
        <v>0</v>
      </c>
      <c r="X29" s="350">
        <v>0</v>
      </c>
      <c r="Y29" s="346">
        <v>0</v>
      </c>
    </row>
    <row r="30" spans="1:25" s="342" customFormat="1" ht="12" customHeight="1" x14ac:dyDescent="0.2">
      <c r="A30" s="773" t="s">
        <v>656</v>
      </c>
      <c r="B30" s="348">
        <v>0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>
        <v>0</v>
      </c>
      <c r="X30" s="348">
        <v>0</v>
      </c>
      <c r="Y30" s="348">
        <v>0</v>
      </c>
    </row>
    <row r="31" spans="1:25" s="342" customFormat="1" ht="12" customHeight="1" x14ac:dyDescent="0.2">
      <c r="A31" s="773" t="s">
        <v>726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>
        <v>0</v>
      </c>
      <c r="X31" s="348">
        <v>0</v>
      </c>
      <c r="Y31" s="348">
        <v>0</v>
      </c>
    </row>
    <row r="32" spans="1:25" s="342" customFormat="1" ht="12" customHeight="1" x14ac:dyDescent="0.2">
      <c r="A32" s="773" t="s">
        <v>657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O32" s="348">
        <v>0</v>
      </c>
      <c r="P32" s="348">
        <v>0</v>
      </c>
      <c r="Q32" s="348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>
        <v>0</v>
      </c>
      <c r="X32" s="348">
        <v>0</v>
      </c>
      <c r="Y32" s="348">
        <v>0</v>
      </c>
    </row>
    <row r="33" spans="1:25" s="342" customFormat="1" ht="12" customHeight="1" x14ac:dyDescent="0.2">
      <c r="A33" s="773" t="s">
        <v>658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O33" s="348">
        <v>0</v>
      </c>
      <c r="P33" s="348">
        <v>0</v>
      </c>
      <c r="Q33" s="348">
        <v>0</v>
      </c>
      <c r="R33" s="348">
        <v>0</v>
      </c>
      <c r="S33" s="348">
        <v>0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8">
        <v>0</v>
      </c>
    </row>
    <row r="34" spans="1:25" s="342" customFormat="1" ht="12" customHeight="1" x14ac:dyDescent="0.2">
      <c r="A34" s="773" t="s">
        <v>657</v>
      </c>
      <c r="B34" s="348">
        <v>0</v>
      </c>
      <c r="C34" s="348">
        <v>0</v>
      </c>
      <c r="D34" s="348">
        <v>0</v>
      </c>
      <c r="E34" s="348">
        <v>0</v>
      </c>
      <c r="F34" s="348">
        <v>0</v>
      </c>
      <c r="G34" s="348">
        <v>0</v>
      </c>
      <c r="H34" s="348">
        <v>0</v>
      </c>
      <c r="I34" s="348">
        <v>0</v>
      </c>
      <c r="J34" s="348">
        <v>0</v>
      </c>
      <c r="K34" s="348">
        <v>0</v>
      </c>
      <c r="L34" s="348">
        <v>0</v>
      </c>
      <c r="M34" s="348">
        <v>0</v>
      </c>
      <c r="N34" s="348">
        <v>0</v>
      </c>
      <c r="O34" s="348">
        <v>0</v>
      </c>
      <c r="P34" s="348">
        <v>0</v>
      </c>
      <c r="Q34" s="348">
        <v>0</v>
      </c>
      <c r="R34" s="348">
        <v>0</v>
      </c>
      <c r="S34" s="348">
        <v>0</v>
      </c>
      <c r="T34" s="348">
        <v>0</v>
      </c>
      <c r="U34" s="348">
        <v>0</v>
      </c>
      <c r="V34" s="348">
        <v>0</v>
      </c>
      <c r="W34" s="348">
        <v>0</v>
      </c>
      <c r="X34" s="348">
        <v>0</v>
      </c>
      <c r="Y34" s="348">
        <v>0</v>
      </c>
    </row>
    <row r="35" spans="1:25" s="347" customFormat="1" ht="12" customHeight="1" x14ac:dyDescent="0.2">
      <c r="A35" s="772" t="s">
        <v>144</v>
      </c>
      <c r="B35" s="346">
        <v>0</v>
      </c>
      <c r="C35" s="346">
        <v>0</v>
      </c>
      <c r="D35" s="346">
        <v>0</v>
      </c>
      <c r="E35" s="346">
        <v>0</v>
      </c>
      <c r="F35" s="346">
        <v>0</v>
      </c>
      <c r="G35" s="346">
        <v>0</v>
      </c>
      <c r="H35" s="346">
        <v>0</v>
      </c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6">
        <v>0</v>
      </c>
      <c r="Y35" s="346">
        <v>0</v>
      </c>
    </row>
    <row r="36" spans="1:25" s="342" customFormat="1" ht="12" customHeight="1" x14ac:dyDescent="0.2">
      <c r="A36" s="773" t="s">
        <v>656</v>
      </c>
      <c r="B36" s="353">
        <v>0</v>
      </c>
      <c r="C36" s="353">
        <v>0</v>
      </c>
      <c r="D36" s="353">
        <v>0</v>
      </c>
      <c r="E36" s="353">
        <v>0</v>
      </c>
      <c r="F36" s="353">
        <v>0</v>
      </c>
      <c r="G36" s="353">
        <v>0</v>
      </c>
      <c r="H36" s="353">
        <v>0</v>
      </c>
      <c r="I36" s="353">
        <v>0</v>
      </c>
      <c r="J36" s="353">
        <v>0</v>
      </c>
      <c r="K36" s="353">
        <v>0</v>
      </c>
      <c r="L36" s="353">
        <v>0</v>
      </c>
      <c r="M36" s="353">
        <v>0</v>
      </c>
      <c r="N36" s="353">
        <v>0</v>
      </c>
      <c r="O36" s="353">
        <v>0</v>
      </c>
      <c r="P36" s="353">
        <v>0</v>
      </c>
      <c r="Q36" s="353">
        <v>0</v>
      </c>
      <c r="R36" s="353">
        <v>0</v>
      </c>
      <c r="S36" s="353">
        <v>0</v>
      </c>
      <c r="T36" s="353">
        <v>0</v>
      </c>
      <c r="U36" s="353">
        <v>0</v>
      </c>
      <c r="V36" s="353">
        <v>0</v>
      </c>
      <c r="W36" s="353">
        <v>0</v>
      </c>
      <c r="X36" s="353">
        <v>0</v>
      </c>
      <c r="Y36" s="353">
        <v>0</v>
      </c>
    </row>
    <row r="37" spans="1:25" s="342" customFormat="1" ht="12" customHeight="1" x14ac:dyDescent="0.2">
      <c r="A37" s="773" t="s">
        <v>726</v>
      </c>
      <c r="B37" s="348">
        <v>0</v>
      </c>
      <c r="C37" s="348">
        <v>0</v>
      </c>
      <c r="D37" s="348">
        <v>0</v>
      </c>
      <c r="E37" s="348">
        <v>0</v>
      </c>
      <c r="F37" s="348">
        <v>0</v>
      </c>
      <c r="G37" s="348">
        <v>0</v>
      </c>
      <c r="H37" s="348">
        <v>0</v>
      </c>
      <c r="I37" s="348">
        <v>0</v>
      </c>
      <c r="J37" s="348">
        <v>0</v>
      </c>
      <c r="K37" s="348">
        <v>0</v>
      </c>
      <c r="L37" s="348">
        <v>0</v>
      </c>
      <c r="M37" s="348">
        <v>0</v>
      </c>
      <c r="N37" s="348">
        <v>0</v>
      </c>
      <c r="O37" s="348">
        <v>0</v>
      </c>
      <c r="P37" s="348">
        <v>0</v>
      </c>
      <c r="Q37" s="348">
        <v>0</v>
      </c>
      <c r="R37" s="348">
        <v>0</v>
      </c>
      <c r="S37" s="348">
        <v>0</v>
      </c>
      <c r="T37" s="348">
        <v>0</v>
      </c>
      <c r="U37" s="348">
        <v>0</v>
      </c>
      <c r="V37" s="348">
        <v>0</v>
      </c>
      <c r="W37" s="348">
        <v>0</v>
      </c>
      <c r="X37" s="348">
        <v>0</v>
      </c>
      <c r="Y37" s="348">
        <v>0</v>
      </c>
    </row>
    <row r="38" spans="1:25" s="342" customFormat="1" ht="12" customHeight="1" x14ac:dyDescent="0.2">
      <c r="A38" s="773" t="s">
        <v>657</v>
      </c>
      <c r="B38" s="348">
        <v>0</v>
      </c>
      <c r="C38" s="348">
        <v>0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</row>
    <row r="39" spans="1:25" s="342" customFormat="1" ht="12" customHeight="1" x14ac:dyDescent="0.2">
      <c r="A39" s="773" t="s">
        <v>658</v>
      </c>
      <c r="B39" s="348">
        <v>0</v>
      </c>
      <c r="C39" s="348">
        <v>0</v>
      </c>
      <c r="D39" s="348">
        <v>0</v>
      </c>
      <c r="E39" s="348">
        <v>0</v>
      </c>
      <c r="F39" s="348">
        <v>0</v>
      </c>
      <c r="G39" s="348">
        <v>0</v>
      </c>
      <c r="H39" s="348">
        <v>0</v>
      </c>
      <c r="I39" s="348">
        <v>0</v>
      </c>
      <c r="J39" s="348">
        <v>0</v>
      </c>
      <c r="K39" s="348">
        <v>0</v>
      </c>
      <c r="L39" s="348">
        <v>0</v>
      </c>
      <c r="M39" s="348">
        <v>0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>
        <v>0</v>
      </c>
      <c r="X39" s="348">
        <v>0</v>
      </c>
      <c r="Y39" s="348">
        <v>0</v>
      </c>
    </row>
    <row r="40" spans="1:25" s="342" customFormat="1" ht="12" customHeight="1" x14ac:dyDescent="0.2">
      <c r="A40" s="773" t="s">
        <v>657</v>
      </c>
      <c r="B40" s="348">
        <v>0</v>
      </c>
      <c r="C40" s="348">
        <v>0</v>
      </c>
      <c r="D40" s="348">
        <v>0</v>
      </c>
      <c r="E40" s="348">
        <v>0</v>
      </c>
      <c r="F40" s="348">
        <v>0</v>
      </c>
      <c r="G40" s="348">
        <v>0</v>
      </c>
      <c r="H40" s="348">
        <v>0</v>
      </c>
      <c r="I40" s="348">
        <v>0</v>
      </c>
      <c r="J40" s="348">
        <v>0</v>
      </c>
      <c r="K40" s="348">
        <v>0</v>
      </c>
      <c r="L40" s="348">
        <v>0</v>
      </c>
      <c r="M40" s="348">
        <v>0</v>
      </c>
      <c r="N40" s="348">
        <v>0</v>
      </c>
      <c r="O40" s="348">
        <v>0</v>
      </c>
      <c r="P40" s="348">
        <v>0</v>
      </c>
      <c r="Q40" s="348">
        <v>0</v>
      </c>
      <c r="R40" s="348">
        <v>0</v>
      </c>
      <c r="S40" s="348">
        <v>0</v>
      </c>
      <c r="T40" s="348">
        <v>0</v>
      </c>
      <c r="U40" s="348">
        <v>0</v>
      </c>
      <c r="V40" s="348">
        <v>0</v>
      </c>
      <c r="W40" s="348">
        <v>0</v>
      </c>
      <c r="X40" s="348">
        <v>0</v>
      </c>
      <c r="Y40" s="348">
        <v>0</v>
      </c>
    </row>
    <row r="41" spans="1:25" s="345" customFormat="1" ht="12" customHeight="1" x14ac:dyDescent="0.2">
      <c r="A41" s="775" t="s">
        <v>83</v>
      </c>
      <c r="B41" s="350">
        <v>141</v>
      </c>
      <c r="C41" s="350">
        <v>431</v>
      </c>
      <c r="D41" s="350">
        <v>18947</v>
      </c>
      <c r="E41" s="350">
        <v>5</v>
      </c>
      <c r="F41" s="350">
        <v>34</v>
      </c>
      <c r="G41" s="350">
        <v>1</v>
      </c>
      <c r="H41" s="350">
        <v>227</v>
      </c>
      <c r="I41" s="350">
        <v>39</v>
      </c>
      <c r="J41" s="350">
        <v>315</v>
      </c>
      <c r="K41" s="350">
        <v>2985</v>
      </c>
      <c r="L41" s="350">
        <v>60110</v>
      </c>
      <c r="M41" s="350">
        <v>5745</v>
      </c>
      <c r="N41" s="350">
        <v>41349</v>
      </c>
      <c r="O41" s="350">
        <v>16616</v>
      </c>
      <c r="P41" s="350">
        <v>18378</v>
      </c>
      <c r="Q41" s="350">
        <v>421</v>
      </c>
      <c r="R41" s="350">
        <v>6237</v>
      </c>
      <c r="S41" s="350">
        <v>2968</v>
      </c>
      <c r="T41" s="350">
        <v>2367</v>
      </c>
      <c r="U41" s="350">
        <v>21524</v>
      </c>
      <c r="V41" s="350">
        <v>29748</v>
      </c>
      <c r="W41" s="350">
        <v>0</v>
      </c>
      <c r="X41" s="350">
        <v>3643</v>
      </c>
      <c r="Y41" s="350">
        <v>232231</v>
      </c>
    </row>
    <row r="42" spans="1:25" s="347" customFormat="1" ht="12" customHeight="1" x14ac:dyDescent="0.2">
      <c r="A42" s="776" t="s">
        <v>655</v>
      </c>
      <c r="B42" s="346">
        <v>141</v>
      </c>
      <c r="C42" s="346">
        <v>93</v>
      </c>
      <c r="D42" s="346">
        <v>18371</v>
      </c>
      <c r="E42" s="346">
        <v>5</v>
      </c>
      <c r="F42" s="346">
        <v>34</v>
      </c>
      <c r="G42" s="346">
        <v>0</v>
      </c>
      <c r="H42" s="346">
        <v>227</v>
      </c>
      <c r="I42" s="346">
        <v>39</v>
      </c>
      <c r="J42" s="346">
        <v>182</v>
      </c>
      <c r="K42" s="346">
        <v>1355</v>
      </c>
      <c r="L42" s="346">
        <v>48546</v>
      </c>
      <c r="M42" s="346">
        <v>5654</v>
      </c>
      <c r="N42" s="346">
        <v>48521</v>
      </c>
      <c r="O42" s="346">
        <v>7456</v>
      </c>
      <c r="P42" s="346">
        <v>18377</v>
      </c>
      <c r="Q42" s="346">
        <v>215</v>
      </c>
      <c r="R42" s="346">
        <v>6237</v>
      </c>
      <c r="S42" s="346">
        <v>149</v>
      </c>
      <c r="T42" s="346">
        <v>2367</v>
      </c>
      <c r="U42" s="346">
        <v>21524</v>
      </c>
      <c r="V42" s="346">
        <v>29748</v>
      </c>
      <c r="W42" s="346">
        <v>0</v>
      </c>
      <c r="X42" s="346">
        <v>3643</v>
      </c>
      <c r="Y42" s="346">
        <v>212884</v>
      </c>
    </row>
    <row r="43" spans="1:25" s="342" customFormat="1" ht="12" customHeight="1" x14ac:dyDescent="0.2">
      <c r="A43" s="773" t="s">
        <v>656</v>
      </c>
      <c r="B43" s="348">
        <v>46</v>
      </c>
      <c r="C43" s="348">
        <v>34</v>
      </c>
      <c r="D43" s="348">
        <v>18361</v>
      </c>
      <c r="E43" s="348">
        <v>0</v>
      </c>
      <c r="F43" s="348">
        <v>34</v>
      </c>
      <c r="G43" s="348">
        <v>0</v>
      </c>
      <c r="H43" s="348">
        <v>90</v>
      </c>
      <c r="I43" s="348">
        <v>38</v>
      </c>
      <c r="J43" s="348">
        <v>180</v>
      </c>
      <c r="K43" s="348">
        <v>1355</v>
      </c>
      <c r="L43" s="348">
        <v>48300</v>
      </c>
      <c r="M43" s="348">
        <v>5546</v>
      </c>
      <c r="N43" s="348">
        <v>48421</v>
      </c>
      <c r="O43" s="348">
        <v>7218</v>
      </c>
      <c r="P43" s="348">
        <v>18376</v>
      </c>
      <c r="Q43" s="348">
        <v>215</v>
      </c>
      <c r="R43" s="348">
        <v>6226</v>
      </c>
      <c r="S43" s="348">
        <v>149</v>
      </c>
      <c r="T43" s="348">
        <v>2307</v>
      </c>
      <c r="U43" s="348">
        <v>21524</v>
      </c>
      <c r="V43" s="348">
        <v>29744</v>
      </c>
      <c r="W43" s="348">
        <v>0</v>
      </c>
      <c r="X43" s="348">
        <v>3625</v>
      </c>
      <c r="Y43" s="348">
        <v>211789</v>
      </c>
    </row>
    <row r="44" spans="1:25" s="342" customFormat="1" ht="12" customHeight="1" x14ac:dyDescent="0.2">
      <c r="A44" s="773" t="s">
        <v>726</v>
      </c>
      <c r="B44" s="348">
        <v>95</v>
      </c>
      <c r="C44" s="348">
        <v>59</v>
      </c>
      <c r="D44" s="348">
        <v>9</v>
      </c>
      <c r="E44" s="348">
        <v>0</v>
      </c>
      <c r="F44" s="348">
        <v>0</v>
      </c>
      <c r="G44" s="348">
        <v>0</v>
      </c>
      <c r="H44" s="348">
        <v>137</v>
      </c>
      <c r="I44" s="348">
        <v>0</v>
      </c>
      <c r="J44" s="348">
        <v>2</v>
      </c>
      <c r="K44" s="348">
        <v>0</v>
      </c>
      <c r="L44" s="348">
        <v>246</v>
      </c>
      <c r="M44" s="348">
        <v>108</v>
      </c>
      <c r="N44" s="348">
        <v>99</v>
      </c>
      <c r="O44" s="348">
        <v>0</v>
      </c>
      <c r="P44" s="348">
        <v>0</v>
      </c>
      <c r="Q44" s="348">
        <v>0</v>
      </c>
      <c r="R44" s="348">
        <v>11</v>
      </c>
      <c r="S44" s="348">
        <v>0</v>
      </c>
      <c r="T44" s="348">
        <v>0</v>
      </c>
      <c r="U44" s="348">
        <v>0</v>
      </c>
      <c r="V44" s="348">
        <v>0</v>
      </c>
      <c r="W44" s="348">
        <v>0</v>
      </c>
      <c r="X44" s="348">
        <v>16</v>
      </c>
      <c r="Y44" s="348">
        <v>782</v>
      </c>
    </row>
    <row r="45" spans="1:25" s="342" customFormat="1" ht="12" customHeight="1" x14ac:dyDescent="0.2">
      <c r="A45" s="773" t="s">
        <v>657</v>
      </c>
      <c r="B45" s="348">
        <v>12652</v>
      </c>
      <c r="C45" s="348">
        <v>6356</v>
      </c>
      <c r="D45" s="348">
        <v>2029</v>
      </c>
      <c r="E45" s="348">
        <v>0</v>
      </c>
      <c r="F45" s="348">
        <v>0</v>
      </c>
      <c r="G45" s="348">
        <v>0</v>
      </c>
      <c r="H45" s="348">
        <v>137</v>
      </c>
      <c r="I45" s="348">
        <v>2270</v>
      </c>
      <c r="J45" s="348">
        <v>1086</v>
      </c>
      <c r="K45" s="348">
        <v>0</v>
      </c>
      <c r="L45" s="348">
        <v>0</v>
      </c>
      <c r="M45" s="348">
        <v>359293</v>
      </c>
      <c r="N45" s="348">
        <v>20110</v>
      </c>
      <c r="O45" s="348">
        <v>0</v>
      </c>
      <c r="P45" s="348">
        <v>0</v>
      </c>
      <c r="Q45" s="348">
        <v>9436</v>
      </c>
      <c r="R45" s="348">
        <v>12127</v>
      </c>
      <c r="S45" s="348">
        <v>559304</v>
      </c>
      <c r="T45" s="348">
        <v>0</v>
      </c>
      <c r="U45" s="348">
        <v>0</v>
      </c>
      <c r="V45" s="348">
        <v>0</v>
      </c>
      <c r="W45" s="348">
        <v>322862</v>
      </c>
      <c r="X45" s="348">
        <v>6416</v>
      </c>
      <c r="Y45" s="348">
        <v>1314078</v>
      </c>
    </row>
    <row r="46" spans="1:25" s="342" customFormat="1" ht="12" customHeight="1" x14ac:dyDescent="0.2">
      <c r="A46" s="773" t="s">
        <v>658</v>
      </c>
      <c r="B46" s="348">
        <v>0</v>
      </c>
      <c r="C46" s="348">
        <v>0</v>
      </c>
      <c r="D46" s="348">
        <v>1</v>
      </c>
      <c r="E46" s="348">
        <v>5</v>
      </c>
      <c r="F46" s="348">
        <v>0</v>
      </c>
      <c r="G46" s="348">
        <v>0</v>
      </c>
      <c r="H46" s="348">
        <v>0</v>
      </c>
      <c r="I46" s="348">
        <v>1</v>
      </c>
      <c r="J46" s="348">
        <v>0</v>
      </c>
      <c r="K46" s="348">
        <v>0</v>
      </c>
      <c r="L46" s="348">
        <v>0</v>
      </c>
      <c r="M46" s="348">
        <v>0</v>
      </c>
      <c r="N46" s="348">
        <v>1</v>
      </c>
      <c r="O46" s="348">
        <v>238</v>
      </c>
      <c r="P46" s="348">
        <v>1</v>
      </c>
      <c r="Q46" s="348">
        <v>0</v>
      </c>
      <c r="R46" s="348">
        <v>0</v>
      </c>
      <c r="S46" s="348">
        <v>0</v>
      </c>
      <c r="T46" s="348">
        <v>60</v>
      </c>
      <c r="U46" s="348">
        <v>0</v>
      </c>
      <c r="V46" s="348">
        <v>4</v>
      </c>
      <c r="W46" s="348">
        <v>0</v>
      </c>
      <c r="X46" s="348">
        <v>2</v>
      </c>
      <c r="Y46" s="348">
        <v>313</v>
      </c>
    </row>
    <row r="47" spans="1:25" s="342" customFormat="1" ht="12" customHeight="1" x14ac:dyDescent="0.2">
      <c r="A47" s="773" t="s">
        <v>657</v>
      </c>
      <c r="B47" s="348">
        <v>0</v>
      </c>
      <c r="C47" s="348">
        <v>0</v>
      </c>
      <c r="D47" s="348">
        <v>34481</v>
      </c>
      <c r="E47" s="348">
        <v>18398</v>
      </c>
      <c r="F47" s="348">
        <v>0</v>
      </c>
      <c r="G47" s="348">
        <v>103273</v>
      </c>
      <c r="H47" s="348">
        <v>0</v>
      </c>
      <c r="I47" s="348">
        <v>60</v>
      </c>
      <c r="J47" s="348">
        <v>0</v>
      </c>
      <c r="K47" s="348">
        <v>0</v>
      </c>
      <c r="L47" s="348">
        <v>5669</v>
      </c>
      <c r="M47" s="348">
        <v>0</v>
      </c>
      <c r="N47" s="348">
        <v>7295</v>
      </c>
      <c r="O47" s="348">
        <v>6360</v>
      </c>
      <c r="P47" s="348">
        <v>514</v>
      </c>
      <c r="Q47" s="348">
        <v>0</v>
      </c>
      <c r="R47" s="348">
        <v>0</v>
      </c>
      <c r="S47" s="348">
        <v>0</v>
      </c>
      <c r="T47" s="348">
        <v>9231</v>
      </c>
      <c r="U47" s="348">
        <v>0</v>
      </c>
      <c r="V47" s="348">
        <v>13627</v>
      </c>
      <c r="W47" s="348">
        <v>0</v>
      </c>
      <c r="X47" s="348">
        <v>24861</v>
      </c>
      <c r="Y47" s="348">
        <v>223769</v>
      </c>
    </row>
    <row r="48" spans="1:25" s="347" customFormat="1" ht="12" customHeight="1" x14ac:dyDescent="0.2">
      <c r="A48" s="772" t="s">
        <v>659</v>
      </c>
      <c r="B48" s="346">
        <v>0</v>
      </c>
      <c r="C48" s="346">
        <v>338</v>
      </c>
      <c r="D48" s="346">
        <v>571</v>
      </c>
      <c r="E48" s="346">
        <v>0</v>
      </c>
      <c r="F48" s="346">
        <v>0</v>
      </c>
      <c r="G48" s="346">
        <v>0</v>
      </c>
      <c r="H48" s="346">
        <v>0</v>
      </c>
      <c r="I48" s="346">
        <v>0</v>
      </c>
      <c r="J48" s="346">
        <v>133</v>
      </c>
      <c r="K48" s="346">
        <v>1630</v>
      </c>
      <c r="L48" s="346">
        <v>11564</v>
      </c>
      <c r="M48" s="346">
        <v>91</v>
      </c>
      <c r="N48" s="346">
        <v>16</v>
      </c>
      <c r="O48" s="346">
        <v>9010</v>
      </c>
      <c r="P48" s="346">
        <v>0</v>
      </c>
      <c r="Q48" s="346">
        <v>0</v>
      </c>
      <c r="R48" s="346">
        <v>0</v>
      </c>
      <c r="S48" s="346">
        <v>3390</v>
      </c>
      <c r="T48" s="346">
        <v>0</v>
      </c>
      <c r="U48" s="346">
        <v>0</v>
      </c>
      <c r="V48" s="346">
        <v>0</v>
      </c>
      <c r="W48" s="346">
        <v>0</v>
      </c>
      <c r="X48" s="346">
        <v>0</v>
      </c>
      <c r="Y48" s="346">
        <v>26743</v>
      </c>
    </row>
    <row r="49" spans="1:25" s="342" customFormat="1" ht="12" customHeight="1" x14ac:dyDescent="0.2">
      <c r="A49" s="773" t="s">
        <v>656</v>
      </c>
      <c r="B49" s="348">
        <v>0</v>
      </c>
      <c r="C49" s="348">
        <v>153</v>
      </c>
      <c r="D49" s="348">
        <v>544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39</v>
      </c>
      <c r="K49" s="348">
        <v>1630</v>
      </c>
      <c r="L49" s="348">
        <v>11282</v>
      </c>
      <c r="M49" s="348">
        <v>0</v>
      </c>
      <c r="N49" s="348">
        <v>16</v>
      </c>
      <c r="O49" s="348">
        <v>9010</v>
      </c>
      <c r="P49" s="348">
        <v>0</v>
      </c>
      <c r="Q49" s="348">
        <v>0</v>
      </c>
      <c r="R49" s="348">
        <v>0</v>
      </c>
      <c r="S49" s="348">
        <v>3390</v>
      </c>
      <c r="T49" s="348">
        <v>0</v>
      </c>
      <c r="U49" s="348">
        <v>0</v>
      </c>
      <c r="V49" s="348">
        <v>0</v>
      </c>
      <c r="W49" s="348">
        <v>0</v>
      </c>
      <c r="X49" s="348">
        <v>0</v>
      </c>
      <c r="Y49" s="348">
        <v>26064</v>
      </c>
    </row>
    <row r="50" spans="1:25" s="342" customFormat="1" ht="12" customHeight="1" x14ac:dyDescent="0.2">
      <c r="A50" s="773" t="s">
        <v>726</v>
      </c>
      <c r="B50" s="348">
        <v>0</v>
      </c>
      <c r="C50" s="348">
        <v>185</v>
      </c>
      <c r="D50" s="348">
        <v>27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94</v>
      </c>
      <c r="K50" s="348">
        <v>0</v>
      </c>
      <c r="L50" s="348">
        <v>282</v>
      </c>
      <c r="M50" s="348">
        <v>91</v>
      </c>
      <c r="N50" s="348">
        <v>0</v>
      </c>
      <c r="O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0</v>
      </c>
      <c r="U50" s="348">
        <v>0</v>
      </c>
      <c r="V50" s="348">
        <v>0</v>
      </c>
      <c r="W50" s="348">
        <v>0</v>
      </c>
      <c r="X50" s="348">
        <v>0</v>
      </c>
      <c r="Y50" s="348">
        <v>679</v>
      </c>
    </row>
    <row r="51" spans="1:25" s="342" customFormat="1" ht="12" customHeight="1" x14ac:dyDescent="0.2">
      <c r="A51" s="773" t="s">
        <v>657</v>
      </c>
      <c r="B51" s="348">
        <v>0</v>
      </c>
      <c r="C51" s="348">
        <v>18429</v>
      </c>
      <c r="D51" s="348">
        <v>2456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17894</v>
      </c>
      <c r="K51" s="348">
        <v>0</v>
      </c>
      <c r="L51" s="348">
        <v>0</v>
      </c>
      <c r="M51" s="348">
        <v>39647</v>
      </c>
      <c r="N51" s="348">
        <v>0</v>
      </c>
      <c r="O51" s="348">
        <v>0</v>
      </c>
      <c r="P51" s="348">
        <v>0</v>
      </c>
      <c r="Q51" s="348">
        <v>0</v>
      </c>
      <c r="R51" s="348">
        <v>0</v>
      </c>
      <c r="S51" s="348">
        <v>1587647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1666073</v>
      </c>
    </row>
    <row r="52" spans="1:25" s="342" customFormat="1" ht="12" customHeight="1" x14ac:dyDescent="0.2">
      <c r="A52" s="773" t="s">
        <v>658</v>
      </c>
      <c r="B52" s="348">
        <v>0</v>
      </c>
      <c r="C52" s="348">
        <v>0</v>
      </c>
      <c r="D52" s="348">
        <v>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0</v>
      </c>
      <c r="K52" s="348">
        <v>0</v>
      </c>
      <c r="L52" s="348">
        <v>0</v>
      </c>
      <c r="M52" s="348">
        <v>0</v>
      </c>
      <c r="N52" s="348">
        <v>0</v>
      </c>
      <c r="O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0</v>
      </c>
      <c r="X52" s="348">
        <v>0</v>
      </c>
      <c r="Y52" s="348">
        <v>0</v>
      </c>
    </row>
    <row r="53" spans="1:25" s="342" customFormat="1" ht="12" customHeight="1" x14ac:dyDescent="0.2">
      <c r="A53" s="773" t="s">
        <v>657</v>
      </c>
      <c r="B53" s="348">
        <v>0</v>
      </c>
      <c r="C53" s="348">
        <v>0</v>
      </c>
      <c r="D53" s="348">
        <v>0</v>
      </c>
      <c r="E53" s="348">
        <v>0</v>
      </c>
      <c r="F53" s="348">
        <v>0</v>
      </c>
      <c r="G53" s="348">
        <v>40116</v>
      </c>
      <c r="H53" s="348">
        <v>0</v>
      </c>
      <c r="I53" s="348">
        <v>0</v>
      </c>
      <c r="J53" s="348">
        <v>0</v>
      </c>
      <c r="K53" s="348">
        <v>0</v>
      </c>
      <c r="L53" s="348">
        <v>3574</v>
      </c>
      <c r="M53" s="348">
        <v>0</v>
      </c>
      <c r="N53" s="348">
        <v>0</v>
      </c>
      <c r="O53" s="348">
        <v>0</v>
      </c>
      <c r="P53" s="348">
        <v>0</v>
      </c>
      <c r="Q53" s="348">
        <v>0</v>
      </c>
      <c r="R53" s="348">
        <v>0</v>
      </c>
      <c r="S53" s="348">
        <v>0</v>
      </c>
      <c r="T53" s="348">
        <v>0</v>
      </c>
      <c r="U53" s="348">
        <v>0</v>
      </c>
      <c r="V53" s="348">
        <v>0</v>
      </c>
      <c r="W53" s="348">
        <v>0</v>
      </c>
      <c r="X53" s="348">
        <v>0</v>
      </c>
      <c r="Y53" s="348">
        <v>43690</v>
      </c>
    </row>
    <row r="54" spans="1:25" s="347" customFormat="1" ht="12" customHeight="1" x14ac:dyDescent="0.2">
      <c r="A54" s="772" t="s">
        <v>660</v>
      </c>
      <c r="B54" s="346">
        <v>0</v>
      </c>
      <c r="C54" s="346">
        <v>0</v>
      </c>
      <c r="D54" s="346">
        <v>5</v>
      </c>
      <c r="E54" s="346">
        <v>0</v>
      </c>
      <c r="F54" s="346">
        <v>0</v>
      </c>
      <c r="G54" s="346">
        <v>1</v>
      </c>
      <c r="H54" s="346">
        <v>0</v>
      </c>
      <c r="I54" s="346">
        <v>0</v>
      </c>
      <c r="J54" s="346">
        <v>0</v>
      </c>
      <c r="K54" s="346">
        <v>0</v>
      </c>
      <c r="L54" s="346">
        <v>0</v>
      </c>
      <c r="M54" s="346">
        <v>0</v>
      </c>
      <c r="N54" s="346">
        <v>-7188</v>
      </c>
      <c r="O54" s="346">
        <v>150</v>
      </c>
      <c r="P54" s="346">
        <v>1</v>
      </c>
      <c r="Q54" s="346">
        <v>206</v>
      </c>
      <c r="R54" s="346">
        <v>0</v>
      </c>
      <c r="S54" s="346">
        <v>-571</v>
      </c>
      <c r="T54" s="346">
        <v>0</v>
      </c>
      <c r="U54" s="346">
        <v>0</v>
      </c>
      <c r="V54" s="346">
        <v>0</v>
      </c>
      <c r="W54" s="346">
        <v>0</v>
      </c>
      <c r="X54" s="346">
        <v>0</v>
      </c>
      <c r="Y54" s="346">
        <v>-7396</v>
      </c>
    </row>
    <row r="55" spans="1:25" s="342" customFormat="1" ht="12" customHeight="1" x14ac:dyDescent="0.2">
      <c r="A55" s="773" t="s">
        <v>656</v>
      </c>
      <c r="B55" s="348">
        <v>0</v>
      </c>
      <c r="C55" s="348">
        <v>0</v>
      </c>
      <c r="D55" s="348">
        <v>4</v>
      </c>
      <c r="E55" s="348">
        <v>0</v>
      </c>
      <c r="F55" s="348">
        <v>0</v>
      </c>
      <c r="G55" s="348">
        <v>0</v>
      </c>
      <c r="H55" s="348">
        <v>0</v>
      </c>
      <c r="I55" s="348">
        <v>0</v>
      </c>
      <c r="J55" s="348">
        <v>0</v>
      </c>
      <c r="K55" s="348">
        <v>0</v>
      </c>
      <c r="L55" s="348">
        <v>0</v>
      </c>
      <c r="M55" s="348">
        <v>0</v>
      </c>
      <c r="N55" s="348">
        <v>-7094</v>
      </c>
      <c r="O55" s="348">
        <v>149</v>
      </c>
      <c r="P55" s="348">
        <v>0</v>
      </c>
      <c r="Q55" s="348">
        <v>206</v>
      </c>
      <c r="R55" s="348">
        <v>0</v>
      </c>
      <c r="S55" s="348">
        <v>-571</v>
      </c>
      <c r="T55" s="348">
        <v>0</v>
      </c>
      <c r="U55" s="348">
        <v>0</v>
      </c>
      <c r="V55" s="348">
        <v>0</v>
      </c>
      <c r="W55" s="348">
        <v>0</v>
      </c>
      <c r="X55" s="348">
        <v>0</v>
      </c>
      <c r="Y55" s="348">
        <v>-7306</v>
      </c>
    </row>
    <row r="56" spans="1:25" s="342" customFormat="1" ht="12" customHeight="1" x14ac:dyDescent="0.2">
      <c r="A56" s="773" t="s">
        <v>726</v>
      </c>
      <c r="B56" s="348">
        <v>0</v>
      </c>
      <c r="C56" s="348">
        <v>0</v>
      </c>
      <c r="D56" s="348">
        <v>1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0</v>
      </c>
      <c r="L56" s="348">
        <v>0</v>
      </c>
      <c r="M56" s="348">
        <v>0</v>
      </c>
      <c r="N56" s="348">
        <v>-94</v>
      </c>
      <c r="O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-93</v>
      </c>
    </row>
    <row r="57" spans="1:25" s="342" customFormat="1" ht="12" customHeight="1" x14ac:dyDescent="0.2">
      <c r="A57" s="773" t="s">
        <v>657</v>
      </c>
      <c r="B57" s="348">
        <v>0</v>
      </c>
      <c r="C57" s="348">
        <v>0</v>
      </c>
      <c r="D57" s="348">
        <v>14</v>
      </c>
      <c r="E57" s="348">
        <v>0</v>
      </c>
      <c r="F57" s="348">
        <v>0</v>
      </c>
      <c r="G57" s="348">
        <v>0</v>
      </c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13203</v>
      </c>
      <c r="O57" s="348">
        <v>0</v>
      </c>
      <c r="P57" s="348">
        <v>0</v>
      </c>
      <c r="Q57" s="348">
        <v>8641</v>
      </c>
      <c r="R57" s="348">
        <v>0</v>
      </c>
      <c r="S57" s="348">
        <v>-570862</v>
      </c>
      <c r="T57" s="348">
        <v>0</v>
      </c>
      <c r="U57" s="348">
        <v>0</v>
      </c>
      <c r="V57" s="348">
        <v>0</v>
      </c>
      <c r="W57" s="348">
        <v>55357</v>
      </c>
      <c r="X57" s="348">
        <v>0</v>
      </c>
      <c r="Y57" s="348">
        <v>-493647</v>
      </c>
    </row>
    <row r="58" spans="1:25" s="342" customFormat="1" ht="12" customHeight="1" x14ac:dyDescent="0.2">
      <c r="A58" s="773" t="s">
        <v>658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1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1</v>
      </c>
      <c r="P58" s="348">
        <v>1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3</v>
      </c>
    </row>
    <row r="59" spans="1:25" s="342" customFormat="1" ht="12" customHeight="1" x14ac:dyDescent="0.2">
      <c r="A59" s="773" t="s">
        <v>657</v>
      </c>
      <c r="B59" s="353">
        <v>0</v>
      </c>
      <c r="C59" s="353">
        <v>0</v>
      </c>
      <c r="D59" s="353">
        <v>0</v>
      </c>
      <c r="E59" s="353">
        <v>0</v>
      </c>
      <c r="F59" s="353">
        <v>0</v>
      </c>
      <c r="G59" s="353">
        <v>9685</v>
      </c>
      <c r="H59" s="353">
        <v>0</v>
      </c>
      <c r="I59" s="353">
        <v>0</v>
      </c>
      <c r="J59" s="353">
        <v>0</v>
      </c>
      <c r="K59" s="353">
        <v>0</v>
      </c>
      <c r="L59" s="353">
        <v>0</v>
      </c>
      <c r="M59" s="353">
        <v>0</v>
      </c>
      <c r="N59" s="353">
        <v>-617</v>
      </c>
      <c r="O59" s="353">
        <v>12</v>
      </c>
      <c r="P59" s="353">
        <v>0</v>
      </c>
      <c r="Q59" s="353">
        <v>0</v>
      </c>
      <c r="R59" s="353">
        <v>0</v>
      </c>
      <c r="S59" s="353">
        <v>0</v>
      </c>
      <c r="T59" s="353">
        <v>0</v>
      </c>
      <c r="U59" s="353">
        <v>0</v>
      </c>
      <c r="V59" s="353">
        <v>0</v>
      </c>
      <c r="W59" s="353">
        <v>0</v>
      </c>
      <c r="X59" s="353">
        <v>0</v>
      </c>
      <c r="Y59" s="353">
        <v>9080</v>
      </c>
    </row>
    <row r="60" spans="1:25" s="342" customFormat="1" ht="12" customHeight="1" x14ac:dyDescent="0.2">
      <c r="A60" s="772" t="s">
        <v>143</v>
      </c>
      <c r="B60" s="352">
        <v>0</v>
      </c>
      <c r="C60" s="352">
        <v>0</v>
      </c>
      <c r="D60" s="352">
        <v>0</v>
      </c>
      <c r="E60" s="352">
        <v>0</v>
      </c>
      <c r="F60" s="352">
        <v>0</v>
      </c>
      <c r="G60" s="352">
        <v>0</v>
      </c>
      <c r="H60" s="352">
        <v>0</v>
      </c>
      <c r="I60" s="352">
        <v>0</v>
      </c>
      <c r="J60" s="352">
        <v>0</v>
      </c>
      <c r="K60" s="352">
        <v>0</v>
      </c>
      <c r="L60" s="352">
        <v>0</v>
      </c>
      <c r="M60" s="352">
        <v>0</v>
      </c>
      <c r="N60" s="352">
        <v>0</v>
      </c>
      <c r="O60" s="352">
        <v>0</v>
      </c>
      <c r="P60" s="352">
        <v>0</v>
      </c>
      <c r="Q60" s="352">
        <v>0</v>
      </c>
      <c r="R60" s="352">
        <v>0</v>
      </c>
      <c r="S60" s="352">
        <v>0</v>
      </c>
      <c r="T60" s="352">
        <v>0</v>
      </c>
      <c r="U60" s="352">
        <v>0</v>
      </c>
      <c r="V60" s="352">
        <v>0</v>
      </c>
      <c r="W60" s="352">
        <v>0</v>
      </c>
      <c r="X60" s="352">
        <v>0</v>
      </c>
      <c r="Y60" s="346">
        <v>0</v>
      </c>
    </row>
    <row r="61" spans="1:25" s="342" customFormat="1" ht="12" customHeight="1" x14ac:dyDescent="0.2">
      <c r="A61" s="773" t="s">
        <v>656</v>
      </c>
      <c r="B61" s="353">
        <v>0</v>
      </c>
      <c r="C61" s="353">
        <v>0</v>
      </c>
      <c r="D61" s="353">
        <v>0</v>
      </c>
      <c r="E61" s="353">
        <v>0</v>
      </c>
      <c r="F61" s="353">
        <v>0</v>
      </c>
      <c r="G61" s="353">
        <v>0</v>
      </c>
      <c r="H61" s="353">
        <v>0</v>
      </c>
      <c r="I61" s="353">
        <v>0</v>
      </c>
      <c r="J61" s="353">
        <v>0</v>
      </c>
      <c r="K61" s="353">
        <v>0</v>
      </c>
      <c r="L61" s="353">
        <v>0</v>
      </c>
      <c r="M61" s="353">
        <v>0</v>
      </c>
      <c r="N61" s="353">
        <v>0</v>
      </c>
      <c r="O61" s="353">
        <v>0</v>
      </c>
      <c r="P61" s="353">
        <v>0</v>
      </c>
      <c r="Q61" s="353">
        <v>0</v>
      </c>
      <c r="R61" s="353">
        <v>0</v>
      </c>
      <c r="S61" s="353">
        <v>0</v>
      </c>
      <c r="T61" s="353">
        <v>0</v>
      </c>
      <c r="U61" s="353">
        <v>0</v>
      </c>
      <c r="V61" s="353">
        <v>0</v>
      </c>
      <c r="W61" s="353">
        <v>0</v>
      </c>
      <c r="X61" s="353">
        <v>0</v>
      </c>
      <c r="Y61" s="348">
        <v>0</v>
      </c>
    </row>
    <row r="62" spans="1:25" s="342" customFormat="1" ht="12" customHeight="1" x14ac:dyDescent="0.2">
      <c r="A62" s="773" t="s">
        <v>726</v>
      </c>
      <c r="B62" s="353">
        <v>0</v>
      </c>
      <c r="C62" s="353">
        <v>0</v>
      </c>
      <c r="D62" s="353">
        <v>0</v>
      </c>
      <c r="E62" s="353">
        <v>0</v>
      </c>
      <c r="F62" s="353">
        <v>0</v>
      </c>
      <c r="G62" s="353">
        <v>0</v>
      </c>
      <c r="H62" s="353">
        <v>0</v>
      </c>
      <c r="I62" s="353">
        <v>0</v>
      </c>
      <c r="J62" s="353">
        <v>0</v>
      </c>
      <c r="K62" s="353">
        <v>0</v>
      </c>
      <c r="L62" s="353">
        <v>0</v>
      </c>
      <c r="M62" s="353">
        <v>0</v>
      </c>
      <c r="N62" s="353">
        <v>0</v>
      </c>
      <c r="O62" s="353">
        <v>0</v>
      </c>
      <c r="P62" s="353">
        <v>0</v>
      </c>
      <c r="Q62" s="353">
        <v>0</v>
      </c>
      <c r="R62" s="353">
        <v>0</v>
      </c>
      <c r="S62" s="353">
        <v>0</v>
      </c>
      <c r="T62" s="353">
        <v>0</v>
      </c>
      <c r="U62" s="353">
        <v>0</v>
      </c>
      <c r="V62" s="353">
        <v>0</v>
      </c>
      <c r="W62" s="353">
        <v>0</v>
      </c>
      <c r="X62" s="353">
        <v>0</v>
      </c>
      <c r="Y62" s="348">
        <v>0</v>
      </c>
    </row>
    <row r="63" spans="1:25" s="342" customFormat="1" ht="12" customHeight="1" x14ac:dyDescent="0.2">
      <c r="A63" s="773" t="s">
        <v>657</v>
      </c>
      <c r="B63" s="353">
        <v>0</v>
      </c>
      <c r="C63" s="353">
        <v>0</v>
      </c>
      <c r="D63" s="353">
        <v>0</v>
      </c>
      <c r="E63" s="353">
        <v>0</v>
      </c>
      <c r="F63" s="353">
        <v>0</v>
      </c>
      <c r="G63" s="353">
        <v>0</v>
      </c>
      <c r="H63" s="353">
        <v>0</v>
      </c>
      <c r="I63" s="353">
        <v>0</v>
      </c>
      <c r="J63" s="353">
        <v>0</v>
      </c>
      <c r="K63" s="353">
        <v>0</v>
      </c>
      <c r="L63" s="353">
        <v>0</v>
      </c>
      <c r="M63" s="353">
        <v>0</v>
      </c>
      <c r="N63" s="353">
        <v>0</v>
      </c>
      <c r="O63" s="353">
        <v>0</v>
      </c>
      <c r="P63" s="353">
        <v>0</v>
      </c>
      <c r="Q63" s="353">
        <v>0</v>
      </c>
      <c r="R63" s="353">
        <v>0</v>
      </c>
      <c r="S63" s="353">
        <v>0</v>
      </c>
      <c r="T63" s="353">
        <v>0</v>
      </c>
      <c r="U63" s="353">
        <v>0</v>
      </c>
      <c r="V63" s="353">
        <v>0</v>
      </c>
      <c r="W63" s="353">
        <v>0</v>
      </c>
      <c r="X63" s="353">
        <v>0</v>
      </c>
      <c r="Y63" s="348">
        <v>0</v>
      </c>
    </row>
    <row r="64" spans="1:25" s="342" customFormat="1" ht="12" customHeight="1" x14ac:dyDescent="0.2">
      <c r="A64" s="773" t="s">
        <v>658</v>
      </c>
      <c r="B64" s="353">
        <v>0</v>
      </c>
      <c r="C64" s="353">
        <v>0</v>
      </c>
      <c r="D64" s="353">
        <v>0</v>
      </c>
      <c r="E64" s="353">
        <v>0</v>
      </c>
      <c r="F64" s="353">
        <v>0</v>
      </c>
      <c r="G64" s="353">
        <v>0</v>
      </c>
      <c r="H64" s="353">
        <v>0</v>
      </c>
      <c r="I64" s="353">
        <v>0</v>
      </c>
      <c r="J64" s="353">
        <v>0</v>
      </c>
      <c r="K64" s="353">
        <v>0</v>
      </c>
      <c r="L64" s="353">
        <v>0</v>
      </c>
      <c r="M64" s="353">
        <v>0</v>
      </c>
      <c r="N64" s="353">
        <v>0</v>
      </c>
      <c r="O64" s="353">
        <v>0</v>
      </c>
      <c r="P64" s="353">
        <v>0</v>
      </c>
      <c r="Q64" s="353">
        <v>0</v>
      </c>
      <c r="R64" s="353">
        <v>0</v>
      </c>
      <c r="S64" s="353">
        <v>0</v>
      </c>
      <c r="T64" s="353">
        <v>0</v>
      </c>
      <c r="U64" s="353">
        <v>0</v>
      </c>
      <c r="V64" s="353">
        <v>0</v>
      </c>
      <c r="W64" s="353">
        <v>0</v>
      </c>
      <c r="X64" s="353">
        <v>0</v>
      </c>
      <c r="Y64" s="348">
        <v>0</v>
      </c>
    </row>
    <row r="65" spans="1:25" s="342" customFormat="1" ht="12" customHeight="1" x14ac:dyDescent="0.2">
      <c r="A65" s="773" t="s">
        <v>657</v>
      </c>
      <c r="B65" s="353">
        <v>0</v>
      </c>
      <c r="C65" s="353">
        <v>0</v>
      </c>
      <c r="D65" s="353">
        <v>0</v>
      </c>
      <c r="E65" s="353">
        <v>0</v>
      </c>
      <c r="F65" s="353">
        <v>0</v>
      </c>
      <c r="G65" s="353">
        <v>0</v>
      </c>
      <c r="H65" s="353">
        <v>0</v>
      </c>
      <c r="I65" s="353">
        <v>0</v>
      </c>
      <c r="J65" s="353">
        <v>0</v>
      </c>
      <c r="K65" s="353">
        <v>0</v>
      </c>
      <c r="L65" s="353">
        <v>0</v>
      </c>
      <c r="M65" s="353">
        <v>0</v>
      </c>
      <c r="N65" s="353">
        <v>0</v>
      </c>
      <c r="O65" s="353">
        <v>0</v>
      </c>
      <c r="P65" s="353">
        <v>0</v>
      </c>
      <c r="Q65" s="353">
        <v>0</v>
      </c>
      <c r="R65" s="353">
        <v>0</v>
      </c>
      <c r="S65" s="353">
        <v>0</v>
      </c>
      <c r="T65" s="353">
        <v>0</v>
      </c>
      <c r="U65" s="353">
        <v>0</v>
      </c>
      <c r="V65" s="353">
        <v>0</v>
      </c>
      <c r="W65" s="353">
        <v>0</v>
      </c>
      <c r="X65" s="353">
        <v>0</v>
      </c>
      <c r="Y65" s="348">
        <v>0</v>
      </c>
    </row>
    <row r="66" spans="1:25" s="347" customFormat="1" ht="12" customHeight="1" x14ac:dyDescent="0.2">
      <c r="A66" s="772" t="s">
        <v>144</v>
      </c>
      <c r="B66" s="346">
        <v>0</v>
      </c>
      <c r="C66" s="346">
        <v>0</v>
      </c>
      <c r="D66" s="346">
        <v>0</v>
      </c>
      <c r="E66" s="346">
        <v>0</v>
      </c>
      <c r="F66" s="346">
        <v>0</v>
      </c>
      <c r="G66" s="346">
        <v>0</v>
      </c>
      <c r="H66" s="346">
        <v>0</v>
      </c>
      <c r="I66" s="346">
        <v>0</v>
      </c>
      <c r="J66" s="346">
        <v>0</v>
      </c>
      <c r="K66" s="346">
        <v>0</v>
      </c>
      <c r="L66" s="346">
        <v>0</v>
      </c>
      <c r="M66" s="346">
        <v>0</v>
      </c>
      <c r="N66" s="346">
        <v>0</v>
      </c>
      <c r="O66" s="346">
        <v>0</v>
      </c>
      <c r="P66" s="346">
        <v>0</v>
      </c>
      <c r="Q66" s="346">
        <v>0</v>
      </c>
      <c r="R66" s="346">
        <v>0</v>
      </c>
      <c r="S66" s="346">
        <v>0</v>
      </c>
      <c r="T66" s="346">
        <v>0</v>
      </c>
      <c r="U66" s="346">
        <v>0</v>
      </c>
      <c r="V66" s="346">
        <v>0</v>
      </c>
      <c r="W66" s="346">
        <v>0</v>
      </c>
      <c r="X66" s="346">
        <v>0</v>
      </c>
      <c r="Y66" s="346">
        <v>0</v>
      </c>
    </row>
    <row r="67" spans="1:25" s="342" customFormat="1" ht="12" customHeight="1" x14ac:dyDescent="0.2">
      <c r="A67" s="773" t="s">
        <v>656</v>
      </c>
      <c r="B67" s="348">
        <v>0</v>
      </c>
      <c r="C67" s="348">
        <v>0</v>
      </c>
      <c r="D67" s="348">
        <v>0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0</v>
      </c>
      <c r="L67" s="348">
        <v>0</v>
      </c>
      <c r="M67" s="348">
        <v>0</v>
      </c>
      <c r="N67" s="348">
        <v>0</v>
      </c>
      <c r="O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0</v>
      </c>
    </row>
    <row r="68" spans="1:25" s="342" customFormat="1" ht="12" customHeight="1" x14ac:dyDescent="0.2">
      <c r="A68" s="773" t="s">
        <v>726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O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</row>
    <row r="69" spans="1:25" s="342" customFormat="1" ht="12" customHeight="1" x14ac:dyDescent="0.2">
      <c r="A69" s="773" t="s">
        <v>657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</row>
    <row r="70" spans="1:25" s="342" customFormat="1" ht="12" customHeight="1" x14ac:dyDescent="0.2">
      <c r="A70" s="773" t="s">
        <v>658</v>
      </c>
      <c r="B70" s="348">
        <v>0</v>
      </c>
      <c r="C70" s="348">
        <v>0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0</v>
      </c>
    </row>
    <row r="71" spans="1:25" s="342" customFormat="1" ht="12" customHeight="1" thickBot="1" x14ac:dyDescent="0.25">
      <c r="A71" s="780" t="s">
        <v>657</v>
      </c>
      <c r="B71" s="351">
        <v>0</v>
      </c>
      <c r="C71" s="351">
        <v>0</v>
      </c>
      <c r="D71" s="351">
        <v>0</v>
      </c>
      <c r="E71" s="351">
        <v>0</v>
      </c>
      <c r="F71" s="351">
        <v>0</v>
      </c>
      <c r="G71" s="351">
        <v>0</v>
      </c>
      <c r="H71" s="351">
        <v>0</v>
      </c>
      <c r="I71" s="351">
        <v>0</v>
      </c>
      <c r="J71" s="351">
        <v>0</v>
      </c>
      <c r="K71" s="351">
        <v>0</v>
      </c>
      <c r="L71" s="351">
        <v>0</v>
      </c>
      <c r="M71" s="351">
        <v>0</v>
      </c>
      <c r="N71" s="351">
        <v>0</v>
      </c>
      <c r="O71" s="351">
        <v>0</v>
      </c>
      <c r="P71" s="351">
        <v>0</v>
      </c>
      <c r="Q71" s="351">
        <v>0</v>
      </c>
      <c r="R71" s="351">
        <v>0</v>
      </c>
      <c r="S71" s="351">
        <v>0</v>
      </c>
      <c r="T71" s="351">
        <v>0</v>
      </c>
      <c r="U71" s="351">
        <v>0</v>
      </c>
      <c r="V71" s="351">
        <v>0</v>
      </c>
      <c r="W71" s="351">
        <v>0</v>
      </c>
      <c r="X71" s="351">
        <v>0</v>
      </c>
      <c r="Y71" s="351">
        <v>0</v>
      </c>
    </row>
  </sheetData>
  <mergeCells count="2">
    <mergeCell ref="A5:J6"/>
    <mergeCell ref="K5:Y6"/>
  </mergeCells>
  <phoneticPr fontId="169" type="noConversion"/>
  <conditionalFormatting sqref="W8:X8 O8:U8">
    <cfRule type="expression" dxfId="87" priority="11" stopIfTrue="1">
      <formula>#REF!=1</formula>
    </cfRule>
  </conditionalFormatting>
  <conditionalFormatting sqref="Y8">
    <cfRule type="expression" dxfId="86" priority="903" stopIfTrue="1">
      <formula>#REF!=1</formula>
    </cfRule>
  </conditionalFormatting>
  <conditionalFormatting sqref="Z8:AB8">
    <cfRule type="expression" dxfId="85" priority="904" stopIfTrue="1">
      <formula>#REF!=1</formula>
    </cfRule>
  </conditionalFormatting>
  <conditionalFormatting sqref="B8:N8">
    <cfRule type="expression" dxfId="84" priority="90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0" min="2" max="7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A71"/>
  <sheetViews>
    <sheetView showGridLines="0" zoomScaleNormal="100" workbookViewId="0">
      <pane xSplit="1" ySplit="8" topLeftCell="B9" activePane="bottomRight" state="frozen"/>
      <selection activeCell="AC1" sqref="AC1:CC65536"/>
      <selection pane="topRight" activeCell="AC1" sqref="AC1:CC65536"/>
      <selection pane="bottomLeft" activeCell="AC1" sqref="AC1:CC65536"/>
      <selection pane="bottomRight" activeCell="K7" sqref="K7"/>
    </sheetView>
  </sheetViews>
  <sheetFormatPr defaultRowHeight="12.75" x14ac:dyDescent="0.2"/>
  <cols>
    <col min="1" max="1" width="48.140625" style="341" customWidth="1"/>
    <col min="2" max="3" width="7.7109375" style="341" customWidth="1"/>
    <col min="4" max="4" width="8.7109375" style="341" customWidth="1"/>
    <col min="5" max="8" width="7.7109375" style="341" customWidth="1"/>
    <col min="9" max="9" width="9.5703125" style="341" customWidth="1"/>
    <col min="10" max="22" width="7.7109375" style="341" customWidth="1"/>
    <col min="23" max="23" width="7.7109375" style="342" customWidth="1"/>
    <col min="24" max="24" width="9.42578125" style="342" customWidth="1"/>
    <col min="25" max="25" width="9.85546875" style="342" customWidth="1"/>
    <col min="26" max="16384" width="9.140625" style="341"/>
  </cols>
  <sheetData>
    <row r="1" spans="1:27" x14ac:dyDescent="0.2">
      <c r="A1" s="877" t="s">
        <v>624</v>
      </c>
    </row>
    <row r="2" spans="1:27" x14ac:dyDescent="0.2">
      <c r="A2" s="877" t="s">
        <v>625</v>
      </c>
    </row>
    <row r="3" spans="1:27" s="1050" customFormat="1" ht="15" customHeight="1" x14ac:dyDescent="0.2">
      <c r="A3" s="1132" t="s">
        <v>2240</v>
      </c>
      <c r="W3" s="1051"/>
      <c r="X3" s="1051"/>
      <c r="Y3" s="1133" t="s">
        <v>2241</v>
      </c>
    </row>
    <row r="4" spans="1:27" s="343" customFormat="1" ht="12" customHeight="1" x14ac:dyDescent="0.2">
      <c r="W4" s="344"/>
      <c r="X4" s="344"/>
      <c r="Y4" s="344"/>
    </row>
    <row r="5" spans="1:27" s="343" customFormat="1" ht="18" customHeight="1" x14ac:dyDescent="0.2">
      <c r="A5" s="1994" t="s">
        <v>1468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5" t="s">
        <v>3982</v>
      </c>
      <c r="L5" s="1995"/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  <c r="AA5" s="314"/>
    </row>
    <row r="6" spans="1:27" s="343" customFormat="1" ht="24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995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  <c r="AA6" s="314"/>
    </row>
    <row r="7" spans="1:27" s="343" customFormat="1" ht="12" customHeight="1" thickBot="1" x14ac:dyDescent="0.25">
      <c r="W7" s="344"/>
      <c r="X7" s="344"/>
      <c r="Y7" s="339" t="s">
        <v>1469</v>
      </c>
    </row>
    <row r="8" spans="1:27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</row>
    <row r="9" spans="1:27" s="342" customFormat="1" ht="12" customHeight="1" thickTop="1" x14ac:dyDescent="0.2">
      <c r="A9" s="1772" t="s">
        <v>3887</v>
      </c>
      <c r="B9" s="1386">
        <v>347</v>
      </c>
      <c r="C9" s="1386">
        <v>1624</v>
      </c>
      <c r="D9" s="1386">
        <v>175931</v>
      </c>
      <c r="E9" s="1386">
        <v>5</v>
      </c>
      <c r="F9" s="1386">
        <v>47</v>
      </c>
      <c r="G9" s="1386">
        <v>1</v>
      </c>
      <c r="H9" s="1386">
        <v>3055</v>
      </c>
      <c r="I9" s="1386">
        <v>508</v>
      </c>
      <c r="J9" s="1386">
        <v>279</v>
      </c>
      <c r="K9" s="1386">
        <v>15995</v>
      </c>
      <c r="L9" s="1386">
        <v>5329</v>
      </c>
      <c r="M9" s="1386">
        <v>157732</v>
      </c>
      <c r="N9" s="1386">
        <v>891895</v>
      </c>
      <c r="O9" s="1386">
        <v>43052</v>
      </c>
      <c r="P9" s="1386">
        <v>11042</v>
      </c>
      <c r="Q9" s="1386">
        <v>9171</v>
      </c>
      <c r="R9" s="1386">
        <v>885</v>
      </c>
      <c r="S9" s="1386">
        <v>904</v>
      </c>
      <c r="T9" s="1386">
        <v>53</v>
      </c>
      <c r="U9" s="1386">
        <v>11</v>
      </c>
      <c r="V9" s="1386">
        <v>14</v>
      </c>
      <c r="W9" s="1386">
        <v>24341</v>
      </c>
      <c r="X9" s="1386">
        <v>1</v>
      </c>
      <c r="Y9" s="1386">
        <v>1342222</v>
      </c>
    </row>
    <row r="10" spans="1:27" s="345" customFormat="1" ht="12" customHeight="1" x14ac:dyDescent="0.2">
      <c r="A10" s="775" t="s">
        <v>661</v>
      </c>
      <c r="B10" s="350">
        <v>0</v>
      </c>
      <c r="C10" s="350">
        <v>0</v>
      </c>
      <c r="D10" s="350">
        <v>175052</v>
      </c>
      <c r="E10" s="350">
        <v>5</v>
      </c>
      <c r="F10" s="350">
        <v>0</v>
      </c>
      <c r="G10" s="350">
        <v>1</v>
      </c>
      <c r="H10" s="350">
        <v>3055</v>
      </c>
      <c r="I10" s="350">
        <v>3</v>
      </c>
      <c r="J10" s="350">
        <v>8</v>
      </c>
      <c r="K10" s="350">
        <v>8938</v>
      </c>
      <c r="L10" s="350">
        <v>0</v>
      </c>
      <c r="M10" s="350">
        <v>153535</v>
      </c>
      <c r="N10" s="350">
        <v>878295</v>
      </c>
      <c r="O10" s="350">
        <v>42349</v>
      </c>
      <c r="P10" s="350">
        <v>38</v>
      </c>
      <c r="Q10" s="350">
        <v>1182</v>
      </c>
      <c r="R10" s="350">
        <v>12</v>
      </c>
      <c r="S10" s="350">
        <v>0</v>
      </c>
      <c r="T10" s="350">
        <v>19</v>
      </c>
      <c r="U10" s="350">
        <v>11</v>
      </c>
      <c r="V10" s="350">
        <v>8</v>
      </c>
      <c r="W10" s="350">
        <v>0</v>
      </c>
      <c r="X10" s="350">
        <v>1</v>
      </c>
      <c r="Y10" s="350">
        <v>1262512</v>
      </c>
    </row>
    <row r="11" spans="1:27" s="347" customFormat="1" ht="12" customHeight="1" x14ac:dyDescent="0.2">
      <c r="A11" s="776" t="s">
        <v>655</v>
      </c>
      <c r="B11" s="346">
        <v>0</v>
      </c>
      <c r="C11" s="346">
        <v>0</v>
      </c>
      <c r="D11" s="346">
        <v>62526</v>
      </c>
      <c r="E11" s="346">
        <v>5</v>
      </c>
      <c r="F11" s="346">
        <v>0</v>
      </c>
      <c r="G11" s="346">
        <v>0</v>
      </c>
      <c r="H11" s="346">
        <v>1690</v>
      </c>
      <c r="I11" s="346">
        <v>3</v>
      </c>
      <c r="J11" s="346">
        <v>0</v>
      </c>
      <c r="K11" s="346">
        <v>3</v>
      </c>
      <c r="L11" s="346">
        <v>0</v>
      </c>
      <c r="M11" s="346">
        <v>34</v>
      </c>
      <c r="N11" s="346">
        <v>418843</v>
      </c>
      <c r="O11" s="346">
        <v>1917</v>
      </c>
      <c r="P11" s="346">
        <v>16</v>
      </c>
      <c r="Q11" s="346">
        <v>1175</v>
      </c>
      <c r="R11" s="346">
        <v>7</v>
      </c>
      <c r="S11" s="346">
        <v>0</v>
      </c>
      <c r="T11" s="346">
        <v>19</v>
      </c>
      <c r="U11" s="346">
        <v>9</v>
      </c>
      <c r="V11" s="346">
        <v>8</v>
      </c>
      <c r="W11" s="346">
        <v>0</v>
      </c>
      <c r="X11" s="346">
        <v>1</v>
      </c>
      <c r="Y11" s="346">
        <v>486256</v>
      </c>
    </row>
    <row r="12" spans="1:27" s="342" customFormat="1" ht="12" customHeight="1" x14ac:dyDescent="0.2">
      <c r="A12" s="773" t="s">
        <v>656</v>
      </c>
      <c r="B12" s="348">
        <v>0</v>
      </c>
      <c r="C12" s="348">
        <v>0</v>
      </c>
      <c r="D12" s="348">
        <v>62526</v>
      </c>
      <c r="E12" s="348">
        <v>0</v>
      </c>
      <c r="F12" s="348">
        <v>0</v>
      </c>
      <c r="G12" s="348">
        <v>0</v>
      </c>
      <c r="H12" s="348">
        <v>1690</v>
      </c>
      <c r="I12" s="348">
        <v>0</v>
      </c>
      <c r="J12" s="348">
        <v>0</v>
      </c>
      <c r="K12" s="348">
        <v>0</v>
      </c>
      <c r="L12" s="348">
        <v>0</v>
      </c>
      <c r="M12" s="348">
        <v>34</v>
      </c>
      <c r="N12" s="348">
        <v>418843</v>
      </c>
      <c r="O12" s="348">
        <v>1917</v>
      </c>
      <c r="P12" s="348">
        <v>0</v>
      </c>
      <c r="Q12" s="348">
        <v>1175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486185</v>
      </c>
    </row>
    <row r="13" spans="1:27" s="342" customFormat="1" ht="12" customHeight="1" x14ac:dyDescent="0.2">
      <c r="A13" s="773" t="s">
        <v>726</v>
      </c>
      <c r="B13" s="348">
        <v>0</v>
      </c>
      <c r="C13" s="348">
        <v>0</v>
      </c>
      <c r="D13" s="348">
        <v>0</v>
      </c>
      <c r="E13" s="348">
        <v>0</v>
      </c>
      <c r="F13" s="348">
        <v>0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0</v>
      </c>
      <c r="M13" s="348">
        <v>0</v>
      </c>
      <c r="N13" s="348">
        <v>0</v>
      </c>
      <c r="O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0</v>
      </c>
    </row>
    <row r="14" spans="1:27" s="342" customFormat="1" ht="12" customHeight="1" x14ac:dyDescent="0.2">
      <c r="A14" s="773" t="s">
        <v>657</v>
      </c>
      <c r="B14" s="348">
        <v>0</v>
      </c>
      <c r="C14" s="348">
        <v>0</v>
      </c>
      <c r="D14" s="348">
        <v>0</v>
      </c>
      <c r="E14" s="348">
        <v>0</v>
      </c>
      <c r="F14" s="348">
        <v>0</v>
      </c>
      <c r="G14" s="348">
        <v>0</v>
      </c>
      <c r="H14" s="348">
        <v>0</v>
      </c>
      <c r="I14" s="348">
        <v>0</v>
      </c>
      <c r="J14" s="348">
        <v>17495</v>
      </c>
      <c r="K14" s="348">
        <v>0</v>
      </c>
      <c r="L14" s="348">
        <v>0</v>
      </c>
      <c r="M14" s="348">
        <v>0</v>
      </c>
      <c r="N14" s="348">
        <v>0</v>
      </c>
      <c r="O14" s="348">
        <v>0</v>
      </c>
      <c r="P14" s="348">
        <v>0</v>
      </c>
      <c r="Q14" s="348">
        <v>0</v>
      </c>
      <c r="R14" s="348">
        <v>0</v>
      </c>
      <c r="S14" s="348">
        <v>219390</v>
      </c>
      <c r="T14" s="348">
        <v>0</v>
      </c>
      <c r="U14" s="348">
        <v>0</v>
      </c>
      <c r="V14" s="348">
        <v>0</v>
      </c>
      <c r="W14" s="348">
        <v>591353</v>
      </c>
      <c r="X14" s="348">
        <v>0</v>
      </c>
      <c r="Y14" s="348">
        <v>828238</v>
      </c>
    </row>
    <row r="15" spans="1:27" s="342" customFormat="1" ht="12" customHeight="1" x14ac:dyDescent="0.2">
      <c r="A15" s="773" t="s">
        <v>658</v>
      </c>
      <c r="B15" s="349">
        <v>0</v>
      </c>
      <c r="C15" s="349">
        <v>0</v>
      </c>
      <c r="D15" s="349">
        <v>0</v>
      </c>
      <c r="E15" s="349">
        <v>5</v>
      </c>
      <c r="F15" s="349">
        <v>0</v>
      </c>
      <c r="G15" s="349">
        <v>0</v>
      </c>
      <c r="H15" s="349">
        <v>0</v>
      </c>
      <c r="I15" s="349">
        <v>3</v>
      </c>
      <c r="J15" s="349">
        <v>0</v>
      </c>
      <c r="K15" s="349">
        <v>3</v>
      </c>
      <c r="L15" s="349">
        <v>0</v>
      </c>
      <c r="M15" s="349">
        <v>0</v>
      </c>
      <c r="N15" s="349">
        <v>0</v>
      </c>
      <c r="O15" s="349">
        <v>0</v>
      </c>
      <c r="P15" s="349">
        <v>16</v>
      </c>
      <c r="Q15" s="349">
        <v>0</v>
      </c>
      <c r="R15" s="349">
        <v>7</v>
      </c>
      <c r="S15" s="349">
        <v>0</v>
      </c>
      <c r="T15" s="349">
        <v>19</v>
      </c>
      <c r="U15" s="349">
        <v>9</v>
      </c>
      <c r="V15" s="349">
        <v>8</v>
      </c>
      <c r="W15" s="349">
        <v>0</v>
      </c>
      <c r="X15" s="349">
        <v>1</v>
      </c>
      <c r="Y15" s="349">
        <v>71</v>
      </c>
    </row>
    <row r="16" spans="1:27" s="342" customFormat="1" ht="12" customHeight="1" x14ac:dyDescent="0.2">
      <c r="A16" s="773" t="s">
        <v>657</v>
      </c>
      <c r="B16" s="348">
        <v>0</v>
      </c>
      <c r="C16" s="348">
        <v>0</v>
      </c>
      <c r="D16" s="348">
        <v>0</v>
      </c>
      <c r="E16" s="348">
        <v>14467</v>
      </c>
      <c r="F16" s="348">
        <v>0</v>
      </c>
      <c r="G16" s="348">
        <v>28767</v>
      </c>
      <c r="H16" s="348">
        <v>0</v>
      </c>
      <c r="I16" s="348">
        <v>1214845</v>
      </c>
      <c r="J16" s="348">
        <v>0</v>
      </c>
      <c r="K16" s="348">
        <v>1420</v>
      </c>
      <c r="L16" s="348">
        <v>12335</v>
      </c>
      <c r="M16" s="348">
        <v>448934</v>
      </c>
      <c r="N16" s="348">
        <v>0</v>
      </c>
      <c r="O16" s="348">
        <v>0</v>
      </c>
      <c r="P16" s="348">
        <v>409983</v>
      </c>
      <c r="Q16" s="348">
        <v>0</v>
      </c>
      <c r="R16" s="348">
        <v>758279</v>
      </c>
      <c r="S16" s="348">
        <v>0</v>
      </c>
      <c r="T16" s="348">
        <v>201196</v>
      </c>
      <c r="U16" s="348">
        <v>183369</v>
      </c>
      <c r="V16" s="348">
        <v>122794</v>
      </c>
      <c r="W16" s="348">
        <v>0</v>
      </c>
      <c r="X16" s="348">
        <v>2202019</v>
      </c>
      <c r="Y16" s="348">
        <v>5598408</v>
      </c>
    </row>
    <row r="17" spans="1:25" s="778" customFormat="1" ht="12" customHeight="1" x14ac:dyDescent="0.2">
      <c r="A17" s="772" t="s">
        <v>659</v>
      </c>
      <c r="B17" s="777">
        <v>0</v>
      </c>
      <c r="C17" s="777">
        <v>0</v>
      </c>
      <c r="D17" s="777">
        <v>0</v>
      </c>
      <c r="E17" s="777">
        <v>0</v>
      </c>
      <c r="F17" s="777">
        <v>0</v>
      </c>
      <c r="G17" s="777">
        <v>0</v>
      </c>
      <c r="H17" s="777">
        <v>0</v>
      </c>
      <c r="I17" s="777">
        <v>0</v>
      </c>
      <c r="J17" s="777">
        <v>0</v>
      </c>
      <c r="K17" s="346">
        <v>0</v>
      </c>
      <c r="L17" s="777">
        <v>0</v>
      </c>
      <c r="M17" s="777">
        <v>0</v>
      </c>
      <c r="N17" s="777">
        <v>0</v>
      </c>
      <c r="O17" s="777">
        <v>102</v>
      </c>
      <c r="P17" s="777">
        <v>0</v>
      </c>
      <c r="Q17" s="777">
        <v>0</v>
      </c>
      <c r="R17" s="777">
        <v>4</v>
      </c>
      <c r="S17" s="777">
        <v>0</v>
      </c>
      <c r="T17" s="777">
        <v>0</v>
      </c>
      <c r="U17" s="777">
        <v>0</v>
      </c>
      <c r="V17" s="777">
        <v>0</v>
      </c>
      <c r="W17" s="777">
        <v>0</v>
      </c>
      <c r="X17" s="777">
        <v>0</v>
      </c>
      <c r="Y17" s="346">
        <v>106</v>
      </c>
    </row>
    <row r="18" spans="1:25" s="763" customFormat="1" ht="12" customHeight="1" x14ac:dyDescent="0.2">
      <c r="A18" s="773" t="s">
        <v>656</v>
      </c>
      <c r="B18" s="762">
        <v>0</v>
      </c>
      <c r="C18" s="762">
        <v>0</v>
      </c>
      <c r="D18" s="762">
        <v>0</v>
      </c>
      <c r="E18" s="762">
        <v>0</v>
      </c>
      <c r="F18" s="762">
        <v>0</v>
      </c>
      <c r="G18" s="762">
        <v>0</v>
      </c>
      <c r="H18" s="762">
        <v>0</v>
      </c>
      <c r="I18" s="762">
        <v>0</v>
      </c>
      <c r="J18" s="762">
        <v>0</v>
      </c>
      <c r="K18" s="348">
        <v>0</v>
      </c>
      <c r="L18" s="762">
        <v>0</v>
      </c>
      <c r="M18" s="762">
        <v>0</v>
      </c>
      <c r="N18" s="762">
        <v>0</v>
      </c>
      <c r="O18" s="762">
        <v>102</v>
      </c>
      <c r="P18" s="762">
        <v>0</v>
      </c>
      <c r="Q18" s="762">
        <v>0</v>
      </c>
      <c r="R18" s="762">
        <v>0</v>
      </c>
      <c r="S18" s="762">
        <v>0</v>
      </c>
      <c r="T18" s="762">
        <v>0</v>
      </c>
      <c r="U18" s="762">
        <v>0</v>
      </c>
      <c r="V18" s="762">
        <v>0</v>
      </c>
      <c r="W18" s="762">
        <v>0</v>
      </c>
      <c r="X18" s="762">
        <v>0</v>
      </c>
      <c r="Y18" s="348">
        <v>102</v>
      </c>
    </row>
    <row r="19" spans="1:25" s="763" customFormat="1" ht="12" customHeight="1" x14ac:dyDescent="0.2">
      <c r="A19" s="773" t="s">
        <v>726</v>
      </c>
      <c r="B19" s="762">
        <v>0</v>
      </c>
      <c r="C19" s="762">
        <v>0</v>
      </c>
      <c r="D19" s="762">
        <v>0</v>
      </c>
      <c r="E19" s="762">
        <v>0</v>
      </c>
      <c r="F19" s="762">
        <v>0</v>
      </c>
      <c r="G19" s="762">
        <v>0</v>
      </c>
      <c r="H19" s="762">
        <v>0</v>
      </c>
      <c r="I19" s="762">
        <v>0</v>
      </c>
      <c r="J19" s="762">
        <v>0</v>
      </c>
      <c r="K19" s="348">
        <v>0</v>
      </c>
      <c r="L19" s="762">
        <v>0</v>
      </c>
      <c r="M19" s="762">
        <v>0</v>
      </c>
      <c r="N19" s="762">
        <v>0</v>
      </c>
      <c r="O19" s="762">
        <v>0</v>
      </c>
      <c r="P19" s="762">
        <v>0</v>
      </c>
      <c r="Q19" s="762">
        <v>0</v>
      </c>
      <c r="R19" s="762">
        <v>0</v>
      </c>
      <c r="S19" s="762">
        <v>0</v>
      </c>
      <c r="T19" s="762">
        <v>0</v>
      </c>
      <c r="U19" s="762">
        <v>0</v>
      </c>
      <c r="V19" s="762">
        <v>0</v>
      </c>
      <c r="W19" s="762">
        <v>0</v>
      </c>
      <c r="X19" s="762">
        <v>0</v>
      </c>
      <c r="Y19" s="348">
        <v>0</v>
      </c>
    </row>
    <row r="20" spans="1:25" s="763" customFormat="1" ht="12" customHeight="1" x14ac:dyDescent="0.2">
      <c r="A20" s="773" t="s">
        <v>657</v>
      </c>
      <c r="B20" s="762">
        <v>0</v>
      </c>
      <c r="C20" s="762">
        <v>0</v>
      </c>
      <c r="D20" s="762">
        <v>0</v>
      </c>
      <c r="E20" s="762">
        <v>0</v>
      </c>
      <c r="F20" s="762">
        <v>0</v>
      </c>
      <c r="G20" s="762">
        <v>0</v>
      </c>
      <c r="H20" s="762">
        <v>0</v>
      </c>
      <c r="I20" s="762">
        <v>0</v>
      </c>
      <c r="J20" s="762">
        <v>0</v>
      </c>
      <c r="K20" s="348">
        <v>0</v>
      </c>
      <c r="L20" s="762">
        <v>0</v>
      </c>
      <c r="M20" s="762">
        <v>0</v>
      </c>
      <c r="N20" s="762">
        <v>0</v>
      </c>
      <c r="O20" s="762">
        <v>0</v>
      </c>
      <c r="P20" s="762">
        <v>0</v>
      </c>
      <c r="Q20" s="762">
        <v>0</v>
      </c>
      <c r="R20" s="762">
        <v>0</v>
      </c>
      <c r="S20" s="762">
        <v>0</v>
      </c>
      <c r="T20" s="762">
        <v>0</v>
      </c>
      <c r="U20" s="762">
        <v>0</v>
      </c>
      <c r="V20" s="762">
        <v>0</v>
      </c>
      <c r="W20" s="762">
        <v>0</v>
      </c>
      <c r="X20" s="762">
        <v>0</v>
      </c>
      <c r="Y20" s="348">
        <v>0</v>
      </c>
    </row>
    <row r="21" spans="1:25" s="763" customFormat="1" ht="12" customHeight="1" x14ac:dyDescent="0.2">
      <c r="A21" s="773" t="s">
        <v>658</v>
      </c>
      <c r="B21" s="762">
        <v>0</v>
      </c>
      <c r="C21" s="762">
        <v>0</v>
      </c>
      <c r="D21" s="762">
        <v>0</v>
      </c>
      <c r="E21" s="762">
        <v>0</v>
      </c>
      <c r="F21" s="762">
        <v>0</v>
      </c>
      <c r="G21" s="762">
        <v>0</v>
      </c>
      <c r="H21" s="762">
        <v>0</v>
      </c>
      <c r="I21" s="762">
        <v>0</v>
      </c>
      <c r="J21" s="762">
        <v>0</v>
      </c>
      <c r="K21" s="348">
        <v>0</v>
      </c>
      <c r="L21" s="762">
        <v>0</v>
      </c>
      <c r="M21" s="762">
        <v>0</v>
      </c>
      <c r="N21" s="762">
        <v>0</v>
      </c>
      <c r="O21" s="762">
        <v>0</v>
      </c>
      <c r="P21" s="762">
        <v>0</v>
      </c>
      <c r="Q21" s="762">
        <v>0</v>
      </c>
      <c r="R21" s="762">
        <v>4</v>
      </c>
      <c r="S21" s="762">
        <v>0</v>
      </c>
      <c r="T21" s="762">
        <v>0</v>
      </c>
      <c r="U21" s="762">
        <v>0</v>
      </c>
      <c r="V21" s="762">
        <v>0</v>
      </c>
      <c r="W21" s="762">
        <v>0</v>
      </c>
      <c r="X21" s="762">
        <v>0</v>
      </c>
      <c r="Y21" s="348">
        <v>4</v>
      </c>
    </row>
    <row r="22" spans="1:25" s="763" customFormat="1" ht="12" customHeight="1" x14ac:dyDescent="0.2">
      <c r="A22" s="773" t="s">
        <v>657</v>
      </c>
      <c r="B22" s="762">
        <v>0</v>
      </c>
      <c r="C22" s="762">
        <v>0</v>
      </c>
      <c r="D22" s="762">
        <v>0</v>
      </c>
      <c r="E22" s="762">
        <v>0</v>
      </c>
      <c r="F22" s="762">
        <v>0</v>
      </c>
      <c r="G22" s="762">
        <v>0</v>
      </c>
      <c r="H22" s="762">
        <v>0</v>
      </c>
      <c r="I22" s="762">
        <v>0</v>
      </c>
      <c r="J22" s="762">
        <v>0</v>
      </c>
      <c r="K22" s="348">
        <v>0</v>
      </c>
      <c r="L22" s="762">
        <v>0</v>
      </c>
      <c r="M22" s="762">
        <v>0</v>
      </c>
      <c r="N22" s="762">
        <v>0</v>
      </c>
      <c r="O22" s="762">
        <v>0</v>
      </c>
      <c r="P22" s="762">
        <v>0</v>
      </c>
      <c r="Q22" s="762">
        <v>0</v>
      </c>
      <c r="R22" s="762">
        <v>281</v>
      </c>
      <c r="S22" s="762">
        <v>0</v>
      </c>
      <c r="T22" s="762">
        <v>0</v>
      </c>
      <c r="U22" s="762">
        <v>0</v>
      </c>
      <c r="V22" s="762">
        <v>365892</v>
      </c>
      <c r="W22" s="762">
        <v>0</v>
      </c>
      <c r="X22" s="762">
        <v>0</v>
      </c>
      <c r="Y22" s="348">
        <v>366173</v>
      </c>
    </row>
    <row r="23" spans="1:25" s="778" customFormat="1" ht="12" customHeight="1" x14ac:dyDescent="0.2">
      <c r="A23" s="772" t="s">
        <v>660</v>
      </c>
      <c r="B23" s="777">
        <v>0</v>
      </c>
      <c r="C23" s="777">
        <v>0</v>
      </c>
      <c r="D23" s="777">
        <v>112486</v>
      </c>
      <c r="E23" s="777">
        <v>0</v>
      </c>
      <c r="F23" s="777">
        <v>0</v>
      </c>
      <c r="G23" s="777">
        <v>1</v>
      </c>
      <c r="H23" s="777">
        <v>1365</v>
      </c>
      <c r="I23" s="777">
        <v>0</v>
      </c>
      <c r="J23" s="777">
        <v>8</v>
      </c>
      <c r="K23" s="346">
        <v>8935</v>
      </c>
      <c r="L23" s="777">
        <v>0</v>
      </c>
      <c r="M23" s="777">
        <v>151274</v>
      </c>
      <c r="N23" s="777">
        <v>459412</v>
      </c>
      <c r="O23" s="777">
        <v>40330</v>
      </c>
      <c r="P23" s="777">
        <v>22</v>
      </c>
      <c r="Q23" s="777">
        <v>0</v>
      </c>
      <c r="R23" s="777">
        <v>1</v>
      </c>
      <c r="S23" s="777">
        <v>0</v>
      </c>
      <c r="T23" s="777">
        <v>0</v>
      </c>
      <c r="U23" s="777">
        <v>2</v>
      </c>
      <c r="V23" s="777">
        <v>0</v>
      </c>
      <c r="W23" s="777">
        <v>0</v>
      </c>
      <c r="X23" s="777">
        <v>0</v>
      </c>
      <c r="Y23" s="346">
        <v>773836</v>
      </c>
    </row>
    <row r="24" spans="1:25" s="763" customFormat="1" ht="12" customHeight="1" x14ac:dyDescent="0.2">
      <c r="A24" s="773" t="s">
        <v>656</v>
      </c>
      <c r="B24" s="762">
        <v>0</v>
      </c>
      <c r="C24" s="762">
        <v>0</v>
      </c>
      <c r="D24" s="762">
        <v>112486</v>
      </c>
      <c r="E24" s="762">
        <v>0</v>
      </c>
      <c r="F24" s="762">
        <v>0</v>
      </c>
      <c r="G24" s="762">
        <v>0</v>
      </c>
      <c r="H24" s="762">
        <v>1365</v>
      </c>
      <c r="I24" s="762">
        <v>0</v>
      </c>
      <c r="J24" s="762">
        <v>8</v>
      </c>
      <c r="K24" s="348">
        <v>8935</v>
      </c>
      <c r="L24" s="762">
        <v>0</v>
      </c>
      <c r="M24" s="762">
        <v>151274</v>
      </c>
      <c r="N24" s="762">
        <v>459412</v>
      </c>
      <c r="O24" s="762">
        <v>40330</v>
      </c>
      <c r="P24" s="762">
        <v>0</v>
      </c>
      <c r="Q24" s="762">
        <v>0</v>
      </c>
      <c r="R24" s="762">
        <v>0</v>
      </c>
      <c r="S24" s="762">
        <v>0</v>
      </c>
      <c r="T24" s="762">
        <v>0</v>
      </c>
      <c r="U24" s="762">
        <v>0</v>
      </c>
      <c r="V24" s="762">
        <v>0</v>
      </c>
      <c r="W24" s="762">
        <v>0</v>
      </c>
      <c r="X24" s="762">
        <v>0</v>
      </c>
      <c r="Y24" s="348">
        <v>773810</v>
      </c>
    </row>
    <row r="25" spans="1:25" s="763" customFormat="1" ht="12" customHeight="1" x14ac:dyDescent="0.2">
      <c r="A25" s="773" t="s">
        <v>726</v>
      </c>
      <c r="B25" s="762">
        <v>0</v>
      </c>
      <c r="C25" s="762">
        <v>0</v>
      </c>
      <c r="D25" s="762">
        <v>0</v>
      </c>
      <c r="E25" s="762">
        <v>0</v>
      </c>
      <c r="F25" s="762">
        <v>0</v>
      </c>
      <c r="G25" s="762">
        <v>0</v>
      </c>
      <c r="H25" s="762">
        <v>0</v>
      </c>
      <c r="I25" s="762">
        <v>0</v>
      </c>
      <c r="J25" s="762">
        <v>0</v>
      </c>
      <c r="K25" s="348">
        <v>0</v>
      </c>
      <c r="L25" s="762">
        <v>0</v>
      </c>
      <c r="M25" s="762">
        <v>0</v>
      </c>
      <c r="N25" s="762">
        <v>0</v>
      </c>
      <c r="O25" s="762">
        <v>0</v>
      </c>
      <c r="P25" s="762">
        <v>0</v>
      </c>
      <c r="Q25" s="762">
        <v>0</v>
      </c>
      <c r="R25" s="762">
        <v>0</v>
      </c>
      <c r="S25" s="762">
        <v>0</v>
      </c>
      <c r="T25" s="762">
        <v>0</v>
      </c>
      <c r="U25" s="762">
        <v>0</v>
      </c>
      <c r="V25" s="762">
        <v>0</v>
      </c>
      <c r="W25" s="762">
        <v>0</v>
      </c>
      <c r="X25" s="762">
        <v>0</v>
      </c>
      <c r="Y25" s="348">
        <v>0</v>
      </c>
    </row>
    <row r="26" spans="1:25" s="763" customFormat="1" ht="12" customHeight="1" x14ac:dyDescent="0.2">
      <c r="A26" s="773" t="s">
        <v>657</v>
      </c>
      <c r="B26" s="762">
        <v>0</v>
      </c>
      <c r="C26" s="762">
        <v>12233</v>
      </c>
      <c r="D26" s="762">
        <v>0</v>
      </c>
      <c r="E26" s="762">
        <v>0</v>
      </c>
      <c r="F26" s="762">
        <v>0</v>
      </c>
      <c r="G26" s="762">
        <v>0</v>
      </c>
      <c r="H26" s="762">
        <v>0</v>
      </c>
      <c r="I26" s="762">
        <v>0</v>
      </c>
      <c r="J26" s="762">
        <v>31031</v>
      </c>
      <c r="K26" s="348">
        <v>0</v>
      </c>
      <c r="L26" s="762">
        <v>0</v>
      </c>
      <c r="M26" s="762">
        <v>0</v>
      </c>
      <c r="N26" s="762">
        <v>0</v>
      </c>
      <c r="O26" s="762">
        <v>0</v>
      </c>
      <c r="P26" s="762">
        <v>0</v>
      </c>
      <c r="Q26" s="762">
        <v>0</v>
      </c>
      <c r="R26" s="762">
        <v>0</v>
      </c>
      <c r="S26" s="762">
        <v>209437</v>
      </c>
      <c r="T26" s="762">
        <v>0</v>
      </c>
      <c r="U26" s="762">
        <v>0</v>
      </c>
      <c r="V26" s="762">
        <v>0</v>
      </c>
      <c r="W26" s="762">
        <v>482982</v>
      </c>
      <c r="X26" s="762">
        <v>0</v>
      </c>
      <c r="Y26" s="348">
        <v>735683</v>
      </c>
    </row>
    <row r="27" spans="1:25" s="763" customFormat="1" ht="12" customHeight="1" x14ac:dyDescent="0.2">
      <c r="A27" s="773" t="s">
        <v>658</v>
      </c>
      <c r="B27" s="762">
        <v>0</v>
      </c>
      <c r="C27" s="762">
        <v>0</v>
      </c>
      <c r="D27" s="762">
        <v>0</v>
      </c>
      <c r="E27" s="762">
        <v>0</v>
      </c>
      <c r="F27" s="762">
        <v>0</v>
      </c>
      <c r="G27" s="762">
        <v>1</v>
      </c>
      <c r="H27" s="762">
        <v>0</v>
      </c>
      <c r="I27" s="762">
        <v>0</v>
      </c>
      <c r="J27" s="762">
        <v>0</v>
      </c>
      <c r="K27" s="348">
        <v>0</v>
      </c>
      <c r="L27" s="762">
        <v>0</v>
      </c>
      <c r="M27" s="762">
        <v>0</v>
      </c>
      <c r="N27" s="762">
        <v>0</v>
      </c>
      <c r="O27" s="762">
        <v>0</v>
      </c>
      <c r="P27" s="762">
        <v>22</v>
      </c>
      <c r="Q27" s="762">
        <v>0</v>
      </c>
      <c r="R27" s="762">
        <v>1</v>
      </c>
      <c r="S27" s="762">
        <v>0</v>
      </c>
      <c r="T27" s="762">
        <v>0</v>
      </c>
      <c r="U27" s="762">
        <v>2</v>
      </c>
      <c r="V27" s="762">
        <v>0</v>
      </c>
      <c r="W27" s="762">
        <v>0</v>
      </c>
      <c r="X27" s="762">
        <v>0</v>
      </c>
      <c r="Y27" s="348">
        <v>26</v>
      </c>
    </row>
    <row r="28" spans="1:25" s="763" customFormat="1" ht="12" customHeight="1" x14ac:dyDescent="0.2">
      <c r="A28" s="773" t="s">
        <v>657</v>
      </c>
      <c r="B28" s="762">
        <v>0</v>
      </c>
      <c r="C28" s="762">
        <v>0</v>
      </c>
      <c r="D28" s="762">
        <v>0</v>
      </c>
      <c r="E28" s="762">
        <v>0</v>
      </c>
      <c r="F28" s="762">
        <v>0</v>
      </c>
      <c r="G28" s="762">
        <v>20180</v>
      </c>
      <c r="H28" s="762">
        <v>0</v>
      </c>
      <c r="I28" s="762">
        <v>0</v>
      </c>
      <c r="J28" s="762">
        <v>0</v>
      </c>
      <c r="K28" s="348">
        <v>0</v>
      </c>
      <c r="L28" s="762">
        <v>14301</v>
      </c>
      <c r="M28" s="762">
        <v>125344</v>
      </c>
      <c r="N28" s="762">
        <v>0</v>
      </c>
      <c r="O28" s="762">
        <v>0</v>
      </c>
      <c r="P28" s="762">
        <v>321405</v>
      </c>
      <c r="Q28" s="762">
        <v>0</v>
      </c>
      <c r="R28" s="762">
        <v>1</v>
      </c>
      <c r="S28" s="762">
        <v>0</v>
      </c>
      <c r="T28" s="762">
        <v>0</v>
      </c>
      <c r="U28" s="762">
        <v>111669</v>
      </c>
      <c r="V28" s="762">
        <v>0</v>
      </c>
      <c r="W28" s="762">
        <v>0</v>
      </c>
      <c r="X28" s="762">
        <v>0</v>
      </c>
      <c r="Y28" s="348">
        <v>592900</v>
      </c>
    </row>
    <row r="29" spans="1:25" s="763" customFormat="1" ht="12" customHeight="1" x14ac:dyDescent="0.2">
      <c r="A29" s="772" t="s">
        <v>143</v>
      </c>
      <c r="B29" s="1193">
        <v>0</v>
      </c>
      <c r="C29" s="1193">
        <v>0</v>
      </c>
      <c r="D29" s="1193">
        <v>0</v>
      </c>
      <c r="E29" s="1193">
        <v>0</v>
      </c>
      <c r="F29" s="1193">
        <v>0</v>
      </c>
      <c r="G29" s="1193">
        <v>0</v>
      </c>
      <c r="H29" s="1193">
        <v>0</v>
      </c>
      <c r="I29" s="1193">
        <v>0</v>
      </c>
      <c r="J29" s="1193">
        <v>0</v>
      </c>
      <c r="K29" s="350">
        <v>0</v>
      </c>
      <c r="L29" s="1193">
        <v>0</v>
      </c>
      <c r="M29" s="1193">
        <v>0</v>
      </c>
      <c r="N29" s="1193">
        <v>0</v>
      </c>
      <c r="O29" s="1193">
        <v>0</v>
      </c>
      <c r="P29" s="1193">
        <v>0</v>
      </c>
      <c r="Q29" s="1193">
        <v>2</v>
      </c>
      <c r="R29" s="1193">
        <v>0</v>
      </c>
      <c r="S29" s="1193">
        <v>0</v>
      </c>
      <c r="T29" s="1193">
        <v>0</v>
      </c>
      <c r="U29" s="1193">
        <v>0</v>
      </c>
      <c r="V29" s="1193">
        <v>0</v>
      </c>
      <c r="W29" s="1193">
        <v>0</v>
      </c>
      <c r="X29" s="1193">
        <v>0</v>
      </c>
      <c r="Y29" s="346">
        <v>2</v>
      </c>
    </row>
    <row r="30" spans="1:25" s="763" customFormat="1" ht="12" customHeight="1" x14ac:dyDescent="0.2">
      <c r="A30" s="773" t="s">
        <v>656</v>
      </c>
      <c r="B30" s="762">
        <v>0</v>
      </c>
      <c r="C30" s="762">
        <v>0</v>
      </c>
      <c r="D30" s="762">
        <v>0</v>
      </c>
      <c r="E30" s="762">
        <v>0</v>
      </c>
      <c r="F30" s="762">
        <v>0</v>
      </c>
      <c r="G30" s="762">
        <v>0</v>
      </c>
      <c r="H30" s="762">
        <v>0</v>
      </c>
      <c r="I30" s="762">
        <v>0</v>
      </c>
      <c r="J30" s="762">
        <v>0</v>
      </c>
      <c r="K30" s="348">
        <v>0</v>
      </c>
      <c r="L30" s="762">
        <v>0</v>
      </c>
      <c r="M30" s="762">
        <v>0</v>
      </c>
      <c r="N30" s="762">
        <v>0</v>
      </c>
      <c r="O30" s="762">
        <v>0</v>
      </c>
      <c r="P30" s="762">
        <v>0</v>
      </c>
      <c r="Q30" s="762">
        <v>2</v>
      </c>
      <c r="R30" s="762">
        <v>0</v>
      </c>
      <c r="S30" s="762">
        <v>0</v>
      </c>
      <c r="T30" s="762">
        <v>0</v>
      </c>
      <c r="U30" s="762">
        <v>0</v>
      </c>
      <c r="V30" s="762">
        <v>0</v>
      </c>
      <c r="W30" s="762">
        <v>0</v>
      </c>
      <c r="X30" s="762">
        <v>0</v>
      </c>
      <c r="Y30" s="348">
        <v>2</v>
      </c>
    </row>
    <row r="31" spans="1:25" s="763" customFormat="1" ht="12" customHeight="1" x14ac:dyDescent="0.2">
      <c r="A31" s="773" t="s">
        <v>726</v>
      </c>
      <c r="B31" s="762">
        <v>0</v>
      </c>
      <c r="C31" s="762">
        <v>0</v>
      </c>
      <c r="D31" s="762">
        <v>0</v>
      </c>
      <c r="E31" s="762">
        <v>0</v>
      </c>
      <c r="F31" s="762">
        <v>0</v>
      </c>
      <c r="G31" s="762">
        <v>0</v>
      </c>
      <c r="H31" s="762">
        <v>0</v>
      </c>
      <c r="I31" s="762">
        <v>0</v>
      </c>
      <c r="J31" s="762">
        <v>0</v>
      </c>
      <c r="K31" s="348">
        <v>0</v>
      </c>
      <c r="L31" s="762">
        <v>0</v>
      </c>
      <c r="M31" s="762">
        <v>0</v>
      </c>
      <c r="N31" s="762">
        <v>0</v>
      </c>
      <c r="O31" s="762">
        <v>0</v>
      </c>
      <c r="P31" s="762">
        <v>0</v>
      </c>
      <c r="Q31" s="762">
        <v>0</v>
      </c>
      <c r="R31" s="762">
        <v>0</v>
      </c>
      <c r="S31" s="762">
        <v>0</v>
      </c>
      <c r="T31" s="762">
        <v>0</v>
      </c>
      <c r="U31" s="762">
        <v>0</v>
      </c>
      <c r="V31" s="762">
        <v>0</v>
      </c>
      <c r="W31" s="762">
        <v>0</v>
      </c>
      <c r="X31" s="762">
        <v>0</v>
      </c>
      <c r="Y31" s="348">
        <v>0</v>
      </c>
    </row>
    <row r="32" spans="1:25" s="763" customFormat="1" ht="12" customHeight="1" x14ac:dyDescent="0.2">
      <c r="A32" s="773" t="s">
        <v>657</v>
      </c>
      <c r="B32" s="762">
        <v>0</v>
      </c>
      <c r="C32" s="762">
        <v>0</v>
      </c>
      <c r="D32" s="762">
        <v>0</v>
      </c>
      <c r="E32" s="762">
        <v>0</v>
      </c>
      <c r="F32" s="762">
        <v>0</v>
      </c>
      <c r="G32" s="762">
        <v>0</v>
      </c>
      <c r="H32" s="762">
        <v>0</v>
      </c>
      <c r="I32" s="762">
        <v>0</v>
      </c>
      <c r="J32" s="762">
        <v>0</v>
      </c>
      <c r="K32" s="348">
        <v>0</v>
      </c>
      <c r="L32" s="762">
        <v>0</v>
      </c>
      <c r="M32" s="762">
        <v>0</v>
      </c>
      <c r="N32" s="762">
        <v>0</v>
      </c>
      <c r="O32" s="762">
        <v>0</v>
      </c>
      <c r="P32" s="762">
        <v>0</v>
      </c>
      <c r="Q32" s="762">
        <v>0</v>
      </c>
      <c r="R32" s="762">
        <v>0</v>
      </c>
      <c r="S32" s="762">
        <v>0</v>
      </c>
      <c r="T32" s="762">
        <v>0</v>
      </c>
      <c r="U32" s="762">
        <v>0</v>
      </c>
      <c r="V32" s="762">
        <v>0</v>
      </c>
      <c r="W32" s="762">
        <v>0</v>
      </c>
      <c r="X32" s="762">
        <v>0</v>
      </c>
      <c r="Y32" s="348">
        <v>0</v>
      </c>
    </row>
    <row r="33" spans="1:25" s="763" customFormat="1" ht="12" customHeight="1" x14ac:dyDescent="0.2">
      <c r="A33" s="773" t="s">
        <v>658</v>
      </c>
      <c r="B33" s="762">
        <v>0</v>
      </c>
      <c r="C33" s="762">
        <v>0</v>
      </c>
      <c r="D33" s="762">
        <v>0</v>
      </c>
      <c r="E33" s="762">
        <v>0</v>
      </c>
      <c r="F33" s="762">
        <v>0</v>
      </c>
      <c r="G33" s="762">
        <v>0</v>
      </c>
      <c r="H33" s="762">
        <v>0</v>
      </c>
      <c r="I33" s="762">
        <v>0</v>
      </c>
      <c r="J33" s="762">
        <v>0</v>
      </c>
      <c r="K33" s="348">
        <v>0</v>
      </c>
      <c r="L33" s="762">
        <v>0</v>
      </c>
      <c r="M33" s="762">
        <v>0</v>
      </c>
      <c r="N33" s="762">
        <v>0</v>
      </c>
      <c r="O33" s="762">
        <v>0</v>
      </c>
      <c r="P33" s="762">
        <v>0</v>
      </c>
      <c r="Q33" s="762">
        <v>0</v>
      </c>
      <c r="R33" s="762">
        <v>0</v>
      </c>
      <c r="S33" s="762">
        <v>0</v>
      </c>
      <c r="T33" s="762">
        <v>0</v>
      </c>
      <c r="U33" s="762">
        <v>0</v>
      </c>
      <c r="V33" s="762">
        <v>0</v>
      </c>
      <c r="W33" s="762">
        <v>0</v>
      </c>
      <c r="X33" s="762">
        <v>0</v>
      </c>
      <c r="Y33" s="348">
        <v>0</v>
      </c>
    </row>
    <row r="34" spans="1:25" s="763" customFormat="1" ht="12" customHeight="1" x14ac:dyDescent="0.2">
      <c r="A34" s="773" t="s">
        <v>657</v>
      </c>
      <c r="B34" s="762">
        <v>0</v>
      </c>
      <c r="C34" s="762">
        <v>0</v>
      </c>
      <c r="D34" s="762">
        <v>0</v>
      </c>
      <c r="E34" s="762">
        <v>0</v>
      </c>
      <c r="F34" s="762">
        <v>0</v>
      </c>
      <c r="G34" s="762">
        <v>0</v>
      </c>
      <c r="H34" s="762">
        <v>0</v>
      </c>
      <c r="I34" s="762">
        <v>0</v>
      </c>
      <c r="J34" s="762">
        <v>0</v>
      </c>
      <c r="K34" s="348">
        <v>0</v>
      </c>
      <c r="L34" s="762">
        <v>0</v>
      </c>
      <c r="M34" s="762">
        <v>6</v>
      </c>
      <c r="N34" s="762">
        <v>0</v>
      </c>
      <c r="O34" s="762">
        <v>0</v>
      </c>
      <c r="P34" s="762">
        <v>0</v>
      </c>
      <c r="Q34" s="762">
        <v>0</v>
      </c>
      <c r="R34" s="762">
        <v>0</v>
      </c>
      <c r="S34" s="762">
        <v>0</v>
      </c>
      <c r="T34" s="762">
        <v>0</v>
      </c>
      <c r="U34" s="762">
        <v>0</v>
      </c>
      <c r="V34" s="762">
        <v>0</v>
      </c>
      <c r="W34" s="762">
        <v>0</v>
      </c>
      <c r="X34" s="762">
        <v>0</v>
      </c>
      <c r="Y34" s="348">
        <v>6</v>
      </c>
    </row>
    <row r="35" spans="1:25" s="778" customFormat="1" ht="12" customHeight="1" x14ac:dyDescent="0.2">
      <c r="A35" s="772" t="s">
        <v>144</v>
      </c>
      <c r="B35" s="777">
        <v>0</v>
      </c>
      <c r="C35" s="777">
        <v>0</v>
      </c>
      <c r="D35" s="777">
        <v>40</v>
      </c>
      <c r="E35" s="777">
        <v>0</v>
      </c>
      <c r="F35" s="777">
        <v>0</v>
      </c>
      <c r="G35" s="777">
        <v>0</v>
      </c>
      <c r="H35" s="777">
        <v>0</v>
      </c>
      <c r="I35" s="777">
        <v>0</v>
      </c>
      <c r="J35" s="777">
        <v>0</v>
      </c>
      <c r="K35" s="346">
        <v>0</v>
      </c>
      <c r="L35" s="777">
        <v>0</v>
      </c>
      <c r="M35" s="777">
        <v>2227</v>
      </c>
      <c r="N35" s="777">
        <v>40</v>
      </c>
      <c r="O35" s="777">
        <v>0</v>
      </c>
      <c r="P35" s="777">
        <v>0</v>
      </c>
      <c r="Q35" s="777">
        <v>5</v>
      </c>
      <c r="R35" s="777">
        <v>0</v>
      </c>
      <c r="S35" s="777">
        <v>0</v>
      </c>
      <c r="T35" s="777">
        <v>0</v>
      </c>
      <c r="U35" s="777">
        <v>0</v>
      </c>
      <c r="V35" s="777">
        <v>0</v>
      </c>
      <c r="W35" s="777">
        <v>0</v>
      </c>
      <c r="X35" s="777">
        <v>0</v>
      </c>
      <c r="Y35" s="346">
        <v>2312</v>
      </c>
    </row>
    <row r="36" spans="1:25" s="763" customFormat="1" ht="12" customHeight="1" x14ac:dyDescent="0.2">
      <c r="A36" s="773" t="s">
        <v>656</v>
      </c>
      <c r="B36" s="762">
        <v>0</v>
      </c>
      <c r="C36" s="762">
        <v>0</v>
      </c>
      <c r="D36" s="762">
        <v>40</v>
      </c>
      <c r="E36" s="762">
        <v>0</v>
      </c>
      <c r="F36" s="762">
        <v>0</v>
      </c>
      <c r="G36" s="762">
        <v>0</v>
      </c>
      <c r="H36" s="762">
        <v>0</v>
      </c>
      <c r="I36" s="762">
        <v>0</v>
      </c>
      <c r="J36" s="762">
        <v>0</v>
      </c>
      <c r="K36" s="348">
        <v>0</v>
      </c>
      <c r="L36" s="762">
        <v>0</v>
      </c>
      <c r="M36" s="762">
        <v>2227</v>
      </c>
      <c r="N36" s="762">
        <v>40</v>
      </c>
      <c r="O36" s="762">
        <v>0</v>
      </c>
      <c r="P36" s="762">
        <v>0</v>
      </c>
      <c r="Q36" s="762">
        <v>5</v>
      </c>
      <c r="R36" s="762">
        <v>0</v>
      </c>
      <c r="S36" s="762">
        <v>0</v>
      </c>
      <c r="T36" s="762">
        <v>0</v>
      </c>
      <c r="U36" s="762">
        <v>0</v>
      </c>
      <c r="V36" s="762">
        <v>0</v>
      </c>
      <c r="W36" s="762">
        <v>0</v>
      </c>
      <c r="X36" s="762">
        <v>0</v>
      </c>
      <c r="Y36" s="348">
        <v>2312</v>
      </c>
    </row>
    <row r="37" spans="1:25" s="763" customFormat="1" ht="12" customHeight="1" x14ac:dyDescent="0.2">
      <c r="A37" s="773" t="s">
        <v>726</v>
      </c>
      <c r="B37" s="762">
        <v>0</v>
      </c>
      <c r="C37" s="762">
        <v>0</v>
      </c>
      <c r="D37" s="762">
        <v>0</v>
      </c>
      <c r="E37" s="762">
        <v>0</v>
      </c>
      <c r="F37" s="762">
        <v>0</v>
      </c>
      <c r="G37" s="762">
        <v>0</v>
      </c>
      <c r="H37" s="762">
        <v>0</v>
      </c>
      <c r="I37" s="762">
        <v>0</v>
      </c>
      <c r="J37" s="762">
        <v>0</v>
      </c>
      <c r="K37" s="348">
        <v>0</v>
      </c>
      <c r="L37" s="762">
        <v>0</v>
      </c>
      <c r="M37" s="762">
        <v>0</v>
      </c>
      <c r="N37" s="762">
        <v>0</v>
      </c>
      <c r="O37" s="762">
        <v>0</v>
      </c>
      <c r="P37" s="762">
        <v>0</v>
      </c>
      <c r="Q37" s="762">
        <v>0</v>
      </c>
      <c r="R37" s="762">
        <v>0</v>
      </c>
      <c r="S37" s="762">
        <v>0</v>
      </c>
      <c r="T37" s="762">
        <v>0</v>
      </c>
      <c r="U37" s="762">
        <v>0</v>
      </c>
      <c r="V37" s="762">
        <v>0</v>
      </c>
      <c r="W37" s="762">
        <v>0</v>
      </c>
      <c r="X37" s="762">
        <v>0</v>
      </c>
      <c r="Y37" s="348">
        <v>0</v>
      </c>
    </row>
    <row r="38" spans="1:25" s="763" customFormat="1" ht="12" customHeight="1" x14ac:dyDescent="0.2">
      <c r="A38" s="773" t="s">
        <v>657</v>
      </c>
      <c r="B38" s="762">
        <v>0</v>
      </c>
      <c r="C38" s="762">
        <v>0</v>
      </c>
      <c r="D38" s="762">
        <v>0</v>
      </c>
      <c r="E38" s="762">
        <v>0</v>
      </c>
      <c r="F38" s="762">
        <v>0</v>
      </c>
      <c r="G38" s="762">
        <v>0</v>
      </c>
      <c r="H38" s="762">
        <v>0</v>
      </c>
      <c r="I38" s="762">
        <v>0</v>
      </c>
      <c r="J38" s="762">
        <v>0</v>
      </c>
      <c r="K38" s="348">
        <v>0</v>
      </c>
      <c r="L38" s="762">
        <v>0</v>
      </c>
      <c r="M38" s="762">
        <v>0</v>
      </c>
      <c r="N38" s="762">
        <v>0</v>
      </c>
      <c r="O38" s="762">
        <v>0</v>
      </c>
      <c r="P38" s="762">
        <v>0</v>
      </c>
      <c r="Q38" s="762">
        <v>0</v>
      </c>
      <c r="R38" s="762">
        <v>0</v>
      </c>
      <c r="S38" s="762">
        <v>0</v>
      </c>
      <c r="T38" s="762">
        <v>0</v>
      </c>
      <c r="U38" s="762">
        <v>0</v>
      </c>
      <c r="V38" s="762">
        <v>0</v>
      </c>
      <c r="W38" s="762">
        <v>0</v>
      </c>
      <c r="X38" s="762">
        <v>0</v>
      </c>
      <c r="Y38" s="348">
        <v>0</v>
      </c>
    </row>
    <row r="39" spans="1:25" s="763" customFormat="1" ht="12" customHeight="1" x14ac:dyDescent="0.2">
      <c r="A39" s="773" t="s">
        <v>658</v>
      </c>
      <c r="B39" s="762">
        <v>0</v>
      </c>
      <c r="C39" s="762">
        <v>0</v>
      </c>
      <c r="D39" s="762">
        <v>0</v>
      </c>
      <c r="E39" s="762">
        <v>0</v>
      </c>
      <c r="F39" s="762">
        <v>0</v>
      </c>
      <c r="G39" s="762">
        <v>0</v>
      </c>
      <c r="H39" s="762">
        <v>0</v>
      </c>
      <c r="I39" s="762">
        <v>0</v>
      </c>
      <c r="J39" s="762">
        <v>0</v>
      </c>
      <c r="K39" s="348">
        <v>0</v>
      </c>
      <c r="L39" s="762">
        <v>0</v>
      </c>
      <c r="M39" s="762">
        <v>0</v>
      </c>
      <c r="N39" s="762">
        <v>0</v>
      </c>
      <c r="O39" s="762">
        <v>0</v>
      </c>
      <c r="P39" s="762">
        <v>0</v>
      </c>
      <c r="Q39" s="762">
        <v>0</v>
      </c>
      <c r="R39" s="762">
        <v>0</v>
      </c>
      <c r="S39" s="762">
        <v>0</v>
      </c>
      <c r="T39" s="762">
        <v>0</v>
      </c>
      <c r="U39" s="762">
        <v>0</v>
      </c>
      <c r="V39" s="762">
        <v>0</v>
      </c>
      <c r="W39" s="762">
        <v>0</v>
      </c>
      <c r="X39" s="762">
        <v>0</v>
      </c>
      <c r="Y39" s="348">
        <v>0</v>
      </c>
    </row>
    <row r="40" spans="1:25" s="763" customFormat="1" ht="12" customHeight="1" x14ac:dyDescent="0.2">
      <c r="A40" s="773" t="s">
        <v>657</v>
      </c>
      <c r="B40" s="762">
        <v>0</v>
      </c>
      <c r="C40" s="762">
        <v>0</v>
      </c>
      <c r="D40" s="762">
        <v>0</v>
      </c>
      <c r="E40" s="762">
        <v>0</v>
      </c>
      <c r="F40" s="762">
        <v>0</v>
      </c>
      <c r="G40" s="762">
        <v>0</v>
      </c>
      <c r="H40" s="762">
        <v>0</v>
      </c>
      <c r="I40" s="762">
        <v>0</v>
      </c>
      <c r="J40" s="762">
        <v>0</v>
      </c>
      <c r="K40" s="348">
        <v>0</v>
      </c>
      <c r="L40" s="762">
        <v>0</v>
      </c>
      <c r="M40" s="762">
        <v>4496</v>
      </c>
      <c r="N40" s="762">
        <v>0</v>
      </c>
      <c r="O40" s="762">
        <v>0</v>
      </c>
      <c r="P40" s="762">
        <v>0</v>
      </c>
      <c r="Q40" s="762">
        <v>0</v>
      </c>
      <c r="R40" s="762">
        <v>0</v>
      </c>
      <c r="S40" s="762">
        <v>0</v>
      </c>
      <c r="T40" s="762">
        <v>0</v>
      </c>
      <c r="U40" s="762">
        <v>0</v>
      </c>
      <c r="V40" s="762">
        <v>0</v>
      </c>
      <c r="W40" s="762">
        <v>0</v>
      </c>
      <c r="X40" s="762">
        <v>0</v>
      </c>
      <c r="Y40" s="348">
        <v>4496</v>
      </c>
    </row>
    <row r="41" spans="1:25" s="345" customFormat="1" ht="12" customHeight="1" x14ac:dyDescent="0.2">
      <c r="A41" s="775" t="s">
        <v>84</v>
      </c>
      <c r="B41" s="350">
        <v>347</v>
      </c>
      <c r="C41" s="350">
        <v>1624</v>
      </c>
      <c r="D41" s="350">
        <v>879</v>
      </c>
      <c r="E41" s="350">
        <v>0</v>
      </c>
      <c r="F41" s="350">
        <v>47</v>
      </c>
      <c r="G41" s="350">
        <v>0</v>
      </c>
      <c r="H41" s="350">
        <v>0</v>
      </c>
      <c r="I41" s="350">
        <v>505</v>
      </c>
      <c r="J41" s="350">
        <v>271</v>
      </c>
      <c r="K41" s="350">
        <v>7057</v>
      </c>
      <c r="L41" s="350">
        <v>5329</v>
      </c>
      <c r="M41" s="350">
        <v>4197</v>
      </c>
      <c r="N41" s="350">
        <v>13600</v>
      </c>
      <c r="O41" s="350">
        <v>703</v>
      </c>
      <c r="P41" s="350">
        <v>11004</v>
      </c>
      <c r="Q41" s="350">
        <v>7989</v>
      </c>
      <c r="R41" s="350">
        <v>873</v>
      </c>
      <c r="S41" s="350">
        <v>904</v>
      </c>
      <c r="T41" s="350">
        <v>34</v>
      </c>
      <c r="U41" s="350">
        <v>0</v>
      </c>
      <c r="V41" s="350">
        <v>6</v>
      </c>
      <c r="W41" s="350">
        <v>24341</v>
      </c>
      <c r="X41" s="350">
        <v>0</v>
      </c>
      <c r="Y41" s="350">
        <v>79710</v>
      </c>
    </row>
    <row r="42" spans="1:25" s="778" customFormat="1" ht="12" customHeight="1" x14ac:dyDescent="0.2">
      <c r="A42" s="776" t="s">
        <v>655</v>
      </c>
      <c r="B42" s="777">
        <v>117</v>
      </c>
      <c r="C42" s="777">
        <v>557</v>
      </c>
      <c r="D42" s="777">
        <v>226</v>
      </c>
      <c r="E42" s="777">
        <v>0</v>
      </c>
      <c r="F42" s="777">
        <v>47</v>
      </c>
      <c r="G42" s="777">
        <v>0</v>
      </c>
      <c r="H42" s="777">
        <v>0</v>
      </c>
      <c r="I42" s="777">
        <v>505</v>
      </c>
      <c r="J42" s="777">
        <v>69</v>
      </c>
      <c r="K42" s="346">
        <v>4905</v>
      </c>
      <c r="L42" s="777">
        <v>3399</v>
      </c>
      <c r="M42" s="777">
        <v>3190</v>
      </c>
      <c r="N42" s="777">
        <v>1617</v>
      </c>
      <c r="O42" s="777">
        <v>589</v>
      </c>
      <c r="P42" s="777">
        <v>168</v>
      </c>
      <c r="Q42" s="777">
        <v>4462</v>
      </c>
      <c r="R42" s="777">
        <v>873</v>
      </c>
      <c r="S42" s="777">
        <v>0</v>
      </c>
      <c r="T42" s="777">
        <v>34</v>
      </c>
      <c r="U42" s="777">
        <v>0</v>
      </c>
      <c r="V42" s="777">
        <v>1</v>
      </c>
      <c r="W42" s="777">
        <v>9636</v>
      </c>
      <c r="X42" s="777">
        <v>0</v>
      </c>
      <c r="Y42" s="346">
        <v>30395</v>
      </c>
    </row>
    <row r="43" spans="1:25" s="763" customFormat="1" ht="12" customHeight="1" x14ac:dyDescent="0.2">
      <c r="A43" s="773" t="s">
        <v>656</v>
      </c>
      <c r="B43" s="762">
        <v>117</v>
      </c>
      <c r="C43" s="762">
        <v>557</v>
      </c>
      <c r="D43" s="762">
        <v>226</v>
      </c>
      <c r="E43" s="762">
        <v>0</v>
      </c>
      <c r="F43" s="762">
        <v>47</v>
      </c>
      <c r="G43" s="762">
        <v>0</v>
      </c>
      <c r="H43" s="762">
        <v>0</v>
      </c>
      <c r="I43" s="762">
        <v>505</v>
      </c>
      <c r="J43" s="762">
        <v>69</v>
      </c>
      <c r="K43" s="348">
        <v>4905</v>
      </c>
      <c r="L43" s="762">
        <v>3399</v>
      </c>
      <c r="M43" s="762">
        <v>3190</v>
      </c>
      <c r="N43" s="762">
        <v>1617</v>
      </c>
      <c r="O43" s="762">
        <v>589</v>
      </c>
      <c r="P43" s="762">
        <v>168</v>
      </c>
      <c r="Q43" s="762">
        <v>4462</v>
      </c>
      <c r="R43" s="762">
        <v>873</v>
      </c>
      <c r="S43" s="762">
        <v>0</v>
      </c>
      <c r="T43" s="762">
        <v>34</v>
      </c>
      <c r="U43" s="762">
        <v>0</v>
      </c>
      <c r="V43" s="762">
        <v>1</v>
      </c>
      <c r="W43" s="762">
        <v>9636</v>
      </c>
      <c r="X43" s="762">
        <v>0</v>
      </c>
      <c r="Y43" s="348">
        <v>30395</v>
      </c>
    </row>
    <row r="44" spans="1:25" s="763" customFormat="1" ht="12" customHeight="1" x14ac:dyDescent="0.2">
      <c r="A44" s="773" t="s">
        <v>726</v>
      </c>
      <c r="B44" s="762">
        <v>0</v>
      </c>
      <c r="C44" s="762">
        <v>0</v>
      </c>
      <c r="D44" s="762">
        <v>0</v>
      </c>
      <c r="E44" s="762">
        <v>0</v>
      </c>
      <c r="F44" s="762">
        <v>0</v>
      </c>
      <c r="G44" s="762">
        <v>0</v>
      </c>
      <c r="H44" s="762">
        <v>0</v>
      </c>
      <c r="I44" s="762">
        <v>0</v>
      </c>
      <c r="J44" s="762">
        <v>0</v>
      </c>
      <c r="K44" s="348">
        <v>0</v>
      </c>
      <c r="L44" s="762">
        <v>0</v>
      </c>
      <c r="M44" s="762">
        <v>0</v>
      </c>
      <c r="N44" s="762">
        <v>0</v>
      </c>
      <c r="O44" s="762">
        <v>0</v>
      </c>
      <c r="P44" s="762">
        <v>0</v>
      </c>
      <c r="Q44" s="762">
        <v>0</v>
      </c>
      <c r="R44" s="762">
        <v>0</v>
      </c>
      <c r="S44" s="762">
        <v>0</v>
      </c>
      <c r="T44" s="762">
        <v>0</v>
      </c>
      <c r="U44" s="762">
        <v>0</v>
      </c>
      <c r="V44" s="762">
        <v>0</v>
      </c>
      <c r="W44" s="762">
        <v>0</v>
      </c>
      <c r="X44" s="762">
        <v>0</v>
      </c>
      <c r="Y44" s="348">
        <v>0</v>
      </c>
    </row>
    <row r="45" spans="1:25" s="763" customFormat="1" ht="12" customHeight="1" x14ac:dyDescent="0.2">
      <c r="A45" s="773" t="s">
        <v>657</v>
      </c>
      <c r="B45" s="762">
        <v>0</v>
      </c>
      <c r="C45" s="762">
        <v>0</v>
      </c>
      <c r="D45" s="762">
        <v>0</v>
      </c>
      <c r="E45" s="762">
        <v>0</v>
      </c>
      <c r="F45" s="762">
        <v>0</v>
      </c>
      <c r="G45" s="762">
        <v>0</v>
      </c>
      <c r="H45" s="762">
        <v>0</v>
      </c>
      <c r="I45" s="762">
        <v>0</v>
      </c>
      <c r="J45" s="762">
        <v>0</v>
      </c>
      <c r="K45" s="348">
        <v>0</v>
      </c>
      <c r="L45" s="762">
        <v>0</v>
      </c>
      <c r="M45" s="762">
        <v>0</v>
      </c>
      <c r="N45" s="762">
        <v>0</v>
      </c>
      <c r="O45" s="762">
        <v>0</v>
      </c>
      <c r="P45" s="762">
        <v>0</v>
      </c>
      <c r="Q45" s="762">
        <v>0</v>
      </c>
      <c r="R45" s="762">
        <v>0</v>
      </c>
      <c r="S45" s="762">
        <v>7159</v>
      </c>
      <c r="T45" s="762">
        <v>0</v>
      </c>
      <c r="U45" s="762">
        <v>0</v>
      </c>
      <c r="V45" s="762">
        <v>0</v>
      </c>
      <c r="W45" s="762">
        <v>0</v>
      </c>
      <c r="X45" s="762">
        <v>0</v>
      </c>
      <c r="Y45" s="348">
        <v>7159</v>
      </c>
    </row>
    <row r="46" spans="1:25" s="763" customFormat="1" ht="12" customHeight="1" x14ac:dyDescent="0.2">
      <c r="A46" s="773" t="s">
        <v>658</v>
      </c>
      <c r="B46" s="762">
        <v>0</v>
      </c>
      <c r="C46" s="762">
        <v>0</v>
      </c>
      <c r="D46" s="762">
        <v>0</v>
      </c>
      <c r="E46" s="762">
        <v>0</v>
      </c>
      <c r="F46" s="762">
        <v>0</v>
      </c>
      <c r="G46" s="762">
        <v>0</v>
      </c>
      <c r="H46" s="762">
        <v>0</v>
      </c>
      <c r="I46" s="762">
        <v>0</v>
      </c>
      <c r="J46" s="762">
        <v>0</v>
      </c>
      <c r="K46" s="348">
        <v>0</v>
      </c>
      <c r="L46" s="762">
        <v>0</v>
      </c>
      <c r="M46" s="762">
        <v>0</v>
      </c>
      <c r="N46" s="762">
        <v>0</v>
      </c>
      <c r="O46" s="762">
        <v>0</v>
      </c>
      <c r="P46" s="762">
        <v>0</v>
      </c>
      <c r="Q46" s="762">
        <v>0</v>
      </c>
      <c r="R46" s="762">
        <v>0</v>
      </c>
      <c r="S46" s="762">
        <v>0</v>
      </c>
      <c r="T46" s="762">
        <v>0</v>
      </c>
      <c r="U46" s="762">
        <v>0</v>
      </c>
      <c r="V46" s="762">
        <v>0</v>
      </c>
      <c r="W46" s="762">
        <v>0</v>
      </c>
      <c r="X46" s="762">
        <v>0</v>
      </c>
      <c r="Y46" s="348">
        <v>0</v>
      </c>
    </row>
    <row r="47" spans="1:25" s="763" customFormat="1" ht="12" customHeight="1" x14ac:dyDescent="0.2">
      <c r="A47" s="773" t="s">
        <v>657</v>
      </c>
      <c r="B47" s="762">
        <v>0</v>
      </c>
      <c r="C47" s="762">
        <v>0</v>
      </c>
      <c r="D47" s="762">
        <v>0</v>
      </c>
      <c r="E47" s="762">
        <v>0</v>
      </c>
      <c r="F47" s="762">
        <v>0</v>
      </c>
      <c r="G47" s="762">
        <v>0</v>
      </c>
      <c r="H47" s="762">
        <v>0</v>
      </c>
      <c r="I47" s="762">
        <v>0</v>
      </c>
      <c r="J47" s="762">
        <v>0</v>
      </c>
      <c r="K47" s="348">
        <v>0</v>
      </c>
      <c r="L47" s="762">
        <v>0</v>
      </c>
      <c r="M47" s="762">
        <v>0</v>
      </c>
      <c r="N47" s="762">
        <v>0</v>
      </c>
      <c r="O47" s="762">
        <v>0</v>
      </c>
      <c r="P47" s="762">
        <v>0</v>
      </c>
      <c r="Q47" s="762">
        <v>0</v>
      </c>
      <c r="R47" s="762">
        <v>0</v>
      </c>
      <c r="S47" s="762">
        <v>0</v>
      </c>
      <c r="T47" s="762">
        <v>0</v>
      </c>
      <c r="U47" s="762">
        <v>0</v>
      </c>
      <c r="V47" s="762">
        <v>0</v>
      </c>
      <c r="W47" s="762">
        <v>0</v>
      </c>
      <c r="X47" s="762">
        <v>0</v>
      </c>
      <c r="Y47" s="348">
        <v>0</v>
      </c>
    </row>
    <row r="48" spans="1:25" s="778" customFormat="1" ht="12" customHeight="1" x14ac:dyDescent="0.2">
      <c r="A48" s="772" t="s">
        <v>659</v>
      </c>
      <c r="B48" s="777">
        <v>0</v>
      </c>
      <c r="C48" s="777">
        <v>0</v>
      </c>
      <c r="D48" s="777">
        <v>0</v>
      </c>
      <c r="E48" s="777">
        <v>0</v>
      </c>
      <c r="F48" s="777">
        <v>0</v>
      </c>
      <c r="G48" s="777">
        <v>0</v>
      </c>
      <c r="H48" s="777">
        <v>0</v>
      </c>
      <c r="I48" s="777">
        <v>0</v>
      </c>
      <c r="J48" s="777">
        <v>0</v>
      </c>
      <c r="K48" s="346">
        <v>0</v>
      </c>
      <c r="L48" s="777">
        <v>0</v>
      </c>
      <c r="M48" s="777">
        <v>0</v>
      </c>
      <c r="N48" s="777">
        <v>0</v>
      </c>
      <c r="O48" s="777">
        <v>0</v>
      </c>
      <c r="P48" s="777">
        <v>0</v>
      </c>
      <c r="Q48" s="777">
        <v>0</v>
      </c>
      <c r="R48" s="777">
        <v>0</v>
      </c>
      <c r="S48" s="777">
        <v>0</v>
      </c>
      <c r="T48" s="777">
        <v>0</v>
      </c>
      <c r="U48" s="777">
        <v>0</v>
      </c>
      <c r="V48" s="777">
        <v>5</v>
      </c>
      <c r="W48" s="777">
        <v>0</v>
      </c>
      <c r="X48" s="777">
        <v>0</v>
      </c>
      <c r="Y48" s="346">
        <v>5</v>
      </c>
    </row>
    <row r="49" spans="1:25" s="763" customFormat="1" ht="12" customHeight="1" x14ac:dyDescent="0.2">
      <c r="A49" s="773" t="s">
        <v>656</v>
      </c>
      <c r="B49" s="762">
        <v>0</v>
      </c>
      <c r="C49" s="762">
        <v>0</v>
      </c>
      <c r="D49" s="762">
        <v>0</v>
      </c>
      <c r="E49" s="762">
        <v>0</v>
      </c>
      <c r="F49" s="762">
        <v>0</v>
      </c>
      <c r="G49" s="762">
        <v>0</v>
      </c>
      <c r="H49" s="762">
        <v>0</v>
      </c>
      <c r="I49" s="762">
        <v>0</v>
      </c>
      <c r="J49" s="762">
        <v>0</v>
      </c>
      <c r="K49" s="348">
        <v>0</v>
      </c>
      <c r="L49" s="762">
        <v>0</v>
      </c>
      <c r="M49" s="762">
        <v>0</v>
      </c>
      <c r="N49" s="762">
        <v>0</v>
      </c>
      <c r="O49" s="762">
        <v>0</v>
      </c>
      <c r="P49" s="762">
        <v>0</v>
      </c>
      <c r="Q49" s="762">
        <v>0</v>
      </c>
      <c r="R49" s="762">
        <v>0</v>
      </c>
      <c r="S49" s="762">
        <v>0</v>
      </c>
      <c r="T49" s="762">
        <v>0</v>
      </c>
      <c r="U49" s="762">
        <v>0</v>
      </c>
      <c r="V49" s="762">
        <v>5</v>
      </c>
      <c r="W49" s="762">
        <v>0</v>
      </c>
      <c r="X49" s="762">
        <v>0</v>
      </c>
      <c r="Y49" s="348">
        <v>5</v>
      </c>
    </row>
    <row r="50" spans="1:25" s="763" customFormat="1" ht="12" customHeight="1" x14ac:dyDescent="0.2">
      <c r="A50" s="773" t="s">
        <v>726</v>
      </c>
      <c r="B50" s="762">
        <v>0</v>
      </c>
      <c r="C50" s="762">
        <v>0</v>
      </c>
      <c r="D50" s="762">
        <v>0</v>
      </c>
      <c r="E50" s="762">
        <v>0</v>
      </c>
      <c r="F50" s="762">
        <v>0</v>
      </c>
      <c r="G50" s="762">
        <v>0</v>
      </c>
      <c r="H50" s="762">
        <v>0</v>
      </c>
      <c r="I50" s="762">
        <v>0</v>
      </c>
      <c r="J50" s="762">
        <v>0</v>
      </c>
      <c r="K50" s="348">
        <v>0</v>
      </c>
      <c r="L50" s="762">
        <v>0</v>
      </c>
      <c r="M50" s="762">
        <v>0</v>
      </c>
      <c r="N50" s="762">
        <v>0</v>
      </c>
      <c r="O50" s="762">
        <v>0</v>
      </c>
      <c r="P50" s="762">
        <v>0</v>
      </c>
      <c r="Q50" s="762">
        <v>0</v>
      </c>
      <c r="R50" s="762">
        <v>0</v>
      </c>
      <c r="S50" s="762">
        <v>0</v>
      </c>
      <c r="T50" s="762">
        <v>0</v>
      </c>
      <c r="U50" s="762">
        <v>0</v>
      </c>
      <c r="V50" s="762">
        <v>0</v>
      </c>
      <c r="W50" s="762">
        <v>0</v>
      </c>
      <c r="X50" s="762">
        <v>0</v>
      </c>
      <c r="Y50" s="348">
        <v>0</v>
      </c>
    </row>
    <row r="51" spans="1:25" s="763" customFormat="1" ht="12" customHeight="1" x14ac:dyDescent="0.2">
      <c r="A51" s="773" t="s">
        <v>657</v>
      </c>
      <c r="B51" s="762">
        <v>0</v>
      </c>
      <c r="C51" s="762">
        <v>0</v>
      </c>
      <c r="D51" s="762">
        <v>0</v>
      </c>
      <c r="E51" s="762">
        <v>0</v>
      </c>
      <c r="F51" s="762">
        <v>0</v>
      </c>
      <c r="G51" s="762">
        <v>0</v>
      </c>
      <c r="H51" s="762">
        <v>0</v>
      </c>
      <c r="I51" s="762">
        <v>0</v>
      </c>
      <c r="J51" s="762">
        <v>0</v>
      </c>
      <c r="K51" s="348">
        <v>0</v>
      </c>
      <c r="L51" s="762">
        <v>0</v>
      </c>
      <c r="M51" s="762">
        <v>0</v>
      </c>
      <c r="N51" s="762">
        <v>0</v>
      </c>
      <c r="O51" s="762">
        <v>0</v>
      </c>
      <c r="P51" s="762">
        <v>0</v>
      </c>
      <c r="Q51" s="762">
        <v>0</v>
      </c>
      <c r="R51" s="762">
        <v>0</v>
      </c>
      <c r="S51" s="762">
        <v>0</v>
      </c>
      <c r="T51" s="762">
        <v>0</v>
      </c>
      <c r="U51" s="762">
        <v>0</v>
      </c>
      <c r="V51" s="762">
        <v>0</v>
      </c>
      <c r="W51" s="762">
        <v>0</v>
      </c>
      <c r="X51" s="762">
        <v>0</v>
      </c>
      <c r="Y51" s="348">
        <v>0</v>
      </c>
    </row>
    <row r="52" spans="1:25" s="763" customFormat="1" ht="12" customHeight="1" x14ac:dyDescent="0.2">
      <c r="A52" s="773" t="s">
        <v>658</v>
      </c>
      <c r="B52" s="762">
        <v>0</v>
      </c>
      <c r="C52" s="762">
        <v>0</v>
      </c>
      <c r="D52" s="762">
        <v>0</v>
      </c>
      <c r="E52" s="762">
        <v>0</v>
      </c>
      <c r="F52" s="762">
        <v>0</v>
      </c>
      <c r="G52" s="762">
        <v>0</v>
      </c>
      <c r="H52" s="762">
        <v>0</v>
      </c>
      <c r="I52" s="762">
        <v>0</v>
      </c>
      <c r="J52" s="762">
        <v>0</v>
      </c>
      <c r="K52" s="348">
        <v>0</v>
      </c>
      <c r="L52" s="762">
        <v>0</v>
      </c>
      <c r="M52" s="762">
        <v>0</v>
      </c>
      <c r="N52" s="762">
        <v>0</v>
      </c>
      <c r="O52" s="762">
        <v>0</v>
      </c>
      <c r="P52" s="762">
        <v>0</v>
      </c>
      <c r="Q52" s="762">
        <v>0</v>
      </c>
      <c r="R52" s="762">
        <v>0</v>
      </c>
      <c r="S52" s="762">
        <v>0</v>
      </c>
      <c r="T52" s="762">
        <v>0</v>
      </c>
      <c r="U52" s="762">
        <v>0</v>
      </c>
      <c r="V52" s="762">
        <v>0</v>
      </c>
      <c r="W52" s="762">
        <v>0</v>
      </c>
      <c r="X52" s="762">
        <v>0</v>
      </c>
      <c r="Y52" s="348">
        <v>0</v>
      </c>
    </row>
    <row r="53" spans="1:25" s="763" customFormat="1" ht="12" customHeight="1" x14ac:dyDescent="0.2">
      <c r="A53" s="773" t="s">
        <v>657</v>
      </c>
      <c r="B53" s="762">
        <v>0</v>
      </c>
      <c r="C53" s="762">
        <v>0</v>
      </c>
      <c r="D53" s="762">
        <v>0</v>
      </c>
      <c r="E53" s="762">
        <v>0</v>
      </c>
      <c r="F53" s="762">
        <v>0</v>
      </c>
      <c r="G53" s="762">
        <v>0</v>
      </c>
      <c r="H53" s="762">
        <v>0</v>
      </c>
      <c r="I53" s="762">
        <v>0</v>
      </c>
      <c r="J53" s="762">
        <v>0</v>
      </c>
      <c r="K53" s="348">
        <v>0</v>
      </c>
      <c r="L53" s="762">
        <v>0</v>
      </c>
      <c r="M53" s="762">
        <v>0</v>
      </c>
      <c r="N53" s="762">
        <v>0</v>
      </c>
      <c r="O53" s="762">
        <v>0</v>
      </c>
      <c r="P53" s="762">
        <v>0</v>
      </c>
      <c r="Q53" s="762">
        <v>0</v>
      </c>
      <c r="R53" s="762">
        <v>0</v>
      </c>
      <c r="S53" s="762">
        <v>0</v>
      </c>
      <c r="T53" s="762">
        <v>0</v>
      </c>
      <c r="U53" s="762">
        <v>0</v>
      </c>
      <c r="V53" s="762">
        <v>0</v>
      </c>
      <c r="W53" s="762">
        <v>0</v>
      </c>
      <c r="X53" s="762">
        <v>0</v>
      </c>
      <c r="Y53" s="348">
        <v>0</v>
      </c>
    </row>
    <row r="54" spans="1:25" s="778" customFormat="1" ht="12" customHeight="1" x14ac:dyDescent="0.2">
      <c r="A54" s="772" t="s">
        <v>660</v>
      </c>
      <c r="B54" s="777">
        <v>230</v>
      </c>
      <c r="C54" s="777">
        <v>1067</v>
      </c>
      <c r="D54" s="777">
        <v>519</v>
      </c>
      <c r="E54" s="777">
        <v>0</v>
      </c>
      <c r="F54" s="777">
        <v>0</v>
      </c>
      <c r="G54" s="777">
        <v>0</v>
      </c>
      <c r="H54" s="777">
        <v>0</v>
      </c>
      <c r="I54" s="777">
        <v>0</v>
      </c>
      <c r="J54" s="777">
        <v>202</v>
      </c>
      <c r="K54" s="346">
        <v>1845</v>
      </c>
      <c r="L54" s="777">
        <v>1930</v>
      </c>
      <c r="M54" s="777">
        <v>930</v>
      </c>
      <c r="N54" s="777">
        <v>9709</v>
      </c>
      <c r="O54" s="777">
        <v>114</v>
      </c>
      <c r="P54" s="777">
        <v>10836</v>
      </c>
      <c r="Q54" s="777">
        <v>3521</v>
      </c>
      <c r="R54" s="777">
        <v>0</v>
      </c>
      <c r="S54" s="777">
        <v>904</v>
      </c>
      <c r="T54" s="777">
        <v>0</v>
      </c>
      <c r="U54" s="777">
        <v>0</v>
      </c>
      <c r="V54" s="777">
        <v>0</v>
      </c>
      <c r="W54" s="777">
        <v>14705</v>
      </c>
      <c r="X54" s="777">
        <v>0</v>
      </c>
      <c r="Y54" s="346">
        <v>46512</v>
      </c>
    </row>
    <row r="55" spans="1:25" s="763" customFormat="1" ht="12" customHeight="1" x14ac:dyDescent="0.2">
      <c r="A55" s="773" t="s">
        <v>656</v>
      </c>
      <c r="B55" s="762">
        <v>230</v>
      </c>
      <c r="C55" s="762">
        <v>1067</v>
      </c>
      <c r="D55" s="762">
        <v>519</v>
      </c>
      <c r="E55" s="762">
        <v>0</v>
      </c>
      <c r="F55" s="762">
        <v>0</v>
      </c>
      <c r="G55" s="762">
        <v>0</v>
      </c>
      <c r="H55" s="762">
        <v>0</v>
      </c>
      <c r="I55" s="762">
        <v>0</v>
      </c>
      <c r="J55" s="762">
        <v>202</v>
      </c>
      <c r="K55" s="348">
        <v>1845</v>
      </c>
      <c r="L55" s="762">
        <v>1930</v>
      </c>
      <c r="M55" s="762">
        <v>930</v>
      </c>
      <c r="N55" s="762">
        <v>9709</v>
      </c>
      <c r="O55" s="762">
        <v>113</v>
      </c>
      <c r="P55" s="762">
        <v>10836</v>
      </c>
      <c r="Q55" s="762">
        <v>3521</v>
      </c>
      <c r="R55" s="762">
        <v>0</v>
      </c>
      <c r="S55" s="762">
        <v>904</v>
      </c>
      <c r="T55" s="762">
        <v>0</v>
      </c>
      <c r="U55" s="762">
        <v>0</v>
      </c>
      <c r="V55" s="762">
        <v>0</v>
      </c>
      <c r="W55" s="762">
        <v>14705</v>
      </c>
      <c r="X55" s="762">
        <v>0</v>
      </c>
      <c r="Y55" s="348">
        <v>46511</v>
      </c>
    </row>
    <row r="56" spans="1:25" s="763" customFormat="1" ht="12" customHeight="1" x14ac:dyDescent="0.2">
      <c r="A56" s="773" t="s">
        <v>726</v>
      </c>
      <c r="B56" s="762">
        <v>0</v>
      </c>
      <c r="C56" s="762">
        <v>0</v>
      </c>
      <c r="D56" s="762">
        <v>0</v>
      </c>
      <c r="E56" s="762">
        <v>0</v>
      </c>
      <c r="F56" s="762">
        <v>0</v>
      </c>
      <c r="G56" s="762">
        <v>0</v>
      </c>
      <c r="H56" s="762">
        <v>0</v>
      </c>
      <c r="I56" s="762">
        <v>0</v>
      </c>
      <c r="J56" s="762">
        <v>0</v>
      </c>
      <c r="K56" s="348">
        <v>0</v>
      </c>
      <c r="L56" s="762">
        <v>0</v>
      </c>
      <c r="M56" s="762">
        <v>0</v>
      </c>
      <c r="N56" s="762">
        <v>0</v>
      </c>
      <c r="O56" s="762">
        <v>0</v>
      </c>
      <c r="P56" s="762">
        <v>0</v>
      </c>
      <c r="Q56" s="762">
        <v>0</v>
      </c>
      <c r="R56" s="762">
        <v>0</v>
      </c>
      <c r="S56" s="762">
        <v>0</v>
      </c>
      <c r="T56" s="762">
        <v>0</v>
      </c>
      <c r="U56" s="762">
        <v>0</v>
      </c>
      <c r="V56" s="762">
        <v>0</v>
      </c>
      <c r="W56" s="762">
        <v>0</v>
      </c>
      <c r="X56" s="762">
        <v>0</v>
      </c>
      <c r="Y56" s="348">
        <v>0</v>
      </c>
    </row>
    <row r="57" spans="1:25" s="763" customFormat="1" ht="12" customHeight="1" x14ac:dyDescent="0.2">
      <c r="A57" s="773" t="s">
        <v>657</v>
      </c>
      <c r="B57" s="762">
        <v>0</v>
      </c>
      <c r="C57" s="762">
        <v>0</v>
      </c>
      <c r="D57" s="762">
        <v>0</v>
      </c>
      <c r="E57" s="762">
        <v>0</v>
      </c>
      <c r="F57" s="762">
        <v>0</v>
      </c>
      <c r="G57" s="762">
        <v>0</v>
      </c>
      <c r="H57" s="762">
        <v>0</v>
      </c>
      <c r="I57" s="762">
        <v>0</v>
      </c>
      <c r="J57" s="762">
        <v>0</v>
      </c>
      <c r="K57" s="348">
        <v>0</v>
      </c>
      <c r="L57" s="762">
        <v>0</v>
      </c>
      <c r="M57" s="762">
        <v>0</v>
      </c>
      <c r="N57" s="762">
        <v>0</v>
      </c>
      <c r="O57" s="762">
        <v>0</v>
      </c>
      <c r="P57" s="762">
        <v>0</v>
      </c>
      <c r="Q57" s="762">
        <v>0</v>
      </c>
      <c r="R57" s="762">
        <v>0</v>
      </c>
      <c r="S57" s="762">
        <v>-875</v>
      </c>
      <c r="T57" s="762">
        <v>0</v>
      </c>
      <c r="U57" s="762">
        <v>0</v>
      </c>
      <c r="V57" s="762">
        <v>0</v>
      </c>
      <c r="W57" s="762">
        <v>0</v>
      </c>
      <c r="X57" s="762">
        <v>0</v>
      </c>
      <c r="Y57" s="348">
        <v>-875</v>
      </c>
    </row>
    <row r="58" spans="1:25" s="342" customFormat="1" ht="12" customHeight="1" x14ac:dyDescent="0.2">
      <c r="A58" s="773" t="s">
        <v>658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1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1</v>
      </c>
    </row>
    <row r="59" spans="1:25" s="342" customFormat="1" ht="12" customHeight="1" x14ac:dyDescent="0.2">
      <c r="A59" s="773" t="s">
        <v>657</v>
      </c>
      <c r="B59" s="348">
        <v>0</v>
      </c>
      <c r="C59" s="348">
        <v>0</v>
      </c>
      <c r="D59" s="348">
        <v>0</v>
      </c>
      <c r="E59" s="348">
        <v>0</v>
      </c>
      <c r="F59" s="348">
        <v>0</v>
      </c>
      <c r="G59" s="348">
        <v>0</v>
      </c>
      <c r="H59" s="348">
        <v>0</v>
      </c>
      <c r="I59" s="348">
        <v>0</v>
      </c>
      <c r="J59" s="348">
        <v>0</v>
      </c>
      <c r="K59" s="348">
        <v>0</v>
      </c>
      <c r="L59" s="348">
        <v>0</v>
      </c>
      <c r="M59" s="348">
        <v>0</v>
      </c>
      <c r="N59" s="348">
        <v>0</v>
      </c>
      <c r="O59" s="348">
        <v>169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0</v>
      </c>
      <c r="W59" s="348">
        <v>0</v>
      </c>
      <c r="X59" s="348">
        <v>0</v>
      </c>
      <c r="Y59" s="348">
        <v>169</v>
      </c>
    </row>
    <row r="60" spans="1:25" s="342" customFormat="1" ht="12" customHeight="1" x14ac:dyDescent="0.2">
      <c r="A60" s="772" t="s">
        <v>143</v>
      </c>
      <c r="B60" s="350">
        <v>0</v>
      </c>
      <c r="C60" s="350">
        <v>0</v>
      </c>
      <c r="D60" s="350">
        <v>0</v>
      </c>
      <c r="E60" s="350">
        <v>0</v>
      </c>
      <c r="F60" s="350">
        <v>0</v>
      </c>
      <c r="G60" s="350">
        <v>0</v>
      </c>
      <c r="H60" s="350">
        <v>0</v>
      </c>
      <c r="I60" s="350">
        <v>0</v>
      </c>
      <c r="J60" s="350">
        <v>0</v>
      </c>
      <c r="K60" s="350">
        <v>0</v>
      </c>
      <c r="L60" s="350">
        <v>0</v>
      </c>
      <c r="M60" s="350">
        <v>2</v>
      </c>
      <c r="N60" s="350">
        <v>34</v>
      </c>
      <c r="O60" s="350">
        <v>0</v>
      </c>
      <c r="P60" s="350">
        <v>0</v>
      </c>
      <c r="Q60" s="350">
        <v>5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0">
        <v>0</v>
      </c>
      <c r="Y60" s="346">
        <v>41</v>
      </c>
    </row>
    <row r="61" spans="1:25" s="342" customFormat="1" ht="12" customHeight="1" x14ac:dyDescent="0.2">
      <c r="A61" s="773" t="s">
        <v>656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2</v>
      </c>
      <c r="N61" s="348">
        <v>34</v>
      </c>
      <c r="O61" s="348">
        <v>0</v>
      </c>
      <c r="P61" s="348">
        <v>0</v>
      </c>
      <c r="Q61" s="348">
        <v>5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41</v>
      </c>
    </row>
    <row r="62" spans="1:25" s="342" customFormat="1" ht="12" customHeight="1" x14ac:dyDescent="0.2">
      <c r="A62" s="773" t="s">
        <v>726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0</v>
      </c>
    </row>
    <row r="63" spans="1:25" s="342" customFormat="1" ht="12" customHeight="1" x14ac:dyDescent="0.2">
      <c r="A63" s="773" t="s">
        <v>657</v>
      </c>
      <c r="B63" s="348">
        <v>0</v>
      </c>
      <c r="C63" s="348">
        <v>0</v>
      </c>
      <c r="D63" s="348">
        <v>0</v>
      </c>
      <c r="E63" s="348">
        <v>0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0</v>
      </c>
      <c r="N63" s="348">
        <v>0</v>
      </c>
      <c r="O63" s="348">
        <v>0</v>
      </c>
      <c r="P63" s="348">
        <v>0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>
        <v>0</v>
      </c>
      <c r="X63" s="348">
        <v>0</v>
      </c>
      <c r="Y63" s="348">
        <v>0</v>
      </c>
    </row>
    <row r="64" spans="1:25" s="342" customFormat="1" ht="12" customHeight="1" x14ac:dyDescent="0.2">
      <c r="A64" s="773" t="s">
        <v>658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0</v>
      </c>
    </row>
    <row r="65" spans="1:25" s="342" customFormat="1" ht="12" customHeight="1" x14ac:dyDescent="0.2">
      <c r="A65" s="773" t="s">
        <v>657</v>
      </c>
      <c r="B65" s="348">
        <v>0</v>
      </c>
      <c r="C65" s="348">
        <v>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0</v>
      </c>
      <c r="O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>
        <v>0</v>
      </c>
      <c r="X65" s="348">
        <v>0</v>
      </c>
      <c r="Y65" s="348">
        <v>0</v>
      </c>
    </row>
    <row r="66" spans="1:25" s="347" customFormat="1" ht="12" customHeight="1" x14ac:dyDescent="0.2">
      <c r="A66" s="772" t="s">
        <v>144</v>
      </c>
      <c r="B66" s="346">
        <v>0</v>
      </c>
      <c r="C66" s="346">
        <v>0</v>
      </c>
      <c r="D66" s="346">
        <v>134</v>
      </c>
      <c r="E66" s="346">
        <v>0</v>
      </c>
      <c r="F66" s="346">
        <v>0</v>
      </c>
      <c r="G66" s="346">
        <v>0</v>
      </c>
      <c r="H66" s="346">
        <v>0</v>
      </c>
      <c r="I66" s="346">
        <v>0</v>
      </c>
      <c r="J66" s="346">
        <v>0</v>
      </c>
      <c r="K66" s="346">
        <v>307</v>
      </c>
      <c r="L66" s="346">
        <v>0</v>
      </c>
      <c r="M66" s="346">
        <v>75</v>
      </c>
      <c r="N66" s="346">
        <v>2240</v>
      </c>
      <c r="O66" s="346">
        <v>0</v>
      </c>
      <c r="P66" s="346">
        <v>0</v>
      </c>
      <c r="Q66" s="346">
        <v>1</v>
      </c>
      <c r="R66" s="346">
        <v>0</v>
      </c>
      <c r="S66" s="346">
        <v>0</v>
      </c>
      <c r="T66" s="346">
        <v>0</v>
      </c>
      <c r="U66" s="346">
        <v>0</v>
      </c>
      <c r="V66" s="346">
        <v>0</v>
      </c>
      <c r="W66" s="346">
        <v>0</v>
      </c>
      <c r="X66" s="346">
        <v>0</v>
      </c>
      <c r="Y66" s="346">
        <v>2757</v>
      </c>
    </row>
    <row r="67" spans="1:25" s="342" customFormat="1" ht="12" customHeight="1" x14ac:dyDescent="0.2">
      <c r="A67" s="773" t="s">
        <v>656</v>
      </c>
      <c r="B67" s="348">
        <v>0</v>
      </c>
      <c r="C67" s="348">
        <v>0</v>
      </c>
      <c r="D67" s="348">
        <v>134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307</v>
      </c>
      <c r="L67" s="348">
        <v>0</v>
      </c>
      <c r="M67" s="348">
        <v>75</v>
      </c>
      <c r="N67" s="348">
        <v>2240</v>
      </c>
      <c r="O67" s="348">
        <v>0</v>
      </c>
      <c r="P67" s="348">
        <v>0</v>
      </c>
      <c r="Q67" s="348">
        <v>1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2757</v>
      </c>
    </row>
    <row r="68" spans="1:25" s="342" customFormat="1" ht="12" customHeight="1" x14ac:dyDescent="0.2">
      <c r="A68" s="773" t="s">
        <v>726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O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</row>
    <row r="69" spans="1:25" s="342" customFormat="1" ht="12" customHeight="1" x14ac:dyDescent="0.2">
      <c r="A69" s="773" t="s">
        <v>657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</row>
    <row r="70" spans="1:25" s="342" customFormat="1" ht="12" customHeight="1" x14ac:dyDescent="0.2">
      <c r="A70" s="773" t="s">
        <v>658</v>
      </c>
      <c r="B70" s="348">
        <v>0</v>
      </c>
      <c r="C70" s="348">
        <v>0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0</v>
      </c>
    </row>
    <row r="71" spans="1:25" s="342" customFormat="1" ht="12" customHeight="1" thickBot="1" x14ac:dyDescent="0.25">
      <c r="A71" s="780" t="s">
        <v>657</v>
      </c>
      <c r="B71" s="351">
        <v>0</v>
      </c>
      <c r="C71" s="351">
        <v>0</v>
      </c>
      <c r="D71" s="351">
        <v>0</v>
      </c>
      <c r="E71" s="351">
        <v>0</v>
      </c>
      <c r="F71" s="351">
        <v>0</v>
      </c>
      <c r="G71" s="351">
        <v>0</v>
      </c>
      <c r="H71" s="351">
        <v>0</v>
      </c>
      <c r="I71" s="351">
        <v>0</v>
      </c>
      <c r="J71" s="351">
        <v>0</v>
      </c>
      <c r="K71" s="351">
        <v>0</v>
      </c>
      <c r="L71" s="351">
        <v>0</v>
      </c>
      <c r="M71" s="351">
        <v>0</v>
      </c>
      <c r="N71" s="351">
        <v>0</v>
      </c>
      <c r="O71" s="351">
        <v>0</v>
      </c>
      <c r="P71" s="351">
        <v>0</v>
      </c>
      <c r="Q71" s="351">
        <v>0</v>
      </c>
      <c r="R71" s="351">
        <v>0</v>
      </c>
      <c r="S71" s="351">
        <v>0</v>
      </c>
      <c r="T71" s="351">
        <v>0</v>
      </c>
      <c r="U71" s="351">
        <v>0</v>
      </c>
      <c r="V71" s="351">
        <v>0</v>
      </c>
      <c r="W71" s="351">
        <v>0</v>
      </c>
      <c r="X71" s="351">
        <v>0</v>
      </c>
      <c r="Y71" s="351">
        <v>0</v>
      </c>
    </row>
  </sheetData>
  <mergeCells count="2">
    <mergeCell ref="A5:J6"/>
    <mergeCell ref="K5:Y6"/>
  </mergeCells>
  <conditionalFormatting sqref="W8:X8 O8:U8">
    <cfRule type="expression" dxfId="83" priority="3" stopIfTrue="1">
      <formula>#REF!=1</formula>
    </cfRule>
  </conditionalFormatting>
  <conditionalFormatting sqref="Y8">
    <cfRule type="expression" dxfId="82" priority="912" stopIfTrue="1">
      <formula>#REF!=1</formula>
    </cfRule>
  </conditionalFormatting>
  <conditionalFormatting sqref="Z8:AB8">
    <cfRule type="expression" dxfId="81" priority="913" stopIfTrue="1">
      <formula>#REF!=1</formula>
    </cfRule>
  </conditionalFormatting>
  <conditionalFormatting sqref="B8:N8">
    <cfRule type="expression" dxfId="80" priority="914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0" min="2" max="7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67"/>
  <sheetViews>
    <sheetView showGridLines="0" zoomScaleNormal="100" workbookViewId="0">
      <pane xSplit="1" ySplit="11" topLeftCell="B12" activePane="bottomRight" state="frozen"/>
      <selection activeCell="A3" sqref="A3:IV3"/>
      <selection pane="topRight" activeCell="A3" sqref="A3:IV3"/>
      <selection pane="bottomLeft" activeCell="A3" sqref="A3:IV3"/>
      <selection pane="bottomRight" activeCell="I20" sqref="I20"/>
    </sheetView>
  </sheetViews>
  <sheetFormatPr defaultRowHeight="12.75" x14ac:dyDescent="0.2"/>
  <cols>
    <col min="1" max="1" width="73.42578125" style="628" customWidth="1"/>
    <col min="2" max="7" width="10.7109375" style="567" customWidth="1"/>
    <col min="8" max="8" width="12.7109375" style="628" customWidth="1"/>
    <col min="9" max="16384" width="9.140625" style="628"/>
  </cols>
  <sheetData>
    <row r="1" spans="1:8" x14ac:dyDescent="0.2">
      <c r="A1" s="877" t="s">
        <v>624</v>
      </c>
    </row>
    <row r="2" spans="1:8" x14ac:dyDescent="0.2">
      <c r="A2" s="877" t="s">
        <v>625</v>
      </c>
    </row>
    <row r="3" spans="1:8" s="979" customFormat="1" ht="12.95" customHeight="1" x14ac:dyDescent="0.2">
      <c r="A3" s="1072" t="s">
        <v>978</v>
      </c>
      <c r="B3" s="1073"/>
      <c r="C3" s="1045"/>
      <c r="D3" s="1045"/>
      <c r="E3" s="1045"/>
      <c r="F3" s="1045"/>
      <c r="G3" s="1074" t="s">
        <v>979</v>
      </c>
    </row>
    <row r="4" spans="1:8" s="631" customFormat="1" ht="12.95" customHeight="1" x14ac:dyDescent="0.2">
      <c r="A4" s="653"/>
      <c r="B4" s="493"/>
      <c r="C4" s="493"/>
      <c r="D4" s="493"/>
      <c r="E4" s="493"/>
      <c r="F4" s="493"/>
      <c r="G4" s="721"/>
      <c r="H4" s="625"/>
    </row>
    <row r="5" spans="1:8" s="631" customFormat="1" ht="18" customHeight="1" x14ac:dyDescent="0.2">
      <c r="A5" s="1851" t="s">
        <v>160</v>
      </c>
      <c r="B5" s="1851"/>
      <c r="C5" s="1851"/>
      <c r="D5" s="1851"/>
      <c r="E5" s="1851"/>
      <c r="F5" s="1851"/>
      <c r="G5" s="1851"/>
      <c r="H5" s="220"/>
    </row>
    <row r="6" spans="1:8" s="631" customFormat="1" ht="18" customHeight="1" x14ac:dyDescent="0.2">
      <c r="A6" s="1851"/>
      <c r="B6" s="1851"/>
      <c r="C6" s="1851"/>
      <c r="D6" s="1851"/>
      <c r="E6" s="1851"/>
      <c r="F6" s="1851"/>
      <c r="G6" s="1851"/>
      <c r="H6" s="220"/>
    </row>
    <row r="7" spans="1:8" s="631" customFormat="1" ht="12.95" customHeight="1" thickBot="1" x14ac:dyDescent="0.25">
      <c r="A7" s="1852"/>
      <c r="B7" s="1852"/>
      <c r="C7" s="493"/>
      <c r="D7" s="493"/>
      <c r="E7" s="493"/>
      <c r="F7" s="493"/>
      <c r="G7" s="722" t="s">
        <v>1041</v>
      </c>
      <c r="H7" s="654"/>
    </row>
    <row r="8" spans="1:8" ht="27" customHeight="1" thickBot="1" x14ac:dyDescent="0.25">
      <c r="A8" s="1848" t="s">
        <v>1666</v>
      </c>
      <c r="B8" s="1840" t="s">
        <v>1913</v>
      </c>
      <c r="C8" s="1841"/>
      <c r="D8" s="1841"/>
      <c r="E8" s="1853"/>
      <c r="F8" s="1842" t="s">
        <v>1012</v>
      </c>
      <c r="G8" s="1842" t="s">
        <v>1016</v>
      </c>
      <c r="H8" s="59"/>
    </row>
    <row r="9" spans="1:8" ht="14.1" customHeight="1" x14ac:dyDescent="0.2">
      <c r="A9" s="1849"/>
      <c r="B9" s="1842" t="s">
        <v>1017</v>
      </c>
      <c r="C9" s="1842" t="s">
        <v>1617</v>
      </c>
      <c r="D9" s="1842" t="s">
        <v>1962</v>
      </c>
      <c r="E9" s="1842" t="s">
        <v>929</v>
      </c>
      <c r="F9" s="1843"/>
      <c r="G9" s="1845"/>
      <c r="H9" s="655"/>
    </row>
    <row r="10" spans="1:8" ht="14.1" customHeight="1" x14ac:dyDescent="0.2">
      <c r="A10" s="1849"/>
      <c r="B10" s="1845"/>
      <c r="C10" s="1845"/>
      <c r="D10" s="1845"/>
      <c r="E10" s="1845"/>
      <c r="F10" s="1843"/>
      <c r="G10" s="1845"/>
    </row>
    <row r="11" spans="1:8" ht="14.1" customHeight="1" thickBot="1" x14ac:dyDescent="0.25">
      <c r="A11" s="1850"/>
      <c r="B11" s="1846"/>
      <c r="C11" s="1846"/>
      <c r="D11" s="1846"/>
      <c r="E11" s="1846"/>
      <c r="F11" s="1844"/>
      <c r="G11" s="1846"/>
    </row>
    <row r="12" spans="1:8" ht="17.100000000000001" customHeight="1" x14ac:dyDescent="0.2">
      <c r="A12" s="232"/>
      <c r="B12" s="723"/>
      <c r="C12" s="723"/>
      <c r="D12" s="723"/>
      <c r="E12" s="723"/>
      <c r="F12" s="724"/>
      <c r="G12" s="723"/>
    </row>
    <row r="13" spans="1:8" ht="17.100000000000001" customHeight="1" x14ac:dyDescent="0.2">
      <c r="A13" s="1483" t="s">
        <v>879</v>
      </c>
      <c r="B13" s="1290">
        <f>B15+B16+B22+B23+B24+B31+B32+B33+B34</f>
        <v>10602430.327413999</v>
      </c>
      <c r="C13" s="1290">
        <f>C15+C16+C22+C23+C24+C31+C32+C33+C34</f>
        <v>303464.73599000013</v>
      </c>
      <c r="D13" s="1290">
        <f>D15+D16+D22+D23+D24+D31+D32+D33+D34</f>
        <v>11138868.983050821</v>
      </c>
      <c r="E13" s="1290">
        <f>SUM(B13:D13)</f>
        <v>22044764.046454821</v>
      </c>
      <c r="F13" s="1290">
        <f>F15+F16+F22+F23+F24+F31+F32+F33+F34</f>
        <v>1103426.2830000001</v>
      </c>
      <c r="G13" s="1290">
        <f>E13+F13</f>
        <v>23148190.329454821</v>
      </c>
    </row>
    <row r="14" spans="1:8" ht="17.100000000000001" customHeight="1" x14ac:dyDescent="0.2">
      <c r="A14" s="237"/>
      <c r="B14" s="725"/>
      <c r="C14" s="725"/>
      <c r="D14" s="725"/>
      <c r="E14" s="725"/>
      <c r="F14" s="725"/>
      <c r="G14" s="725"/>
    </row>
    <row r="15" spans="1:8" ht="17.100000000000001" customHeight="1" x14ac:dyDescent="0.2">
      <c r="A15" s="237" t="s">
        <v>1667</v>
      </c>
      <c r="B15" s="726">
        <v>1540.1935799999999</v>
      </c>
      <c r="C15" s="726">
        <v>0</v>
      </c>
      <c r="D15" s="726">
        <v>2306.8992499999999</v>
      </c>
      <c r="E15" s="726">
        <v>3847.0928299999996</v>
      </c>
      <c r="F15" s="726">
        <v>0</v>
      </c>
      <c r="G15" s="726">
        <f>F15+E15</f>
        <v>3847.0928299999996</v>
      </c>
    </row>
    <row r="16" spans="1:8" ht="17.100000000000001" customHeight="1" x14ac:dyDescent="0.2">
      <c r="A16" s="237" t="s">
        <v>1668</v>
      </c>
      <c r="B16" s="726">
        <v>1133017.1280598571</v>
      </c>
      <c r="C16" s="726">
        <v>71643.128089999998</v>
      </c>
      <c r="D16" s="726">
        <v>8179995.1542800004</v>
      </c>
      <c r="E16" s="726">
        <v>9384655.4104298577</v>
      </c>
      <c r="F16" s="726">
        <v>33104.089</v>
      </c>
      <c r="G16" s="726">
        <f t="shared" ref="G16:G34" si="0">F16+E16</f>
        <v>9417759.4994298574</v>
      </c>
    </row>
    <row r="17" spans="1:7" ht="17.100000000000001" customHeight="1" x14ac:dyDescent="0.2">
      <c r="A17" s="237" t="s">
        <v>1669</v>
      </c>
      <c r="B17" s="726">
        <v>854239.76471985714</v>
      </c>
      <c r="C17" s="726">
        <v>42557.766530000001</v>
      </c>
      <c r="D17" s="726">
        <v>58373.775450000001</v>
      </c>
      <c r="E17" s="726">
        <v>955171.30669985712</v>
      </c>
      <c r="F17" s="726">
        <v>0</v>
      </c>
      <c r="G17" s="726">
        <f t="shared" si="0"/>
        <v>955171.30669985712</v>
      </c>
    </row>
    <row r="18" spans="1:7" ht="17.100000000000001" customHeight="1" x14ac:dyDescent="0.2">
      <c r="A18" s="237" t="s">
        <v>1670</v>
      </c>
      <c r="B18" s="726">
        <v>118210.01865999999</v>
      </c>
      <c r="C18" s="726">
        <v>1837.2254399999999</v>
      </c>
      <c r="D18" s="726">
        <v>12.04792</v>
      </c>
      <c r="E18" s="726">
        <v>120059.29201999998</v>
      </c>
      <c r="F18" s="726">
        <v>32224.043000000001</v>
      </c>
      <c r="G18" s="726">
        <f t="shared" si="0"/>
        <v>152283.33501999997</v>
      </c>
    </row>
    <row r="19" spans="1:7" ht="17.100000000000001" customHeight="1" x14ac:dyDescent="0.2">
      <c r="A19" s="238" t="s">
        <v>1671</v>
      </c>
      <c r="B19" s="726">
        <v>35673.539200000007</v>
      </c>
      <c r="C19" s="726">
        <v>1740.5736299999999</v>
      </c>
      <c r="D19" s="726">
        <v>1676.5953599999998</v>
      </c>
      <c r="E19" s="726">
        <v>39090.708190000005</v>
      </c>
      <c r="F19" s="726">
        <v>880.04600000000005</v>
      </c>
      <c r="G19" s="726">
        <f t="shared" si="0"/>
        <v>39970.754190000007</v>
      </c>
    </row>
    <row r="20" spans="1:7" ht="17.100000000000001" customHeight="1" x14ac:dyDescent="0.2">
      <c r="A20" s="238" t="s">
        <v>1672</v>
      </c>
      <c r="B20" s="726">
        <v>0</v>
      </c>
      <c r="C20" s="726">
        <v>7.4379200000000001</v>
      </c>
      <c r="D20" s="726">
        <v>8118341.4628400002</v>
      </c>
      <c r="E20" s="726">
        <v>8118348.9007600006</v>
      </c>
      <c r="F20" s="726">
        <v>0</v>
      </c>
      <c r="G20" s="726">
        <f t="shared" si="0"/>
        <v>8118348.9007600006</v>
      </c>
    </row>
    <row r="21" spans="1:7" ht="17.100000000000001" customHeight="1" x14ac:dyDescent="0.2">
      <c r="A21" s="237" t="s">
        <v>1673</v>
      </c>
      <c r="B21" s="726">
        <v>124893.80548000001</v>
      </c>
      <c r="C21" s="726">
        <v>25500.12457</v>
      </c>
      <c r="D21" s="726">
        <v>1591.2727099999995</v>
      </c>
      <c r="E21" s="726">
        <v>151985.20276000001</v>
      </c>
      <c r="F21" s="726">
        <v>0</v>
      </c>
      <c r="G21" s="726">
        <f t="shared" si="0"/>
        <v>151985.20276000001</v>
      </c>
    </row>
    <row r="22" spans="1:7" ht="17.100000000000001" customHeight="1" x14ac:dyDescent="0.2">
      <c r="A22" s="237" t="s">
        <v>1674</v>
      </c>
      <c r="B22" s="726">
        <v>27384.907050000002</v>
      </c>
      <c r="C22" s="726">
        <v>3187.7854699999998</v>
      </c>
      <c r="D22" s="726">
        <v>16866.939640000001</v>
      </c>
      <c r="E22" s="726">
        <v>47439.632160000001</v>
      </c>
      <c r="F22" s="726">
        <v>124.614</v>
      </c>
      <c r="G22" s="726">
        <f t="shared" si="0"/>
        <v>47564.246160000002</v>
      </c>
    </row>
    <row r="23" spans="1:7" ht="17.100000000000001" customHeight="1" x14ac:dyDescent="0.2">
      <c r="A23" s="237" t="s">
        <v>1675</v>
      </c>
      <c r="B23" s="726">
        <v>327286.69529333332</v>
      </c>
      <c r="C23" s="726">
        <v>6723.8056199999983</v>
      </c>
      <c r="D23" s="726">
        <v>33880.42353</v>
      </c>
      <c r="E23" s="726">
        <v>367890.92444333329</v>
      </c>
      <c r="F23" s="726">
        <v>605.00199999999995</v>
      </c>
      <c r="G23" s="726">
        <f t="shared" si="0"/>
        <v>368495.92644333327</v>
      </c>
    </row>
    <row r="24" spans="1:7" ht="17.100000000000001" customHeight="1" x14ac:dyDescent="0.2">
      <c r="A24" s="237" t="s">
        <v>1676</v>
      </c>
      <c r="B24" s="726">
        <v>8516137.4079651162</v>
      </c>
      <c r="C24" s="726">
        <v>196767.22596000004</v>
      </c>
      <c r="D24" s="726">
        <v>2741478.8164808215</v>
      </c>
      <c r="E24" s="726">
        <v>11454383.450405937</v>
      </c>
      <c r="F24" s="726">
        <v>1064935.125</v>
      </c>
      <c r="G24" s="726">
        <f t="shared" si="0"/>
        <v>12519318.575405937</v>
      </c>
    </row>
    <row r="25" spans="1:7" ht="17.100000000000001" customHeight="1" x14ac:dyDescent="0.2">
      <c r="A25" s="237" t="s">
        <v>1677</v>
      </c>
      <c r="B25" s="726">
        <v>5211058.1824600007</v>
      </c>
      <c r="C25" s="726">
        <v>122459.06734000001</v>
      </c>
      <c r="D25" s="726">
        <v>299219.13774999999</v>
      </c>
      <c r="E25" s="726">
        <v>5632736.3875500001</v>
      </c>
      <c r="F25" s="726">
        <v>402923.13699999999</v>
      </c>
      <c r="G25" s="726">
        <f t="shared" si="0"/>
        <v>6035659.5245500002</v>
      </c>
    </row>
    <row r="26" spans="1:7" ht="17.100000000000001" customHeight="1" x14ac:dyDescent="0.2">
      <c r="A26" s="237" t="s">
        <v>1678</v>
      </c>
      <c r="B26" s="726">
        <v>129788.56014000002</v>
      </c>
      <c r="C26" s="726">
        <v>866.54153000000008</v>
      </c>
      <c r="D26" s="726">
        <v>0</v>
      </c>
      <c r="E26" s="726">
        <v>130655.10167000002</v>
      </c>
      <c r="F26" s="726">
        <v>68909.804000000004</v>
      </c>
      <c r="G26" s="726">
        <f t="shared" si="0"/>
        <v>199564.90567000001</v>
      </c>
    </row>
    <row r="27" spans="1:7" ht="17.100000000000001" customHeight="1" x14ac:dyDescent="0.2">
      <c r="A27" s="237" t="s">
        <v>76</v>
      </c>
      <c r="B27" s="726">
        <v>2455.1942899999999</v>
      </c>
      <c r="C27" s="726">
        <v>10497.06532</v>
      </c>
      <c r="D27" s="726">
        <v>2207637.5930785523</v>
      </c>
      <c r="E27" s="726">
        <v>2220589.8526885523</v>
      </c>
      <c r="F27" s="726">
        <v>1377.701</v>
      </c>
      <c r="G27" s="726">
        <f t="shared" si="0"/>
        <v>2221967.5536885522</v>
      </c>
    </row>
    <row r="28" spans="1:7" ht="17.100000000000001" customHeight="1" x14ac:dyDescent="0.2">
      <c r="A28" s="237" t="s">
        <v>1679</v>
      </c>
      <c r="B28" s="726">
        <v>3159007.3350151163</v>
      </c>
      <c r="C28" s="726">
        <v>58574.575830000002</v>
      </c>
      <c r="D28" s="726">
        <v>229701.79397226858</v>
      </c>
      <c r="E28" s="726">
        <v>3447283.7048173849</v>
      </c>
      <c r="F28" s="726">
        <v>591724.48300000001</v>
      </c>
      <c r="G28" s="726">
        <f t="shared" si="0"/>
        <v>4039008.187817385</v>
      </c>
    </row>
    <row r="29" spans="1:7" ht="17.100000000000001" customHeight="1" x14ac:dyDescent="0.2">
      <c r="A29" s="237" t="s">
        <v>1680</v>
      </c>
      <c r="B29" s="726">
        <v>1330.9618800000001</v>
      </c>
      <c r="C29" s="726">
        <v>4147.87248</v>
      </c>
      <c r="D29" s="726">
        <v>1599.94705</v>
      </c>
      <c r="E29" s="726">
        <v>7078.7814099999996</v>
      </c>
      <c r="F29" s="726">
        <v>0</v>
      </c>
      <c r="G29" s="726">
        <f t="shared" si="0"/>
        <v>7078.7814099999996</v>
      </c>
    </row>
    <row r="30" spans="1:7" ht="17.100000000000001" customHeight="1" x14ac:dyDescent="0.2">
      <c r="A30" s="237" t="s">
        <v>2147</v>
      </c>
      <c r="B30" s="726">
        <v>12497.17418</v>
      </c>
      <c r="C30" s="726">
        <v>222.10345999999998</v>
      </c>
      <c r="D30" s="726">
        <v>3320.3446300000001</v>
      </c>
      <c r="E30" s="726">
        <v>16039.62227</v>
      </c>
      <c r="F30" s="726">
        <v>0</v>
      </c>
      <c r="G30" s="726">
        <f t="shared" si="0"/>
        <v>16039.62227</v>
      </c>
    </row>
    <row r="31" spans="1:7" ht="17.100000000000001" customHeight="1" x14ac:dyDescent="0.2">
      <c r="A31" s="237" t="s">
        <v>1681</v>
      </c>
      <c r="B31" s="726">
        <v>170534.80322000003</v>
      </c>
      <c r="C31" s="726">
        <v>11399.218780000001</v>
      </c>
      <c r="D31" s="726">
        <v>60309.448629999992</v>
      </c>
      <c r="E31" s="726">
        <v>242243.47063000003</v>
      </c>
      <c r="F31" s="726">
        <v>1056.498</v>
      </c>
      <c r="G31" s="726">
        <f t="shared" si="0"/>
        <v>243299.96863000002</v>
      </c>
    </row>
    <row r="32" spans="1:7" ht="17.100000000000001" customHeight="1" x14ac:dyDescent="0.2">
      <c r="A32" s="237" t="s">
        <v>1682</v>
      </c>
      <c r="B32" s="726">
        <v>79433.795185690396</v>
      </c>
      <c r="C32" s="726">
        <v>7297.1163799999995</v>
      </c>
      <c r="D32" s="726">
        <v>48487.269509999998</v>
      </c>
      <c r="E32" s="726">
        <v>135218.18107569037</v>
      </c>
      <c r="F32" s="726">
        <v>0</v>
      </c>
      <c r="G32" s="726">
        <f t="shared" si="0"/>
        <v>135218.18107569037</v>
      </c>
    </row>
    <row r="33" spans="1:7" ht="17.100000000000001" customHeight="1" x14ac:dyDescent="0.2">
      <c r="A33" s="237" t="s">
        <v>1683</v>
      </c>
      <c r="B33" s="726">
        <v>337282.71755999996</v>
      </c>
      <c r="C33" s="726">
        <v>5951.4185200000375</v>
      </c>
      <c r="D33" s="726">
        <v>39965.289970000005</v>
      </c>
      <c r="E33" s="726">
        <v>383199.42605000001</v>
      </c>
      <c r="F33" s="726">
        <v>3600.9549999999999</v>
      </c>
      <c r="G33" s="726">
        <f t="shared" si="0"/>
        <v>386800.38105000003</v>
      </c>
    </row>
    <row r="34" spans="1:7" ht="17.100000000000001" customHeight="1" x14ac:dyDescent="0.2">
      <c r="A34" s="237" t="s">
        <v>1684</v>
      </c>
      <c r="B34" s="726">
        <v>9812.6794999999984</v>
      </c>
      <c r="C34" s="726">
        <v>495.03717000000006</v>
      </c>
      <c r="D34" s="726">
        <v>15578.741759999999</v>
      </c>
      <c r="E34" s="726">
        <v>25886.458429999999</v>
      </c>
      <c r="F34" s="726">
        <v>0</v>
      </c>
      <c r="G34" s="726">
        <f t="shared" si="0"/>
        <v>25886.458429999999</v>
      </c>
    </row>
    <row r="35" spans="1:7" ht="17.100000000000001" customHeight="1" x14ac:dyDescent="0.2">
      <c r="A35" s="237"/>
      <c r="B35" s="726"/>
      <c r="C35" s="726"/>
      <c r="D35" s="726"/>
      <c r="E35" s="726"/>
      <c r="F35" s="726"/>
      <c r="G35" s="726"/>
    </row>
    <row r="36" spans="1:7" ht="17.100000000000001" customHeight="1" x14ac:dyDescent="0.2">
      <c r="A36" s="1483" t="s">
        <v>880</v>
      </c>
      <c r="B36" s="1290">
        <f>B38+B39+B43+B44+B45+B48+B49+B50</f>
        <v>547170.0990866666</v>
      </c>
      <c r="C36" s="1290">
        <f>C38+C39+C43+C44+C45+C48+C49+C50</f>
        <v>749697.48269000009</v>
      </c>
      <c r="D36" s="1290">
        <f>D38+D39+D43+D44+D45+D48+D49+D50</f>
        <v>9314229.9358173572</v>
      </c>
      <c r="E36" s="1290">
        <f>SUM(B36:D36)</f>
        <v>10611097.517594025</v>
      </c>
      <c r="F36" s="1290">
        <f>F38+F39+F43+F44+F45+F48+F49+F50</f>
        <v>44196.054000000004</v>
      </c>
      <c r="G36" s="1290">
        <f>E36+F36</f>
        <v>10655293.571594024</v>
      </c>
    </row>
    <row r="37" spans="1:7" ht="17.100000000000001" customHeight="1" x14ac:dyDescent="0.2">
      <c r="A37" s="237"/>
      <c r="B37" s="725"/>
      <c r="C37" s="725"/>
      <c r="D37" s="725"/>
      <c r="E37" s="725"/>
      <c r="F37" s="725"/>
      <c r="G37" s="725"/>
    </row>
    <row r="38" spans="1:7" ht="17.100000000000001" customHeight="1" x14ac:dyDescent="0.2">
      <c r="A38" s="237" t="s">
        <v>1685</v>
      </c>
      <c r="B38" s="726">
        <v>947.31059000000005</v>
      </c>
      <c r="C38" s="726">
        <v>0</v>
      </c>
      <c r="D38" s="726">
        <v>0.3</v>
      </c>
      <c r="E38" s="726">
        <v>947.61059</v>
      </c>
      <c r="F38" s="726">
        <v>0</v>
      </c>
      <c r="G38" s="726">
        <f>F38+E38</f>
        <v>947.61059</v>
      </c>
    </row>
    <row r="39" spans="1:7" ht="17.100000000000001" customHeight="1" x14ac:dyDescent="0.2">
      <c r="A39" s="237" t="s">
        <v>1686</v>
      </c>
      <c r="B39" s="726">
        <v>4281.1827400000002</v>
      </c>
      <c r="C39" s="726">
        <v>0.40056000000000003</v>
      </c>
      <c r="D39" s="726">
        <v>6453754.8256200003</v>
      </c>
      <c r="E39" s="726">
        <v>6458036.4089200003</v>
      </c>
      <c r="F39" s="726">
        <v>0</v>
      </c>
      <c r="G39" s="726">
        <f t="shared" ref="G39:G50" si="1">F39+E39</f>
        <v>6458036.4089200003</v>
      </c>
    </row>
    <row r="40" spans="1:7" ht="17.100000000000001" customHeight="1" x14ac:dyDescent="0.2">
      <c r="A40" s="238" t="s">
        <v>1687</v>
      </c>
      <c r="B40" s="726">
        <v>4281.1827400000002</v>
      </c>
      <c r="C40" s="726">
        <v>0</v>
      </c>
      <c r="D40" s="726">
        <v>0</v>
      </c>
      <c r="E40" s="726">
        <v>4281.1827400000002</v>
      </c>
      <c r="F40" s="726">
        <v>0</v>
      </c>
      <c r="G40" s="726">
        <f t="shared" si="1"/>
        <v>4281.1827400000002</v>
      </c>
    </row>
    <row r="41" spans="1:7" ht="17.100000000000001" customHeight="1" x14ac:dyDescent="0.2">
      <c r="A41" s="238" t="s">
        <v>1688</v>
      </c>
      <c r="B41" s="726">
        <v>0</v>
      </c>
      <c r="C41" s="726">
        <v>0.40056000000000003</v>
      </c>
      <c r="D41" s="726">
        <v>6453754.8256200003</v>
      </c>
      <c r="E41" s="726">
        <v>6453755.2261800002</v>
      </c>
      <c r="F41" s="726">
        <v>0</v>
      </c>
      <c r="G41" s="726">
        <f t="shared" si="1"/>
        <v>6453755.2261800002</v>
      </c>
    </row>
    <row r="42" spans="1:7" ht="17.100000000000001" customHeight="1" x14ac:dyDescent="0.2">
      <c r="A42" s="238" t="s">
        <v>1689</v>
      </c>
      <c r="B42" s="726">
        <v>0</v>
      </c>
      <c r="C42" s="726">
        <v>0</v>
      </c>
      <c r="D42" s="726">
        <v>0</v>
      </c>
      <c r="E42" s="726">
        <v>0</v>
      </c>
      <c r="F42" s="726">
        <v>0</v>
      </c>
      <c r="G42" s="726">
        <f t="shared" si="1"/>
        <v>0</v>
      </c>
    </row>
    <row r="43" spans="1:7" ht="17.100000000000001" customHeight="1" x14ac:dyDescent="0.2">
      <c r="A43" s="237" t="s">
        <v>1875</v>
      </c>
      <c r="B43" s="726">
        <v>8173.1038399999998</v>
      </c>
      <c r="C43" s="726">
        <v>0</v>
      </c>
      <c r="D43" s="726">
        <v>0</v>
      </c>
      <c r="E43" s="726">
        <v>8173.1038399999998</v>
      </c>
      <c r="F43" s="726">
        <v>0</v>
      </c>
      <c r="G43" s="726">
        <f t="shared" si="1"/>
        <v>8173.1038399999998</v>
      </c>
    </row>
    <row r="44" spans="1:7" ht="17.100000000000001" customHeight="1" x14ac:dyDescent="0.2">
      <c r="A44" s="237" t="s">
        <v>1959</v>
      </c>
      <c r="B44" s="726">
        <v>217748.70490666662</v>
      </c>
      <c r="C44" s="726">
        <v>168.46693999999999</v>
      </c>
      <c r="D44" s="726">
        <v>167.11555999999999</v>
      </c>
      <c r="E44" s="726">
        <v>218084.28740666664</v>
      </c>
      <c r="F44" s="726">
        <v>0</v>
      </c>
      <c r="G44" s="726">
        <f t="shared" si="1"/>
        <v>218084.28740666664</v>
      </c>
    </row>
    <row r="45" spans="1:7" ht="17.100000000000001" customHeight="1" x14ac:dyDescent="0.2">
      <c r="A45" s="237" t="s">
        <v>924</v>
      </c>
      <c r="B45" s="726">
        <v>251762.99835999997</v>
      </c>
      <c r="C45" s="726">
        <v>747186.65697000013</v>
      </c>
      <c r="D45" s="726">
        <v>2821888.0729273581</v>
      </c>
      <c r="E45" s="726">
        <v>3820837.7282573581</v>
      </c>
      <c r="F45" s="726">
        <v>14370.512000000001</v>
      </c>
      <c r="G45" s="726">
        <f t="shared" si="1"/>
        <v>3835208.2402573582</v>
      </c>
    </row>
    <row r="46" spans="1:7" ht="17.100000000000001" customHeight="1" x14ac:dyDescent="0.2">
      <c r="A46" s="238" t="s">
        <v>77</v>
      </c>
      <c r="B46" s="726">
        <v>4630.9653900000003</v>
      </c>
      <c r="C46" s="726">
        <v>733058.71268000011</v>
      </c>
      <c r="D46" s="726">
        <v>2763247.6451873579</v>
      </c>
      <c r="E46" s="726">
        <v>3500937.3232573578</v>
      </c>
      <c r="F46" s="726">
        <v>0</v>
      </c>
      <c r="G46" s="726">
        <f t="shared" si="1"/>
        <v>3500937.3232573578</v>
      </c>
    </row>
    <row r="47" spans="1:7" ht="17.100000000000001" customHeight="1" x14ac:dyDescent="0.2">
      <c r="A47" s="237" t="s">
        <v>1121</v>
      </c>
      <c r="B47" s="726">
        <v>247132.03296999997</v>
      </c>
      <c r="C47" s="726">
        <v>14127.944289999999</v>
      </c>
      <c r="D47" s="726">
        <v>58640.427739999999</v>
      </c>
      <c r="E47" s="726">
        <v>319900.40499999997</v>
      </c>
      <c r="F47" s="726">
        <v>14370.512000000001</v>
      </c>
      <c r="G47" s="726">
        <f t="shared" si="1"/>
        <v>334270.91699999996</v>
      </c>
    </row>
    <row r="48" spans="1:7" ht="17.100000000000001" customHeight="1" x14ac:dyDescent="0.2">
      <c r="A48" s="237" t="s">
        <v>1697</v>
      </c>
      <c r="B48" s="726">
        <v>60396.793829999988</v>
      </c>
      <c r="C48" s="726">
        <v>1954.56834</v>
      </c>
      <c r="D48" s="726">
        <v>20622.28801</v>
      </c>
      <c r="E48" s="726">
        <v>82973.650179999982</v>
      </c>
      <c r="F48" s="726">
        <v>29758.875</v>
      </c>
      <c r="G48" s="726">
        <f t="shared" si="1"/>
        <v>112732.52517999998</v>
      </c>
    </row>
    <row r="49" spans="1:7" ht="17.100000000000001" customHeight="1" x14ac:dyDescent="0.2">
      <c r="A49" s="237" t="s">
        <v>1698</v>
      </c>
      <c r="B49" s="726">
        <v>5086.4638900000009</v>
      </c>
      <c r="C49" s="726">
        <v>68.949880000000007</v>
      </c>
      <c r="D49" s="726">
        <v>21.064049999999998</v>
      </c>
      <c r="E49" s="726">
        <v>5176.477820000001</v>
      </c>
      <c r="F49" s="726">
        <v>66.667000000000002</v>
      </c>
      <c r="G49" s="726">
        <f t="shared" si="1"/>
        <v>5243.1448200000013</v>
      </c>
    </row>
    <row r="50" spans="1:7" ht="17.100000000000001" customHeight="1" x14ac:dyDescent="0.2">
      <c r="A50" s="237" t="s">
        <v>1699</v>
      </c>
      <c r="B50" s="726">
        <v>-1226.4590699999999</v>
      </c>
      <c r="C50" s="726">
        <v>318.44</v>
      </c>
      <c r="D50" s="726">
        <v>17776.269649999998</v>
      </c>
      <c r="E50" s="726">
        <v>16868.25058</v>
      </c>
      <c r="F50" s="726">
        <v>0</v>
      </c>
      <c r="G50" s="726">
        <f t="shared" si="1"/>
        <v>16868.25058</v>
      </c>
    </row>
    <row r="51" spans="1:7" ht="17.100000000000001" customHeight="1" x14ac:dyDescent="0.2">
      <c r="A51" s="237"/>
      <c r="B51" s="726"/>
      <c r="C51" s="726"/>
      <c r="D51" s="726"/>
      <c r="E51" s="726"/>
      <c r="F51" s="726"/>
      <c r="G51" s="726"/>
    </row>
    <row r="52" spans="1:7" ht="17.100000000000001" customHeight="1" x14ac:dyDescent="0.2">
      <c r="A52" s="1483" t="s">
        <v>881</v>
      </c>
      <c r="B52" s="1290">
        <f>SUM(B54:B60)</f>
        <v>5148421.7736362126</v>
      </c>
      <c r="C52" s="1290">
        <f>SUM(C54:C60)</f>
        <v>817752.05636000005</v>
      </c>
      <c r="D52" s="1290">
        <f>SUM(D54:D60)</f>
        <v>2257276.3274699999</v>
      </c>
      <c r="E52" s="1290">
        <f>SUM(B52:D52)</f>
        <v>8223450.1574662123</v>
      </c>
      <c r="F52" s="1290">
        <f>SUM(F54:F60)</f>
        <v>447269.52100000001</v>
      </c>
      <c r="G52" s="1290">
        <f>E52+F52</f>
        <v>8670719.678466212</v>
      </c>
    </row>
    <row r="53" spans="1:7" ht="17.100000000000001" customHeight="1" x14ac:dyDescent="0.2">
      <c r="A53" s="237"/>
      <c r="B53" s="725"/>
      <c r="C53" s="725"/>
      <c r="D53" s="725"/>
      <c r="E53" s="725"/>
      <c r="F53" s="725"/>
      <c r="G53" s="725"/>
    </row>
    <row r="54" spans="1:7" ht="17.100000000000001" customHeight="1" x14ac:dyDescent="0.2">
      <c r="A54" s="237" t="s">
        <v>1690</v>
      </c>
      <c r="B54" s="726">
        <v>4350714.8751600003</v>
      </c>
      <c r="C54" s="726">
        <v>699894.61162999994</v>
      </c>
      <c r="D54" s="726">
        <v>1309144.3193599998</v>
      </c>
      <c r="E54" s="726">
        <v>6359753.8061500005</v>
      </c>
      <c r="F54" s="726">
        <v>615000</v>
      </c>
      <c r="G54" s="726">
        <f t="shared" ref="G54:G60" si="2">F54+E54</f>
        <v>6974753.8061500005</v>
      </c>
    </row>
    <row r="55" spans="1:7" ht="17.100000000000001" customHeight="1" x14ac:dyDescent="0.2">
      <c r="A55" s="237" t="s">
        <v>1691</v>
      </c>
      <c r="B55" s="726">
        <v>539133.89399999997</v>
      </c>
      <c r="C55" s="726">
        <v>15972.531509999999</v>
      </c>
      <c r="D55" s="726">
        <v>223756.91729000001</v>
      </c>
      <c r="E55" s="726">
        <v>778863.34279999998</v>
      </c>
      <c r="F55" s="726">
        <v>-5367.2269999999999</v>
      </c>
      <c r="G55" s="726">
        <f t="shared" si="2"/>
        <v>773496.11580000003</v>
      </c>
    </row>
    <row r="56" spans="1:7" ht="17.100000000000001" customHeight="1" x14ac:dyDescent="0.2">
      <c r="A56" s="237" t="s">
        <v>1692</v>
      </c>
      <c r="B56" s="726">
        <v>1343063.91842</v>
      </c>
      <c r="C56" s="726">
        <v>67763.36314999999</v>
      </c>
      <c r="D56" s="726">
        <v>528294.73103000002</v>
      </c>
      <c r="E56" s="726">
        <v>1939122.0126</v>
      </c>
      <c r="F56" s="726">
        <v>-17626.262999999999</v>
      </c>
      <c r="G56" s="726">
        <f t="shared" si="2"/>
        <v>1921495.7496</v>
      </c>
    </row>
    <row r="57" spans="1:7" ht="17.100000000000001" customHeight="1" x14ac:dyDescent="0.2">
      <c r="A57" s="237" t="s">
        <v>1693</v>
      </c>
      <c r="B57" s="726">
        <v>-80239.362190000014</v>
      </c>
      <c r="C57" s="726">
        <v>32161.547979999996</v>
      </c>
      <c r="D57" s="726">
        <v>131734.49755</v>
      </c>
      <c r="E57" s="726">
        <v>83656.683339999989</v>
      </c>
      <c r="F57" s="726">
        <v>0</v>
      </c>
      <c r="G57" s="726">
        <f t="shared" si="2"/>
        <v>83656.683339999989</v>
      </c>
    </row>
    <row r="58" spans="1:7" ht="17.100000000000001" customHeight="1" x14ac:dyDescent="0.2">
      <c r="A58" s="237" t="s">
        <v>1694</v>
      </c>
      <c r="B58" s="726">
        <v>-988639.90984762087</v>
      </c>
      <c r="C58" s="726">
        <v>-57053.315560000003</v>
      </c>
      <c r="D58" s="726">
        <v>-221176.10116999998</v>
      </c>
      <c r="E58" s="726">
        <v>-1266869.3265776208</v>
      </c>
      <c r="F58" s="726">
        <v>0</v>
      </c>
      <c r="G58" s="726">
        <f t="shared" si="2"/>
        <v>-1266869.3265776208</v>
      </c>
    </row>
    <row r="59" spans="1:7" ht="17.100000000000001" customHeight="1" x14ac:dyDescent="0.2">
      <c r="A59" s="237" t="s">
        <v>1695</v>
      </c>
      <c r="B59" s="55">
        <v>-37393.5163361671</v>
      </c>
      <c r="C59" s="55">
        <v>59013.317650000114</v>
      </c>
      <c r="D59" s="55">
        <v>285521.96341000008</v>
      </c>
      <c r="E59" s="726">
        <v>307141.76472383307</v>
      </c>
      <c r="F59" s="55">
        <v>-144736.989</v>
      </c>
      <c r="G59" s="726">
        <f t="shared" si="2"/>
        <v>162404.77572383307</v>
      </c>
    </row>
    <row r="60" spans="1:7" ht="17.100000000000001" customHeight="1" x14ac:dyDescent="0.2">
      <c r="A60" s="237" t="s">
        <v>1696</v>
      </c>
      <c r="B60" s="55">
        <v>21781.87443</v>
      </c>
      <c r="C60" s="55">
        <v>0</v>
      </c>
      <c r="D60" s="55">
        <v>0</v>
      </c>
      <c r="E60" s="726">
        <v>21781.87443</v>
      </c>
      <c r="F60" s="55">
        <v>0</v>
      </c>
      <c r="G60" s="726">
        <f t="shared" si="2"/>
        <v>21781.87443</v>
      </c>
    </row>
    <row r="61" spans="1:7" ht="17.100000000000001" customHeight="1" x14ac:dyDescent="0.2">
      <c r="A61" s="237"/>
      <c r="B61" s="55"/>
      <c r="C61" s="55"/>
      <c r="D61" s="55"/>
      <c r="E61" s="55"/>
      <c r="F61" s="55"/>
      <c r="G61" s="55"/>
    </row>
    <row r="62" spans="1:7" ht="17.100000000000001" customHeight="1" thickBot="1" x14ac:dyDescent="0.25">
      <c r="A62" s="1293" t="s">
        <v>882</v>
      </c>
      <c r="B62" s="1294">
        <f>B13+B36+B52</f>
        <v>16298022.200136878</v>
      </c>
      <c r="C62" s="1294">
        <f>C13+C36+C52</f>
        <v>1870914.2750400002</v>
      </c>
      <c r="D62" s="1294">
        <f>D13+D36+D52</f>
        <v>22710375.246338177</v>
      </c>
      <c r="E62" s="1294">
        <f>SUM(B62:D62)</f>
        <v>40879311.721515059</v>
      </c>
      <c r="F62" s="1294">
        <f>F13+F36+F52</f>
        <v>1594891.858</v>
      </c>
      <c r="G62" s="1294">
        <f>E62+F62</f>
        <v>42474203.579515062</v>
      </c>
    </row>
    <row r="63" spans="1:7" ht="17.100000000000001" customHeight="1" x14ac:dyDescent="0.2"/>
    <row r="66" spans="1:7" s="624" customFormat="1" x14ac:dyDescent="0.2">
      <c r="A66" s="227"/>
      <c r="B66" s="331"/>
      <c r="C66" s="331"/>
      <c r="D66" s="331"/>
      <c r="E66" s="331"/>
      <c r="F66" s="331"/>
      <c r="G66" s="331"/>
    </row>
    <row r="67" spans="1:7" s="624" customFormat="1" x14ac:dyDescent="0.2">
      <c r="A67" s="227"/>
      <c r="B67" s="331"/>
      <c r="C67" s="331"/>
      <c r="D67" s="331"/>
      <c r="E67" s="331"/>
      <c r="F67" s="331"/>
      <c r="G67" s="331"/>
    </row>
  </sheetData>
  <mergeCells count="10">
    <mergeCell ref="A5:G6"/>
    <mergeCell ref="A7:B7"/>
    <mergeCell ref="A8:A11"/>
    <mergeCell ref="G8:G11"/>
    <mergeCell ref="B9:B11"/>
    <mergeCell ref="E9:E11"/>
    <mergeCell ref="D9:D11"/>
    <mergeCell ref="C9:C11"/>
    <mergeCell ref="B8:E8"/>
    <mergeCell ref="F8:F11"/>
  </mergeCells>
  <phoneticPr fontId="6" type="noConversion"/>
  <conditionalFormatting sqref="B66:G67">
    <cfRule type="cellIs" dxfId="387" priority="5" stopIfTrue="1" operator="greaterThan">
      <formula>1</formula>
    </cfRule>
    <cfRule type="cellIs" dxfId="386" priority="6" stopIfTrue="1" operator="lessThan">
      <formula>-1</formula>
    </cfRule>
  </conditionalFormatting>
  <conditionalFormatting sqref="E13:E60 G13:G60 B13:B58">
    <cfRule type="expression" dxfId="385" priority="3" stopIfTrue="1">
      <formula>$BD13=1</formula>
    </cfRule>
  </conditionalFormatting>
  <conditionalFormatting sqref="C13:D58">
    <cfRule type="expression" dxfId="384" priority="2" stopIfTrue="1">
      <formula>$BD13=1</formula>
    </cfRule>
  </conditionalFormatting>
  <conditionalFormatting sqref="F13:F58">
    <cfRule type="expression" dxfId="383" priority="1" stopIfTrue="1">
      <formula>$BD13=1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19685039370078741" right="0.35433070866141736" top="0.51181102362204722" bottom="0.51181102362204722" header="0.31496062992125984" footer="0.31496062992125984"/>
  <pageSetup paperSize="9" scale="70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A102"/>
  <sheetViews>
    <sheetView showGridLines="0" zoomScaleNormal="100" workbookViewId="0">
      <pane xSplit="1" ySplit="8" topLeftCell="C9" activePane="bottomRight" state="frozen"/>
      <selection activeCell="AC1" sqref="AC1:CC65536"/>
      <selection pane="topRight" activeCell="AC1" sqref="AC1:CC65536"/>
      <selection pane="bottomLeft" activeCell="AC1" sqref="AC1:CC65536"/>
      <selection pane="bottomRight" activeCell="K7" sqref="K7"/>
    </sheetView>
  </sheetViews>
  <sheetFormatPr defaultRowHeight="12.75" x14ac:dyDescent="0.2"/>
  <cols>
    <col min="1" max="1" width="46.140625" style="341" customWidth="1"/>
    <col min="2" max="3" width="9.5703125" style="341" bestFit="1" customWidth="1"/>
    <col min="4" max="4" width="10.85546875" style="341" bestFit="1" customWidth="1"/>
    <col min="5" max="17" width="9.140625" style="341"/>
    <col min="18" max="18" width="10.7109375" style="341" customWidth="1"/>
    <col min="19" max="21" width="9.140625" style="341"/>
    <col min="22" max="22" width="10" style="341" bestFit="1" customWidth="1"/>
    <col min="23" max="24" width="9.140625" style="342"/>
    <col min="25" max="25" width="10.140625" style="342" customWidth="1"/>
    <col min="26" max="16384" width="9.140625" style="341"/>
  </cols>
  <sheetData>
    <row r="1" spans="1:27" x14ac:dyDescent="0.2">
      <c r="A1" s="877" t="s">
        <v>624</v>
      </c>
    </row>
    <row r="2" spans="1:27" x14ac:dyDescent="0.2">
      <c r="A2" s="877" t="s">
        <v>625</v>
      </c>
    </row>
    <row r="3" spans="1:27" s="1050" customFormat="1" ht="15" customHeight="1" x14ac:dyDescent="0.2">
      <c r="A3" s="1132" t="s">
        <v>2242</v>
      </c>
      <c r="W3" s="1051"/>
      <c r="X3" s="1051"/>
      <c r="Y3" s="1133" t="s">
        <v>2243</v>
      </c>
    </row>
    <row r="4" spans="1:27" s="343" customFormat="1" ht="12" customHeight="1" x14ac:dyDescent="0.2">
      <c r="W4" s="344"/>
      <c r="X4" s="344"/>
      <c r="Y4" s="344"/>
    </row>
    <row r="5" spans="1:27" s="343" customFormat="1" ht="18" customHeight="1" x14ac:dyDescent="0.2">
      <c r="A5" s="1994" t="s">
        <v>1470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5" t="s">
        <v>3983</v>
      </c>
      <c r="L5" s="1995"/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  <c r="AA5" s="314"/>
    </row>
    <row r="6" spans="1:27" s="343" customFormat="1" ht="24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995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  <c r="AA6" s="314"/>
    </row>
    <row r="7" spans="1:27" s="343" customFormat="1" ht="12" customHeight="1" thickBot="1" x14ac:dyDescent="0.25">
      <c r="W7" s="344"/>
      <c r="X7" s="344"/>
      <c r="Y7" s="339" t="s">
        <v>1469</v>
      </c>
    </row>
    <row r="8" spans="1:27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</row>
    <row r="9" spans="1:27" s="345" customFormat="1" ht="12" customHeight="1" thickTop="1" x14ac:dyDescent="0.2">
      <c r="A9" s="1385" t="s">
        <v>85</v>
      </c>
      <c r="B9" s="1384">
        <v>491</v>
      </c>
      <c r="C9" s="1384">
        <v>15532</v>
      </c>
      <c r="D9" s="1384">
        <v>28846</v>
      </c>
      <c r="E9" s="1384">
        <v>0</v>
      </c>
      <c r="F9" s="1384">
        <v>0</v>
      </c>
      <c r="G9" s="1384">
        <v>1158</v>
      </c>
      <c r="H9" s="1384">
        <v>4791</v>
      </c>
      <c r="I9" s="1384">
        <v>27</v>
      </c>
      <c r="J9" s="1384">
        <v>2671</v>
      </c>
      <c r="K9" s="1384">
        <v>8886</v>
      </c>
      <c r="L9" s="1384">
        <v>32174</v>
      </c>
      <c r="M9" s="1384">
        <v>26673</v>
      </c>
      <c r="N9" s="1384">
        <v>26541</v>
      </c>
      <c r="O9" s="1384">
        <v>556</v>
      </c>
      <c r="P9" s="1384">
        <v>235</v>
      </c>
      <c r="Q9" s="1384">
        <v>6360</v>
      </c>
      <c r="R9" s="1384">
        <v>0</v>
      </c>
      <c r="S9" s="1384">
        <v>1502</v>
      </c>
      <c r="T9" s="1384">
        <v>9895</v>
      </c>
      <c r="U9" s="1384">
        <v>0</v>
      </c>
      <c r="V9" s="1384">
        <v>5880</v>
      </c>
      <c r="W9" s="1384">
        <v>108295</v>
      </c>
      <c r="X9" s="1384">
        <v>0</v>
      </c>
      <c r="Y9" s="1384">
        <v>280513</v>
      </c>
    </row>
    <row r="10" spans="1:27" s="347" customFormat="1" ht="12" customHeight="1" x14ac:dyDescent="0.2">
      <c r="A10" s="776" t="s">
        <v>655</v>
      </c>
      <c r="B10" s="346">
        <v>111</v>
      </c>
      <c r="C10" s="346">
        <v>3441</v>
      </c>
      <c r="D10" s="346">
        <v>541</v>
      </c>
      <c r="E10" s="346">
        <v>0</v>
      </c>
      <c r="F10" s="346">
        <v>0</v>
      </c>
      <c r="G10" s="346">
        <v>362</v>
      </c>
      <c r="H10" s="346">
        <v>647</v>
      </c>
      <c r="I10" s="346">
        <v>0</v>
      </c>
      <c r="J10" s="346">
        <v>105</v>
      </c>
      <c r="K10" s="346">
        <v>5789</v>
      </c>
      <c r="L10" s="346">
        <v>10947</v>
      </c>
      <c r="M10" s="346">
        <v>2357</v>
      </c>
      <c r="N10" s="346">
        <v>1</v>
      </c>
      <c r="O10" s="346">
        <v>0</v>
      </c>
      <c r="P10" s="346">
        <v>0</v>
      </c>
      <c r="Q10" s="346">
        <v>0</v>
      </c>
      <c r="R10" s="346">
        <v>0</v>
      </c>
      <c r="S10" s="346">
        <v>0</v>
      </c>
      <c r="T10" s="346">
        <v>32</v>
      </c>
      <c r="U10" s="346">
        <v>0</v>
      </c>
      <c r="V10" s="346">
        <v>10</v>
      </c>
      <c r="W10" s="346">
        <v>0</v>
      </c>
      <c r="X10" s="346">
        <v>0</v>
      </c>
      <c r="Y10" s="346">
        <v>24343</v>
      </c>
    </row>
    <row r="11" spans="1:27" s="342" customFormat="1" ht="12" customHeight="1" x14ac:dyDescent="0.2">
      <c r="A11" s="773" t="s">
        <v>656</v>
      </c>
      <c r="B11" s="348">
        <v>111</v>
      </c>
      <c r="C11" s="348">
        <v>3441</v>
      </c>
      <c r="D11" s="348">
        <v>538</v>
      </c>
      <c r="E11" s="348">
        <v>0</v>
      </c>
      <c r="F11" s="348">
        <v>0</v>
      </c>
      <c r="G11" s="348">
        <v>362</v>
      </c>
      <c r="H11" s="348">
        <v>647</v>
      </c>
      <c r="I11" s="348">
        <v>0</v>
      </c>
      <c r="J11" s="348">
        <v>105</v>
      </c>
      <c r="K11" s="348">
        <v>5789</v>
      </c>
      <c r="L11" s="348">
        <v>10947</v>
      </c>
      <c r="M11" s="348">
        <v>2352</v>
      </c>
      <c r="N11" s="348">
        <v>1</v>
      </c>
      <c r="O11" s="348">
        <v>0</v>
      </c>
      <c r="P11" s="348">
        <v>0</v>
      </c>
      <c r="Q11" s="348">
        <v>0</v>
      </c>
      <c r="R11" s="348">
        <v>0</v>
      </c>
      <c r="S11" s="348">
        <v>0</v>
      </c>
      <c r="T11" s="348">
        <v>32</v>
      </c>
      <c r="U11" s="348">
        <v>0</v>
      </c>
      <c r="V11" s="348">
        <v>10</v>
      </c>
      <c r="W11" s="348">
        <v>0</v>
      </c>
      <c r="X11" s="348">
        <v>0</v>
      </c>
      <c r="Y11" s="348">
        <v>24335</v>
      </c>
    </row>
    <row r="12" spans="1:27" s="342" customFormat="1" ht="12" customHeight="1" x14ac:dyDescent="0.2">
      <c r="A12" s="773" t="s">
        <v>726</v>
      </c>
      <c r="B12" s="348">
        <v>0</v>
      </c>
      <c r="C12" s="348">
        <v>0</v>
      </c>
      <c r="D12" s="348">
        <v>3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  <c r="J12" s="348">
        <v>0</v>
      </c>
      <c r="K12" s="348">
        <v>0</v>
      </c>
      <c r="L12" s="348">
        <v>0</v>
      </c>
      <c r="M12" s="348">
        <v>3</v>
      </c>
      <c r="N12" s="348">
        <v>0</v>
      </c>
      <c r="O12" s="348">
        <v>0</v>
      </c>
      <c r="P12" s="348">
        <v>0</v>
      </c>
      <c r="Q12" s="348">
        <v>0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6</v>
      </c>
    </row>
    <row r="13" spans="1:27" s="342" customFormat="1" ht="12" customHeight="1" x14ac:dyDescent="0.2">
      <c r="A13" s="773" t="s">
        <v>657</v>
      </c>
      <c r="B13" s="348">
        <v>0</v>
      </c>
      <c r="C13" s="348">
        <v>0</v>
      </c>
      <c r="D13" s="348">
        <v>41</v>
      </c>
      <c r="E13" s="348">
        <v>0</v>
      </c>
      <c r="F13" s="348">
        <v>0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0</v>
      </c>
      <c r="M13" s="348">
        <v>34</v>
      </c>
      <c r="N13" s="348">
        <v>10</v>
      </c>
      <c r="O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85</v>
      </c>
    </row>
    <row r="14" spans="1:27" s="342" customFormat="1" ht="12" customHeight="1" x14ac:dyDescent="0.2">
      <c r="A14" s="773" t="s">
        <v>658</v>
      </c>
      <c r="B14" s="348">
        <v>0</v>
      </c>
      <c r="C14" s="348">
        <v>0</v>
      </c>
      <c r="D14" s="348">
        <v>0</v>
      </c>
      <c r="E14" s="348">
        <v>0</v>
      </c>
      <c r="F14" s="348">
        <v>0</v>
      </c>
      <c r="G14" s="348">
        <v>0</v>
      </c>
      <c r="H14" s="348">
        <v>0</v>
      </c>
      <c r="I14" s="348">
        <v>0</v>
      </c>
      <c r="J14" s="348">
        <v>0</v>
      </c>
      <c r="K14" s="348">
        <v>0</v>
      </c>
      <c r="L14" s="348">
        <v>0</v>
      </c>
      <c r="M14" s="348">
        <v>2</v>
      </c>
      <c r="N14" s="348">
        <v>0</v>
      </c>
      <c r="O14" s="348">
        <v>0</v>
      </c>
      <c r="P14" s="348">
        <v>0</v>
      </c>
      <c r="Q14" s="348">
        <v>0</v>
      </c>
      <c r="R14" s="348">
        <v>0</v>
      </c>
      <c r="S14" s="348">
        <v>0</v>
      </c>
      <c r="T14" s="348">
        <v>0</v>
      </c>
      <c r="U14" s="348">
        <v>0</v>
      </c>
      <c r="V14" s="348">
        <v>0</v>
      </c>
      <c r="W14" s="348">
        <v>0</v>
      </c>
      <c r="X14" s="348">
        <v>0</v>
      </c>
      <c r="Y14" s="348">
        <v>2</v>
      </c>
    </row>
    <row r="15" spans="1:27" s="342" customFormat="1" ht="12" customHeight="1" x14ac:dyDescent="0.2">
      <c r="A15" s="773" t="s">
        <v>657</v>
      </c>
      <c r="B15" s="348">
        <v>0</v>
      </c>
      <c r="C15" s="348">
        <v>0</v>
      </c>
      <c r="D15" s="348">
        <v>0</v>
      </c>
      <c r="E15" s="348">
        <v>0</v>
      </c>
      <c r="F15" s="348">
        <v>0</v>
      </c>
      <c r="G15" s="348">
        <v>0</v>
      </c>
      <c r="H15" s="348">
        <v>0</v>
      </c>
      <c r="I15" s="348">
        <v>0</v>
      </c>
      <c r="J15" s="348">
        <v>0</v>
      </c>
      <c r="K15" s="348">
        <v>0</v>
      </c>
      <c r="L15" s="348">
        <v>5323</v>
      </c>
      <c r="M15" s="348">
        <v>16</v>
      </c>
      <c r="N15" s="348">
        <v>0</v>
      </c>
      <c r="O15" s="348">
        <v>0</v>
      </c>
      <c r="P15" s="348">
        <v>0</v>
      </c>
      <c r="Q15" s="348">
        <v>0</v>
      </c>
      <c r="R15" s="348">
        <v>0</v>
      </c>
      <c r="S15" s="348">
        <v>0</v>
      </c>
      <c r="T15" s="348">
        <v>0</v>
      </c>
      <c r="U15" s="348">
        <v>0</v>
      </c>
      <c r="V15" s="348">
        <v>0</v>
      </c>
      <c r="W15" s="348">
        <v>0</v>
      </c>
      <c r="X15" s="348">
        <v>0</v>
      </c>
      <c r="Y15" s="348">
        <v>5339</v>
      </c>
    </row>
    <row r="16" spans="1:27" s="347" customFormat="1" ht="12" customHeight="1" x14ac:dyDescent="0.2">
      <c r="A16" s="772" t="s">
        <v>659</v>
      </c>
      <c r="B16" s="346">
        <v>0</v>
      </c>
      <c r="C16" s="346">
        <v>0</v>
      </c>
      <c r="D16" s="346">
        <v>0</v>
      </c>
      <c r="E16" s="346">
        <v>0</v>
      </c>
      <c r="F16" s="346">
        <v>0</v>
      </c>
      <c r="G16" s="346">
        <v>0</v>
      </c>
      <c r="H16" s="346">
        <v>0</v>
      </c>
      <c r="I16" s="346">
        <v>0</v>
      </c>
      <c r="J16" s="346">
        <v>0</v>
      </c>
      <c r="K16" s="346">
        <v>0</v>
      </c>
      <c r="L16" s="346">
        <v>0</v>
      </c>
      <c r="M16" s="346">
        <v>0</v>
      </c>
      <c r="N16" s="346">
        <v>0</v>
      </c>
      <c r="O16" s="346">
        <v>0</v>
      </c>
      <c r="P16" s="346">
        <v>0</v>
      </c>
      <c r="Q16" s="346">
        <v>0</v>
      </c>
      <c r="R16" s="346">
        <v>0</v>
      </c>
      <c r="S16" s="346">
        <v>0</v>
      </c>
      <c r="T16" s="346">
        <v>1565</v>
      </c>
      <c r="U16" s="346">
        <v>0</v>
      </c>
      <c r="V16" s="346">
        <v>2808</v>
      </c>
      <c r="W16" s="346">
        <v>0</v>
      </c>
      <c r="X16" s="346">
        <v>0</v>
      </c>
      <c r="Y16" s="346">
        <v>4373</v>
      </c>
    </row>
    <row r="17" spans="1:25" s="342" customFormat="1" ht="12" customHeight="1" x14ac:dyDescent="0.2">
      <c r="A17" s="773" t="s">
        <v>656</v>
      </c>
      <c r="B17" s="348">
        <v>0</v>
      </c>
      <c r="C17" s="348">
        <v>0</v>
      </c>
      <c r="D17" s="348">
        <v>0</v>
      </c>
      <c r="E17" s="348">
        <v>0</v>
      </c>
      <c r="F17" s="348">
        <v>0</v>
      </c>
      <c r="G17" s="348">
        <v>0</v>
      </c>
      <c r="H17" s="348">
        <v>0</v>
      </c>
      <c r="I17" s="348">
        <v>0</v>
      </c>
      <c r="J17" s="348">
        <v>0</v>
      </c>
      <c r="K17" s="348">
        <v>0</v>
      </c>
      <c r="L17" s="348">
        <v>0</v>
      </c>
      <c r="M17" s="348">
        <v>0</v>
      </c>
      <c r="N17" s="348">
        <v>0</v>
      </c>
      <c r="O17" s="348">
        <v>0</v>
      </c>
      <c r="P17" s="348">
        <v>0</v>
      </c>
      <c r="Q17" s="348">
        <v>0</v>
      </c>
      <c r="R17" s="348">
        <v>0</v>
      </c>
      <c r="S17" s="348">
        <v>0</v>
      </c>
      <c r="T17" s="348">
        <v>1559</v>
      </c>
      <c r="U17" s="348">
        <v>0</v>
      </c>
      <c r="V17" s="348">
        <v>2808</v>
      </c>
      <c r="W17" s="348">
        <v>0</v>
      </c>
      <c r="X17" s="348">
        <v>0</v>
      </c>
      <c r="Y17" s="348">
        <v>4367</v>
      </c>
    </row>
    <row r="18" spans="1:25" s="342" customFormat="1" ht="12" customHeight="1" x14ac:dyDescent="0.2">
      <c r="A18" s="773" t="s">
        <v>726</v>
      </c>
      <c r="B18" s="348">
        <v>0</v>
      </c>
      <c r="C18" s="348">
        <v>0</v>
      </c>
      <c r="D18" s="348">
        <v>0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0</v>
      </c>
      <c r="M18" s="348">
        <v>0</v>
      </c>
      <c r="N18" s="348">
        <v>0</v>
      </c>
      <c r="O18" s="348">
        <v>0</v>
      </c>
      <c r="P18" s="348">
        <v>0</v>
      </c>
      <c r="Q18" s="348">
        <v>0</v>
      </c>
      <c r="R18" s="348">
        <v>0</v>
      </c>
      <c r="S18" s="348">
        <v>0</v>
      </c>
      <c r="T18" s="348">
        <v>0</v>
      </c>
      <c r="U18" s="348">
        <v>0</v>
      </c>
      <c r="V18" s="348">
        <v>0</v>
      </c>
      <c r="W18" s="348">
        <v>0</v>
      </c>
      <c r="X18" s="348">
        <v>0</v>
      </c>
      <c r="Y18" s="348">
        <v>0</v>
      </c>
    </row>
    <row r="19" spans="1:25" s="342" customFormat="1" ht="12" customHeight="1" x14ac:dyDescent="0.2">
      <c r="A19" s="773" t="s">
        <v>657</v>
      </c>
      <c r="B19" s="348">
        <v>0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O19" s="348">
        <v>0</v>
      </c>
      <c r="P19" s="348">
        <v>0</v>
      </c>
      <c r="Q19" s="348">
        <v>0</v>
      </c>
      <c r="R19" s="348">
        <v>0</v>
      </c>
      <c r="S19" s="348">
        <v>0</v>
      </c>
      <c r="T19" s="348">
        <v>0</v>
      </c>
      <c r="U19" s="348">
        <v>0</v>
      </c>
      <c r="V19" s="348">
        <v>0</v>
      </c>
      <c r="W19" s="348">
        <v>0</v>
      </c>
      <c r="X19" s="348">
        <v>0</v>
      </c>
      <c r="Y19" s="348">
        <v>0</v>
      </c>
    </row>
    <row r="20" spans="1:25" s="342" customFormat="1" ht="12" customHeight="1" x14ac:dyDescent="0.2">
      <c r="A20" s="773" t="s">
        <v>658</v>
      </c>
      <c r="B20" s="348">
        <v>0</v>
      </c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0</v>
      </c>
      <c r="K20" s="348">
        <v>0</v>
      </c>
      <c r="L20" s="348">
        <v>0</v>
      </c>
      <c r="M20" s="348">
        <v>0</v>
      </c>
      <c r="N20" s="348">
        <v>0</v>
      </c>
      <c r="O20" s="348">
        <v>0</v>
      </c>
      <c r="P20" s="348">
        <v>0</v>
      </c>
      <c r="Q20" s="348">
        <v>0</v>
      </c>
      <c r="R20" s="348">
        <v>0</v>
      </c>
      <c r="S20" s="348">
        <v>0</v>
      </c>
      <c r="T20" s="348">
        <v>6</v>
      </c>
      <c r="U20" s="348">
        <v>0</v>
      </c>
      <c r="V20" s="348">
        <v>0</v>
      </c>
      <c r="W20" s="348">
        <v>0</v>
      </c>
      <c r="X20" s="348">
        <v>0</v>
      </c>
      <c r="Y20" s="348">
        <v>6</v>
      </c>
    </row>
    <row r="21" spans="1:25" s="342" customFormat="1" ht="12" customHeight="1" x14ac:dyDescent="0.2">
      <c r="A21" s="773" t="s">
        <v>657</v>
      </c>
      <c r="B21" s="348">
        <v>0</v>
      </c>
      <c r="C21" s="348">
        <v>0</v>
      </c>
      <c r="D21" s="348">
        <v>0</v>
      </c>
      <c r="E21" s="348">
        <v>0</v>
      </c>
      <c r="F21" s="348">
        <v>0</v>
      </c>
      <c r="G21" s="348">
        <v>0</v>
      </c>
      <c r="H21" s="348">
        <v>0</v>
      </c>
      <c r="I21" s="348">
        <v>0</v>
      </c>
      <c r="J21" s="348">
        <v>0</v>
      </c>
      <c r="K21" s="348">
        <v>0</v>
      </c>
      <c r="L21" s="348">
        <v>0</v>
      </c>
      <c r="M21" s="348">
        <v>0</v>
      </c>
      <c r="N21" s="348">
        <v>0</v>
      </c>
      <c r="O21" s="348">
        <v>0</v>
      </c>
      <c r="P21" s="348">
        <v>0</v>
      </c>
      <c r="Q21" s="348">
        <v>0</v>
      </c>
      <c r="R21" s="348">
        <v>0</v>
      </c>
      <c r="S21" s="348">
        <v>0</v>
      </c>
      <c r="T21" s="348">
        <v>8633</v>
      </c>
      <c r="U21" s="348">
        <v>0</v>
      </c>
      <c r="V21" s="348">
        <v>200</v>
      </c>
      <c r="W21" s="348">
        <v>0</v>
      </c>
      <c r="X21" s="348">
        <v>0</v>
      </c>
      <c r="Y21" s="348">
        <v>8833</v>
      </c>
    </row>
    <row r="22" spans="1:25" s="347" customFormat="1" ht="12" customHeight="1" x14ac:dyDescent="0.2">
      <c r="A22" s="772" t="s">
        <v>660</v>
      </c>
      <c r="B22" s="346">
        <v>246</v>
      </c>
      <c r="C22" s="346">
        <v>9281</v>
      </c>
      <c r="D22" s="346">
        <v>14020</v>
      </c>
      <c r="E22" s="346">
        <v>0</v>
      </c>
      <c r="F22" s="346">
        <v>0</v>
      </c>
      <c r="G22" s="346">
        <v>796</v>
      </c>
      <c r="H22" s="346">
        <v>3008</v>
      </c>
      <c r="I22" s="346">
        <v>11</v>
      </c>
      <c r="J22" s="346">
        <v>1203</v>
      </c>
      <c r="K22" s="346">
        <v>1541</v>
      </c>
      <c r="L22" s="346">
        <v>19923</v>
      </c>
      <c r="M22" s="346">
        <v>13019</v>
      </c>
      <c r="N22" s="346">
        <v>17775</v>
      </c>
      <c r="O22" s="346">
        <v>169</v>
      </c>
      <c r="P22" s="346">
        <v>198</v>
      </c>
      <c r="Q22" s="346">
        <v>4783</v>
      </c>
      <c r="R22" s="346">
        <v>0</v>
      </c>
      <c r="S22" s="346">
        <v>1201</v>
      </c>
      <c r="T22" s="346">
        <v>1</v>
      </c>
      <c r="U22" s="346">
        <v>0</v>
      </c>
      <c r="V22" s="346">
        <v>0</v>
      </c>
      <c r="W22" s="346">
        <v>12104</v>
      </c>
      <c r="X22" s="346">
        <v>0</v>
      </c>
      <c r="Y22" s="346">
        <v>99279</v>
      </c>
    </row>
    <row r="23" spans="1:25" s="342" customFormat="1" ht="12" customHeight="1" x14ac:dyDescent="0.2">
      <c r="A23" s="773" t="s">
        <v>656</v>
      </c>
      <c r="B23" s="348">
        <v>246</v>
      </c>
      <c r="C23" s="348">
        <v>9281</v>
      </c>
      <c r="D23" s="348">
        <v>14009</v>
      </c>
      <c r="E23" s="348">
        <v>0</v>
      </c>
      <c r="F23" s="348">
        <v>0</v>
      </c>
      <c r="G23" s="348">
        <v>796</v>
      </c>
      <c r="H23" s="348">
        <v>2914</v>
      </c>
      <c r="I23" s="348">
        <v>11</v>
      </c>
      <c r="J23" s="348">
        <v>1203</v>
      </c>
      <c r="K23" s="348">
        <v>1541</v>
      </c>
      <c r="L23" s="348">
        <v>19923</v>
      </c>
      <c r="M23" s="348">
        <v>12978</v>
      </c>
      <c r="N23" s="348">
        <v>17775</v>
      </c>
      <c r="O23" s="348">
        <v>169</v>
      </c>
      <c r="P23" s="348">
        <v>197</v>
      </c>
      <c r="Q23" s="348">
        <v>4783</v>
      </c>
      <c r="R23" s="348">
        <v>0</v>
      </c>
      <c r="S23" s="348">
        <v>1201</v>
      </c>
      <c r="T23" s="348">
        <v>0</v>
      </c>
      <c r="U23" s="348">
        <v>0</v>
      </c>
      <c r="V23" s="348">
        <v>0</v>
      </c>
      <c r="W23" s="348">
        <v>12104</v>
      </c>
      <c r="X23" s="348">
        <v>0</v>
      </c>
      <c r="Y23" s="348">
        <v>99131</v>
      </c>
    </row>
    <row r="24" spans="1:25" s="342" customFormat="1" ht="12" customHeight="1" x14ac:dyDescent="0.2">
      <c r="A24" s="773" t="s">
        <v>726</v>
      </c>
      <c r="B24" s="348">
        <v>0</v>
      </c>
      <c r="C24" s="348">
        <v>0</v>
      </c>
      <c r="D24" s="348">
        <v>5</v>
      </c>
      <c r="E24" s="348">
        <v>0</v>
      </c>
      <c r="F24" s="348">
        <v>0</v>
      </c>
      <c r="G24" s="348">
        <v>0</v>
      </c>
      <c r="H24" s="348">
        <v>94</v>
      </c>
      <c r="I24" s="348">
        <v>0</v>
      </c>
      <c r="J24" s="348">
        <v>0</v>
      </c>
      <c r="K24" s="348">
        <v>0</v>
      </c>
      <c r="L24" s="348">
        <v>0</v>
      </c>
      <c r="M24" s="348">
        <v>7</v>
      </c>
      <c r="N24" s="348">
        <v>0</v>
      </c>
      <c r="O24" s="348">
        <v>0</v>
      </c>
      <c r="P24" s="348">
        <v>1</v>
      </c>
      <c r="Q24" s="348">
        <v>0</v>
      </c>
      <c r="R24" s="348">
        <v>0</v>
      </c>
      <c r="S24" s="348">
        <v>0</v>
      </c>
      <c r="T24" s="348">
        <v>0</v>
      </c>
      <c r="U24" s="348">
        <v>0</v>
      </c>
      <c r="V24" s="348">
        <v>0</v>
      </c>
      <c r="W24" s="348">
        <v>0</v>
      </c>
      <c r="X24" s="348">
        <v>0</v>
      </c>
      <c r="Y24" s="348">
        <v>107</v>
      </c>
    </row>
    <row r="25" spans="1:25" s="342" customFormat="1" ht="12" customHeight="1" x14ac:dyDescent="0.2">
      <c r="A25" s="773" t="s">
        <v>657</v>
      </c>
      <c r="B25" s="348">
        <v>0</v>
      </c>
      <c r="C25" s="348">
        <v>0</v>
      </c>
      <c r="D25" s="348">
        <v>942</v>
      </c>
      <c r="E25" s="348">
        <v>0</v>
      </c>
      <c r="F25" s="348">
        <v>0</v>
      </c>
      <c r="G25" s="348">
        <v>0</v>
      </c>
      <c r="H25" s="348">
        <v>94</v>
      </c>
      <c r="I25" s="348">
        <v>0</v>
      </c>
      <c r="J25" s="348">
        <v>0</v>
      </c>
      <c r="K25" s="348">
        <v>0</v>
      </c>
      <c r="L25" s="348">
        <v>0</v>
      </c>
      <c r="M25" s="348">
        <v>479</v>
      </c>
      <c r="N25" s="348">
        <v>73</v>
      </c>
      <c r="O25" s="348">
        <v>0</v>
      </c>
      <c r="P25" s="348">
        <v>6</v>
      </c>
      <c r="Q25" s="348">
        <v>0</v>
      </c>
      <c r="R25" s="348">
        <v>0</v>
      </c>
      <c r="S25" s="348">
        <v>193</v>
      </c>
      <c r="T25" s="348">
        <v>0</v>
      </c>
      <c r="U25" s="348">
        <v>0</v>
      </c>
      <c r="V25" s="348">
        <v>0</v>
      </c>
      <c r="W25" s="348">
        <v>673</v>
      </c>
      <c r="X25" s="348">
        <v>0</v>
      </c>
      <c r="Y25" s="348">
        <v>2460</v>
      </c>
    </row>
    <row r="26" spans="1:25" s="342" customFormat="1" ht="12" customHeight="1" x14ac:dyDescent="0.2">
      <c r="A26" s="773" t="s">
        <v>658</v>
      </c>
      <c r="B26" s="348">
        <v>0</v>
      </c>
      <c r="C26" s="348">
        <v>0</v>
      </c>
      <c r="D26" s="348">
        <v>6</v>
      </c>
      <c r="E26" s="348">
        <v>0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34</v>
      </c>
      <c r="N26" s="348">
        <v>0</v>
      </c>
      <c r="O26" s="348">
        <v>0</v>
      </c>
      <c r="P26" s="348">
        <v>0</v>
      </c>
      <c r="Q26" s="348">
        <v>0</v>
      </c>
      <c r="R26" s="348">
        <v>0</v>
      </c>
      <c r="S26" s="348">
        <v>0</v>
      </c>
      <c r="T26" s="348">
        <v>1</v>
      </c>
      <c r="U26" s="348">
        <v>0</v>
      </c>
      <c r="V26" s="348">
        <v>0</v>
      </c>
      <c r="W26" s="348">
        <v>0</v>
      </c>
      <c r="X26" s="348">
        <v>0</v>
      </c>
      <c r="Y26" s="348">
        <v>41</v>
      </c>
    </row>
    <row r="27" spans="1:25" s="342" customFormat="1" ht="12" customHeight="1" x14ac:dyDescent="0.2">
      <c r="A27" s="773" t="s">
        <v>657</v>
      </c>
      <c r="B27" s="348">
        <v>0</v>
      </c>
      <c r="C27" s="348">
        <v>0</v>
      </c>
      <c r="D27" s="348">
        <v>100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3452</v>
      </c>
      <c r="M27" s="348">
        <v>868</v>
      </c>
      <c r="N27" s="348">
        <v>0</v>
      </c>
      <c r="O27" s="348">
        <v>0</v>
      </c>
      <c r="P27" s="348">
        <v>0</v>
      </c>
      <c r="Q27" s="348">
        <v>0</v>
      </c>
      <c r="R27" s="348">
        <v>0</v>
      </c>
      <c r="S27" s="348">
        <v>0</v>
      </c>
      <c r="T27" s="348">
        <v>5</v>
      </c>
      <c r="U27" s="348">
        <v>0</v>
      </c>
      <c r="V27" s="348">
        <v>0</v>
      </c>
      <c r="W27" s="348">
        <v>0</v>
      </c>
      <c r="X27" s="348">
        <v>0</v>
      </c>
      <c r="Y27" s="350">
        <v>4425</v>
      </c>
    </row>
    <row r="28" spans="1:25" s="345" customFormat="1" ht="12" customHeight="1" x14ac:dyDescent="0.2">
      <c r="A28" s="772" t="s">
        <v>143</v>
      </c>
      <c r="B28" s="350">
        <v>0</v>
      </c>
      <c r="C28" s="350">
        <v>166</v>
      </c>
      <c r="D28" s="350">
        <v>139</v>
      </c>
      <c r="E28" s="350">
        <v>0</v>
      </c>
      <c r="F28" s="350">
        <v>0</v>
      </c>
      <c r="G28" s="350">
        <v>0</v>
      </c>
      <c r="H28" s="350">
        <v>0</v>
      </c>
      <c r="I28" s="350">
        <v>0</v>
      </c>
      <c r="J28" s="350">
        <v>11</v>
      </c>
      <c r="K28" s="350">
        <v>0</v>
      </c>
      <c r="L28" s="350">
        <v>0</v>
      </c>
      <c r="M28" s="350">
        <v>82</v>
      </c>
      <c r="N28" s="350">
        <v>246</v>
      </c>
      <c r="O28" s="350">
        <v>8</v>
      </c>
      <c r="P28" s="350">
        <v>0</v>
      </c>
      <c r="Q28" s="350">
        <v>625</v>
      </c>
      <c r="R28" s="350">
        <v>0</v>
      </c>
      <c r="S28" s="350">
        <v>0</v>
      </c>
      <c r="T28" s="350">
        <v>1</v>
      </c>
      <c r="U28" s="350">
        <v>0</v>
      </c>
      <c r="V28" s="350">
        <v>52</v>
      </c>
      <c r="W28" s="350">
        <v>0</v>
      </c>
      <c r="X28" s="350">
        <v>0</v>
      </c>
      <c r="Y28" s="350">
        <v>1330</v>
      </c>
    </row>
    <row r="29" spans="1:25" s="342" customFormat="1" ht="12" customHeight="1" x14ac:dyDescent="0.2">
      <c r="A29" s="773" t="s">
        <v>656</v>
      </c>
      <c r="B29" s="348">
        <v>0</v>
      </c>
      <c r="C29" s="348">
        <v>166</v>
      </c>
      <c r="D29" s="348">
        <v>139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348">
        <v>11</v>
      </c>
      <c r="K29" s="348">
        <v>0</v>
      </c>
      <c r="L29" s="348">
        <v>0</v>
      </c>
      <c r="M29" s="348">
        <v>82</v>
      </c>
      <c r="N29" s="348">
        <v>246</v>
      </c>
      <c r="O29" s="348">
        <v>8</v>
      </c>
      <c r="P29" s="348">
        <v>0</v>
      </c>
      <c r="Q29" s="348">
        <v>625</v>
      </c>
      <c r="R29" s="348">
        <v>0</v>
      </c>
      <c r="S29" s="348">
        <v>0</v>
      </c>
      <c r="T29" s="348">
        <v>0</v>
      </c>
      <c r="U29" s="348">
        <v>0</v>
      </c>
      <c r="V29" s="348">
        <v>52</v>
      </c>
      <c r="W29" s="348">
        <v>0</v>
      </c>
      <c r="X29" s="348">
        <v>0</v>
      </c>
      <c r="Y29" s="348">
        <v>1329</v>
      </c>
    </row>
    <row r="30" spans="1:25" s="342" customFormat="1" ht="12" customHeight="1" x14ac:dyDescent="0.2">
      <c r="A30" s="773" t="s">
        <v>726</v>
      </c>
      <c r="B30" s="348">
        <v>0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>
        <v>0</v>
      </c>
      <c r="X30" s="348">
        <v>0</v>
      </c>
      <c r="Y30" s="348">
        <v>0</v>
      </c>
    </row>
    <row r="31" spans="1:25" s="342" customFormat="1" ht="12" customHeight="1" x14ac:dyDescent="0.2">
      <c r="A31" s="773" t="s">
        <v>657</v>
      </c>
      <c r="B31" s="348">
        <v>0</v>
      </c>
      <c r="C31" s="348">
        <v>0</v>
      </c>
      <c r="D31" s="348">
        <v>3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10</v>
      </c>
      <c r="O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>
        <v>0</v>
      </c>
      <c r="X31" s="348">
        <v>0</v>
      </c>
      <c r="Y31" s="348">
        <v>13</v>
      </c>
    </row>
    <row r="32" spans="1:25" s="342" customFormat="1" ht="12" customHeight="1" x14ac:dyDescent="0.2">
      <c r="A32" s="773" t="s">
        <v>658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O32" s="348">
        <v>0</v>
      </c>
      <c r="P32" s="348">
        <v>0</v>
      </c>
      <c r="Q32" s="348">
        <v>0</v>
      </c>
      <c r="R32" s="348">
        <v>0</v>
      </c>
      <c r="S32" s="348">
        <v>0</v>
      </c>
      <c r="T32" s="348">
        <v>1</v>
      </c>
      <c r="U32" s="348">
        <v>0</v>
      </c>
      <c r="V32" s="348">
        <v>0</v>
      </c>
      <c r="W32" s="348">
        <v>0</v>
      </c>
      <c r="X32" s="348">
        <v>0</v>
      </c>
      <c r="Y32" s="348">
        <v>1</v>
      </c>
    </row>
    <row r="33" spans="1:25" s="342" customFormat="1" ht="12" customHeight="1" x14ac:dyDescent="0.2">
      <c r="A33" s="773" t="s">
        <v>657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O33" s="348">
        <v>0</v>
      </c>
      <c r="P33" s="348">
        <v>0</v>
      </c>
      <c r="Q33" s="348">
        <v>0</v>
      </c>
      <c r="R33" s="348">
        <v>0</v>
      </c>
      <c r="S33" s="348">
        <v>0</v>
      </c>
      <c r="T33" s="348">
        <v>11</v>
      </c>
      <c r="U33" s="348">
        <v>0</v>
      </c>
      <c r="V33" s="348">
        <v>0</v>
      </c>
      <c r="W33" s="348">
        <v>0</v>
      </c>
      <c r="X33" s="348">
        <v>0</v>
      </c>
      <c r="Y33" s="348">
        <v>11</v>
      </c>
    </row>
    <row r="34" spans="1:25" s="347" customFormat="1" ht="12" customHeight="1" x14ac:dyDescent="0.2">
      <c r="A34" s="772" t="s">
        <v>144</v>
      </c>
      <c r="B34" s="346">
        <v>134</v>
      </c>
      <c r="C34" s="346">
        <v>2644</v>
      </c>
      <c r="D34" s="346">
        <v>14146</v>
      </c>
      <c r="E34" s="346">
        <v>0</v>
      </c>
      <c r="F34" s="346">
        <v>0</v>
      </c>
      <c r="G34" s="346">
        <v>0</v>
      </c>
      <c r="H34" s="346">
        <v>1136</v>
      </c>
      <c r="I34" s="346">
        <v>16</v>
      </c>
      <c r="J34" s="346">
        <v>1352</v>
      </c>
      <c r="K34" s="346">
        <v>1556</v>
      </c>
      <c r="L34" s="346">
        <v>1304</v>
      </c>
      <c r="M34" s="346">
        <v>11215</v>
      </c>
      <c r="N34" s="346">
        <v>8519</v>
      </c>
      <c r="O34" s="346">
        <v>379</v>
      </c>
      <c r="P34" s="346">
        <v>37</v>
      </c>
      <c r="Q34" s="346">
        <v>952</v>
      </c>
      <c r="R34" s="346">
        <v>0</v>
      </c>
      <c r="S34" s="346">
        <v>301</v>
      </c>
      <c r="T34" s="346">
        <v>8296</v>
      </c>
      <c r="U34" s="346">
        <v>0</v>
      </c>
      <c r="V34" s="346">
        <v>3010</v>
      </c>
      <c r="W34" s="346">
        <v>96191</v>
      </c>
      <c r="X34" s="346">
        <v>0</v>
      </c>
      <c r="Y34" s="346">
        <v>151188</v>
      </c>
    </row>
    <row r="35" spans="1:25" s="342" customFormat="1" ht="12" customHeight="1" x14ac:dyDescent="0.2">
      <c r="A35" s="773" t="s">
        <v>656</v>
      </c>
      <c r="B35" s="353">
        <v>134</v>
      </c>
      <c r="C35" s="353">
        <v>2644</v>
      </c>
      <c r="D35" s="353">
        <v>14144</v>
      </c>
      <c r="E35" s="353">
        <v>0</v>
      </c>
      <c r="F35" s="353">
        <v>0</v>
      </c>
      <c r="G35" s="353">
        <v>0</v>
      </c>
      <c r="H35" s="353">
        <v>1106</v>
      </c>
      <c r="I35" s="353">
        <v>16</v>
      </c>
      <c r="J35" s="353">
        <v>1352</v>
      </c>
      <c r="K35" s="353">
        <v>1556</v>
      </c>
      <c r="L35" s="353">
        <v>1304</v>
      </c>
      <c r="M35" s="353">
        <v>11192</v>
      </c>
      <c r="N35" s="353">
        <v>8519</v>
      </c>
      <c r="O35" s="353">
        <v>379</v>
      </c>
      <c r="P35" s="353">
        <v>37</v>
      </c>
      <c r="Q35" s="353">
        <v>952</v>
      </c>
      <c r="R35" s="353">
        <v>0</v>
      </c>
      <c r="S35" s="353">
        <v>301</v>
      </c>
      <c r="T35" s="353">
        <v>8295</v>
      </c>
      <c r="U35" s="353">
        <v>0</v>
      </c>
      <c r="V35" s="353">
        <v>2998</v>
      </c>
      <c r="W35" s="353">
        <v>96191</v>
      </c>
      <c r="X35" s="353">
        <v>0</v>
      </c>
      <c r="Y35" s="353">
        <v>151120</v>
      </c>
    </row>
    <row r="36" spans="1:25" s="342" customFormat="1" ht="12" customHeight="1" x14ac:dyDescent="0.2">
      <c r="A36" s="773" t="s">
        <v>726</v>
      </c>
      <c r="B36" s="348">
        <v>0</v>
      </c>
      <c r="C36" s="348">
        <v>0</v>
      </c>
      <c r="D36" s="348">
        <v>2</v>
      </c>
      <c r="E36" s="348">
        <v>0</v>
      </c>
      <c r="F36" s="348">
        <v>0</v>
      </c>
      <c r="G36" s="348">
        <v>0</v>
      </c>
      <c r="H36" s="348">
        <v>30</v>
      </c>
      <c r="I36" s="348">
        <v>0</v>
      </c>
      <c r="J36" s="348">
        <v>0</v>
      </c>
      <c r="K36" s="348">
        <v>0</v>
      </c>
      <c r="L36" s="348">
        <v>0</v>
      </c>
      <c r="M36" s="348">
        <v>1</v>
      </c>
      <c r="N36" s="348">
        <v>0</v>
      </c>
      <c r="O36" s="348">
        <v>0</v>
      </c>
      <c r="P36" s="348">
        <v>0</v>
      </c>
      <c r="Q36" s="348">
        <v>0</v>
      </c>
      <c r="R36" s="348">
        <v>0</v>
      </c>
      <c r="S36" s="348">
        <v>0</v>
      </c>
      <c r="T36" s="348">
        <v>0</v>
      </c>
      <c r="U36" s="348">
        <v>0</v>
      </c>
      <c r="V36" s="348">
        <v>0</v>
      </c>
      <c r="W36" s="348">
        <v>0</v>
      </c>
      <c r="X36" s="348">
        <v>0</v>
      </c>
      <c r="Y36" s="348">
        <v>33</v>
      </c>
    </row>
    <row r="37" spans="1:25" s="342" customFormat="1" ht="12" customHeight="1" x14ac:dyDescent="0.2">
      <c r="A37" s="773" t="s">
        <v>657</v>
      </c>
      <c r="B37" s="348">
        <v>0</v>
      </c>
      <c r="C37" s="348">
        <v>0</v>
      </c>
      <c r="D37" s="348">
        <v>84</v>
      </c>
      <c r="E37" s="348">
        <v>0</v>
      </c>
      <c r="F37" s="348">
        <v>0</v>
      </c>
      <c r="G37" s="348">
        <v>0</v>
      </c>
      <c r="H37" s="348">
        <v>30</v>
      </c>
      <c r="I37" s="348">
        <v>0</v>
      </c>
      <c r="J37" s="348">
        <v>0</v>
      </c>
      <c r="K37" s="348">
        <v>0</v>
      </c>
      <c r="L37" s="348">
        <v>0</v>
      </c>
      <c r="M37" s="348">
        <v>1</v>
      </c>
      <c r="N37" s="348">
        <v>9</v>
      </c>
      <c r="O37" s="348">
        <v>0</v>
      </c>
      <c r="P37" s="348">
        <v>2</v>
      </c>
      <c r="Q37" s="348">
        <v>0</v>
      </c>
      <c r="R37" s="348">
        <v>0</v>
      </c>
      <c r="S37" s="348">
        <v>0</v>
      </c>
      <c r="T37" s="348">
        <v>0</v>
      </c>
      <c r="U37" s="348">
        <v>0</v>
      </c>
      <c r="V37" s="348">
        <v>0</v>
      </c>
      <c r="W37" s="348">
        <v>0</v>
      </c>
      <c r="X37" s="348">
        <v>0</v>
      </c>
      <c r="Y37" s="348">
        <v>126</v>
      </c>
    </row>
    <row r="38" spans="1:25" s="342" customFormat="1" ht="12" customHeight="1" x14ac:dyDescent="0.2">
      <c r="A38" s="773" t="s">
        <v>658</v>
      </c>
      <c r="B38" s="348">
        <v>0</v>
      </c>
      <c r="C38" s="348">
        <v>0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22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1</v>
      </c>
      <c r="U38" s="348">
        <v>0</v>
      </c>
      <c r="V38" s="348">
        <v>12</v>
      </c>
      <c r="W38" s="348">
        <v>0</v>
      </c>
      <c r="X38" s="348">
        <v>0</v>
      </c>
      <c r="Y38" s="348">
        <v>35</v>
      </c>
    </row>
    <row r="39" spans="1:25" s="342" customFormat="1" ht="12" customHeight="1" thickBot="1" x14ac:dyDescent="0.25">
      <c r="A39" s="773" t="s">
        <v>657</v>
      </c>
      <c r="B39" s="348">
        <v>0</v>
      </c>
      <c r="C39" s="348">
        <v>0</v>
      </c>
      <c r="D39" s="348">
        <v>22</v>
      </c>
      <c r="E39" s="348">
        <v>0</v>
      </c>
      <c r="F39" s="348">
        <v>0</v>
      </c>
      <c r="G39" s="348">
        <v>0</v>
      </c>
      <c r="H39" s="348">
        <v>0</v>
      </c>
      <c r="I39" s="348">
        <v>0</v>
      </c>
      <c r="J39" s="348">
        <v>0</v>
      </c>
      <c r="K39" s="348">
        <v>0</v>
      </c>
      <c r="L39" s="348">
        <v>305</v>
      </c>
      <c r="M39" s="348">
        <v>332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943</v>
      </c>
      <c r="U39" s="348">
        <v>0</v>
      </c>
      <c r="V39" s="348">
        <v>12</v>
      </c>
      <c r="W39" s="348">
        <v>0</v>
      </c>
      <c r="X39" s="348">
        <v>0</v>
      </c>
      <c r="Y39" s="348">
        <v>1614</v>
      </c>
    </row>
    <row r="40" spans="1:25" s="779" customFormat="1" ht="12" customHeight="1" thickTop="1" x14ac:dyDescent="0.2">
      <c r="A40" s="1562" t="s">
        <v>3888</v>
      </c>
      <c r="B40" s="1387">
        <v>2267</v>
      </c>
      <c r="C40" s="1387">
        <v>0</v>
      </c>
      <c r="D40" s="1387">
        <v>0</v>
      </c>
      <c r="E40" s="1387">
        <v>0</v>
      </c>
      <c r="F40" s="1387">
        <v>0</v>
      </c>
      <c r="G40" s="1387">
        <v>0</v>
      </c>
      <c r="H40" s="1387">
        <v>0</v>
      </c>
      <c r="I40" s="1387">
        <v>0</v>
      </c>
      <c r="J40" s="1387">
        <v>0</v>
      </c>
      <c r="K40" s="1388">
        <v>0</v>
      </c>
      <c r="L40" s="1387">
        <v>0</v>
      </c>
      <c r="M40" s="1387">
        <v>41377</v>
      </c>
      <c r="N40" s="1387">
        <v>0</v>
      </c>
      <c r="O40" s="1387">
        <v>0</v>
      </c>
      <c r="P40" s="1387">
        <v>0</v>
      </c>
      <c r="Q40" s="1387">
        <v>0</v>
      </c>
      <c r="R40" s="1387">
        <v>0</v>
      </c>
      <c r="S40" s="1387">
        <v>0</v>
      </c>
      <c r="T40" s="1387">
        <v>0</v>
      </c>
      <c r="U40" s="1387">
        <v>0</v>
      </c>
      <c r="V40" s="1387">
        <v>1253</v>
      </c>
      <c r="W40" s="1387">
        <v>0</v>
      </c>
      <c r="X40" s="1387">
        <v>0</v>
      </c>
      <c r="Y40" s="1388">
        <v>44897</v>
      </c>
    </row>
    <row r="41" spans="1:25" s="347" customFormat="1" ht="12" customHeight="1" x14ac:dyDescent="0.2">
      <c r="A41" s="776" t="s">
        <v>655</v>
      </c>
      <c r="B41" s="346">
        <v>9</v>
      </c>
      <c r="C41" s="346">
        <v>0</v>
      </c>
      <c r="D41" s="346">
        <v>0</v>
      </c>
      <c r="E41" s="346">
        <v>0</v>
      </c>
      <c r="F41" s="346">
        <v>0</v>
      </c>
      <c r="G41" s="346">
        <v>0</v>
      </c>
      <c r="H41" s="346">
        <v>0</v>
      </c>
      <c r="I41" s="346">
        <v>0</v>
      </c>
      <c r="J41" s="346">
        <v>0</v>
      </c>
      <c r="K41" s="346">
        <v>0</v>
      </c>
      <c r="L41" s="346">
        <v>0</v>
      </c>
      <c r="M41" s="346">
        <v>5632</v>
      </c>
      <c r="N41" s="346">
        <v>0</v>
      </c>
      <c r="O41" s="346">
        <v>0</v>
      </c>
      <c r="P41" s="346">
        <v>0</v>
      </c>
      <c r="Q41" s="346">
        <v>0</v>
      </c>
      <c r="R41" s="346">
        <v>0</v>
      </c>
      <c r="S41" s="346">
        <v>0</v>
      </c>
      <c r="T41" s="346">
        <v>0</v>
      </c>
      <c r="U41" s="346">
        <v>0</v>
      </c>
      <c r="V41" s="346">
        <v>454</v>
      </c>
      <c r="W41" s="346">
        <v>0</v>
      </c>
      <c r="X41" s="346">
        <v>0</v>
      </c>
      <c r="Y41" s="346">
        <v>6095</v>
      </c>
    </row>
    <row r="42" spans="1:25" s="342" customFormat="1" ht="12" customHeight="1" x14ac:dyDescent="0.2">
      <c r="A42" s="773" t="s">
        <v>656</v>
      </c>
      <c r="B42" s="348">
        <v>9</v>
      </c>
      <c r="C42" s="348">
        <v>0</v>
      </c>
      <c r="D42" s="348">
        <v>0</v>
      </c>
      <c r="E42" s="348">
        <v>0</v>
      </c>
      <c r="F42" s="348">
        <v>0</v>
      </c>
      <c r="G42" s="348">
        <v>0</v>
      </c>
      <c r="H42" s="348">
        <v>0</v>
      </c>
      <c r="I42" s="348">
        <v>0</v>
      </c>
      <c r="J42" s="348">
        <v>0</v>
      </c>
      <c r="K42" s="348">
        <v>0</v>
      </c>
      <c r="L42" s="348">
        <v>0</v>
      </c>
      <c r="M42" s="348">
        <v>5632</v>
      </c>
      <c r="N42" s="348">
        <v>0</v>
      </c>
      <c r="O42" s="348">
        <v>0</v>
      </c>
      <c r="P42" s="348">
        <v>0</v>
      </c>
      <c r="Q42" s="348">
        <v>0</v>
      </c>
      <c r="R42" s="348">
        <v>0</v>
      </c>
      <c r="S42" s="348">
        <v>0</v>
      </c>
      <c r="T42" s="348">
        <v>0</v>
      </c>
      <c r="U42" s="348">
        <v>0</v>
      </c>
      <c r="V42" s="348">
        <v>453</v>
      </c>
      <c r="W42" s="348">
        <v>0</v>
      </c>
      <c r="X42" s="348">
        <v>0</v>
      </c>
      <c r="Y42" s="348">
        <v>6094</v>
      </c>
    </row>
    <row r="43" spans="1:25" s="342" customFormat="1" ht="12" customHeight="1" x14ac:dyDescent="0.2">
      <c r="A43" s="773" t="s">
        <v>726</v>
      </c>
      <c r="B43" s="348">
        <v>0</v>
      </c>
      <c r="C43" s="348">
        <v>0</v>
      </c>
      <c r="D43" s="348">
        <v>0</v>
      </c>
      <c r="E43" s="348">
        <v>0</v>
      </c>
      <c r="F43" s="348">
        <v>0</v>
      </c>
      <c r="G43" s="348">
        <v>0</v>
      </c>
      <c r="H43" s="348">
        <v>0</v>
      </c>
      <c r="I43" s="348">
        <v>0</v>
      </c>
      <c r="J43" s="348">
        <v>0</v>
      </c>
      <c r="K43" s="348">
        <v>0</v>
      </c>
      <c r="L43" s="348">
        <v>0</v>
      </c>
      <c r="M43" s="348">
        <v>0</v>
      </c>
      <c r="N43" s="348">
        <v>0</v>
      </c>
      <c r="O43" s="348">
        <v>0</v>
      </c>
      <c r="P43" s="348">
        <v>0</v>
      </c>
      <c r="Q43" s="348">
        <v>0</v>
      </c>
      <c r="R43" s="348">
        <v>0</v>
      </c>
      <c r="S43" s="348">
        <v>0</v>
      </c>
      <c r="T43" s="348">
        <v>0</v>
      </c>
      <c r="U43" s="348">
        <v>0</v>
      </c>
      <c r="V43" s="348">
        <v>0</v>
      </c>
      <c r="W43" s="348">
        <v>0</v>
      </c>
      <c r="X43" s="348">
        <v>0</v>
      </c>
      <c r="Y43" s="348">
        <v>0</v>
      </c>
    </row>
    <row r="44" spans="1:25" s="342" customFormat="1" ht="12" customHeight="1" x14ac:dyDescent="0.2">
      <c r="A44" s="773" t="s">
        <v>657</v>
      </c>
      <c r="B44" s="348">
        <v>0</v>
      </c>
      <c r="C44" s="348">
        <v>0</v>
      </c>
      <c r="D44" s="348">
        <v>0</v>
      </c>
      <c r="E44" s="348">
        <v>0</v>
      </c>
      <c r="F44" s="348">
        <v>0</v>
      </c>
      <c r="G44" s="348">
        <v>0</v>
      </c>
      <c r="H44" s="348">
        <v>0</v>
      </c>
      <c r="I44" s="348">
        <v>0</v>
      </c>
      <c r="J44" s="348">
        <v>0</v>
      </c>
      <c r="K44" s="348">
        <v>0</v>
      </c>
      <c r="L44" s="348">
        <v>0</v>
      </c>
      <c r="M44" s="348">
        <v>0</v>
      </c>
      <c r="N44" s="348">
        <v>0</v>
      </c>
      <c r="O44" s="348">
        <v>0</v>
      </c>
      <c r="P44" s="348">
        <v>0</v>
      </c>
      <c r="Q44" s="348">
        <v>0</v>
      </c>
      <c r="R44" s="348">
        <v>0</v>
      </c>
      <c r="S44" s="348">
        <v>0</v>
      </c>
      <c r="T44" s="348">
        <v>0</v>
      </c>
      <c r="U44" s="348">
        <v>0</v>
      </c>
      <c r="V44" s="348">
        <v>0</v>
      </c>
      <c r="W44" s="348">
        <v>0</v>
      </c>
      <c r="X44" s="348">
        <v>0</v>
      </c>
      <c r="Y44" s="348">
        <v>0</v>
      </c>
    </row>
    <row r="45" spans="1:25" s="342" customFormat="1" ht="12" customHeight="1" x14ac:dyDescent="0.2">
      <c r="A45" s="773" t="s">
        <v>658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O45" s="348">
        <v>0</v>
      </c>
      <c r="P45" s="348">
        <v>0</v>
      </c>
      <c r="Q45" s="348">
        <v>0</v>
      </c>
      <c r="R45" s="348">
        <v>0</v>
      </c>
      <c r="S45" s="348">
        <v>0</v>
      </c>
      <c r="T45" s="348">
        <v>0</v>
      </c>
      <c r="U45" s="348">
        <v>0</v>
      </c>
      <c r="V45" s="348">
        <v>1</v>
      </c>
      <c r="W45" s="348">
        <v>0</v>
      </c>
      <c r="X45" s="348">
        <v>0</v>
      </c>
      <c r="Y45" s="348">
        <v>1</v>
      </c>
    </row>
    <row r="46" spans="1:25" s="342" customFormat="1" ht="12" customHeight="1" x14ac:dyDescent="0.2">
      <c r="A46" s="773" t="s">
        <v>657</v>
      </c>
      <c r="B46" s="348">
        <v>0</v>
      </c>
      <c r="C46" s="348">
        <v>0</v>
      </c>
      <c r="D46" s="348">
        <v>0</v>
      </c>
      <c r="E46" s="348">
        <v>0</v>
      </c>
      <c r="F46" s="348">
        <v>0</v>
      </c>
      <c r="G46" s="348">
        <v>0</v>
      </c>
      <c r="H46" s="348">
        <v>0</v>
      </c>
      <c r="I46" s="348">
        <v>0</v>
      </c>
      <c r="J46" s="348">
        <v>0</v>
      </c>
      <c r="K46" s="348">
        <v>0</v>
      </c>
      <c r="L46" s="348">
        <v>0</v>
      </c>
      <c r="M46" s="348">
        <v>0</v>
      </c>
      <c r="N46" s="348">
        <v>0</v>
      </c>
      <c r="O46" s="348">
        <v>0</v>
      </c>
      <c r="P46" s="348">
        <v>0</v>
      </c>
      <c r="Q46" s="348">
        <v>0</v>
      </c>
      <c r="R46" s="348">
        <v>0</v>
      </c>
      <c r="S46" s="348">
        <v>0</v>
      </c>
      <c r="T46" s="348">
        <v>0</v>
      </c>
      <c r="U46" s="348">
        <v>0</v>
      </c>
      <c r="V46" s="348">
        <v>38</v>
      </c>
      <c r="W46" s="348">
        <v>0</v>
      </c>
      <c r="X46" s="348">
        <v>0</v>
      </c>
      <c r="Y46" s="348">
        <v>38</v>
      </c>
    </row>
    <row r="47" spans="1:25" s="347" customFormat="1" ht="12" customHeight="1" x14ac:dyDescent="0.2">
      <c r="A47" s="772" t="s">
        <v>659</v>
      </c>
      <c r="B47" s="346">
        <v>0</v>
      </c>
      <c r="C47" s="346">
        <v>0</v>
      </c>
      <c r="D47" s="346">
        <v>0</v>
      </c>
      <c r="E47" s="346">
        <v>0</v>
      </c>
      <c r="F47" s="346">
        <v>0</v>
      </c>
      <c r="G47" s="346">
        <v>0</v>
      </c>
      <c r="H47" s="346">
        <v>0</v>
      </c>
      <c r="I47" s="346">
        <v>0</v>
      </c>
      <c r="J47" s="346">
        <v>0</v>
      </c>
      <c r="K47" s="346">
        <v>0</v>
      </c>
      <c r="L47" s="346">
        <v>0</v>
      </c>
      <c r="M47" s="346">
        <v>0</v>
      </c>
      <c r="N47" s="346">
        <v>0</v>
      </c>
      <c r="O47" s="346">
        <v>0</v>
      </c>
      <c r="P47" s="346">
        <v>0</v>
      </c>
      <c r="Q47" s="346">
        <v>0</v>
      </c>
      <c r="R47" s="346">
        <v>0</v>
      </c>
      <c r="S47" s="346">
        <v>0</v>
      </c>
      <c r="T47" s="346">
        <v>0</v>
      </c>
      <c r="U47" s="346">
        <v>0</v>
      </c>
      <c r="V47" s="346">
        <v>714</v>
      </c>
      <c r="W47" s="346">
        <v>0</v>
      </c>
      <c r="X47" s="346">
        <v>0</v>
      </c>
      <c r="Y47" s="346">
        <v>714</v>
      </c>
    </row>
    <row r="48" spans="1:25" s="342" customFormat="1" ht="12" customHeight="1" x14ac:dyDescent="0.2">
      <c r="A48" s="773" t="s">
        <v>656</v>
      </c>
      <c r="B48" s="348">
        <v>0</v>
      </c>
      <c r="C48" s="348">
        <v>0</v>
      </c>
      <c r="D48" s="348">
        <v>0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O48" s="348">
        <v>0</v>
      </c>
      <c r="P48" s="348">
        <v>0</v>
      </c>
      <c r="Q48" s="348">
        <v>0</v>
      </c>
      <c r="R48" s="348">
        <v>0</v>
      </c>
      <c r="S48" s="348">
        <v>0</v>
      </c>
      <c r="T48" s="348">
        <v>0</v>
      </c>
      <c r="U48" s="348">
        <v>0</v>
      </c>
      <c r="V48" s="348">
        <v>714</v>
      </c>
      <c r="W48" s="348">
        <v>0</v>
      </c>
      <c r="X48" s="348">
        <v>0</v>
      </c>
      <c r="Y48" s="348">
        <v>714</v>
      </c>
    </row>
    <row r="49" spans="1:25" s="342" customFormat="1" ht="12" customHeight="1" x14ac:dyDescent="0.2">
      <c r="A49" s="773" t="s">
        <v>726</v>
      </c>
      <c r="B49" s="348">
        <v>0</v>
      </c>
      <c r="C49" s="348">
        <v>0</v>
      </c>
      <c r="D49" s="348">
        <v>0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0</v>
      </c>
      <c r="K49" s="348">
        <v>0</v>
      </c>
      <c r="L49" s="348">
        <v>0</v>
      </c>
      <c r="M49" s="348">
        <v>0</v>
      </c>
      <c r="N49" s="348">
        <v>0</v>
      </c>
      <c r="O49" s="348">
        <v>0</v>
      </c>
      <c r="P49" s="348">
        <v>0</v>
      </c>
      <c r="Q49" s="348">
        <v>0</v>
      </c>
      <c r="R49" s="348">
        <v>0</v>
      </c>
      <c r="S49" s="348">
        <v>0</v>
      </c>
      <c r="T49" s="348">
        <v>0</v>
      </c>
      <c r="U49" s="348">
        <v>0</v>
      </c>
      <c r="V49" s="348">
        <v>0</v>
      </c>
      <c r="W49" s="348">
        <v>0</v>
      </c>
      <c r="X49" s="348">
        <v>0</v>
      </c>
      <c r="Y49" s="348">
        <v>0</v>
      </c>
    </row>
    <row r="50" spans="1:25" s="342" customFormat="1" ht="12" customHeight="1" x14ac:dyDescent="0.2">
      <c r="A50" s="773" t="s">
        <v>657</v>
      </c>
      <c r="B50" s="348">
        <v>0</v>
      </c>
      <c r="C50" s="348">
        <v>0</v>
      </c>
      <c r="D50" s="348">
        <v>0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O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0</v>
      </c>
      <c r="U50" s="348">
        <v>0</v>
      </c>
      <c r="V50" s="348">
        <v>0</v>
      </c>
      <c r="W50" s="348">
        <v>0</v>
      </c>
      <c r="X50" s="348">
        <v>0</v>
      </c>
      <c r="Y50" s="348">
        <v>0</v>
      </c>
    </row>
    <row r="51" spans="1:25" s="342" customFormat="1" ht="12" customHeight="1" x14ac:dyDescent="0.2">
      <c r="A51" s="773" t="s">
        <v>658</v>
      </c>
      <c r="B51" s="348">
        <v>0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O51" s="348">
        <v>0</v>
      </c>
      <c r="P51" s="348">
        <v>0</v>
      </c>
      <c r="Q51" s="348">
        <v>0</v>
      </c>
      <c r="R51" s="348">
        <v>0</v>
      </c>
      <c r="S51" s="348">
        <v>0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0</v>
      </c>
    </row>
    <row r="52" spans="1:25" s="342" customFormat="1" ht="12" customHeight="1" x14ac:dyDescent="0.2">
      <c r="A52" s="773" t="s">
        <v>657</v>
      </c>
      <c r="B52" s="348">
        <v>0</v>
      </c>
      <c r="C52" s="348">
        <v>0</v>
      </c>
      <c r="D52" s="348">
        <v>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0</v>
      </c>
      <c r="K52" s="348">
        <v>0</v>
      </c>
      <c r="L52" s="348">
        <v>0</v>
      </c>
      <c r="M52" s="348">
        <v>0</v>
      </c>
      <c r="N52" s="348">
        <v>0</v>
      </c>
      <c r="O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0</v>
      </c>
      <c r="X52" s="348">
        <v>0</v>
      </c>
      <c r="Y52" s="348">
        <v>0</v>
      </c>
    </row>
    <row r="53" spans="1:25" s="347" customFormat="1" ht="12" customHeight="1" x14ac:dyDescent="0.2">
      <c r="A53" s="772" t="s">
        <v>660</v>
      </c>
      <c r="B53" s="346">
        <v>1752</v>
      </c>
      <c r="C53" s="346">
        <v>0</v>
      </c>
      <c r="D53" s="346">
        <v>0</v>
      </c>
      <c r="E53" s="346">
        <v>0</v>
      </c>
      <c r="F53" s="346">
        <v>0</v>
      </c>
      <c r="G53" s="346">
        <v>0</v>
      </c>
      <c r="H53" s="346">
        <v>0</v>
      </c>
      <c r="I53" s="346">
        <v>0</v>
      </c>
      <c r="J53" s="346">
        <v>0</v>
      </c>
      <c r="K53" s="346">
        <v>0</v>
      </c>
      <c r="L53" s="346">
        <v>0</v>
      </c>
      <c r="M53" s="346">
        <v>28865</v>
      </c>
      <c r="N53" s="346">
        <v>0</v>
      </c>
      <c r="O53" s="346">
        <v>0</v>
      </c>
      <c r="P53" s="346">
        <v>0</v>
      </c>
      <c r="Q53" s="346">
        <v>0</v>
      </c>
      <c r="R53" s="346">
        <v>0</v>
      </c>
      <c r="S53" s="346">
        <v>0</v>
      </c>
      <c r="T53" s="346">
        <v>0</v>
      </c>
      <c r="U53" s="346">
        <v>0</v>
      </c>
      <c r="V53" s="346">
        <v>0</v>
      </c>
      <c r="W53" s="346">
        <v>0</v>
      </c>
      <c r="X53" s="346">
        <v>0</v>
      </c>
      <c r="Y53" s="346">
        <v>30617</v>
      </c>
    </row>
    <row r="54" spans="1:25" s="342" customFormat="1" ht="12" customHeight="1" x14ac:dyDescent="0.2">
      <c r="A54" s="773" t="s">
        <v>656</v>
      </c>
      <c r="B54" s="349">
        <v>1752</v>
      </c>
      <c r="C54" s="349">
        <v>0</v>
      </c>
      <c r="D54" s="349">
        <v>0</v>
      </c>
      <c r="E54" s="349">
        <v>0</v>
      </c>
      <c r="F54" s="349">
        <v>0</v>
      </c>
      <c r="G54" s="349">
        <v>0</v>
      </c>
      <c r="H54" s="349">
        <v>0</v>
      </c>
      <c r="I54" s="349">
        <v>0</v>
      </c>
      <c r="J54" s="349">
        <v>0</v>
      </c>
      <c r="K54" s="349">
        <v>0</v>
      </c>
      <c r="L54" s="349">
        <v>0</v>
      </c>
      <c r="M54" s="349">
        <v>28865</v>
      </c>
      <c r="N54" s="349">
        <v>0</v>
      </c>
      <c r="O54" s="349">
        <v>0</v>
      </c>
      <c r="P54" s="349">
        <v>0</v>
      </c>
      <c r="Q54" s="349">
        <v>0</v>
      </c>
      <c r="R54" s="349">
        <v>0</v>
      </c>
      <c r="S54" s="349">
        <v>0</v>
      </c>
      <c r="T54" s="349">
        <v>0</v>
      </c>
      <c r="U54" s="349">
        <v>0</v>
      </c>
      <c r="V54" s="349">
        <v>0</v>
      </c>
      <c r="W54" s="349">
        <v>0</v>
      </c>
      <c r="X54" s="349">
        <v>0</v>
      </c>
      <c r="Y54" s="349">
        <v>30617</v>
      </c>
    </row>
    <row r="55" spans="1:25" s="342" customFormat="1" ht="12" customHeight="1" x14ac:dyDescent="0.2">
      <c r="A55" s="773" t="s">
        <v>726</v>
      </c>
      <c r="B55" s="348">
        <v>0</v>
      </c>
      <c r="C55" s="348">
        <v>0</v>
      </c>
      <c r="D55" s="348">
        <v>0</v>
      </c>
      <c r="E55" s="348">
        <v>0</v>
      </c>
      <c r="F55" s="348">
        <v>0</v>
      </c>
      <c r="G55" s="348">
        <v>0</v>
      </c>
      <c r="H55" s="348">
        <v>0</v>
      </c>
      <c r="I55" s="348">
        <v>0</v>
      </c>
      <c r="J55" s="348">
        <v>0</v>
      </c>
      <c r="K55" s="348">
        <v>0</v>
      </c>
      <c r="L55" s="348">
        <v>0</v>
      </c>
      <c r="M55" s="348">
        <v>0</v>
      </c>
      <c r="N55" s="348">
        <v>0</v>
      </c>
      <c r="O55" s="348">
        <v>0</v>
      </c>
      <c r="P55" s="348">
        <v>0</v>
      </c>
      <c r="Q55" s="348">
        <v>0</v>
      </c>
      <c r="R55" s="348">
        <v>0</v>
      </c>
      <c r="S55" s="348">
        <v>0</v>
      </c>
      <c r="T55" s="348">
        <v>0</v>
      </c>
      <c r="U55" s="348">
        <v>0</v>
      </c>
      <c r="V55" s="348">
        <v>0</v>
      </c>
      <c r="W55" s="348">
        <v>0</v>
      </c>
      <c r="X55" s="348">
        <v>0</v>
      </c>
      <c r="Y55" s="348">
        <v>0</v>
      </c>
    </row>
    <row r="56" spans="1:25" s="342" customFormat="1" ht="12" customHeight="1" x14ac:dyDescent="0.2">
      <c r="A56" s="773" t="s">
        <v>657</v>
      </c>
      <c r="B56" s="348">
        <v>0</v>
      </c>
      <c r="C56" s="348">
        <v>0</v>
      </c>
      <c r="D56" s="348">
        <v>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0</v>
      </c>
      <c r="L56" s="348">
        <v>0</v>
      </c>
      <c r="M56" s="348">
        <v>0</v>
      </c>
      <c r="N56" s="348">
        <v>0</v>
      </c>
      <c r="O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0</v>
      </c>
    </row>
    <row r="57" spans="1:25" s="342" customFormat="1" ht="12" customHeight="1" x14ac:dyDescent="0.2">
      <c r="A57" s="773" t="s">
        <v>658</v>
      </c>
      <c r="B57" s="348">
        <v>0</v>
      </c>
      <c r="C57" s="348">
        <v>0</v>
      </c>
      <c r="D57" s="348">
        <v>0</v>
      </c>
      <c r="E57" s="348">
        <v>0</v>
      </c>
      <c r="F57" s="348">
        <v>0</v>
      </c>
      <c r="G57" s="348">
        <v>0</v>
      </c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O57" s="348">
        <v>0</v>
      </c>
      <c r="P57" s="348">
        <v>0</v>
      </c>
      <c r="Q57" s="348">
        <v>0</v>
      </c>
      <c r="R57" s="348">
        <v>0</v>
      </c>
      <c r="S57" s="348">
        <v>0</v>
      </c>
      <c r="T57" s="348">
        <v>0</v>
      </c>
      <c r="U57" s="348">
        <v>0</v>
      </c>
      <c r="V57" s="348">
        <v>0</v>
      </c>
      <c r="W57" s="348">
        <v>0</v>
      </c>
      <c r="X57" s="348">
        <v>0</v>
      </c>
      <c r="Y57" s="348">
        <v>0</v>
      </c>
    </row>
    <row r="58" spans="1:25" s="342" customFormat="1" ht="12" customHeight="1" x14ac:dyDescent="0.2">
      <c r="A58" s="773" t="s">
        <v>657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0</v>
      </c>
    </row>
    <row r="59" spans="1:25" s="345" customFormat="1" ht="12" customHeight="1" x14ac:dyDescent="0.2">
      <c r="A59" s="772" t="s">
        <v>143</v>
      </c>
      <c r="B59" s="350">
        <v>0</v>
      </c>
      <c r="C59" s="350">
        <v>0</v>
      </c>
      <c r="D59" s="350">
        <v>0</v>
      </c>
      <c r="E59" s="350">
        <v>0</v>
      </c>
      <c r="F59" s="350">
        <v>0</v>
      </c>
      <c r="G59" s="350">
        <v>0</v>
      </c>
      <c r="H59" s="350">
        <v>0</v>
      </c>
      <c r="I59" s="350">
        <v>0</v>
      </c>
      <c r="J59" s="350">
        <v>0</v>
      </c>
      <c r="K59" s="350">
        <v>0</v>
      </c>
      <c r="L59" s="350">
        <v>0</v>
      </c>
      <c r="M59" s="350">
        <v>80</v>
      </c>
      <c r="N59" s="350">
        <v>0</v>
      </c>
      <c r="O59" s="350">
        <v>0</v>
      </c>
      <c r="P59" s="350">
        <v>0</v>
      </c>
      <c r="Q59" s="350">
        <v>0</v>
      </c>
      <c r="R59" s="350">
        <v>0</v>
      </c>
      <c r="S59" s="350">
        <v>0</v>
      </c>
      <c r="T59" s="350">
        <v>0</v>
      </c>
      <c r="U59" s="350">
        <v>0</v>
      </c>
      <c r="V59" s="350">
        <v>0</v>
      </c>
      <c r="W59" s="350">
        <v>0</v>
      </c>
      <c r="X59" s="350">
        <v>0</v>
      </c>
      <c r="Y59" s="350">
        <v>80</v>
      </c>
    </row>
    <row r="60" spans="1:25" s="342" customFormat="1" ht="12" customHeight="1" x14ac:dyDescent="0.2">
      <c r="A60" s="773" t="s">
        <v>656</v>
      </c>
      <c r="B60" s="348">
        <v>0</v>
      </c>
      <c r="C60" s="348">
        <v>0</v>
      </c>
      <c r="D60" s="348">
        <v>0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80</v>
      </c>
      <c r="N60" s="348">
        <v>0</v>
      </c>
      <c r="O60" s="348">
        <v>0</v>
      </c>
      <c r="P60" s="348">
        <v>0</v>
      </c>
      <c r="Q60" s="348">
        <v>0</v>
      </c>
      <c r="R60" s="348">
        <v>0</v>
      </c>
      <c r="S60" s="348">
        <v>0</v>
      </c>
      <c r="T60" s="348">
        <v>0</v>
      </c>
      <c r="U60" s="348">
        <v>0</v>
      </c>
      <c r="V60" s="348">
        <v>0</v>
      </c>
      <c r="W60" s="348">
        <v>0</v>
      </c>
      <c r="X60" s="348">
        <v>0</v>
      </c>
      <c r="Y60" s="348">
        <v>80</v>
      </c>
    </row>
    <row r="61" spans="1:25" s="342" customFormat="1" ht="12" customHeight="1" x14ac:dyDescent="0.2">
      <c r="A61" s="773" t="s">
        <v>726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O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</row>
    <row r="62" spans="1:25" s="342" customFormat="1" ht="12" customHeight="1" x14ac:dyDescent="0.2">
      <c r="A62" s="773" t="s">
        <v>657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0</v>
      </c>
    </row>
    <row r="63" spans="1:25" s="342" customFormat="1" ht="12" customHeight="1" x14ac:dyDescent="0.2">
      <c r="A63" s="773" t="s">
        <v>658</v>
      </c>
      <c r="B63" s="348">
        <v>0</v>
      </c>
      <c r="C63" s="348">
        <v>0</v>
      </c>
      <c r="D63" s="348">
        <v>0</v>
      </c>
      <c r="E63" s="348">
        <v>0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0</v>
      </c>
      <c r="N63" s="348">
        <v>0</v>
      </c>
      <c r="O63" s="348">
        <v>0</v>
      </c>
      <c r="P63" s="348">
        <v>0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>
        <v>0</v>
      </c>
      <c r="X63" s="348">
        <v>0</v>
      </c>
      <c r="Y63" s="348">
        <v>0</v>
      </c>
    </row>
    <row r="64" spans="1:25" s="342" customFormat="1" ht="12" customHeight="1" x14ac:dyDescent="0.2">
      <c r="A64" s="773" t="s">
        <v>657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284</v>
      </c>
      <c r="W64" s="348">
        <v>0</v>
      </c>
      <c r="X64" s="348">
        <v>0</v>
      </c>
      <c r="Y64" s="348">
        <v>284</v>
      </c>
    </row>
    <row r="65" spans="1:25" s="347" customFormat="1" ht="12" customHeight="1" x14ac:dyDescent="0.2">
      <c r="A65" s="772" t="s">
        <v>144</v>
      </c>
      <c r="B65" s="346">
        <v>506</v>
      </c>
      <c r="C65" s="346">
        <v>0</v>
      </c>
      <c r="D65" s="346">
        <v>0</v>
      </c>
      <c r="E65" s="346">
        <v>0</v>
      </c>
      <c r="F65" s="346">
        <v>0</v>
      </c>
      <c r="G65" s="346">
        <v>0</v>
      </c>
      <c r="H65" s="346">
        <v>0</v>
      </c>
      <c r="I65" s="346">
        <v>0</v>
      </c>
      <c r="J65" s="346">
        <v>0</v>
      </c>
      <c r="K65" s="346">
        <v>0</v>
      </c>
      <c r="L65" s="346">
        <v>0</v>
      </c>
      <c r="M65" s="346">
        <v>6800</v>
      </c>
      <c r="N65" s="346">
        <v>0</v>
      </c>
      <c r="O65" s="346">
        <v>0</v>
      </c>
      <c r="P65" s="346">
        <v>0</v>
      </c>
      <c r="Q65" s="346">
        <v>0</v>
      </c>
      <c r="R65" s="346">
        <v>0</v>
      </c>
      <c r="S65" s="346">
        <v>0</v>
      </c>
      <c r="T65" s="346">
        <v>0</v>
      </c>
      <c r="U65" s="346">
        <v>0</v>
      </c>
      <c r="V65" s="346">
        <v>85</v>
      </c>
      <c r="W65" s="346">
        <v>0</v>
      </c>
      <c r="X65" s="346">
        <v>0</v>
      </c>
      <c r="Y65" s="348">
        <v>7391</v>
      </c>
    </row>
    <row r="66" spans="1:25" s="342" customFormat="1" ht="12" customHeight="1" x14ac:dyDescent="0.2">
      <c r="A66" s="773" t="s">
        <v>656</v>
      </c>
      <c r="B66" s="348">
        <v>506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6800</v>
      </c>
      <c r="N66" s="348">
        <v>0</v>
      </c>
      <c r="O66" s="348">
        <v>0</v>
      </c>
      <c r="P66" s="348">
        <v>0</v>
      </c>
      <c r="Q66" s="348">
        <v>0</v>
      </c>
      <c r="R66" s="348">
        <v>0</v>
      </c>
      <c r="S66" s="348">
        <v>0</v>
      </c>
      <c r="T66" s="348">
        <v>0</v>
      </c>
      <c r="U66" s="348">
        <v>0</v>
      </c>
      <c r="V66" s="348">
        <v>85</v>
      </c>
      <c r="W66" s="348">
        <v>0</v>
      </c>
      <c r="X66" s="348">
        <v>0</v>
      </c>
      <c r="Y66" s="348">
        <v>7391</v>
      </c>
    </row>
    <row r="67" spans="1:25" s="342" customFormat="1" ht="12" customHeight="1" x14ac:dyDescent="0.2">
      <c r="A67" s="773" t="s">
        <v>726</v>
      </c>
      <c r="B67" s="348">
        <v>0</v>
      </c>
      <c r="C67" s="348">
        <v>0</v>
      </c>
      <c r="D67" s="348">
        <v>0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0</v>
      </c>
      <c r="L67" s="348">
        <v>0</v>
      </c>
      <c r="M67" s="348">
        <v>0</v>
      </c>
      <c r="N67" s="348">
        <v>0</v>
      </c>
      <c r="O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0</v>
      </c>
    </row>
    <row r="68" spans="1:25" s="342" customFormat="1" ht="12" customHeight="1" x14ac:dyDescent="0.2">
      <c r="A68" s="773" t="s">
        <v>657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O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</row>
    <row r="69" spans="1:25" s="342" customFormat="1" ht="12" customHeight="1" x14ac:dyDescent="0.2">
      <c r="A69" s="773" t="s">
        <v>658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</row>
    <row r="70" spans="1:25" s="342" customFormat="1" ht="12" customHeight="1" thickBot="1" x14ac:dyDescent="0.25">
      <c r="A70" s="773" t="s">
        <v>657</v>
      </c>
      <c r="B70" s="348">
        <v>0</v>
      </c>
      <c r="C70" s="348">
        <v>0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0</v>
      </c>
    </row>
    <row r="71" spans="1:25" s="779" customFormat="1" ht="12" customHeight="1" thickTop="1" x14ac:dyDescent="0.2">
      <c r="A71" s="1772" t="s">
        <v>3889</v>
      </c>
      <c r="B71" s="1387">
        <v>0</v>
      </c>
      <c r="C71" s="1387">
        <v>7617</v>
      </c>
      <c r="D71" s="1387">
        <v>0</v>
      </c>
      <c r="E71" s="1387">
        <v>0</v>
      </c>
      <c r="F71" s="1387">
        <v>0</v>
      </c>
      <c r="G71" s="1387">
        <v>0</v>
      </c>
      <c r="H71" s="1387">
        <v>0</v>
      </c>
      <c r="I71" s="1387">
        <v>0</v>
      </c>
      <c r="J71" s="1387">
        <v>16</v>
      </c>
      <c r="K71" s="1388">
        <v>0</v>
      </c>
      <c r="L71" s="1387">
        <v>0</v>
      </c>
      <c r="M71" s="1387">
        <v>2040</v>
      </c>
      <c r="N71" s="1387">
        <v>0</v>
      </c>
      <c r="O71" s="1387">
        <v>1631</v>
      </c>
      <c r="P71" s="1387">
        <v>0</v>
      </c>
      <c r="Q71" s="1387">
        <v>6571</v>
      </c>
      <c r="R71" s="1387">
        <v>0</v>
      </c>
      <c r="S71" s="1387">
        <v>0</v>
      </c>
      <c r="T71" s="1387">
        <v>0</v>
      </c>
      <c r="U71" s="1387">
        <v>0</v>
      </c>
      <c r="V71" s="1387">
        <v>0</v>
      </c>
      <c r="W71" s="1387">
        <v>0</v>
      </c>
      <c r="X71" s="1387">
        <v>0</v>
      </c>
      <c r="Y71" s="1388">
        <v>17875</v>
      </c>
    </row>
    <row r="72" spans="1:25" s="347" customFormat="1" ht="12" customHeight="1" x14ac:dyDescent="0.2">
      <c r="A72" s="776" t="s">
        <v>655</v>
      </c>
      <c r="B72" s="346">
        <v>0</v>
      </c>
      <c r="C72" s="346">
        <v>191</v>
      </c>
      <c r="D72" s="346">
        <v>0</v>
      </c>
      <c r="E72" s="346">
        <v>0</v>
      </c>
      <c r="F72" s="346">
        <v>0</v>
      </c>
      <c r="G72" s="346">
        <v>0</v>
      </c>
      <c r="H72" s="346">
        <v>0</v>
      </c>
      <c r="I72" s="346">
        <v>0</v>
      </c>
      <c r="J72" s="346">
        <v>0</v>
      </c>
      <c r="K72" s="346">
        <v>0</v>
      </c>
      <c r="L72" s="346">
        <v>0</v>
      </c>
      <c r="M72" s="346">
        <v>146</v>
      </c>
      <c r="N72" s="346">
        <v>0</v>
      </c>
      <c r="O72" s="346">
        <v>0</v>
      </c>
      <c r="P72" s="346">
        <v>0</v>
      </c>
      <c r="Q72" s="346">
        <v>0</v>
      </c>
      <c r="R72" s="346">
        <v>0</v>
      </c>
      <c r="S72" s="346">
        <v>0</v>
      </c>
      <c r="T72" s="346">
        <v>0</v>
      </c>
      <c r="U72" s="346">
        <v>0</v>
      </c>
      <c r="V72" s="346">
        <v>0</v>
      </c>
      <c r="W72" s="346">
        <v>0</v>
      </c>
      <c r="X72" s="346">
        <v>0</v>
      </c>
      <c r="Y72" s="346">
        <v>337</v>
      </c>
    </row>
    <row r="73" spans="1:25" s="342" customFormat="1" ht="12" customHeight="1" x14ac:dyDescent="0.2">
      <c r="A73" s="773" t="s">
        <v>656</v>
      </c>
      <c r="B73" s="348">
        <v>0</v>
      </c>
      <c r="C73" s="348">
        <v>191</v>
      </c>
      <c r="D73" s="348">
        <v>0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146</v>
      </c>
      <c r="N73" s="348">
        <v>0</v>
      </c>
      <c r="O73" s="348">
        <v>0</v>
      </c>
      <c r="P73" s="348">
        <v>0</v>
      </c>
      <c r="Q73" s="348">
        <v>0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>
        <v>0</v>
      </c>
      <c r="X73" s="348">
        <v>0</v>
      </c>
      <c r="Y73" s="348">
        <v>337</v>
      </c>
    </row>
    <row r="74" spans="1:25" s="342" customFormat="1" ht="12" customHeight="1" x14ac:dyDescent="0.2">
      <c r="A74" s="773" t="s">
        <v>726</v>
      </c>
      <c r="B74" s="348">
        <v>0</v>
      </c>
      <c r="C74" s="348">
        <v>0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O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0</v>
      </c>
    </row>
    <row r="75" spans="1:25" s="342" customFormat="1" ht="12" customHeight="1" x14ac:dyDescent="0.2">
      <c r="A75" s="773" t="s">
        <v>657</v>
      </c>
      <c r="B75" s="348">
        <v>0</v>
      </c>
      <c r="C75" s="348">
        <v>0</v>
      </c>
      <c r="D75" s="348">
        <v>0</v>
      </c>
      <c r="E75" s="348">
        <v>0</v>
      </c>
      <c r="F75" s="348">
        <v>0</v>
      </c>
      <c r="G75" s="348">
        <v>0</v>
      </c>
      <c r="H75" s="348">
        <v>0</v>
      </c>
      <c r="I75" s="348">
        <v>0</v>
      </c>
      <c r="J75" s="348">
        <v>0</v>
      </c>
      <c r="K75" s="348">
        <v>0</v>
      </c>
      <c r="L75" s="348">
        <v>0</v>
      </c>
      <c r="M75" s="348">
        <v>0</v>
      </c>
      <c r="N75" s="348">
        <v>0</v>
      </c>
      <c r="O75" s="348">
        <v>0</v>
      </c>
      <c r="P75" s="348">
        <v>0</v>
      </c>
      <c r="Q75" s="348">
        <v>0</v>
      </c>
      <c r="R75" s="348">
        <v>0</v>
      </c>
      <c r="S75" s="348">
        <v>0</v>
      </c>
      <c r="T75" s="348">
        <v>0</v>
      </c>
      <c r="U75" s="348">
        <v>0</v>
      </c>
      <c r="V75" s="348">
        <v>0</v>
      </c>
      <c r="W75" s="348">
        <v>0</v>
      </c>
      <c r="X75" s="348">
        <v>0</v>
      </c>
      <c r="Y75" s="348">
        <v>0</v>
      </c>
    </row>
    <row r="76" spans="1:25" s="342" customFormat="1" ht="12" customHeight="1" x14ac:dyDescent="0.2">
      <c r="A76" s="773" t="s">
        <v>658</v>
      </c>
      <c r="B76" s="348">
        <v>0</v>
      </c>
      <c r="C76" s="348">
        <v>0</v>
      </c>
      <c r="D76" s="348">
        <v>0</v>
      </c>
      <c r="E76" s="348">
        <v>0</v>
      </c>
      <c r="F76" s="348">
        <v>0</v>
      </c>
      <c r="G76" s="348">
        <v>0</v>
      </c>
      <c r="H76" s="348">
        <v>0</v>
      </c>
      <c r="I76" s="348">
        <v>0</v>
      </c>
      <c r="J76" s="348">
        <v>0</v>
      </c>
      <c r="K76" s="348">
        <v>0</v>
      </c>
      <c r="L76" s="348">
        <v>0</v>
      </c>
      <c r="M76" s="348">
        <v>0</v>
      </c>
      <c r="N76" s="348">
        <v>0</v>
      </c>
      <c r="O76" s="348">
        <v>0</v>
      </c>
      <c r="P76" s="348">
        <v>0</v>
      </c>
      <c r="Q76" s="348">
        <v>0</v>
      </c>
      <c r="R76" s="348">
        <v>0</v>
      </c>
      <c r="S76" s="348">
        <v>0</v>
      </c>
      <c r="T76" s="348">
        <v>0</v>
      </c>
      <c r="U76" s="348">
        <v>0</v>
      </c>
      <c r="V76" s="348">
        <v>0</v>
      </c>
      <c r="W76" s="348">
        <v>0</v>
      </c>
      <c r="X76" s="348">
        <v>0</v>
      </c>
      <c r="Y76" s="348">
        <v>0</v>
      </c>
    </row>
    <row r="77" spans="1:25" s="342" customFormat="1" ht="12" customHeight="1" x14ac:dyDescent="0.2">
      <c r="A77" s="773" t="s">
        <v>657</v>
      </c>
      <c r="B77" s="348">
        <v>0</v>
      </c>
      <c r="C77" s="348">
        <v>0</v>
      </c>
      <c r="D77" s="348">
        <v>0</v>
      </c>
      <c r="E77" s="348">
        <v>0</v>
      </c>
      <c r="F77" s="348">
        <v>0</v>
      </c>
      <c r="G77" s="348">
        <v>0</v>
      </c>
      <c r="H77" s="348">
        <v>0</v>
      </c>
      <c r="I77" s="348">
        <v>0</v>
      </c>
      <c r="J77" s="348">
        <v>0</v>
      </c>
      <c r="K77" s="348">
        <v>0</v>
      </c>
      <c r="L77" s="348">
        <v>0</v>
      </c>
      <c r="M77" s="348">
        <v>0</v>
      </c>
      <c r="N77" s="348">
        <v>0</v>
      </c>
      <c r="O77" s="348">
        <v>0</v>
      </c>
      <c r="P77" s="348">
        <v>0</v>
      </c>
      <c r="Q77" s="348">
        <v>0</v>
      </c>
      <c r="R77" s="348">
        <v>0</v>
      </c>
      <c r="S77" s="348">
        <v>0</v>
      </c>
      <c r="T77" s="348">
        <v>0</v>
      </c>
      <c r="U77" s="348">
        <v>0</v>
      </c>
      <c r="V77" s="348">
        <v>0</v>
      </c>
      <c r="W77" s="348">
        <v>0</v>
      </c>
      <c r="X77" s="348">
        <v>0</v>
      </c>
      <c r="Y77" s="348">
        <v>0</v>
      </c>
    </row>
    <row r="78" spans="1:25" s="778" customFormat="1" ht="12" customHeight="1" x14ac:dyDescent="0.2">
      <c r="A78" s="772" t="s">
        <v>659</v>
      </c>
      <c r="B78" s="777">
        <v>0</v>
      </c>
      <c r="C78" s="777">
        <v>0</v>
      </c>
      <c r="D78" s="777">
        <v>0</v>
      </c>
      <c r="E78" s="777">
        <v>0</v>
      </c>
      <c r="F78" s="777">
        <v>0</v>
      </c>
      <c r="G78" s="777">
        <v>0</v>
      </c>
      <c r="H78" s="777">
        <v>0</v>
      </c>
      <c r="I78" s="777">
        <v>0</v>
      </c>
      <c r="J78" s="777">
        <v>0</v>
      </c>
      <c r="K78" s="346">
        <v>0</v>
      </c>
      <c r="L78" s="777">
        <v>0</v>
      </c>
      <c r="M78" s="777">
        <v>0</v>
      </c>
      <c r="N78" s="777">
        <v>0</v>
      </c>
      <c r="O78" s="777">
        <v>0</v>
      </c>
      <c r="P78" s="777">
        <v>0</v>
      </c>
      <c r="Q78" s="777">
        <v>0</v>
      </c>
      <c r="R78" s="777">
        <v>0</v>
      </c>
      <c r="S78" s="777">
        <v>0</v>
      </c>
      <c r="T78" s="777">
        <v>0</v>
      </c>
      <c r="U78" s="777">
        <v>0</v>
      </c>
      <c r="V78" s="777">
        <v>0</v>
      </c>
      <c r="W78" s="777">
        <v>0</v>
      </c>
      <c r="X78" s="777">
        <v>0</v>
      </c>
      <c r="Y78" s="350">
        <v>0</v>
      </c>
    </row>
    <row r="79" spans="1:25" s="763" customFormat="1" ht="12" customHeight="1" x14ac:dyDescent="0.2">
      <c r="A79" s="773" t="s">
        <v>656</v>
      </c>
      <c r="B79" s="762">
        <v>0</v>
      </c>
      <c r="C79" s="762">
        <v>0</v>
      </c>
      <c r="D79" s="762">
        <v>0</v>
      </c>
      <c r="E79" s="762">
        <v>0</v>
      </c>
      <c r="F79" s="762">
        <v>0</v>
      </c>
      <c r="G79" s="762">
        <v>0</v>
      </c>
      <c r="H79" s="762">
        <v>0</v>
      </c>
      <c r="I79" s="762">
        <v>0</v>
      </c>
      <c r="J79" s="762">
        <v>0</v>
      </c>
      <c r="K79" s="348">
        <v>0</v>
      </c>
      <c r="L79" s="762">
        <v>0</v>
      </c>
      <c r="M79" s="762">
        <v>0</v>
      </c>
      <c r="N79" s="762">
        <v>0</v>
      </c>
      <c r="O79" s="762">
        <v>0</v>
      </c>
      <c r="P79" s="762">
        <v>0</v>
      </c>
      <c r="Q79" s="762">
        <v>0</v>
      </c>
      <c r="R79" s="762">
        <v>0</v>
      </c>
      <c r="S79" s="762">
        <v>0</v>
      </c>
      <c r="T79" s="762">
        <v>0</v>
      </c>
      <c r="U79" s="762">
        <v>0</v>
      </c>
      <c r="V79" s="762">
        <v>0</v>
      </c>
      <c r="W79" s="762">
        <v>0</v>
      </c>
      <c r="X79" s="762">
        <v>0</v>
      </c>
      <c r="Y79" s="348">
        <v>0</v>
      </c>
    </row>
    <row r="80" spans="1:25" s="763" customFormat="1" ht="12" customHeight="1" x14ac:dyDescent="0.2">
      <c r="A80" s="773" t="s">
        <v>726</v>
      </c>
      <c r="B80" s="762">
        <v>0</v>
      </c>
      <c r="C80" s="762">
        <v>0</v>
      </c>
      <c r="D80" s="762">
        <v>0</v>
      </c>
      <c r="E80" s="762">
        <v>0</v>
      </c>
      <c r="F80" s="762">
        <v>0</v>
      </c>
      <c r="G80" s="762">
        <v>0</v>
      </c>
      <c r="H80" s="762">
        <v>0</v>
      </c>
      <c r="I80" s="762">
        <v>0</v>
      </c>
      <c r="J80" s="762">
        <v>0</v>
      </c>
      <c r="K80" s="348">
        <v>0</v>
      </c>
      <c r="L80" s="762">
        <v>0</v>
      </c>
      <c r="M80" s="762">
        <v>0</v>
      </c>
      <c r="N80" s="762">
        <v>0</v>
      </c>
      <c r="O80" s="762">
        <v>0</v>
      </c>
      <c r="P80" s="762">
        <v>0</v>
      </c>
      <c r="Q80" s="762">
        <v>0</v>
      </c>
      <c r="R80" s="762">
        <v>0</v>
      </c>
      <c r="S80" s="762">
        <v>0</v>
      </c>
      <c r="T80" s="762">
        <v>0</v>
      </c>
      <c r="U80" s="762">
        <v>0</v>
      </c>
      <c r="V80" s="762">
        <v>0</v>
      </c>
      <c r="W80" s="762">
        <v>0</v>
      </c>
      <c r="X80" s="762">
        <v>0</v>
      </c>
      <c r="Y80" s="348">
        <v>0</v>
      </c>
    </row>
    <row r="81" spans="1:25" s="763" customFormat="1" ht="12" customHeight="1" x14ac:dyDescent="0.2">
      <c r="A81" s="773" t="s">
        <v>657</v>
      </c>
      <c r="B81" s="762">
        <v>0</v>
      </c>
      <c r="C81" s="762">
        <v>0</v>
      </c>
      <c r="D81" s="762">
        <v>0</v>
      </c>
      <c r="E81" s="762">
        <v>0</v>
      </c>
      <c r="F81" s="762">
        <v>0</v>
      </c>
      <c r="G81" s="762">
        <v>0</v>
      </c>
      <c r="H81" s="762">
        <v>0</v>
      </c>
      <c r="I81" s="762">
        <v>0</v>
      </c>
      <c r="J81" s="762">
        <v>0</v>
      </c>
      <c r="K81" s="348">
        <v>0</v>
      </c>
      <c r="L81" s="762">
        <v>0</v>
      </c>
      <c r="M81" s="762">
        <v>0</v>
      </c>
      <c r="N81" s="762">
        <v>0</v>
      </c>
      <c r="O81" s="762">
        <v>0</v>
      </c>
      <c r="P81" s="762">
        <v>0</v>
      </c>
      <c r="Q81" s="762">
        <v>0</v>
      </c>
      <c r="R81" s="762">
        <v>0</v>
      </c>
      <c r="S81" s="762">
        <v>0</v>
      </c>
      <c r="T81" s="762">
        <v>0</v>
      </c>
      <c r="U81" s="762">
        <v>0</v>
      </c>
      <c r="V81" s="762">
        <v>0</v>
      </c>
      <c r="W81" s="762">
        <v>0</v>
      </c>
      <c r="X81" s="762">
        <v>0</v>
      </c>
      <c r="Y81" s="348">
        <v>0</v>
      </c>
    </row>
    <row r="82" spans="1:25" s="763" customFormat="1" ht="12" customHeight="1" x14ac:dyDescent="0.2">
      <c r="A82" s="773" t="s">
        <v>658</v>
      </c>
      <c r="B82" s="762">
        <v>0</v>
      </c>
      <c r="C82" s="762">
        <v>0</v>
      </c>
      <c r="D82" s="762">
        <v>0</v>
      </c>
      <c r="E82" s="762">
        <v>0</v>
      </c>
      <c r="F82" s="762">
        <v>0</v>
      </c>
      <c r="G82" s="762">
        <v>0</v>
      </c>
      <c r="H82" s="762">
        <v>0</v>
      </c>
      <c r="I82" s="762">
        <v>0</v>
      </c>
      <c r="J82" s="762">
        <v>0</v>
      </c>
      <c r="K82" s="348">
        <v>0</v>
      </c>
      <c r="L82" s="762">
        <v>0</v>
      </c>
      <c r="M82" s="762">
        <v>0</v>
      </c>
      <c r="N82" s="762">
        <v>0</v>
      </c>
      <c r="O82" s="762">
        <v>0</v>
      </c>
      <c r="P82" s="762">
        <v>0</v>
      </c>
      <c r="Q82" s="762">
        <v>0</v>
      </c>
      <c r="R82" s="762">
        <v>0</v>
      </c>
      <c r="S82" s="762">
        <v>0</v>
      </c>
      <c r="T82" s="762">
        <v>0</v>
      </c>
      <c r="U82" s="762">
        <v>0</v>
      </c>
      <c r="V82" s="762">
        <v>0</v>
      </c>
      <c r="W82" s="762">
        <v>0</v>
      </c>
      <c r="X82" s="762">
        <v>0</v>
      </c>
      <c r="Y82" s="348">
        <v>0</v>
      </c>
    </row>
    <row r="83" spans="1:25" s="763" customFormat="1" ht="12" customHeight="1" x14ac:dyDescent="0.2">
      <c r="A83" s="773" t="s">
        <v>657</v>
      </c>
      <c r="B83" s="762">
        <v>0</v>
      </c>
      <c r="C83" s="762">
        <v>0</v>
      </c>
      <c r="D83" s="762">
        <v>0</v>
      </c>
      <c r="E83" s="762">
        <v>0</v>
      </c>
      <c r="F83" s="762">
        <v>0</v>
      </c>
      <c r="G83" s="762">
        <v>0</v>
      </c>
      <c r="H83" s="762">
        <v>0</v>
      </c>
      <c r="I83" s="762">
        <v>0</v>
      </c>
      <c r="J83" s="762">
        <v>0</v>
      </c>
      <c r="K83" s="348">
        <v>0</v>
      </c>
      <c r="L83" s="762">
        <v>0</v>
      </c>
      <c r="M83" s="762">
        <v>0</v>
      </c>
      <c r="N83" s="762">
        <v>0</v>
      </c>
      <c r="O83" s="762">
        <v>0</v>
      </c>
      <c r="P83" s="762">
        <v>0</v>
      </c>
      <c r="Q83" s="762">
        <v>0</v>
      </c>
      <c r="R83" s="762">
        <v>0</v>
      </c>
      <c r="S83" s="762">
        <v>0</v>
      </c>
      <c r="T83" s="762">
        <v>0</v>
      </c>
      <c r="U83" s="762">
        <v>0</v>
      </c>
      <c r="V83" s="762">
        <v>0</v>
      </c>
      <c r="W83" s="762">
        <v>0</v>
      </c>
      <c r="X83" s="762">
        <v>0</v>
      </c>
      <c r="Y83" s="348">
        <v>0</v>
      </c>
    </row>
    <row r="84" spans="1:25" s="763" customFormat="1" ht="12" customHeight="1" x14ac:dyDescent="0.2">
      <c r="A84" s="772" t="s">
        <v>660</v>
      </c>
      <c r="B84" s="346">
        <v>0</v>
      </c>
      <c r="C84" s="346">
        <v>5267</v>
      </c>
      <c r="D84" s="346">
        <v>0</v>
      </c>
      <c r="E84" s="346">
        <v>0</v>
      </c>
      <c r="F84" s="346">
        <v>0</v>
      </c>
      <c r="G84" s="346">
        <v>0</v>
      </c>
      <c r="H84" s="346">
        <v>0</v>
      </c>
      <c r="I84" s="346">
        <v>0</v>
      </c>
      <c r="J84" s="346">
        <v>16</v>
      </c>
      <c r="K84" s="346">
        <v>0</v>
      </c>
      <c r="L84" s="346">
        <v>0</v>
      </c>
      <c r="M84" s="346">
        <v>1732</v>
      </c>
      <c r="N84" s="346">
        <v>0</v>
      </c>
      <c r="O84" s="346">
        <v>139</v>
      </c>
      <c r="P84" s="346">
        <v>0</v>
      </c>
      <c r="Q84" s="346">
        <v>6513</v>
      </c>
      <c r="R84" s="346">
        <v>0</v>
      </c>
      <c r="S84" s="346">
        <v>0</v>
      </c>
      <c r="T84" s="346">
        <v>0</v>
      </c>
      <c r="U84" s="346">
        <v>0</v>
      </c>
      <c r="V84" s="346">
        <v>0</v>
      </c>
      <c r="W84" s="346">
        <v>0</v>
      </c>
      <c r="X84" s="346">
        <v>0</v>
      </c>
      <c r="Y84" s="346">
        <v>13667</v>
      </c>
    </row>
    <row r="85" spans="1:25" s="763" customFormat="1" ht="12" customHeight="1" x14ac:dyDescent="0.2">
      <c r="A85" s="773" t="s">
        <v>656</v>
      </c>
      <c r="B85" s="762">
        <v>0</v>
      </c>
      <c r="C85" s="762">
        <v>5267</v>
      </c>
      <c r="D85" s="762">
        <v>0</v>
      </c>
      <c r="E85" s="762">
        <v>0</v>
      </c>
      <c r="F85" s="762">
        <v>0</v>
      </c>
      <c r="G85" s="762">
        <v>0</v>
      </c>
      <c r="H85" s="762">
        <v>0</v>
      </c>
      <c r="I85" s="762">
        <v>0</v>
      </c>
      <c r="J85" s="762">
        <v>16</v>
      </c>
      <c r="K85" s="348">
        <v>0</v>
      </c>
      <c r="L85" s="762">
        <v>0</v>
      </c>
      <c r="M85" s="762">
        <v>1732</v>
      </c>
      <c r="N85" s="762">
        <v>0</v>
      </c>
      <c r="O85" s="762">
        <v>139</v>
      </c>
      <c r="P85" s="762">
        <v>0</v>
      </c>
      <c r="Q85" s="762">
        <v>6513</v>
      </c>
      <c r="R85" s="762">
        <v>0</v>
      </c>
      <c r="S85" s="762">
        <v>0</v>
      </c>
      <c r="T85" s="762">
        <v>0</v>
      </c>
      <c r="U85" s="762">
        <v>0</v>
      </c>
      <c r="V85" s="762">
        <v>0</v>
      </c>
      <c r="W85" s="762">
        <v>0</v>
      </c>
      <c r="X85" s="762">
        <v>0</v>
      </c>
      <c r="Y85" s="348">
        <v>13667</v>
      </c>
    </row>
    <row r="86" spans="1:25" s="763" customFormat="1" ht="12" customHeight="1" x14ac:dyDescent="0.2">
      <c r="A86" s="773" t="s">
        <v>726</v>
      </c>
      <c r="B86" s="762">
        <v>0</v>
      </c>
      <c r="C86" s="762">
        <v>0</v>
      </c>
      <c r="D86" s="762">
        <v>0</v>
      </c>
      <c r="E86" s="762">
        <v>0</v>
      </c>
      <c r="F86" s="762">
        <v>0</v>
      </c>
      <c r="G86" s="762">
        <v>0</v>
      </c>
      <c r="H86" s="762">
        <v>0</v>
      </c>
      <c r="I86" s="762">
        <v>0</v>
      </c>
      <c r="J86" s="762">
        <v>0</v>
      </c>
      <c r="K86" s="348">
        <v>0</v>
      </c>
      <c r="L86" s="762">
        <v>0</v>
      </c>
      <c r="M86" s="762">
        <v>0</v>
      </c>
      <c r="N86" s="762">
        <v>0</v>
      </c>
      <c r="O86" s="762">
        <v>0</v>
      </c>
      <c r="P86" s="762">
        <v>0</v>
      </c>
      <c r="Q86" s="762">
        <v>0</v>
      </c>
      <c r="R86" s="762">
        <v>0</v>
      </c>
      <c r="S86" s="762">
        <v>0</v>
      </c>
      <c r="T86" s="762">
        <v>0</v>
      </c>
      <c r="U86" s="762">
        <v>0</v>
      </c>
      <c r="V86" s="762">
        <v>0</v>
      </c>
      <c r="W86" s="762">
        <v>0</v>
      </c>
      <c r="X86" s="762">
        <v>0</v>
      </c>
      <c r="Y86" s="348">
        <v>0</v>
      </c>
    </row>
    <row r="87" spans="1:25" s="763" customFormat="1" ht="12" customHeight="1" x14ac:dyDescent="0.2">
      <c r="A87" s="773" t="s">
        <v>657</v>
      </c>
      <c r="B87" s="762">
        <v>0</v>
      </c>
      <c r="C87" s="762">
        <v>0</v>
      </c>
      <c r="D87" s="762">
        <v>0</v>
      </c>
      <c r="E87" s="762">
        <v>0</v>
      </c>
      <c r="F87" s="762">
        <v>0</v>
      </c>
      <c r="G87" s="762">
        <v>0</v>
      </c>
      <c r="H87" s="762">
        <v>0</v>
      </c>
      <c r="I87" s="762">
        <v>0</v>
      </c>
      <c r="J87" s="762">
        <v>0</v>
      </c>
      <c r="K87" s="348">
        <v>0</v>
      </c>
      <c r="L87" s="762">
        <v>0</v>
      </c>
      <c r="M87" s="762">
        <v>0</v>
      </c>
      <c r="N87" s="762">
        <v>0</v>
      </c>
      <c r="O87" s="762">
        <v>0</v>
      </c>
      <c r="P87" s="762">
        <v>0</v>
      </c>
      <c r="Q87" s="762">
        <v>0</v>
      </c>
      <c r="R87" s="762">
        <v>0</v>
      </c>
      <c r="S87" s="762">
        <v>0</v>
      </c>
      <c r="T87" s="762">
        <v>0</v>
      </c>
      <c r="U87" s="762">
        <v>0</v>
      </c>
      <c r="V87" s="762">
        <v>0</v>
      </c>
      <c r="W87" s="762">
        <v>0</v>
      </c>
      <c r="X87" s="762">
        <v>0</v>
      </c>
      <c r="Y87" s="348">
        <v>0</v>
      </c>
    </row>
    <row r="88" spans="1:25" s="763" customFormat="1" ht="12" customHeight="1" x14ac:dyDescent="0.2">
      <c r="A88" s="773" t="s">
        <v>658</v>
      </c>
      <c r="B88" s="762">
        <v>0</v>
      </c>
      <c r="C88" s="762">
        <v>0</v>
      </c>
      <c r="D88" s="762">
        <v>0</v>
      </c>
      <c r="E88" s="762">
        <v>0</v>
      </c>
      <c r="F88" s="762">
        <v>0</v>
      </c>
      <c r="G88" s="762">
        <v>0</v>
      </c>
      <c r="H88" s="762">
        <v>0</v>
      </c>
      <c r="I88" s="762">
        <v>0</v>
      </c>
      <c r="J88" s="762">
        <v>0</v>
      </c>
      <c r="K88" s="348">
        <v>0</v>
      </c>
      <c r="L88" s="762">
        <v>0</v>
      </c>
      <c r="M88" s="762">
        <v>0</v>
      </c>
      <c r="N88" s="762">
        <v>0</v>
      </c>
      <c r="O88" s="762">
        <v>0</v>
      </c>
      <c r="P88" s="762">
        <v>0</v>
      </c>
      <c r="Q88" s="762">
        <v>0</v>
      </c>
      <c r="R88" s="762">
        <v>0</v>
      </c>
      <c r="S88" s="762">
        <v>0</v>
      </c>
      <c r="T88" s="762">
        <v>0</v>
      </c>
      <c r="U88" s="762">
        <v>0</v>
      </c>
      <c r="V88" s="762">
        <v>0</v>
      </c>
      <c r="W88" s="762">
        <v>0</v>
      </c>
      <c r="X88" s="762">
        <v>0</v>
      </c>
      <c r="Y88" s="348">
        <v>0</v>
      </c>
    </row>
    <row r="89" spans="1:25" s="763" customFormat="1" ht="12" customHeight="1" x14ac:dyDescent="0.2">
      <c r="A89" s="773" t="s">
        <v>657</v>
      </c>
      <c r="B89" s="762">
        <v>0</v>
      </c>
      <c r="C89" s="762">
        <v>0</v>
      </c>
      <c r="D89" s="762">
        <v>0</v>
      </c>
      <c r="E89" s="762">
        <v>0</v>
      </c>
      <c r="F89" s="762">
        <v>0</v>
      </c>
      <c r="G89" s="762">
        <v>0</v>
      </c>
      <c r="H89" s="762">
        <v>0</v>
      </c>
      <c r="I89" s="762">
        <v>0</v>
      </c>
      <c r="J89" s="762">
        <v>0</v>
      </c>
      <c r="K89" s="348">
        <v>0</v>
      </c>
      <c r="L89" s="762">
        <v>0</v>
      </c>
      <c r="M89" s="762">
        <v>0</v>
      </c>
      <c r="N89" s="762">
        <v>0</v>
      </c>
      <c r="O89" s="762">
        <v>0</v>
      </c>
      <c r="P89" s="762">
        <v>0</v>
      </c>
      <c r="Q89" s="762">
        <v>0</v>
      </c>
      <c r="R89" s="762">
        <v>0</v>
      </c>
      <c r="S89" s="762">
        <v>0</v>
      </c>
      <c r="T89" s="762">
        <v>0</v>
      </c>
      <c r="U89" s="762">
        <v>0</v>
      </c>
      <c r="V89" s="762">
        <v>0</v>
      </c>
      <c r="W89" s="762">
        <v>0</v>
      </c>
      <c r="X89" s="762">
        <v>0</v>
      </c>
      <c r="Y89" s="348">
        <v>0</v>
      </c>
    </row>
    <row r="90" spans="1:25" s="763" customFormat="1" ht="12" customHeight="1" x14ac:dyDescent="0.2">
      <c r="A90" s="772" t="s">
        <v>143</v>
      </c>
      <c r="B90" s="1193">
        <v>0</v>
      </c>
      <c r="C90" s="1193">
        <v>97</v>
      </c>
      <c r="D90" s="1193">
        <v>0</v>
      </c>
      <c r="E90" s="1193">
        <v>0</v>
      </c>
      <c r="F90" s="1193">
        <v>0</v>
      </c>
      <c r="G90" s="1193">
        <v>0</v>
      </c>
      <c r="H90" s="1193">
        <v>0</v>
      </c>
      <c r="I90" s="1193">
        <v>0</v>
      </c>
      <c r="J90" s="1193">
        <v>0</v>
      </c>
      <c r="K90" s="350">
        <v>0</v>
      </c>
      <c r="L90" s="1193">
        <v>0</v>
      </c>
      <c r="M90" s="1193">
        <v>1</v>
      </c>
      <c r="N90" s="1193">
        <v>0</v>
      </c>
      <c r="O90" s="1193">
        <v>106</v>
      </c>
      <c r="P90" s="1193">
        <v>0</v>
      </c>
      <c r="Q90" s="1193">
        <v>14</v>
      </c>
      <c r="R90" s="1193">
        <v>0</v>
      </c>
      <c r="S90" s="1193">
        <v>0</v>
      </c>
      <c r="T90" s="1193">
        <v>0</v>
      </c>
      <c r="U90" s="1193">
        <v>0</v>
      </c>
      <c r="V90" s="1193">
        <v>0</v>
      </c>
      <c r="W90" s="1193">
        <v>0</v>
      </c>
      <c r="X90" s="1193">
        <v>0</v>
      </c>
      <c r="Y90" s="346">
        <v>218</v>
      </c>
    </row>
    <row r="91" spans="1:25" s="763" customFormat="1" ht="12" customHeight="1" x14ac:dyDescent="0.2">
      <c r="A91" s="773" t="s">
        <v>656</v>
      </c>
      <c r="B91" s="762">
        <v>0</v>
      </c>
      <c r="C91" s="762">
        <v>97</v>
      </c>
      <c r="D91" s="762">
        <v>0</v>
      </c>
      <c r="E91" s="762">
        <v>0</v>
      </c>
      <c r="F91" s="762">
        <v>0</v>
      </c>
      <c r="G91" s="762">
        <v>0</v>
      </c>
      <c r="H91" s="762">
        <v>0</v>
      </c>
      <c r="I91" s="762">
        <v>0</v>
      </c>
      <c r="J91" s="762">
        <v>0</v>
      </c>
      <c r="K91" s="348">
        <v>0</v>
      </c>
      <c r="L91" s="762">
        <v>0</v>
      </c>
      <c r="M91" s="762">
        <v>1</v>
      </c>
      <c r="N91" s="762">
        <v>0</v>
      </c>
      <c r="O91" s="762">
        <v>106</v>
      </c>
      <c r="P91" s="762">
        <v>0</v>
      </c>
      <c r="Q91" s="762">
        <v>14</v>
      </c>
      <c r="R91" s="762">
        <v>0</v>
      </c>
      <c r="S91" s="762">
        <v>0</v>
      </c>
      <c r="T91" s="762">
        <v>0</v>
      </c>
      <c r="U91" s="762">
        <v>0</v>
      </c>
      <c r="V91" s="762">
        <v>0</v>
      </c>
      <c r="W91" s="762">
        <v>0</v>
      </c>
      <c r="X91" s="762">
        <v>0</v>
      </c>
      <c r="Y91" s="348">
        <v>218</v>
      </c>
    </row>
    <row r="92" spans="1:25" s="763" customFormat="1" ht="12" customHeight="1" x14ac:dyDescent="0.2">
      <c r="A92" s="773" t="s">
        <v>726</v>
      </c>
      <c r="B92" s="762">
        <v>0</v>
      </c>
      <c r="C92" s="762">
        <v>0</v>
      </c>
      <c r="D92" s="762">
        <v>0</v>
      </c>
      <c r="E92" s="762">
        <v>0</v>
      </c>
      <c r="F92" s="762">
        <v>0</v>
      </c>
      <c r="G92" s="762">
        <v>0</v>
      </c>
      <c r="H92" s="762">
        <v>0</v>
      </c>
      <c r="I92" s="762">
        <v>0</v>
      </c>
      <c r="J92" s="762">
        <v>0</v>
      </c>
      <c r="K92" s="348">
        <v>0</v>
      </c>
      <c r="L92" s="762">
        <v>0</v>
      </c>
      <c r="M92" s="762">
        <v>0</v>
      </c>
      <c r="N92" s="762">
        <v>0</v>
      </c>
      <c r="O92" s="762">
        <v>0</v>
      </c>
      <c r="P92" s="762">
        <v>0</v>
      </c>
      <c r="Q92" s="762">
        <v>0</v>
      </c>
      <c r="R92" s="762">
        <v>0</v>
      </c>
      <c r="S92" s="762">
        <v>0</v>
      </c>
      <c r="T92" s="762">
        <v>0</v>
      </c>
      <c r="U92" s="762">
        <v>0</v>
      </c>
      <c r="V92" s="762">
        <v>0</v>
      </c>
      <c r="W92" s="762">
        <v>0</v>
      </c>
      <c r="X92" s="762">
        <v>0</v>
      </c>
      <c r="Y92" s="348">
        <v>0</v>
      </c>
    </row>
    <row r="93" spans="1:25" s="763" customFormat="1" ht="12" customHeight="1" x14ac:dyDescent="0.2">
      <c r="A93" s="773" t="s">
        <v>657</v>
      </c>
      <c r="B93" s="762">
        <v>0</v>
      </c>
      <c r="C93" s="762">
        <v>0</v>
      </c>
      <c r="D93" s="762">
        <v>0</v>
      </c>
      <c r="E93" s="762">
        <v>0</v>
      </c>
      <c r="F93" s="762">
        <v>0</v>
      </c>
      <c r="G93" s="762">
        <v>0</v>
      </c>
      <c r="H93" s="762">
        <v>0</v>
      </c>
      <c r="I93" s="762">
        <v>0</v>
      </c>
      <c r="J93" s="762">
        <v>0</v>
      </c>
      <c r="K93" s="348">
        <v>0</v>
      </c>
      <c r="L93" s="762">
        <v>0</v>
      </c>
      <c r="M93" s="762">
        <v>0</v>
      </c>
      <c r="N93" s="762">
        <v>0</v>
      </c>
      <c r="O93" s="762">
        <v>0</v>
      </c>
      <c r="P93" s="762">
        <v>0</v>
      </c>
      <c r="Q93" s="762">
        <v>0</v>
      </c>
      <c r="R93" s="762">
        <v>0</v>
      </c>
      <c r="S93" s="762">
        <v>0</v>
      </c>
      <c r="T93" s="762">
        <v>0</v>
      </c>
      <c r="U93" s="762">
        <v>0</v>
      </c>
      <c r="V93" s="762">
        <v>0</v>
      </c>
      <c r="W93" s="762">
        <v>0</v>
      </c>
      <c r="X93" s="762">
        <v>0</v>
      </c>
      <c r="Y93" s="348">
        <v>0</v>
      </c>
    </row>
    <row r="94" spans="1:25" s="763" customFormat="1" ht="12" customHeight="1" x14ac:dyDescent="0.2">
      <c r="A94" s="773" t="s">
        <v>658</v>
      </c>
      <c r="B94" s="762">
        <v>0</v>
      </c>
      <c r="C94" s="762">
        <v>0</v>
      </c>
      <c r="D94" s="762">
        <v>0</v>
      </c>
      <c r="E94" s="762">
        <v>0</v>
      </c>
      <c r="F94" s="762">
        <v>0</v>
      </c>
      <c r="G94" s="762">
        <v>0</v>
      </c>
      <c r="H94" s="762">
        <v>0</v>
      </c>
      <c r="I94" s="762">
        <v>0</v>
      </c>
      <c r="J94" s="762">
        <v>0</v>
      </c>
      <c r="K94" s="348">
        <v>0</v>
      </c>
      <c r="L94" s="762">
        <v>0</v>
      </c>
      <c r="M94" s="762">
        <v>0</v>
      </c>
      <c r="N94" s="762">
        <v>0</v>
      </c>
      <c r="O94" s="762">
        <v>0</v>
      </c>
      <c r="P94" s="762">
        <v>0</v>
      </c>
      <c r="Q94" s="762">
        <v>0</v>
      </c>
      <c r="R94" s="762">
        <v>0</v>
      </c>
      <c r="S94" s="762">
        <v>0</v>
      </c>
      <c r="T94" s="762">
        <v>0</v>
      </c>
      <c r="U94" s="762">
        <v>0</v>
      </c>
      <c r="V94" s="762">
        <v>0</v>
      </c>
      <c r="W94" s="762">
        <v>0</v>
      </c>
      <c r="X94" s="762">
        <v>0</v>
      </c>
      <c r="Y94" s="348">
        <v>0</v>
      </c>
    </row>
    <row r="95" spans="1:25" s="763" customFormat="1" ht="12" customHeight="1" x14ac:dyDescent="0.2">
      <c r="A95" s="773" t="s">
        <v>657</v>
      </c>
      <c r="B95" s="762">
        <v>0</v>
      </c>
      <c r="C95" s="762">
        <v>0</v>
      </c>
      <c r="D95" s="762">
        <v>0</v>
      </c>
      <c r="E95" s="762">
        <v>0</v>
      </c>
      <c r="F95" s="762">
        <v>0</v>
      </c>
      <c r="G95" s="762">
        <v>0</v>
      </c>
      <c r="H95" s="762">
        <v>0</v>
      </c>
      <c r="I95" s="762">
        <v>0</v>
      </c>
      <c r="J95" s="762">
        <v>0</v>
      </c>
      <c r="K95" s="348">
        <v>0</v>
      </c>
      <c r="L95" s="762">
        <v>0</v>
      </c>
      <c r="M95" s="762">
        <v>0</v>
      </c>
      <c r="N95" s="762">
        <v>0</v>
      </c>
      <c r="O95" s="762">
        <v>0</v>
      </c>
      <c r="P95" s="762">
        <v>0</v>
      </c>
      <c r="Q95" s="762">
        <v>0</v>
      </c>
      <c r="R95" s="762">
        <v>0</v>
      </c>
      <c r="S95" s="762">
        <v>0</v>
      </c>
      <c r="T95" s="762">
        <v>0</v>
      </c>
      <c r="U95" s="762">
        <v>0</v>
      </c>
      <c r="V95" s="762">
        <v>0</v>
      </c>
      <c r="W95" s="762">
        <v>0</v>
      </c>
      <c r="X95" s="762">
        <v>0</v>
      </c>
      <c r="Y95" s="348">
        <v>0</v>
      </c>
    </row>
    <row r="96" spans="1:25" s="778" customFormat="1" ht="12" customHeight="1" x14ac:dyDescent="0.2">
      <c r="A96" s="772" t="s">
        <v>144</v>
      </c>
      <c r="B96" s="777">
        <v>0</v>
      </c>
      <c r="C96" s="777">
        <v>2062</v>
      </c>
      <c r="D96" s="777">
        <v>0</v>
      </c>
      <c r="E96" s="777">
        <v>0</v>
      </c>
      <c r="F96" s="777">
        <v>0</v>
      </c>
      <c r="G96" s="777">
        <v>0</v>
      </c>
      <c r="H96" s="777">
        <v>0</v>
      </c>
      <c r="I96" s="777">
        <v>0</v>
      </c>
      <c r="J96" s="777">
        <v>0</v>
      </c>
      <c r="K96" s="346">
        <v>0</v>
      </c>
      <c r="L96" s="777">
        <v>0</v>
      </c>
      <c r="M96" s="777">
        <v>161</v>
      </c>
      <c r="N96" s="777">
        <v>0</v>
      </c>
      <c r="O96" s="777">
        <v>1386</v>
      </c>
      <c r="P96" s="777">
        <v>0</v>
      </c>
      <c r="Q96" s="777">
        <v>44</v>
      </c>
      <c r="R96" s="777">
        <v>0</v>
      </c>
      <c r="S96" s="777">
        <v>0</v>
      </c>
      <c r="T96" s="777">
        <v>0</v>
      </c>
      <c r="U96" s="777">
        <v>0</v>
      </c>
      <c r="V96" s="777">
        <v>0</v>
      </c>
      <c r="W96" s="777">
        <v>0</v>
      </c>
      <c r="X96" s="777">
        <v>0</v>
      </c>
      <c r="Y96" s="346">
        <v>3653</v>
      </c>
    </row>
    <row r="97" spans="1:25" s="763" customFormat="1" ht="12" customHeight="1" x14ac:dyDescent="0.2">
      <c r="A97" s="773" t="s">
        <v>656</v>
      </c>
      <c r="B97" s="762">
        <v>0</v>
      </c>
      <c r="C97" s="762">
        <v>2062</v>
      </c>
      <c r="D97" s="762">
        <v>0</v>
      </c>
      <c r="E97" s="762">
        <v>0</v>
      </c>
      <c r="F97" s="762">
        <v>0</v>
      </c>
      <c r="G97" s="762">
        <v>0</v>
      </c>
      <c r="H97" s="762">
        <v>0</v>
      </c>
      <c r="I97" s="762">
        <v>0</v>
      </c>
      <c r="J97" s="762">
        <v>0</v>
      </c>
      <c r="K97" s="348">
        <v>0</v>
      </c>
      <c r="L97" s="762">
        <v>0</v>
      </c>
      <c r="M97" s="762">
        <v>161</v>
      </c>
      <c r="N97" s="762">
        <v>0</v>
      </c>
      <c r="O97" s="762">
        <v>1386</v>
      </c>
      <c r="P97" s="762">
        <v>0</v>
      </c>
      <c r="Q97" s="762">
        <v>44</v>
      </c>
      <c r="R97" s="762">
        <v>0</v>
      </c>
      <c r="S97" s="762">
        <v>0</v>
      </c>
      <c r="T97" s="762">
        <v>0</v>
      </c>
      <c r="U97" s="762">
        <v>0</v>
      </c>
      <c r="V97" s="762">
        <v>0</v>
      </c>
      <c r="W97" s="762">
        <v>0</v>
      </c>
      <c r="X97" s="762">
        <v>0</v>
      </c>
      <c r="Y97" s="348">
        <v>3653</v>
      </c>
    </row>
    <row r="98" spans="1:25" s="763" customFormat="1" ht="12" customHeight="1" x14ac:dyDescent="0.2">
      <c r="A98" s="773" t="s">
        <v>726</v>
      </c>
      <c r="B98" s="762">
        <v>0</v>
      </c>
      <c r="C98" s="762">
        <v>0</v>
      </c>
      <c r="D98" s="762">
        <v>0</v>
      </c>
      <c r="E98" s="762">
        <v>0</v>
      </c>
      <c r="F98" s="762">
        <v>0</v>
      </c>
      <c r="G98" s="762">
        <v>0</v>
      </c>
      <c r="H98" s="762">
        <v>0</v>
      </c>
      <c r="I98" s="762">
        <v>0</v>
      </c>
      <c r="J98" s="762">
        <v>0</v>
      </c>
      <c r="K98" s="348">
        <v>0</v>
      </c>
      <c r="L98" s="762">
        <v>0</v>
      </c>
      <c r="M98" s="762">
        <v>0</v>
      </c>
      <c r="N98" s="762">
        <v>0</v>
      </c>
      <c r="O98" s="762">
        <v>0</v>
      </c>
      <c r="P98" s="762">
        <v>0</v>
      </c>
      <c r="Q98" s="762">
        <v>0</v>
      </c>
      <c r="R98" s="762">
        <v>0</v>
      </c>
      <c r="S98" s="762">
        <v>0</v>
      </c>
      <c r="T98" s="762">
        <v>0</v>
      </c>
      <c r="U98" s="762">
        <v>0</v>
      </c>
      <c r="V98" s="762">
        <v>0</v>
      </c>
      <c r="W98" s="762">
        <v>0</v>
      </c>
      <c r="X98" s="762">
        <v>0</v>
      </c>
      <c r="Y98" s="348">
        <v>0</v>
      </c>
    </row>
    <row r="99" spans="1:25" s="763" customFormat="1" ht="12" customHeight="1" x14ac:dyDescent="0.2">
      <c r="A99" s="773" t="s">
        <v>657</v>
      </c>
      <c r="B99" s="762">
        <v>0</v>
      </c>
      <c r="C99" s="762">
        <v>0</v>
      </c>
      <c r="D99" s="762">
        <v>0</v>
      </c>
      <c r="E99" s="762">
        <v>0</v>
      </c>
      <c r="F99" s="762">
        <v>0</v>
      </c>
      <c r="G99" s="762">
        <v>0</v>
      </c>
      <c r="H99" s="762">
        <v>0</v>
      </c>
      <c r="I99" s="762">
        <v>0</v>
      </c>
      <c r="J99" s="762">
        <v>0</v>
      </c>
      <c r="K99" s="348">
        <v>0</v>
      </c>
      <c r="L99" s="762">
        <v>0</v>
      </c>
      <c r="M99" s="762">
        <v>0</v>
      </c>
      <c r="N99" s="762">
        <v>0</v>
      </c>
      <c r="O99" s="762">
        <v>0</v>
      </c>
      <c r="P99" s="762">
        <v>0</v>
      </c>
      <c r="Q99" s="762">
        <v>0</v>
      </c>
      <c r="R99" s="762">
        <v>0</v>
      </c>
      <c r="S99" s="762">
        <v>0</v>
      </c>
      <c r="T99" s="762">
        <v>0</v>
      </c>
      <c r="U99" s="762">
        <v>0</v>
      </c>
      <c r="V99" s="762">
        <v>0</v>
      </c>
      <c r="W99" s="762">
        <v>0</v>
      </c>
      <c r="X99" s="762">
        <v>0</v>
      </c>
      <c r="Y99" s="348">
        <v>0</v>
      </c>
    </row>
    <row r="100" spans="1:25" s="763" customFormat="1" ht="12" customHeight="1" x14ac:dyDescent="0.2">
      <c r="A100" s="773" t="s">
        <v>658</v>
      </c>
      <c r="B100" s="762">
        <v>0</v>
      </c>
      <c r="C100" s="762">
        <v>0</v>
      </c>
      <c r="D100" s="762">
        <v>0</v>
      </c>
      <c r="E100" s="762">
        <v>0</v>
      </c>
      <c r="F100" s="762">
        <v>0</v>
      </c>
      <c r="G100" s="762">
        <v>0</v>
      </c>
      <c r="H100" s="762">
        <v>0</v>
      </c>
      <c r="I100" s="762">
        <v>0</v>
      </c>
      <c r="J100" s="762">
        <v>0</v>
      </c>
      <c r="K100" s="348">
        <v>0</v>
      </c>
      <c r="L100" s="762">
        <v>0</v>
      </c>
      <c r="M100" s="762">
        <v>0</v>
      </c>
      <c r="N100" s="762">
        <v>0</v>
      </c>
      <c r="O100" s="762">
        <v>0</v>
      </c>
      <c r="P100" s="762">
        <v>0</v>
      </c>
      <c r="Q100" s="762">
        <v>0</v>
      </c>
      <c r="R100" s="762">
        <v>0</v>
      </c>
      <c r="S100" s="762">
        <v>0</v>
      </c>
      <c r="T100" s="762">
        <v>0</v>
      </c>
      <c r="U100" s="762">
        <v>0</v>
      </c>
      <c r="V100" s="762">
        <v>0</v>
      </c>
      <c r="W100" s="762">
        <v>0</v>
      </c>
      <c r="X100" s="762">
        <v>0</v>
      </c>
      <c r="Y100" s="348">
        <v>0</v>
      </c>
    </row>
    <row r="101" spans="1:25" s="763" customFormat="1" ht="12" customHeight="1" thickBot="1" x14ac:dyDescent="0.25">
      <c r="A101" s="780" t="s">
        <v>657</v>
      </c>
      <c r="B101" s="1134">
        <v>0</v>
      </c>
      <c r="C101" s="1134">
        <v>0</v>
      </c>
      <c r="D101" s="1134">
        <v>0</v>
      </c>
      <c r="E101" s="1134">
        <v>0</v>
      </c>
      <c r="F101" s="1134">
        <v>0</v>
      </c>
      <c r="G101" s="1134">
        <v>0</v>
      </c>
      <c r="H101" s="1134">
        <v>0</v>
      </c>
      <c r="I101" s="1134">
        <v>0</v>
      </c>
      <c r="J101" s="1134">
        <v>0</v>
      </c>
      <c r="K101" s="351">
        <v>0</v>
      </c>
      <c r="L101" s="1134">
        <v>0</v>
      </c>
      <c r="M101" s="1134">
        <v>0</v>
      </c>
      <c r="N101" s="1134">
        <v>0</v>
      </c>
      <c r="O101" s="1134">
        <v>0</v>
      </c>
      <c r="P101" s="1134">
        <v>0</v>
      </c>
      <c r="Q101" s="1134">
        <v>0</v>
      </c>
      <c r="R101" s="1134">
        <v>0</v>
      </c>
      <c r="S101" s="1134">
        <v>0</v>
      </c>
      <c r="T101" s="1134">
        <v>0</v>
      </c>
      <c r="U101" s="1134">
        <v>0</v>
      </c>
      <c r="V101" s="1134">
        <v>0</v>
      </c>
      <c r="W101" s="1134">
        <v>0</v>
      </c>
      <c r="X101" s="1134">
        <v>0</v>
      </c>
      <c r="Y101" s="351">
        <v>0</v>
      </c>
    </row>
    <row r="102" spans="1:25" s="342" customFormat="1" ht="12" customHeight="1" x14ac:dyDescent="0.2">
      <c r="A102" s="784"/>
      <c r="B102" s="357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</row>
  </sheetData>
  <mergeCells count="2">
    <mergeCell ref="A5:J6"/>
    <mergeCell ref="K5:Y6"/>
  </mergeCells>
  <phoneticPr fontId="169" type="noConversion"/>
  <conditionalFormatting sqref="W8:X8 O8:U8">
    <cfRule type="expression" dxfId="79" priority="15" stopIfTrue="1">
      <formula>#REF!=1</formula>
    </cfRule>
  </conditionalFormatting>
  <conditionalFormatting sqref="Y8">
    <cfRule type="expression" dxfId="78" priority="909" stopIfTrue="1">
      <formula>#REF!=1</formula>
    </cfRule>
  </conditionalFormatting>
  <conditionalFormatting sqref="Z8:AB8">
    <cfRule type="expression" dxfId="77" priority="910" stopIfTrue="1">
      <formula>#REF!=1</formula>
    </cfRule>
  </conditionalFormatting>
  <conditionalFormatting sqref="B8:N8">
    <cfRule type="expression" dxfId="76" priority="911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90" fitToWidth="2" orientation="portrait" r:id="rId1"/>
  <headerFooter alignWithMargins="0"/>
  <colBreaks count="1" manualBreakCount="1">
    <brk id="10" min="2" max="10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A101"/>
  <sheetViews>
    <sheetView showGridLines="0" zoomScaleNormal="100" workbookViewId="0">
      <pane xSplit="1" ySplit="8" topLeftCell="B9" activePane="bottomRight" state="frozen"/>
      <selection activeCell="AC1" sqref="AC1:CC65536"/>
      <selection pane="topRight" activeCell="AC1" sqref="AC1:CC65536"/>
      <selection pane="bottomLeft" activeCell="AC1" sqref="AC1:CC65536"/>
      <selection pane="bottomRight" activeCell="K7" sqref="K7"/>
    </sheetView>
  </sheetViews>
  <sheetFormatPr defaultRowHeight="12.75" x14ac:dyDescent="0.2"/>
  <cols>
    <col min="1" max="1" width="46.140625" style="341" customWidth="1"/>
    <col min="2" max="3" width="9.5703125" style="341" bestFit="1" customWidth="1"/>
    <col min="4" max="4" width="10.85546875" style="341" bestFit="1" customWidth="1"/>
    <col min="5" max="17" width="9.140625" style="341"/>
    <col min="18" max="18" width="10.7109375" style="341" customWidth="1"/>
    <col min="19" max="21" width="9.140625" style="341"/>
    <col min="22" max="22" width="10" style="341" bestFit="1" customWidth="1"/>
    <col min="23" max="24" width="9.140625" style="342"/>
    <col min="25" max="25" width="10.140625" style="342" customWidth="1"/>
    <col min="26" max="16384" width="9.140625" style="341"/>
  </cols>
  <sheetData>
    <row r="1" spans="1:27" x14ac:dyDescent="0.2">
      <c r="A1" s="877" t="s">
        <v>624</v>
      </c>
    </row>
    <row r="2" spans="1:27" x14ac:dyDescent="0.2">
      <c r="A2" s="877" t="s">
        <v>625</v>
      </c>
    </row>
    <row r="3" spans="1:27" s="1050" customFormat="1" ht="15" customHeight="1" x14ac:dyDescent="0.2">
      <c r="A3" s="1132" t="s">
        <v>2244</v>
      </c>
      <c r="W3" s="1051"/>
      <c r="X3" s="1051"/>
      <c r="Y3" s="1133" t="s">
        <v>2245</v>
      </c>
    </row>
    <row r="4" spans="1:27" s="343" customFormat="1" ht="12" customHeight="1" x14ac:dyDescent="0.2">
      <c r="W4" s="344"/>
      <c r="X4" s="344"/>
      <c r="Y4" s="344"/>
    </row>
    <row r="5" spans="1:27" s="343" customFormat="1" ht="18" customHeight="1" x14ac:dyDescent="0.2">
      <c r="A5" s="1994" t="s">
        <v>1470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5" t="s">
        <v>3983</v>
      </c>
      <c r="L5" s="1995"/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  <c r="AA5" s="314"/>
    </row>
    <row r="6" spans="1:27" s="343" customFormat="1" ht="24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995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  <c r="AA6" s="314"/>
    </row>
    <row r="7" spans="1:27" s="343" customFormat="1" ht="12" customHeight="1" thickBot="1" x14ac:dyDescent="0.25">
      <c r="W7" s="344"/>
      <c r="X7" s="344"/>
      <c r="Y7" s="339" t="s">
        <v>1469</v>
      </c>
    </row>
    <row r="8" spans="1:27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</row>
    <row r="9" spans="1:27" s="779" customFormat="1" ht="12" customHeight="1" thickTop="1" x14ac:dyDescent="0.2">
      <c r="A9" s="1772" t="s">
        <v>3890</v>
      </c>
      <c r="B9" s="1387">
        <v>0</v>
      </c>
      <c r="C9" s="1387">
        <v>0</v>
      </c>
      <c r="D9" s="1387">
        <v>33</v>
      </c>
      <c r="E9" s="1387">
        <v>0</v>
      </c>
      <c r="F9" s="1387">
        <v>0</v>
      </c>
      <c r="G9" s="1387">
        <v>0</v>
      </c>
      <c r="H9" s="1387">
        <v>0</v>
      </c>
      <c r="I9" s="1387">
        <v>0</v>
      </c>
      <c r="J9" s="1387">
        <v>17</v>
      </c>
      <c r="K9" s="1388">
        <v>0</v>
      </c>
      <c r="L9" s="1387">
        <v>0</v>
      </c>
      <c r="M9" s="1387">
        <v>34895</v>
      </c>
      <c r="N9" s="1387">
        <v>0</v>
      </c>
      <c r="O9" s="1387">
        <v>0</v>
      </c>
      <c r="P9" s="1387">
        <v>1</v>
      </c>
      <c r="Q9" s="1387">
        <v>0</v>
      </c>
      <c r="R9" s="1387">
        <v>0</v>
      </c>
      <c r="S9" s="1387">
        <v>0</v>
      </c>
      <c r="T9" s="1387">
        <v>433</v>
      </c>
      <c r="U9" s="1387">
        <v>0</v>
      </c>
      <c r="V9" s="1387">
        <v>0</v>
      </c>
      <c r="W9" s="1387">
        <v>8000</v>
      </c>
      <c r="X9" s="1387">
        <v>0</v>
      </c>
      <c r="Y9" s="1388">
        <v>43379</v>
      </c>
    </row>
    <row r="10" spans="1:27" s="778" customFormat="1" ht="12" customHeight="1" x14ac:dyDescent="0.2">
      <c r="A10" s="776" t="s">
        <v>655</v>
      </c>
      <c r="B10" s="777">
        <v>0</v>
      </c>
      <c r="C10" s="777">
        <v>0</v>
      </c>
      <c r="D10" s="777">
        <v>4</v>
      </c>
      <c r="E10" s="777">
        <v>0</v>
      </c>
      <c r="F10" s="777">
        <v>0</v>
      </c>
      <c r="G10" s="777">
        <v>0</v>
      </c>
      <c r="H10" s="777">
        <v>0</v>
      </c>
      <c r="I10" s="777">
        <v>0</v>
      </c>
      <c r="J10" s="777">
        <v>0</v>
      </c>
      <c r="K10" s="346">
        <v>0</v>
      </c>
      <c r="L10" s="777">
        <v>0</v>
      </c>
      <c r="M10" s="777">
        <v>2444</v>
      </c>
      <c r="N10" s="777">
        <v>0</v>
      </c>
      <c r="O10" s="777">
        <v>0</v>
      </c>
      <c r="P10" s="777">
        <v>0</v>
      </c>
      <c r="Q10" s="777">
        <v>0</v>
      </c>
      <c r="R10" s="777">
        <v>0</v>
      </c>
      <c r="S10" s="777">
        <v>0</v>
      </c>
      <c r="T10" s="777">
        <v>0</v>
      </c>
      <c r="U10" s="777">
        <v>0</v>
      </c>
      <c r="V10" s="777">
        <v>0</v>
      </c>
      <c r="W10" s="777">
        <v>30</v>
      </c>
      <c r="X10" s="777">
        <v>0</v>
      </c>
      <c r="Y10" s="346">
        <v>2478</v>
      </c>
    </row>
    <row r="11" spans="1:27" s="763" customFormat="1" ht="12" customHeight="1" x14ac:dyDescent="0.2">
      <c r="A11" s="773" t="s">
        <v>656</v>
      </c>
      <c r="B11" s="762">
        <v>0</v>
      </c>
      <c r="C11" s="762">
        <v>0</v>
      </c>
      <c r="D11" s="762">
        <v>4</v>
      </c>
      <c r="E11" s="762">
        <v>0</v>
      </c>
      <c r="F11" s="762">
        <v>0</v>
      </c>
      <c r="G11" s="762">
        <v>0</v>
      </c>
      <c r="H11" s="762">
        <v>0</v>
      </c>
      <c r="I11" s="762">
        <v>0</v>
      </c>
      <c r="J11" s="762">
        <v>0</v>
      </c>
      <c r="K11" s="348">
        <v>0</v>
      </c>
      <c r="L11" s="762">
        <v>0</v>
      </c>
      <c r="M11" s="762">
        <v>2444</v>
      </c>
      <c r="N11" s="762">
        <v>0</v>
      </c>
      <c r="O11" s="762">
        <v>0</v>
      </c>
      <c r="P11" s="762">
        <v>0</v>
      </c>
      <c r="Q11" s="762">
        <v>0</v>
      </c>
      <c r="R11" s="762">
        <v>0</v>
      </c>
      <c r="S11" s="762">
        <v>0</v>
      </c>
      <c r="T11" s="762">
        <v>0</v>
      </c>
      <c r="U11" s="762">
        <v>0</v>
      </c>
      <c r="V11" s="762">
        <v>0</v>
      </c>
      <c r="W11" s="762">
        <v>30</v>
      </c>
      <c r="X11" s="762">
        <v>0</v>
      </c>
      <c r="Y11" s="348">
        <v>2478</v>
      </c>
    </row>
    <row r="12" spans="1:27" s="763" customFormat="1" ht="12" customHeight="1" x14ac:dyDescent="0.2">
      <c r="A12" s="773" t="s">
        <v>726</v>
      </c>
      <c r="B12" s="762">
        <v>0</v>
      </c>
      <c r="C12" s="762">
        <v>0</v>
      </c>
      <c r="D12" s="762">
        <v>0</v>
      </c>
      <c r="E12" s="762">
        <v>0</v>
      </c>
      <c r="F12" s="762">
        <v>0</v>
      </c>
      <c r="G12" s="762">
        <v>0</v>
      </c>
      <c r="H12" s="762">
        <v>0</v>
      </c>
      <c r="I12" s="762">
        <v>0</v>
      </c>
      <c r="J12" s="762">
        <v>0</v>
      </c>
      <c r="K12" s="348">
        <v>0</v>
      </c>
      <c r="L12" s="762">
        <v>0</v>
      </c>
      <c r="M12" s="762">
        <v>0</v>
      </c>
      <c r="N12" s="762">
        <v>0</v>
      </c>
      <c r="O12" s="762">
        <v>0</v>
      </c>
      <c r="P12" s="762">
        <v>0</v>
      </c>
      <c r="Q12" s="762">
        <v>0</v>
      </c>
      <c r="R12" s="762">
        <v>0</v>
      </c>
      <c r="S12" s="762">
        <v>0</v>
      </c>
      <c r="T12" s="762">
        <v>0</v>
      </c>
      <c r="U12" s="762">
        <v>0</v>
      </c>
      <c r="V12" s="762">
        <v>0</v>
      </c>
      <c r="W12" s="762">
        <v>0</v>
      </c>
      <c r="X12" s="762">
        <v>0</v>
      </c>
      <c r="Y12" s="348">
        <v>0</v>
      </c>
    </row>
    <row r="13" spans="1:27" s="763" customFormat="1" ht="12" customHeight="1" x14ac:dyDescent="0.2">
      <c r="A13" s="773" t="s">
        <v>657</v>
      </c>
      <c r="B13" s="762">
        <v>0</v>
      </c>
      <c r="C13" s="762">
        <v>0</v>
      </c>
      <c r="D13" s="762">
        <v>0</v>
      </c>
      <c r="E13" s="762">
        <v>0</v>
      </c>
      <c r="F13" s="762">
        <v>0</v>
      </c>
      <c r="G13" s="762">
        <v>0</v>
      </c>
      <c r="H13" s="762">
        <v>0</v>
      </c>
      <c r="I13" s="762">
        <v>0</v>
      </c>
      <c r="J13" s="762">
        <v>0</v>
      </c>
      <c r="K13" s="348">
        <v>0</v>
      </c>
      <c r="L13" s="762">
        <v>0</v>
      </c>
      <c r="M13" s="762">
        <v>0</v>
      </c>
      <c r="N13" s="762">
        <v>0</v>
      </c>
      <c r="O13" s="762">
        <v>0</v>
      </c>
      <c r="P13" s="762">
        <v>0</v>
      </c>
      <c r="Q13" s="762">
        <v>0</v>
      </c>
      <c r="R13" s="762">
        <v>0</v>
      </c>
      <c r="S13" s="762">
        <v>0</v>
      </c>
      <c r="T13" s="762">
        <v>0</v>
      </c>
      <c r="U13" s="762">
        <v>0</v>
      </c>
      <c r="V13" s="762">
        <v>0</v>
      </c>
      <c r="W13" s="762">
        <v>0</v>
      </c>
      <c r="X13" s="762">
        <v>0</v>
      </c>
      <c r="Y13" s="348">
        <v>0</v>
      </c>
    </row>
    <row r="14" spans="1:27" s="763" customFormat="1" ht="12" customHeight="1" x14ac:dyDescent="0.2">
      <c r="A14" s="773" t="s">
        <v>658</v>
      </c>
      <c r="B14" s="762">
        <v>0</v>
      </c>
      <c r="C14" s="762">
        <v>0</v>
      </c>
      <c r="D14" s="762">
        <v>0</v>
      </c>
      <c r="E14" s="762">
        <v>0</v>
      </c>
      <c r="F14" s="762">
        <v>0</v>
      </c>
      <c r="G14" s="762">
        <v>0</v>
      </c>
      <c r="H14" s="762">
        <v>0</v>
      </c>
      <c r="I14" s="762">
        <v>0</v>
      </c>
      <c r="J14" s="762">
        <v>0</v>
      </c>
      <c r="K14" s="348">
        <v>0</v>
      </c>
      <c r="L14" s="762">
        <v>0</v>
      </c>
      <c r="M14" s="762">
        <v>0</v>
      </c>
      <c r="N14" s="762">
        <v>0</v>
      </c>
      <c r="O14" s="762">
        <v>0</v>
      </c>
      <c r="P14" s="762">
        <v>0</v>
      </c>
      <c r="Q14" s="762">
        <v>0</v>
      </c>
      <c r="R14" s="762">
        <v>0</v>
      </c>
      <c r="S14" s="762">
        <v>0</v>
      </c>
      <c r="T14" s="762">
        <v>0</v>
      </c>
      <c r="U14" s="762">
        <v>0</v>
      </c>
      <c r="V14" s="762">
        <v>0</v>
      </c>
      <c r="W14" s="762">
        <v>0</v>
      </c>
      <c r="X14" s="762">
        <v>0</v>
      </c>
      <c r="Y14" s="348">
        <v>0</v>
      </c>
    </row>
    <row r="15" spans="1:27" s="763" customFormat="1" ht="12" customHeight="1" x14ac:dyDescent="0.2">
      <c r="A15" s="773" t="s">
        <v>657</v>
      </c>
      <c r="B15" s="762">
        <v>0</v>
      </c>
      <c r="C15" s="762">
        <v>0</v>
      </c>
      <c r="D15" s="762">
        <v>0</v>
      </c>
      <c r="E15" s="762">
        <v>0</v>
      </c>
      <c r="F15" s="762">
        <v>0</v>
      </c>
      <c r="G15" s="762">
        <v>0</v>
      </c>
      <c r="H15" s="762">
        <v>0</v>
      </c>
      <c r="I15" s="762">
        <v>0</v>
      </c>
      <c r="J15" s="762">
        <v>0</v>
      </c>
      <c r="K15" s="348">
        <v>0</v>
      </c>
      <c r="L15" s="762">
        <v>0</v>
      </c>
      <c r="M15" s="762">
        <v>0</v>
      </c>
      <c r="N15" s="762">
        <v>0</v>
      </c>
      <c r="O15" s="762">
        <v>0</v>
      </c>
      <c r="P15" s="762">
        <v>0</v>
      </c>
      <c r="Q15" s="762">
        <v>0</v>
      </c>
      <c r="R15" s="762">
        <v>0</v>
      </c>
      <c r="S15" s="762">
        <v>0</v>
      </c>
      <c r="T15" s="762">
        <v>0</v>
      </c>
      <c r="U15" s="762">
        <v>0</v>
      </c>
      <c r="V15" s="762">
        <v>0</v>
      </c>
      <c r="W15" s="762">
        <v>0</v>
      </c>
      <c r="X15" s="762">
        <v>0</v>
      </c>
      <c r="Y15" s="348">
        <v>0</v>
      </c>
    </row>
    <row r="16" spans="1:27" s="778" customFormat="1" ht="12" customHeight="1" x14ac:dyDescent="0.2">
      <c r="A16" s="772" t="s">
        <v>659</v>
      </c>
      <c r="B16" s="777">
        <v>0</v>
      </c>
      <c r="C16" s="777">
        <v>0</v>
      </c>
      <c r="D16" s="777">
        <v>0</v>
      </c>
      <c r="E16" s="777">
        <v>0</v>
      </c>
      <c r="F16" s="777">
        <v>0</v>
      </c>
      <c r="G16" s="777">
        <v>0</v>
      </c>
      <c r="H16" s="777">
        <v>0</v>
      </c>
      <c r="I16" s="777">
        <v>0</v>
      </c>
      <c r="J16" s="777">
        <v>0</v>
      </c>
      <c r="K16" s="346">
        <v>0</v>
      </c>
      <c r="L16" s="777">
        <v>0</v>
      </c>
      <c r="M16" s="777">
        <v>0</v>
      </c>
      <c r="N16" s="777">
        <v>0</v>
      </c>
      <c r="O16" s="777">
        <v>0</v>
      </c>
      <c r="P16" s="777">
        <v>0</v>
      </c>
      <c r="Q16" s="777">
        <v>0</v>
      </c>
      <c r="R16" s="777">
        <v>0</v>
      </c>
      <c r="S16" s="777">
        <v>0</v>
      </c>
      <c r="T16" s="777">
        <v>433</v>
      </c>
      <c r="U16" s="777">
        <v>0</v>
      </c>
      <c r="V16" s="777">
        <v>0</v>
      </c>
      <c r="W16" s="777">
        <v>0</v>
      </c>
      <c r="X16" s="777">
        <v>0</v>
      </c>
      <c r="Y16" s="346">
        <v>433</v>
      </c>
    </row>
    <row r="17" spans="1:25" s="763" customFormat="1" ht="12" customHeight="1" x14ac:dyDescent="0.2">
      <c r="A17" s="773" t="s">
        <v>656</v>
      </c>
      <c r="B17" s="762">
        <v>0</v>
      </c>
      <c r="C17" s="762">
        <v>0</v>
      </c>
      <c r="D17" s="762">
        <v>0</v>
      </c>
      <c r="E17" s="762">
        <v>0</v>
      </c>
      <c r="F17" s="762">
        <v>0</v>
      </c>
      <c r="G17" s="762">
        <v>0</v>
      </c>
      <c r="H17" s="762">
        <v>0</v>
      </c>
      <c r="I17" s="762">
        <v>0</v>
      </c>
      <c r="J17" s="762">
        <v>0</v>
      </c>
      <c r="K17" s="348">
        <v>0</v>
      </c>
      <c r="L17" s="762">
        <v>0</v>
      </c>
      <c r="M17" s="762">
        <v>0</v>
      </c>
      <c r="N17" s="762">
        <v>0</v>
      </c>
      <c r="O17" s="762">
        <v>0</v>
      </c>
      <c r="P17" s="762">
        <v>0</v>
      </c>
      <c r="Q17" s="762">
        <v>0</v>
      </c>
      <c r="R17" s="762">
        <v>0</v>
      </c>
      <c r="S17" s="762">
        <v>0</v>
      </c>
      <c r="T17" s="762">
        <v>433</v>
      </c>
      <c r="U17" s="762">
        <v>0</v>
      </c>
      <c r="V17" s="762">
        <v>0</v>
      </c>
      <c r="W17" s="762">
        <v>0</v>
      </c>
      <c r="X17" s="762">
        <v>0</v>
      </c>
      <c r="Y17" s="348">
        <v>433</v>
      </c>
    </row>
    <row r="18" spans="1:25" s="763" customFormat="1" ht="12" customHeight="1" x14ac:dyDescent="0.2">
      <c r="A18" s="773" t="s">
        <v>726</v>
      </c>
      <c r="B18" s="762">
        <v>0</v>
      </c>
      <c r="C18" s="762">
        <v>0</v>
      </c>
      <c r="D18" s="762">
        <v>0</v>
      </c>
      <c r="E18" s="762">
        <v>0</v>
      </c>
      <c r="F18" s="762">
        <v>0</v>
      </c>
      <c r="G18" s="762">
        <v>0</v>
      </c>
      <c r="H18" s="762">
        <v>0</v>
      </c>
      <c r="I18" s="762">
        <v>0</v>
      </c>
      <c r="J18" s="762">
        <v>0</v>
      </c>
      <c r="K18" s="348">
        <v>0</v>
      </c>
      <c r="L18" s="762">
        <v>0</v>
      </c>
      <c r="M18" s="762">
        <v>0</v>
      </c>
      <c r="N18" s="762">
        <v>0</v>
      </c>
      <c r="O18" s="762">
        <v>0</v>
      </c>
      <c r="P18" s="762">
        <v>0</v>
      </c>
      <c r="Q18" s="762">
        <v>0</v>
      </c>
      <c r="R18" s="762">
        <v>0</v>
      </c>
      <c r="S18" s="762">
        <v>0</v>
      </c>
      <c r="T18" s="762">
        <v>0</v>
      </c>
      <c r="U18" s="762">
        <v>0</v>
      </c>
      <c r="V18" s="762">
        <v>0</v>
      </c>
      <c r="W18" s="762">
        <v>0</v>
      </c>
      <c r="X18" s="762">
        <v>0</v>
      </c>
      <c r="Y18" s="348">
        <v>0</v>
      </c>
    </row>
    <row r="19" spans="1:25" s="763" customFormat="1" ht="12" customHeight="1" x14ac:dyDescent="0.2">
      <c r="A19" s="773" t="s">
        <v>657</v>
      </c>
      <c r="B19" s="762">
        <v>0</v>
      </c>
      <c r="C19" s="762">
        <v>0</v>
      </c>
      <c r="D19" s="762">
        <v>0</v>
      </c>
      <c r="E19" s="762">
        <v>0</v>
      </c>
      <c r="F19" s="762">
        <v>0</v>
      </c>
      <c r="G19" s="762">
        <v>0</v>
      </c>
      <c r="H19" s="762">
        <v>0</v>
      </c>
      <c r="I19" s="762">
        <v>0</v>
      </c>
      <c r="J19" s="762">
        <v>0</v>
      </c>
      <c r="K19" s="348">
        <v>0</v>
      </c>
      <c r="L19" s="762">
        <v>0</v>
      </c>
      <c r="M19" s="762">
        <v>0</v>
      </c>
      <c r="N19" s="762">
        <v>0</v>
      </c>
      <c r="O19" s="762">
        <v>0</v>
      </c>
      <c r="P19" s="762">
        <v>0</v>
      </c>
      <c r="Q19" s="762">
        <v>0</v>
      </c>
      <c r="R19" s="762">
        <v>0</v>
      </c>
      <c r="S19" s="762">
        <v>0</v>
      </c>
      <c r="T19" s="762">
        <v>0</v>
      </c>
      <c r="U19" s="762">
        <v>0</v>
      </c>
      <c r="V19" s="762">
        <v>0</v>
      </c>
      <c r="W19" s="762">
        <v>0</v>
      </c>
      <c r="X19" s="762">
        <v>0</v>
      </c>
      <c r="Y19" s="348">
        <v>0</v>
      </c>
    </row>
    <row r="20" spans="1:25" s="763" customFormat="1" ht="12" customHeight="1" x14ac:dyDescent="0.2">
      <c r="A20" s="773" t="s">
        <v>658</v>
      </c>
      <c r="B20" s="762">
        <v>0</v>
      </c>
      <c r="C20" s="762">
        <v>0</v>
      </c>
      <c r="D20" s="762">
        <v>0</v>
      </c>
      <c r="E20" s="762">
        <v>0</v>
      </c>
      <c r="F20" s="762">
        <v>0</v>
      </c>
      <c r="G20" s="762">
        <v>0</v>
      </c>
      <c r="H20" s="762">
        <v>0</v>
      </c>
      <c r="I20" s="762">
        <v>0</v>
      </c>
      <c r="J20" s="762">
        <v>0</v>
      </c>
      <c r="K20" s="348">
        <v>0</v>
      </c>
      <c r="L20" s="762">
        <v>0</v>
      </c>
      <c r="M20" s="762">
        <v>0</v>
      </c>
      <c r="N20" s="762">
        <v>0</v>
      </c>
      <c r="O20" s="762">
        <v>0</v>
      </c>
      <c r="P20" s="762">
        <v>0</v>
      </c>
      <c r="Q20" s="762">
        <v>0</v>
      </c>
      <c r="R20" s="762">
        <v>0</v>
      </c>
      <c r="S20" s="762">
        <v>0</v>
      </c>
      <c r="T20" s="762">
        <v>0</v>
      </c>
      <c r="U20" s="762">
        <v>0</v>
      </c>
      <c r="V20" s="762">
        <v>0</v>
      </c>
      <c r="W20" s="762">
        <v>0</v>
      </c>
      <c r="X20" s="762">
        <v>0</v>
      </c>
      <c r="Y20" s="348">
        <v>0</v>
      </c>
    </row>
    <row r="21" spans="1:25" s="763" customFormat="1" ht="12" customHeight="1" x14ac:dyDescent="0.2">
      <c r="A21" s="773" t="s">
        <v>657</v>
      </c>
      <c r="B21" s="762">
        <v>0</v>
      </c>
      <c r="C21" s="762">
        <v>0</v>
      </c>
      <c r="D21" s="762">
        <v>0</v>
      </c>
      <c r="E21" s="762">
        <v>0</v>
      </c>
      <c r="F21" s="762">
        <v>0</v>
      </c>
      <c r="G21" s="762">
        <v>0</v>
      </c>
      <c r="H21" s="762">
        <v>0</v>
      </c>
      <c r="I21" s="762">
        <v>0</v>
      </c>
      <c r="J21" s="762">
        <v>0</v>
      </c>
      <c r="K21" s="348">
        <v>0</v>
      </c>
      <c r="L21" s="762">
        <v>0</v>
      </c>
      <c r="M21" s="762">
        <v>0</v>
      </c>
      <c r="N21" s="762">
        <v>0</v>
      </c>
      <c r="O21" s="762">
        <v>0</v>
      </c>
      <c r="P21" s="762">
        <v>0</v>
      </c>
      <c r="Q21" s="762">
        <v>0</v>
      </c>
      <c r="R21" s="762">
        <v>0</v>
      </c>
      <c r="S21" s="762">
        <v>0</v>
      </c>
      <c r="T21" s="762">
        <v>0</v>
      </c>
      <c r="U21" s="762">
        <v>0</v>
      </c>
      <c r="V21" s="762">
        <v>0</v>
      </c>
      <c r="W21" s="762">
        <v>0</v>
      </c>
      <c r="X21" s="762">
        <v>0</v>
      </c>
      <c r="Y21" s="348">
        <v>0</v>
      </c>
    </row>
    <row r="22" spans="1:25" s="778" customFormat="1" ht="12" customHeight="1" x14ac:dyDescent="0.2">
      <c r="A22" s="772" t="s">
        <v>660</v>
      </c>
      <c r="B22" s="777">
        <v>0</v>
      </c>
      <c r="C22" s="777">
        <v>0</v>
      </c>
      <c r="D22" s="777">
        <v>29</v>
      </c>
      <c r="E22" s="777">
        <v>0</v>
      </c>
      <c r="F22" s="777">
        <v>0</v>
      </c>
      <c r="G22" s="777">
        <v>0</v>
      </c>
      <c r="H22" s="777">
        <v>0</v>
      </c>
      <c r="I22" s="777">
        <v>0</v>
      </c>
      <c r="J22" s="777">
        <v>17</v>
      </c>
      <c r="K22" s="346">
        <v>0</v>
      </c>
      <c r="L22" s="777">
        <v>0</v>
      </c>
      <c r="M22" s="777">
        <v>32451</v>
      </c>
      <c r="N22" s="777">
        <v>0</v>
      </c>
      <c r="O22" s="777">
        <v>0</v>
      </c>
      <c r="P22" s="777">
        <v>1</v>
      </c>
      <c r="Q22" s="777">
        <v>0</v>
      </c>
      <c r="R22" s="777">
        <v>0</v>
      </c>
      <c r="S22" s="777">
        <v>0</v>
      </c>
      <c r="T22" s="777">
        <v>0</v>
      </c>
      <c r="U22" s="777">
        <v>0</v>
      </c>
      <c r="V22" s="777">
        <v>0</v>
      </c>
      <c r="W22" s="777">
        <v>7970</v>
      </c>
      <c r="X22" s="777">
        <v>0</v>
      </c>
      <c r="Y22" s="346">
        <v>40468</v>
      </c>
    </row>
    <row r="23" spans="1:25" s="763" customFormat="1" ht="12" customHeight="1" x14ac:dyDescent="0.2">
      <c r="A23" s="773" t="s">
        <v>656</v>
      </c>
      <c r="B23" s="762">
        <v>0</v>
      </c>
      <c r="C23" s="762">
        <v>0</v>
      </c>
      <c r="D23" s="762">
        <v>29</v>
      </c>
      <c r="E23" s="762">
        <v>0</v>
      </c>
      <c r="F23" s="762">
        <v>0</v>
      </c>
      <c r="G23" s="762">
        <v>0</v>
      </c>
      <c r="H23" s="762">
        <v>0</v>
      </c>
      <c r="I23" s="762">
        <v>0</v>
      </c>
      <c r="J23" s="762">
        <v>17</v>
      </c>
      <c r="K23" s="348">
        <v>0</v>
      </c>
      <c r="L23" s="762">
        <v>0</v>
      </c>
      <c r="M23" s="762">
        <v>32451</v>
      </c>
      <c r="N23" s="762">
        <v>0</v>
      </c>
      <c r="O23" s="762">
        <v>0</v>
      </c>
      <c r="P23" s="762">
        <v>1</v>
      </c>
      <c r="Q23" s="762">
        <v>0</v>
      </c>
      <c r="R23" s="762">
        <v>0</v>
      </c>
      <c r="S23" s="762">
        <v>0</v>
      </c>
      <c r="T23" s="762">
        <v>0</v>
      </c>
      <c r="U23" s="762">
        <v>0</v>
      </c>
      <c r="V23" s="762">
        <v>0</v>
      </c>
      <c r="W23" s="762">
        <v>7970</v>
      </c>
      <c r="X23" s="762">
        <v>0</v>
      </c>
      <c r="Y23" s="348">
        <v>40468</v>
      </c>
    </row>
    <row r="24" spans="1:25" s="763" customFormat="1" ht="12" customHeight="1" x14ac:dyDescent="0.2">
      <c r="A24" s="773" t="s">
        <v>726</v>
      </c>
      <c r="B24" s="762">
        <v>0</v>
      </c>
      <c r="C24" s="762">
        <v>0</v>
      </c>
      <c r="D24" s="762">
        <v>0</v>
      </c>
      <c r="E24" s="762">
        <v>0</v>
      </c>
      <c r="F24" s="762">
        <v>0</v>
      </c>
      <c r="G24" s="762">
        <v>0</v>
      </c>
      <c r="H24" s="762">
        <v>0</v>
      </c>
      <c r="I24" s="762">
        <v>0</v>
      </c>
      <c r="J24" s="762">
        <v>0</v>
      </c>
      <c r="K24" s="348">
        <v>0</v>
      </c>
      <c r="L24" s="762">
        <v>0</v>
      </c>
      <c r="M24" s="762">
        <v>0</v>
      </c>
      <c r="N24" s="762">
        <v>0</v>
      </c>
      <c r="O24" s="762">
        <v>0</v>
      </c>
      <c r="P24" s="762">
        <v>0</v>
      </c>
      <c r="Q24" s="762">
        <v>0</v>
      </c>
      <c r="R24" s="762">
        <v>0</v>
      </c>
      <c r="S24" s="762">
        <v>0</v>
      </c>
      <c r="T24" s="762">
        <v>0</v>
      </c>
      <c r="U24" s="762">
        <v>0</v>
      </c>
      <c r="V24" s="762">
        <v>0</v>
      </c>
      <c r="W24" s="762">
        <v>0</v>
      </c>
      <c r="X24" s="762">
        <v>0</v>
      </c>
      <c r="Y24" s="348">
        <v>0</v>
      </c>
    </row>
    <row r="25" spans="1:25" s="763" customFormat="1" ht="12" customHeight="1" x14ac:dyDescent="0.2">
      <c r="A25" s="773" t="s">
        <v>657</v>
      </c>
      <c r="B25" s="762">
        <v>0</v>
      </c>
      <c r="C25" s="762">
        <v>0</v>
      </c>
      <c r="D25" s="762">
        <v>0</v>
      </c>
      <c r="E25" s="762">
        <v>0</v>
      </c>
      <c r="F25" s="762">
        <v>0</v>
      </c>
      <c r="G25" s="762">
        <v>0</v>
      </c>
      <c r="H25" s="762">
        <v>0</v>
      </c>
      <c r="I25" s="762">
        <v>0</v>
      </c>
      <c r="J25" s="762">
        <v>0</v>
      </c>
      <c r="K25" s="348">
        <v>0</v>
      </c>
      <c r="L25" s="762">
        <v>0</v>
      </c>
      <c r="M25" s="762">
        <v>0</v>
      </c>
      <c r="N25" s="762">
        <v>0</v>
      </c>
      <c r="O25" s="762">
        <v>0</v>
      </c>
      <c r="P25" s="762">
        <v>0</v>
      </c>
      <c r="Q25" s="762">
        <v>0</v>
      </c>
      <c r="R25" s="762">
        <v>0</v>
      </c>
      <c r="S25" s="762">
        <v>0</v>
      </c>
      <c r="T25" s="762">
        <v>0</v>
      </c>
      <c r="U25" s="762">
        <v>0</v>
      </c>
      <c r="V25" s="762">
        <v>0</v>
      </c>
      <c r="W25" s="762">
        <v>0</v>
      </c>
      <c r="X25" s="762">
        <v>0</v>
      </c>
      <c r="Y25" s="348">
        <v>0</v>
      </c>
    </row>
    <row r="26" spans="1:25" s="342" customFormat="1" ht="12" customHeight="1" x14ac:dyDescent="0.2">
      <c r="A26" s="773" t="s">
        <v>658</v>
      </c>
      <c r="B26" s="348">
        <v>0</v>
      </c>
      <c r="C26" s="348">
        <v>0</v>
      </c>
      <c r="D26" s="348">
        <v>0</v>
      </c>
      <c r="E26" s="348">
        <v>0</v>
      </c>
      <c r="F26" s="348">
        <v>0</v>
      </c>
      <c r="G26" s="348">
        <v>0</v>
      </c>
      <c r="H26" s="348">
        <v>0</v>
      </c>
      <c r="I26" s="348">
        <v>0</v>
      </c>
      <c r="J26" s="348">
        <v>0</v>
      </c>
      <c r="K26" s="348">
        <v>0</v>
      </c>
      <c r="L26" s="348">
        <v>0</v>
      </c>
      <c r="M26" s="348">
        <v>0</v>
      </c>
      <c r="N26" s="348">
        <v>0</v>
      </c>
      <c r="O26" s="348">
        <v>0</v>
      </c>
      <c r="P26" s="348">
        <v>0</v>
      </c>
      <c r="Q26" s="348">
        <v>0</v>
      </c>
      <c r="R26" s="348">
        <v>0</v>
      </c>
      <c r="S26" s="348">
        <v>0</v>
      </c>
      <c r="T26" s="348">
        <v>0</v>
      </c>
      <c r="U26" s="348">
        <v>0</v>
      </c>
      <c r="V26" s="348">
        <v>0</v>
      </c>
      <c r="W26" s="348">
        <v>0</v>
      </c>
      <c r="X26" s="348">
        <v>0</v>
      </c>
      <c r="Y26" s="348">
        <v>0</v>
      </c>
    </row>
    <row r="27" spans="1:25" s="342" customFormat="1" ht="12" customHeight="1" x14ac:dyDescent="0.2">
      <c r="A27" s="773" t="s">
        <v>657</v>
      </c>
      <c r="B27" s="348">
        <v>0</v>
      </c>
      <c r="C27" s="348">
        <v>0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348">
        <v>0</v>
      </c>
      <c r="N27" s="348">
        <v>0</v>
      </c>
      <c r="O27" s="348">
        <v>0</v>
      </c>
      <c r="P27" s="348">
        <v>0</v>
      </c>
      <c r="Q27" s="348">
        <v>0</v>
      </c>
      <c r="R27" s="348">
        <v>0</v>
      </c>
      <c r="S27" s="348">
        <v>0</v>
      </c>
      <c r="T27" s="348">
        <v>0</v>
      </c>
      <c r="U27" s="348">
        <v>0</v>
      </c>
      <c r="V27" s="348">
        <v>0</v>
      </c>
      <c r="W27" s="348">
        <v>0</v>
      </c>
      <c r="X27" s="348">
        <v>0</v>
      </c>
      <c r="Y27" s="348">
        <v>0</v>
      </c>
    </row>
    <row r="28" spans="1:25" s="342" customFormat="1" ht="12" customHeight="1" x14ac:dyDescent="0.2">
      <c r="A28" s="772" t="s">
        <v>143</v>
      </c>
      <c r="B28" s="350">
        <v>0</v>
      </c>
      <c r="C28" s="350">
        <v>0</v>
      </c>
      <c r="D28" s="350">
        <v>0</v>
      </c>
      <c r="E28" s="350">
        <v>0</v>
      </c>
      <c r="F28" s="350">
        <v>0</v>
      </c>
      <c r="G28" s="350">
        <v>0</v>
      </c>
      <c r="H28" s="350">
        <v>0</v>
      </c>
      <c r="I28" s="350">
        <v>0</v>
      </c>
      <c r="J28" s="350">
        <v>0</v>
      </c>
      <c r="K28" s="350">
        <v>0</v>
      </c>
      <c r="L28" s="350">
        <v>0</v>
      </c>
      <c r="M28" s="350">
        <v>0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0">
        <v>0</v>
      </c>
      <c r="Y28" s="346">
        <v>0</v>
      </c>
    </row>
    <row r="29" spans="1:25" s="342" customFormat="1" ht="12" customHeight="1" x14ac:dyDescent="0.2">
      <c r="A29" s="773" t="s">
        <v>656</v>
      </c>
      <c r="B29" s="348">
        <v>0</v>
      </c>
      <c r="C29" s="348">
        <v>0</v>
      </c>
      <c r="D29" s="348">
        <v>0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348">
        <v>0</v>
      </c>
      <c r="K29" s="348">
        <v>0</v>
      </c>
      <c r="L29" s="348">
        <v>0</v>
      </c>
      <c r="M29" s="348">
        <v>0</v>
      </c>
      <c r="N29" s="348">
        <v>0</v>
      </c>
      <c r="O29" s="348">
        <v>0</v>
      </c>
      <c r="P29" s="348">
        <v>0</v>
      </c>
      <c r="Q29" s="348">
        <v>0</v>
      </c>
      <c r="R29" s="348">
        <v>0</v>
      </c>
      <c r="S29" s="348">
        <v>0</v>
      </c>
      <c r="T29" s="348">
        <v>0</v>
      </c>
      <c r="U29" s="348">
        <v>0</v>
      </c>
      <c r="V29" s="348">
        <v>0</v>
      </c>
      <c r="W29" s="348">
        <v>0</v>
      </c>
      <c r="X29" s="348">
        <v>0</v>
      </c>
      <c r="Y29" s="348">
        <v>0</v>
      </c>
    </row>
    <row r="30" spans="1:25" s="342" customFormat="1" ht="12" customHeight="1" x14ac:dyDescent="0.2">
      <c r="A30" s="773" t="s">
        <v>726</v>
      </c>
      <c r="B30" s="348">
        <v>0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>
        <v>0</v>
      </c>
      <c r="X30" s="348">
        <v>0</v>
      </c>
      <c r="Y30" s="348">
        <v>0</v>
      </c>
    </row>
    <row r="31" spans="1:25" s="342" customFormat="1" ht="12" customHeight="1" x14ac:dyDescent="0.2">
      <c r="A31" s="773" t="s">
        <v>657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>
        <v>0</v>
      </c>
      <c r="X31" s="348">
        <v>0</v>
      </c>
      <c r="Y31" s="348">
        <v>0</v>
      </c>
    </row>
    <row r="32" spans="1:25" s="342" customFormat="1" ht="12" customHeight="1" x14ac:dyDescent="0.2">
      <c r="A32" s="773" t="s">
        <v>658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O32" s="348">
        <v>0</v>
      </c>
      <c r="P32" s="348">
        <v>0</v>
      </c>
      <c r="Q32" s="348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>
        <v>0</v>
      </c>
      <c r="X32" s="348">
        <v>0</v>
      </c>
      <c r="Y32" s="348">
        <v>0</v>
      </c>
    </row>
    <row r="33" spans="1:25" s="342" customFormat="1" ht="12" customHeight="1" x14ac:dyDescent="0.2">
      <c r="A33" s="773" t="s">
        <v>657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O33" s="348">
        <v>0</v>
      </c>
      <c r="P33" s="348">
        <v>0</v>
      </c>
      <c r="Q33" s="348">
        <v>0</v>
      </c>
      <c r="R33" s="348">
        <v>0</v>
      </c>
      <c r="S33" s="348">
        <v>0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8">
        <v>0</v>
      </c>
    </row>
    <row r="34" spans="1:25" s="347" customFormat="1" ht="12" customHeight="1" x14ac:dyDescent="0.2">
      <c r="A34" s="772" t="s">
        <v>144</v>
      </c>
      <c r="B34" s="346">
        <v>0</v>
      </c>
      <c r="C34" s="346">
        <v>0</v>
      </c>
      <c r="D34" s="346">
        <v>0</v>
      </c>
      <c r="E34" s="346">
        <v>0</v>
      </c>
      <c r="F34" s="346">
        <v>0</v>
      </c>
      <c r="G34" s="346">
        <v>0</v>
      </c>
      <c r="H34" s="346">
        <v>0</v>
      </c>
      <c r="I34" s="346">
        <v>0</v>
      </c>
      <c r="J34" s="346">
        <v>0</v>
      </c>
      <c r="K34" s="346">
        <v>0</v>
      </c>
      <c r="L34" s="346">
        <v>0</v>
      </c>
      <c r="M34" s="346">
        <v>0</v>
      </c>
      <c r="N34" s="346">
        <v>0</v>
      </c>
      <c r="O34" s="346">
        <v>0</v>
      </c>
      <c r="P34" s="346">
        <v>0</v>
      </c>
      <c r="Q34" s="346">
        <v>0</v>
      </c>
      <c r="R34" s="346">
        <v>0</v>
      </c>
      <c r="S34" s="346">
        <v>0</v>
      </c>
      <c r="T34" s="346">
        <v>0</v>
      </c>
      <c r="U34" s="346">
        <v>0</v>
      </c>
      <c r="V34" s="346">
        <v>0</v>
      </c>
      <c r="W34" s="346">
        <v>0</v>
      </c>
      <c r="X34" s="346">
        <v>0</v>
      </c>
      <c r="Y34" s="346">
        <v>0</v>
      </c>
    </row>
    <row r="35" spans="1:25" s="342" customFormat="1" ht="12" customHeight="1" x14ac:dyDescent="0.2">
      <c r="A35" s="773" t="s">
        <v>656</v>
      </c>
      <c r="B35" s="348">
        <v>0</v>
      </c>
      <c r="C35" s="348">
        <v>0</v>
      </c>
      <c r="D35" s="348">
        <v>0</v>
      </c>
      <c r="E35" s="348">
        <v>0</v>
      </c>
      <c r="F35" s="348">
        <v>0</v>
      </c>
      <c r="G35" s="348">
        <v>0</v>
      </c>
      <c r="H35" s="348">
        <v>0</v>
      </c>
      <c r="I35" s="348">
        <v>0</v>
      </c>
      <c r="J35" s="348">
        <v>0</v>
      </c>
      <c r="K35" s="348">
        <v>0</v>
      </c>
      <c r="L35" s="348">
        <v>0</v>
      </c>
      <c r="M35" s="348">
        <v>0</v>
      </c>
      <c r="N35" s="348">
        <v>0</v>
      </c>
      <c r="O35" s="348">
        <v>0</v>
      </c>
      <c r="P35" s="348">
        <v>0</v>
      </c>
      <c r="Q35" s="348">
        <v>0</v>
      </c>
      <c r="R35" s="348">
        <v>0</v>
      </c>
      <c r="S35" s="348">
        <v>0</v>
      </c>
      <c r="T35" s="348">
        <v>0</v>
      </c>
      <c r="U35" s="348">
        <v>0</v>
      </c>
      <c r="V35" s="348">
        <v>0</v>
      </c>
      <c r="W35" s="348">
        <v>0</v>
      </c>
      <c r="X35" s="348">
        <v>0</v>
      </c>
      <c r="Y35" s="348">
        <v>0</v>
      </c>
    </row>
    <row r="36" spans="1:25" s="342" customFormat="1" ht="12" customHeight="1" x14ac:dyDescent="0.2">
      <c r="A36" s="773" t="s">
        <v>726</v>
      </c>
      <c r="B36" s="348">
        <v>0</v>
      </c>
      <c r="C36" s="348">
        <v>0</v>
      </c>
      <c r="D36" s="348">
        <v>0</v>
      </c>
      <c r="E36" s="348">
        <v>0</v>
      </c>
      <c r="F36" s="348">
        <v>0</v>
      </c>
      <c r="G36" s="348">
        <v>0</v>
      </c>
      <c r="H36" s="348">
        <v>0</v>
      </c>
      <c r="I36" s="348">
        <v>0</v>
      </c>
      <c r="J36" s="348">
        <v>0</v>
      </c>
      <c r="K36" s="348">
        <v>0</v>
      </c>
      <c r="L36" s="348">
        <v>0</v>
      </c>
      <c r="M36" s="348">
        <v>0</v>
      </c>
      <c r="N36" s="348">
        <v>0</v>
      </c>
      <c r="O36" s="348">
        <v>0</v>
      </c>
      <c r="P36" s="348">
        <v>0</v>
      </c>
      <c r="Q36" s="348">
        <v>0</v>
      </c>
      <c r="R36" s="348">
        <v>0</v>
      </c>
      <c r="S36" s="348">
        <v>0</v>
      </c>
      <c r="T36" s="348">
        <v>0</v>
      </c>
      <c r="U36" s="348">
        <v>0</v>
      </c>
      <c r="V36" s="348">
        <v>0</v>
      </c>
      <c r="W36" s="348">
        <v>0</v>
      </c>
      <c r="X36" s="348">
        <v>0</v>
      </c>
      <c r="Y36" s="348">
        <v>0</v>
      </c>
    </row>
    <row r="37" spans="1:25" s="342" customFormat="1" ht="12" customHeight="1" x14ac:dyDescent="0.2">
      <c r="A37" s="773" t="s">
        <v>657</v>
      </c>
      <c r="B37" s="348">
        <v>0</v>
      </c>
      <c r="C37" s="348">
        <v>0</v>
      </c>
      <c r="D37" s="348">
        <v>0</v>
      </c>
      <c r="E37" s="348">
        <v>0</v>
      </c>
      <c r="F37" s="348">
        <v>0</v>
      </c>
      <c r="G37" s="348">
        <v>0</v>
      </c>
      <c r="H37" s="348">
        <v>0</v>
      </c>
      <c r="I37" s="348">
        <v>0</v>
      </c>
      <c r="J37" s="348">
        <v>0</v>
      </c>
      <c r="K37" s="348">
        <v>0</v>
      </c>
      <c r="L37" s="348">
        <v>0</v>
      </c>
      <c r="M37" s="348">
        <v>0</v>
      </c>
      <c r="N37" s="348">
        <v>0</v>
      </c>
      <c r="O37" s="348">
        <v>0</v>
      </c>
      <c r="P37" s="348">
        <v>0</v>
      </c>
      <c r="Q37" s="348">
        <v>0</v>
      </c>
      <c r="R37" s="348">
        <v>0</v>
      </c>
      <c r="S37" s="348">
        <v>0</v>
      </c>
      <c r="T37" s="348">
        <v>0</v>
      </c>
      <c r="U37" s="348">
        <v>0</v>
      </c>
      <c r="V37" s="348">
        <v>0</v>
      </c>
      <c r="W37" s="348">
        <v>0</v>
      </c>
      <c r="X37" s="348">
        <v>0</v>
      </c>
      <c r="Y37" s="348">
        <v>0</v>
      </c>
    </row>
    <row r="38" spans="1:25" s="342" customFormat="1" ht="12" customHeight="1" x14ac:dyDescent="0.2">
      <c r="A38" s="773" t="s">
        <v>658</v>
      </c>
      <c r="B38" s="348">
        <v>0</v>
      </c>
      <c r="C38" s="348">
        <v>0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</row>
    <row r="39" spans="1:25" s="342" customFormat="1" ht="12" customHeight="1" thickBot="1" x14ac:dyDescent="0.25">
      <c r="A39" s="773" t="s">
        <v>657</v>
      </c>
      <c r="B39" s="348">
        <v>0</v>
      </c>
      <c r="C39" s="348">
        <v>0</v>
      </c>
      <c r="D39" s="348">
        <v>0</v>
      </c>
      <c r="E39" s="348">
        <v>0</v>
      </c>
      <c r="F39" s="348">
        <v>0</v>
      </c>
      <c r="G39" s="348">
        <v>0</v>
      </c>
      <c r="H39" s="348">
        <v>0</v>
      </c>
      <c r="I39" s="348">
        <v>0</v>
      </c>
      <c r="J39" s="348">
        <v>0</v>
      </c>
      <c r="K39" s="348">
        <v>0</v>
      </c>
      <c r="L39" s="348">
        <v>0</v>
      </c>
      <c r="M39" s="348">
        <v>0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>
        <v>0</v>
      </c>
      <c r="X39" s="348">
        <v>0</v>
      </c>
      <c r="Y39" s="348">
        <v>0</v>
      </c>
    </row>
    <row r="40" spans="1:25" s="779" customFormat="1" ht="12" customHeight="1" thickTop="1" x14ac:dyDescent="0.2">
      <c r="A40" s="1772" t="s">
        <v>3891</v>
      </c>
      <c r="B40" s="1387">
        <v>0</v>
      </c>
      <c r="C40" s="1387">
        <v>0</v>
      </c>
      <c r="D40" s="1387">
        <v>0</v>
      </c>
      <c r="E40" s="1387">
        <v>0</v>
      </c>
      <c r="F40" s="1387">
        <v>0</v>
      </c>
      <c r="G40" s="1387">
        <v>0</v>
      </c>
      <c r="H40" s="1387">
        <v>0</v>
      </c>
      <c r="I40" s="1387">
        <v>0</v>
      </c>
      <c r="J40" s="1387">
        <v>0</v>
      </c>
      <c r="K40" s="1388">
        <v>0</v>
      </c>
      <c r="L40" s="1387">
        <v>0</v>
      </c>
      <c r="M40" s="1387">
        <v>0</v>
      </c>
      <c r="N40" s="1387">
        <v>0</v>
      </c>
      <c r="O40" s="1387">
        <v>160</v>
      </c>
      <c r="P40" s="1387">
        <v>0</v>
      </c>
      <c r="Q40" s="1387">
        <v>0</v>
      </c>
      <c r="R40" s="1387">
        <v>0</v>
      </c>
      <c r="S40" s="1387">
        <v>0</v>
      </c>
      <c r="T40" s="1387">
        <v>0</v>
      </c>
      <c r="U40" s="1387">
        <v>0</v>
      </c>
      <c r="V40" s="1387">
        <v>0</v>
      </c>
      <c r="W40" s="1387">
        <v>0</v>
      </c>
      <c r="X40" s="1387">
        <v>0</v>
      </c>
      <c r="Y40" s="1388">
        <v>160</v>
      </c>
    </row>
    <row r="41" spans="1:25" s="778" customFormat="1" ht="12" customHeight="1" x14ac:dyDescent="0.2">
      <c r="A41" s="776" t="s">
        <v>655</v>
      </c>
      <c r="B41" s="777">
        <v>0</v>
      </c>
      <c r="C41" s="777">
        <v>0</v>
      </c>
      <c r="D41" s="777">
        <v>0</v>
      </c>
      <c r="E41" s="777">
        <v>0</v>
      </c>
      <c r="F41" s="777">
        <v>0</v>
      </c>
      <c r="G41" s="777">
        <v>0</v>
      </c>
      <c r="H41" s="777">
        <v>0</v>
      </c>
      <c r="I41" s="777">
        <v>0</v>
      </c>
      <c r="J41" s="777">
        <v>0</v>
      </c>
      <c r="K41" s="346">
        <v>0</v>
      </c>
      <c r="L41" s="777">
        <v>0</v>
      </c>
      <c r="M41" s="777">
        <v>0</v>
      </c>
      <c r="N41" s="777">
        <v>0</v>
      </c>
      <c r="O41" s="777">
        <v>2</v>
      </c>
      <c r="P41" s="777">
        <v>0</v>
      </c>
      <c r="Q41" s="777">
        <v>0</v>
      </c>
      <c r="R41" s="777">
        <v>0</v>
      </c>
      <c r="S41" s="777">
        <v>0</v>
      </c>
      <c r="T41" s="777">
        <v>0</v>
      </c>
      <c r="U41" s="777">
        <v>0</v>
      </c>
      <c r="V41" s="777">
        <v>0</v>
      </c>
      <c r="W41" s="777">
        <v>0</v>
      </c>
      <c r="X41" s="777">
        <v>0</v>
      </c>
      <c r="Y41" s="346">
        <v>2</v>
      </c>
    </row>
    <row r="42" spans="1:25" s="763" customFormat="1" ht="12" customHeight="1" x14ac:dyDescent="0.2">
      <c r="A42" s="773" t="s">
        <v>656</v>
      </c>
      <c r="B42" s="762">
        <v>0</v>
      </c>
      <c r="C42" s="762">
        <v>0</v>
      </c>
      <c r="D42" s="762">
        <v>0</v>
      </c>
      <c r="E42" s="762">
        <v>0</v>
      </c>
      <c r="F42" s="762">
        <v>0</v>
      </c>
      <c r="G42" s="762">
        <v>0</v>
      </c>
      <c r="H42" s="762">
        <v>0</v>
      </c>
      <c r="I42" s="762">
        <v>0</v>
      </c>
      <c r="J42" s="762">
        <v>0</v>
      </c>
      <c r="K42" s="348">
        <v>0</v>
      </c>
      <c r="L42" s="762">
        <v>0</v>
      </c>
      <c r="M42" s="762">
        <v>0</v>
      </c>
      <c r="N42" s="762">
        <v>0</v>
      </c>
      <c r="O42" s="762">
        <v>2</v>
      </c>
      <c r="P42" s="762">
        <v>0</v>
      </c>
      <c r="Q42" s="762">
        <v>0</v>
      </c>
      <c r="R42" s="762">
        <v>0</v>
      </c>
      <c r="S42" s="762">
        <v>0</v>
      </c>
      <c r="T42" s="762">
        <v>0</v>
      </c>
      <c r="U42" s="762">
        <v>0</v>
      </c>
      <c r="V42" s="762">
        <v>0</v>
      </c>
      <c r="W42" s="762">
        <v>0</v>
      </c>
      <c r="X42" s="762">
        <v>0</v>
      </c>
      <c r="Y42" s="348">
        <v>2</v>
      </c>
    </row>
    <row r="43" spans="1:25" s="763" customFormat="1" ht="12" customHeight="1" x14ac:dyDescent="0.2">
      <c r="A43" s="773" t="s">
        <v>726</v>
      </c>
      <c r="B43" s="762">
        <v>0</v>
      </c>
      <c r="C43" s="762">
        <v>0</v>
      </c>
      <c r="D43" s="762">
        <v>0</v>
      </c>
      <c r="E43" s="762">
        <v>0</v>
      </c>
      <c r="F43" s="762">
        <v>0</v>
      </c>
      <c r="G43" s="762">
        <v>0</v>
      </c>
      <c r="H43" s="762">
        <v>0</v>
      </c>
      <c r="I43" s="762">
        <v>0</v>
      </c>
      <c r="J43" s="762">
        <v>0</v>
      </c>
      <c r="K43" s="348">
        <v>0</v>
      </c>
      <c r="L43" s="762">
        <v>0</v>
      </c>
      <c r="M43" s="762">
        <v>0</v>
      </c>
      <c r="N43" s="762">
        <v>0</v>
      </c>
      <c r="O43" s="762">
        <v>0</v>
      </c>
      <c r="P43" s="762">
        <v>0</v>
      </c>
      <c r="Q43" s="762">
        <v>0</v>
      </c>
      <c r="R43" s="762">
        <v>0</v>
      </c>
      <c r="S43" s="762">
        <v>0</v>
      </c>
      <c r="T43" s="762">
        <v>0</v>
      </c>
      <c r="U43" s="762">
        <v>0</v>
      </c>
      <c r="V43" s="762">
        <v>0</v>
      </c>
      <c r="W43" s="762">
        <v>0</v>
      </c>
      <c r="X43" s="762">
        <v>0</v>
      </c>
      <c r="Y43" s="348">
        <v>0</v>
      </c>
    </row>
    <row r="44" spans="1:25" s="763" customFormat="1" ht="12" customHeight="1" x14ac:dyDescent="0.2">
      <c r="A44" s="773" t="s">
        <v>657</v>
      </c>
      <c r="B44" s="762">
        <v>0</v>
      </c>
      <c r="C44" s="762">
        <v>0</v>
      </c>
      <c r="D44" s="762">
        <v>0</v>
      </c>
      <c r="E44" s="762">
        <v>0</v>
      </c>
      <c r="F44" s="762">
        <v>0</v>
      </c>
      <c r="G44" s="762">
        <v>0</v>
      </c>
      <c r="H44" s="762">
        <v>0</v>
      </c>
      <c r="I44" s="762">
        <v>0</v>
      </c>
      <c r="J44" s="762">
        <v>0</v>
      </c>
      <c r="K44" s="348">
        <v>0</v>
      </c>
      <c r="L44" s="762">
        <v>0</v>
      </c>
      <c r="M44" s="762">
        <v>0</v>
      </c>
      <c r="N44" s="762">
        <v>0</v>
      </c>
      <c r="O44" s="762">
        <v>0</v>
      </c>
      <c r="P44" s="762">
        <v>0</v>
      </c>
      <c r="Q44" s="762">
        <v>0</v>
      </c>
      <c r="R44" s="762">
        <v>0</v>
      </c>
      <c r="S44" s="762">
        <v>0</v>
      </c>
      <c r="T44" s="762">
        <v>0</v>
      </c>
      <c r="U44" s="762">
        <v>0</v>
      </c>
      <c r="V44" s="762">
        <v>0</v>
      </c>
      <c r="W44" s="762">
        <v>0</v>
      </c>
      <c r="X44" s="762">
        <v>0</v>
      </c>
      <c r="Y44" s="348">
        <v>0</v>
      </c>
    </row>
    <row r="45" spans="1:25" s="763" customFormat="1" ht="12" customHeight="1" x14ac:dyDescent="0.2">
      <c r="A45" s="773" t="s">
        <v>658</v>
      </c>
      <c r="B45" s="762">
        <v>0</v>
      </c>
      <c r="C45" s="762">
        <v>0</v>
      </c>
      <c r="D45" s="762">
        <v>0</v>
      </c>
      <c r="E45" s="762">
        <v>0</v>
      </c>
      <c r="F45" s="762">
        <v>0</v>
      </c>
      <c r="G45" s="762">
        <v>0</v>
      </c>
      <c r="H45" s="762">
        <v>0</v>
      </c>
      <c r="I45" s="762">
        <v>0</v>
      </c>
      <c r="J45" s="762">
        <v>0</v>
      </c>
      <c r="K45" s="348">
        <v>0</v>
      </c>
      <c r="L45" s="762">
        <v>0</v>
      </c>
      <c r="M45" s="762">
        <v>0</v>
      </c>
      <c r="N45" s="762">
        <v>0</v>
      </c>
      <c r="O45" s="762">
        <v>0</v>
      </c>
      <c r="P45" s="762">
        <v>0</v>
      </c>
      <c r="Q45" s="762">
        <v>0</v>
      </c>
      <c r="R45" s="762">
        <v>0</v>
      </c>
      <c r="S45" s="762">
        <v>0</v>
      </c>
      <c r="T45" s="762">
        <v>0</v>
      </c>
      <c r="U45" s="762">
        <v>0</v>
      </c>
      <c r="V45" s="762">
        <v>0</v>
      </c>
      <c r="W45" s="762">
        <v>0</v>
      </c>
      <c r="X45" s="762">
        <v>0</v>
      </c>
      <c r="Y45" s="348">
        <v>0</v>
      </c>
    </row>
    <row r="46" spans="1:25" s="763" customFormat="1" ht="12" customHeight="1" x14ac:dyDescent="0.2">
      <c r="A46" s="773" t="s">
        <v>657</v>
      </c>
      <c r="B46" s="762">
        <v>0</v>
      </c>
      <c r="C46" s="762">
        <v>0</v>
      </c>
      <c r="D46" s="762">
        <v>0</v>
      </c>
      <c r="E46" s="762">
        <v>0</v>
      </c>
      <c r="F46" s="762">
        <v>0</v>
      </c>
      <c r="G46" s="762">
        <v>0</v>
      </c>
      <c r="H46" s="762">
        <v>0</v>
      </c>
      <c r="I46" s="762">
        <v>0</v>
      </c>
      <c r="J46" s="762">
        <v>0</v>
      </c>
      <c r="K46" s="348">
        <v>0</v>
      </c>
      <c r="L46" s="762">
        <v>0</v>
      </c>
      <c r="M46" s="762">
        <v>0</v>
      </c>
      <c r="N46" s="762">
        <v>0</v>
      </c>
      <c r="O46" s="762">
        <v>0</v>
      </c>
      <c r="P46" s="762">
        <v>0</v>
      </c>
      <c r="Q46" s="762">
        <v>0</v>
      </c>
      <c r="R46" s="762">
        <v>0</v>
      </c>
      <c r="S46" s="762">
        <v>0</v>
      </c>
      <c r="T46" s="762">
        <v>0</v>
      </c>
      <c r="U46" s="762">
        <v>0</v>
      </c>
      <c r="V46" s="762">
        <v>0</v>
      </c>
      <c r="W46" s="762">
        <v>0</v>
      </c>
      <c r="X46" s="762">
        <v>0</v>
      </c>
      <c r="Y46" s="348">
        <v>0</v>
      </c>
    </row>
    <row r="47" spans="1:25" s="778" customFormat="1" ht="12" customHeight="1" x14ac:dyDescent="0.2">
      <c r="A47" s="772" t="s">
        <v>659</v>
      </c>
      <c r="B47" s="777">
        <v>0</v>
      </c>
      <c r="C47" s="777">
        <v>0</v>
      </c>
      <c r="D47" s="777">
        <v>0</v>
      </c>
      <c r="E47" s="777">
        <v>0</v>
      </c>
      <c r="F47" s="777">
        <v>0</v>
      </c>
      <c r="G47" s="777">
        <v>0</v>
      </c>
      <c r="H47" s="777">
        <v>0</v>
      </c>
      <c r="I47" s="777">
        <v>0</v>
      </c>
      <c r="J47" s="777">
        <v>0</v>
      </c>
      <c r="K47" s="346">
        <v>0</v>
      </c>
      <c r="L47" s="777">
        <v>0</v>
      </c>
      <c r="M47" s="777">
        <v>0</v>
      </c>
      <c r="N47" s="777">
        <v>0</v>
      </c>
      <c r="O47" s="777">
        <v>0</v>
      </c>
      <c r="P47" s="777">
        <v>0</v>
      </c>
      <c r="Q47" s="777">
        <v>0</v>
      </c>
      <c r="R47" s="777">
        <v>0</v>
      </c>
      <c r="S47" s="777">
        <v>0</v>
      </c>
      <c r="T47" s="777">
        <v>0</v>
      </c>
      <c r="U47" s="777">
        <v>0</v>
      </c>
      <c r="V47" s="777">
        <v>0</v>
      </c>
      <c r="W47" s="777">
        <v>0</v>
      </c>
      <c r="X47" s="777">
        <v>0</v>
      </c>
      <c r="Y47" s="346">
        <v>0</v>
      </c>
    </row>
    <row r="48" spans="1:25" s="763" customFormat="1" ht="12" customHeight="1" x14ac:dyDescent="0.2">
      <c r="A48" s="773" t="s">
        <v>656</v>
      </c>
      <c r="B48" s="762">
        <v>0</v>
      </c>
      <c r="C48" s="762">
        <v>0</v>
      </c>
      <c r="D48" s="762">
        <v>0</v>
      </c>
      <c r="E48" s="762">
        <v>0</v>
      </c>
      <c r="F48" s="762">
        <v>0</v>
      </c>
      <c r="G48" s="762">
        <v>0</v>
      </c>
      <c r="H48" s="762">
        <v>0</v>
      </c>
      <c r="I48" s="762">
        <v>0</v>
      </c>
      <c r="J48" s="762">
        <v>0</v>
      </c>
      <c r="K48" s="348">
        <v>0</v>
      </c>
      <c r="L48" s="762">
        <v>0</v>
      </c>
      <c r="M48" s="762">
        <v>0</v>
      </c>
      <c r="N48" s="762">
        <v>0</v>
      </c>
      <c r="O48" s="762">
        <v>0</v>
      </c>
      <c r="P48" s="762">
        <v>0</v>
      </c>
      <c r="Q48" s="762">
        <v>0</v>
      </c>
      <c r="R48" s="762">
        <v>0</v>
      </c>
      <c r="S48" s="762">
        <v>0</v>
      </c>
      <c r="T48" s="762">
        <v>0</v>
      </c>
      <c r="U48" s="762">
        <v>0</v>
      </c>
      <c r="V48" s="762">
        <v>0</v>
      </c>
      <c r="W48" s="762">
        <v>0</v>
      </c>
      <c r="X48" s="762">
        <v>0</v>
      </c>
      <c r="Y48" s="348">
        <v>0</v>
      </c>
    </row>
    <row r="49" spans="1:25" s="763" customFormat="1" ht="12" customHeight="1" x14ac:dyDescent="0.2">
      <c r="A49" s="773" t="s">
        <v>726</v>
      </c>
      <c r="B49" s="762">
        <v>0</v>
      </c>
      <c r="C49" s="762">
        <v>0</v>
      </c>
      <c r="D49" s="762">
        <v>0</v>
      </c>
      <c r="E49" s="762">
        <v>0</v>
      </c>
      <c r="F49" s="762">
        <v>0</v>
      </c>
      <c r="G49" s="762">
        <v>0</v>
      </c>
      <c r="H49" s="762">
        <v>0</v>
      </c>
      <c r="I49" s="762">
        <v>0</v>
      </c>
      <c r="J49" s="762">
        <v>0</v>
      </c>
      <c r="K49" s="348">
        <v>0</v>
      </c>
      <c r="L49" s="762">
        <v>0</v>
      </c>
      <c r="M49" s="762">
        <v>0</v>
      </c>
      <c r="N49" s="762">
        <v>0</v>
      </c>
      <c r="O49" s="762">
        <v>0</v>
      </c>
      <c r="P49" s="762">
        <v>0</v>
      </c>
      <c r="Q49" s="762">
        <v>0</v>
      </c>
      <c r="R49" s="762">
        <v>0</v>
      </c>
      <c r="S49" s="762">
        <v>0</v>
      </c>
      <c r="T49" s="762">
        <v>0</v>
      </c>
      <c r="U49" s="762">
        <v>0</v>
      </c>
      <c r="V49" s="762">
        <v>0</v>
      </c>
      <c r="W49" s="762">
        <v>0</v>
      </c>
      <c r="X49" s="762">
        <v>0</v>
      </c>
      <c r="Y49" s="348">
        <v>0</v>
      </c>
    </row>
    <row r="50" spans="1:25" s="763" customFormat="1" ht="12" customHeight="1" x14ac:dyDescent="0.2">
      <c r="A50" s="773" t="s">
        <v>657</v>
      </c>
      <c r="B50" s="762">
        <v>0</v>
      </c>
      <c r="C50" s="762">
        <v>0</v>
      </c>
      <c r="D50" s="762">
        <v>0</v>
      </c>
      <c r="E50" s="762">
        <v>0</v>
      </c>
      <c r="F50" s="762">
        <v>0</v>
      </c>
      <c r="G50" s="762">
        <v>0</v>
      </c>
      <c r="H50" s="762">
        <v>0</v>
      </c>
      <c r="I50" s="762">
        <v>0</v>
      </c>
      <c r="J50" s="762">
        <v>0</v>
      </c>
      <c r="K50" s="348">
        <v>0</v>
      </c>
      <c r="L50" s="762">
        <v>0</v>
      </c>
      <c r="M50" s="762">
        <v>0</v>
      </c>
      <c r="N50" s="762">
        <v>0</v>
      </c>
      <c r="O50" s="762">
        <v>0</v>
      </c>
      <c r="P50" s="762">
        <v>0</v>
      </c>
      <c r="Q50" s="762">
        <v>0</v>
      </c>
      <c r="R50" s="762">
        <v>0</v>
      </c>
      <c r="S50" s="762">
        <v>0</v>
      </c>
      <c r="T50" s="762">
        <v>0</v>
      </c>
      <c r="U50" s="762">
        <v>0</v>
      </c>
      <c r="V50" s="762">
        <v>0</v>
      </c>
      <c r="W50" s="762">
        <v>0</v>
      </c>
      <c r="X50" s="762">
        <v>0</v>
      </c>
      <c r="Y50" s="348">
        <v>0</v>
      </c>
    </row>
    <row r="51" spans="1:25" s="763" customFormat="1" ht="12" customHeight="1" x14ac:dyDescent="0.2">
      <c r="A51" s="773" t="s">
        <v>658</v>
      </c>
      <c r="B51" s="762">
        <v>0</v>
      </c>
      <c r="C51" s="762">
        <v>0</v>
      </c>
      <c r="D51" s="762">
        <v>0</v>
      </c>
      <c r="E51" s="762">
        <v>0</v>
      </c>
      <c r="F51" s="762">
        <v>0</v>
      </c>
      <c r="G51" s="762">
        <v>0</v>
      </c>
      <c r="H51" s="762">
        <v>0</v>
      </c>
      <c r="I51" s="762">
        <v>0</v>
      </c>
      <c r="J51" s="762">
        <v>0</v>
      </c>
      <c r="K51" s="348">
        <v>0</v>
      </c>
      <c r="L51" s="762">
        <v>0</v>
      </c>
      <c r="M51" s="762">
        <v>0</v>
      </c>
      <c r="N51" s="762">
        <v>0</v>
      </c>
      <c r="O51" s="762">
        <v>0</v>
      </c>
      <c r="P51" s="762">
        <v>0</v>
      </c>
      <c r="Q51" s="762">
        <v>0</v>
      </c>
      <c r="R51" s="762">
        <v>0</v>
      </c>
      <c r="S51" s="762">
        <v>0</v>
      </c>
      <c r="T51" s="762">
        <v>0</v>
      </c>
      <c r="U51" s="762">
        <v>0</v>
      </c>
      <c r="V51" s="762">
        <v>0</v>
      </c>
      <c r="W51" s="762">
        <v>0</v>
      </c>
      <c r="X51" s="762">
        <v>0</v>
      </c>
      <c r="Y51" s="348">
        <v>0</v>
      </c>
    </row>
    <row r="52" spans="1:25" s="763" customFormat="1" ht="12" customHeight="1" x14ac:dyDescent="0.2">
      <c r="A52" s="773" t="s">
        <v>657</v>
      </c>
      <c r="B52" s="762">
        <v>0</v>
      </c>
      <c r="C52" s="762">
        <v>0</v>
      </c>
      <c r="D52" s="762">
        <v>0</v>
      </c>
      <c r="E52" s="762">
        <v>0</v>
      </c>
      <c r="F52" s="762">
        <v>0</v>
      </c>
      <c r="G52" s="762">
        <v>0</v>
      </c>
      <c r="H52" s="762">
        <v>0</v>
      </c>
      <c r="I52" s="762">
        <v>0</v>
      </c>
      <c r="J52" s="762">
        <v>0</v>
      </c>
      <c r="K52" s="348">
        <v>0</v>
      </c>
      <c r="L52" s="762">
        <v>0</v>
      </c>
      <c r="M52" s="762">
        <v>0</v>
      </c>
      <c r="N52" s="762">
        <v>0</v>
      </c>
      <c r="O52" s="762">
        <v>0</v>
      </c>
      <c r="P52" s="762">
        <v>0</v>
      </c>
      <c r="Q52" s="762">
        <v>0</v>
      </c>
      <c r="R52" s="762">
        <v>0</v>
      </c>
      <c r="S52" s="762">
        <v>0</v>
      </c>
      <c r="T52" s="762">
        <v>0</v>
      </c>
      <c r="U52" s="762">
        <v>0</v>
      </c>
      <c r="V52" s="762">
        <v>0</v>
      </c>
      <c r="W52" s="762">
        <v>0</v>
      </c>
      <c r="X52" s="762">
        <v>0</v>
      </c>
      <c r="Y52" s="348">
        <v>0</v>
      </c>
    </row>
    <row r="53" spans="1:25" s="778" customFormat="1" ht="12" customHeight="1" x14ac:dyDescent="0.2">
      <c r="A53" s="772" t="s">
        <v>660</v>
      </c>
      <c r="B53" s="777">
        <v>0</v>
      </c>
      <c r="C53" s="777">
        <v>0</v>
      </c>
      <c r="D53" s="777">
        <v>0</v>
      </c>
      <c r="E53" s="777">
        <v>0</v>
      </c>
      <c r="F53" s="777">
        <v>0</v>
      </c>
      <c r="G53" s="777">
        <v>0</v>
      </c>
      <c r="H53" s="777">
        <v>0</v>
      </c>
      <c r="I53" s="777">
        <v>0</v>
      </c>
      <c r="J53" s="777">
        <v>0</v>
      </c>
      <c r="K53" s="346">
        <v>0</v>
      </c>
      <c r="L53" s="777">
        <v>0</v>
      </c>
      <c r="M53" s="777">
        <v>0</v>
      </c>
      <c r="N53" s="777">
        <v>0</v>
      </c>
      <c r="O53" s="777">
        <v>102</v>
      </c>
      <c r="P53" s="777">
        <v>0</v>
      </c>
      <c r="Q53" s="777">
        <v>0</v>
      </c>
      <c r="R53" s="777">
        <v>0</v>
      </c>
      <c r="S53" s="777">
        <v>0</v>
      </c>
      <c r="T53" s="777">
        <v>0</v>
      </c>
      <c r="U53" s="777">
        <v>0</v>
      </c>
      <c r="V53" s="777">
        <v>0</v>
      </c>
      <c r="W53" s="777">
        <v>0</v>
      </c>
      <c r="X53" s="777">
        <v>0</v>
      </c>
      <c r="Y53" s="346">
        <v>102</v>
      </c>
    </row>
    <row r="54" spans="1:25" s="763" customFormat="1" ht="12" customHeight="1" x14ac:dyDescent="0.2">
      <c r="A54" s="773" t="s">
        <v>656</v>
      </c>
      <c r="B54" s="762">
        <v>0</v>
      </c>
      <c r="C54" s="762">
        <v>0</v>
      </c>
      <c r="D54" s="762">
        <v>0</v>
      </c>
      <c r="E54" s="762">
        <v>0</v>
      </c>
      <c r="F54" s="762">
        <v>0</v>
      </c>
      <c r="G54" s="762">
        <v>0</v>
      </c>
      <c r="H54" s="762">
        <v>0</v>
      </c>
      <c r="I54" s="762">
        <v>0</v>
      </c>
      <c r="J54" s="762">
        <v>0</v>
      </c>
      <c r="K54" s="348">
        <v>0</v>
      </c>
      <c r="L54" s="762">
        <v>0</v>
      </c>
      <c r="M54" s="762">
        <v>0</v>
      </c>
      <c r="N54" s="762">
        <v>0</v>
      </c>
      <c r="O54" s="762">
        <v>102</v>
      </c>
      <c r="P54" s="762">
        <v>0</v>
      </c>
      <c r="Q54" s="762">
        <v>0</v>
      </c>
      <c r="R54" s="762">
        <v>0</v>
      </c>
      <c r="S54" s="762">
        <v>0</v>
      </c>
      <c r="T54" s="762">
        <v>0</v>
      </c>
      <c r="U54" s="762">
        <v>0</v>
      </c>
      <c r="V54" s="762">
        <v>0</v>
      </c>
      <c r="W54" s="762">
        <v>0</v>
      </c>
      <c r="X54" s="762">
        <v>0</v>
      </c>
      <c r="Y54" s="348">
        <v>102</v>
      </c>
    </row>
    <row r="55" spans="1:25" s="763" customFormat="1" ht="12" customHeight="1" x14ac:dyDescent="0.2">
      <c r="A55" s="773" t="s">
        <v>726</v>
      </c>
      <c r="B55" s="762">
        <v>0</v>
      </c>
      <c r="C55" s="762">
        <v>0</v>
      </c>
      <c r="D55" s="762">
        <v>0</v>
      </c>
      <c r="E55" s="762">
        <v>0</v>
      </c>
      <c r="F55" s="762">
        <v>0</v>
      </c>
      <c r="G55" s="762">
        <v>0</v>
      </c>
      <c r="H55" s="762">
        <v>0</v>
      </c>
      <c r="I55" s="762">
        <v>0</v>
      </c>
      <c r="J55" s="762">
        <v>0</v>
      </c>
      <c r="K55" s="348">
        <v>0</v>
      </c>
      <c r="L55" s="762">
        <v>0</v>
      </c>
      <c r="M55" s="762">
        <v>0</v>
      </c>
      <c r="N55" s="762">
        <v>0</v>
      </c>
      <c r="O55" s="762">
        <v>0</v>
      </c>
      <c r="P55" s="762">
        <v>0</v>
      </c>
      <c r="Q55" s="762">
        <v>0</v>
      </c>
      <c r="R55" s="762">
        <v>0</v>
      </c>
      <c r="S55" s="762">
        <v>0</v>
      </c>
      <c r="T55" s="762">
        <v>0</v>
      </c>
      <c r="U55" s="762">
        <v>0</v>
      </c>
      <c r="V55" s="762">
        <v>0</v>
      </c>
      <c r="W55" s="762">
        <v>0</v>
      </c>
      <c r="X55" s="762">
        <v>0</v>
      </c>
      <c r="Y55" s="348">
        <v>0</v>
      </c>
    </row>
    <row r="56" spans="1:25" s="763" customFormat="1" ht="12" customHeight="1" x14ac:dyDescent="0.2">
      <c r="A56" s="773" t="s">
        <v>657</v>
      </c>
      <c r="B56" s="762">
        <v>0</v>
      </c>
      <c r="C56" s="762">
        <v>0</v>
      </c>
      <c r="D56" s="762">
        <v>0</v>
      </c>
      <c r="E56" s="762">
        <v>0</v>
      </c>
      <c r="F56" s="762">
        <v>0</v>
      </c>
      <c r="G56" s="762">
        <v>0</v>
      </c>
      <c r="H56" s="762">
        <v>0</v>
      </c>
      <c r="I56" s="762">
        <v>0</v>
      </c>
      <c r="J56" s="762">
        <v>0</v>
      </c>
      <c r="K56" s="348">
        <v>0</v>
      </c>
      <c r="L56" s="762">
        <v>0</v>
      </c>
      <c r="M56" s="762">
        <v>0</v>
      </c>
      <c r="N56" s="762">
        <v>0</v>
      </c>
      <c r="O56" s="762">
        <v>0</v>
      </c>
      <c r="P56" s="762">
        <v>0</v>
      </c>
      <c r="Q56" s="762">
        <v>0</v>
      </c>
      <c r="R56" s="762">
        <v>0</v>
      </c>
      <c r="S56" s="762">
        <v>0</v>
      </c>
      <c r="T56" s="762">
        <v>0</v>
      </c>
      <c r="U56" s="762">
        <v>0</v>
      </c>
      <c r="V56" s="762">
        <v>0</v>
      </c>
      <c r="W56" s="762">
        <v>0</v>
      </c>
      <c r="X56" s="762">
        <v>0</v>
      </c>
      <c r="Y56" s="348">
        <v>0</v>
      </c>
    </row>
    <row r="57" spans="1:25" s="342" customFormat="1" ht="12" customHeight="1" x14ac:dyDescent="0.2">
      <c r="A57" s="773" t="s">
        <v>658</v>
      </c>
      <c r="B57" s="348">
        <v>0</v>
      </c>
      <c r="C57" s="348">
        <v>0</v>
      </c>
      <c r="D57" s="348">
        <v>0</v>
      </c>
      <c r="E57" s="348">
        <v>0</v>
      </c>
      <c r="F57" s="348">
        <v>0</v>
      </c>
      <c r="G57" s="348">
        <v>0</v>
      </c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O57" s="348">
        <v>0</v>
      </c>
      <c r="P57" s="348">
        <v>0</v>
      </c>
      <c r="Q57" s="348">
        <v>0</v>
      </c>
      <c r="R57" s="348">
        <v>0</v>
      </c>
      <c r="S57" s="348">
        <v>0</v>
      </c>
      <c r="T57" s="348">
        <v>0</v>
      </c>
      <c r="U57" s="348">
        <v>0</v>
      </c>
      <c r="V57" s="348">
        <v>0</v>
      </c>
      <c r="W57" s="348">
        <v>0</v>
      </c>
      <c r="X57" s="348">
        <v>0</v>
      </c>
      <c r="Y57" s="348">
        <v>0</v>
      </c>
    </row>
    <row r="58" spans="1:25" s="342" customFormat="1" ht="12" customHeight="1" x14ac:dyDescent="0.2">
      <c r="A58" s="773" t="s">
        <v>657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0</v>
      </c>
    </row>
    <row r="59" spans="1:25" s="342" customFormat="1" ht="12" customHeight="1" x14ac:dyDescent="0.2">
      <c r="A59" s="772" t="s">
        <v>143</v>
      </c>
      <c r="B59" s="350">
        <v>0</v>
      </c>
      <c r="C59" s="350">
        <v>0</v>
      </c>
      <c r="D59" s="350">
        <v>0</v>
      </c>
      <c r="E59" s="350">
        <v>0</v>
      </c>
      <c r="F59" s="350">
        <v>0</v>
      </c>
      <c r="G59" s="350">
        <v>0</v>
      </c>
      <c r="H59" s="350">
        <v>0</v>
      </c>
      <c r="I59" s="350">
        <v>0</v>
      </c>
      <c r="J59" s="350">
        <v>0</v>
      </c>
      <c r="K59" s="350">
        <v>0</v>
      </c>
      <c r="L59" s="350">
        <v>0</v>
      </c>
      <c r="M59" s="350">
        <v>0</v>
      </c>
      <c r="N59" s="350">
        <v>0</v>
      </c>
      <c r="O59" s="350">
        <v>1</v>
      </c>
      <c r="P59" s="350">
        <v>0</v>
      </c>
      <c r="Q59" s="350">
        <v>0</v>
      </c>
      <c r="R59" s="350">
        <v>0</v>
      </c>
      <c r="S59" s="350">
        <v>0</v>
      </c>
      <c r="T59" s="350">
        <v>0</v>
      </c>
      <c r="U59" s="350">
        <v>0</v>
      </c>
      <c r="V59" s="350">
        <v>0</v>
      </c>
      <c r="W59" s="350">
        <v>0</v>
      </c>
      <c r="X59" s="350">
        <v>0</v>
      </c>
      <c r="Y59" s="346">
        <v>1</v>
      </c>
    </row>
    <row r="60" spans="1:25" s="342" customFormat="1" ht="12" customHeight="1" x14ac:dyDescent="0.2">
      <c r="A60" s="773" t="s">
        <v>656</v>
      </c>
      <c r="B60" s="348">
        <v>0</v>
      </c>
      <c r="C60" s="348">
        <v>0</v>
      </c>
      <c r="D60" s="348">
        <v>0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0</v>
      </c>
      <c r="N60" s="348">
        <v>0</v>
      </c>
      <c r="O60" s="348">
        <v>1</v>
      </c>
      <c r="P60" s="348">
        <v>0</v>
      </c>
      <c r="Q60" s="348">
        <v>0</v>
      </c>
      <c r="R60" s="348">
        <v>0</v>
      </c>
      <c r="S60" s="348">
        <v>0</v>
      </c>
      <c r="T60" s="348">
        <v>0</v>
      </c>
      <c r="U60" s="348">
        <v>0</v>
      </c>
      <c r="V60" s="348">
        <v>0</v>
      </c>
      <c r="W60" s="348">
        <v>0</v>
      </c>
      <c r="X60" s="348">
        <v>0</v>
      </c>
      <c r="Y60" s="348">
        <v>1</v>
      </c>
    </row>
    <row r="61" spans="1:25" s="342" customFormat="1" ht="12" customHeight="1" x14ac:dyDescent="0.2">
      <c r="A61" s="773" t="s">
        <v>726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O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</row>
    <row r="62" spans="1:25" s="342" customFormat="1" ht="12" customHeight="1" x14ac:dyDescent="0.2">
      <c r="A62" s="773" t="s">
        <v>657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0</v>
      </c>
    </row>
    <row r="63" spans="1:25" s="342" customFormat="1" ht="12" customHeight="1" x14ac:dyDescent="0.2">
      <c r="A63" s="773" t="s">
        <v>658</v>
      </c>
      <c r="B63" s="348">
        <v>0</v>
      </c>
      <c r="C63" s="348">
        <v>0</v>
      </c>
      <c r="D63" s="348">
        <v>0</v>
      </c>
      <c r="E63" s="348">
        <v>0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0</v>
      </c>
      <c r="N63" s="348">
        <v>0</v>
      </c>
      <c r="O63" s="348">
        <v>0</v>
      </c>
      <c r="P63" s="348">
        <v>0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>
        <v>0</v>
      </c>
      <c r="X63" s="348">
        <v>0</v>
      </c>
      <c r="Y63" s="348">
        <v>0</v>
      </c>
    </row>
    <row r="64" spans="1:25" s="342" customFormat="1" ht="12" customHeight="1" x14ac:dyDescent="0.2">
      <c r="A64" s="773" t="s">
        <v>657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0</v>
      </c>
    </row>
    <row r="65" spans="1:25" s="347" customFormat="1" ht="12" customHeight="1" x14ac:dyDescent="0.2">
      <c r="A65" s="772" t="s">
        <v>144</v>
      </c>
      <c r="B65" s="346">
        <v>0</v>
      </c>
      <c r="C65" s="346">
        <v>0</v>
      </c>
      <c r="D65" s="346">
        <v>0</v>
      </c>
      <c r="E65" s="346">
        <v>0</v>
      </c>
      <c r="F65" s="346">
        <v>0</v>
      </c>
      <c r="G65" s="346">
        <v>0</v>
      </c>
      <c r="H65" s="346">
        <v>0</v>
      </c>
      <c r="I65" s="346">
        <v>0</v>
      </c>
      <c r="J65" s="346">
        <v>0</v>
      </c>
      <c r="K65" s="346">
        <v>0</v>
      </c>
      <c r="L65" s="346">
        <v>0</v>
      </c>
      <c r="M65" s="346">
        <v>0</v>
      </c>
      <c r="N65" s="346">
        <v>0</v>
      </c>
      <c r="O65" s="346">
        <v>55</v>
      </c>
      <c r="P65" s="346">
        <v>0</v>
      </c>
      <c r="Q65" s="346">
        <v>0</v>
      </c>
      <c r="R65" s="346">
        <v>0</v>
      </c>
      <c r="S65" s="346">
        <v>0</v>
      </c>
      <c r="T65" s="346">
        <v>0</v>
      </c>
      <c r="U65" s="346">
        <v>0</v>
      </c>
      <c r="V65" s="346">
        <v>0</v>
      </c>
      <c r="W65" s="346">
        <v>0</v>
      </c>
      <c r="X65" s="346">
        <v>0</v>
      </c>
      <c r="Y65" s="346">
        <v>55</v>
      </c>
    </row>
    <row r="66" spans="1:25" s="342" customFormat="1" ht="12" customHeight="1" x14ac:dyDescent="0.2">
      <c r="A66" s="773" t="s">
        <v>656</v>
      </c>
      <c r="B66" s="348">
        <v>0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O66" s="348">
        <v>55</v>
      </c>
      <c r="P66" s="348">
        <v>0</v>
      </c>
      <c r="Q66" s="348">
        <v>0</v>
      </c>
      <c r="R66" s="348">
        <v>0</v>
      </c>
      <c r="S66" s="348">
        <v>0</v>
      </c>
      <c r="T66" s="348">
        <v>0</v>
      </c>
      <c r="U66" s="348">
        <v>0</v>
      </c>
      <c r="V66" s="348">
        <v>0</v>
      </c>
      <c r="W66" s="348">
        <v>0</v>
      </c>
      <c r="X66" s="348">
        <v>0</v>
      </c>
      <c r="Y66" s="348">
        <v>55</v>
      </c>
    </row>
    <row r="67" spans="1:25" s="342" customFormat="1" ht="12" customHeight="1" x14ac:dyDescent="0.2">
      <c r="A67" s="773" t="s">
        <v>726</v>
      </c>
      <c r="B67" s="348">
        <v>0</v>
      </c>
      <c r="C67" s="348">
        <v>0</v>
      </c>
      <c r="D67" s="348">
        <v>0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0</v>
      </c>
      <c r="L67" s="348">
        <v>0</v>
      </c>
      <c r="M67" s="348">
        <v>0</v>
      </c>
      <c r="N67" s="348">
        <v>0</v>
      </c>
      <c r="O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0</v>
      </c>
    </row>
    <row r="68" spans="1:25" s="342" customFormat="1" ht="12" customHeight="1" x14ac:dyDescent="0.2">
      <c r="A68" s="773" t="s">
        <v>657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O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</row>
    <row r="69" spans="1:25" s="342" customFormat="1" ht="12" customHeight="1" x14ac:dyDescent="0.2">
      <c r="A69" s="773" t="s">
        <v>658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</row>
    <row r="70" spans="1:25" s="342" customFormat="1" ht="12" customHeight="1" thickBot="1" x14ac:dyDescent="0.25">
      <c r="A70" s="773" t="s">
        <v>657</v>
      </c>
      <c r="B70" s="348">
        <v>0</v>
      </c>
      <c r="C70" s="348">
        <v>0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0</v>
      </c>
    </row>
    <row r="71" spans="1:25" s="779" customFormat="1" ht="12" customHeight="1" thickTop="1" x14ac:dyDescent="0.2">
      <c r="A71" s="1393" t="s">
        <v>3892</v>
      </c>
      <c r="B71" s="1394">
        <v>3255</v>
      </c>
      <c r="C71" s="1394">
        <v>25204</v>
      </c>
      <c r="D71" s="1394">
        <v>239302</v>
      </c>
      <c r="E71" s="1394">
        <v>15</v>
      </c>
      <c r="F71" s="1394">
        <v>81</v>
      </c>
      <c r="G71" s="1394">
        <v>1160</v>
      </c>
      <c r="H71" s="1394">
        <v>8073</v>
      </c>
      <c r="I71" s="1394">
        <v>577</v>
      </c>
      <c r="J71" s="1394">
        <v>3305</v>
      </c>
      <c r="K71" s="1395">
        <v>27867</v>
      </c>
      <c r="L71" s="1394">
        <v>248607</v>
      </c>
      <c r="M71" s="1394">
        <v>273227</v>
      </c>
      <c r="N71" s="1394">
        <v>983631</v>
      </c>
      <c r="O71" s="1394">
        <v>62594</v>
      </c>
      <c r="P71" s="1394">
        <v>29682</v>
      </c>
      <c r="Q71" s="1394">
        <v>23547</v>
      </c>
      <c r="R71" s="1394">
        <v>7164</v>
      </c>
      <c r="S71" s="1394">
        <v>5374</v>
      </c>
      <c r="T71" s="1394">
        <v>12768</v>
      </c>
      <c r="U71" s="1394">
        <v>21538</v>
      </c>
      <c r="V71" s="1394">
        <v>36917</v>
      </c>
      <c r="W71" s="1394">
        <v>140636</v>
      </c>
      <c r="X71" s="1394">
        <v>3652</v>
      </c>
      <c r="Y71" s="1395">
        <v>2158176</v>
      </c>
    </row>
    <row r="72" spans="1:25" s="778" customFormat="1" ht="12" customHeight="1" x14ac:dyDescent="0.2">
      <c r="A72" s="776" t="s">
        <v>655</v>
      </c>
      <c r="B72" s="777">
        <f t="shared" ref="B72:X72" si="0">B73+B74+B76</f>
        <v>387</v>
      </c>
      <c r="C72" s="777">
        <f t="shared" si="0"/>
        <v>4282</v>
      </c>
      <c r="D72" s="777">
        <f t="shared" si="0"/>
        <v>96491</v>
      </c>
      <c r="E72" s="777">
        <f t="shared" si="0"/>
        <v>15</v>
      </c>
      <c r="F72" s="777">
        <f t="shared" si="0"/>
        <v>81</v>
      </c>
      <c r="G72" s="777">
        <f t="shared" si="0"/>
        <v>362</v>
      </c>
      <c r="H72" s="777">
        <f t="shared" si="0"/>
        <v>2564</v>
      </c>
      <c r="I72" s="777">
        <f t="shared" si="0"/>
        <v>550</v>
      </c>
      <c r="J72" s="777">
        <f t="shared" si="0"/>
        <v>357</v>
      </c>
      <c r="K72" s="346">
        <f t="shared" si="0"/>
        <v>12053</v>
      </c>
      <c r="L72" s="777">
        <f t="shared" si="0"/>
        <v>192748</v>
      </c>
      <c r="M72" s="777">
        <f t="shared" si="0"/>
        <v>24222</v>
      </c>
      <c r="N72" s="777">
        <f t="shared" si="0"/>
        <v>493306</v>
      </c>
      <c r="O72" s="777">
        <f t="shared" si="0"/>
        <v>9964</v>
      </c>
      <c r="P72" s="777">
        <f t="shared" si="0"/>
        <v>18572</v>
      </c>
      <c r="Q72" s="777">
        <f t="shared" si="0"/>
        <v>6414</v>
      </c>
      <c r="R72" s="777">
        <f t="shared" si="0"/>
        <v>7146</v>
      </c>
      <c r="S72" s="777">
        <f t="shared" si="0"/>
        <v>149</v>
      </c>
      <c r="T72" s="777">
        <f t="shared" si="0"/>
        <v>2472</v>
      </c>
      <c r="U72" s="777">
        <f t="shared" si="0"/>
        <v>21536</v>
      </c>
      <c r="V72" s="777">
        <f t="shared" si="0"/>
        <v>30243</v>
      </c>
      <c r="W72" s="777">
        <f t="shared" si="0"/>
        <v>9666</v>
      </c>
      <c r="X72" s="777">
        <f t="shared" si="0"/>
        <v>3652</v>
      </c>
      <c r="Y72" s="346">
        <f t="shared" ref="Y72:Y101" si="1">SUM(B72:X72)</f>
        <v>937232</v>
      </c>
    </row>
    <row r="73" spans="1:25" s="763" customFormat="1" ht="12" customHeight="1" x14ac:dyDescent="0.2">
      <c r="A73" s="773" t="s">
        <v>656</v>
      </c>
      <c r="B73" s="762">
        <f>T48A!B12+T48A!B43+T48B!B12+T48B!B43+T48C!B11+T48C!B42+T48C!B73+T48D!B11+T48D!B42</f>
        <v>292</v>
      </c>
      <c r="C73" s="762">
        <f>T48A!C12+T48A!C43+T48B!C12+T48B!C43+T48C!C11+T48C!C42+T48C!C73+T48D!C11+T48D!C42</f>
        <v>4223</v>
      </c>
      <c r="D73" s="762">
        <f>T48A!D12+T48A!D43+T48B!D12+T48B!D43+T48C!D11+T48C!D42+T48C!D73+T48D!D11+T48D!D42</f>
        <v>96478</v>
      </c>
      <c r="E73" s="762">
        <f>T48A!E12+T48A!E43+T48B!E12+T48B!E43+T48C!E11+T48C!E42+T48C!E73+T48D!E11+T48D!E42</f>
        <v>0</v>
      </c>
      <c r="F73" s="762">
        <f>T48A!F12+T48A!F43+T48B!F12+T48B!F43+T48C!F11+T48C!F42+T48C!F73+T48D!F11+T48D!F42</f>
        <v>81</v>
      </c>
      <c r="G73" s="762">
        <f>T48A!G12+T48A!G43+T48B!G12+T48B!G43+T48C!G11+T48C!G42+T48C!G73+T48D!G11+T48D!G42</f>
        <v>362</v>
      </c>
      <c r="H73" s="762">
        <f>T48A!H12+T48A!H43+T48B!H12+T48B!H43+T48C!H11+T48C!H42+T48C!H73+T48D!H11+T48D!H42</f>
        <v>2427</v>
      </c>
      <c r="I73" s="762">
        <f>T48A!I12+T48A!I43+T48B!I12+T48B!I43+T48C!I11+T48C!I42+T48C!I73+T48D!I11+T48D!I42</f>
        <v>543</v>
      </c>
      <c r="J73" s="762">
        <f>T48A!J12+T48A!J43+T48B!J12+T48B!J43+T48C!J11+T48C!J42+T48C!J73+T48D!J11+T48D!J42</f>
        <v>354</v>
      </c>
      <c r="K73" s="348">
        <f>T48A!K12+T48A!K43+T48B!K12+T48B!K43+T48C!K11+T48C!K42+T48C!K73+T48D!K11+T48D!K42</f>
        <v>12049</v>
      </c>
      <c r="L73" s="762">
        <f>T48A!L12+T48A!L43+T48B!L12+T48B!L43+T48C!L11+T48C!L42+T48C!L73+T48D!L11+T48D!L42</f>
        <v>192502</v>
      </c>
      <c r="M73" s="762">
        <f>T48A!M12+T48A!M43+T48B!M12+T48B!M43+T48C!M11+T48C!M42+T48C!M73+T48D!M11+T48D!M42</f>
        <v>24101</v>
      </c>
      <c r="N73" s="762">
        <f>T48A!N12+T48A!N43+T48B!N12+T48B!N43+T48C!N11+T48C!N42+T48C!N73+T48D!N11+T48D!N42</f>
        <v>493205</v>
      </c>
      <c r="O73" s="762">
        <f>T48A!O12+T48A!O43+T48B!O12+T48B!O43+T48C!O11+T48C!O42+T48C!O73+T48D!O11+T48D!O42</f>
        <v>9726</v>
      </c>
      <c r="P73" s="762">
        <f>T48A!P12+T48A!P43+T48B!P12+T48B!P43+T48C!P11+T48C!P42+T48C!P73+T48D!P11+T48D!P42</f>
        <v>18544</v>
      </c>
      <c r="Q73" s="762">
        <f>T48A!Q12+T48A!Q43+T48B!Q12+T48B!Q43+T48C!Q11+T48C!Q42+T48C!Q73+T48D!Q11+T48D!Q42</f>
        <v>6414</v>
      </c>
      <c r="R73" s="762">
        <f>T48A!R12+T48A!R43+T48B!R12+T48B!R43+T48C!R11+T48C!R42+T48C!R73+T48D!R11+T48D!R42</f>
        <v>7099</v>
      </c>
      <c r="S73" s="762">
        <f>T48A!S12+T48A!S43+T48B!S12+T48B!S43+T48C!S11+T48C!S42+T48C!S73+T48D!S11+T48D!S42</f>
        <v>149</v>
      </c>
      <c r="T73" s="762">
        <f>T48A!T12+T48A!T43+T48B!T12+T48B!T43+T48C!T11+T48C!T42+T48C!T73+T48D!T11+T48D!T42</f>
        <v>2373</v>
      </c>
      <c r="U73" s="762">
        <f>T48A!U12+T48A!U43+T48B!U12+T48B!U43+T48C!U11+T48C!U42+T48C!U73+T48D!U11+T48D!U42</f>
        <v>21524</v>
      </c>
      <c r="V73" s="762">
        <f>T48A!V12+T48A!V43+T48B!V12+T48B!V43+T48C!V11+T48C!V42+T48C!V73+T48D!V11+T48D!V42</f>
        <v>30208</v>
      </c>
      <c r="W73" s="762">
        <f>T48A!W12+T48A!W43+T48B!W12+T48B!W43+T48C!W11+T48C!W42+T48C!W73+T48D!W11+T48D!W42</f>
        <v>9666</v>
      </c>
      <c r="X73" s="762">
        <f>T48A!X12+T48A!X43+T48B!X12+T48B!X43+T48C!X11+T48C!X42+T48C!X73+T48D!X11+T48D!X42</f>
        <v>3625</v>
      </c>
      <c r="Y73" s="348">
        <f t="shared" si="1"/>
        <v>935945</v>
      </c>
    </row>
    <row r="74" spans="1:25" s="763" customFormat="1" ht="12" customHeight="1" x14ac:dyDescent="0.2">
      <c r="A74" s="773" t="s">
        <v>726</v>
      </c>
      <c r="B74" s="762">
        <f>T48A!B13+T48A!B44+T48B!B13+T48B!B44+T48C!B12+T48C!B43+T48C!B74+T48D!B12+T48D!B43</f>
        <v>95</v>
      </c>
      <c r="C74" s="762">
        <f>T48A!C13+T48A!C44+T48B!C13+T48B!C44+T48C!C12+T48C!C43+T48C!C74+T48D!C12+T48D!C43</f>
        <v>59</v>
      </c>
      <c r="D74" s="762">
        <f>T48A!D13+T48A!D44+T48B!D13+T48B!D44+T48C!D12+T48C!D43+T48C!D74+T48D!D12+T48D!D43</f>
        <v>12</v>
      </c>
      <c r="E74" s="762">
        <f>T48A!E13+T48A!E44+T48B!E13+T48B!E44+T48C!E12+T48C!E43+T48C!E74+T48D!E12+T48D!E43</f>
        <v>0</v>
      </c>
      <c r="F74" s="762">
        <f>T48A!F13+T48A!F44+T48B!F13+T48B!F44+T48C!F12+T48C!F43+T48C!F74+T48D!F12+T48D!F43</f>
        <v>0</v>
      </c>
      <c r="G74" s="762">
        <f>T48A!G13+T48A!G44+T48B!G13+T48B!G44+T48C!G12+T48C!G43+T48C!G74+T48D!G12+T48D!G43</f>
        <v>0</v>
      </c>
      <c r="H74" s="762">
        <f>T48A!H13+T48A!H44+T48B!H13+T48B!H44+T48C!H12+T48C!H43+T48C!H74+T48D!H12+T48D!H43</f>
        <v>137</v>
      </c>
      <c r="I74" s="762">
        <f>T48A!I13+T48A!I44+T48B!I13+T48B!I44+T48C!I12+T48C!I43+T48C!I74+T48D!I12+T48D!I43</f>
        <v>1</v>
      </c>
      <c r="J74" s="762">
        <f>T48A!J13+T48A!J44+T48B!J13+T48B!J44+T48C!J12+T48C!J43+T48C!J74+T48D!J12+T48D!J43</f>
        <v>3</v>
      </c>
      <c r="K74" s="348">
        <f>T48A!K13+T48A!K44+T48B!K13+T48B!K44+T48C!K12+T48C!K43+T48C!K74+T48D!K12+T48D!K43</f>
        <v>0</v>
      </c>
      <c r="L74" s="762">
        <f>T48A!L13+T48A!L44+T48B!L13+T48B!L44+T48C!L12+T48C!L43+T48C!L74+T48D!L12+T48D!L43</f>
        <v>246</v>
      </c>
      <c r="M74" s="762">
        <f>T48A!M13+T48A!M44+T48B!M13+T48B!M44+T48C!M12+T48C!M43+T48C!M74+T48D!M12+T48D!M43</f>
        <v>111</v>
      </c>
      <c r="N74" s="762">
        <f>T48A!N13+T48A!N44+T48B!N13+T48B!N44+T48C!N12+T48C!N43+T48C!N74+T48D!N12+T48D!N43</f>
        <v>99</v>
      </c>
      <c r="O74" s="762">
        <f>T48A!O13+T48A!O44+T48B!O13+T48B!O44+T48C!O12+T48C!O43+T48C!O74+T48D!O12+T48D!O43</f>
        <v>0</v>
      </c>
      <c r="P74" s="762">
        <f>T48A!P13+T48A!P44+T48B!P13+T48B!P44+T48C!P12+T48C!P43+T48C!P74+T48D!P12+T48D!P43</f>
        <v>0</v>
      </c>
      <c r="Q74" s="762">
        <f>T48A!Q13+T48A!Q44+T48B!Q13+T48B!Q44+T48C!Q12+T48C!Q43+T48C!Q74+T48D!Q12+T48D!Q43</f>
        <v>0</v>
      </c>
      <c r="R74" s="762">
        <f>T48A!R13+T48A!R44+T48B!R13+T48B!R44+T48C!R12+T48C!R43+T48C!R74+T48D!R12+T48D!R43</f>
        <v>11</v>
      </c>
      <c r="S74" s="762">
        <f>T48A!S13+T48A!S44+T48B!S13+T48B!S44+T48C!S12+T48C!S43+T48C!S74+T48D!S12+T48D!S43</f>
        <v>0</v>
      </c>
      <c r="T74" s="762">
        <f>T48A!T13+T48A!T44+T48B!T13+T48B!T44+T48C!T12+T48C!T43+T48C!T74+T48D!T12+T48D!T43</f>
        <v>0</v>
      </c>
      <c r="U74" s="762">
        <f>T48A!U13+T48A!U44+T48B!U13+T48B!U44+T48C!U12+T48C!U43+T48C!U74+T48D!U12+T48D!U43</f>
        <v>0</v>
      </c>
      <c r="V74" s="762">
        <f>T48A!V13+T48A!V44+T48B!V13+T48B!V44+T48C!V12+T48C!V43+T48C!V74+T48D!V12+T48D!V43</f>
        <v>0</v>
      </c>
      <c r="W74" s="762">
        <f>T48A!W13+T48A!W44+T48B!W13+T48B!W44+T48C!W12+T48C!W43+T48C!W74+T48D!W12+T48D!W43</f>
        <v>0</v>
      </c>
      <c r="X74" s="762">
        <f>T48A!X13+T48A!X44+T48B!X13+T48B!X44+T48C!X12+T48C!X43+T48C!X74+T48D!X12+T48D!X43</f>
        <v>16</v>
      </c>
      <c r="Y74" s="348">
        <f t="shared" si="1"/>
        <v>790</v>
      </c>
    </row>
    <row r="75" spans="1:25" s="763" customFormat="1" ht="12" customHeight="1" x14ac:dyDescent="0.2">
      <c r="A75" s="773" t="s">
        <v>657</v>
      </c>
      <c r="B75" s="762">
        <f>T48A!B14+T48A!B45+T48B!B14+T48B!B45+T48C!B13+T48C!B44+T48C!B75+T48D!B13+T48D!B44</f>
        <v>12652</v>
      </c>
      <c r="C75" s="762">
        <f>T48A!C14+T48A!C45+T48B!C14+T48B!C45+T48C!C13+T48C!C44+T48C!C75+T48D!C13+T48D!C44</f>
        <v>6356</v>
      </c>
      <c r="D75" s="762">
        <f>T48A!D14+T48A!D45+T48B!D14+T48B!D45+T48C!D13+T48C!D44+T48C!D75+T48D!D13+T48D!D44</f>
        <v>2070</v>
      </c>
      <c r="E75" s="762">
        <f>T48A!E14+T48A!E45+T48B!E14+T48B!E45+T48C!E13+T48C!E44+T48C!E75+T48D!E13+T48D!E44</f>
        <v>0</v>
      </c>
      <c r="F75" s="762">
        <f>T48A!F14+T48A!F45+T48B!F14+T48B!F45+T48C!F13+T48C!F44+T48C!F75+T48D!F13+T48D!F44</f>
        <v>0</v>
      </c>
      <c r="G75" s="762">
        <f>T48A!G14+T48A!G45+T48B!G14+T48B!G45+T48C!G13+T48C!G44+T48C!G75+T48D!G13+T48D!G44</f>
        <v>0</v>
      </c>
      <c r="H75" s="762">
        <f>T48A!H14+T48A!H45+T48B!H14+T48B!H45+T48C!H13+T48C!H44+T48C!H75+T48D!H13+T48D!H44</f>
        <v>137</v>
      </c>
      <c r="I75" s="762">
        <f>T48A!I14+T48A!I45+T48B!I14+T48B!I45+T48C!I13+T48C!I44+T48C!I75+T48D!I13+T48D!I44</f>
        <v>2318</v>
      </c>
      <c r="J75" s="762">
        <f>T48A!J14+T48A!J45+T48B!J14+T48B!J45+T48C!J13+T48C!J44+T48C!J75+T48D!J13+T48D!J44</f>
        <v>77065</v>
      </c>
      <c r="K75" s="348">
        <f>T48A!K14+T48A!K45+T48B!K14+T48B!K45+T48C!K13+T48C!K44+T48C!K75+T48D!K13+T48D!K44</f>
        <v>0</v>
      </c>
      <c r="L75" s="762">
        <f>T48A!L14+T48A!L45+T48B!L14+T48B!L45+T48C!L13+T48C!L44+T48C!L75+T48D!L13+T48D!L44</f>
        <v>0</v>
      </c>
      <c r="M75" s="762">
        <f>T48A!M14+T48A!M45+T48B!M14+T48B!M45+T48C!M13+T48C!M44+T48C!M75+T48D!M13+T48D!M44</f>
        <v>359327</v>
      </c>
      <c r="N75" s="762">
        <f>T48A!N14+T48A!N45+T48B!N14+T48B!N45+T48C!N13+T48C!N44+T48C!N75+T48D!N13+T48D!N44</f>
        <v>20120</v>
      </c>
      <c r="O75" s="762">
        <f>T48A!O14+T48A!O45+T48B!O14+T48B!O45+T48C!O13+T48C!O44+T48C!O75+T48D!O13+T48D!O44</f>
        <v>0</v>
      </c>
      <c r="P75" s="762">
        <f>T48A!P14+T48A!P45+T48B!P14+T48B!P45+T48C!P13+T48C!P44+T48C!P75+T48D!P13+T48D!P44</f>
        <v>0</v>
      </c>
      <c r="Q75" s="762">
        <f>T48A!Q14+T48A!Q45+T48B!Q14+T48B!Q45+T48C!Q13+T48C!Q44+T48C!Q75+T48D!Q13+T48D!Q44</f>
        <v>9436</v>
      </c>
      <c r="R75" s="762">
        <f>T48A!R14+T48A!R45+T48B!R14+T48B!R45+T48C!R13+T48C!R44+T48C!R75+T48D!R13+T48D!R44</f>
        <v>12127</v>
      </c>
      <c r="S75" s="762">
        <f>T48A!S14+T48A!S45+T48B!S14+T48B!S45+T48C!S13+T48C!S44+T48C!S75+T48D!S13+T48D!S44</f>
        <v>1524231</v>
      </c>
      <c r="T75" s="762">
        <f>T48A!T14+T48A!T45+T48B!T14+T48B!T45+T48C!T13+T48C!T44+T48C!T75+T48D!T13+T48D!T44</f>
        <v>0</v>
      </c>
      <c r="U75" s="762">
        <f>T48A!U14+T48A!U45+T48B!U14+T48B!U45+T48C!U13+T48C!U44+T48C!U75+T48D!U13+T48D!U44</f>
        <v>0</v>
      </c>
      <c r="V75" s="762">
        <f>T48A!V14+T48A!V45+T48B!V14+T48B!V45+T48C!V13+T48C!V44+T48C!V75+T48D!V13+T48D!V44</f>
        <v>0</v>
      </c>
      <c r="W75" s="762">
        <f>T48A!W14+T48A!W45+T48B!W14+T48B!W45+T48C!W13+T48C!W44+T48C!W75+T48D!W13+T48D!W44</f>
        <v>1053435</v>
      </c>
      <c r="X75" s="762">
        <f>T48A!X14+T48A!X45+T48B!X14+T48B!X45+T48C!X13+T48C!X44+T48C!X75+T48D!X13+T48D!X44</f>
        <v>6416</v>
      </c>
      <c r="Y75" s="348">
        <f t="shared" si="1"/>
        <v>3085690</v>
      </c>
    </row>
    <row r="76" spans="1:25" s="763" customFormat="1" ht="12" customHeight="1" x14ac:dyDescent="0.2">
      <c r="A76" s="773" t="s">
        <v>658</v>
      </c>
      <c r="B76" s="762">
        <f>T48A!B15+T48A!B46+T48B!B15+T48B!B46+T48C!B14+T48C!B45+T48C!B76+T48D!B14+T48D!B45</f>
        <v>0</v>
      </c>
      <c r="C76" s="762">
        <f>T48A!C15+T48A!C46+T48B!C15+T48B!C46+T48C!C14+T48C!C45+T48C!C76+T48D!C14+T48D!C45</f>
        <v>0</v>
      </c>
      <c r="D76" s="762">
        <f>T48A!D15+T48A!D46+T48B!D15+T48B!D46+T48C!D14+T48C!D45+T48C!D76+T48D!D14+T48D!D45</f>
        <v>1</v>
      </c>
      <c r="E76" s="762">
        <f>T48A!E15+T48A!E46+T48B!E15+T48B!E46+T48C!E14+T48C!E45+T48C!E76+T48D!E14+T48D!E45</f>
        <v>15</v>
      </c>
      <c r="F76" s="762">
        <f>T48A!F15+T48A!F46+T48B!F15+T48B!F46+T48C!F14+T48C!F45+T48C!F76+T48D!F14+T48D!F45</f>
        <v>0</v>
      </c>
      <c r="G76" s="762">
        <f>T48A!G15+T48A!G46+T48B!G15+T48B!G46+T48C!G14+T48C!G45+T48C!G76+T48D!G14+T48D!G45</f>
        <v>0</v>
      </c>
      <c r="H76" s="762">
        <f>T48A!H15+T48A!H46+T48B!H15+T48B!H46+T48C!H14+T48C!H45+T48C!H76+T48D!H14+T48D!H45</f>
        <v>0</v>
      </c>
      <c r="I76" s="762">
        <f>T48A!I15+T48A!I46+T48B!I15+T48B!I46+T48C!I14+T48C!I45+T48C!I76+T48D!I14+T48D!I45</f>
        <v>6</v>
      </c>
      <c r="J76" s="762">
        <f>T48A!J15+T48A!J46+T48B!J15+T48B!J46+T48C!J14+T48C!J45+T48C!J76+T48D!J14+T48D!J45</f>
        <v>0</v>
      </c>
      <c r="K76" s="348">
        <f>T48A!K15+T48A!K46+T48B!K15+T48B!K46+T48C!K14+T48C!K45+T48C!K76+T48D!K14+T48D!K45</f>
        <v>4</v>
      </c>
      <c r="L76" s="762">
        <f>T48A!L15+T48A!L46+T48B!L15+T48B!L46+T48C!L14+T48C!L45+T48C!L76+T48D!L14+T48D!L45</f>
        <v>0</v>
      </c>
      <c r="M76" s="762">
        <f>T48A!M15+T48A!M46+T48B!M15+T48B!M46+T48C!M14+T48C!M45+T48C!M76+T48D!M14+T48D!M45</f>
        <v>10</v>
      </c>
      <c r="N76" s="762">
        <f>T48A!N15+T48A!N46+T48B!N15+T48B!N46+T48C!N14+T48C!N45+T48C!N76+T48D!N14+T48D!N45</f>
        <v>2</v>
      </c>
      <c r="O76" s="762">
        <f>T48A!O15+T48A!O46+T48B!O15+T48B!O46+T48C!O14+T48C!O45+T48C!O76+T48D!O14+T48D!O45</f>
        <v>238</v>
      </c>
      <c r="P76" s="762">
        <f>T48A!P15+T48A!P46+T48B!P15+T48B!P46+T48C!P14+T48C!P45+T48C!P76+T48D!P14+T48D!P45</f>
        <v>28</v>
      </c>
      <c r="Q76" s="762">
        <f>T48A!Q15+T48A!Q46+T48B!Q15+T48B!Q46+T48C!Q14+T48C!Q45+T48C!Q76+T48D!Q14+T48D!Q45</f>
        <v>0</v>
      </c>
      <c r="R76" s="762">
        <f>T48A!R15+T48A!R46+T48B!R15+T48B!R46+T48C!R14+T48C!R45+T48C!R76+T48D!R14+T48D!R45</f>
        <v>36</v>
      </c>
      <c r="S76" s="762">
        <f>T48A!S15+T48A!S46+T48B!S15+T48B!S46+T48C!S14+T48C!S45+T48C!S76+T48D!S14+T48D!S45</f>
        <v>0</v>
      </c>
      <c r="T76" s="762">
        <f>T48A!T15+T48A!T46+T48B!T15+T48B!T46+T48C!T14+T48C!T45+T48C!T76+T48D!T14+T48D!T45</f>
        <v>99</v>
      </c>
      <c r="U76" s="762">
        <f>T48A!U15+T48A!U46+T48B!U15+T48B!U46+T48C!U14+T48C!U45+T48C!U76+T48D!U14+T48D!U45</f>
        <v>12</v>
      </c>
      <c r="V76" s="762">
        <f>T48A!V15+T48A!V46+T48B!V15+T48B!V46+T48C!V14+T48C!V45+T48C!V76+T48D!V14+T48D!V45</f>
        <v>35</v>
      </c>
      <c r="W76" s="762">
        <f>T48A!W15+T48A!W46+T48B!W15+T48B!W46+T48C!W14+T48C!W45+T48C!W76+T48D!W14+T48D!W45</f>
        <v>0</v>
      </c>
      <c r="X76" s="762">
        <f>T48A!X15+T48A!X46+T48B!X15+T48B!X46+T48C!X14+T48C!X45+T48C!X76+T48D!X14+T48D!X45</f>
        <v>11</v>
      </c>
      <c r="Y76" s="348">
        <f t="shared" si="1"/>
        <v>497</v>
      </c>
    </row>
    <row r="77" spans="1:25" s="763" customFormat="1" ht="12" customHeight="1" x14ac:dyDescent="0.2">
      <c r="A77" s="773" t="s">
        <v>657</v>
      </c>
      <c r="B77" s="762">
        <f>T48A!B16+T48A!B47+T48B!B16+T48B!B47+T48C!B15+T48C!B46+T48C!B77+T48D!B15+T48D!B46</f>
        <v>0</v>
      </c>
      <c r="C77" s="762">
        <f>T48A!C16+T48A!C47+T48B!C16+T48B!C47+T48C!C15+T48C!C46+T48C!C77+T48D!C15+T48D!C46</f>
        <v>0</v>
      </c>
      <c r="D77" s="762">
        <f>T48A!D16+T48A!D47+T48B!D16+T48B!D47+T48C!D15+T48C!D46+T48C!D77+T48D!D15+T48D!D46</f>
        <v>34481</v>
      </c>
      <c r="E77" s="762">
        <f>T48A!E16+T48A!E47+T48B!E16+T48B!E47+T48C!E15+T48C!E46+T48C!E77+T48D!E15+T48D!E46</f>
        <v>270461</v>
      </c>
      <c r="F77" s="762">
        <f>T48A!F16+T48A!F47+T48B!F16+T48B!F47+T48C!F15+T48C!F46+T48C!F77+T48D!F15+T48D!F46</f>
        <v>0</v>
      </c>
      <c r="G77" s="762">
        <f>T48A!G16+T48A!G47+T48B!G16+T48B!G47+T48C!G15+T48C!G46+T48C!G77+T48D!G15+T48D!G46</f>
        <v>132040</v>
      </c>
      <c r="H77" s="762">
        <f>T48A!H16+T48A!H47+T48B!H16+T48B!H47+T48C!H15+T48C!H46+T48C!H77+T48D!H15+T48D!H46</f>
        <v>0</v>
      </c>
      <c r="I77" s="762">
        <f>T48A!I16+T48A!I47+T48B!I16+T48B!I47+T48C!I15+T48C!I46+T48C!I77+T48D!I15+T48D!I46</f>
        <v>1409602</v>
      </c>
      <c r="J77" s="762">
        <f>T48A!J16+T48A!J47+T48B!J16+T48B!J47+T48C!J15+T48C!J46+T48C!J77+T48D!J15+T48D!J46</f>
        <v>0</v>
      </c>
      <c r="K77" s="348">
        <f>T48A!K16+T48A!K47+T48B!K16+T48B!K47+T48C!K15+T48C!K46+T48C!K77+T48D!K15+T48D!K46</f>
        <v>1531</v>
      </c>
      <c r="L77" s="762">
        <f>T48A!L16+T48A!L47+T48B!L16+T48B!L47+T48C!L15+T48C!L46+T48C!L77+T48D!L15+T48D!L46</f>
        <v>23327</v>
      </c>
      <c r="M77" s="762">
        <f>T48A!M16+T48A!M47+T48B!M16+T48B!M47+T48C!M15+T48C!M46+T48C!M77+T48D!M15+T48D!M46</f>
        <v>516183</v>
      </c>
      <c r="N77" s="762">
        <f>T48A!N16+T48A!N47+T48B!N16+T48B!N47+T48C!N15+T48C!N46+T48C!N77+T48D!N15+T48D!N46</f>
        <v>221233</v>
      </c>
      <c r="O77" s="762">
        <f>T48A!O16+T48A!O47+T48B!O16+T48B!O47+T48C!O15+T48C!O46+T48C!O77+T48D!O15+T48D!O46</f>
        <v>6360</v>
      </c>
      <c r="P77" s="762">
        <f>T48A!P16+T48A!P47+T48B!P16+T48B!P47+T48C!P15+T48C!P46+T48C!P77+T48D!P15+T48D!P46</f>
        <v>812981</v>
      </c>
      <c r="Q77" s="762">
        <f>T48A!Q16+T48A!Q47+T48B!Q16+T48B!Q47+T48C!Q15+T48C!Q46+T48C!Q77+T48D!Q15+T48D!Q46</f>
        <v>0</v>
      </c>
      <c r="R77" s="762">
        <f>T48A!R16+T48A!R47+T48B!R16+T48B!R47+T48C!R15+T48C!R46+T48C!R77+T48D!R15+T48D!R46</f>
        <v>1251408</v>
      </c>
      <c r="S77" s="762">
        <f>T48A!S16+T48A!S47+T48B!S16+T48B!S47+T48C!S15+T48C!S46+T48C!S77+T48D!S15+T48D!S46</f>
        <v>0</v>
      </c>
      <c r="T77" s="762">
        <f>T48A!T16+T48A!T47+T48B!T16+T48B!T47+T48C!T15+T48C!T46+T48C!T77+T48D!T15+T48D!T46</f>
        <v>1902512</v>
      </c>
      <c r="U77" s="762">
        <f>T48A!U16+T48A!U47+T48B!U16+T48B!U47+T48C!U15+T48C!U46+T48C!U77+T48D!U15+T48D!U46</f>
        <v>256231</v>
      </c>
      <c r="V77" s="762">
        <f>T48A!V16+T48A!V47+T48B!V16+T48B!V47+T48C!V15+T48C!V46+T48C!V77+T48D!V15+T48D!V46</f>
        <v>136459</v>
      </c>
      <c r="W77" s="762">
        <f>T48A!W16+T48A!W47+T48B!W16+T48B!W47+T48C!W15+T48C!W46+T48C!W77+T48D!W15+T48D!W46</f>
        <v>0</v>
      </c>
      <c r="X77" s="762">
        <f>T48A!X16+T48A!X47+T48B!X16+T48B!X47+T48C!X15+T48C!X46+T48C!X77+T48D!X15+T48D!X46</f>
        <v>5396417</v>
      </c>
      <c r="Y77" s="348">
        <f t="shared" si="1"/>
        <v>12371226</v>
      </c>
    </row>
    <row r="78" spans="1:25" s="778" customFormat="1" ht="12" customHeight="1" x14ac:dyDescent="0.2">
      <c r="A78" s="772" t="s">
        <v>659</v>
      </c>
      <c r="B78" s="777">
        <f t="shared" ref="B78:X78" si="2">B79+B80+B82</f>
        <v>0</v>
      </c>
      <c r="C78" s="777">
        <f t="shared" si="2"/>
        <v>338</v>
      </c>
      <c r="D78" s="777">
        <f t="shared" si="2"/>
        <v>1245</v>
      </c>
      <c r="E78" s="777">
        <f t="shared" si="2"/>
        <v>0</v>
      </c>
      <c r="F78" s="777">
        <f t="shared" si="2"/>
        <v>0</v>
      </c>
      <c r="G78" s="777">
        <f t="shared" si="2"/>
        <v>0</v>
      </c>
      <c r="H78" s="777">
        <f t="shared" si="2"/>
        <v>0</v>
      </c>
      <c r="I78" s="777">
        <f t="shared" si="2"/>
        <v>0</v>
      </c>
      <c r="J78" s="777">
        <f t="shared" si="2"/>
        <v>133</v>
      </c>
      <c r="K78" s="346">
        <f t="shared" si="2"/>
        <v>1630</v>
      </c>
      <c r="L78" s="777">
        <f t="shared" si="2"/>
        <v>32702</v>
      </c>
      <c r="M78" s="777">
        <f t="shared" si="2"/>
        <v>91</v>
      </c>
      <c r="N78" s="777">
        <f t="shared" si="2"/>
        <v>16</v>
      </c>
      <c r="O78" s="777">
        <f t="shared" si="2"/>
        <v>9112</v>
      </c>
      <c r="P78" s="777">
        <f t="shared" si="2"/>
        <v>0</v>
      </c>
      <c r="Q78" s="777">
        <f t="shared" si="2"/>
        <v>0</v>
      </c>
      <c r="R78" s="777">
        <f t="shared" si="2"/>
        <v>13</v>
      </c>
      <c r="S78" s="777">
        <f t="shared" si="2"/>
        <v>3390</v>
      </c>
      <c r="T78" s="777">
        <f t="shared" si="2"/>
        <v>1998</v>
      </c>
      <c r="U78" s="777">
        <f t="shared" si="2"/>
        <v>0</v>
      </c>
      <c r="V78" s="777">
        <f t="shared" si="2"/>
        <v>3527</v>
      </c>
      <c r="W78" s="777">
        <f t="shared" si="2"/>
        <v>0</v>
      </c>
      <c r="X78" s="777">
        <f t="shared" si="2"/>
        <v>0</v>
      </c>
      <c r="Y78" s="346">
        <f t="shared" si="1"/>
        <v>54195</v>
      </c>
    </row>
    <row r="79" spans="1:25" s="763" customFormat="1" ht="12" customHeight="1" x14ac:dyDescent="0.2">
      <c r="A79" s="773" t="s">
        <v>656</v>
      </c>
      <c r="B79" s="762">
        <f>T48A!B18+T48A!B49+T48B!B18+T48B!B49+T48C!B17+T48C!B48+T48C!B79+T48D!B17+T48D!B48</f>
        <v>0</v>
      </c>
      <c r="C79" s="762">
        <f>T48A!C18+T48A!C49+T48B!C18+T48B!C49+T48C!C17+T48C!C48+T48C!C79+T48D!C17+T48D!C48</f>
        <v>153</v>
      </c>
      <c r="D79" s="762">
        <f>T48A!D18+T48A!D49+T48B!D18+T48B!D49+T48C!D17+T48C!D48+T48C!D79+T48D!D17+T48D!D48</f>
        <v>1218</v>
      </c>
      <c r="E79" s="762">
        <f>T48A!E18+T48A!E49+T48B!E18+T48B!E49+T48C!E17+T48C!E48+T48C!E79+T48D!E17+T48D!E48</f>
        <v>0</v>
      </c>
      <c r="F79" s="762">
        <f>T48A!F18+T48A!F49+T48B!F18+T48B!F49+T48C!F17+T48C!F48+T48C!F79+T48D!F17+T48D!F48</f>
        <v>0</v>
      </c>
      <c r="G79" s="762">
        <f>T48A!G18+T48A!G49+T48B!G18+T48B!G49+T48C!G17+T48C!G48+T48C!G79+T48D!G17+T48D!G48</f>
        <v>0</v>
      </c>
      <c r="H79" s="762">
        <f>T48A!H18+T48A!H49+T48B!H18+T48B!H49+T48C!H17+T48C!H48+T48C!H79+T48D!H17+T48D!H48</f>
        <v>0</v>
      </c>
      <c r="I79" s="762">
        <f>T48A!I18+T48A!I49+T48B!I18+T48B!I49+T48C!I17+T48C!I48+T48C!I79+T48D!I17+T48D!I48</f>
        <v>0</v>
      </c>
      <c r="J79" s="762">
        <f>T48A!J18+T48A!J49+T48B!J18+T48B!J49+T48C!J17+T48C!J48+T48C!J79+T48D!J17+T48D!J48</f>
        <v>39</v>
      </c>
      <c r="K79" s="348">
        <f>T48A!K18+T48A!K49+T48B!K18+T48B!K49+T48C!K17+T48C!K48+T48C!K79+T48D!K17+T48D!K48</f>
        <v>1630</v>
      </c>
      <c r="L79" s="762">
        <f>T48A!L18+T48A!L49+T48B!L18+T48B!L49+T48C!L17+T48C!L48+T48C!L79+T48D!L17+T48D!L48</f>
        <v>32420</v>
      </c>
      <c r="M79" s="762">
        <f>T48A!M18+T48A!M49+T48B!M18+T48B!M49+T48C!M17+T48C!M48+T48C!M79+T48D!M17+T48D!M48</f>
        <v>0</v>
      </c>
      <c r="N79" s="762">
        <f>T48A!N18+T48A!N49+T48B!N18+T48B!N49+T48C!N17+T48C!N48+T48C!N79+T48D!N17+T48D!N48</f>
        <v>16</v>
      </c>
      <c r="O79" s="762">
        <f>T48A!O18+T48A!O49+T48B!O18+T48B!O49+T48C!O17+T48C!O48+T48C!O79+T48D!O17+T48D!O48</f>
        <v>9112</v>
      </c>
      <c r="P79" s="762">
        <f>T48A!P18+T48A!P49+T48B!P18+T48B!P49+T48C!P17+T48C!P48+T48C!P79+T48D!P17+T48D!P48</f>
        <v>0</v>
      </c>
      <c r="Q79" s="762">
        <f>T48A!Q18+T48A!Q49+T48B!Q18+T48B!Q49+T48C!Q17+T48C!Q48+T48C!Q79+T48D!Q17+T48D!Q48</f>
        <v>0</v>
      </c>
      <c r="R79" s="762">
        <f>T48A!R18+T48A!R49+T48B!R18+T48B!R49+T48C!R17+T48C!R48+T48C!R79+T48D!R17+T48D!R48</f>
        <v>0</v>
      </c>
      <c r="S79" s="762">
        <f>T48A!S18+T48A!S49+T48B!S18+T48B!S49+T48C!S17+T48C!S48+T48C!S79+T48D!S17+T48D!S48</f>
        <v>3390</v>
      </c>
      <c r="T79" s="762">
        <f>T48A!T18+T48A!T49+T48B!T18+T48B!T49+T48C!T17+T48C!T48+T48C!T79+T48D!T17+T48D!T48</f>
        <v>1992</v>
      </c>
      <c r="U79" s="762">
        <f>T48A!U18+T48A!U49+T48B!U18+T48B!U49+T48C!U17+T48C!U48+T48C!U79+T48D!U17+T48D!U48</f>
        <v>0</v>
      </c>
      <c r="V79" s="762">
        <f>T48A!V18+T48A!V49+T48B!V18+T48B!V49+T48C!V17+T48C!V48+T48C!V79+T48D!V17+T48D!V48</f>
        <v>3527</v>
      </c>
      <c r="W79" s="762">
        <f>T48A!W18+T48A!W49+T48B!W18+T48B!W49+T48C!W17+T48C!W48+T48C!W79+T48D!W17+T48D!W48</f>
        <v>0</v>
      </c>
      <c r="X79" s="762">
        <f>T48A!X18+T48A!X49+T48B!X18+T48B!X49+T48C!X17+T48C!X48+T48C!X79+T48D!X17+T48D!X48</f>
        <v>0</v>
      </c>
      <c r="Y79" s="348">
        <f t="shared" si="1"/>
        <v>53497</v>
      </c>
    </row>
    <row r="80" spans="1:25" s="763" customFormat="1" ht="12" customHeight="1" x14ac:dyDescent="0.2">
      <c r="A80" s="773" t="s">
        <v>726</v>
      </c>
      <c r="B80" s="762">
        <f>T48A!B19+T48A!B50+T48B!B19+T48B!B50+T48C!B18+T48C!B49+T48C!B80+T48D!B18+T48D!B49</f>
        <v>0</v>
      </c>
      <c r="C80" s="762">
        <f>T48A!C19+T48A!C50+T48B!C19+T48B!C50+T48C!C18+T48C!C49+T48C!C80+T48D!C18+T48D!C49</f>
        <v>185</v>
      </c>
      <c r="D80" s="762">
        <f>T48A!D19+T48A!D50+T48B!D19+T48B!D50+T48C!D18+T48C!D49+T48C!D80+T48D!D18+T48D!D49</f>
        <v>27</v>
      </c>
      <c r="E80" s="762">
        <f>T48A!E19+T48A!E50+T48B!E19+T48B!E50+T48C!E18+T48C!E49+T48C!E80+T48D!E18+T48D!E49</f>
        <v>0</v>
      </c>
      <c r="F80" s="762">
        <f>T48A!F19+T48A!F50+T48B!F19+T48B!F50+T48C!F18+T48C!F49+T48C!F80+T48D!F18+T48D!F49</f>
        <v>0</v>
      </c>
      <c r="G80" s="762">
        <f>T48A!G19+T48A!G50+T48B!G19+T48B!G50+T48C!G18+T48C!G49+T48C!G80+T48D!G18+T48D!G49</f>
        <v>0</v>
      </c>
      <c r="H80" s="762">
        <f>T48A!H19+T48A!H50+T48B!H19+T48B!H50+T48C!H18+T48C!H49+T48C!H80+T48D!H18+T48D!H49</f>
        <v>0</v>
      </c>
      <c r="I80" s="762">
        <f>T48A!I19+T48A!I50+T48B!I19+T48B!I50+T48C!I18+T48C!I49+T48C!I80+T48D!I18+T48D!I49</f>
        <v>0</v>
      </c>
      <c r="J80" s="762">
        <f>T48A!J19+T48A!J50+T48B!J19+T48B!J50+T48C!J18+T48C!J49+T48C!J80+T48D!J18+T48D!J49</f>
        <v>94</v>
      </c>
      <c r="K80" s="348">
        <f>T48A!K19+T48A!K50+T48B!K19+T48B!K50+T48C!K18+T48C!K49+T48C!K80+T48D!K18+T48D!K49</f>
        <v>0</v>
      </c>
      <c r="L80" s="762">
        <f>T48A!L19+T48A!L50+T48B!L19+T48B!L50+T48C!L18+T48C!L49+T48C!L80+T48D!L18+T48D!L49</f>
        <v>282</v>
      </c>
      <c r="M80" s="762">
        <f>T48A!M19+T48A!M50+T48B!M19+T48B!M50+T48C!M18+T48C!M49+T48C!M80+T48D!M18+T48D!M49</f>
        <v>91</v>
      </c>
      <c r="N80" s="762">
        <f>T48A!N19+T48A!N50+T48B!N19+T48B!N50+T48C!N18+T48C!N49+T48C!N80+T48D!N18+T48D!N49</f>
        <v>0</v>
      </c>
      <c r="O80" s="762">
        <f>T48A!O19+T48A!O50+T48B!O19+T48B!O50+T48C!O18+T48C!O49+T48C!O80+T48D!O18+T48D!O49</f>
        <v>0</v>
      </c>
      <c r="P80" s="762">
        <f>T48A!P19+T48A!P50+T48B!P19+T48B!P50+T48C!P18+T48C!P49+T48C!P80+T48D!P18+T48D!P49</f>
        <v>0</v>
      </c>
      <c r="Q80" s="762">
        <f>T48A!Q19+T48A!Q50+T48B!Q19+T48B!Q50+T48C!Q18+T48C!Q49+T48C!Q80+T48D!Q18+T48D!Q49</f>
        <v>0</v>
      </c>
      <c r="R80" s="762">
        <f>T48A!R19+T48A!R50+T48B!R19+T48B!R50+T48C!R18+T48C!R49+T48C!R80+T48D!R18+T48D!R49</f>
        <v>0</v>
      </c>
      <c r="S80" s="762">
        <f>T48A!S19+T48A!S50+T48B!S19+T48B!S50+T48C!S18+T48C!S49+T48C!S80+T48D!S18+T48D!S49</f>
        <v>0</v>
      </c>
      <c r="T80" s="762">
        <f>T48A!T19+T48A!T50+T48B!T19+T48B!T50+T48C!T18+T48C!T49+T48C!T80+T48D!T18+T48D!T49</f>
        <v>0</v>
      </c>
      <c r="U80" s="762">
        <f>T48A!U19+T48A!U50+T48B!U19+T48B!U50+T48C!U18+T48C!U49+T48C!U80+T48D!U18+T48D!U49</f>
        <v>0</v>
      </c>
      <c r="V80" s="762">
        <f>T48A!V19+T48A!V50+T48B!V19+T48B!V50+T48C!V18+T48C!V49+T48C!V80+T48D!V18+T48D!V49</f>
        <v>0</v>
      </c>
      <c r="W80" s="762">
        <f>T48A!W19+T48A!W50+T48B!W19+T48B!W50+T48C!W18+T48C!W49+T48C!W80+T48D!W18+T48D!W49</f>
        <v>0</v>
      </c>
      <c r="X80" s="762">
        <f>T48A!X19+T48A!X50+T48B!X19+T48B!X50+T48C!X18+T48C!X49+T48C!X80+T48D!X18+T48D!X49</f>
        <v>0</v>
      </c>
      <c r="Y80" s="348">
        <f t="shared" si="1"/>
        <v>679</v>
      </c>
    </row>
    <row r="81" spans="1:25" s="763" customFormat="1" ht="12" customHeight="1" x14ac:dyDescent="0.2">
      <c r="A81" s="773" t="s">
        <v>657</v>
      </c>
      <c r="B81" s="762">
        <f>T48A!B20+T48A!B51+T48B!B20+T48B!B51+T48C!B19+T48C!B50+T48C!B81+T48D!B19+T48D!B50</f>
        <v>0</v>
      </c>
      <c r="C81" s="762">
        <f>T48A!C20+T48A!C51+T48B!C20+T48B!C51+T48C!C19+T48C!C50+T48C!C81+T48D!C19+T48D!C50</f>
        <v>18429</v>
      </c>
      <c r="D81" s="762">
        <f>T48A!D20+T48A!D51+T48B!D20+T48B!D51+T48C!D19+T48C!D50+T48C!D81+T48D!D19+T48D!D50</f>
        <v>2456</v>
      </c>
      <c r="E81" s="762">
        <f>T48A!E20+T48A!E51+T48B!E20+T48B!E51+T48C!E19+T48C!E50+T48C!E81+T48D!E19+T48D!E50</f>
        <v>0</v>
      </c>
      <c r="F81" s="762">
        <f>T48A!F20+T48A!F51+T48B!F20+T48B!F51+T48C!F19+T48C!F50+T48C!F81+T48D!F19+T48D!F50</f>
        <v>0</v>
      </c>
      <c r="G81" s="762">
        <f>T48A!G20+T48A!G51+T48B!G20+T48B!G51+T48C!G19+T48C!G50+T48C!G81+T48D!G19+T48D!G50</f>
        <v>0</v>
      </c>
      <c r="H81" s="762">
        <f>T48A!H20+T48A!H51+T48B!H20+T48B!H51+T48C!H19+T48C!H50+T48C!H81+T48D!H19+T48D!H50</f>
        <v>0</v>
      </c>
      <c r="I81" s="762">
        <f>T48A!I20+T48A!I51+T48B!I20+T48B!I51+T48C!I19+T48C!I50+T48C!I81+T48D!I19+T48D!I50</f>
        <v>0</v>
      </c>
      <c r="J81" s="762">
        <f>T48A!J20+T48A!J51+T48B!J20+T48B!J51+T48C!J19+T48C!J50+T48C!J81+T48D!J19+T48D!J50</f>
        <v>17894</v>
      </c>
      <c r="K81" s="348">
        <f>T48A!K20+T48A!K51+T48B!K20+T48B!K51+T48C!K19+T48C!K50+T48C!K81+T48D!K19+T48D!K50</f>
        <v>0</v>
      </c>
      <c r="L81" s="762">
        <f>T48A!L20+T48A!L51+T48B!L20+T48B!L51+T48C!L19+T48C!L50+T48C!L81+T48D!L19+T48D!L50</f>
        <v>0</v>
      </c>
      <c r="M81" s="762">
        <f>T48A!M20+T48A!M51+T48B!M20+T48B!M51+T48C!M19+T48C!M50+T48C!M81+T48D!M19+T48D!M50</f>
        <v>39647</v>
      </c>
      <c r="N81" s="762">
        <f>T48A!N20+T48A!N51+T48B!N20+T48B!N51+T48C!N19+T48C!N50+T48C!N81+T48D!N19+T48D!N50</f>
        <v>0</v>
      </c>
      <c r="O81" s="762">
        <f>T48A!O20+T48A!O51+T48B!O20+T48B!O51+T48C!O19+T48C!O50+T48C!O81+T48D!O19+T48D!O50</f>
        <v>0</v>
      </c>
      <c r="P81" s="762">
        <f>T48A!P20+T48A!P51+T48B!P20+T48B!P51+T48C!P19+T48C!P50+T48C!P81+T48D!P19+T48D!P50</f>
        <v>0</v>
      </c>
      <c r="Q81" s="762">
        <f>T48A!Q20+T48A!Q51+T48B!Q20+T48B!Q51+T48C!Q19+T48C!Q50+T48C!Q81+T48D!Q19+T48D!Q50</f>
        <v>0</v>
      </c>
      <c r="R81" s="762">
        <f>T48A!R20+T48A!R51+T48B!R20+T48B!R51+T48C!R19+T48C!R50+T48C!R81+T48D!R19+T48D!R50</f>
        <v>0</v>
      </c>
      <c r="S81" s="762">
        <f>T48A!S20+T48A!S51+T48B!S20+T48B!S51+T48C!S19+T48C!S50+T48C!S81+T48D!S19+T48D!S50</f>
        <v>1975112</v>
      </c>
      <c r="T81" s="762">
        <f>T48A!T20+T48A!T51+T48B!T20+T48B!T51+T48C!T19+T48C!T50+T48C!T81+T48D!T19+T48D!T50</f>
        <v>0</v>
      </c>
      <c r="U81" s="762">
        <f>T48A!U20+T48A!U51+T48B!U20+T48B!U51+T48C!U19+T48C!U50+T48C!U81+T48D!U19+T48D!U50</f>
        <v>0</v>
      </c>
      <c r="V81" s="762">
        <f>T48A!V20+T48A!V51+T48B!V20+T48B!V51+T48C!V19+T48C!V50+T48C!V81+T48D!V19+T48D!V50</f>
        <v>0</v>
      </c>
      <c r="W81" s="762">
        <f>T48A!W20+T48A!W51+T48B!W20+T48B!W51+T48C!W19+T48C!W50+T48C!W81+T48D!W19+T48D!W50</f>
        <v>0</v>
      </c>
      <c r="X81" s="762">
        <f>T48A!X20+T48A!X51+T48B!X20+T48B!X51+T48C!X19+T48C!X50+T48C!X81+T48D!X19+T48D!X50</f>
        <v>0</v>
      </c>
      <c r="Y81" s="348">
        <f t="shared" si="1"/>
        <v>2053538</v>
      </c>
    </row>
    <row r="82" spans="1:25" s="763" customFormat="1" ht="12" customHeight="1" x14ac:dyDescent="0.2">
      <c r="A82" s="773" t="s">
        <v>658</v>
      </c>
      <c r="B82" s="762">
        <f>T48A!B21+T48A!B52+T48B!B21+T48B!B52+T48C!B20+T48C!B51+T48C!B82+T48D!B20+T48D!B51</f>
        <v>0</v>
      </c>
      <c r="C82" s="762">
        <f>T48A!C21+T48A!C52+T48B!C21+T48B!C52+T48C!C20+T48C!C51+T48C!C82+T48D!C20+T48D!C51</f>
        <v>0</v>
      </c>
      <c r="D82" s="762">
        <f>T48A!D21+T48A!D52+T48B!D21+T48B!D52+T48C!D20+T48C!D51+T48C!D82+T48D!D20+T48D!D51</f>
        <v>0</v>
      </c>
      <c r="E82" s="762">
        <f>T48A!E21+T48A!E52+T48B!E21+T48B!E52+T48C!E20+T48C!E51+T48C!E82+T48D!E20+T48D!E51</f>
        <v>0</v>
      </c>
      <c r="F82" s="762">
        <f>T48A!F21+T48A!F52+T48B!F21+T48B!F52+T48C!F20+T48C!F51+T48C!F82+T48D!F20+T48D!F51</f>
        <v>0</v>
      </c>
      <c r="G82" s="762">
        <f>T48A!G21+T48A!G52+T48B!G21+T48B!G52+T48C!G20+T48C!G51+T48C!G82+T48D!G20+T48D!G51</f>
        <v>0</v>
      </c>
      <c r="H82" s="762">
        <f>T48A!H21+T48A!H52+T48B!H21+T48B!H52+T48C!H20+T48C!H51+T48C!H82+T48D!H20+T48D!H51</f>
        <v>0</v>
      </c>
      <c r="I82" s="762">
        <f>T48A!I21+T48A!I52+T48B!I21+T48B!I52+T48C!I20+T48C!I51+T48C!I82+T48D!I20+T48D!I51</f>
        <v>0</v>
      </c>
      <c r="J82" s="762">
        <f>T48A!J21+T48A!J52+T48B!J21+T48B!J52+T48C!J20+T48C!J51+T48C!J82+T48D!J20+T48D!J51</f>
        <v>0</v>
      </c>
      <c r="K82" s="348">
        <f>T48A!K21+T48A!K52+T48B!K21+T48B!K52+T48C!K20+T48C!K51+T48C!K82+T48D!K20+T48D!K51</f>
        <v>0</v>
      </c>
      <c r="L82" s="762">
        <f>T48A!L21+T48A!L52+T48B!L21+T48B!L52+T48C!L20+T48C!L51+T48C!L82+T48D!L20+T48D!L51</f>
        <v>0</v>
      </c>
      <c r="M82" s="762">
        <f>T48A!M21+T48A!M52+T48B!M21+T48B!M52+T48C!M20+T48C!M51+T48C!M82+T48D!M20+T48D!M51</f>
        <v>0</v>
      </c>
      <c r="N82" s="762">
        <f>T48A!N21+T48A!N52+T48B!N21+T48B!N52+T48C!N20+T48C!N51+T48C!N82+T48D!N20+T48D!N51</f>
        <v>0</v>
      </c>
      <c r="O82" s="762">
        <f>T48A!O21+T48A!O52+T48B!O21+T48B!O52+T48C!O20+T48C!O51+T48C!O82+T48D!O20+T48D!O51</f>
        <v>0</v>
      </c>
      <c r="P82" s="762">
        <f>T48A!P21+T48A!P52+T48B!P21+T48B!P52+T48C!P20+T48C!P51+T48C!P82+T48D!P20+T48D!P51</f>
        <v>0</v>
      </c>
      <c r="Q82" s="762">
        <f>T48A!Q21+T48A!Q52+T48B!Q21+T48B!Q52+T48C!Q20+T48C!Q51+T48C!Q82+T48D!Q20+T48D!Q51</f>
        <v>0</v>
      </c>
      <c r="R82" s="762">
        <f>T48A!R21+T48A!R52+T48B!R21+T48B!R52+T48C!R20+T48C!R51+T48C!R82+T48D!R20+T48D!R51</f>
        <v>13</v>
      </c>
      <c r="S82" s="762">
        <f>T48A!S21+T48A!S52+T48B!S21+T48B!S52+T48C!S20+T48C!S51+T48C!S82+T48D!S20+T48D!S51</f>
        <v>0</v>
      </c>
      <c r="T82" s="762">
        <f>T48A!T21+T48A!T52+T48B!T21+T48B!T52+T48C!T20+T48C!T51+T48C!T82+T48D!T20+T48D!T51</f>
        <v>6</v>
      </c>
      <c r="U82" s="762">
        <f>T48A!U21+T48A!U52+T48B!U21+T48B!U52+T48C!U20+T48C!U51+T48C!U82+T48D!U20+T48D!U51</f>
        <v>0</v>
      </c>
      <c r="V82" s="762">
        <f>T48A!V21+T48A!V52+T48B!V21+T48B!V52+T48C!V20+T48C!V51+T48C!V82+T48D!V20+T48D!V51</f>
        <v>0</v>
      </c>
      <c r="W82" s="762">
        <f>T48A!W21+T48A!W52+T48B!W21+T48B!W52+T48C!W20+T48C!W51+T48C!W82+T48D!W20+T48D!W51</f>
        <v>0</v>
      </c>
      <c r="X82" s="762">
        <f>T48A!X21+T48A!X52+T48B!X21+T48B!X52+T48C!X20+T48C!X51+T48C!X82+T48D!X20+T48D!X51</f>
        <v>0</v>
      </c>
      <c r="Y82" s="348">
        <f t="shared" si="1"/>
        <v>19</v>
      </c>
    </row>
    <row r="83" spans="1:25" s="763" customFormat="1" ht="12" customHeight="1" x14ac:dyDescent="0.2">
      <c r="A83" s="773" t="s">
        <v>657</v>
      </c>
      <c r="B83" s="762">
        <f>T48A!B22+T48A!B53+T48B!B22+T48B!B53+T48C!B21+T48C!B52+T48C!B83+T48D!B21+T48D!B52</f>
        <v>0</v>
      </c>
      <c r="C83" s="762">
        <f>T48A!C22+T48A!C53+T48B!C22+T48B!C53+T48C!C21+T48C!C52+T48C!C83+T48D!C21+T48D!C52</f>
        <v>0</v>
      </c>
      <c r="D83" s="762">
        <f>T48A!D22+T48A!D53+T48B!D22+T48B!D53+T48C!D21+T48C!D52+T48C!D83+T48D!D21+T48D!D52</f>
        <v>0</v>
      </c>
      <c r="E83" s="762">
        <f>T48A!E22+T48A!E53+T48B!E22+T48B!E53+T48C!E21+T48C!E52+T48C!E83+T48D!E21+T48D!E52</f>
        <v>0</v>
      </c>
      <c r="F83" s="762">
        <f>T48A!F22+T48A!F53+T48B!F22+T48B!F53+T48C!F21+T48C!F52+T48C!F83+T48D!F21+T48D!F52</f>
        <v>0</v>
      </c>
      <c r="G83" s="762">
        <f>T48A!G22+T48A!G53+T48B!G22+T48B!G53+T48C!G21+T48C!G52+T48C!G83+T48D!G21+T48D!G52</f>
        <v>40116</v>
      </c>
      <c r="H83" s="762">
        <f>T48A!H22+T48A!H53+T48B!H22+T48B!H53+T48C!H21+T48C!H52+T48C!H83+T48D!H21+T48D!H52</f>
        <v>0</v>
      </c>
      <c r="I83" s="762">
        <f>T48A!I22+T48A!I53+T48B!I22+T48B!I53+T48C!I21+T48C!I52+T48C!I83+T48D!I21+T48D!I52</f>
        <v>0</v>
      </c>
      <c r="J83" s="762">
        <f>T48A!J22+T48A!J53+T48B!J22+T48B!J53+T48C!J21+T48C!J52+T48C!J83+T48D!J21+T48D!J52</f>
        <v>0</v>
      </c>
      <c r="K83" s="348">
        <f>T48A!K22+T48A!K53+T48B!K22+T48B!K53+T48C!K21+T48C!K52+T48C!K83+T48D!K21+T48D!K52</f>
        <v>0</v>
      </c>
      <c r="L83" s="762">
        <f>T48A!L22+T48A!L53+T48B!L22+T48B!L53+T48C!L21+T48C!L52+T48C!L83+T48D!L21+T48D!L52</f>
        <v>3574</v>
      </c>
      <c r="M83" s="762">
        <f>T48A!M22+T48A!M53+T48B!M22+T48B!M53+T48C!M21+T48C!M52+T48C!M83+T48D!M21+T48D!M52</f>
        <v>0</v>
      </c>
      <c r="N83" s="762">
        <f>T48A!N22+T48A!N53+T48B!N22+T48B!N53+T48C!N21+T48C!N52+T48C!N83+T48D!N21+T48D!N52</f>
        <v>0</v>
      </c>
      <c r="O83" s="762">
        <f>T48A!O22+T48A!O53+T48B!O22+T48B!O53+T48C!O21+T48C!O52+T48C!O83+T48D!O21+T48D!O52</f>
        <v>0</v>
      </c>
      <c r="P83" s="762">
        <f>T48A!P22+T48A!P53+T48B!P22+T48B!P53+T48C!P21+T48C!P52+T48C!P83+T48D!P21+T48D!P52</f>
        <v>0</v>
      </c>
      <c r="Q83" s="762">
        <f>T48A!Q22+T48A!Q53+T48B!Q22+T48B!Q53+T48C!Q21+T48C!Q52+T48C!Q83+T48D!Q21+T48D!Q52</f>
        <v>0</v>
      </c>
      <c r="R83" s="762">
        <f>T48A!R22+T48A!R53+T48B!R22+T48B!R53+T48C!R21+T48C!R52+T48C!R83+T48D!R21+T48D!R52</f>
        <v>69380</v>
      </c>
      <c r="S83" s="762">
        <f>T48A!S22+T48A!S53+T48B!S22+T48B!S53+T48C!S21+T48C!S52+T48C!S83+T48D!S21+T48D!S52</f>
        <v>0</v>
      </c>
      <c r="T83" s="762">
        <f>T48A!T22+T48A!T53+T48B!T22+T48B!T53+T48C!T21+T48C!T52+T48C!T83+T48D!T21+T48D!T52</f>
        <v>8633</v>
      </c>
      <c r="U83" s="762">
        <f>T48A!U22+T48A!U53+T48B!U22+T48B!U53+T48C!U21+T48C!U52+T48C!U83+T48D!U21+T48D!U52</f>
        <v>0</v>
      </c>
      <c r="V83" s="762">
        <f>T48A!V22+T48A!V53+T48B!V22+T48B!V53+T48C!V21+T48C!V52+T48C!V83+T48D!V21+T48D!V52</f>
        <v>705212</v>
      </c>
      <c r="W83" s="762">
        <f>T48A!W22+T48A!W53+T48B!W22+T48B!W53+T48C!W21+T48C!W52+T48C!W83+T48D!W21+T48D!W52</f>
        <v>0</v>
      </c>
      <c r="X83" s="762">
        <f>T48A!X22+T48A!X53+T48B!X22+T48B!X53+T48C!X21+T48C!X52+T48C!X83+T48D!X21+T48D!X52</f>
        <v>0</v>
      </c>
      <c r="Y83" s="348">
        <f t="shared" si="1"/>
        <v>826915</v>
      </c>
    </row>
    <row r="84" spans="1:25" s="778" customFormat="1" ht="12" customHeight="1" x14ac:dyDescent="0.2">
      <c r="A84" s="772" t="s">
        <v>660</v>
      </c>
      <c r="B84" s="777">
        <f t="shared" ref="B84:X84" si="3">B85+B86+B88</f>
        <v>2228</v>
      </c>
      <c r="C84" s="777">
        <f t="shared" si="3"/>
        <v>15615</v>
      </c>
      <c r="D84" s="777">
        <f t="shared" si="3"/>
        <v>127107</v>
      </c>
      <c r="E84" s="777">
        <f t="shared" si="3"/>
        <v>0</v>
      </c>
      <c r="F84" s="777">
        <f t="shared" si="3"/>
        <v>0</v>
      </c>
      <c r="G84" s="777">
        <f t="shared" si="3"/>
        <v>798</v>
      </c>
      <c r="H84" s="777">
        <f t="shared" si="3"/>
        <v>4373</v>
      </c>
      <c r="I84" s="777">
        <f t="shared" si="3"/>
        <v>11</v>
      </c>
      <c r="J84" s="777">
        <f t="shared" si="3"/>
        <v>1452</v>
      </c>
      <c r="K84" s="346">
        <f t="shared" si="3"/>
        <v>12321</v>
      </c>
      <c r="L84" s="777">
        <f t="shared" si="3"/>
        <v>21853</v>
      </c>
      <c r="M84" s="777">
        <f t="shared" si="3"/>
        <v>228271</v>
      </c>
      <c r="N84" s="777">
        <f t="shared" si="3"/>
        <v>479230</v>
      </c>
      <c r="O84" s="777">
        <f t="shared" si="3"/>
        <v>41583</v>
      </c>
      <c r="P84" s="777">
        <f t="shared" si="3"/>
        <v>11073</v>
      </c>
      <c r="Q84" s="777">
        <f t="shared" si="3"/>
        <v>15485</v>
      </c>
      <c r="R84" s="777">
        <f t="shared" si="3"/>
        <v>5</v>
      </c>
      <c r="S84" s="777">
        <f t="shared" si="3"/>
        <v>1534</v>
      </c>
      <c r="T84" s="777">
        <f t="shared" si="3"/>
        <v>1</v>
      </c>
      <c r="U84" s="777">
        <f t="shared" si="3"/>
        <v>2</v>
      </c>
      <c r="V84" s="777">
        <f t="shared" si="3"/>
        <v>0</v>
      </c>
      <c r="W84" s="777">
        <f t="shared" si="3"/>
        <v>34779</v>
      </c>
      <c r="X84" s="777">
        <f t="shared" si="3"/>
        <v>0</v>
      </c>
      <c r="Y84" s="346">
        <f t="shared" si="1"/>
        <v>997721</v>
      </c>
    </row>
    <row r="85" spans="1:25" s="763" customFormat="1" ht="12" customHeight="1" x14ac:dyDescent="0.2">
      <c r="A85" s="773" t="s">
        <v>656</v>
      </c>
      <c r="B85" s="762">
        <f>T48A!B24+T48A!B55+T48B!B24+T48B!B55+T48C!B23+T48C!B54+T48C!B85+T48D!B23+T48D!B54</f>
        <v>2228</v>
      </c>
      <c r="C85" s="762">
        <f>T48A!C24+T48A!C55+T48B!C24+T48B!C55+T48C!C23+T48C!C54+T48C!C85+T48D!C23+T48D!C54</f>
        <v>15615</v>
      </c>
      <c r="D85" s="762">
        <f>T48A!D24+T48A!D55+T48B!D24+T48B!D55+T48C!D23+T48C!D54+T48C!D85+T48D!D23+T48D!D54</f>
        <v>127095</v>
      </c>
      <c r="E85" s="762">
        <f>T48A!E24+T48A!E55+T48B!E24+T48B!E55+T48C!E23+T48C!E54+T48C!E85+T48D!E23+T48D!E54</f>
        <v>0</v>
      </c>
      <c r="F85" s="762">
        <f>T48A!F24+T48A!F55+T48B!F24+T48B!F55+T48C!F23+T48C!F54+T48C!F85+T48D!F23+T48D!F54</f>
        <v>0</v>
      </c>
      <c r="G85" s="762">
        <f>T48A!G24+T48A!G55+T48B!G24+T48B!G55+T48C!G23+T48C!G54+T48C!G85+T48D!G23+T48D!G54</f>
        <v>796</v>
      </c>
      <c r="H85" s="762">
        <f>T48A!H24+T48A!H55+T48B!H24+T48B!H55+T48C!H23+T48C!H54+T48C!H85+T48D!H23+T48D!H54</f>
        <v>4279</v>
      </c>
      <c r="I85" s="762">
        <f>T48A!I24+T48A!I55+T48B!I24+T48B!I55+T48C!I23+T48C!I54+T48C!I85+T48D!I23+T48D!I54</f>
        <v>11</v>
      </c>
      <c r="J85" s="762">
        <f>T48A!J24+T48A!J55+T48B!J24+T48B!J55+T48C!J23+T48C!J54+T48C!J85+T48D!J23+T48D!J54</f>
        <v>1446</v>
      </c>
      <c r="K85" s="348">
        <f>T48A!K24+T48A!K55+T48B!K24+T48B!K55+T48C!K23+T48C!K54+T48C!K85+T48D!K23+T48D!K54</f>
        <v>12321</v>
      </c>
      <c r="L85" s="762">
        <f>T48A!L24+T48A!L55+T48B!L24+T48B!L55+T48C!L23+T48C!L54+T48C!L85+T48D!L23+T48D!L54</f>
        <v>21853</v>
      </c>
      <c r="M85" s="762">
        <f>T48A!M24+T48A!M55+T48B!M24+T48B!M55+T48C!M23+T48C!M54+T48C!M85+T48D!M23+T48D!M54</f>
        <v>228230</v>
      </c>
      <c r="N85" s="762">
        <f>T48A!N24+T48A!N55+T48B!N24+T48B!N55+T48C!N23+T48C!N54+T48C!N85+T48D!N23+T48D!N54</f>
        <v>479324</v>
      </c>
      <c r="O85" s="762">
        <f>T48A!O24+T48A!O55+T48B!O24+T48B!O55+T48C!O23+T48C!O54+T48C!O85+T48D!O23+T48D!O54</f>
        <v>41581</v>
      </c>
      <c r="P85" s="762">
        <f>T48A!P24+T48A!P55+T48B!P24+T48B!P55+T48C!P23+T48C!P54+T48C!P85+T48D!P23+T48D!P54</f>
        <v>11034</v>
      </c>
      <c r="Q85" s="762">
        <f>T48A!Q24+T48A!Q55+T48B!Q24+T48B!Q55+T48C!Q23+T48C!Q54+T48C!Q85+T48D!Q23+T48D!Q54</f>
        <v>15485</v>
      </c>
      <c r="R85" s="762">
        <f>T48A!R24+T48A!R55+T48B!R24+T48B!R55+T48C!R23+T48C!R54+T48C!R85+T48D!R23+T48D!R54</f>
        <v>0</v>
      </c>
      <c r="S85" s="762">
        <f>T48A!S24+T48A!S55+T48B!S24+T48B!S55+T48C!S23+T48C!S54+T48C!S85+T48D!S23+T48D!S54</f>
        <v>1534</v>
      </c>
      <c r="T85" s="762">
        <f>T48A!T24+T48A!T55+T48B!T24+T48B!T55+T48C!T23+T48C!T54+T48C!T85+T48D!T23+T48D!T54</f>
        <v>0</v>
      </c>
      <c r="U85" s="762">
        <f>T48A!U24+T48A!U55+T48B!U24+T48B!U55+T48C!U23+T48C!U54+T48C!U85+T48D!U23+T48D!U54</f>
        <v>0</v>
      </c>
      <c r="V85" s="762">
        <f>T48A!V24+T48A!V55+T48B!V24+T48B!V55+T48C!V23+T48C!V54+T48C!V85+T48D!V23+T48D!V54</f>
        <v>0</v>
      </c>
      <c r="W85" s="762">
        <f>T48A!W24+T48A!W55+T48B!W24+T48B!W55+T48C!W23+T48C!W54+T48C!W85+T48D!W23+T48D!W54</f>
        <v>34779</v>
      </c>
      <c r="X85" s="762">
        <f>T48A!X24+T48A!X55+T48B!X24+T48B!X55+T48C!X23+T48C!X54+T48C!X85+T48D!X23+T48D!X54</f>
        <v>0</v>
      </c>
      <c r="Y85" s="348">
        <f t="shared" si="1"/>
        <v>997611</v>
      </c>
    </row>
    <row r="86" spans="1:25" s="763" customFormat="1" ht="12" customHeight="1" x14ac:dyDescent="0.2">
      <c r="A86" s="773" t="s">
        <v>726</v>
      </c>
      <c r="B86" s="762">
        <f>T48A!B25+T48A!B56+T48B!B25+T48B!B56+T48C!B24+T48C!B55+T48C!B86+T48D!B24+T48D!B55</f>
        <v>0</v>
      </c>
      <c r="C86" s="762">
        <f>T48A!C25+T48A!C56+T48B!C25+T48B!C56+T48C!C24+T48C!C55+T48C!C86+T48D!C24+T48D!C55</f>
        <v>0</v>
      </c>
      <c r="D86" s="762">
        <f>T48A!D25+T48A!D56+T48B!D25+T48B!D56+T48C!D24+T48C!D55+T48C!D86+T48D!D24+T48D!D55</f>
        <v>6</v>
      </c>
      <c r="E86" s="762">
        <f>T48A!E25+T48A!E56+T48B!E25+T48B!E56+T48C!E24+T48C!E55+T48C!E86+T48D!E24+T48D!E55</f>
        <v>0</v>
      </c>
      <c r="F86" s="762">
        <f>T48A!F25+T48A!F56+T48B!F25+T48B!F56+T48C!F24+T48C!F55+T48C!F86+T48D!F24+T48D!F55</f>
        <v>0</v>
      </c>
      <c r="G86" s="762">
        <f>T48A!G25+T48A!G56+T48B!G25+T48B!G56+T48C!G24+T48C!G55+T48C!G86+T48D!G24+T48D!G55</f>
        <v>0</v>
      </c>
      <c r="H86" s="762">
        <f>T48A!H25+T48A!H56+T48B!H25+T48B!H56+T48C!H24+T48C!H55+T48C!H86+T48D!H24+T48D!H55</f>
        <v>94</v>
      </c>
      <c r="I86" s="762">
        <f>T48A!I25+T48A!I56+T48B!I25+T48B!I56+T48C!I24+T48C!I55+T48C!I86+T48D!I24+T48D!I55</f>
        <v>0</v>
      </c>
      <c r="J86" s="762">
        <f>T48A!J25+T48A!J56+T48B!J25+T48B!J56+T48C!J24+T48C!J55+T48C!J86+T48D!J24+T48D!J55</f>
        <v>6</v>
      </c>
      <c r="K86" s="348">
        <f>T48A!K25+T48A!K56+T48B!K25+T48B!K56+T48C!K24+T48C!K55+T48C!K86+T48D!K24+T48D!K55</f>
        <v>0</v>
      </c>
      <c r="L86" s="762">
        <f>T48A!L25+T48A!L56+T48B!L25+T48B!L56+T48C!L24+T48C!L55+T48C!L86+T48D!L24+T48D!L55</f>
        <v>0</v>
      </c>
      <c r="M86" s="762">
        <f>T48A!M25+T48A!M56+T48B!M25+T48B!M56+T48C!M24+T48C!M55+T48C!M86+T48D!M24+T48D!M55</f>
        <v>7</v>
      </c>
      <c r="N86" s="762">
        <f>T48A!N25+T48A!N56+T48B!N25+T48B!N56+T48C!N24+T48C!N55+T48C!N86+T48D!N24+T48D!N55</f>
        <v>-94</v>
      </c>
      <c r="O86" s="762">
        <f>T48A!O25+T48A!O56+T48B!O25+T48B!O56+T48C!O24+T48C!O55+T48C!O86+T48D!O24+T48D!O55</f>
        <v>0</v>
      </c>
      <c r="P86" s="762">
        <f>T48A!P25+T48A!P56+T48B!P25+T48B!P56+T48C!P24+T48C!P55+T48C!P86+T48D!P24+T48D!P55</f>
        <v>1</v>
      </c>
      <c r="Q86" s="762">
        <f>T48A!Q25+T48A!Q56+T48B!Q25+T48B!Q56+T48C!Q24+T48C!Q55+T48C!Q86+T48D!Q24+T48D!Q55</f>
        <v>0</v>
      </c>
      <c r="R86" s="762">
        <f>T48A!R25+T48A!R56+T48B!R25+T48B!R56+T48C!R24+T48C!R55+T48C!R86+T48D!R24+T48D!R55</f>
        <v>0</v>
      </c>
      <c r="S86" s="762">
        <f>T48A!S25+T48A!S56+T48B!S25+T48B!S56+T48C!S24+T48C!S55+T48C!S86+T48D!S24+T48D!S55</f>
        <v>0</v>
      </c>
      <c r="T86" s="762">
        <f>T48A!T25+T48A!T56+T48B!T25+T48B!T56+T48C!T24+T48C!T55+T48C!T86+T48D!T24+T48D!T55</f>
        <v>0</v>
      </c>
      <c r="U86" s="762">
        <f>T48A!U25+T48A!U56+T48B!U25+T48B!U56+T48C!U24+T48C!U55+T48C!U86+T48D!U24+T48D!U55</f>
        <v>0</v>
      </c>
      <c r="V86" s="762">
        <f>T48A!V25+T48A!V56+T48B!V25+T48B!V56+T48C!V24+T48C!V55+T48C!V86+T48D!V24+T48D!V55</f>
        <v>0</v>
      </c>
      <c r="W86" s="762">
        <f>T48A!W25+T48A!W56+T48B!W25+T48B!W56+T48C!W24+T48C!W55+T48C!W86+T48D!W24+T48D!W55</f>
        <v>0</v>
      </c>
      <c r="X86" s="762">
        <f>T48A!X25+T48A!X56+T48B!X25+T48B!X56+T48C!X24+T48C!X55+T48C!X86+T48D!X24+T48D!X55</f>
        <v>0</v>
      </c>
      <c r="Y86" s="348">
        <f t="shared" si="1"/>
        <v>20</v>
      </c>
    </row>
    <row r="87" spans="1:25" s="763" customFormat="1" ht="12" customHeight="1" x14ac:dyDescent="0.2">
      <c r="A87" s="773" t="s">
        <v>657</v>
      </c>
      <c r="B87" s="762">
        <f>T48A!B26+T48A!B57+T48B!B26+T48B!B57+T48C!B25+T48C!B56+T48C!B87+T48D!B25+T48D!B56</f>
        <v>0</v>
      </c>
      <c r="C87" s="762">
        <f>T48A!C26+T48A!C57+T48B!C26+T48B!C57+T48C!C25+T48C!C56+T48C!C87+T48D!C25+T48D!C56</f>
        <v>12233</v>
      </c>
      <c r="D87" s="762">
        <f>T48A!D26+T48A!D57+T48B!D26+T48B!D57+T48C!D25+T48C!D56+T48C!D87+T48D!D25+T48D!D56</f>
        <v>956</v>
      </c>
      <c r="E87" s="762">
        <f>T48A!E26+T48A!E57+T48B!E26+T48B!E57+T48C!E25+T48C!E56+T48C!E87+T48D!E25+T48D!E56</f>
        <v>0</v>
      </c>
      <c r="F87" s="762">
        <f>T48A!F26+T48A!F57+T48B!F26+T48B!F57+T48C!F25+T48C!F56+T48C!F87+T48D!F25+T48D!F56</f>
        <v>0</v>
      </c>
      <c r="G87" s="762">
        <f>T48A!G26+T48A!G57+T48B!G26+T48B!G57+T48C!G25+T48C!G56+T48C!G87+T48D!G25+T48D!G56</f>
        <v>0</v>
      </c>
      <c r="H87" s="762">
        <f>T48A!H26+T48A!H57+T48B!H26+T48B!H57+T48C!H25+T48C!H56+T48C!H87+T48D!H25+T48D!H56</f>
        <v>94</v>
      </c>
      <c r="I87" s="762">
        <f>T48A!I26+T48A!I57+T48B!I26+T48B!I57+T48C!I25+T48C!I56+T48C!I87+T48D!I25+T48D!I56</f>
        <v>0</v>
      </c>
      <c r="J87" s="762">
        <f>T48A!J26+T48A!J57+T48B!J26+T48B!J57+T48C!J25+T48C!J56+T48C!J87+T48D!J25+T48D!J56</f>
        <v>31031</v>
      </c>
      <c r="K87" s="348">
        <f>T48A!K26+T48A!K57+T48B!K26+T48B!K57+T48C!K25+T48C!K56+T48C!K87+T48D!K25+T48D!K56</f>
        <v>0</v>
      </c>
      <c r="L87" s="762">
        <f>T48A!L26+T48A!L57+T48B!L26+T48B!L57+T48C!L25+T48C!L56+T48C!L87+T48D!L25+T48D!L56</f>
        <v>0</v>
      </c>
      <c r="M87" s="762">
        <f>T48A!M26+T48A!M57+T48B!M26+T48B!M57+T48C!M25+T48C!M56+T48C!M87+T48D!M25+T48D!M56</f>
        <v>479</v>
      </c>
      <c r="N87" s="762">
        <f>T48A!N26+T48A!N57+T48B!N26+T48B!N57+T48C!N25+T48C!N56+T48C!N87+T48D!N25+T48D!N56</f>
        <v>13276</v>
      </c>
      <c r="O87" s="762">
        <f>T48A!O26+T48A!O57+T48B!O26+T48B!O57+T48C!O25+T48C!O56+T48C!O87+T48D!O25+T48D!O56</f>
        <v>0</v>
      </c>
      <c r="P87" s="762">
        <f>T48A!P26+T48A!P57+T48B!P26+T48B!P57+T48C!P25+T48C!P56+T48C!P87+T48D!P25+T48D!P56</f>
        <v>6</v>
      </c>
      <c r="Q87" s="762">
        <f>T48A!Q26+T48A!Q57+T48B!Q26+T48B!Q57+T48C!Q25+T48C!Q56+T48C!Q87+T48D!Q25+T48D!Q56</f>
        <v>8641</v>
      </c>
      <c r="R87" s="762">
        <f>T48A!R26+T48A!R57+T48B!R26+T48B!R57+T48C!R25+T48C!R56+T48C!R87+T48D!R25+T48D!R56</f>
        <v>0</v>
      </c>
      <c r="S87" s="762">
        <f>T48A!S26+T48A!S57+T48B!S26+T48B!S57+T48C!S25+T48C!S56+T48C!S87+T48D!S25+T48D!S56</f>
        <v>-491619</v>
      </c>
      <c r="T87" s="762">
        <f>T48A!T26+T48A!T57+T48B!T26+T48B!T57+T48C!T25+T48C!T56+T48C!T87+T48D!T25+T48D!T56</f>
        <v>0</v>
      </c>
      <c r="U87" s="762">
        <f>T48A!U26+T48A!U57+T48B!U26+T48B!U57+T48C!U25+T48C!U56+T48C!U87+T48D!U25+T48D!U56</f>
        <v>0</v>
      </c>
      <c r="V87" s="762">
        <f>T48A!V26+T48A!V57+T48B!V26+T48B!V57+T48C!V25+T48C!V56+T48C!V87+T48D!V25+T48D!V56</f>
        <v>0</v>
      </c>
      <c r="W87" s="762">
        <f>T48A!W26+T48A!W57+T48B!W26+T48B!W57+T48C!W25+T48C!W56+T48C!W87+T48D!W25+T48D!W56</f>
        <v>539012</v>
      </c>
      <c r="X87" s="762">
        <f>T48A!X26+T48A!X57+T48B!X26+T48B!X57+T48C!X25+T48C!X56+T48C!X87+T48D!X25+T48D!X56</f>
        <v>0</v>
      </c>
      <c r="Y87" s="348">
        <f t="shared" si="1"/>
        <v>114109</v>
      </c>
    </row>
    <row r="88" spans="1:25" s="342" customFormat="1" ht="12" customHeight="1" x14ac:dyDescent="0.2">
      <c r="A88" s="773" t="s">
        <v>658</v>
      </c>
      <c r="B88" s="348">
        <f>T48A!B27+T48A!B58+T48B!B27+T48B!B58+T48C!B26+T48C!B57+T48C!B88+T48D!B26+T48D!B57</f>
        <v>0</v>
      </c>
      <c r="C88" s="348">
        <f>T48A!C27+T48A!C58+T48B!C27+T48B!C58+T48C!C26+T48C!C57+T48C!C88+T48D!C26+T48D!C57</f>
        <v>0</v>
      </c>
      <c r="D88" s="348">
        <f>T48A!D27+T48A!D58+T48B!D27+T48B!D58+T48C!D26+T48C!D57+T48C!D88+T48D!D26+T48D!D57</f>
        <v>6</v>
      </c>
      <c r="E88" s="348">
        <f>T48A!E27+T48A!E58+T48B!E27+T48B!E58+T48C!E26+T48C!E57+T48C!E88+T48D!E26+T48D!E57</f>
        <v>0</v>
      </c>
      <c r="F88" s="348">
        <f>T48A!F27+T48A!F58+T48B!F27+T48B!F58+T48C!F26+T48C!F57+T48C!F88+T48D!F26+T48D!F57</f>
        <v>0</v>
      </c>
      <c r="G88" s="348">
        <f>T48A!G27+T48A!G58+T48B!G27+T48B!G58+T48C!G26+T48C!G57+T48C!G88+T48D!G26+T48D!G57</f>
        <v>2</v>
      </c>
      <c r="H88" s="348">
        <f>T48A!H27+T48A!H58+T48B!H27+T48B!H58+T48C!H26+T48C!H57+T48C!H88+T48D!H26+T48D!H57</f>
        <v>0</v>
      </c>
      <c r="I88" s="348">
        <f>T48A!I27+T48A!I58+T48B!I27+T48B!I58+T48C!I26+T48C!I57+T48C!I88+T48D!I26+T48D!I57</f>
        <v>0</v>
      </c>
      <c r="J88" s="348">
        <f>T48A!J27+T48A!J58+T48B!J27+T48B!J58+T48C!J26+T48C!J57+T48C!J88+T48D!J26+T48D!J57</f>
        <v>0</v>
      </c>
      <c r="K88" s="348">
        <f>T48A!K27+T48A!K58+T48B!K27+T48B!K58+T48C!K26+T48C!K57+T48C!K88+T48D!K26+T48D!K57</f>
        <v>0</v>
      </c>
      <c r="L88" s="348">
        <f>T48A!L27+T48A!L58+T48B!L27+T48B!L58+T48C!L26+T48C!L57+T48C!L88+T48D!L26+T48D!L57</f>
        <v>0</v>
      </c>
      <c r="M88" s="348">
        <f>T48A!M27+T48A!M58+T48B!M27+T48B!M58+T48C!M26+T48C!M57+T48C!M88+T48D!M26+T48D!M57</f>
        <v>34</v>
      </c>
      <c r="N88" s="348">
        <f>T48A!N27+T48A!N58+T48B!N27+T48B!N58+T48C!N26+T48C!N57+T48C!N88+T48D!N26+T48D!N57</f>
        <v>0</v>
      </c>
      <c r="O88" s="348">
        <f>T48A!O27+T48A!O58+T48B!O27+T48B!O58+T48C!O26+T48C!O57+T48C!O88+T48D!O26+T48D!O57</f>
        <v>2</v>
      </c>
      <c r="P88" s="348">
        <f>T48A!P27+T48A!P58+T48B!P27+T48B!P58+T48C!P26+T48C!P57+T48C!P88+T48D!P26+T48D!P57</f>
        <v>38</v>
      </c>
      <c r="Q88" s="348">
        <f>T48A!Q27+T48A!Q58+T48B!Q27+T48B!Q58+T48C!Q26+T48C!Q57+T48C!Q88+T48D!Q26+T48D!Q57</f>
        <v>0</v>
      </c>
      <c r="R88" s="348">
        <f>T48A!R27+T48A!R58+T48B!R27+T48B!R58+T48C!R26+T48C!R57+T48C!R88+T48D!R26+T48D!R57</f>
        <v>5</v>
      </c>
      <c r="S88" s="348">
        <f>T48A!S27+T48A!S58+T48B!S27+T48B!S58+T48C!S26+T48C!S57+T48C!S88+T48D!S26+T48D!S57</f>
        <v>0</v>
      </c>
      <c r="T88" s="348">
        <f>T48A!T27+T48A!T58+T48B!T27+T48B!T58+T48C!T26+T48C!T57+T48C!T88+T48D!T26+T48D!T57</f>
        <v>1</v>
      </c>
      <c r="U88" s="348">
        <f>T48A!U27+T48A!U58+T48B!U27+T48B!U58+T48C!U26+T48C!U57+T48C!U88+T48D!U26+T48D!U57</f>
        <v>2</v>
      </c>
      <c r="V88" s="348">
        <f>T48A!V27+T48A!V58+T48B!V27+T48B!V58+T48C!V26+T48C!V57+T48C!V88+T48D!V26+T48D!V57</f>
        <v>0</v>
      </c>
      <c r="W88" s="348">
        <f>T48A!W27+T48A!W58+T48B!W27+T48B!W58+T48C!W26+T48C!W57+T48C!W88+T48D!W26+T48D!W57</f>
        <v>0</v>
      </c>
      <c r="X88" s="348">
        <f>T48A!X27+T48A!X58+T48B!X27+T48B!X58+T48C!X26+T48C!X57+T48C!X88+T48D!X26+T48D!X57</f>
        <v>0</v>
      </c>
      <c r="Y88" s="348">
        <f t="shared" si="1"/>
        <v>90</v>
      </c>
    </row>
    <row r="89" spans="1:25" s="342" customFormat="1" ht="12" customHeight="1" x14ac:dyDescent="0.2">
      <c r="A89" s="773" t="s">
        <v>657</v>
      </c>
      <c r="B89" s="348">
        <f>T48A!B28+T48A!B59+T48B!B28+T48B!B59+T48C!B27+T48C!B58+T48C!B89+T48D!B27+T48D!B58</f>
        <v>0</v>
      </c>
      <c r="C89" s="348">
        <f>T48A!C28+T48A!C59+T48B!C28+T48B!C59+T48C!C27+T48C!C58+T48C!C89+T48D!C27+T48D!C58</f>
        <v>0</v>
      </c>
      <c r="D89" s="348">
        <f>T48A!D28+T48A!D59+T48B!D28+T48B!D59+T48C!D27+T48C!D58+T48C!D89+T48D!D27+T48D!D58</f>
        <v>100</v>
      </c>
      <c r="E89" s="348">
        <f>T48A!E28+T48A!E59+T48B!E28+T48B!E59+T48C!E27+T48C!E58+T48C!E89+T48D!E27+T48D!E58</f>
        <v>0</v>
      </c>
      <c r="F89" s="348">
        <f>T48A!F28+T48A!F59+T48B!F28+T48B!F59+T48C!F27+T48C!F58+T48C!F89+T48D!F27+T48D!F58</f>
        <v>0</v>
      </c>
      <c r="G89" s="348">
        <f>T48A!G28+T48A!G59+T48B!G28+T48B!G59+T48C!G27+T48C!G58+T48C!G89+T48D!G27+T48D!G58</f>
        <v>29865</v>
      </c>
      <c r="H89" s="348">
        <f>T48A!H28+T48A!H59+T48B!H28+T48B!H59+T48C!H27+T48C!H58+T48C!H89+T48D!H27+T48D!H58</f>
        <v>0</v>
      </c>
      <c r="I89" s="348">
        <f>T48A!I28+T48A!I59+T48B!I28+T48B!I59+T48C!I27+T48C!I58+T48C!I89+T48D!I27+T48D!I58</f>
        <v>0</v>
      </c>
      <c r="J89" s="348">
        <f>T48A!J28+T48A!J59+T48B!J28+T48B!J59+T48C!J27+T48C!J58+T48C!J89+T48D!J27+T48D!J58</f>
        <v>0</v>
      </c>
      <c r="K89" s="348">
        <f>T48A!K28+T48A!K59+T48B!K28+T48B!K59+T48C!K27+T48C!K58+T48C!K89+T48D!K27+T48D!K58</f>
        <v>0</v>
      </c>
      <c r="L89" s="348">
        <f>T48A!L28+T48A!L59+T48B!L28+T48B!L59+T48C!L27+T48C!L58+T48C!L89+T48D!L27+T48D!L58</f>
        <v>17753</v>
      </c>
      <c r="M89" s="348">
        <f>T48A!M28+T48A!M59+T48B!M28+T48B!M59+T48C!M27+T48C!M58+T48C!M89+T48D!M27+T48D!M58</f>
        <v>126212</v>
      </c>
      <c r="N89" s="348">
        <f>T48A!N28+T48A!N59+T48B!N28+T48B!N59+T48C!N27+T48C!N58+T48C!N89+T48D!N27+T48D!N58</f>
        <v>-14263</v>
      </c>
      <c r="O89" s="348">
        <f>T48A!O28+T48A!O59+T48B!O28+T48B!O59+T48C!O27+T48C!O58+T48C!O89+T48D!O27+T48D!O58</f>
        <v>181</v>
      </c>
      <c r="P89" s="348">
        <f>T48A!P28+T48A!P59+T48B!P28+T48B!P59+T48C!P27+T48C!P58+T48C!P89+T48D!P27+T48D!P58</f>
        <v>321405</v>
      </c>
      <c r="Q89" s="348">
        <f>T48A!Q28+T48A!Q59+T48B!Q28+T48B!Q59+T48C!Q27+T48C!Q58+T48C!Q89+T48D!Q27+T48D!Q58</f>
        <v>0</v>
      </c>
      <c r="R89" s="348">
        <f>T48A!R28+T48A!R59+T48B!R28+T48B!R59+T48C!R27+T48C!R58+T48C!R89+T48D!R27+T48D!R58</f>
        <v>10</v>
      </c>
      <c r="S89" s="348">
        <f>T48A!S28+T48A!S59+T48B!S28+T48B!S59+T48C!S27+T48C!S58+T48C!S89+T48D!S27+T48D!S58</f>
        <v>0</v>
      </c>
      <c r="T89" s="348">
        <f>T48A!T28+T48A!T59+T48B!T28+T48B!T59+T48C!T27+T48C!T58+T48C!T89+T48D!T27+T48D!T58</f>
        <v>5</v>
      </c>
      <c r="U89" s="348">
        <f>T48A!U28+T48A!U59+T48B!U28+T48B!U59+T48C!U27+T48C!U58+T48C!U89+T48D!U27+T48D!U58</f>
        <v>111669</v>
      </c>
      <c r="V89" s="348">
        <f>T48A!V28+T48A!V59+T48B!V28+T48B!V59+T48C!V27+T48C!V58+T48C!V89+T48D!V27+T48D!V58</f>
        <v>137532</v>
      </c>
      <c r="W89" s="348">
        <f>T48A!W28+T48A!W59+T48B!W28+T48B!W59+T48C!W27+T48C!W58+T48C!W89+T48D!W27+T48D!W58</f>
        <v>0</v>
      </c>
      <c r="X89" s="348">
        <f>T48A!X28+T48A!X59+T48B!X28+T48B!X59+T48C!X27+T48C!X58+T48C!X89+T48D!X27+T48D!X58</f>
        <v>0</v>
      </c>
      <c r="Y89" s="348">
        <f t="shared" si="1"/>
        <v>730469</v>
      </c>
    </row>
    <row r="90" spans="1:25" s="342" customFormat="1" ht="12" customHeight="1" x14ac:dyDescent="0.2">
      <c r="A90" s="772" t="s">
        <v>143</v>
      </c>
      <c r="B90" s="350">
        <f t="shared" ref="B90:X90" si="4">B91+B92+B94</f>
        <v>0</v>
      </c>
      <c r="C90" s="350">
        <f t="shared" si="4"/>
        <v>263</v>
      </c>
      <c r="D90" s="350">
        <f t="shared" si="4"/>
        <v>139</v>
      </c>
      <c r="E90" s="350">
        <f t="shared" si="4"/>
        <v>0</v>
      </c>
      <c r="F90" s="350">
        <f t="shared" si="4"/>
        <v>0</v>
      </c>
      <c r="G90" s="350">
        <f t="shared" si="4"/>
        <v>0</v>
      </c>
      <c r="H90" s="350">
        <f t="shared" si="4"/>
        <v>0</v>
      </c>
      <c r="I90" s="350">
        <f t="shared" si="4"/>
        <v>0</v>
      </c>
      <c r="J90" s="350">
        <f t="shared" si="4"/>
        <v>11</v>
      </c>
      <c r="K90" s="350">
        <f t="shared" si="4"/>
        <v>0</v>
      </c>
      <c r="L90" s="350">
        <f t="shared" si="4"/>
        <v>0</v>
      </c>
      <c r="M90" s="350">
        <f t="shared" si="4"/>
        <v>165</v>
      </c>
      <c r="N90" s="350">
        <f t="shared" si="4"/>
        <v>280</v>
      </c>
      <c r="O90" s="350">
        <f t="shared" si="4"/>
        <v>115</v>
      </c>
      <c r="P90" s="350">
        <f t="shared" si="4"/>
        <v>0</v>
      </c>
      <c r="Q90" s="350">
        <f t="shared" si="4"/>
        <v>646</v>
      </c>
      <c r="R90" s="350">
        <f t="shared" si="4"/>
        <v>0</v>
      </c>
      <c r="S90" s="350">
        <f t="shared" si="4"/>
        <v>0</v>
      </c>
      <c r="T90" s="350">
        <f t="shared" si="4"/>
        <v>1</v>
      </c>
      <c r="U90" s="350">
        <f t="shared" si="4"/>
        <v>0</v>
      </c>
      <c r="V90" s="350">
        <f t="shared" si="4"/>
        <v>52</v>
      </c>
      <c r="W90" s="350">
        <f t="shared" si="4"/>
        <v>0</v>
      </c>
      <c r="X90" s="350">
        <f t="shared" si="4"/>
        <v>0</v>
      </c>
      <c r="Y90" s="346">
        <f t="shared" si="1"/>
        <v>1672</v>
      </c>
    </row>
    <row r="91" spans="1:25" s="342" customFormat="1" ht="12" customHeight="1" x14ac:dyDescent="0.2">
      <c r="A91" s="773" t="s">
        <v>656</v>
      </c>
      <c r="B91" s="348">
        <f>T48A!B30+T48A!B61+T48B!B30+T48B!B61+T48C!B29+T48C!B60+T48C!B91+T48D!B29+T48D!B60</f>
        <v>0</v>
      </c>
      <c r="C91" s="348">
        <f>T48A!C30+T48A!C61+T48B!C30+T48B!C61+T48C!C29+T48C!C60+T48C!C91+T48D!C29+T48D!C60</f>
        <v>263</v>
      </c>
      <c r="D91" s="348">
        <f>T48A!D30+T48A!D61+T48B!D30+T48B!D61+T48C!D29+T48C!D60+T48C!D91+T48D!D29+T48D!D60</f>
        <v>139</v>
      </c>
      <c r="E91" s="348">
        <f>T48A!E30+T48A!E61+T48B!E30+T48B!E61+T48C!E29+T48C!E60+T48C!E91+T48D!E29+T48D!E60</f>
        <v>0</v>
      </c>
      <c r="F91" s="348">
        <f>T48A!F30+T48A!F61+T48B!F30+T48B!F61+T48C!F29+T48C!F60+T48C!F91+T48D!F29+T48D!F60</f>
        <v>0</v>
      </c>
      <c r="G91" s="348">
        <f>T48A!G30+T48A!G61+T48B!G30+T48B!G61+T48C!G29+T48C!G60+T48C!G91+T48D!G29+T48D!G60</f>
        <v>0</v>
      </c>
      <c r="H91" s="348">
        <f>T48A!H30+T48A!H61+T48B!H30+T48B!H61+T48C!H29+T48C!H60+T48C!H91+T48D!H29+T48D!H60</f>
        <v>0</v>
      </c>
      <c r="I91" s="348">
        <f>T48A!I30+T48A!I61+T48B!I30+T48B!I61+T48C!I29+T48C!I60+T48C!I91+T48D!I29+T48D!I60</f>
        <v>0</v>
      </c>
      <c r="J91" s="348">
        <f>T48A!J30+T48A!J61+T48B!J30+T48B!J61+T48C!J29+T48C!J60+T48C!J91+T48D!J29+T48D!J60</f>
        <v>11</v>
      </c>
      <c r="K91" s="348">
        <f>T48A!K30+T48A!K61+T48B!K30+T48B!K61+T48C!K29+T48C!K60+T48C!K91+T48D!K29+T48D!K60</f>
        <v>0</v>
      </c>
      <c r="L91" s="348">
        <f>T48A!L30+T48A!L61+T48B!L30+T48B!L61+T48C!L29+T48C!L60+T48C!L91+T48D!L29+T48D!L60</f>
        <v>0</v>
      </c>
      <c r="M91" s="348">
        <f>T48A!M30+T48A!M61+T48B!M30+T48B!M61+T48C!M29+T48C!M60+T48C!M91+T48D!M29+T48D!M60</f>
        <v>165</v>
      </c>
      <c r="N91" s="348">
        <f>T48A!N30+T48A!N61+T48B!N30+T48B!N61+T48C!N29+T48C!N60+T48C!N91+T48D!N29+T48D!N60</f>
        <v>280</v>
      </c>
      <c r="O91" s="348">
        <f>T48A!O30+T48A!O61+T48B!O30+T48B!O61+T48C!O29+T48C!O60+T48C!O91+T48D!O29+T48D!O60</f>
        <v>115</v>
      </c>
      <c r="P91" s="348">
        <f>T48A!P30+T48A!P61+T48B!P30+T48B!P61+T48C!P29+T48C!P60+T48C!P91+T48D!P29+T48D!P60</f>
        <v>0</v>
      </c>
      <c r="Q91" s="348">
        <f>T48A!Q30+T48A!Q61+T48B!Q30+T48B!Q61+T48C!Q29+T48C!Q60+T48C!Q91+T48D!Q29+T48D!Q60</f>
        <v>646</v>
      </c>
      <c r="R91" s="348">
        <f>T48A!R30+T48A!R61+T48B!R30+T48B!R61+T48C!R29+T48C!R60+T48C!R91+T48D!R29+T48D!R60</f>
        <v>0</v>
      </c>
      <c r="S91" s="348">
        <f>T48A!S30+T48A!S61+T48B!S30+T48B!S61+T48C!S29+T48C!S60+T48C!S91+T48D!S29+T48D!S60</f>
        <v>0</v>
      </c>
      <c r="T91" s="348">
        <f>T48A!T30+T48A!T61+T48B!T30+T48B!T61+T48C!T29+T48C!T60+T48C!T91+T48D!T29+T48D!T60</f>
        <v>0</v>
      </c>
      <c r="U91" s="348">
        <f>T48A!U30+T48A!U61+T48B!U30+T48B!U61+T48C!U29+T48C!U60+T48C!U91+T48D!U29+T48D!U60</f>
        <v>0</v>
      </c>
      <c r="V91" s="348">
        <f>T48A!V30+T48A!V61+T48B!V30+T48B!V61+T48C!V29+T48C!V60+T48C!V91+T48D!V29+T48D!V60</f>
        <v>52</v>
      </c>
      <c r="W91" s="348">
        <f>T48A!W30+T48A!W61+T48B!W30+T48B!W61+T48C!W29+T48C!W60+T48C!W91+T48D!W29+T48D!W60</f>
        <v>0</v>
      </c>
      <c r="X91" s="348">
        <f>T48A!X30+T48A!X61+T48B!X30+T48B!X61+T48C!X29+T48C!X60+T48C!X91+T48D!X29+T48D!X60</f>
        <v>0</v>
      </c>
      <c r="Y91" s="348">
        <f t="shared" si="1"/>
        <v>1671</v>
      </c>
    </row>
    <row r="92" spans="1:25" s="342" customFormat="1" ht="12" customHeight="1" x14ac:dyDescent="0.2">
      <c r="A92" s="773" t="s">
        <v>726</v>
      </c>
      <c r="B92" s="348">
        <f>T48A!B31+T48A!B62+T48B!B31+T48B!B62+T48C!B30+T48C!B61+T48C!B92+T48D!B30+T48D!B61</f>
        <v>0</v>
      </c>
      <c r="C92" s="348">
        <f>T48A!C31+T48A!C62+T48B!C31+T48B!C62+T48C!C30+T48C!C61+T48C!C92+T48D!C30+T48D!C61</f>
        <v>0</v>
      </c>
      <c r="D92" s="348">
        <f>T48A!D31+T48A!D62+T48B!D31+T48B!D62+T48C!D30+T48C!D61+T48C!D92+T48D!D30+T48D!D61</f>
        <v>0</v>
      </c>
      <c r="E92" s="348">
        <f>T48A!E31+T48A!E62+T48B!E31+T48B!E62+T48C!E30+T48C!E61+T48C!E92+T48D!E30+T48D!E61</f>
        <v>0</v>
      </c>
      <c r="F92" s="348">
        <f>T48A!F31+T48A!F62+T48B!F31+T48B!F62+T48C!F30+T48C!F61+T48C!F92+T48D!F30+T48D!F61</f>
        <v>0</v>
      </c>
      <c r="G92" s="348">
        <f>T48A!G31+T48A!G62+T48B!G31+T48B!G62+T48C!G30+T48C!G61+T48C!G92+T48D!G30+T48D!G61</f>
        <v>0</v>
      </c>
      <c r="H92" s="348">
        <f>T48A!H31+T48A!H62+T48B!H31+T48B!H62+T48C!H30+T48C!H61+T48C!H92+T48D!H30+T48D!H61</f>
        <v>0</v>
      </c>
      <c r="I92" s="348">
        <f>T48A!I31+T48A!I62+T48B!I31+T48B!I62+T48C!I30+T48C!I61+T48C!I92+T48D!I30+T48D!I61</f>
        <v>0</v>
      </c>
      <c r="J92" s="348">
        <f>T48A!J31+T48A!J62+T48B!J31+T48B!J62+T48C!J30+T48C!J61+T48C!J92+T48D!J30+T48D!J61</f>
        <v>0</v>
      </c>
      <c r="K92" s="348">
        <f>T48A!K31+T48A!K62+T48B!K31+T48B!K62+T48C!K30+T48C!K61+T48C!K92+T48D!K30+T48D!K61</f>
        <v>0</v>
      </c>
      <c r="L92" s="348">
        <f>T48A!L31+T48A!L62+T48B!L31+T48B!L62+T48C!L30+T48C!L61+T48C!L92+T48D!L30+T48D!L61</f>
        <v>0</v>
      </c>
      <c r="M92" s="348">
        <f>T48A!M31+T48A!M62+T48B!M31+T48B!M62+T48C!M30+T48C!M61+T48C!M92+T48D!M30+T48D!M61</f>
        <v>0</v>
      </c>
      <c r="N92" s="348">
        <f>T48A!N31+T48A!N62+T48B!N31+T48B!N62+T48C!N30+T48C!N61+T48C!N92+T48D!N30+T48D!N61</f>
        <v>0</v>
      </c>
      <c r="O92" s="348">
        <f>T48A!O31+T48A!O62+T48B!O31+T48B!O62+T48C!O30+T48C!O61+T48C!O92+T48D!O30+T48D!O61</f>
        <v>0</v>
      </c>
      <c r="P92" s="348">
        <f>T48A!P31+T48A!P62+T48B!P31+T48B!P62+T48C!P30+T48C!P61+T48C!P92+T48D!P30+T48D!P61</f>
        <v>0</v>
      </c>
      <c r="Q92" s="348">
        <f>T48A!Q31+T48A!Q62+T48B!Q31+T48B!Q62+T48C!Q30+T48C!Q61+T48C!Q92+T48D!Q30+T48D!Q61</f>
        <v>0</v>
      </c>
      <c r="R92" s="348">
        <f>T48A!R31+T48A!R62+T48B!R31+T48B!R62+T48C!R30+T48C!R61+T48C!R92+T48D!R30+T48D!R61</f>
        <v>0</v>
      </c>
      <c r="S92" s="348">
        <f>T48A!S31+T48A!S62+T48B!S31+T48B!S62+T48C!S30+T48C!S61+T48C!S92+T48D!S30+T48D!S61</f>
        <v>0</v>
      </c>
      <c r="T92" s="348">
        <f>T48A!T31+T48A!T62+T48B!T31+T48B!T62+T48C!T30+T48C!T61+T48C!T92+T48D!T30+T48D!T61</f>
        <v>0</v>
      </c>
      <c r="U92" s="348">
        <f>T48A!U31+T48A!U62+T48B!U31+T48B!U62+T48C!U30+T48C!U61+T48C!U92+T48D!U30+T48D!U61</f>
        <v>0</v>
      </c>
      <c r="V92" s="348">
        <f>T48A!V31+T48A!V62+T48B!V31+T48B!V62+T48C!V30+T48C!V61+T48C!V92+T48D!V30+T48D!V61</f>
        <v>0</v>
      </c>
      <c r="W92" s="348">
        <f>T48A!W31+T48A!W62+T48B!W31+T48B!W62+T48C!W30+T48C!W61+T48C!W92+T48D!W30+T48D!W61</f>
        <v>0</v>
      </c>
      <c r="X92" s="348">
        <f>T48A!X31+T48A!X62+T48B!X31+T48B!X62+T48C!X30+T48C!X61+T48C!X92+T48D!X30+T48D!X61</f>
        <v>0</v>
      </c>
      <c r="Y92" s="348">
        <f t="shared" si="1"/>
        <v>0</v>
      </c>
    </row>
    <row r="93" spans="1:25" s="342" customFormat="1" ht="12" customHeight="1" x14ac:dyDescent="0.2">
      <c r="A93" s="773" t="s">
        <v>657</v>
      </c>
      <c r="B93" s="348">
        <f>T48A!B32+T48A!B63+T48B!B32+T48B!B63+T48C!B31+T48C!B62+T48C!B93+T48D!B31+T48D!B62</f>
        <v>0</v>
      </c>
      <c r="C93" s="348">
        <f>T48A!C32+T48A!C63+T48B!C32+T48B!C63+T48C!C31+T48C!C62+T48C!C93+T48D!C31+T48D!C62</f>
        <v>0</v>
      </c>
      <c r="D93" s="348">
        <f>T48A!D32+T48A!D63+T48B!D32+T48B!D63+T48C!D31+T48C!D62+T48C!D93+T48D!D31+T48D!D62</f>
        <v>3</v>
      </c>
      <c r="E93" s="348">
        <f>T48A!E32+T48A!E63+T48B!E32+T48B!E63+T48C!E31+T48C!E62+T48C!E93+T48D!E31+T48D!E62</f>
        <v>0</v>
      </c>
      <c r="F93" s="348">
        <f>T48A!F32+T48A!F63+T48B!F32+T48B!F63+T48C!F31+T48C!F62+T48C!F93+T48D!F31+T48D!F62</f>
        <v>0</v>
      </c>
      <c r="G93" s="348">
        <f>T48A!G32+T48A!G63+T48B!G32+T48B!G63+T48C!G31+T48C!G62+T48C!G93+T48D!G31+T48D!G62</f>
        <v>0</v>
      </c>
      <c r="H93" s="348">
        <f>T48A!H32+T48A!H63+T48B!H32+T48B!H63+T48C!H31+T48C!H62+T48C!H93+T48D!H31+T48D!H62</f>
        <v>0</v>
      </c>
      <c r="I93" s="348">
        <f>T48A!I32+T48A!I63+T48B!I32+T48B!I63+T48C!I31+T48C!I62+T48C!I93+T48D!I31+T48D!I62</f>
        <v>0</v>
      </c>
      <c r="J93" s="348">
        <f>T48A!J32+T48A!J63+T48B!J32+T48B!J63+T48C!J31+T48C!J62+T48C!J93+T48D!J31+T48D!J62</f>
        <v>0</v>
      </c>
      <c r="K93" s="348">
        <f>T48A!K32+T48A!K63+T48B!K32+T48B!K63+T48C!K31+T48C!K62+T48C!K93+T48D!K31+T48D!K62</f>
        <v>0</v>
      </c>
      <c r="L93" s="348">
        <f>T48A!L32+T48A!L63+T48B!L32+T48B!L63+T48C!L31+T48C!L62+T48C!L93+T48D!L31+T48D!L62</f>
        <v>0</v>
      </c>
      <c r="M93" s="348">
        <f>T48A!M32+T48A!M63+T48B!M32+T48B!M63+T48C!M31+T48C!M62+T48C!M93+T48D!M31+T48D!M62</f>
        <v>0</v>
      </c>
      <c r="N93" s="348">
        <f>T48A!N32+T48A!N63+T48B!N32+T48B!N63+T48C!N31+T48C!N62+T48C!N93+T48D!N31+T48D!N62</f>
        <v>10</v>
      </c>
      <c r="O93" s="348">
        <f>T48A!O32+T48A!O63+T48B!O32+T48B!O63+T48C!O31+T48C!O62+T48C!O93+T48D!O31+T48D!O62</f>
        <v>0</v>
      </c>
      <c r="P93" s="348">
        <f>T48A!P32+T48A!P63+T48B!P32+T48B!P63+T48C!P31+T48C!P62+T48C!P93+T48D!P31+T48D!P62</f>
        <v>0</v>
      </c>
      <c r="Q93" s="348">
        <f>T48A!Q32+T48A!Q63+T48B!Q32+T48B!Q63+T48C!Q31+T48C!Q62+T48C!Q93+T48D!Q31+T48D!Q62</f>
        <v>0</v>
      </c>
      <c r="R93" s="348">
        <f>T48A!R32+T48A!R63+T48B!R32+T48B!R63+T48C!R31+T48C!R62+T48C!R93+T48D!R31+T48D!R62</f>
        <v>0</v>
      </c>
      <c r="S93" s="348">
        <f>T48A!S32+T48A!S63+T48B!S32+T48B!S63+T48C!S31+T48C!S62+T48C!S93+T48D!S31+T48D!S62</f>
        <v>0</v>
      </c>
      <c r="T93" s="348">
        <f>T48A!T32+T48A!T63+T48B!T32+T48B!T63+T48C!T31+T48C!T62+T48C!T93+T48D!T31+T48D!T62</f>
        <v>0</v>
      </c>
      <c r="U93" s="348">
        <f>T48A!U32+T48A!U63+T48B!U32+T48B!U63+T48C!U31+T48C!U62+T48C!U93+T48D!U31+T48D!U62</f>
        <v>0</v>
      </c>
      <c r="V93" s="348">
        <f>T48A!V32+T48A!V63+T48B!V32+T48B!V63+T48C!V31+T48C!V62+T48C!V93+T48D!V31+T48D!V62</f>
        <v>0</v>
      </c>
      <c r="W93" s="348">
        <f>T48A!W32+T48A!W63+T48B!W32+T48B!W63+T48C!W31+T48C!W62+T48C!W93+T48D!W31+T48D!W62</f>
        <v>0</v>
      </c>
      <c r="X93" s="348">
        <f>T48A!X32+T48A!X63+T48B!X32+T48B!X63+T48C!X31+T48C!X62+T48C!X93+T48D!X31+T48D!X62</f>
        <v>0</v>
      </c>
      <c r="Y93" s="348">
        <f t="shared" si="1"/>
        <v>13</v>
      </c>
    </row>
    <row r="94" spans="1:25" s="342" customFormat="1" ht="12" customHeight="1" x14ac:dyDescent="0.2">
      <c r="A94" s="773" t="s">
        <v>658</v>
      </c>
      <c r="B94" s="348">
        <f>T48A!B33+T48A!B64+T48B!B33+T48B!B64+T48C!B32+T48C!B63+T48C!B94+T48D!B32+T48D!B63</f>
        <v>0</v>
      </c>
      <c r="C94" s="348">
        <f>T48A!C33+T48A!C64+T48B!C33+T48B!C64+T48C!C32+T48C!C63+T48C!C94+T48D!C32+T48D!C63</f>
        <v>0</v>
      </c>
      <c r="D94" s="348">
        <f>T48A!D33+T48A!D64+T48B!D33+T48B!D64+T48C!D32+T48C!D63+T48C!D94+T48D!D32+T48D!D63</f>
        <v>0</v>
      </c>
      <c r="E94" s="348">
        <f>T48A!E33+T48A!E64+T48B!E33+T48B!E64+T48C!E32+T48C!E63+T48C!E94+T48D!E32+T48D!E63</f>
        <v>0</v>
      </c>
      <c r="F94" s="348">
        <f>T48A!F33+T48A!F64+T48B!F33+T48B!F64+T48C!F32+T48C!F63+T48C!F94+T48D!F32+T48D!F63</f>
        <v>0</v>
      </c>
      <c r="G94" s="348">
        <f>T48A!G33+T48A!G64+T48B!G33+T48B!G64+T48C!G32+T48C!G63+T48C!G94+T48D!G32+T48D!G63</f>
        <v>0</v>
      </c>
      <c r="H94" s="348">
        <f>T48A!H33+T48A!H64+T48B!H33+T48B!H64+T48C!H32+T48C!H63+T48C!H94+T48D!H32+T48D!H63</f>
        <v>0</v>
      </c>
      <c r="I94" s="348">
        <f>T48A!I33+T48A!I64+T48B!I33+T48B!I64+T48C!I32+T48C!I63+T48C!I94+T48D!I32+T48D!I63</f>
        <v>0</v>
      </c>
      <c r="J94" s="348">
        <f>T48A!J33+T48A!J64+T48B!J33+T48B!J64+T48C!J32+T48C!J63+T48C!J94+T48D!J32+T48D!J63</f>
        <v>0</v>
      </c>
      <c r="K94" s="348">
        <f>T48A!K33+T48A!K64+T48B!K33+T48B!K64+T48C!K32+T48C!K63+T48C!K94+T48D!K32+T48D!K63</f>
        <v>0</v>
      </c>
      <c r="L94" s="348">
        <f>T48A!L33+T48A!L64+T48B!L33+T48B!L64+T48C!L32+T48C!L63+T48C!L94+T48D!L32+T48D!L63</f>
        <v>0</v>
      </c>
      <c r="M94" s="348">
        <f>T48A!M33+T48A!M64+T48B!M33+T48B!M64+T48C!M32+T48C!M63+T48C!M94+T48D!M32+T48D!M63</f>
        <v>0</v>
      </c>
      <c r="N94" s="348">
        <f>T48A!N33+T48A!N64+T48B!N33+T48B!N64+T48C!N32+T48C!N63+T48C!N94+T48D!N32+T48D!N63</f>
        <v>0</v>
      </c>
      <c r="O94" s="348">
        <f>T48A!O33+T48A!O64+T48B!O33+T48B!O64+T48C!O32+T48C!O63+T48C!O94+T48D!O32+T48D!O63</f>
        <v>0</v>
      </c>
      <c r="P94" s="348">
        <f>T48A!P33+T48A!P64+T48B!P33+T48B!P64+T48C!P32+T48C!P63+T48C!P94+T48D!P32+T48D!P63</f>
        <v>0</v>
      </c>
      <c r="Q94" s="348">
        <f>T48A!Q33+T48A!Q64+T48B!Q33+T48B!Q64+T48C!Q32+T48C!Q63+T48C!Q94+T48D!Q32+T48D!Q63</f>
        <v>0</v>
      </c>
      <c r="R94" s="348">
        <f>T48A!R33+T48A!R64+T48B!R33+T48B!R64+T48C!R32+T48C!R63+T48C!R94+T48D!R32+T48D!R63</f>
        <v>0</v>
      </c>
      <c r="S94" s="348">
        <f>T48A!S33+T48A!S64+T48B!S33+T48B!S64+T48C!S32+T48C!S63+T48C!S94+T48D!S32+T48D!S63</f>
        <v>0</v>
      </c>
      <c r="T94" s="348">
        <f>T48A!T33+T48A!T64+T48B!T33+T48B!T64+T48C!T32+T48C!T63+T48C!T94+T48D!T32+T48D!T63</f>
        <v>1</v>
      </c>
      <c r="U94" s="348">
        <f>T48A!U33+T48A!U64+T48B!U33+T48B!U64+T48C!U32+T48C!U63+T48C!U94+T48D!U32+T48D!U63</f>
        <v>0</v>
      </c>
      <c r="V94" s="348">
        <f>T48A!V33+T48A!V64+T48B!V33+T48B!V64+T48C!V32+T48C!V63+T48C!V94+T48D!V32+T48D!V63</f>
        <v>0</v>
      </c>
      <c r="W94" s="348">
        <f>T48A!W33+T48A!W64+T48B!W33+T48B!W64+T48C!W32+T48C!W63+T48C!W94+T48D!W32+T48D!W63</f>
        <v>0</v>
      </c>
      <c r="X94" s="348">
        <f>T48A!X33+T48A!X64+T48B!X33+T48B!X64+T48C!X32+T48C!X63+T48C!X94+T48D!X32+T48D!X63</f>
        <v>0</v>
      </c>
      <c r="Y94" s="348">
        <f t="shared" si="1"/>
        <v>1</v>
      </c>
    </row>
    <row r="95" spans="1:25" s="342" customFormat="1" ht="12" customHeight="1" x14ac:dyDescent="0.2">
      <c r="A95" s="773" t="s">
        <v>657</v>
      </c>
      <c r="B95" s="348">
        <f>T48A!B34+T48A!B65+T48B!B34+T48B!B65+T48C!B33+T48C!B64+T48C!B95+T48D!B33+T48D!B64</f>
        <v>0</v>
      </c>
      <c r="C95" s="348">
        <f>T48A!C34+T48A!C65+T48B!C34+T48B!C65+T48C!C33+T48C!C64+T48C!C95+T48D!C33+T48D!C64</f>
        <v>0</v>
      </c>
      <c r="D95" s="348">
        <f>T48A!D34+T48A!D65+T48B!D34+T48B!D65+T48C!D33+T48C!D64+T48C!D95+T48D!D33+T48D!D64</f>
        <v>0</v>
      </c>
      <c r="E95" s="348">
        <f>T48A!E34+T48A!E65+T48B!E34+T48B!E65+T48C!E33+T48C!E64+T48C!E95+T48D!E33+T48D!E64</f>
        <v>0</v>
      </c>
      <c r="F95" s="348">
        <f>T48A!F34+T48A!F65+T48B!F34+T48B!F65+T48C!F33+T48C!F64+T48C!F95+T48D!F33+T48D!F64</f>
        <v>0</v>
      </c>
      <c r="G95" s="348">
        <f>T48A!G34+T48A!G65+T48B!G34+T48B!G65+T48C!G33+T48C!G64+T48C!G95+T48D!G33+T48D!G64</f>
        <v>0</v>
      </c>
      <c r="H95" s="348">
        <f>T48A!H34+T48A!H65+T48B!H34+T48B!H65+T48C!H33+T48C!H64+T48C!H95+T48D!H33+T48D!H64</f>
        <v>0</v>
      </c>
      <c r="I95" s="348">
        <f>T48A!I34+T48A!I65+T48B!I34+T48B!I65+T48C!I33+T48C!I64+T48C!I95+T48D!I33+T48D!I64</f>
        <v>0</v>
      </c>
      <c r="J95" s="348">
        <f>T48A!J34+T48A!J65+T48B!J34+T48B!J65+T48C!J33+T48C!J64+T48C!J95+T48D!J33+T48D!J64</f>
        <v>0</v>
      </c>
      <c r="K95" s="348">
        <f>T48A!K34+T48A!K65+T48B!K34+T48B!K65+T48C!K33+T48C!K64+T48C!K95+T48D!K33+T48D!K64</f>
        <v>0</v>
      </c>
      <c r="L95" s="348">
        <f>T48A!L34+T48A!L65+T48B!L34+T48B!L65+T48C!L33+T48C!L64+T48C!L95+T48D!L33+T48D!L64</f>
        <v>0</v>
      </c>
      <c r="M95" s="348">
        <f>T48A!M34+T48A!M65+T48B!M34+T48B!M65+T48C!M33+T48C!M64+T48C!M95+T48D!M33+T48D!M64</f>
        <v>6</v>
      </c>
      <c r="N95" s="348">
        <f>T48A!N34+T48A!N65+T48B!N34+T48B!N65+T48C!N33+T48C!N64+T48C!N95+T48D!N33+T48D!N64</f>
        <v>0</v>
      </c>
      <c r="O95" s="348">
        <f>T48A!O34+T48A!O65+T48B!O34+T48B!O65+T48C!O33+T48C!O64+T48C!O95+T48D!O33+T48D!O64</f>
        <v>0</v>
      </c>
      <c r="P95" s="348">
        <f>T48A!P34+T48A!P65+T48B!P34+T48B!P65+T48C!P33+T48C!P64+T48C!P95+T48D!P33+T48D!P64</f>
        <v>0</v>
      </c>
      <c r="Q95" s="348">
        <f>T48A!Q34+T48A!Q65+T48B!Q34+T48B!Q65+T48C!Q33+T48C!Q64+T48C!Q95+T48D!Q33+T48D!Q64</f>
        <v>0</v>
      </c>
      <c r="R95" s="348">
        <f>T48A!R34+T48A!R65+T48B!R34+T48B!R65+T48C!R33+T48C!R64+T48C!R95+T48D!R33+T48D!R64</f>
        <v>0</v>
      </c>
      <c r="S95" s="348">
        <f>T48A!S34+T48A!S65+T48B!S34+T48B!S65+T48C!S33+T48C!S64+T48C!S95+T48D!S33+T48D!S64</f>
        <v>0</v>
      </c>
      <c r="T95" s="348">
        <f>T48A!T34+T48A!T65+T48B!T34+T48B!T65+T48C!T33+T48C!T64+T48C!T95+T48D!T33+T48D!T64</f>
        <v>11</v>
      </c>
      <c r="U95" s="348">
        <f>T48A!U34+T48A!U65+T48B!U34+T48B!U65+T48C!U33+T48C!U64+T48C!U95+T48D!U33+T48D!U64</f>
        <v>0</v>
      </c>
      <c r="V95" s="348">
        <f>T48A!V34+T48A!V65+T48B!V34+T48B!V65+T48C!V33+T48C!V64+T48C!V95+T48D!V33+T48D!V64</f>
        <v>284</v>
      </c>
      <c r="W95" s="348">
        <f>T48A!W34+T48A!W65+T48B!W34+T48B!W65+T48C!W33+T48C!W64+T48C!W95+T48D!W33+T48D!W64</f>
        <v>0</v>
      </c>
      <c r="X95" s="348">
        <f>T48A!X34+T48A!X65+T48B!X34+T48B!X65+T48C!X33+T48C!X64+T48C!X95+T48D!X33+T48D!X64</f>
        <v>0</v>
      </c>
      <c r="Y95" s="348">
        <f t="shared" si="1"/>
        <v>301</v>
      </c>
    </row>
    <row r="96" spans="1:25" s="347" customFormat="1" ht="12" customHeight="1" x14ac:dyDescent="0.2">
      <c r="A96" s="772" t="s">
        <v>144</v>
      </c>
      <c r="B96" s="346">
        <f t="shared" ref="B96:X96" si="5">B97+B98+B100</f>
        <v>640</v>
      </c>
      <c r="C96" s="346">
        <f t="shared" si="5"/>
        <v>4706</v>
      </c>
      <c r="D96" s="346">
        <f t="shared" si="5"/>
        <v>14320</v>
      </c>
      <c r="E96" s="346">
        <f t="shared" si="5"/>
        <v>0</v>
      </c>
      <c r="F96" s="346">
        <f t="shared" si="5"/>
        <v>0</v>
      </c>
      <c r="G96" s="346">
        <f t="shared" si="5"/>
        <v>0</v>
      </c>
      <c r="H96" s="346">
        <f t="shared" si="5"/>
        <v>1136</v>
      </c>
      <c r="I96" s="346">
        <f t="shared" si="5"/>
        <v>16</v>
      </c>
      <c r="J96" s="346">
        <f t="shared" si="5"/>
        <v>1352</v>
      </c>
      <c r="K96" s="346">
        <f t="shared" si="5"/>
        <v>1863</v>
      </c>
      <c r="L96" s="346">
        <f t="shared" si="5"/>
        <v>1304</v>
      </c>
      <c r="M96" s="346">
        <f t="shared" si="5"/>
        <v>20478</v>
      </c>
      <c r="N96" s="346">
        <f t="shared" si="5"/>
        <v>10799</v>
      </c>
      <c r="O96" s="346">
        <f t="shared" si="5"/>
        <v>1820</v>
      </c>
      <c r="P96" s="346">
        <f t="shared" si="5"/>
        <v>37</v>
      </c>
      <c r="Q96" s="346">
        <f t="shared" si="5"/>
        <v>1002</v>
      </c>
      <c r="R96" s="346">
        <f t="shared" si="5"/>
        <v>0</v>
      </c>
      <c r="S96" s="346">
        <f t="shared" si="5"/>
        <v>301</v>
      </c>
      <c r="T96" s="346">
        <f t="shared" si="5"/>
        <v>8296</v>
      </c>
      <c r="U96" s="346">
        <f t="shared" si="5"/>
        <v>0</v>
      </c>
      <c r="V96" s="346">
        <f t="shared" si="5"/>
        <v>3095</v>
      </c>
      <c r="W96" s="346">
        <f t="shared" si="5"/>
        <v>96191</v>
      </c>
      <c r="X96" s="346">
        <f t="shared" si="5"/>
        <v>0</v>
      </c>
      <c r="Y96" s="346">
        <f t="shared" si="1"/>
        <v>167356</v>
      </c>
    </row>
    <row r="97" spans="1:25" s="342" customFormat="1" ht="12" customHeight="1" x14ac:dyDescent="0.2">
      <c r="A97" s="773" t="s">
        <v>656</v>
      </c>
      <c r="B97" s="348">
        <f>T48A!B36+T48A!B67+T48B!B36+T48B!B67+T48C!B35+T48C!B66+T48C!B97+T48D!B35+T48D!B66</f>
        <v>640</v>
      </c>
      <c r="C97" s="348">
        <f>T48A!C36+T48A!C67+T48B!C36+T48B!C67+T48C!C35+T48C!C66+T48C!C97+T48D!C35+T48D!C66</f>
        <v>4706</v>
      </c>
      <c r="D97" s="348">
        <f>T48A!D36+T48A!D67+T48B!D36+T48B!D67+T48C!D35+T48C!D66+T48C!D97+T48D!D35+T48D!D66</f>
        <v>14318</v>
      </c>
      <c r="E97" s="348">
        <f>T48A!E36+T48A!E67+T48B!E36+T48B!E67+T48C!E35+T48C!E66+T48C!E97+T48D!E35+T48D!E66</f>
        <v>0</v>
      </c>
      <c r="F97" s="348">
        <f>T48A!F36+T48A!F67+T48B!F36+T48B!F67+T48C!F35+T48C!F66+T48C!F97+T48D!F35+T48D!F66</f>
        <v>0</v>
      </c>
      <c r="G97" s="348">
        <f>T48A!G36+T48A!G67+T48B!G36+T48B!G67+T48C!G35+T48C!G66+T48C!G97+T48D!G35+T48D!G66</f>
        <v>0</v>
      </c>
      <c r="H97" s="348">
        <f>T48A!H36+T48A!H67+T48B!H36+T48B!H67+T48C!H35+T48C!H66+T48C!H97+T48D!H35+T48D!H66</f>
        <v>1106</v>
      </c>
      <c r="I97" s="348">
        <f>T48A!I36+T48A!I67+T48B!I36+T48B!I67+T48C!I35+T48C!I66+T48C!I97+T48D!I35+T48D!I66</f>
        <v>16</v>
      </c>
      <c r="J97" s="348">
        <f>T48A!J36+T48A!J67+T48B!J36+T48B!J67+T48C!J35+T48C!J66+T48C!J97+T48D!J35+T48D!J66</f>
        <v>1352</v>
      </c>
      <c r="K97" s="348">
        <f>T48A!K36+T48A!K67+T48B!K36+T48B!K67+T48C!K35+T48C!K66+T48C!K97+T48D!K35+T48D!K66</f>
        <v>1863</v>
      </c>
      <c r="L97" s="348">
        <f>T48A!L36+T48A!L67+T48B!L36+T48B!L67+T48C!L35+T48C!L66+T48C!L97+T48D!L35+T48D!L66</f>
        <v>1304</v>
      </c>
      <c r="M97" s="348">
        <f>T48A!M36+T48A!M67+T48B!M36+T48B!M67+T48C!M35+T48C!M66+T48C!M97+T48D!M35+T48D!M66</f>
        <v>20455</v>
      </c>
      <c r="N97" s="348">
        <f>T48A!N36+T48A!N67+T48B!N36+T48B!N67+T48C!N35+T48C!N66+T48C!N97+T48D!N35+T48D!N66</f>
        <v>10799</v>
      </c>
      <c r="O97" s="348">
        <f>T48A!O36+T48A!O67+T48B!O36+T48B!O67+T48C!O35+T48C!O66+T48C!O97+T48D!O35+T48D!O66</f>
        <v>1820</v>
      </c>
      <c r="P97" s="348">
        <f>T48A!P36+T48A!P67+T48B!P36+T48B!P67+T48C!P35+T48C!P66+T48C!P97+T48D!P35+T48D!P66</f>
        <v>37</v>
      </c>
      <c r="Q97" s="348">
        <f>T48A!Q36+T48A!Q67+T48B!Q36+T48B!Q67+T48C!Q35+T48C!Q66+T48C!Q97+T48D!Q35+T48D!Q66</f>
        <v>1002</v>
      </c>
      <c r="R97" s="348">
        <f>T48A!R36+T48A!R67+T48B!R36+T48B!R67+T48C!R35+T48C!R66+T48C!R97+T48D!R35+T48D!R66</f>
        <v>0</v>
      </c>
      <c r="S97" s="348">
        <f>T48A!S36+T48A!S67+T48B!S36+T48B!S67+T48C!S35+T48C!S66+T48C!S97+T48D!S35+T48D!S66</f>
        <v>301</v>
      </c>
      <c r="T97" s="348">
        <f>T48A!T36+T48A!T67+T48B!T36+T48B!T67+T48C!T35+T48C!T66+T48C!T97+T48D!T35+T48D!T66</f>
        <v>8295</v>
      </c>
      <c r="U97" s="348">
        <f>T48A!U36+T48A!U67+T48B!U36+T48B!U67+T48C!U35+T48C!U66+T48C!U97+T48D!U35+T48D!U66</f>
        <v>0</v>
      </c>
      <c r="V97" s="348">
        <f>T48A!V36+T48A!V67+T48B!V36+T48B!V67+T48C!V35+T48C!V66+T48C!V97+T48D!V35+T48D!V66</f>
        <v>3083</v>
      </c>
      <c r="W97" s="348">
        <f>T48A!W36+T48A!W67+T48B!W36+T48B!W67+T48C!W35+T48C!W66+T48C!W97+T48D!W35+T48D!W66</f>
        <v>96191</v>
      </c>
      <c r="X97" s="348">
        <f>T48A!X36+T48A!X67+T48B!X36+T48B!X67+T48C!X35+T48C!X66+T48C!X97+T48D!X35+T48D!X66</f>
        <v>0</v>
      </c>
      <c r="Y97" s="348">
        <f t="shared" si="1"/>
        <v>167288</v>
      </c>
    </row>
    <row r="98" spans="1:25" s="342" customFormat="1" ht="12" customHeight="1" x14ac:dyDescent="0.2">
      <c r="A98" s="773" t="s">
        <v>726</v>
      </c>
      <c r="B98" s="348">
        <f>T48A!B37+T48A!B68+T48B!B37+T48B!B68+T48C!B36+T48C!B67+T48C!B98+T48D!B36+T48D!B67</f>
        <v>0</v>
      </c>
      <c r="C98" s="348">
        <f>T48A!C37+T48A!C68+T48B!C37+T48B!C68+T48C!C36+T48C!C67+T48C!C98+T48D!C36+T48D!C67</f>
        <v>0</v>
      </c>
      <c r="D98" s="348">
        <f>T48A!D37+T48A!D68+T48B!D37+T48B!D68+T48C!D36+T48C!D67+T48C!D98+T48D!D36+T48D!D67</f>
        <v>2</v>
      </c>
      <c r="E98" s="348">
        <f>T48A!E37+T48A!E68+T48B!E37+T48B!E68+T48C!E36+T48C!E67+T48C!E98+T48D!E36+T48D!E67</f>
        <v>0</v>
      </c>
      <c r="F98" s="348">
        <f>T48A!F37+T48A!F68+T48B!F37+T48B!F68+T48C!F36+T48C!F67+T48C!F98+T48D!F36+T48D!F67</f>
        <v>0</v>
      </c>
      <c r="G98" s="348">
        <f>T48A!G37+T48A!G68+T48B!G37+T48B!G68+T48C!G36+T48C!G67+T48C!G98+T48D!G36+T48D!G67</f>
        <v>0</v>
      </c>
      <c r="H98" s="348">
        <f>T48A!H37+T48A!H68+T48B!H37+T48B!H68+T48C!H36+T48C!H67+T48C!H98+T48D!H36+T48D!H67</f>
        <v>30</v>
      </c>
      <c r="I98" s="348">
        <f>T48A!I37+T48A!I68+T48B!I37+T48B!I68+T48C!I36+T48C!I67+T48C!I98+T48D!I36+T48D!I67</f>
        <v>0</v>
      </c>
      <c r="J98" s="348">
        <f>T48A!J37+T48A!J68+T48B!J37+T48B!J68+T48C!J36+T48C!J67+T48C!J98+T48D!J36+T48D!J67</f>
        <v>0</v>
      </c>
      <c r="K98" s="348">
        <f>T48A!K37+T48A!K68+T48B!K37+T48B!K68+T48C!K36+T48C!K67+T48C!K98+T48D!K36+T48D!K67</f>
        <v>0</v>
      </c>
      <c r="L98" s="348">
        <f>T48A!L37+T48A!L68+T48B!L37+T48B!L68+T48C!L36+T48C!L67+T48C!L98+T48D!L36+T48D!L67</f>
        <v>0</v>
      </c>
      <c r="M98" s="348">
        <f>T48A!M37+T48A!M68+T48B!M37+T48B!M68+T48C!M36+T48C!M67+T48C!M98+T48D!M36+T48D!M67</f>
        <v>1</v>
      </c>
      <c r="N98" s="348">
        <f>T48A!N37+T48A!N68+T48B!N37+T48B!N68+T48C!N36+T48C!N67+T48C!N98+T48D!N36+T48D!N67</f>
        <v>0</v>
      </c>
      <c r="O98" s="348">
        <f>T48A!O37+T48A!O68+T48B!O37+T48B!O68+T48C!O36+T48C!O67+T48C!O98+T48D!O36+T48D!O67</f>
        <v>0</v>
      </c>
      <c r="P98" s="348">
        <f>T48A!P37+T48A!P68+T48B!P37+T48B!P68+T48C!P36+T48C!P67+T48C!P98+T48D!P36+T48D!P67</f>
        <v>0</v>
      </c>
      <c r="Q98" s="348">
        <f>T48A!Q37+T48A!Q68+T48B!Q37+T48B!Q68+T48C!Q36+T48C!Q67+T48C!Q98+T48D!Q36+T48D!Q67</f>
        <v>0</v>
      </c>
      <c r="R98" s="348">
        <f>T48A!R37+T48A!R68+T48B!R37+T48B!R68+T48C!R36+T48C!R67+T48C!R98+T48D!R36+T48D!R67</f>
        <v>0</v>
      </c>
      <c r="S98" s="348">
        <f>T48A!S37+T48A!S68+T48B!S37+T48B!S68+T48C!S36+T48C!S67+T48C!S98+T48D!S36+T48D!S67</f>
        <v>0</v>
      </c>
      <c r="T98" s="348">
        <f>T48A!T37+T48A!T68+T48B!T37+T48B!T68+T48C!T36+T48C!T67+T48C!T98+T48D!T36+T48D!T67</f>
        <v>0</v>
      </c>
      <c r="U98" s="348">
        <f>T48A!U37+T48A!U68+T48B!U37+T48B!U68+T48C!U36+T48C!U67+T48C!U98+T48D!U36+T48D!U67</f>
        <v>0</v>
      </c>
      <c r="V98" s="348">
        <f>T48A!V37+T48A!V68+T48B!V37+T48B!V68+T48C!V36+T48C!V67+T48C!V98+T48D!V36+T48D!V67</f>
        <v>0</v>
      </c>
      <c r="W98" s="348">
        <f>T48A!W37+T48A!W68+T48B!W37+T48B!W68+T48C!W36+T48C!W67+T48C!W98+T48D!W36+T48D!W67</f>
        <v>0</v>
      </c>
      <c r="X98" s="348">
        <f>T48A!X37+T48A!X68+T48B!X37+T48B!X68+T48C!X36+T48C!X67+T48C!X98+T48D!X36+T48D!X67</f>
        <v>0</v>
      </c>
      <c r="Y98" s="348">
        <f t="shared" si="1"/>
        <v>33</v>
      </c>
    </row>
    <row r="99" spans="1:25" s="342" customFormat="1" ht="12" customHeight="1" x14ac:dyDescent="0.2">
      <c r="A99" s="773" t="s">
        <v>657</v>
      </c>
      <c r="B99" s="348">
        <f>T48A!B38+T48A!B69+T48B!B38+T48B!B69+T48C!B37+T48C!B68+T48C!B99+T48D!B37+T48D!B68</f>
        <v>0</v>
      </c>
      <c r="C99" s="348">
        <f>T48A!C38+T48A!C69+T48B!C38+T48B!C69+T48C!C37+T48C!C68+T48C!C99+T48D!C37+T48D!C68</f>
        <v>0</v>
      </c>
      <c r="D99" s="348">
        <f>T48A!D38+T48A!D69+T48B!D38+T48B!D69+T48C!D37+T48C!D68+T48C!D99+T48D!D37+T48D!D68</f>
        <v>84</v>
      </c>
      <c r="E99" s="348">
        <f>T48A!E38+T48A!E69+T48B!E38+T48B!E69+T48C!E37+T48C!E68+T48C!E99+T48D!E37+T48D!E68</f>
        <v>0</v>
      </c>
      <c r="F99" s="348">
        <f>T48A!F38+T48A!F69+T48B!F38+T48B!F69+T48C!F37+T48C!F68+T48C!F99+T48D!F37+T48D!F68</f>
        <v>0</v>
      </c>
      <c r="G99" s="348">
        <f>T48A!G38+T48A!G69+T48B!G38+T48B!G69+T48C!G37+T48C!G68+T48C!G99+T48D!G37+T48D!G68</f>
        <v>0</v>
      </c>
      <c r="H99" s="348">
        <f>T48A!H38+T48A!H69+T48B!H38+T48B!H69+T48C!H37+T48C!H68+T48C!H99+T48D!H37+T48D!H68</f>
        <v>30</v>
      </c>
      <c r="I99" s="348">
        <f>T48A!I38+T48A!I69+T48B!I38+T48B!I69+T48C!I37+T48C!I68+T48C!I99+T48D!I37+T48D!I68</f>
        <v>0</v>
      </c>
      <c r="J99" s="348">
        <f>T48A!J38+T48A!J69+T48B!J38+T48B!J69+T48C!J37+T48C!J68+T48C!J99+T48D!J37+T48D!J68</f>
        <v>0</v>
      </c>
      <c r="K99" s="348">
        <f>T48A!K38+T48A!K69+T48B!K38+T48B!K69+T48C!K37+T48C!K68+T48C!K99+T48D!K37+T48D!K68</f>
        <v>0</v>
      </c>
      <c r="L99" s="348">
        <f>T48A!L38+T48A!L69+T48B!L38+T48B!L69+T48C!L37+T48C!L68+T48C!L99+T48D!L37+T48D!L68</f>
        <v>0</v>
      </c>
      <c r="M99" s="348">
        <f>T48A!M38+T48A!M69+T48B!M38+T48B!M69+T48C!M37+T48C!M68+T48C!M99+T48D!M37+T48D!M68</f>
        <v>1</v>
      </c>
      <c r="N99" s="348">
        <f>T48A!N38+T48A!N69+T48B!N38+T48B!N69+T48C!N37+T48C!N68+T48C!N99+T48D!N37+T48D!N68</f>
        <v>9</v>
      </c>
      <c r="O99" s="348">
        <f>T48A!O38+T48A!O69+T48B!O38+T48B!O69+T48C!O37+T48C!O68+T48C!O99+T48D!O37+T48D!O68</f>
        <v>0</v>
      </c>
      <c r="P99" s="348">
        <f>T48A!P38+T48A!P69+T48B!P38+T48B!P69+T48C!P37+T48C!P68+T48C!P99+T48D!P37+T48D!P68</f>
        <v>2</v>
      </c>
      <c r="Q99" s="348">
        <f>T48A!Q38+T48A!Q69+T48B!Q38+T48B!Q69+T48C!Q37+T48C!Q68+T48C!Q99+T48D!Q37+T48D!Q68</f>
        <v>0</v>
      </c>
      <c r="R99" s="348">
        <f>T48A!R38+T48A!R69+T48B!R38+T48B!R69+T48C!R37+T48C!R68+T48C!R99+T48D!R37+T48D!R68</f>
        <v>0</v>
      </c>
      <c r="S99" s="348">
        <f>T48A!S38+T48A!S69+T48B!S38+T48B!S69+T48C!S37+T48C!S68+T48C!S99+T48D!S37+T48D!S68</f>
        <v>0</v>
      </c>
      <c r="T99" s="348">
        <f>T48A!T38+T48A!T69+T48B!T38+T48B!T69+T48C!T37+T48C!T68+T48C!T99+T48D!T37+T48D!T68</f>
        <v>0</v>
      </c>
      <c r="U99" s="348">
        <f>T48A!U38+T48A!U69+T48B!U38+T48B!U69+T48C!U37+T48C!U68+T48C!U99+T48D!U37+T48D!U68</f>
        <v>0</v>
      </c>
      <c r="V99" s="348">
        <f>T48A!V38+T48A!V69+T48B!V38+T48B!V69+T48C!V37+T48C!V68+T48C!V99+T48D!V37+T48D!V68</f>
        <v>0</v>
      </c>
      <c r="W99" s="348">
        <f>T48A!W38+T48A!W69+T48B!W38+T48B!W69+T48C!W37+T48C!W68+T48C!W99+T48D!W37+T48D!W68</f>
        <v>0</v>
      </c>
      <c r="X99" s="348">
        <f>T48A!X38+T48A!X69+T48B!X38+T48B!X69+T48C!X37+T48C!X68+T48C!X99+T48D!X37+T48D!X68</f>
        <v>0</v>
      </c>
      <c r="Y99" s="348">
        <f t="shared" si="1"/>
        <v>126</v>
      </c>
    </row>
    <row r="100" spans="1:25" s="342" customFormat="1" ht="12" customHeight="1" x14ac:dyDescent="0.2">
      <c r="A100" s="773" t="s">
        <v>658</v>
      </c>
      <c r="B100" s="348">
        <f>T48A!B39+T48A!B70+T48B!B39+T48B!B70+T48C!B38+T48C!B69+T48C!B100+T48D!B38+T48D!B69</f>
        <v>0</v>
      </c>
      <c r="C100" s="348">
        <f>T48A!C39+T48A!C70+T48B!C39+T48B!C70+T48C!C38+T48C!C69+T48C!C100+T48D!C38+T48D!C69</f>
        <v>0</v>
      </c>
      <c r="D100" s="348">
        <f>T48A!D39+T48A!D70+T48B!D39+T48B!D70+T48C!D38+T48C!D69+T48C!D100+T48D!D38+T48D!D69</f>
        <v>0</v>
      </c>
      <c r="E100" s="348">
        <f>T48A!E39+T48A!E70+T48B!E39+T48B!E70+T48C!E38+T48C!E69+T48C!E100+T48D!E38+T48D!E69</f>
        <v>0</v>
      </c>
      <c r="F100" s="348">
        <f>T48A!F39+T48A!F70+T48B!F39+T48B!F70+T48C!F38+T48C!F69+T48C!F100+T48D!F38+T48D!F69</f>
        <v>0</v>
      </c>
      <c r="G100" s="348">
        <f>T48A!G39+T48A!G70+T48B!G39+T48B!G70+T48C!G38+T48C!G69+T48C!G100+T48D!G38+T48D!G69</f>
        <v>0</v>
      </c>
      <c r="H100" s="348">
        <f>T48A!H39+T48A!H70+T48B!H39+T48B!H70+T48C!H38+T48C!H69+T48C!H100+T48D!H38+T48D!H69</f>
        <v>0</v>
      </c>
      <c r="I100" s="348">
        <f>T48A!I39+T48A!I70+T48B!I39+T48B!I70+T48C!I38+T48C!I69+T48C!I100+T48D!I38+T48D!I69</f>
        <v>0</v>
      </c>
      <c r="J100" s="348">
        <f>T48A!J39+T48A!J70+T48B!J39+T48B!J70+T48C!J38+T48C!J69+T48C!J100+T48D!J38+T48D!J69</f>
        <v>0</v>
      </c>
      <c r="K100" s="348">
        <f>T48A!K39+T48A!K70+T48B!K39+T48B!K70+T48C!K38+T48C!K69+T48C!K100+T48D!K38+T48D!K69</f>
        <v>0</v>
      </c>
      <c r="L100" s="348">
        <f>T48A!L39+T48A!L70+T48B!L39+T48B!L70+T48C!L38+T48C!L69+T48C!L100+T48D!L38+T48D!L69</f>
        <v>0</v>
      </c>
      <c r="M100" s="348">
        <f>T48A!M39+T48A!M70+T48B!M39+T48B!M70+T48C!M38+T48C!M69+T48C!M100+T48D!M38+T48D!M69</f>
        <v>22</v>
      </c>
      <c r="N100" s="348">
        <f>T48A!N39+T48A!N70+T48B!N39+T48B!N70+T48C!N38+T48C!N69+T48C!N100+T48D!N38+T48D!N69</f>
        <v>0</v>
      </c>
      <c r="O100" s="348">
        <f>T48A!O39+T48A!O70+T48B!O39+T48B!O70+T48C!O38+T48C!O69+T48C!O100+T48D!O38+T48D!O69</f>
        <v>0</v>
      </c>
      <c r="P100" s="348">
        <f>T48A!P39+T48A!P70+T48B!P39+T48B!P70+T48C!P38+T48C!P69+T48C!P100+T48D!P38+T48D!P69</f>
        <v>0</v>
      </c>
      <c r="Q100" s="348">
        <f>T48A!Q39+T48A!Q70+T48B!Q39+T48B!Q70+T48C!Q38+T48C!Q69+T48C!Q100+T48D!Q38+T48D!Q69</f>
        <v>0</v>
      </c>
      <c r="R100" s="348">
        <f>T48A!R39+T48A!R70+T48B!R39+T48B!R70+T48C!R38+T48C!R69+T48C!R100+T48D!R38+T48D!R69</f>
        <v>0</v>
      </c>
      <c r="S100" s="348">
        <f>T48A!S39+T48A!S70+T48B!S39+T48B!S70+T48C!S38+T48C!S69+T48C!S100+T48D!S38+T48D!S69</f>
        <v>0</v>
      </c>
      <c r="T100" s="348">
        <f>T48A!T39+T48A!T70+T48B!T39+T48B!T70+T48C!T38+T48C!T69+T48C!T100+T48D!T38+T48D!T69</f>
        <v>1</v>
      </c>
      <c r="U100" s="348">
        <f>T48A!U39+T48A!U70+T48B!U39+T48B!U70+T48C!U38+T48C!U69+T48C!U100+T48D!U38+T48D!U69</f>
        <v>0</v>
      </c>
      <c r="V100" s="348">
        <f>T48A!V39+T48A!V70+T48B!V39+T48B!V70+T48C!V38+T48C!V69+T48C!V100+T48D!V38+T48D!V69</f>
        <v>12</v>
      </c>
      <c r="W100" s="348">
        <f>T48A!W39+T48A!W70+T48B!W39+T48B!W70+T48C!W38+T48C!W69+T48C!W100+T48D!W38+T48D!W69</f>
        <v>0</v>
      </c>
      <c r="X100" s="348">
        <f>T48A!X39+T48A!X70+T48B!X39+T48B!X70+T48C!X38+T48C!X69+T48C!X100+T48D!X38+T48D!X69</f>
        <v>0</v>
      </c>
      <c r="Y100" s="348">
        <f t="shared" si="1"/>
        <v>35</v>
      </c>
    </row>
    <row r="101" spans="1:25" s="342" customFormat="1" ht="12" customHeight="1" thickBot="1" x14ac:dyDescent="0.25">
      <c r="A101" s="780" t="s">
        <v>657</v>
      </c>
      <c r="B101" s="351">
        <f>T48A!B40+T48A!B71+T48B!B40+T48B!B71+T48C!B39+T48C!B70+T48C!B101+T48D!B39+T48D!B70</f>
        <v>0</v>
      </c>
      <c r="C101" s="351">
        <f>T48A!C40+T48A!C71+T48B!C40+T48B!C71+T48C!C39+T48C!C70+T48C!C101+T48D!C39+T48D!C70</f>
        <v>0</v>
      </c>
      <c r="D101" s="351">
        <f>T48A!D40+T48A!D71+T48B!D40+T48B!D71+T48C!D39+T48C!D70+T48C!D101+T48D!D39+T48D!D70</f>
        <v>22</v>
      </c>
      <c r="E101" s="351">
        <f>T48A!E40+T48A!E71+T48B!E40+T48B!E71+T48C!E39+T48C!E70+T48C!E101+T48D!E39+T48D!E70</f>
        <v>0</v>
      </c>
      <c r="F101" s="351">
        <f>T48A!F40+T48A!F71+T48B!F40+T48B!F71+T48C!F39+T48C!F70+T48C!F101+T48D!F39+T48D!F70</f>
        <v>0</v>
      </c>
      <c r="G101" s="351">
        <f>T48A!G40+T48A!G71+T48B!G40+T48B!G71+T48C!G39+T48C!G70+T48C!G101+T48D!G39+T48D!G70</f>
        <v>0</v>
      </c>
      <c r="H101" s="351">
        <f>T48A!H40+T48A!H71+T48B!H40+T48B!H71+T48C!H39+T48C!H70+T48C!H101+T48D!H39+T48D!H70</f>
        <v>0</v>
      </c>
      <c r="I101" s="351">
        <f>T48A!I40+T48A!I71+T48B!I40+T48B!I71+T48C!I39+T48C!I70+T48C!I101+T48D!I39+T48D!I70</f>
        <v>0</v>
      </c>
      <c r="J101" s="351">
        <f>T48A!J40+T48A!J71+T48B!J40+T48B!J71+T48C!J39+T48C!J70+T48C!J101+T48D!J39+T48D!J70</f>
        <v>0</v>
      </c>
      <c r="K101" s="351">
        <f>T48A!K40+T48A!K71+T48B!K40+T48B!K71+T48C!K39+T48C!K70+T48C!K101+T48D!K39+T48D!K70</f>
        <v>0</v>
      </c>
      <c r="L101" s="351">
        <f>T48A!L40+T48A!L71+T48B!L40+T48B!L71+T48C!L39+T48C!L70+T48C!L101+T48D!L39+T48D!L70</f>
        <v>305</v>
      </c>
      <c r="M101" s="351">
        <f>T48A!M40+T48A!M71+T48B!M40+T48B!M71+T48C!M39+T48C!M70+T48C!M101+T48D!M39+T48D!M70</f>
        <v>4828</v>
      </c>
      <c r="N101" s="351">
        <f>T48A!N40+T48A!N71+T48B!N40+T48B!N71+T48C!N39+T48C!N70+T48C!N101+T48D!N39+T48D!N70</f>
        <v>0</v>
      </c>
      <c r="O101" s="351">
        <f>T48A!O40+T48A!O71+T48B!O40+T48B!O71+T48C!O39+T48C!O70+T48C!O101+T48D!O39+T48D!O70</f>
        <v>0</v>
      </c>
      <c r="P101" s="351">
        <f>T48A!P40+T48A!P71+T48B!P40+T48B!P71+T48C!P39+T48C!P70+T48C!P101+T48D!P39+T48D!P70</f>
        <v>0</v>
      </c>
      <c r="Q101" s="351">
        <f>T48A!Q40+T48A!Q71+T48B!Q40+T48B!Q71+T48C!Q39+T48C!Q70+T48C!Q101+T48D!Q39+T48D!Q70</f>
        <v>0</v>
      </c>
      <c r="R101" s="351">
        <f>T48A!R40+T48A!R71+T48B!R40+T48B!R71+T48C!R39+T48C!R70+T48C!R101+T48D!R39+T48D!R70</f>
        <v>0</v>
      </c>
      <c r="S101" s="351">
        <f>T48A!S40+T48A!S71+T48B!S40+T48B!S71+T48C!S39+T48C!S70+T48C!S101+T48D!S39+T48D!S70</f>
        <v>0</v>
      </c>
      <c r="T101" s="351">
        <f>T48A!T40+T48A!T71+T48B!T40+T48B!T71+T48C!T39+T48C!T70+T48C!T101+T48D!T39+T48D!T70</f>
        <v>943</v>
      </c>
      <c r="U101" s="351">
        <f>T48A!U40+T48A!U71+T48B!U40+T48B!U71+T48C!U39+T48C!U70+T48C!U101+T48D!U39+T48D!U70</f>
        <v>0</v>
      </c>
      <c r="V101" s="351">
        <f>T48A!V40+T48A!V71+T48B!V40+T48B!V71+T48C!V39+T48C!V70+T48C!V101+T48D!V39+T48D!V70</f>
        <v>12</v>
      </c>
      <c r="W101" s="351">
        <f>T48A!W40+T48A!W71+T48B!W40+T48B!W71+T48C!W39+T48C!W70+T48C!W101+T48D!W39+T48D!W70</f>
        <v>0</v>
      </c>
      <c r="X101" s="351">
        <f>T48A!X40+T48A!X71+T48B!X40+T48B!X71+T48C!X39+T48C!X70+T48C!X101+T48D!X39+T48D!X70</f>
        <v>0</v>
      </c>
      <c r="Y101" s="351">
        <f t="shared" si="1"/>
        <v>6110</v>
      </c>
    </row>
  </sheetData>
  <mergeCells count="2">
    <mergeCell ref="A5:J6"/>
    <mergeCell ref="K5:Y6"/>
  </mergeCells>
  <conditionalFormatting sqref="W8:X8 O8:U8">
    <cfRule type="expression" dxfId="75" priority="5" stopIfTrue="1">
      <formula>#REF!=1</formula>
    </cfRule>
  </conditionalFormatting>
  <conditionalFormatting sqref="Y8">
    <cfRule type="expression" dxfId="74" priority="906" stopIfTrue="1">
      <formula>#REF!=1</formula>
    </cfRule>
  </conditionalFormatting>
  <conditionalFormatting sqref="Z8:AB8">
    <cfRule type="expression" dxfId="73" priority="907" stopIfTrue="1">
      <formula>#REF!=1</formula>
    </cfRule>
  </conditionalFormatting>
  <conditionalFormatting sqref="B8:N8">
    <cfRule type="expression" dxfId="72" priority="908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5" fitToWidth="2" orientation="portrait" r:id="rId1"/>
  <headerFooter alignWithMargins="0"/>
  <colBreaks count="1" manualBreakCount="1">
    <brk id="10" min="2" max="100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Z102"/>
  <sheetViews>
    <sheetView showGridLines="0" zoomScaleNormal="100" workbookViewId="0">
      <pane xSplit="1" ySplit="8" topLeftCell="B9" activePane="bottomRight" state="frozen"/>
      <selection activeCell="Y41" sqref="Y41"/>
      <selection pane="topRight" activeCell="Y41" sqref="Y41"/>
      <selection pane="bottomLeft" activeCell="Y41" sqref="Y41"/>
      <selection pane="bottomRight" activeCell="K7" sqref="K7"/>
    </sheetView>
  </sheetViews>
  <sheetFormatPr defaultRowHeight="12.75" x14ac:dyDescent="0.2"/>
  <cols>
    <col min="1" max="1" width="46.140625" style="341" customWidth="1"/>
    <col min="2" max="12" width="7.7109375" style="341" customWidth="1"/>
    <col min="13" max="13" width="8.42578125" style="341" customWidth="1"/>
    <col min="14" max="22" width="7.7109375" style="341" customWidth="1"/>
    <col min="23" max="24" width="7.7109375" style="342" customWidth="1"/>
    <col min="25" max="25" width="8.5703125" style="342" customWidth="1"/>
    <col min="26" max="16384" width="9.140625" style="341"/>
  </cols>
  <sheetData>
    <row r="1" spans="1:26" x14ac:dyDescent="0.2">
      <c r="A1" s="877" t="s">
        <v>624</v>
      </c>
    </row>
    <row r="2" spans="1:26" x14ac:dyDescent="0.2">
      <c r="A2" s="877" t="s">
        <v>625</v>
      </c>
    </row>
    <row r="3" spans="1:26" s="1050" customFormat="1" ht="15" customHeight="1" x14ac:dyDescent="0.2">
      <c r="A3" s="1132" t="s">
        <v>2246</v>
      </c>
      <c r="W3" s="1051"/>
      <c r="X3" s="1051"/>
      <c r="Y3" s="1133" t="s">
        <v>2247</v>
      </c>
    </row>
    <row r="4" spans="1:26" s="343" customFormat="1" ht="12" customHeight="1" x14ac:dyDescent="0.2">
      <c r="W4" s="344"/>
      <c r="X4" s="344"/>
      <c r="Y4" s="344"/>
    </row>
    <row r="5" spans="1:26" s="343" customFormat="1" ht="18" customHeight="1" x14ac:dyDescent="0.2">
      <c r="A5" s="1994" t="s">
        <v>3745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5" t="s">
        <v>3984</v>
      </c>
      <c r="L5" s="1995"/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</row>
    <row r="6" spans="1:26" s="343" customFormat="1" ht="18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995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</row>
    <row r="7" spans="1:26" s="343" customFormat="1" ht="12" customHeight="1" thickBot="1" x14ac:dyDescent="0.25">
      <c r="W7" s="344"/>
      <c r="X7" s="344"/>
      <c r="Y7" s="340" t="s">
        <v>1041</v>
      </c>
    </row>
    <row r="8" spans="1:26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</row>
    <row r="9" spans="1:26" s="345" customFormat="1" ht="12" customHeight="1" x14ac:dyDescent="0.2">
      <c r="A9" s="1391" t="s">
        <v>124</v>
      </c>
      <c r="B9" s="1392">
        <v>28.400557816000006</v>
      </c>
      <c r="C9" s="1392">
        <v>428.11214000000001</v>
      </c>
      <c r="D9" s="1392">
        <v>4502.9439999999704</v>
      </c>
      <c r="E9" s="1392">
        <v>0</v>
      </c>
      <c r="F9" s="1392">
        <v>19.303999999999998</v>
      </c>
      <c r="G9" s="1392">
        <v>0</v>
      </c>
      <c r="H9" s="1392">
        <v>34.94294</v>
      </c>
      <c r="I9" s="1392">
        <v>7.5456599999999998</v>
      </c>
      <c r="J9" s="1392">
        <v>141.79062294700006</v>
      </c>
      <c r="K9" s="1392">
        <v>41.873090000000026</v>
      </c>
      <c r="L9" s="1392">
        <v>9050.6988700000002</v>
      </c>
      <c r="M9" s="1392">
        <v>1848.6847800000035</v>
      </c>
      <c r="N9" s="1392">
        <v>8476.9214300000422</v>
      </c>
      <c r="O9" s="1392">
        <v>3986.9485116319997</v>
      </c>
      <c r="P9" s="1392">
        <v>3364.5612500000034</v>
      </c>
      <c r="Q9" s="1392">
        <v>377.86217000000005</v>
      </c>
      <c r="R9" s="1392">
        <v>1149.9483099999914</v>
      </c>
      <c r="S9" s="1392">
        <v>1268.3848500000008</v>
      </c>
      <c r="T9" s="1392">
        <v>878.26891999999998</v>
      </c>
      <c r="U9" s="1392">
        <v>3138.94578</v>
      </c>
      <c r="V9" s="1392">
        <v>3763.7890700000003</v>
      </c>
      <c r="W9" s="1392">
        <v>0</v>
      </c>
      <c r="X9" s="1392">
        <v>460.27909000000005</v>
      </c>
      <c r="Y9" s="1392">
        <v>42970.206042395017</v>
      </c>
    </row>
    <row r="10" spans="1:26" s="345" customFormat="1" ht="12" customHeight="1" x14ac:dyDescent="0.2">
      <c r="A10" s="774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</row>
    <row r="11" spans="1:26" s="342" customFormat="1" ht="12" customHeight="1" x14ac:dyDescent="0.2">
      <c r="A11" s="775" t="s">
        <v>86</v>
      </c>
      <c r="B11" s="350">
        <v>2.8253300000000001</v>
      </c>
      <c r="C11" s="350">
        <v>0</v>
      </c>
      <c r="D11" s="350">
        <v>869.95814999999584</v>
      </c>
      <c r="E11" s="350">
        <v>0</v>
      </c>
      <c r="F11" s="350">
        <v>0</v>
      </c>
      <c r="G11" s="350">
        <v>0</v>
      </c>
      <c r="H11" s="350">
        <v>0</v>
      </c>
      <c r="I11" s="350">
        <v>0</v>
      </c>
      <c r="J11" s="350">
        <v>0</v>
      </c>
      <c r="K11" s="350">
        <v>0</v>
      </c>
      <c r="L11" s="350">
        <v>0</v>
      </c>
      <c r="M11" s="350">
        <v>666.50578000000337</v>
      </c>
      <c r="N11" s="350">
        <v>352.80560000002407</v>
      </c>
      <c r="O11" s="350">
        <v>0</v>
      </c>
      <c r="P11" s="350">
        <v>0</v>
      </c>
      <c r="Q11" s="350">
        <v>51.263709999999996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0">
        <v>0</v>
      </c>
      <c r="Y11" s="350">
        <v>1943.3585700000231</v>
      </c>
    </row>
    <row r="12" spans="1:26" s="342" customFormat="1" ht="12" customHeight="1" x14ac:dyDescent="0.2">
      <c r="A12" s="773" t="s">
        <v>662</v>
      </c>
      <c r="B12" s="348">
        <v>2.8253300000000001</v>
      </c>
      <c r="C12" s="348">
        <v>0</v>
      </c>
      <c r="D12" s="348">
        <v>580.7333799999958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  <c r="J12" s="348">
        <v>0</v>
      </c>
      <c r="K12" s="348">
        <v>0</v>
      </c>
      <c r="L12" s="348">
        <v>0</v>
      </c>
      <c r="M12" s="348">
        <v>664.92528000000334</v>
      </c>
      <c r="N12" s="348">
        <v>298.5740900000244</v>
      </c>
      <c r="O12" s="348">
        <v>0</v>
      </c>
      <c r="P12" s="348">
        <v>0</v>
      </c>
      <c r="Q12" s="348">
        <v>51.263709999999996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1598.3217900000236</v>
      </c>
    </row>
    <row r="13" spans="1:26" s="342" customFormat="1" ht="12" customHeight="1" x14ac:dyDescent="0.2">
      <c r="A13" s="773" t="s">
        <v>663</v>
      </c>
      <c r="B13" s="348">
        <v>0</v>
      </c>
      <c r="C13" s="348">
        <v>0</v>
      </c>
      <c r="D13" s="348">
        <v>293.60552000000001</v>
      </c>
      <c r="E13" s="348">
        <v>0</v>
      </c>
      <c r="F13" s="348">
        <v>0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0</v>
      </c>
      <c r="M13" s="348">
        <v>0</v>
      </c>
      <c r="N13" s="348">
        <v>63.973239999999699</v>
      </c>
      <c r="O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357.5787599999997</v>
      </c>
    </row>
    <row r="14" spans="1:26" s="342" customFormat="1" ht="12" customHeight="1" x14ac:dyDescent="0.2">
      <c r="A14" s="773" t="s">
        <v>664</v>
      </c>
      <c r="B14" s="348">
        <v>0</v>
      </c>
      <c r="C14" s="348">
        <v>0</v>
      </c>
      <c r="D14" s="348">
        <v>0</v>
      </c>
      <c r="E14" s="348">
        <v>0</v>
      </c>
      <c r="F14" s="348">
        <v>0</v>
      </c>
      <c r="G14" s="348">
        <v>0</v>
      </c>
      <c r="H14" s="348">
        <v>0</v>
      </c>
      <c r="I14" s="348">
        <v>0</v>
      </c>
      <c r="J14" s="348">
        <v>0</v>
      </c>
      <c r="K14" s="348">
        <v>0</v>
      </c>
      <c r="L14" s="348">
        <v>0</v>
      </c>
      <c r="M14" s="348">
        <v>0</v>
      </c>
      <c r="N14" s="348">
        <v>0</v>
      </c>
      <c r="O14" s="348">
        <v>0</v>
      </c>
      <c r="P14" s="348">
        <v>0</v>
      </c>
      <c r="Q14" s="348">
        <v>0</v>
      </c>
      <c r="R14" s="348">
        <v>0</v>
      </c>
      <c r="S14" s="348">
        <v>0</v>
      </c>
      <c r="T14" s="348">
        <v>0</v>
      </c>
      <c r="U14" s="348">
        <v>0</v>
      </c>
      <c r="V14" s="348">
        <v>0</v>
      </c>
      <c r="W14" s="348">
        <v>0</v>
      </c>
      <c r="X14" s="348">
        <v>0</v>
      </c>
      <c r="Y14" s="348">
        <v>0</v>
      </c>
    </row>
    <row r="15" spans="1:26" s="342" customFormat="1" ht="12" customHeight="1" x14ac:dyDescent="0.2">
      <c r="A15" s="781" t="s">
        <v>145</v>
      </c>
      <c r="B15" s="348">
        <v>0</v>
      </c>
      <c r="C15" s="348">
        <v>0</v>
      </c>
      <c r="D15" s="348">
        <v>0</v>
      </c>
      <c r="E15" s="348">
        <v>0</v>
      </c>
      <c r="F15" s="348">
        <v>0</v>
      </c>
      <c r="G15" s="348">
        <v>0</v>
      </c>
      <c r="H15" s="348">
        <v>0</v>
      </c>
      <c r="I15" s="348">
        <v>0</v>
      </c>
      <c r="J15" s="348">
        <v>0</v>
      </c>
      <c r="K15" s="348">
        <v>0</v>
      </c>
      <c r="L15" s="348">
        <v>0</v>
      </c>
      <c r="M15" s="348">
        <v>0</v>
      </c>
      <c r="N15" s="348">
        <v>0</v>
      </c>
      <c r="O15" s="348">
        <v>0</v>
      </c>
      <c r="P15" s="348">
        <v>0</v>
      </c>
      <c r="Q15" s="348">
        <v>0</v>
      </c>
      <c r="R15" s="348">
        <v>0</v>
      </c>
      <c r="S15" s="348">
        <v>0</v>
      </c>
      <c r="T15" s="348">
        <v>0</v>
      </c>
      <c r="U15" s="348">
        <v>0</v>
      </c>
      <c r="V15" s="348">
        <v>0</v>
      </c>
      <c r="W15" s="348">
        <v>0</v>
      </c>
      <c r="X15" s="348">
        <v>0</v>
      </c>
      <c r="Y15" s="348">
        <v>0</v>
      </c>
    </row>
    <row r="16" spans="1:26" s="342" customFormat="1" ht="12" customHeight="1" x14ac:dyDescent="0.2">
      <c r="A16" s="781" t="s">
        <v>146</v>
      </c>
      <c r="B16" s="348">
        <v>0</v>
      </c>
      <c r="C16" s="348">
        <v>0</v>
      </c>
      <c r="D16" s="348">
        <v>0</v>
      </c>
      <c r="E16" s="348">
        <v>0</v>
      </c>
      <c r="F16" s="348">
        <v>0</v>
      </c>
      <c r="G16" s="348">
        <v>0</v>
      </c>
      <c r="H16" s="348">
        <v>0</v>
      </c>
      <c r="I16" s="348">
        <v>0</v>
      </c>
      <c r="J16" s="348">
        <v>0</v>
      </c>
      <c r="K16" s="348">
        <v>0</v>
      </c>
      <c r="L16" s="348">
        <v>0</v>
      </c>
      <c r="M16" s="348">
        <v>0</v>
      </c>
      <c r="N16" s="348">
        <v>0</v>
      </c>
      <c r="O16" s="348">
        <v>0</v>
      </c>
      <c r="P16" s="348">
        <v>0</v>
      </c>
      <c r="Q16" s="348">
        <v>0</v>
      </c>
      <c r="R16" s="348">
        <v>0</v>
      </c>
      <c r="S16" s="348">
        <v>0</v>
      </c>
      <c r="T16" s="348">
        <v>0</v>
      </c>
      <c r="U16" s="348">
        <v>0</v>
      </c>
      <c r="V16" s="348">
        <v>0</v>
      </c>
      <c r="W16" s="348">
        <v>0</v>
      </c>
      <c r="X16" s="348">
        <v>0</v>
      </c>
      <c r="Y16" s="348">
        <v>0</v>
      </c>
    </row>
    <row r="17" spans="1:25" s="342" customFormat="1" ht="12" customHeight="1" x14ac:dyDescent="0.2">
      <c r="A17" s="781" t="s">
        <v>147</v>
      </c>
      <c r="B17" s="348">
        <v>0</v>
      </c>
      <c r="C17" s="348">
        <v>0</v>
      </c>
      <c r="D17" s="348">
        <v>-4.3807499999999999</v>
      </c>
      <c r="E17" s="348">
        <v>0</v>
      </c>
      <c r="F17" s="348">
        <v>0</v>
      </c>
      <c r="G17" s="348">
        <v>0</v>
      </c>
      <c r="H17" s="348">
        <v>0</v>
      </c>
      <c r="I17" s="348">
        <v>0</v>
      </c>
      <c r="J17" s="348">
        <v>0</v>
      </c>
      <c r="K17" s="348">
        <v>0</v>
      </c>
      <c r="L17" s="348">
        <v>0</v>
      </c>
      <c r="M17" s="348">
        <v>1.47227</v>
      </c>
      <c r="N17" s="348">
        <v>-9.7417300000000004</v>
      </c>
      <c r="O17" s="348">
        <v>0</v>
      </c>
      <c r="P17" s="348">
        <v>0</v>
      </c>
      <c r="Q17" s="348">
        <v>0</v>
      </c>
      <c r="R17" s="348">
        <v>0</v>
      </c>
      <c r="S17" s="348">
        <v>0</v>
      </c>
      <c r="T17" s="348">
        <v>0</v>
      </c>
      <c r="U17" s="348">
        <v>0</v>
      </c>
      <c r="V17" s="348">
        <v>0</v>
      </c>
      <c r="W17" s="348">
        <v>0</v>
      </c>
      <c r="X17" s="348">
        <v>0</v>
      </c>
      <c r="Y17" s="348">
        <v>-12.650210000000001</v>
      </c>
    </row>
    <row r="18" spans="1:25" s="342" customFormat="1" ht="12" customHeight="1" x14ac:dyDescent="0.2">
      <c r="A18" s="781" t="s">
        <v>148</v>
      </c>
      <c r="B18" s="348">
        <v>0</v>
      </c>
      <c r="C18" s="348">
        <v>0</v>
      </c>
      <c r="D18" s="348">
        <v>0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0</v>
      </c>
      <c r="M18" s="348">
        <v>0.10823000000000001</v>
      </c>
      <c r="N18" s="348">
        <v>0</v>
      </c>
      <c r="O18" s="348">
        <v>0</v>
      </c>
      <c r="P18" s="348">
        <v>0</v>
      </c>
      <c r="Q18" s="348">
        <v>0</v>
      </c>
      <c r="R18" s="348">
        <v>0</v>
      </c>
      <c r="S18" s="348">
        <v>0</v>
      </c>
      <c r="T18" s="348">
        <v>0</v>
      </c>
      <c r="U18" s="348">
        <v>0</v>
      </c>
      <c r="V18" s="348">
        <v>0</v>
      </c>
      <c r="W18" s="348">
        <v>0</v>
      </c>
      <c r="X18" s="348">
        <v>0</v>
      </c>
      <c r="Y18" s="348">
        <v>0.10823000000000001</v>
      </c>
    </row>
    <row r="19" spans="1:25" s="347" customFormat="1" ht="12" customHeight="1" x14ac:dyDescent="0.2">
      <c r="A19" s="781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</row>
    <row r="20" spans="1:25" s="342" customFormat="1" ht="12" customHeight="1" x14ac:dyDescent="0.2">
      <c r="A20" s="782" t="s">
        <v>87</v>
      </c>
      <c r="B20" s="352">
        <v>25.575227816000005</v>
      </c>
      <c r="C20" s="352">
        <v>428.11214000000001</v>
      </c>
      <c r="D20" s="352">
        <v>3632.985849999975</v>
      </c>
      <c r="E20" s="352">
        <v>0</v>
      </c>
      <c r="F20" s="352">
        <v>19.303999999999998</v>
      </c>
      <c r="G20" s="352">
        <v>0</v>
      </c>
      <c r="H20" s="352">
        <v>34.94294</v>
      </c>
      <c r="I20" s="352">
        <v>7.5456599999999998</v>
      </c>
      <c r="J20" s="352">
        <v>141.79062294700006</v>
      </c>
      <c r="K20" s="352">
        <v>41.873090000000026</v>
      </c>
      <c r="L20" s="352">
        <v>9050.6988700000002</v>
      </c>
      <c r="M20" s="352">
        <v>1182.1790000000001</v>
      </c>
      <c r="N20" s="352">
        <v>8124.1158300000188</v>
      </c>
      <c r="O20" s="352">
        <v>3986.9485116319997</v>
      </c>
      <c r="P20" s="352">
        <v>3364.5612500000034</v>
      </c>
      <c r="Q20" s="352">
        <v>326.59846000000005</v>
      </c>
      <c r="R20" s="352">
        <v>1149.9483099999914</v>
      </c>
      <c r="S20" s="352">
        <v>1268.3848500000008</v>
      </c>
      <c r="T20" s="352">
        <v>878.26891999999998</v>
      </c>
      <c r="U20" s="352">
        <v>3138.94578</v>
      </c>
      <c r="V20" s="352">
        <v>3763.7890700000003</v>
      </c>
      <c r="W20" s="352">
        <v>0</v>
      </c>
      <c r="X20" s="352">
        <v>460.27909000000005</v>
      </c>
      <c r="Y20" s="352">
        <v>41026.847472394991</v>
      </c>
    </row>
    <row r="21" spans="1:25" s="342" customFormat="1" ht="12" customHeight="1" x14ac:dyDescent="0.2">
      <c r="A21" s="773" t="s">
        <v>662</v>
      </c>
      <c r="B21" s="348">
        <v>25.575227816000005</v>
      </c>
      <c r="C21" s="348">
        <v>23.680399999999999</v>
      </c>
      <c r="D21" s="348">
        <v>2437.5082999999568</v>
      </c>
      <c r="E21" s="348">
        <v>0</v>
      </c>
      <c r="F21" s="348">
        <v>19.303999999999998</v>
      </c>
      <c r="G21" s="348">
        <v>0</v>
      </c>
      <c r="H21" s="348">
        <v>36.789180000000002</v>
      </c>
      <c r="I21" s="348">
        <v>11.33005</v>
      </c>
      <c r="J21" s="348">
        <v>81.461331527000056</v>
      </c>
      <c r="K21" s="348">
        <v>53.597040000000021</v>
      </c>
      <c r="L21" s="348">
        <v>1459.69532</v>
      </c>
      <c r="M21" s="348">
        <v>1146.6543000000001</v>
      </c>
      <c r="N21" s="348">
        <v>4289.3006700000178</v>
      </c>
      <c r="O21" s="348">
        <v>2409.3772065429998</v>
      </c>
      <c r="P21" s="348">
        <v>3514.3469499999992</v>
      </c>
      <c r="Q21" s="348">
        <v>228.44764000000001</v>
      </c>
      <c r="R21" s="348">
        <v>1273.4613999999913</v>
      </c>
      <c r="S21" s="348">
        <v>337.687055512732</v>
      </c>
      <c r="T21" s="348">
        <v>878.26891999999998</v>
      </c>
      <c r="U21" s="348">
        <v>3315.42256</v>
      </c>
      <c r="V21" s="348">
        <v>3711.5711200000001</v>
      </c>
      <c r="W21" s="348">
        <v>0</v>
      </c>
      <c r="X21" s="348">
        <v>448.24285000000003</v>
      </c>
      <c r="Y21" s="348">
        <v>25701.721521398696</v>
      </c>
    </row>
    <row r="22" spans="1:25" s="342" customFormat="1" ht="12" customHeight="1" x14ac:dyDescent="0.2">
      <c r="A22" s="773" t="s">
        <v>663</v>
      </c>
      <c r="B22" s="348">
        <v>0</v>
      </c>
      <c r="C22" s="348">
        <v>395.33661999999998</v>
      </c>
      <c r="D22" s="348">
        <v>369.97281999999961</v>
      </c>
      <c r="E22" s="348">
        <v>0</v>
      </c>
      <c r="F22" s="348">
        <v>0</v>
      </c>
      <c r="G22" s="348">
        <v>0</v>
      </c>
      <c r="H22" s="348">
        <v>0</v>
      </c>
      <c r="I22" s="348">
        <v>0</v>
      </c>
      <c r="J22" s="348">
        <v>60.515937988000005</v>
      </c>
      <c r="K22" s="348">
        <v>0</v>
      </c>
      <c r="L22" s="348">
        <v>5072.8750799999998</v>
      </c>
      <c r="M22" s="348">
        <v>0</v>
      </c>
      <c r="N22" s="348">
        <v>5326.7243799999997</v>
      </c>
      <c r="O22" s="348">
        <v>1549.0432350889998</v>
      </c>
      <c r="P22" s="348">
        <v>0</v>
      </c>
      <c r="Q22" s="348">
        <v>0</v>
      </c>
      <c r="R22" s="348">
        <v>0</v>
      </c>
      <c r="S22" s="348">
        <v>1186.4508144872686</v>
      </c>
      <c r="T22" s="348">
        <v>0</v>
      </c>
      <c r="U22" s="348">
        <v>0</v>
      </c>
      <c r="V22" s="348">
        <v>0</v>
      </c>
      <c r="W22" s="348">
        <v>0</v>
      </c>
      <c r="X22" s="348">
        <v>0</v>
      </c>
      <c r="Y22" s="348">
        <v>13960.918887564269</v>
      </c>
    </row>
    <row r="23" spans="1:25" s="342" customFormat="1" ht="12" customHeight="1" x14ac:dyDescent="0.2">
      <c r="A23" s="773" t="s">
        <v>664</v>
      </c>
      <c r="B23" s="348">
        <v>0</v>
      </c>
      <c r="C23" s="348">
        <v>0</v>
      </c>
      <c r="D23" s="348">
        <v>0</v>
      </c>
      <c r="E23" s="348">
        <v>0</v>
      </c>
      <c r="F23" s="348">
        <v>0</v>
      </c>
      <c r="G23" s="348">
        <v>0</v>
      </c>
      <c r="H23" s="348">
        <v>0</v>
      </c>
      <c r="I23" s="348">
        <v>0</v>
      </c>
      <c r="J23" s="348">
        <v>0</v>
      </c>
      <c r="K23" s="348">
        <v>0</v>
      </c>
      <c r="L23" s="348">
        <v>0</v>
      </c>
      <c r="M23" s="348">
        <v>2.0815899999999998</v>
      </c>
      <c r="N23" s="348">
        <v>0</v>
      </c>
      <c r="O23" s="348">
        <v>28.52807</v>
      </c>
      <c r="P23" s="348">
        <v>0</v>
      </c>
      <c r="Q23" s="348">
        <v>0</v>
      </c>
      <c r="R23" s="348">
        <v>0</v>
      </c>
      <c r="S23" s="348">
        <v>61.029250000000232</v>
      </c>
      <c r="T23" s="348">
        <v>0</v>
      </c>
      <c r="U23" s="348">
        <v>0</v>
      </c>
      <c r="V23" s="348">
        <v>0.13933000000000001</v>
      </c>
      <c r="W23" s="348">
        <v>0</v>
      </c>
      <c r="X23" s="348">
        <v>0</v>
      </c>
      <c r="Y23" s="348">
        <v>91.778240000000238</v>
      </c>
    </row>
    <row r="24" spans="1:25" s="342" customFormat="1" ht="12" customHeight="1" x14ac:dyDescent="0.2">
      <c r="A24" s="781" t="s">
        <v>145</v>
      </c>
      <c r="B24" s="348">
        <v>0</v>
      </c>
      <c r="C24" s="348">
        <v>0</v>
      </c>
      <c r="D24" s="348">
        <v>0</v>
      </c>
      <c r="E24" s="348">
        <v>0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0</v>
      </c>
      <c r="L24" s="348">
        <v>0</v>
      </c>
      <c r="M24" s="348">
        <v>0</v>
      </c>
      <c r="N24" s="348">
        <v>0</v>
      </c>
      <c r="O24" s="348">
        <v>0</v>
      </c>
      <c r="P24" s="348">
        <v>0</v>
      </c>
      <c r="Q24" s="348">
        <v>0</v>
      </c>
      <c r="R24" s="348">
        <v>0</v>
      </c>
      <c r="S24" s="348">
        <v>0</v>
      </c>
      <c r="T24" s="348">
        <v>0</v>
      </c>
      <c r="U24" s="348">
        <v>0</v>
      </c>
      <c r="V24" s="348">
        <v>0</v>
      </c>
      <c r="W24" s="348">
        <v>0</v>
      </c>
      <c r="X24" s="348">
        <v>0</v>
      </c>
      <c r="Y24" s="348">
        <v>0</v>
      </c>
    </row>
    <row r="25" spans="1:25" s="342" customFormat="1" ht="12" customHeight="1" x14ac:dyDescent="0.2">
      <c r="A25" s="781" t="s">
        <v>146</v>
      </c>
      <c r="B25" s="348">
        <v>0</v>
      </c>
      <c r="C25" s="348">
        <v>0</v>
      </c>
      <c r="D25" s="348">
        <v>0</v>
      </c>
      <c r="E25" s="348">
        <v>0</v>
      </c>
      <c r="F25" s="348">
        <v>0</v>
      </c>
      <c r="G25" s="348">
        <v>0</v>
      </c>
      <c r="H25" s="348">
        <v>0</v>
      </c>
      <c r="I25" s="348">
        <v>0</v>
      </c>
      <c r="J25" s="348">
        <v>0</v>
      </c>
      <c r="K25" s="348">
        <v>0</v>
      </c>
      <c r="L25" s="348">
        <v>0</v>
      </c>
      <c r="M25" s="348">
        <v>0</v>
      </c>
      <c r="N25" s="348">
        <v>0</v>
      </c>
      <c r="O25" s="348">
        <v>0</v>
      </c>
      <c r="P25" s="348">
        <v>0</v>
      </c>
      <c r="Q25" s="348">
        <v>0</v>
      </c>
      <c r="R25" s="348">
        <v>0</v>
      </c>
      <c r="S25" s="348">
        <v>0</v>
      </c>
      <c r="T25" s="348">
        <v>0</v>
      </c>
      <c r="U25" s="348">
        <v>0</v>
      </c>
      <c r="V25" s="348">
        <v>1.1290799999999999</v>
      </c>
      <c r="W25" s="348">
        <v>0</v>
      </c>
      <c r="X25" s="348">
        <v>0</v>
      </c>
      <c r="Y25" s="348">
        <v>1.1290799999999999</v>
      </c>
    </row>
    <row r="26" spans="1:25" s="342" customFormat="1" ht="12" customHeight="1" x14ac:dyDescent="0.2">
      <c r="A26" s="781" t="s">
        <v>147</v>
      </c>
      <c r="B26" s="348">
        <v>0</v>
      </c>
      <c r="C26" s="348">
        <v>9.0951200000000014</v>
      </c>
      <c r="D26" s="348">
        <v>825.50473000001887</v>
      </c>
      <c r="E26" s="348">
        <v>0</v>
      </c>
      <c r="F26" s="348">
        <v>0</v>
      </c>
      <c r="G26" s="348">
        <v>0</v>
      </c>
      <c r="H26" s="348">
        <v>-1.8462400000000001</v>
      </c>
      <c r="I26" s="348">
        <v>-3.7843899999999997</v>
      </c>
      <c r="J26" s="348">
        <v>-0.18664656800000012</v>
      </c>
      <c r="K26" s="348">
        <v>-11.824319999999993</v>
      </c>
      <c r="L26" s="348">
        <v>2518.1284700000001</v>
      </c>
      <c r="M26" s="348">
        <v>8.7881900000000002</v>
      </c>
      <c r="N26" s="348">
        <v>-1491.90922</v>
      </c>
      <c r="O26" s="348">
        <v>0</v>
      </c>
      <c r="P26" s="348">
        <v>-153.40373999999557</v>
      </c>
      <c r="Q26" s="348">
        <v>98.15082000000001</v>
      </c>
      <c r="R26" s="348">
        <v>-123.78256999999975</v>
      </c>
      <c r="S26" s="348">
        <v>-316.78227000000004</v>
      </c>
      <c r="T26" s="348">
        <v>0</v>
      </c>
      <c r="U26" s="348">
        <v>-176.47677999999999</v>
      </c>
      <c r="V26" s="348">
        <v>-0.70305999999999991</v>
      </c>
      <c r="W26" s="348">
        <v>0</v>
      </c>
      <c r="X26" s="348">
        <v>12.036239999999999</v>
      </c>
      <c r="Y26" s="348">
        <v>1191.0043334320237</v>
      </c>
    </row>
    <row r="27" spans="1:25" s="342" customFormat="1" ht="12" customHeight="1" x14ac:dyDescent="0.2">
      <c r="A27" s="781" t="s">
        <v>148</v>
      </c>
      <c r="B27" s="348">
        <v>0</v>
      </c>
      <c r="C27" s="348">
        <v>0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0.10037</v>
      </c>
      <c r="L27" s="348">
        <v>0</v>
      </c>
      <c r="M27" s="348">
        <v>24.654920000000001</v>
      </c>
      <c r="N27" s="348">
        <v>0</v>
      </c>
      <c r="O27" s="348">
        <v>0</v>
      </c>
      <c r="P27" s="348">
        <v>3.6180400000000001</v>
      </c>
      <c r="Q27" s="348">
        <v>0</v>
      </c>
      <c r="R27" s="348">
        <v>0.26947999999999994</v>
      </c>
      <c r="S27" s="348">
        <v>0</v>
      </c>
      <c r="T27" s="348">
        <v>0</v>
      </c>
      <c r="U27" s="348">
        <v>0</v>
      </c>
      <c r="V27" s="348">
        <v>51.6526</v>
      </c>
      <c r="W27" s="348">
        <v>0</v>
      </c>
      <c r="X27" s="348">
        <v>0</v>
      </c>
      <c r="Y27" s="348">
        <v>80.295410000000004</v>
      </c>
    </row>
    <row r="28" spans="1:25" s="342" customFormat="1" ht="12" customHeight="1" x14ac:dyDescent="0.2">
      <c r="A28" s="781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</row>
    <row r="29" spans="1:25" s="345" customFormat="1" ht="12" customHeight="1" x14ac:dyDescent="0.2">
      <c r="A29" s="1391" t="s">
        <v>88</v>
      </c>
      <c r="B29" s="1392">
        <v>30.013555380000007</v>
      </c>
      <c r="C29" s="1392">
        <v>1308.0451200000005</v>
      </c>
      <c r="D29" s="1392">
        <v>16035.056169999807</v>
      </c>
      <c r="E29" s="1392">
        <v>0</v>
      </c>
      <c r="F29" s="1392">
        <v>6.0389999999999997</v>
      </c>
      <c r="G29" s="1392">
        <v>0</v>
      </c>
      <c r="H29" s="1392">
        <v>186.24495999999999</v>
      </c>
      <c r="I29" s="1392">
        <v>19.89994000000004</v>
      </c>
      <c r="J29" s="1392">
        <v>165.6742470529999</v>
      </c>
      <c r="K29" s="1392">
        <v>13045.081900000001</v>
      </c>
      <c r="L29" s="1392">
        <v>1101.70003</v>
      </c>
      <c r="M29" s="1392">
        <v>1382.15337</v>
      </c>
      <c r="N29" s="1392">
        <v>45704.012969999996</v>
      </c>
      <c r="O29" s="1392">
        <v>6168.470353077998</v>
      </c>
      <c r="P29" s="1392">
        <v>50.160429999999998</v>
      </c>
      <c r="Q29" s="1392">
        <v>2805.6066000000001</v>
      </c>
      <c r="R29" s="1392">
        <v>150.86052000000026</v>
      </c>
      <c r="S29" s="1392">
        <v>20.847070000000002</v>
      </c>
      <c r="T29" s="1392">
        <v>190.8108</v>
      </c>
      <c r="U29" s="1392">
        <v>0</v>
      </c>
      <c r="V29" s="1392">
        <v>7201.4062699999995</v>
      </c>
      <c r="W29" s="1392">
        <v>14180.65</v>
      </c>
      <c r="X29" s="1392">
        <v>0</v>
      </c>
      <c r="Y29" s="1392">
        <v>109752.7333055108</v>
      </c>
    </row>
    <row r="30" spans="1:25" s="342" customFormat="1" ht="12" customHeight="1" x14ac:dyDescent="0.2">
      <c r="A30" s="77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</row>
    <row r="31" spans="1:25" s="342" customFormat="1" ht="12" customHeight="1" x14ac:dyDescent="0.2">
      <c r="A31" s="775" t="s">
        <v>89</v>
      </c>
      <c r="B31" s="350">
        <v>0</v>
      </c>
      <c r="C31" s="350">
        <v>0</v>
      </c>
      <c r="D31" s="350">
        <v>15693.702099999808</v>
      </c>
      <c r="E31" s="350">
        <v>0</v>
      </c>
      <c r="F31" s="350">
        <v>0</v>
      </c>
      <c r="G31" s="350">
        <v>0</v>
      </c>
      <c r="H31" s="350">
        <v>186.24495999999999</v>
      </c>
      <c r="I31" s="350">
        <v>0</v>
      </c>
      <c r="J31" s="350">
        <v>5.555652319</v>
      </c>
      <c r="K31" s="350">
        <v>0</v>
      </c>
      <c r="L31" s="350">
        <v>0</v>
      </c>
      <c r="M31" s="350">
        <v>285.20037000000031</v>
      </c>
      <c r="N31" s="350">
        <v>39816.816919999997</v>
      </c>
      <c r="O31" s="350">
        <v>6019.9513560969981</v>
      </c>
      <c r="P31" s="350">
        <v>0</v>
      </c>
      <c r="Q31" s="350">
        <v>1193.0385200000001</v>
      </c>
      <c r="R31" s="350">
        <v>0</v>
      </c>
      <c r="S31" s="350">
        <v>0</v>
      </c>
      <c r="T31" s="350">
        <v>0</v>
      </c>
      <c r="U31" s="350">
        <v>0</v>
      </c>
      <c r="V31" s="350">
        <v>7201.4062699999995</v>
      </c>
      <c r="W31" s="350">
        <v>0</v>
      </c>
      <c r="X31" s="350">
        <v>0</v>
      </c>
      <c r="Y31" s="350">
        <v>70401.91614841581</v>
      </c>
    </row>
    <row r="32" spans="1:25" s="342" customFormat="1" ht="12" customHeight="1" x14ac:dyDescent="0.2">
      <c r="A32" s="773" t="s">
        <v>662</v>
      </c>
      <c r="B32" s="348">
        <v>0</v>
      </c>
      <c r="C32" s="348">
        <v>0</v>
      </c>
      <c r="D32" s="348">
        <v>11055.403099999814</v>
      </c>
      <c r="E32" s="348">
        <v>0</v>
      </c>
      <c r="F32" s="348">
        <v>0</v>
      </c>
      <c r="G32" s="348">
        <v>0</v>
      </c>
      <c r="H32" s="348">
        <v>192.00283999999999</v>
      </c>
      <c r="I32" s="348">
        <v>0</v>
      </c>
      <c r="J32" s="348">
        <v>0</v>
      </c>
      <c r="K32" s="348">
        <v>0</v>
      </c>
      <c r="L32" s="348">
        <v>0</v>
      </c>
      <c r="M32" s="348">
        <v>18.774929999999998</v>
      </c>
      <c r="N32" s="348">
        <v>34187.663149999593</v>
      </c>
      <c r="O32" s="348">
        <v>26.729509999999998</v>
      </c>
      <c r="P32" s="348">
        <v>0</v>
      </c>
      <c r="Q32" s="348">
        <v>1182.70398</v>
      </c>
      <c r="R32" s="348">
        <v>0</v>
      </c>
      <c r="S32" s="348">
        <v>0</v>
      </c>
      <c r="T32" s="348">
        <v>0</v>
      </c>
      <c r="U32" s="348">
        <v>0</v>
      </c>
      <c r="V32" s="348">
        <v>5.3650000000000002</v>
      </c>
      <c r="W32" s="348">
        <v>0</v>
      </c>
      <c r="X32" s="348">
        <v>0</v>
      </c>
      <c r="Y32" s="348">
        <v>46668.642509999401</v>
      </c>
    </row>
    <row r="33" spans="1:25" s="342" customFormat="1" ht="12" customHeight="1" x14ac:dyDescent="0.2">
      <c r="A33" s="773" t="s">
        <v>663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O33" s="348">
        <v>1.57453</v>
      </c>
      <c r="P33" s="348">
        <v>0</v>
      </c>
      <c r="Q33" s="348">
        <v>0</v>
      </c>
      <c r="R33" s="348">
        <v>0</v>
      </c>
      <c r="S33" s="348">
        <v>0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8">
        <v>1.57453</v>
      </c>
    </row>
    <row r="34" spans="1:25" s="342" customFormat="1" ht="12" customHeight="1" x14ac:dyDescent="0.2">
      <c r="A34" s="773" t="s">
        <v>664</v>
      </c>
      <c r="B34" s="348">
        <v>0</v>
      </c>
      <c r="C34" s="348">
        <v>0</v>
      </c>
      <c r="D34" s="348">
        <v>4617.2758999999942</v>
      </c>
      <c r="E34" s="348">
        <v>0</v>
      </c>
      <c r="F34" s="348">
        <v>0</v>
      </c>
      <c r="G34" s="348">
        <v>0</v>
      </c>
      <c r="H34" s="348">
        <v>0</v>
      </c>
      <c r="I34" s="348">
        <v>0</v>
      </c>
      <c r="J34" s="348">
        <v>2.2352799999999999</v>
      </c>
      <c r="K34" s="348">
        <v>0</v>
      </c>
      <c r="L34" s="348">
        <v>0</v>
      </c>
      <c r="M34" s="348">
        <v>534.55537000000027</v>
      </c>
      <c r="N34" s="348">
        <v>6692.06528000041</v>
      </c>
      <c r="O34" s="348">
        <v>5991.6473160969981</v>
      </c>
      <c r="P34" s="348">
        <v>0</v>
      </c>
      <c r="Q34" s="348">
        <v>0</v>
      </c>
      <c r="R34" s="348">
        <v>0</v>
      </c>
      <c r="S34" s="348">
        <v>0</v>
      </c>
      <c r="T34" s="348">
        <v>0</v>
      </c>
      <c r="U34" s="348">
        <v>0</v>
      </c>
      <c r="V34" s="348">
        <v>6391.7670499999995</v>
      </c>
      <c r="W34" s="348">
        <v>0</v>
      </c>
      <c r="X34" s="348">
        <v>0</v>
      </c>
      <c r="Y34" s="348">
        <v>24229.546196097403</v>
      </c>
    </row>
    <row r="35" spans="1:25" s="342" customFormat="1" ht="12" customHeight="1" x14ac:dyDescent="0.2">
      <c r="A35" s="781" t="s">
        <v>145</v>
      </c>
      <c r="B35" s="348">
        <v>0</v>
      </c>
      <c r="C35" s="348">
        <v>0</v>
      </c>
      <c r="D35" s="348">
        <v>-4.3567900000000002</v>
      </c>
      <c r="E35" s="348">
        <v>0</v>
      </c>
      <c r="F35" s="348">
        <v>0</v>
      </c>
      <c r="G35" s="348">
        <v>0</v>
      </c>
      <c r="H35" s="348">
        <v>0</v>
      </c>
      <c r="I35" s="348">
        <v>0</v>
      </c>
      <c r="J35" s="348">
        <v>0</v>
      </c>
      <c r="K35" s="348">
        <v>0</v>
      </c>
      <c r="L35" s="348">
        <v>0</v>
      </c>
      <c r="M35" s="348">
        <v>-269.67419999999998</v>
      </c>
      <c r="N35" s="348">
        <v>0</v>
      </c>
      <c r="O35" s="348">
        <v>0</v>
      </c>
      <c r="P35" s="348">
        <v>0</v>
      </c>
      <c r="Q35" s="348">
        <v>0</v>
      </c>
      <c r="R35" s="348">
        <v>0</v>
      </c>
      <c r="S35" s="348">
        <v>0</v>
      </c>
      <c r="T35" s="348">
        <v>0</v>
      </c>
      <c r="U35" s="348">
        <v>0</v>
      </c>
      <c r="V35" s="348">
        <v>-91.701599999999999</v>
      </c>
      <c r="W35" s="348">
        <v>0</v>
      </c>
      <c r="X35" s="348">
        <v>0</v>
      </c>
      <c r="Y35" s="348">
        <v>-365.73258999999996</v>
      </c>
    </row>
    <row r="36" spans="1:25" s="342" customFormat="1" ht="12" customHeight="1" x14ac:dyDescent="0.2">
      <c r="A36" s="781" t="s">
        <v>146</v>
      </c>
      <c r="B36" s="348">
        <v>0</v>
      </c>
      <c r="C36" s="348">
        <v>0</v>
      </c>
      <c r="D36" s="348">
        <v>0</v>
      </c>
      <c r="E36" s="348">
        <v>0</v>
      </c>
      <c r="F36" s="348">
        <v>0</v>
      </c>
      <c r="G36" s="348">
        <v>0</v>
      </c>
      <c r="H36" s="348">
        <v>0</v>
      </c>
      <c r="I36" s="348">
        <v>0</v>
      </c>
      <c r="J36" s="348">
        <v>0</v>
      </c>
      <c r="K36" s="348">
        <v>0</v>
      </c>
      <c r="L36" s="348">
        <v>0</v>
      </c>
      <c r="M36" s="348">
        <v>0.12016</v>
      </c>
      <c r="N36" s="348">
        <v>1.5787200000000001</v>
      </c>
      <c r="O36" s="348">
        <v>0</v>
      </c>
      <c r="P36" s="348">
        <v>0</v>
      </c>
      <c r="Q36" s="348">
        <v>0</v>
      </c>
      <c r="R36" s="348">
        <v>0</v>
      </c>
      <c r="S36" s="348">
        <v>0</v>
      </c>
      <c r="T36" s="348">
        <v>0</v>
      </c>
      <c r="U36" s="348">
        <v>0</v>
      </c>
      <c r="V36" s="348">
        <v>151.666</v>
      </c>
      <c r="W36" s="348">
        <v>0</v>
      </c>
      <c r="X36" s="348">
        <v>0</v>
      </c>
      <c r="Y36" s="348">
        <v>153.36488</v>
      </c>
    </row>
    <row r="37" spans="1:25" s="342" customFormat="1" ht="12" customHeight="1" x14ac:dyDescent="0.2">
      <c r="A37" s="781" t="s">
        <v>147</v>
      </c>
      <c r="B37" s="348">
        <v>0</v>
      </c>
      <c r="C37" s="348">
        <v>0</v>
      </c>
      <c r="D37" s="348">
        <v>25.379889999999943</v>
      </c>
      <c r="E37" s="348">
        <v>0</v>
      </c>
      <c r="F37" s="348">
        <v>0</v>
      </c>
      <c r="G37" s="348">
        <v>0</v>
      </c>
      <c r="H37" s="348">
        <v>-5.7578800000000001</v>
      </c>
      <c r="I37" s="348">
        <v>0</v>
      </c>
      <c r="J37" s="348">
        <v>3.3203723190000001</v>
      </c>
      <c r="K37" s="348">
        <v>0</v>
      </c>
      <c r="L37" s="348">
        <v>0</v>
      </c>
      <c r="M37" s="348">
        <v>3.5979399999999999</v>
      </c>
      <c r="N37" s="348">
        <v>-1064.4902299999999</v>
      </c>
      <c r="O37" s="348">
        <v>0</v>
      </c>
      <c r="P37" s="348">
        <v>0</v>
      </c>
      <c r="Q37" s="348">
        <v>10.334540000000001</v>
      </c>
      <c r="R37" s="348">
        <v>0</v>
      </c>
      <c r="S37" s="348">
        <v>0</v>
      </c>
      <c r="T37" s="348">
        <v>0</v>
      </c>
      <c r="U37" s="348">
        <v>0</v>
      </c>
      <c r="V37" s="348">
        <v>0</v>
      </c>
      <c r="W37" s="348">
        <v>0</v>
      </c>
      <c r="X37" s="348">
        <v>0</v>
      </c>
      <c r="Y37" s="348">
        <v>-1027.615367681</v>
      </c>
    </row>
    <row r="38" spans="1:25" s="342" customFormat="1" ht="12" customHeight="1" x14ac:dyDescent="0.2">
      <c r="A38" s="781" t="s">
        <v>148</v>
      </c>
      <c r="B38" s="348">
        <v>0</v>
      </c>
      <c r="C38" s="348">
        <v>0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-2.1738299999999997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744.30981999999995</v>
      </c>
      <c r="W38" s="348">
        <v>0</v>
      </c>
      <c r="X38" s="348">
        <v>0</v>
      </c>
      <c r="Y38" s="348">
        <v>742.13598999999999</v>
      </c>
    </row>
    <row r="39" spans="1:25" s="342" customFormat="1" ht="12" customHeight="1" x14ac:dyDescent="0.2">
      <c r="A39" s="781"/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</row>
    <row r="40" spans="1:25" s="342" customFormat="1" ht="12" customHeight="1" x14ac:dyDescent="0.2">
      <c r="A40" s="782" t="s">
        <v>87</v>
      </c>
      <c r="B40" s="350">
        <v>30.013555380000007</v>
      </c>
      <c r="C40" s="350">
        <v>1308.0451200000005</v>
      </c>
      <c r="D40" s="350">
        <v>341.35407000000004</v>
      </c>
      <c r="E40" s="350">
        <v>0</v>
      </c>
      <c r="F40" s="350">
        <v>6.0389999999999997</v>
      </c>
      <c r="G40" s="350">
        <v>0</v>
      </c>
      <c r="H40" s="350">
        <v>0</v>
      </c>
      <c r="I40" s="350">
        <v>19.89994000000004</v>
      </c>
      <c r="J40" s="350">
        <v>160.11859473399991</v>
      </c>
      <c r="K40" s="350">
        <v>13045.081900000001</v>
      </c>
      <c r="L40" s="350">
        <v>1101.70003</v>
      </c>
      <c r="M40" s="350">
        <v>1096.9529999999997</v>
      </c>
      <c r="N40" s="350">
        <v>5887.1960499999996</v>
      </c>
      <c r="O40" s="350">
        <v>148.51899698099999</v>
      </c>
      <c r="P40" s="350">
        <v>50.160429999999998</v>
      </c>
      <c r="Q40" s="350">
        <v>1612.56808</v>
      </c>
      <c r="R40" s="350">
        <v>150.86052000000026</v>
      </c>
      <c r="S40" s="350">
        <v>20.847070000000002</v>
      </c>
      <c r="T40" s="350">
        <v>190.8108</v>
      </c>
      <c r="U40" s="350">
        <v>0</v>
      </c>
      <c r="V40" s="350">
        <v>0</v>
      </c>
      <c r="W40" s="350">
        <v>14180.65</v>
      </c>
      <c r="X40" s="350">
        <v>0</v>
      </c>
      <c r="Y40" s="350">
        <v>39350.817157095007</v>
      </c>
    </row>
    <row r="41" spans="1:25" s="342" customFormat="1" ht="12" customHeight="1" x14ac:dyDescent="0.2">
      <c r="A41" s="773" t="s">
        <v>662</v>
      </c>
      <c r="B41" s="348">
        <v>12.029470715952383</v>
      </c>
      <c r="C41" s="348">
        <v>240.88929999999991</v>
      </c>
      <c r="D41" s="348">
        <v>100.71113000000001</v>
      </c>
      <c r="E41" s="348">
        <v>0</v>
      </c>
      <c r="F41" s="348">
        <v>6.0389999999999997</v>
      </c>
      <c r="G41" s="348">
        <v>0</v>
      </c>
      <c r="H41" s="348">
        <v>0</v>
      </c>
      <c r="I41" s="348">
        <v>21.90143000000004</v>
      </c>
      <c r="J41" s="348">
        <v>31.246297863999992</v>
      </c>
      <c r="K41" s="348">
        <v>13849.41142</v>
      </c>
      <c r="L41" s="348">
        <v>840.26907999999992</v>
      </c>
      <c r="M41" s="348">
        <v>850.39887999999985</v>
      </c>
      <c r="N41" s="348">
        <v>191.14359999999999</v>
      </c>
      <c r="O41" s="348">
        <v>143.61335</v>
      </c>
      <c r="P41" s="348">
        <v>50.160429999999998</v>
      </c>
      <c r="Q41" s="348">
        <v>1244.8080199999999</v>
      </c>
      <c r="R41" s="348">
        <v>154.31943000000027</v>
      </c>
      <c r="S41" s="348">
        <v>0</v>
      </c>
      <c r="T41" s="348">
        <v>190.8108</v>
      </c>
      <c r="U41" s="348">
        <v>0</v>
      </c>
      <c r="V41" s="348">
        <v>0</v>
      </c>
      <c r="W41" s="348">
        <v>1947.528</v>
      </c>
      <c r="X41" s="348">
        <v>0</v>
      </c>
      <c r="Y41" s="348">
        <v>19875.279638579948</v>
      </c>
    </row>
    <row r="42" spans="1:25" s="342" customFormat="1" ht="12" customHeight="1" x14ac:dyDescent="0.2">
      <c r="A42" s="773" t="s">
        <v>663</v>
      </c>
      <c r="B42" s="348">
        <v>0</v>
      </c>
      <c r="C42" s="348">
        <v>0</v>
      </c>
      <c r="D42" s="348">
        <v>0</v>
      </c>
      <c r="E42" s="348">
        <v>0</v>
      </c>
      <c r="F42" s="348">
        <v>0</v>
      </c>
      <c r="G42" s="348">
        <v>0</v>
      </c>
      <c r="H42" s="348">
        <v>0</v>
      </c>
      <c r="I42" s="348">
        <v>0</v>
      </c>
      <c r="J42" s="348">
        <v>0</v>
      </c>
      <c r="K42" s="348">
        <v>0</v>
      </c>
      <c r="L42" s="348">
        <v>0</v>
      </c>
      <c r="M42" s="348">
        <v>0</v>
      </c>
      <c r="N42" s="348">
        <v>0</v>
      </c>
      <c r="O42" s="348">
        <v>0</v>
      </c>
      <c r="P42" s="348">
        <v>0</v>
      </c>
      <c r="Q42" s="348">
        <v>0</v>
      </c>
      <c r="R42" s="348">
        <v>0</v>
      </c>
      <c r="S42" s="348">
        <v>0</v>
      </c>
      <c r="T42" s="348">
        <v>0</v>
      </c>
      <c r="U42" s="348">
        <v>0</v>
      </c>
      <c r="V42" s="348">
        <v>0</v>
      </c>
      <c r="W42" s="348">
        <v>0</v>
      </c>
      <c r="X42" s="348">
        <v>0</v>
      </c>
      <c r="Y42" s="348">
        <v>0</v>
      </c>
    </row>
    <row r="43" spans="1:25" s="342" customFormat="1" ht="12" customHeight="1" x14ac:dyDescent="0.2">
      <c r="A43" s="773" t="s">
        <v>664</v>
      </c>
      <c r="B43" s="353">
        <v>17.984084664047622</v>
      </c>
      <c r="C43" s="353">
        <v>992.4904800000005</v>
      </c>
      <c r="D43" s="353">
        <v>238.64215999999999</v>
      </c>
      <c r="E43" s="353">
        <v>0</v>
      </c>
      <c r="F43" s="353">
        <v>0</v>
      </c>
      <c r="G43" s="353">
        <v>0</v>
      </c>
      <c r="H43" s="353">
        <v>0</v>
      </c>
      <c r="I43" s="353">
        <v>0</v>
      </c>
      <c r="J43" s="353">
        <v>122.82331383999993</v>
      </c>
      <c r="K43" s="353">
        <v>0</v>
      </c>
      <c r="L43" s="353">
        <v>229.55651999999998</v>
      </c>
      <c r="M43" s="353">
        <v>11.8349099999998</v>
      </c>
      <c r="N43" s="353">
        <v>6914.0887667199031</v>
      </c>
      <c r="O43" s="353">
        <v>4.9056469810000003</v>
      </c>
      <c r="P43" s="353">
        <v>0</v>
      </c>
      <c r="Q43" s="353">
        <v>0</v>
      </c>
      <c r="R43" s="353">
        <v>0</v>
      </c>
      <c r="S43" s="353">
        <v>20.864000000000001</v>
      </c>
      <c r="T43" s="353">
        <v>0</v>
      </c>
      <c r="U43" s="353">
        <v>0</v>
      </c>
      <c r="V43" s="353">
        <v>0</v>
      </c>
      <c r="W43" s="353">
        <v>12233.121999999999</v>
      </c>
      <c r="X43" s="353">
        <v>0</v>
      </c>
      <c r="Y43" s="353">
        <v>20786.311882204951</v>
      </c>
    </row>
    <row r="44" spans="1:25" s="342" customFormat="1" ht="12" customHeight="1" x14ac:dyDescent="0.2">
      <c r="A44" s="781" t="s">
        <v>145</v>
      </c>
      <c r="B44" s="353">
        <v>0</v>
      </c>
      <c r="C44" s="353">
        <v>0</v>
      </c>
      <c r="D44" s="353">
        <v>-3.2967500000000003</v>
      </c>
      <c r="E44" s="353">
        <v>0</v>
      </c>
      <c r="F44" s="353">
        <v>0</v>
      </c>
      <c r="G44" s="353">
        <v>0</v>
      </c>
      <c r="H44" s="353">
        <v>0</v>
      </c>
      <c r="I44" s="353">
        <v>0</v>
      </c>
      <c r="J44" s="353">
        <v>0</v>
      </c>
      <c r="K44" s="353">
        <v>-258.39950999999996</v>
      </c>
      <c r="L44" s="353">
        <v>0</v>
      </c>
      <c r="M44" s="353">
        <v>-4.650129999999999</v>
      </c>
      <c r="N44" s="353">
        <v>-94.658955118900408</v>
      </c>
      <c r="O44" s="353">
        <v>0</v>
      </c>
      <c r="P44" s="353">
        <v>0</v>
      </c>
      <c r="Q44" s="353">
        <v>0</v>
      </c>
      <c r="R44" s="353">
        <v>0</v>
      </c>
      <c r="S44" s="353">
        <v>0</v>
      </c>
      <c r="T44" s="353">
        <v>0</v>
      </c>
      <c r="U44" s="353">
        <v>0</v>
      </c>
      <c r="V44" s="353">
        <v>0</v>
      </c>
      <c r="W44" s="353">
        <v>0</v>
      </c>
      <c r="X44" s="353">
        <v>0</v>
      </c>
      <c r="Y44" s="348">
        <v>-361.00534511890032</v>
      </c>
    </row>
    <row r="45" spans="1:25" s="342" customFormat="1" ht="12" customHeight="1" x14ac:dyDescent="0.2">
      <c r="A45" s="781" t="s">
        <v>146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402.7834400000001</v>
      </c>
      <c r="L45" s="348">
        <v>0</v>
      </c>
      <c r="M45" s="348">
        <v>116.51594000000001</v>
      </c>
      <c r="N45" s="348">
        <v>27.37593</v>
      </c>
      <c r="O45" s="348">
        <v>0</v>
      </c>
      <c r="P45" s="348">
        <v>0</v>
      </c>
      <c r="Q45" s="348">
        <v>0</v>
      </c>
      <c r="R45" s="348">
        <v>0</v>
      </c>
      <c r="S45" s="348">
        <v>0</v>
      </c>
      <c r="T45" s="348">
        <v>0</v>
      </c>
      <c r="U45" s="348">
        <v>0</v>
      </c>
      <c r="V45" s="348">
        <v>0</v>
      </c>
      <c r="W45" s="348">
        <v>0</v>
      </c>
      <c r="X45" s="348">
        <v>0</v>
      </c>
      <c r="Y45" s="348">
        <v>546.6753100000002</v>
      </c>
    </row>
    <row r="46" spans="1:25" s="342" customFormat="1" ht="12" customHeight="1" x14ac:dyDescent="0.2">
      <c r="A46" s="781" t="s">
        <v>147</v>
      </c>
      <c r="B46" s="348">
        <v>0</v>
      </c>
      <c r="C46" s="348">
        <v>74.665339999999958</v>
      </c>
      <c r="D46" s="348">
        <v>5.2975300000000001</v>
      </c>
      <c r="E46" s="348">
        <v>0</v>
      </c>
      <c r="F46" s="348">
        <v>0</v>
      </c>
      <c r="G46" s="348">
        <v>0</v>
      </c>
      <c r="H46" s="348">
        <v>0</v>
      </c>
      <c r="I46" s="348">
        <v>-2.00149</v>
      </c>
      <c r="J46" s="348">
        <v>6.0489830300000005</v>
      </c>
      <c r="K46" s="348">
        <v>-6155.8610099999996</v>
      </c>
      <c r="L46" s="348">
        <v>31.87443</v>
      </c>
      <c r="M46" s="348">
        <v>123.37259999999999</v>
      </c>
      <c r="N46" s="348">
        <v>-1150.7532916010034</v>
      </c>
      <c r="O46" s="348">
        <v>0</v>
      </c>
      <c r="P46" s="348">
        <v>0</v>
      </c>
      <c r="Q46" s="348">
        <v>367.76006000000001</v>
      </c>
      <c r="R46" s="348">
        <v>-3.4589099999999999</v>
      </c>
      <c r="S46" s="348">
        <v>-1.6930000000000001E-2</v>
      </c>
      <c r="T46" s="348">
        <v>0</v>
      </c>
      <c r="U46" s="348">
        <v>0</v>
      </c>
      <c r="V46" s="348">
        <v>0</v>
      </c>
      <c r="W46" s="348">
        <v>0</v>
      </c>
      <c r="X46" s="348">
        <v>0</v>
      </c>
      <c r="Y46" s="348">
        <v>-6703.0726885710037</v>
      </c>
    </row>
    <row r="47" spans="1:25" s="342" customFormat="1" ht="12" customHeight="1" x14ac:dyDescent="0.2">
      <c r="A47" s="781" t="s">
        <v>148</v>
      </c>
      <c r="B47" s="348">
        <v>0</v>
      </c>
      <c r="C47" s="348">
        <v>0</v>
      </c>
      <c r="D47" s="348">
        <v>0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5207.1475599999994</v>
      </c>
      <c r="L47" s="348">
        <v>0</v>
      </c>
      <c r="M47" s="348">
        <v>-0.51919999999999999</v>
      </c>
      <c r="N47" s="348">
        <v>0</v>
      </c>
      <c r="O47" s="348">
        <v>0</v>
      </c>
      <c r="P47" s="348">
        <v>0</v>
      </c>
      <c r="Q47" s="348">
        <v>0</v>
      </c>
      <c r="R47" s="348">
        <v>0</v>
      </c>
      <c r="S47" s="348">
        <v>0</v>
      </c>
      <c r="T47" s="348">
        <v>0</v>
      </c>
      <c r="U47" s="348">
        <v>0</v>
      </c>
      <c r="V47" s="348">
        <v>0</v>
      </c>
      <c r="W47" s="348">
        <v>0</v>
      </c>
      <c r="X47" s="348">
        <v>0</v>
      </c>
      <c r="Y47" s="348">
        <v>5206.6283599999997</v>
      </c>
    </row>
    <row r="48" spans="1:25" s="342" customFormat="1" ht="12" customHeight="1" x14ac:dyDescent="0.2">
      <c r="A48" s="781"/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</row>
    <row r="49" spans="1:25" s="345" customFormat="1" ht="12" customHeight="1" x14ac:dyDescent="0.2">
      <c r="A49" s="1391" t="s">
        <v>90</v>
      </c>
      <c r="B49" s="1773">
        <v>527.18211467799983</v>
      </c>
      <c r="C49" s="1392">
        <v>29786.421719999995</v>
      </c>
      <c r="D49" s="1392">
        <v>29166.4081675501</v>
      </c>
      <c r="E49" s="1392">
        <v>0</v>
      </c>
      <c r="F49" s="1392">
        <v>0</v>
      </c>
      <c r="G49" s="1392">
        <v>7643.5854799999997</v>
      </c>
      <c r="H49" s="1392">
        <v>4243.3070000000007</v>
      </c>
      <c r="I49" s="1392">
        <v>14.291129999999999</v>
      </c>
      <c r="J49" s="1392">
        <v>2798.9925599999997</v>
      </c>
      <c r="K49" s="1392">
        <v>16281.67102</v>
      </c>
      <c r="L49" s="1392">
        <v>27816.770989999997</v>
      </c>
      <c r="M49" s="1392">
        <v>51765.882149999983</v>
      </c>
      <c r="N49" s="1392">
        <v>38462.945053867021</v>
      </c>
      <c r="O49" s="1392">
        <v>73.893187727999987</v>
      </c>
      <c r="P49" s="1392">
        <v>303.70891</v>
      </c>
      <c r="Q49" s="1392">
        <v>1289.6391999999998</v>
      </c>
      <c r="R49" s="1392">
        <v>0</v>
      </c>
      <c r="S49" s="1392">
        <v>1457.3891900000003</v>
      </c>
      <c r="T49" s="1392">
        <v>3997.4827500000001</v>
      </c>
      <c r="U49" s="1392">
        <v>0</v>
      </c>
      <c r="V49" s="1392">
        <v>4292.8675999999996</v>
      </c>
      <c r="W49" s="1392">
        <v>37561.61</v>
      </c>
      <c r="X49" s="1392">
        <v>0</v>
      </c>
      <c r="Y49" s="1392">
        <v>257484.04822382308</v>
      </c>
    </row>
    <row r="50" spans="1:25" s="342" customFormat="1" ht="12" customHeight="1" x14ac:dyDescent="0.2">
      <c r="A50" s="773" t="s">
        <v>662</v>
      </c>
      <c r="B50" s="348">
        <v>18.209863374259076</v>
      </c>
      <c r="C50" s="348">
        <v>7877.2178099999992</v>
      </c>
      <c r="D50" s="348">
        <v>600.42233999999985</v>
      </c>
      <c r="E50" s="348">
        <v>0</v>
      </c>
      <c r="F50" s="348">
        <v>0</v>
      </c>
      <c r="G50" s="348">
        <v>7619.1549999999997</v>
      </c>
      <c r="H50" s="348">
        <v>469.113</v>
      </c>
      <c r="I50" s="348">
        <v>0</v>
      </c>
      <c r="J50" s="348">
        <v>139.26642999999999</v>
      </c>
      <c r="K50" s="348">
        <v>4526.50324</v>
      </c>
      <c r="L50" s="348">
        <v>3031.8713700000003</v>
      </c>
      <c r="M50" s="348">
        <v>1070.1518199999998</v>
      </c>
      <c r="N50" s="348">
        <v>0</v>
      </c>
      <c r="O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282.51830000000001</v>
      </c>
      <c r="U50" s="348">
        <v>0</v>
      </c>
      <c r="V50" s="348">
        <v>160.57560999999998</v>
      </c>
      <c r="W50" s="348">
        <v>0</v>
      </c>
      <c r="X50" s="348">
        <v>0</v>
      </c>
      <c r="Y50" s="348">
        <v>25795.004783374261</v>
      </c>
    </row>
    <row r="51" spans="1:25" s="342" customFormat="1" ht="12" customHeight="1" x14ac:dyDescent="0.2">
      <c r="A51" s="773" t="s">
        <v>663</v>
      </c>
      <c r="B51" s="348">
        <v>0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O51" s="348">
        <v>0</v>
      </c>
      <c r="P51" s="348">
        <v>0</v>
      </c>
      <c r="Q51" s="348">
        <v>0</v>
      </c>
      <c r="R51" s="348">
        <v>0</v>
      </c>
      <c r="S51" s="348">
        <v>0</v>
      </c>
      <c r="T51" s="348">
        <v>3671.5775099999996</v>
      </c>
      <c r="U51" s="348">
        <v>0</v>
      </c>
      <c r="V51" s="348">
        <v>0</v>
      </c>
      <c r="W51" s="348">
        <v>0</v>
      </c>
      <c r="X51" s="348">
        <v>0</v>
      </c>
      <c r="Y51" s="348">
        <v>3671.5775099999996</v>
      </c>
    </row>
    <row r="52" spans="1:25" s="342" customFormat="1" ht="12" customHeight="1" x14ac:dyDescent="0.2">
      <c r="A52" s="773" t="s">
        <v>664</v>
      </c>
      <c r="B52" s="348">
        <v>400.93368387566443</v>
      </c>
      <c r="C52" s="348">
        <v>20720.519689999994</v>
      </c>
      <c r="D52" s="348">
        <v>25339.7093300001</v>
      </c>
      <c r="E52" s="348">
        <v>0</v>
      </c>
      <c r="F52" s="348">
        <v>0</v>
      </c>
      <c r="G52" s="348">
        <v>213.43047999999996</v>
      </c>
      <c r="H52" s="348">
        <v>4186.0111900000002</v>
      </c>
      <c r="I52" s="348">
        <v>14.291129999999999</v>
      </c>
      <c r="J52" s="348">
        <v>2373.6058765569996</v>
      </c>
      <c r="K52" s="348">
        <v>0</v>
      </c>
      <c r="L52" s="348">
        <v>19520.798079999997</v>
      </c>
      <c r="M52" s="348">
        <v>43954.326249999984</v>
      </c>
      <c r="N52" s="348">
        <v>37839.715514367024</v>
      </c>
      <c r="O52" s="348">
        <v>73.893187727999987</v>
      </c>
      <c r="P52" s="348">
        <v>302.28566999999998</v>
      </c>
      <c r="Q52" s="348">
        <v>0</v>
      </c>
      <c r="R52" s="348">
        <v>0</v>
      </c>
      <c r="S52" s="348">
        <v>1565.2918500000003</v>
      </c>
      <c r="T52" s="348">
        <v>0</v>
      </c>
      <c r="U52" s="348">
        <v>0</v>
      </c>
      <c r="V52" s="348">
        <v>3912.79511</v>
      </c>
      <c r="W52" s="348">
        <v>37561.61</v>
      </c>
      <c r="X52" s="348">
        <v>0</v>
      </c>
      <c r="Y52" s="348">
        <v>197979.2170425278</v>
      </c>
    </row>
    <row r="53" spans="1:25" s="342" customFormat="1" ht="12" customHeight="1" x14ac:dyDescent="0.2">
      <c r="A53" s="781" t="s">
        <v>145</v>
      </c>
      <c r="B53" s="348">
        <v>108.03856742807632</v>
      </c>
      <c r="C53" s="348">
        <v>391.99460000000005</v>
      </c>
      <c r="D53" s="348">
        <v>192.57571999999996</v>
      </c>
      <c r="E53" s="348">
        <v>0</v>
      </c>
      <c r="F53" s="348">
        <v>0</v>
      </c>
      <c r="G53" s="348">
        <v>0</v>
      </c>
      <c r="H53" s="348">
        <v>0</v>
      </c>
      <c r="I53" s="348">
        <v>0</v>
      </c>
      <c r="J53" s="348">
        <v>-46.754255029000014</v>
      </c>
      <c r="K53" s="348">
        <v>-1540.5919999999999</v>
      </c>
      <c r="L53" s="348">
        <v>0</v>
      </c>
      <c r="M53" s="348">
        <v>289.74706000000003</v>
      </c>
      <c r="N53" s="348">
        <v>0</v>
      </c>
      <c r="O53" s="348">
        <v>0</v>
      </c>
      <c r="P53" s="348">
        <v>1.4232400000000007</v>
      </c>
      <c r="Q53" s="348">
        <v>0</v>
      </c>
      <c r="R53" s="348">
        <v>0</v>
      </c>
      <c r="S53" s="348">
        <v>0</v>
      </c>
      <c r="T53" s="348">
        <v>23.16094</v>
      </c>
      <c r="U53" s="348">
        <v>0</v>
      </c>
      <c r="V53" s="348">
        <v>-28.201080000000001</v>
      </c>
      <c r="W53" s="348">
        <v>0</v>
      </c>
      <c r="X53" s="348">
        <v>0</v>
      </c>
      <c r="Y53" s="348">
        <v>-608.60720760092363</v>
      </c>
    </row>
    <row r="54" spans="1:25" s="342" customFormat="1" ht="12" customHeight="1" x14ac:dyDescent="0.2">
      <c r="A54" s="781" t="s">
        <v>146</v>
      </c>
      <c r="B54" s="348">
        <v>0</v>
      </c>
      <c r="C54" s="348">
        <v>610.04190999999992</v>
      </c>
      <c r="D54" s="348">
        <v>338.47700355000012</v>
      </c>
      <c r="E54" s="348">
        <v>0</v>
      </c>
      <c r="F54" s="348">
        <v>0</v>
      </c>
      <c r="G54" s="348">
        <v>0</v>
      </c>
      <c r="H54" s="348">
        <v>0</v>
      </c>
      <c r="I54" s="348">
        <v>0</v>
      </c>
      <c r="J54" s="348">
        <v>25.553290000000001</v>
      </c>
      <c r="K54" s="348">
        <v>846.27336999999955</v>
      </c>
      <c r="L54" s="348">
        <v>0</v>
      </c>
      <c r="M54" s="348">
        <v>323.64899000000003</v>
      </c>
      <c r="N54" s="348">
        <v>623.2295395000001</v>
      </c>
      <c r="O54" s="348">
        <v>0</v>
      </c>
      <c r="P54" s="348">
        <v>0</v>
      </c>
      <c r="Q54" s="348">
        <v>0</v>
      </c>
      <c r="R54" s="348">
        <v>0</v>
      </c>
      <c r="S54" s="348">
        <v>0</v>
      </c>
      <c r="T54" s="348">
        <v>20.225999999999999</v>
      </c>
      <c r="U54" s="348">
        <v>0</v>
      </c>
      <c r="V54" s="348">
        <v>84.242249999999999</v>
      </c>
      <c r="W54" s="348">
        <v>0</v>
      </c>
      <c r="X54" s="348">
        <v>0</v>
      </c>
      <c r="Y54" s="348">
        <v>2871.6923530499994</v>
      </c>
    </row>
    <row r="55" spans="1:25" s="342" customFormat="1" ht="12" customHeight="1" x14ac:dyDescent="0.2">
      <c r="A55" s="781" t="s">
        <v>147</v>
      </c>
      <c r="B55" s="348">
        <v>0</v>
      </c>
      <c r="C55" s="348">
        <v>186.64770999999993</v>
      </c>
      <c r="D55" s="348">
        <v>2695.223774</v>
      </c>
      <c r="E55" s="348">
        <v>0</v>
      </c>
      <c r="F55" s="348">
        <v>0</v>
      </c>
      <c r="G55" s="348">
        <v>-189</v>
      </c>
      <c r="H55" s="348">
        <v>-411.81718999999998</v>
      </c>
      <c r="I55" s="348">
        <v>0</v>
      </c>
      <c r="J55" s="348">
        <v>307.321218472</v>
      </c>
      <c r="K55" s="348">
        <v>-379.97744</v>
      </c>
      <c r="L55" s="348">
        <v>5264.1015399999997</v>
      </c>
      <c r="M55" s="348">
        <v>2274.6419799999999</v>
      </c>
      <c r="N55" s="348">
        <v>0</v>
      </c>
      <c r="O55" s="348">
        <v>0</v>
      </c>
      <c r="P55" s="348">
        <v>0</v>
      </c>
      <c r="Q55" s="348">
        <v>1289.6391999999998</v>
      </c>
      <c r="R55" s="348">
        <v>0</v>
      </c>
      <c r="S55" s="348">
        <v>-107.90266</v>
      </c>
      <c r="T55" s="348">
        <v>0</v>
      </c>
      <c r="U55" s="348">
        <v>0</v>
      </c>
      <c r="V55" s="348">
        <v>-1.4530000000000001</v>
      </c>
      <c r="W55" s="348">
        <v>0</v>
      </c>
      <c r="X55" s="348">
        <v>0</v>
      </c>
      <c r="Y55" s="348">
        <v>10927.425132471999</v>
      </c>
    </row>
    <row r="56" spans="1:25" s="342" customFormat="1" ht="12" customHeight="1" x14ac:dyDescent="0.2">
      <c r="A56" s="781" t="s">
        <v>148</v>
      </c>
      <c r="B56" s="348">
        <v>0</v>
      </c>
      <c r="C56" s="348">
        <v>0</v>
      </c>
      <c r="D56" s="348">
        <v>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12829.46385</v>
      </c>
      <c r="L56" s="348">
        <v>0</v>
      </c>
      <c r="M56" s="348">
        <v>3853.3660500000001</v>
      </c>
      <c r="N56" s="348">
        <v>0</v>
      </c>
      <c r="O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164.90870999999999</v>
      </c>
      <c r="W56" s="348">
        <v>0</v>
      </c>
      <c r="X56" s="348">
        <v>0</v>
      </c>
      <c r="Y56" s="348">
        <v>16847.73861</v>
      </c>
    </row>
    <row r="57" spans="1:25" s="342" customFormat="1" ht="12" customHeight="1" x14ac:dyDescent="0.2">
      <c r="A57" s="781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</row>
    <row r="58" spans="1:25" s="345" customFormat="1" ht="12" customHeight="1" x14ac:dyDescent="0.2">
      <c r="A58" s="1391" t="s">
        <v>91</v>
      </c>
      <c r="B58" s="1392">
        <v>2813.5498401979985</v>
      </c>
      <c r="C58" s="1392">
        <v>0</v>
      </c>
      <c r="D58" s="1392">
        <v>0</v>
      </c>
      <c r="E58" s="1392">
        <v>0</v>
      </c>
      <c r="F58" s="1392">
        <v>0</v>
      </c>
      <c r="G58" s="1392">
        <v>0</v>
      </c>
      <c r="H58" s="1392">
        <v>0</v>
      </c>
      <c r="I58" s="1392">
        <v>0</v>
      </c>
      <c r="J58" s="1392">
        <v>0</v>
      </c>
      <c r="K58" s="1392">
        <v>0</v>
      </c>
      <c r="L58" s="1392">
        <v>0</v>
      </c>
      <c r="M58" s="1392">
        <v>84512.364999999991</v>
      </c>
      <c r="N58" s="1392">
        <v>0</v>
      </c>
      <c r="O58" s="1392">
        <v>0</v>
      </c>
      <c r="P58" s="1392">
        <v>0</v>
      </c>
      <c r="Q58" s="1392">
        <v>0</v>
      </c>
      <c r="R58" s="1392">
        <v>0</v>
      </c>
      <c r="S58" s="1392">
        <v>0</v>
      </c>
      <c r="T58" s="1392">
        <v>0</v>
      </c>
      <c r="U58" s="1392">
        <v>0</v>
      </c>
      <c r="V58" s="1392">
        <v>87.63355</v>
      </c>
      <c r="W58" s="1392">
        <v>0</v>
      </c>
      <c r="X58" s="1392">
        <v>0</v>
      </c>
      <c r="Y58" s="1392">
        <v>87413.54839019799</v>
      </c>
    </row>
    <row r="59" spans="1:25" s="342" customFormat="1" ht="12" customHeight="1" x14ac:dyDescent="0.2">
      <c r="A59" s="773" t="s">
        <v>662</v>
      </c>
      <c r="B59" s="348">
        <v>17.251214587358938</v>
      </c>
      <c r="C59" s="348">
        <v>0</v>
      </c>
      <c r="D59" s="348">
        <v>0</v>
      </c>
      <c r="E59" s="348">
        <v>0</v>
      </c>
      <c r="F59" s="348">
        <v>0</v>
      </c>
      <c r="G59" s="348">
        <v>0</v>
      </c>
      <c r="H59" s="348">
        <v>0</v>
      </c>
      <c r="I59" s="348">
        <v>0</v>
      </c>
      <c r="J59" s="348">
        <v>0</v>
      </c>
      <c r="K59" s="348">
        <v>0</v>
      </c>
      <c r="L59" s="348">
        <v>0</v>
      </c>
      <c r="M59" s="348">
        <v>2337.0858499999999</v>
      </c>
      <c r="N59" s="348">
        <v>0</v>
      </c>
      <c r="O59" s="348">
        <v>0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87.63355</v>
      </c>
      <c r="W59" s="348">
        <v>0</v>
      </c>
      <c r="X59" s="348">
        <v>0</v>
      </c>
      <c r="Y59" s="348">
        <v>2441.9706145873588</v>
      </c>
    </row>
    <row r="60" spans="1:25" s="342" customFormat="1" ht="12" customHeight="1" x14ac:dyDescent="0.2">
      <c r="A60" s="773" t="s">
        <v>663</v>
      </c>
      <c r="B60" s="348">
        <v>0</v>
      </c>
      <c r="C60" s="348">
        <v>0</v>
      </c>
      <c r="D60" s="348">
        <v>0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0</v>
      </c>
      <c r="N60" s="348">
        <v>0</v>
      </c>
      <c r="O60" s="348">
        <v>0</v>
      </c>
      <c r="P60" s="348">
        <v>0</v>
      </c>
      <c r="Q60" s="348">
        <v>0</v>
      </c>
      <c r="R60" s="348">
        <v>0</v>
      </c>
      <c r="S60" s="348">
        <v>0</v>
      </c>
      <c r="T60" s="348">
        <v>0</v>
      </c>
      <c r="U60" s="348">
        <v>0</v>
      </c>
      <c r="V60" s="348">
        <v>0</v>
      </c>
      <c r="W60" s="348">
        <v>0</v>
      </c>
      <c r="X60" s="348">
        <v>0</v>
      </c>
      <c r="Y60" s="348">
        <v>0</v>
      </c>
    </row>
    <row r="61" spans="1:25" s="342" customFormat="1" ht="12" customHeight="1" x14ac:dyDescent="0.2">
      <c r="A61" s="773" t="s">
        <v>664</v>
      </c>
      <c r="B61" s="348">
        <v>2323.6345439020542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80642.36804999999</v>
      </c>
      <c r="N61" s="348">
        <v>0</v>
      </c>
      <c r="O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82966.002593902042</v>
      </c>
    </row>
    <row r="62" spans="1:25" s="342" customFormat="1" ht="12" customHeight="1" x14ac:dyDescent="0.2">
      <c r="A62" s="781" t="s">
        <v>145</v>
      </c>
      <c r="B62" s="348">
        <v>472.66408170858557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-1560.41796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-1087.7538782914144</v>
      </c>
    </row>
    <row r="63" spans="1:25" s="342" customFormat="1" ht="12" customHeight="1" x14ac:dyDescent="0.2">
      <c r="A63" s="781" t="s">
        <v>146</v>
      </c>
      <c r="B63" s="348">
        <v>0</v>
      </c>
      <c r="C63" s="348">
        <v>0</v>
      </c>
      <c r="D63" s="348">
        <v>0</v>
      </c>
      <c r="E63" s="348">
        <v>0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181.97173000000001</v>
      </c>
      <c r="N63" s="348">
        <v>0</v>
      </c>
      <c r="O63" s="348">
        <v>0</v>
      </c>
      <c r="P63" s="348">
        <v>0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>
        <v>0</v>
      </c>
      <c r="X63" s="348">
        <v>0</v>
      </c>
      <c r="Y63" s="348">
        <v>181.97173000000001</v>
      </c>
    </row>
    <row r="64" spans="1:25" s="342" customFormat="1" ht="12" customHeight="1" x14ac:dyDescent="0.2">
      <c r="A64" s="781" t="s">
        <v>147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2707.6037300000007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2707.6037300000007</v>
      </c>
    </row>
    <row r="65" spans="1:25" s="342" customFormat="1" ht="12" customHeight="1" x14ac:dyDescent="0.2">
      <c r="A65" s="781" t="s">
        <v>148</v>
      </c>
      <c r="B65" s="348">
        <v>0</v>
      </c>
      <c r="C65" s="348">
        <v>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203.75360000000001</v>
      </c>
      <c r="N65" s="348">
        <v>0</v>
      </c>
      <c r="O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>
        <v>0</v>
      </c>
      <c r="X65" s="348">
        <v>0</v>
      </c>
      <c r="Y65" s="348">
        <v>203.75360000000001</v>
      </c>
    </row>
    <row r="66" spans="1:25" s="342" customFormat="1" ht="12" customHeight="1" x14ac:dyDescent="0.2">
      <c r="A66" s="781"/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</row>
    <row r="67" spans="1:25" s="345" customFormat="1" ht="12" customHeight="1" x14ac:dyDescent="0.2">
      <c r="A67" s="1391" t="s">
        <v>92</v>
      </c>
      <c r="B67" s="1392">
        <v>0</v>
      </c>
      <c r="C67" s="1392">
        <v>12712.931569999999</v>
      </c>
      <c r="D67" s="1392">
        <v>0</v>
      </c>
      <c r="E67" s="1392">
        <v>0</v>
      </c>
      <c r="F67" s="1392">
        <v>0</v>
      </c>
      <c r="G67" s="1392">
        <v>0</v>
      </c>
      <c r="H67" s="1392">
        <v>0</v>
      </c>
      <c r="I67" s="1392">
        <v>0</v>
      </c>
      <c r="J67" s="1392">
        <v>0</v>
      </c>
      <c r="K67" s="1392">
        <v>0</v>
      </c>
      <c r="L67" s="1392">
        <v>0</v>
      </c>
      <c r="M67" s="1392">
        <v>7969.9709999999995</v>
      </c>
      <c r="N67" s="1392">
        <v>0</v>
      </c>
      <c r="O67" s="1392">
        <v>111.50244156200002</v>
      </c>
      <c r="P67" s="1392">
        <v>0</v>
      </c>
      <c r="Q67" s="1392">
        <v>1217.7421999999999</v>
      </c>
      <c r="R67" s="1392">
        <v>0</v>
      </c>
      <c r="S67" s="1392">
        <v>0</v>
      </c>
      <c r="T67" s="1392">
        <v>0</v>
      </c>
      <c r="U67" s="1392">
        <v>0</v>
      </c>
      <c r="V67" s="1392">
        <v>0</v>
      </c>
      <c r="W67" s="1392">
        <v>0</v>
      </c>
      <c r="X67" s="1392">
        <v>0</v>
      </c>
      <c r="Y67" s="1392">
        <v>22012.147211561998</v>
      </c>
    </row>
    <row r="68" spans="1:25" s="342" customFormat="1" ht="12" customHeight="1" x14ac:dyDescent="0.2">
      <c r="A68" s="773" t="s">
        <v>662</v>
      </c>
      <c r="B68" s="348">
        <v>0</v>
      </c>
      <c r="C68" s="348">
        <v>1821.9769399999996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5120.41482</v>
      </c>
      <c r="N68" s="348">
        <v>0</v>
      </c>
      <c r="O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6942.3917599999995</v>
      </c>
    </row>
    <row r="69" spans="1:25" s="342" customFormat="1" ht="12" customHeight="1" x14ac:dyDescent="0.2">
      <c r="A69" s="773" t="s">
        <v>663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</row>
    <row r="70" spans="1:25" s="342" customFormat="1" ht="12" customHeight="1" x14ac:dyDescent="0.2">
      <c r="A70" s="773" t="s">
        <v>664</v>
      </c>
      <c r="B70" s="348">
        <v>0</v>
      </c>
      <c r="C70" s="348">
        <v>10011.188100000001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2164.1539099999995</v>
      </c>
      <c r="N70" s="348">
        <v>0</v>
      </c>
      <c r="O70" s="348">
        <v>111.50244156200002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12286.844451561999</v>
      </c>
    </row>
    <row r="71" spans="1:25" s="342" customFormat="1" ht="12" customHeight="1" x14ac:dyDescent="0.2">
      <c r="A71" s="781" t="s">
        <v>145</v>
      </c>
      <c r="B71" s="348">
        <v>0</v>
      </c>
      <c r="C71" s="348">
        <v>495.66405999999984</v>
      </c>
      <c r="D71" s="348">
        <v>0</v>
      </c>
      <c r="E71" s="348">
        <v>0</v>
      </c>
      <c r="F71" s="348">
        <v>0</v>
      </c>
      <c r="G71" s="348">
        <v>0</v>
      </c>
      <c r="H71" s="348">
        <v>0</v>
      </c>
      <c r="I71" s="348">
        <v>0</v>
      </c>
      <c r="J71" s="348">
        <v>0</v>
      </c>
      <c r="K71" s="348">
        <v>0</v>
      </c>
      <c r="L71" s="348">
        <v>0</v>
      </c>
      <c r="M71" s="348">
        <v>-17.177019999999995</v>
      </c>
      <c r="N71" s="348">
        <v>0</v>
      </c>
      <c r="O71" s="348">
        <v>0</v>
      </c>
      <c r="P71" s="348">
        <v>0</v>
      </c>
      <c r="Q71" s="348">
        <v>0</v>
      </c>
      <c r="R71" s="348">
        <v>0</v>
      </c>
      <c r="S71" s="348">
        <v>0</v>
      </c>
      <c r="T71" s="348">
        <v>0</v>
      </c>
      <c r="U71" s="348">
        <v>0</v>
      </c>
      <c r="V71" s="348">
        <v>0</v>
      </c>
      <c r="W71" s="348">
        <v>0</v>
      </c>
      <c r="X71" s="348">
        <v>0</v>
      </c>
      <c r="Y71" s="348">
        <v>478.48703999999987</v>
      </c>
    </row>
    <row r="72" spans="1:25" s="342" customFormat="1" ht="12" customHeight="1" x14ac:dyDescent="0.2">
      <c r="A72" s="781" t="s">
        <v>146</v>
      </c>
      <c r="B72" s="348">
        <v>0</v>
      </c>
      <c r="C72" s="348">
        <v>374.55738000000008</v>
      </c>
      <c r="D72" s="348">
        <v>0</v>
      </c>
      <c r="E72" s="348">
        <v>0</v>
      </c>
      <c r="F72" s="348">
        <v>0</v>
      </c>
      <c r="G72" s="348">
        <v>0</v>
      </c>
      <c r="H72" s="348">
        <v>0</v>
      </c>
      <c r="I72" s="348">
        <v>0</v>
      </c>
      <c r="J72" s="348">
        <v>0</v>
      </c>
      <c r="K72" s="348">
        <v>0</v>
      </c>
      <c r="L72" s="348">
        <v>0</v>
      </c>
      <c r="M72" s="348">
        <v>387.96100000000001</v>
      </c>
      <c r="N72" s="348">
        <v>0</v>
      </c>
      <c r="O72" s="348">
        <v>0</v>
      </c>
      <c r="P72" s="348">
        <v>0</v>
      </c>
      <c r="Q72" s="348">
        <v>0</v>
      </c>
      <c r="R72" s="348">
        <v>0</v>
      </c>
      <c r="S72" s="348">
        <v>0</v>
      </c>
      <c r="T72" s="348">
        <v>0</v>
      </c>
      <c r="U72" s="348">
        <v>0</v>
      </c>
      <c r="V72" s="348">
        <v>0</v>
      </c>
      <c r="W72" s="348">
        <v>0</v>
      </c>
      <c r="X72" s="348">
        <v>0</v>
      </c>
      <c r="Y72" s="348">
        <v>762.51838000000009</v>
      </c>
    </row>
    <row r="73" spans="1:25" s="342" customFormat="1" ht="12" customHeight="1" x14ac:dyDescent="0.2">
      <c r="A73" s="781" t="s">
        <v>147</v>
      </c>
      <c r="B73" s="348">
        <v>0</v>
      </c>
      <c r="C73" s="348">
        <v>9.5450899999999983</v>
      </c>
      <c r="D73" s="348">
        <v>0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272.1003</v>
      </c>
      <c r="N73" s="348">
        <v>0</v>
      </c>
      <c r="O73" s="348">
        <v>0</v>
      </c>
      <c r="P73" s="348">
        <v>0</v>
      </c>
      <c r="Q73" s="348">
        <v>1217.7421999999999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>
        <v>0</v>
      </c>
      <c r="X73" s="348">
        <v>0</v>
      </c>
      <c r="Y73" s="348">
        <v>1499.3875899999998</v>
      </c>
    </row>
    <row r="74" spans="1:25" s="342" customFormat="1" ht="12" customHeight="1" x14ac:dyDescent="0.2">
      <c r="A74" s="781" t="s">
        <v>148</v>
      </c>
      <c r="B74" s="348">
        <v>0</v>
      </c>
      <c r="C74" s="348">
        <v>0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42.517990000000005</v>
      </c>
      <c r="N74" s="348">
        <v>0</v>
      </c>
      <c r="O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42.517990000000005</v>
      </c>
    </row>
    <row r="75" spans="1:25" s="342" customFormat="1" ht="12" customHeight="1" x14ac:dyDescent="0.2">
      <c r="A75" s="781"/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</row>
    <row r="76" spans="1:25" s="345" customFormat="1" ht="12" customHeight="1" x14ac:dyDescent="0.2">
      <c r="A76" s="1391" t="s">
        <v>93</v>
      </c>
      <c r="B76" s="1392">
        <v>0</v>
      </c>
      <c r="C76" s="1392">
        <v>0</v>
      </c>
      <c r="D76" s="1392">
        <v>183.887</v>
      </c>
      <c r="E76" s="1392">
        <v>0</v>
      </c>
      <c r="F76" s="1392">
        <v>0</v>
      </c>
      <c r="G76" s="1392">
        <v>0</v>
      </c>
      <c r="H76" s="1392">
        <v>0</v>
      </c>
      <c r="I76" s="1392">
        <v>0</v>
      </c>
      <c r="J76" s="1392">
        <v>0</v>
      </c>
      <c r="K76" s="1392">
        <v>0</v>
      </c>
      <c r="L76" s="1392">
        <v>0</v>
      </c>
      <c r="M76" s="1392">
        <v>112612.90699999999</v>
      </c>
      <c r="N76" s="1392">
        <v>0</v>
      </c>
      <c r="O76" s="1392">
        <v>0</v>
      </c>
      <c r="P76" s="1392">
        <v>0</v>
      </c>
      <c r="Q76" s="1392">
        <v>0</v>
      </c>
      <c r="R76" s="1392">
        <v>0</v>
      </c>
      <c r="S76" s="1392">
        <v>0</v>
      </c>
      <c r="T76" s="1392">
        <v>13.8064</v>
      </c>
      <c r="U76" s="1392">
        <v>0</v>
      </c>
      <c r="V76" s="1392">
        <v>0</v>
      </c>
      <c r="W76" s="1392">
        <v>320.50099999999998</v>
      </c>
      <c r="X76" s="1392">
        <v>0</v>
      </c>
      <c r="Y76" s="1392">
        <v>113131.1014</v>
      </c>
    </row>
    <row r="77" spans="1:25" s="342" customFormat="1" ht="12" customHeight="1" x14ac:dyDescent="0.2">
      <c r="A77" s="773" t="s">
        <v>662</v>
      </c>
      <c r="B77" s="348">
        <v>0</v>
      </c>
      <c r="C77" s="348">
        <v>0</v>
      </c>
      <c r="D77" s="348">
        <v>183.887</v>
      </c>
      <c r="E77" s="348">
        <v>0</v>
      </c>
      <c r="F77" s="348">
        <v>0</v>
      </c>
      <c r="G77" s="348">
        <v>0</v>
      </c>
      <c r="H77" s="348">
        <v>0</v>
      </c>
      <c r="I77" s="348">
        <v>0</v>
      </c>
      <c r="J77" s="348">
        <v>0</v>
      </c>
      <c r="K77" s="348">
        <v>0</v>
      </c>
      <c r="L77" s="348">
        <v>0</v>
      </c>
      <c r="M77" s="348">
        <v>87573.747269999963</v>
      </c>
      <c r="N77" s="348">
        <v>0</v>
      </c>
      <c r="O77" s="348">
        <v>0</v>
      </c>
      <c r="P77" s="348">
        <v>0</v>
      </c>
      <c r="Q77" s="348">
        <v>0</v>
      </c>
      <c r="R77" s="348">
        <v>0</v>
      </c>
      <c r="S77" s="348">
        <v>0</v>
      </c>
      <c r="T77" s="348">
        <v>13.8064</v>
      </c>
      <c r="U77" s="348">
        <v>0</v>
      </c>
      <c r="V77" s="348">
        <v>0</v>
      </c>
      <c r="W77" s="348">
        <v>320.50099999999998</v>
      </c>
      <c r="X77" s="348">
        <v>0</v>
      </c>
      <c r="Y77" s="348">
        <v>88091.941669999971</v>
      </c>
    </row>
    <row r="78" spans="1:25" s="342" customFormat="1" ht="12" customHeight="1" x14ac:dyDescent="0.2">
      <c r="A78" s="773" t="s">
        <v>663</v>
      </c>
      <c r="B78" s="348">
        <v>0</v>
      </c>
      <c r="C78" s="348">
        <v>0</v>
      </c>
      <c r="D78" s="348">
        <v>0</v>
      </c>
      <c r="E78" s="348">
        <v>0</v>
      </c>
      <c r="F78" s="348">
        <v>0</v>
      </c>
      <c r="G78" s="348">
        <v>0</v>
      </c>
      <c r="H78" s="348">
        <v>0</v>
      </c>
      <c r="I78" s="348">
        <v>0</v>
      </c>
      <c r="J78" s="348">
        <v>0</v>
      </c>
      <c r="K78" s="348">
        <v>0</v>
      </c>
      <c r="L78" s="348">
        <v>0</v>
      </c>
      <c r="M78" s="348">
        <v>0</v>
      </c>
      <c r="N78" s="348">
        <v>0</v>
      </c>
      <c r="O78" s="348">
        <v>0</v>
      </c>
      <c r="P78" s="348">
        <v>0</v>
      </c>
      <c r="Q78" s="348">
        <v>0</v>
      </c>
      <c r="R78" s="348">
        <v>0</v>
      </c>
      <c r="S78" s="348">
        <v>0</v>
      </c>
      <c r="T78" s="348">
        <v>0</v>
      </c>
      <c r="U78" s="348">
        <v>0</v>
      </c>
      <c r="V78" s="348">
        <v>0</v>
      </c>
      <c r="W78" s="348">
        <v>0</v>
      </c>
      <c r="X78" s="348">
        <v>0</v>
      </c>
      <c r="Y78" s="348">
        <v>0</v>
      </c>
    </row>
    <row r="79" spans="1:25" s="342" customFormat="1" ht="12" customHeight="1" x14ac:dyDescent="0.2">
      <c r="A79" s="773" t="s">
        <v>664</v>
      </c>
      <c r="B79" s="348">
        <v>0</v>
      </c>
      <c r="C79" s="348">
        <v>0</v>
      </c>
      <c r="D79" s="348">
        <v>0</v>
      </c>
      <c r="E79" s="348">
        <v>0</v>
      </c>
      <c r="F79" s="348">
        <v>0</v>
      </c>
      <c r="G79" s="348">
        <v>0</v>
      </c>
      <c r="H79" s="348">
        <v>0</v>
      </c>
      <c r="I79" s="348">
        <v>0</v>
      </c>
      <c r="J79" s="348">
        <v>0</v>
      </c>
      <c r="K79" s="348">
        <v>0</v>
      </c>
      <c r="L79" s="348">
        <v>0</v>
      </c>
      <c r="M79" s="348">
        <v>18630.455010000038</v>
      </c>
      <c r="N79" s="348">
        <v>0</v>
      </c>
      <c r="O79" s="348">
        <v>0</v>
      </c>
      <c r="P79" s="348">
        <v>0</v>
      </c>
      <c r="Q79" s="348">
        <v>0</v>
      </c>
      <c r="R79" s="348">
        <v>0</v>
      </c>
      <c r="S79" s="348">
        <v>0</v>
      </c>
      <c r="T79" s="348">
        <v>0</v>
      </c>
      <c r="U79" s="348">
        <v>0</v>
      </c>
      <c r="V79" s="348">
        <v>0</v>
      </c>
      <c r="W79" s="348">
        <v>0</v>
      </c>
      <c r="X79" s="348">
        <v>0</v>
      </c>
      <c r="Y79" s="348">
        <v>18630.455010000038</v>
      </c>
    </row>
    <row r="80" spans="1:25" s="342" customFormat="1" ht="12" customHeight="1" x14ac:dyDescent="0.2">
      <c r="A80" s="781" t="s">
        <v>145</v>
      </c>
      <c r="B80" s="348">
        <v>0</v>
      </c>
      <c r="C80" s="348">
        <v>0</v>
      </c>
      <c r="D80" s="348">
        <v>0</v>
      </c>
      <c r="E80" s="348">
        <v>0</v>
      </c>
      <c r="F80" s="348">
        <v>0</v>
      </c>
      <c r="G80" s="348">
        <v>0</v>
      </c>
      <c r="H80" s="348">
        <v>0</v>
      </c>
      <c r="I80" s="348">
        <v>0</v>
      </c>
      <c r="J80" s="348">
        <v>0</v>
      </c>
      <c r="K80" s="348">
        <v>0</v>
      </c>
      <c r="L80" s="348">
        <v>0</v>
      </c>
      <c r="M80" s="348">
        <v>0</v>
      </c>
      <c r="N80" s="348">
        <v>0</v>
      </c>
      <c r="O80" s="348">
        <v>0</v>
      </c>
      <c r="P80" s="348">
        <v>0</v>
      </c>
      <c r="Q80" s="348">
        <v>0</v>
      </c>
      <c r="R80" s="348">
        <v>0</v>
      </c>
      <c r="S80" s="348">
        <v>0</v>
      </c>
      <c r="T80" s="348">
        <v>0</v>
      </c>
      <c r="U80" s="348">
        <v>0</v>
      </c>
      <c r="V80" s="348">
        <v>0</v>
      </c>
      <c r="W80" s="348">
        <v>0</v>
      </c>
      <c r="X80" s="348">
        <v>0</v>
      </c>
      <c r="Y80" s="348">
        <v>0</v>
      </c>
    </row>
    <row r="81" spans="1:25" s="342" customFormat="1" ht="12" customHeight="1" x14ac:dyDescent="0.2">
      <c r="A81" s="781" t="s">
        <v>146</v>
      </c>
      <c r="B81" s="348">
        <v>0</v>
      </c>
      <c r="C81" s="348">
        <v>0</v>
      </c>
      <c r="D81" s="348">
        <v>0</v>
      </c>
      <c r="E81" s="348">
        <v>0</v>
      </c>
      <c r="F81" s="348">
        <v>0</v>
      </c>
      <c r="G81" s="348">
        <v>0</v>
      </c>
      <c r="H81" s="348">
        <v>0</v>
      </c>
      <c r="I81" s="348">
        <v>0</v>
      </c>
      <c r="J81" s="348">
        <v>0</v>
      </c>
      <c r="K81" s="348">
        <v>0</v>
      </c>
      <c r="L81" s="348">
        <v>0</v>
      </c>
      <c r="M81" s="348">
        <v>0</v>
      </c>
      <c r="N81" s="348">
        <v>0</v>
      </c>
      <c r="O81" s="348">
        <v>0</v>
      </c>
      <c r="P81" s="348">
        <v>0</v>
      </c>
      <c r="Q81" s="348">
        <v>0</v>
      </c>
      <c r="R81" s="348">
        <v>0</v>
      </c>
      <c r="S81" s="348">
        <v>0</v>
      </c>
      <c r="T81" s="348">
        <v>0</v>
      </c>
      <c r="U81" s="348">
        <v>0</v>
      </c>
      <c r="V81" s="348">
        <v>0</v>
      </c>
      <c r="W81" s="348">
        <v>0</v>
      </c>
      <c r="X81" s="348">
        <v>0</v>
      </c>
      <c r="Y81" s="348">
        <v>0</v>
      </c>
    </row>
    <row r="82" spans="1:25" s="342" customFormat="1" ht="12" customHeight="1" x14ac:dyDescent="0.2">
      <c r="A82" s="781" t="s">
        <v>147</v>
      </c>
      <c r="B82" s="348">
        <v>0</v>
      </c>
      <c r="C82" s="348">
        <v>0</v>
      </c>
      <c r="D82" s="348">
        <v>0</v>
      </c>
      <c r="E82" s="348">
        <v>0</v>
      </c>
      <c r="F82" s="348">
        <v>0</v>
      </c>
      <c r="G82" s="348">
        <v>0</v>
      </c>
      <c r="H82" s="348">
        <v>0</v>
      </c>
      <c r="I82" s="348">
        <v>0</v>
      </c>
      <c r="J82" s="348">
        <v>0</v>
      </c>
      <c r="K82" s="348">
        <v>0</v>
      </c>
      <c r="L82" s="348">
        <v>0</v>
      </c>
      <c r="M82" s="348">
        <v>6352.8925299999992</v>
      </c>
      <c r="N82" s="348">
        <v>0</v>
      </c>
      <c r="O82" s="348">
        <v>0</v>
      </c>
      <c r="P82" s="348">
        <v>0</v>
      </c>
      <c r="Q82" s="348">
        <v>0</v>
      </c>
      <c r="R82" s="348">
        <v>0</v>
      </c>
      <c r="S82" s="348">
        <v>0</v>
      </c>
      <c r="T82" s="348">
        <v>0</v>
      </c>
      <c r="U82" s="348">
        <v>0</v>
      </c>
      <c r="V82" s="348">
        <v>0</v>
      </c>
      <c r="W82" s="348">
        <v>0</v>
      </c>
      <c r="X82" s="348">
        <v>0</v>
      </c>
      <c r="Y82" s="348">
        <v>6352.8925299999992</v>
      </c>
    </row>
    <row r="83" spans="1:25" s="342" customFormat="1" ht="12" customHeight="1" x14ac:dyDescent="0.2">
      <c r="A83" s="781" t="s">
        <v>148</v>
      </c>
      <c r="B83" s="348">
        <v>0</v>
      </c>
      <c r="C83" s="348">
        <v>0</v>
      </c>
      <c r="D83" s="348">
        <v>0</v>
      </c>
      <c r="E83" s="348">
        <v>0</v>
      </c>
      <c r="F83" s="348">
        <v>0</v>
      </c>
      <c r="G83" s="348">
        <v>0</v>
      </c>
      <c r="H83" s="348">
        <v>0</v>
      </c>
      <c r="I83" s="348">
        <v>0</v>
      </c>
      <c r="J83" s="348">
        <v>0</v>
      </c>
      <c r="K83" s="348">
        <v>0</v>
      </c>
      <c r="L83" s="348">
        <v>0</v>
      </c>
      <c r="M83" s="348">
        <v>55.812190000000001</v>
      </c>
      <c r="N83" s="348">
        <v>0</v>
      </c>
      <c r="O83" s="348">
        <v>0</v>
      </c>
      <c r="P83" s="348">
        <v>0</v>
      </c>
      <c r="Q83" s="348">
        <v>0</v>
      </c>
      <c r="R83" s="348">
        <v>0</v>
      </c>
      <c r="S83" s="348">
        <v>0</v>
      </c>
      <c r="T83" s="348">
        <v>0</v>
      </c>
      <c r="U83" s="348">
        <v>0</v>
      </c>
      <c r="V83" s="348">
        <v>0</v>
      </c>
      <c r="W83" s="348">
        <v>0</v>
      </c>
      <c r="X83" s="348">
        <v>0</v>
      </c>
      <c r="Y83" s="348">
        <v>55.812190000000001</v>
      </c>
    </row>
    <row r="84" spans="1:25" s="342" customFormat="1" ht="12" customHeight="1" x14ac:dyDescent="0.2">
      <c r="A84" s="781"/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  <c r="S84" s="348"/>
      <c r="T84" s="348"/>
      <c r="U84" s="348"/>
      <c r="V84" s="348"/>
      <c r="W84" s="348"/>
      <c r="X84" s="348"/>
      <c r="Y84" s="348"/>
    </row>
    <row r="85" spans="1:25" s="345" customFormat="1" ht="12" customHeight="1" x14ac:dyDescent="0.2">
      <c r="A85" s="1391" t="s">
        <v>94</v>
      </c>
      <c r="B85" s="1392">
        <v>0</v>
      </c>
      <c r="C85" s="1392">
        <v>0</v>
      </c>
      <c r="D85" s="1392">
        <v>0</v>
      </c>
      <c r="E85" s="1392">
        <v>0</v>
      </c>
      <c r="F85" s="1392">
        <v>0</v>
      </c>
      <c r="G85" s="1392">
        <v>0</v>
      </c>
      <c r="H85" s="1392">
        <v>0</v>
      </c>
      <c r="I85" s="1392">
        <v>0</v>
      </c>
      <c r="J85" s="1392">
        <v>0</v>
      </c>
      <c r="K85" s="1392">
        <v>0</v>
      </c>
      <c r="L85" s="1392">
        <v>0</v>
      </c>
      <c r="M85" s="1392">
        <v>0</v>
      </c>
      <c r="N85" s="1392">
        <v>0</v>
      </c>
      <c r="O85" s="1392">
        <v>176.671156</v>
      </c>
      <c r="P85" s="1392">
        <v>0</v>
      </c>
      <c r="Q85" s="1392">
        <v>0</v>
      </c>
      <c r="R85" s="1392">
        <v>0</v>
      </c>
      <c r="S85" s="1392">
        <v>0</v>
      </c>
      <c r="T85" s="1392">
        <v>0</v>
      </c>
      <c r="U85" s="1392">
        <v>0</v>
      </c>
      <c r="V85" s="1392">
        <v>0</v>
      </c>
      <c r="W85" s="1392">
        <v>0</v>
      </c>
      <c r="X85" s="1392">
        <v>0</v>
      </c>
      <c r="Y85" s="1392">
        <v>176.671156</v>
      </c>
    </row>
    <row r="86" spans="1:25" s="342" customFormat="1" ht="12" customHeight="1" x14ac:dyDescent="0.2">
      <c r="A86" s="773" t="s">
        <v>662</v>
      </c>
      <c r="B86" s="348">
        <v>0</v>
      </c>
      <c r="C86" s="348">
        <v>0</v>
      </c>
      <c r="D86" s="348">
        <v>0</v>
      </c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0</v>
      </c>
      <c r="L86" s="348">
        <v>0</v>
      </c>
      <c r="M86" s="348">
        <v>0</v>
      </c>
      <c r="N86" s="348">
        <v>0</v>
      </c>
      <c r="O86" s="348">
        <v>0</v>
      </c>
      <c r="P86" s="348">
        <v>0</v>
      </c>
      <c r="Q86" s="348">
        <v>0</v>
      </c>
      <c r="R86" s="348">
        <v>0</v>
      </c>
      <c r="S86" s="348">
        <v>0</v>
      </c>
      <c r="T86" s="348">
        <v>0</v>
      </c>
      <c r="U86" s="348">
        <v>0</v>
      </c>
      <c r="V86" s="348">
        <v>0</v>
      </c>
      <c r="W86" s="348">
        <v>0</v>
      </c>
      <c r="X86" s="348">
        <v>0</v>
      </c>
      <c r="Y86" s="348">
        <v>0</v>
      </c>
    </row>
    <row r="87" spans="1:25" s="342" customFormat="1" ht="12" customHeight="1" x14ac:dyDescent="0.2">
      <c r="A87" s="773" t="s">
        <v>663</v>
      </c>
      <c r="B87" s="348">
        <v>0</v>
      </c>
      <c r="C87" s="348">
        <v>0</v>
      </c>
      <c r="D87" s="348">
        <v>0</v>
      </c>
      <c r="E87" s="348">
        <v>0</v>
      </c>
      <c r="F87" s="348">
        <v>0</v>
      </c>
      <c r="G87" s="348">
        <v>0</v>
      </c>
      <c r="H87" s="348">
        <v>0</v>
      </c>
      <c r="I87" s="348">
        <v>0</v>
      </c>
      <c r="J87" s="348">
        <v>0</v>
      </c>
      <c r="K87" s="348">
        <v>0</v>
      </c>
      <c r="L87" s="348">
        <v>0</v>
      </c>
      <c r="M87" s="348">
        <v>0</v>
      </c>
      <c r="N87" s="348">
        <v>0</v>
      </c>
      <c r="O87" s="348">
        <v>0</v>
      </c>
      <c r="P87" s="348">
        <v>0</v>
      </c>
      <c r="Q87" s="348">
        <v>0</v>
      </c>
      <c r="R87" s="348">
        <v>0</v>
      </c>
      <c r="S87" s="348">
        <v>0</v>
      </c>
      <c r="T87" s="348">
        <v>0</v>
      </c>
      <c r="U87" s="348">
        <v>0</v>
      </c>
      <c r="V87" s="348">
        <v>0</v>
      </c>
      <c r="W87" s="348">
        <v>0</v>
      </c>
      <c r="X87" s="348">
        <v>0</v>
      </c>
      <c r="Y87" s="348">
        <v>0</v>
      </c>
    </row>
    <row r="88" spans="1:25" s="342" customFormat="1" ht="12" customHeight="1" x14ac:dyDescent="0.2">
      <c r="A88" s="773" t="s">
        <v>664</v>
      </c>
      <c r="B88" s="348">
        <v>0</v>
      </c>
      <c r="C88" s="348">
        <v>0</v>
      </c>
      <c r="D88" s="348">
        <v>0</v>
      </c>
      <c r="E88" s="348">
        <v>0</v>
      </c>
      <c r="F88" s="348">
        <v>0</v>
      </c>
      <c r="G88" s="348">
        <v>0</v>
      </c>
      <c r="H88" s="348">
        <v>0</v>
      </c>
      <c r="I88" s="348">
        <v>0</v>
      </c>
      <c r="J88" s="348">
        <v>0</v>
      </c>
      <c r="K88" s="348">
        <v>0</v>
      </c>
      <c r="L88" s="348">
        <v>0</v>
      </c>
      <c r="M88" s="348">
        <v>0</v>
      </c>
      <c r="N88" s="348">
        <v>0</v>
      </c>
      <c r="O88" s="348">
        <v>176.671156</v>
      </c>
      <c r="P88" s="348">
        <v>0</v>
      </c>
      <c r="Q88" s="348">
        <v>0</v>
      </c>
      <c r="R88" s="348">
        <v>0</v>
      </c>
      <c r="S88" s="348">
        <v>0</v>
      </c>
      <c r="T88" s="348">
        <v>0</v>
      </c>
      <c r="U88" s="348">
        <v>0</v>
      </c>
      <c r="V88" s="348">
        <v>0</v>
      </c>
      <c r="W88" s="348">
        <v>0</v>
      </c>
      <c r="X88" s="348">
        <v>0</v>
      </c>
      <c r="Y88" s="348">
        <v>176.671156</v>
      </c>
    </row>
    <row r="89" spans="1:25" s="342" customFormat="1" ht="12" customHeight="1" x14ac:dyDescent="0.2">
      <c r="A89" s="781" t="s">
        <v>145</v>
      </c>
      <c r="B89" s="348">
        <v>0</v>
      </c>
      <c r="C89" s="348">
        <v>0</v>
      </c>
      <c r="D89" s="348">
        <v>0</v>
      </c>
      <c r="E89" s="348">
        <v>0</v>
      </c>
      <c r="F89" s="348">
        <v>0</v>
      </c>
      <c r="G89" s="348">
        <v>0</v>
      </c>
      <c r="H89" s="348">
        <v>0</v>
      </c>
      <c r="I89" s="348">
        <v>0</v>
      </c>
      <c r="J89" s="348">
        <v>0</v>
      </c>
      <c r="K89" s="348">
        <v>0</v>
      </c>
      <c r="L89" s="348">
        <v>0</v>
      </c>
      <c r="M89" s="348">
        <v>0</v>
      </c>
      <c r="N89" s="348">
        <v>0</v>
      </c>
      <c r="O89" s="348">
        <v>0</v>
      </c>
      <c r="P89" s="348">
        <v>0</v>
      </c>
      <c r="Q89" s="348">
        <v>0</v>
      </c>
      <c r="R89" s="348">
        <v>0</v>
      </c>
      <c r="S89" s="348">
        <v>0</v>
      </c>
      <c r="T89" s="348">
        <v>0</v>
      </c>
      <c r="U89" s="348">
        <v>0</v>
      </c>
      <c r="V89" s="348">
        <v>0</v>
      </c>
      <c r="W89" s="348">
        <v>0</v>
      </c>
      <c r="X89" s="348">
        <v>0</v>
      </c>
      <c r="Y89" s="348">
        <v>0</v>
      </c>
    </row>
    <row r="90" spans="1:25" s="342" customFormat="1" ht="12" customHeight="1" x14ac:dyDescent="0.2">
      <c r="A90" s="781" t="s">
        <v>146</v>
      </c>
      <c r="B90" s="348">
        <v>0</v>
      </c>
      <c r="C90" s="348">
        <v>0</v>
      </c>
      <c r="D90" s="348">
        <v>0</v>
      </c>
      <c r="E90" s="348">
        <v>0</v>
      </c>
      <c r="F90" s="348">
        <v>0</v>
      </c>
      <c r="G90" s="348">
        <v>0</v>
      </c>
      <c r="H90" s="348">
        <v>0</v>
      </c>
      <c r="I90" s="348">
        <v>0</v>
      </c>
      <c r="J90" s="348">
        <v>0</v>
      </c>
      <c r="K90" s="348">
        <v>0</v>
      </c>
      <c r="L90" s="348">
        <v>0</v>
      </c>
      <c r="M90" s="348">
        <v>0</v>
      </c>
      <c r="N90" s="348">
        <v>0</v>
      </c>
      <c r="O90" s="348">
        <v>0</v>
      </c>
      <c r="P90" s="348">
        <v>0</v>
      </c>
      <c r="Q90" s="348">
        <v>0</v>
      </c>
      <c r="R90" s="348">
        <v>0</v>
      </c>
      <c r="S90" s="348">
        <v>0</v>
      </c>
      <c r="T90" s="348">
        <v>0</v>
      </c>
      <c r="U90" s="348">
        <v>0</v>
      </c>
      <c r="V90" s="348">
        <v>0</v>
      </c>
      <c r="W90" s="348">
        <v>0</v>
      </c>
      <c r="X90" s="348">
        <v>0</v>
      </c>
      <c r="Y90" s="348">
        <v>0</v>
      </c>
    </row>
    <row r="91" spans="1:25" s="342" customFormat="1" ht="12" customHeight="1" x14ac:dyDescent="0.2">
      <c r="A91" s="781" t="s">
        <v>147</v>
      </c>
      <c r="B91" s="348">
        <v>0</v>
      </c>
      <c r="C91" s="348">
        <v>0</v>
      </c>
      <c r="D91" s="348">
        <v>0</v>
      </c>
      <c r="E91" s="348">
        <v>0</v>
      </c>
      <c r="F91" s="348">
        <v>0</v>
      </c>
      <c r="G91" s="348">
        <v>0</v>
      </c>
      <c r="H91" s="348">
        <v>0</v>
      </c>
      <c r="I91" s="348">
        <v>0</v>
      </c>
      <c r="J91" s="348">
        <v>0</v>
      </c>
      <c r="K91" s="348">
        <v>0</v>
      </c>
      <c r="L91" s="348">
        <v>0</v>
      </c>
      <c r="M91" s="348">
        <v>0</v>
      </c>
      <c r="N91" s="348">
        <v>0</v>
      </c>
      <c r="O91" s="348">
        <v>0</v>
      </c>
      <c r="P91" s="348">
        <v>0</v>
      </c>
      <c r="Q91" s="348">
        <v>0</v>
      </c>
      <c r="R91" s="348">
        <v>0</v>
      </c>
      <c r="S91" s="348">
        <v>0</v>
      </c>
      <c r="T91" s="348">
        <v>0</v>
      </c>
      <c r="U91" s="348">
        <v>0</v>
      </c>
      <c r="V91" s="348">
        <v>0</v>
      </c>
      <c r="W91" s="348">
        <v>0</v>
      </c>
      <c r="X91" s="348">
        <v>0</v>
      </c>
      <c r="Y91" s="348">
        <v>0</v>
      </c>
    </row>
    <row r="92" spans="1:25" s="342" customFormat="1" ht="12" customHeight="1" x14ac:dyDescent="0.2">
      <c r="A92" s="781" t="s">
        <v>148</v>
      </c>
      <c r="B92" s="348">
        <v>0</v>
      </c>
      <c r="C92" s="348">
        <v>0</v>
      </c>
      <c r="D92" s="348">
        <v>0</v>
      </c>
      <c r="E92" s="348">
        <v>0</v>
      </c>
      <c r="F92" s="348">
        <v>0</v>
      </c>
      <c r="G92" s="348">
        <v>0</v>
      </c>
      <c r="H92" s="348">
        <v>0</v>
      </c>
      <c r="I92" s="348">
        <v>0</v>
      </c>
      <c r="J92" s="348">
        <v>0</v>
      </c>
      <c r="K92" s="348">
        <v>0</v>
      </c>
      <c r="L92" s="348">
        <v>0</v>
      </c>
      <c r="M92" s="348">
        <v>0</v>
      </c>
      <c r="N92" s="348">
        <v>0</v>
      </c>
      <c r="O92" s="348">
        <v>0</v>
      </c>
      <c r="P92" s="348">
        <v>0</v>
      </c>
      <c r="Q92" s="348">
        <v>0</v>
      </c>
      <c r="R92" s="348">
        <v>0</v>
      </c>
      <c r="S92" s="348">
        <v>0</v>
      </c>
      <c r="T92" s="348">
        <v>0</v>
      </c>
      <c r="U92" s="348">
        <v>0</v>
      </c>
      <c r="V92" s="348">
        <v>0</v>
      </c>
      <c r="W92" s="348">
        <v>0</v>
      </c>
      <c r="X92" s="348">
        <v>0</v>
      </c>
      <c r="Y92" s="348">
        <v>0</v>
      </c>
    </row>
    <row r="93" spans="1:25" s="342" customFormat="1" ht="12" customHeight="1" x14ac:dyDescent="0.2">
      <c r="A93" s="773"/>
      <c r="B93" s="348"/>
      <c r="C93" s="348"/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  <c r="X93" s="348"/>
      <c r="Y93" s="348"/>
    </row>
    <row r="94" spans="1:25" s="345" customFormat="1" ht="12" customHeight="1" x14ac:dyDescent="0.2">
      <c r="A94" s="1389" t="s">
        <v>95</v>
      </c>
      <c r="B94" s="1390">
        <v>3399.1460680719988</v>
      </c>
      <c r="C94" s="1390">
        <v>44235.510549999992</v>
      </c>
      <c r="D94" s="1390">
        <v>49888.295337549876</v>
      </c>
      <c r="E94" s="1390">
        <v>0</v>
      </c>
      <c r="F94" s="1390">
        <v>25.342999999999996</v>
      </c>
      <c r="G94" s="1390">
        <v>7643.5854799999997</v>
      </c>
      <c r="H94" s="1390">
        <v>4464.4949000000006</v>
      </c>
      <c r="I94" s="1390">
        <v>41.736730000000044</v>
      </c>
      <c r="J94" s="1390">
        <v>3106.4574299999995</v>
      </c>
      <c r="K94" s="1390">
        <v>29368.62601</v>
      </c>
      <c r="L94" s="1390">
        <v>37969.16988999999</v>
      </c>
      <c r="M94" s="1390">
        <v>260091.96329999994</v>
      </c>
      <c r="N94" s="1390">
        <v>92643.879453867077</v>
      </c>
      <c r="O94" s="1390">
        <v>10517.485649999999</v>
      </c>
      <c r="P94" s="1390">
        <v>3718.4305900000036</v>
      </c>
      <c r="Q94" s="1390">
        <v>5690.8501699999997</v>
      </c>
      <c r="R94" s="1390">
        <v>1300.8088299999918</v>
      </c>
      <c r="S94" s="1390">
        <v>2746.621110000001</v>
      </c>
      <c r="T94" s="1390">
        <v>5080.3688699999993</v>
      </c>
      <c r="U94" s="1390">
        <v>3138.94578</v>
      </c>
      <c r="V94" s="1390">
        <v>15345.69649</v>
      </c>
      <c r="W94" s="1390">
        <v>52062.761000000006</v>
      </c>
      <c r="X94" s="1390">
        <v>460.27909000000005</v>
      </c>
      <c r="Y94" s="1390">
        <v>632940.45572948887</v>
      </c>
    </row>
    <row r="95" spans="1:25" s="342" customFormat="1" ht="12" customHeight="1" x14ac:dyDescent="0.2">
      <c r="A95" s="773" t="s">
        <v>662</v>
      </c>
      <c r="B95" s="348">
        <v>75.891106493570391</v>
      </c>
      <c r="C95" s="348">
        <v>9963.7644499999988</v>
      </c>
      <c r="D95" s="348">
        <v>14958.665249999765</v>
      </c>
      <c r="E95" s="348">
        <v>0</v>
      </c>
      <c r="F95" s="348">
        <v>25.342999999999996</v>
      </c>
      <c r="G95" s="348">
        <v>7619.1549999999997</v>
      </c>
      <c r="H95" s="348">
        <v>697.90501999999992</v>
      </c>
      <c r="I95" s="348">
        <v>33.23148000000004</v>
      </c>
      <c r="J95" s="348">
        <v>251.97405939100003</v>
      </c>
      <c r="K95" s="348">
        <v>18429.511700000003</v>
      </c>
      <c r="L95" s="348">
        <v>5331.8357699999997</v>
      </c>
      <c r="M95" s="348">
        <v>98782.153149999969</v>
      </c>
      <c r="N95" s="348">
        <v>38966.681509999638</v>
      </c>
      <c r="O95" s="348">
        <v>2579.720066543</v>
      </c>
      <c r="P95" s="348">
        <v>3564.5073799999991</v>
      </c>
      <c r="Q95" s="348">
        <v>2707.2233500000002</v>
      </c>
      <c r="R95" s="348">
        <v>1427.7808299999915</v>
      </c>
      <c r="S95" s="348">
        <v>337.687055512732</v>
      </c>
      <c r="T95" s="348">
        <v>1365.4044199999998</v>
      </c>
      <c r="U95" s="348">
        <v>3315.42256</v>
      </c>
      <c r="V95" s="348">
        <v>3965.1452799999997</v>
      </c>
      <c r="W95" s="348">
        <v>2268.029</v>
      </c>
      <c r="X95" s="348">
        <v>448.24285000000003</v>
      </c>
      <c r="Y95" s="348">
        <v>217115.27428793965</v>
      </c>
    </row>
    <row r="96" spans="1:25" s="342" customFormat="1" ht="12" customHeight="1" x14ac:dyDescent="0.2">
      <c r="A96" s="773" t="s">
        <v>663</v>
      </c>
      <c r="B96" s="348">
        <v>0</v>
      </c>
      <c r="C96" s="348">
        <v>395.33661999999998</v>
      </c>
      <c r="D96" s="348">
        <v>663.57833999999957</v>
      </c>
      <c r="E96" s="348">
        <v>0</v>
      </c>
      <c r="F96" s="348">
        <v>0</v>
      </c>
      <c r="G96" s="348">
        <v>0</v>
      </c>
      <c r="H96" s="348">
        <v>0</v>
      </c>
      <c r="I96" s="348">
        <v>0</v>
      </c>
      <c r="J96" s="348">
        <v>60.515937988000005</v>
      </c>
      <c r="K96" s="348">
        <v>0</v>
      </c>
      <c r="L96" s="348">
        <v>5072.8750799999998</v>
      </c>
      <c r="M96" s="348">
        <v>0</v>
      </c>
      <c r="N96" s="348">
        <v>5390.697619999999</v>
      </c>
      <c r="O96" s="348">
        <v>1550.6177650889999</v>
      </c>
      <c r="P96" s="348">
        <v>0</v>
      </c>
      <c r="Q96" s="348">
        <v>0</v>
      </c>
      <c r="R96" s="348">
        <v>0</v>
      </c>
      <c r="S96" s="348">
        <v>1186.4508144872686</v>
      </c>
      <c r="T96" s="348">
        <v>3671.5775099999996</v>
      </c>
      <c r="U96" s="348">
        <v>0</v>
      </c>
      <c r="V96" s="348">
        <v>0</v>
      </c>
      <c r="W96" s="348">
        <v>0</v>
      </c>
      <c r="X96" s="348">
        <v>0</v>
      </c>
      <c r="Y96" s="348">
        <v>17991.64968756427</v>
      </c>
    </row>
    <row r="97" spans="1:25" s="342" customFormat="1" ht="12" customHeight="1" x14ac:dyDescent="0.2">
      <c r="A97" s="773" t="s">
        <v>664</v>
      </c>
      <c r="B97" s="348">
        <v>2742.5523124417664</v>
      </c>
      <c r="C97" s="348">
        <v>31724.198269999993</v>
      </c>
      <c r="D97" s="348">
        <v>30195.627390000096</v>
      </c>
      <c r="E97" s="348">
        <v>0</v>
      </c>
      <c r="F97" s="348">
        <v>0</v>
      </c>
      <c r="G97" s="348">
        <v>213.43047999999996</v>
      </c>
      <c r="H97" s="348">
        <v>4186.0111900000002</v>
      </c>
      <c r="I97" s="348">
        <v>14.291129999999999</v>
      </c>
      <c r="J97" s="348">
        <v>2498.6644703969996</v>
      </c>
      <c r="K97" s="348">
        <v>0</v>
      </c>
      <c r="L97" s="348">
        <v>19750.354599999995</v>
      </c>
      <c r="M97" s="348">
        <v>145939.77509000001</v>
      </c>
      <c r="N97" s="348">
        <v>51445.86956108734</v>
      </c>
      <c r="O97" s="348">
        <v>6387.1478183679992</v>
      </c>
      <c r="P97" s="348">
        <v>302.28566999999998</v>
      </c>
      <c r="Q97" s="348">
        <v>0</v>
      </c>
      <c r="R97" s="348">
        <v>0</v>
      </c>
      <c r="S97" s="348">
        <v>1647.1851000000006</v>
      </c>
      <c r="T97" s="348">
        <v>0</v>
      </c>
      <c r="U97" s="348">
        <v>0</v>
      </c>
      <c r="V97" s="348">
        <v>10304.701489999999</v>
      </c>
      <c r="W97" s="348">
        <v>49794.732000000004</v>
      </c>
      <c r="X97" s="348">
        <v>0</v>
      </c>
      <c r="Y97" s="348">
        <v>356970.15541629423</v>
      </c>
    </row>
    <row r="98" spans="1:25" s="342" customFormat="1" ht="12" customHeight="1" x14ac:dyDescent="0.2">
      <c r="A98" s="781" t="s">
        <v>145</v>
      </c>
      <c r="B98" s="348">
        <v>580.70264913666188</v>
      </c>
      <c r="C98" s="348">
        <v>887.65865999999983</v>
      </c>
      <c r="D98" s="348">
        <v>184.92217999999997</v>
      </c>
      <c r="E98" s="348">
        <v>0</v>
      </c>
      <c r="F98" s="348">
        <v>0</v>
      </c>
      <c r="G98" s="348">
        <v>0</v>
      </c>
      <c r="H98" s="348">
        <v>0</v>
      </c>
      <c r="I98" s="348">
        <v>0</v>
      </c>
      <c r="J98" s="348">
        <v>-46.754255029000014</v>
      </c>
      <c r="K98" s="348">
        <v>-1798.9915099999998</v>
      </c>
      <c r="L98" s="348">
        <v>0</v>
      </c>
      <c r="M98" s="348">
        <v>-1562.1722500000001</v>
      </c>
      <c r="N98" s="348">
        <v>-94.658955118900408</v>
      </c>
      <c r="O98" s="348">
        <v>0</v>
      </c>
      <c r="P98" s="348">
        <v>1.4232400000000007</v>
      </c>
      <c r="Q98" s="348">
        <v>0</v>
      </c>
      <c r="R98" s="348">
        <v>0</v>
      </c>
      <c r="S98" s="348">
        <v>0</v>
      </c>
      <c r="T98" s="348">
        <v>23.16094</v>
      </c>
      <c r="U98" s="348">
        <v>0</v>
      </c>
      <c r="V98" s="348">
        <v>-119.90268</v>
      </c>
      <c r="W98" s="348">
        <v>0</v>
      </c>
      <c r="X98" s="348">
        <v>0</v>
      </c>
      <c r="Y98" s="348">
        <v>-1944.6119810112382</v>
      </c>
    </row>
    <row r="99" spans="1:25" s="342" customFormat="1" ht="12" customHeight="1" x14ac:dyDescent="0.2">
      <c r="A99" s="781" t="s">
        <v>146</v>
      </c>
      <c r="B99" s="348">
        <v>0</v>
      </c>
      <c r="C99" s="348">
        <v>984.59929</v>
      </c>
      <c r="D99" s="348">
        <v>338.47700355000012</v>
      </c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25.553290000000001</v>
      </c>
      <c r="K99" s="348">
        <v>1249.0568099999996</v>
      </c>
      <c r="L99" s="348">
        <v>0</v>
      </c>
      <c r="M99" s="348">
        <v>1010.2178200000001</v>
      </c>
      <c r="N99" s="348">
        <v>652.18418950000012</v>
      </c>
      <c r="O99" s="348">
        <v>0</v>
      </c>
      <c r="P99" s="348">
        <v>0</v>
      </c>
      <c r="Q99" s="348">
        <v>0</v>
      </c>
      <c r="R99" s="348">
        <v>0</v>
      </c>
      <c r="S99" s="348">
        <v>0</v>
      </c>
      <c r="T99" s="348">
        <v>20.225999999999999</v>
      </c>
      <c r="U99" s="348">
        <v>0</v>
      </c>
      <c r="V99" s="348">
        <v>237.03733</v>
      </c>
      <c r="W99" s="348">
        <v>0</v>
      </c>
      <c r="X99" s="348">
        <v>0</v>
      </c>
      <c r="Y99" s="348">
        <v>4517.3517330499999</v>
      </c>
    </row>
    <row r="100" spans="1:25" s="342" customFormat="1" ht="12" customHeight="1" x14ac:dyDescent="0.2">
      <c r="A100" s="781" t="s">
        <v>147</v>
      </c>
      <c r="B100" s="348">
        <v>0</v>
      </c>
      <c r="C100" s="348">
        <v>279.95325999999994</v>
      </c>
      <c r="D100" s="348">
        <v>3547.025174000019</v>
      </c>
      <c r="E100" s="348">
        <v>0</v>
      </c>
      <c r="F100" s="348">
        <v>0</v>
      </c>
      <c r="G100" s="348">
        <v>-189</v>
      </c>
      <c r="H100" s="348">
        <v>-419.42131000000001</v>
      </c>
      <c r="I100" s="348">
        <v>-5.7858799999999997</v>
      </c>
      <c r="J100" s="348">
        <v>316.50392725299997</v>
      </c>
      <c r="K100" s="348">
        <v>-6547.662769999999</v>
      </c>
      <c r="L100" s="348">
        <v>7814.1044399999992</v>
      </c>
      <c r="M100" s="348">
        <v>11744.46954</v>
      </c>
      <c r="N100" s="348">
        <v>-3716.8944716010028</v>
      </c>
      <c r="O100" s="348">
        <v>0</v>
      </c>
      <c r="P100" s="348">
        <v>-153.40373999999557</v>
      </c>
      <c r="Q100" s="348">
        <v>2983.6268199999995</v>
      </c>
      <c r="R100" s="348">
        <v>-127.24147999999975</v>
      </c>
      <c r="S100" s="348">
        <v>-424.70186000000001</v>
      </c>
      <c r="T100" s="348">
        <v>0</v>
      </c>
      <c r="U100" s="348">
        <v>-176.47677999999999</v>
      </c>
      <c r="V100" s="348">
        <v>-2.1560600000000001</v>
      </c>
      <c r="W100" s="348">
        <v>0</v>
      </c>
      <c r="X100" s="348">
        <v>12.036239999999999</v>
      </c>
      <c r="Y100" s="348">
        <v>14934.975049652019</v>
      </c>
    </row>
    <row r="101" spans="1:25" s="342" customFormat="1" ht="12" customHeight="1" thickBot="1" x14ac:dyDescent="0.25">
      <c r="A101" s="1111" t="s">
        <v>148</v>
      </c>
      <c r="B101" s="351">
        <v>0</v>
      </c>
      <c r="C101" s="351">
        <v>0</v>
      </c>
      <c r="D101" s="351">
        <v>0</v>
      </c>
      <c r="E101" s="351">
        <v>0</v>
      </c>
      <c r="F101" s="351">
        <v>0</v>
      </c>
      <c r="G101" s="351">
        <v>0</v>
      </c>
      <c r="H101" s="351">
        <v>0</v>
      </c>
      <c r="I101" s="351">
        <v>0</v>
      </c>
      <c r="J101" s="351">
        <v>0</v>
      </c>
      <c r="K101" s="351">
        <v>18036.711779999998</v>
      </c>
      <c r="L101" s="351">
        <v>0</v>
      </c>
      <c r="M101" s="351">
        <v>4177.5199499999999</v>
      </c>
      <c r="N101" s="351">
        <v>0</v>
      </c>
      <c r="O101" s="351">
        <v>0</v>
      </c>
      <c r="P101" s="351">
        <v>3.6180400000000001</v>
      </c>
      <c r="Q101" s="351">
        <v>0</v>
      </c>
      <c r="R101" s="351">
        <v>0.26947999999999994</v>
      </c>
      <c r="S101" s="351">
        <v>0</v>
      </c>
      <c r="T101" s="351">
        <v>0</v>
      </c>
      <c r="U101" s="351">
        <v>0</v>
      </c>
      <c r="V101" s="351">
        <v>960.87112999999999</v>
      </c>
      <c r="W101" s="351">
        <v>0</v>
      </c>
      <c r="X101" s="351">
        <v>0</v>
      </c>
      <c r="Y101" s="351">
        <v>23178.990380000003</v>
      </c>
    </row>
    <row r="102" spans="1:25" s="342" customFormat="1" ht="12" customHeight="1" x14ac:dyDescent="0.2">
      <c r="A102" s="783"/>
      <c r="B102" s="357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</row>
  </sheetData>
  <mergeCells count="2">
    <mergeCell ref="A5:J6"/>
    <mergeCell ref="K5:Y6"/>
  </mergeCells>
  <phoneticPr fontId="169" type="noConversion"/>
  <conditionalFormatting sqref="W8:X8 O8:U8">
    <cfRule type="expression" dxfId="71" priority="3" stopIfTrue="1">
      <formula>#REF!=1</formula>
    </cfRule>
  </conditionalFormatting>
  <conditionalFormatting sqref="Y8">
    <cfRule type="expression" dxfId="70" priority="813" stopIfTrue="1">
      <formula>#REF!=1</formula>
    </cfRule>
  </conditionalFormatting>
  <conditionalFormatting sqref="B8:N8">
    <cfRule type="expression" dxfId="69" priority="814" stopIfTrue="1">
      <formula>#REF!=1</formula>
    </cfRule>
  </conditionalFormatting>
  <conditionalFormatting sqref="Z8">
    <cfRule type="expression" dxfId="68" priority="815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5" fitToWidth="2" orientation="portrait" r:id="rId1"/>
  <headerFooter alignWithMargins="0"/>
  <colBreaks count="1" manualBreakCount="1">
    <brk id="10" min="2" max="100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Z102"/>
  <sheetViews>
    <sheetView showGridLines="0" zoomScaleNormal="100" workbookViewId="0">
      <pane xSplit="1" ySplit="8" topLeftCell="B9" activePane="bottomRight" state="frozen"/>
      <selection activeCell="AD1" sqref="AD1:CS65536"/>
      <selection pane="topRight" activeCell="AD1" sqref="AD1:CS65536"/>
      <selection pane="bottomLeft" activeCell="AD1" sqref="AD1:CS65536"/>
      <selection pane="bottomRight" activeCell="L7" sqref="L7"/>
    </sheetView>
  </sheetViews>
  <sheetFormatPr defaultRowHeight="12.75" x14ac:dyDescent="0.2"/>
  <cols>
    <col min="1" max="1" width="46.140625" style="341" customWidth="1"/>
    <col min="2" max="22" width="7.7109375" style="341" customWidth="1"/>
    <col min="23" max="24" width="7.7109375" style="342" customWidth="1"/>
    <col min="25" max="25" width="9.28515625" style="342" customWidth="1"/>
    <col min="26" max="16384" width="9.140625" style="341"/>
  </cols>
  <sheetData>
    <row r="1" spans="1:26" x14ac:dyDescent="0.2">
      <c r="A1" s="877" t="s">
        <v>624</v>
      </c>
    </row>
    <row r="2" spans="1:26" x14ac:dyDescent="0.2">
      <c r="A2" s="877" t="s">
        <v>625</v>
      </c>
    </row>
    <row r="3" spans="1:26" s="1050" customFormat="1" ht="15" customHeight="1" x14ac:dyDescent="0.2">
      <c r="A3" s="1132" t="s">
        <v>2248</v>
      </c>
      <c r="W3" s="1051"/>
      <c r="X3" s="1051"/>
      <c r="Y3" s="1133" t="s">
        <v>2249</v>
      </c>
    </row>
    <row r="4" spans="1:26" s="343" customFormat="1" ht="12" customHeight="1" x14ac:dyDescent="0.2">
      <c r="W4" s="344"/>
      <c r="X4" s="344"/>
      <c r="Y4" s="344"/>
    </row>
    <row r="5" spans="1:26" s="343" customFormat="1" ht="18" customHeight="1" x14ac:dyDescent="0.2">
      <c r="A5" s="1994" t="s">
        <v>3746</v>
      </c>
      <c r="B5" s="1994"/>
      <c r="C5" s="1994"/>
      <c r="D5" s="1994"/>
      <c r="E5" s="1994"/>
      <c r="F5" s="1994"/>
      <c r="G5" s="1994"/>
      <c r="H5" s="1994"/>
      <c r="I5" s="1994"/>
      <c r="J5" s="1994"/>
      <c r="K5" s="1592"/>
      <c r="L5" s="1995" t="s">
        <v>3985</v>
      </c>
      <c r="M5" s="1995"/>
      <c r="N5" s="1995"/>
      <c r="O5" s="1995"/>
      <c r="P5" s="1995"/>
      <c r="Q5" s="1995"/>
      <c r="R5" s="1995"/>
      <c r="S5" s="1995"/>
      <c r="T5" s="1995"/>
      <c r="U5" s="1995"/>
      <c r="V5" s="1995"/>
      <c r="W5" s="1995"/>
      <c r="X5" s="1995"/>
      <c r="Y5" s="1995"/>
      <c r="Z5" s="314"/>
    </row>
    <row r="6" spans="1:26" s="343" customFormat="1" ht="18" customHeight="1" x14ac:dyDescent="0.2">
      <c r="A6" s="1994"/>
      <c r="B6" s="1994"/>
      <c r="C6" s="1994"/>
      <c r="D6" s="1994"/>
      <c r="E6" s="1994"/>
      <c r="F6" s="1994"/>
      <c r="G6" s="1994"/>
      <c r="H6" s="1994"/>
      <c r="I6" s="1994"/>
      <c r="J6" s="1994"/>
      <c r="K6" s="1592"/>
      <c r="L6" s="1995"/>
      <c r="M6" s="1995"/>
      <c r="N6" s="1995"/>
      <c r="O6" s="1995"/>
      <c r="P6" s="1995"/>
      <c r="Q6" s="1995"/>
      <c r="R6" s="1995"/>
      <c r="S6" s="1995"/>
      <c r="T6" s="1995"/>
      <c r="U6" s="1995"/>
      <c r="V6" s="1995"/>
      <c r="W6" s="1995"/>
      <c r="X6" s="1995"/>
      <c r="Y6" s="1995"/>
      <c r="Z6" s="314"/>
    </row>
    <row r="7" spans="1:26" s="343" customFormat="1" ht="12" customHeight="1" thickBot="1" x14ac:dyDescent="0.25">
      <c r="W7" s="344"/>
      <c r="X7" s="344"/>
      <c r="Y7" s="340" t="s">
        <v>1041</v>
      </c>
    </row>
    <row r="8" spans="1:26" s="313" customFormat="1" ht="69.95" customHeight="1" thickBot="1" x14ac:dyDescent="0.25">
      <c r="A8" s="1377" t="s">
        <v>943</v>
      </c>
      <c r="B8" s="1305" t="s">
        <v>1879</v>
      </c>
      <c r="C8" s="1305" t="s">
        <v>1880</v>
      </c>
      <c r="D8" s="1305" t="s">
        <v>1918</v>
      </c>
      <c r="E8" s="1305" t="s">
        <v>141</v>
      </c>
      <c r="F8" s="1305" t="s">
        <v>4</v>
      </c>
      <c r="G8" s="1305" t="s">
        <v>1104</v>
      </c>
      <c r="H8" s="1305" t="s">
        <v>1882</v>
      </c>
      <c r="I8" s="1305" t="s">
        <v>1754</v>
      </c>
      <c r="J8" s="1305" t="s">
        <v>1885</v>
      </c>
      <c r="K8" s="1305" t="s">
        <v>1755</v>
      </c>
      <c r="L8" s="1305" t="s">
        <v>1072</v>
      </c>
      <c r="M8" s="1305" t="s">
        <v>1103</v>
      </c>
      <c r="N8" s="1305" t="s">
        <v>1893</v>
      </c>
      <c r="O8" s="1305" t="s">
        <v>142</v>
      </c>
      <c r="P8" s="1305" t="s">
        <v>2234</v>
      </c>
      <c r="Q8" s="1305" t="s">
        <v>1756</v>
      </c>
      <c r="R8" s="1305" t="s">
        <v>1919</v>
      </c>
      <c r="S8" s="1305" t="s">
        <v>1883</v>
      </c>
      <c r="T8" s="1305" t="s">
        <v>1244</v>
      </c>
      <c r="U8" s="1305" t="s">
        <v>1884</v>
      </c>
      <c r="V8" s="1305" t="s">
        <v>1887</v>
      </c>
      <c r="W8" s="1305" t="s">
        <v>1888</v>
      </c>
      <c r="X8" s="1305" t="s">
        <v>1757</v>
      </c>
      <c r="Y8" s="1378" t="s">
        <v>1471</v>
      </c>
    </row>
    <row r="9" spans="1:26" s="345" customFormat="1" ht="12" customHeight="1" x14ac:dyDescent="0.2">
      <c r="A9" s="1391" t="s">
        <v>124</v>
      </c>
      <c r="B9" s="1392">
        <v>1129.8007367520436</v>
      </c>
      <c r="C9" s="1392">
        <v>4265.5124699999024</v>
      </c>
      <c r="D9" s="1392">
        <v>1200.6902400000486</v>
      </c>
      <c r="E9" s="1392">
        <v>69058.466616199992</v>
      </c>
      <c r="F9" s="1392">
        <v>0</v>
      </c>
      <c r="G9" s="1392">
        <v>13276.00333</v>
      </c>
      <c r="H9" s="1392">
        <v>12.32522</v>
      </c>
      <c r="I9" s="1392">
        <v>23544.711610000169</v>
      </c>
      <c r="J9" s="1392">
        <v>7053.0459799999899</v>
      </c>
      <c r="K9" s="1392">
        <v>0</v>
      </c>
      <c r="L9" s="1392">
        <v>5065.3769899999998</v>
      </c>
      <c r="M9" s="1392">
        <v>13766.143319999848</v>
      </c>
      <c r="N9" s="1392">
        <v>28987.947086132946</v>
      </c>
      <c r="O9" s="1392">
        <v>285.42838000000006</v>
      </c>
      <c r="P9" s="1392">
        <v>27666.661000023447</v>
      </c>
      <c r="Q9" s="1392">
        <v>697.4360200000001</v>
      </c>
      <c r="R9" s="1392">
        <v>62623.994380000215</v>
      </c>
      <c r="S9" s="1392">
        <v>195738.12840999986</v>
      </c>
      <c r="T9" s="1392">
        <v>45591.344590000008</v>
      </c>
      <c r="U9" s="1392">
        <v>2968.55683</v>
      </c>
      <c r="V9" s="1392">
        <v>45732.590700000001</v>
      </c>
      <c r="W9" s="1392">
        <v>49027.864000000001</v>
      </c>
      <c r="X9" s="1392">
        <v>245463.31857000003</v>
      </c>
      <c r="Y9" s="1392">
        <v>843155.34647910844</v>
      </c>
    </row>
    <row r="10" spans="1:26" s="345" customFormat="1" ht="12" customHeight="1" x14ac:dyDescent="0.2">
      <c r="A10" s="774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6"/>
    </row>
    <row r="11" spans="1:26" s="342" customFormat="1" ht="12" customHeight="1" x14ac:dyDescent="0.2">
      <c r="A11" s="775" t="s">
        <v>86</v>
      </c>
      <c r="B11" s="350">
        <v>0</v>
      </c>
      <c r="C11" s="350">
        <v>0</v>
      </c>
      <c r="D11" s="350">
        <v>0</v>
      </c>
      <c r="E11" s="350">
        <v>20894.317520000004</v>
      </c>
      <c r="F11" s="350">
        <v>0</v>
      </c>
      <c r="G11" s="350">
        <v>0</v>
      </c>
      <c r="H11" s="350">
        <v>0</v>
      </c>
      <c r="I11" s="350">
        <v>20026.389540000302</v>
      </c>
      <c r="J11" s="350">
        <v>3011.4119799999899</v>
      </c>
      <c r="K11" s="350">
        <v>0</v>
      </c>
      <c r="L11" s="350">
        <v>2559.00342</v>
      </c>
      <c r="M11" s="350">
        <v>5115.117220000011</v>
      </c>
      <c r="N11" s="350">
        <v>21865.576290003457</v>
      </c>
      <c r="O11" s="350">
        <v>0</v>
      </c>
      <c r="P11" s="350">
        <v>27621.767000023447</v>
      </c>
      <c r="Q11" s="350">
        <v>0</v>
      </c>
      <c r="R11" s="350">
        <v>61974.08526000024</v>
      </c>
      <c r="S11" s="350">
        <v>75061.636129999912</v>
      </c>
      <c r="T11" s="350">
        <v>42338.800950000004</v>
      </c>
      <c r="U11" s="350">
        <v>2968.55683</v>
      </c>
      <c r="V11" s="350">
        <v>43878.834110000003</v>
      </c>
      <c r="W11" s="350">
        <v>16918.580000000002</v>
      </c>
      <c r="X11" s="350">
        <v>242766.95668000003</v>
      </c>
      <c r="Y11" s="350">
        <v>587001.03293002746</v>
      </c>
    </row>
    <row r="12" spans="1:26" s="342" customFormat="1" ht="12" customHeight="1" x14ac:dyDescent="0.2">
      <c r="A12" s="773" t="s">
        <v>662</v>
      </c>
      <c r="B12" s="348">
        <v>0</v>
      </c>
      <c r="C12" s="348">
        <v>0</v>
      </c>
      <c r="D12" s="348">
        <v>0</v>
      </c>
      <c r="E12" s="348">
        <v>20894.317520000004</v>
      </c>
      <c r="F12" s="348">
        <v>0</v>
      </c>
      <c r="G12" s="348">
        <v>0</v>
      </c>
      <c r="H12" s="348">
        <v>0</v>
      </c>
      <c r="I12" s="348">
        <v>21416.064830000301</v>
      </c>
      <c r="J12" s="348">
        <v>3020.0262299999899</v>
      </c>
      <c r="K12" s="348">
        <v>0</v>
      </c>
      <c r="L12" s="348">
        <v>2046.00668</v>
      </c>
      <c r="M12" s="348">
        <v>961.85563000000161</v>
      </c>
      <c r="N12" s="348">
        <v>14005.262860000976</v>
      </c>
      <c r="O12" s="348">
        <v>0</v>
      </c>
      <c r="P12" s="348">
        <v>27391.246279999996</v>
      </c>
      <c r="Q12" s="348">
        <v>0</v>
      </c>
      <c r="R12" s="348">
        <v>83464.126780000894</v>
      </c>
      <c r="S12" s="348">
        <v>63539.06801623245</v>
      </c>
      <c r="T12" s="348">
        <v>42338.800950000004</v>
      </c>
      <c r="U12" s="348">
        <v>3177.6614399999999</v>
      </c>
      <c r="V12" s="348">
        <v>42642.439030000001</v>
      </c>
      <c r="W12" s="348">
        <v>17129.365000000002</v>
      </c>
      <c r="X12" s="348">
        <v>229259.44826000003</v>
      </c>
      <c r="Y12" s="348">
        <v>571285.6895062346</v>
      </c>
    </row>
    <row r="13" spans="1:26" s="342" customFormat="1" ht="12" customHeight="1" x14ac:dyDescent="0.2">
      <c r="A13" s="773" t="s">
        <v>663</v>
      </c>
      <c r="B13" s="348">
        <v>0</v>
      </c>
      <c r="C13" s="348">
        <v>0</v>
      </c>
      <c r="D13" s="348">
        <v>0</v>
      </c>
      <c r="E13" s="348">
        <v>0</v>
      </c>
      <c r="F13" s="348">
        <v>0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511.50166999999999</v>
      </c>
      <c r="M13" s="348">
        <v>0</v>
      </c>
      <c r="N13" s="348">
        <v>9858.1264100024782</v>
      </c>
      <c r="O13" s="348">
        <v>0</v>
      </c>
      <c r="P13" s="348">
        <v>0</v>
      </c>
      <c r="Q13" s="348">
        <v>0</v>
      </c>
      <c r="R13" s="348">
        <v>92.838629999999995</v>
      </c>
      <c r="S13" s="348">
        <v>23281.03299376748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33743.499703769958</v>
      </c>
    </row>
    <row r="14" spans="1:26" s="342" customFormat="1" ht="12" customHeight="1" x14ac:dyDescent="0.2">
      <c r="A14" s="773" t="s">
        <v>664</v>
      </c>
      <c r="B14" s="348">
        <v>0</v>
      </c>
      <c r="C14" s="348">
        <v>0</v>
      </c>
      <c r="D14" s="348">
        <v>0</v>
      </c>
      <c r="E14" s="348">
        <v>0</v>
      </c>
      <c r="F14" s="348">
        <v>0</v>
      </c>
      <c r="G14" s="348">
        <v>0</v>
      </c>
      <c r="H14" s="348">
        <v>0</v>
      </c>
      <c r="I14" s="348">
        <v>0</v>
      </c>
      <c r="J14" s="348">
        <v>0</v>
      </c>
      <c r="K14" s="348">
        <v>0</v>
      </c>
      <c r="L14" s="348">
        <v>0</v>
      </c>
      <c r="M14" s="348">
        <v>1528.4317300000143</v>
      </c>
      <c r="N14" s="348">
        <v>0</v>
      </c>
      <c r="O14" s="348">
        <v>0</v>
      </c>
      <c r="P14" s="348">
        <v>22.601710000000001</v>
      </c>
      <c r="Q14" s="348">
        <v>0</v>
      </c>
      <c r="R14" s="348">
        <v>881.35540999807267</v>
      </c>
      <c r="S14" s="348">
        <v>-271.39253000000679</v>
      </c>
      <c r="T14" s="348">
        <v>0</v>
      </c>
      <c r="U14" s="348">
        <v>0</v>
      </c>
      <c r="V14" s="348">
        <v>0</v>
      </c>
      <c r="W14" s="348">
        <v>-210.785</v>
      </c>
      <c r="X14" s="348">
        <v>0</v>
      </c>
      <c r="Y14" s="348">
        <v>1950.2113199980797</v>
      </c>
    </row>
    <row r="15" spans="1:26" s="342" customFormat="1" ht="12" customHeight="1" x14ac:dyDescent="0.2">
      <c r="A15" s="781" t="s">
        <v>145</v>
      </c>
      <c r="B15" s="348">
        <v>0</v>
      </c>
      <c r="C15" s="348">
        <v>0</v>
      </c>
      <c r="D15" s="348">
        <v>0</v>
      </c>
      <c r="E15" s="348">
        <v>0</v>
      </c>
      <c r="F15" s="348">
        <v>0</v>
      </c>
      <c r="G15" s="348">
        <v>0</v>
      </c>
      <c r="H15" s="348">
        <v>0</v>
      </c>
      <c r="I15" s="348">
        <v>0</v>
      </c>
      <c r="J15" s="348">
        <v>0</v>
      </c>
      <c r="K15" s="348">
        <v>0</v>
      </c>
      <c r="L15" s="348">
        <v>0</v>
      </c>
      <c r="M15" s="348">
        <v>0</v>
      </c>
      <c r="N15" s="348">
        <v>0</v>
      </c>
      <c r="O15" s="348">
        <v>0</v>
      </c>
      <c r="P15" s="348">
        <v>0</v>
      </c>
      <c r="Q15" s="348">
        <v>0</v>
      </c>
      <c r="R15" s="348">
        <v>0</v>
      </c>
      <c r="S15" s="348">
        <v>0</v>
      </c>
      <c r="T15" s="348">
        <v>0</v>
      </c>
      <c r="U15" s="348">
        <v>0</v>
      </c>
      <c r="V15" s="348">
        <v>0</v>
      </c>
      <c r="W15" s="348">
        <v>0</v>
      </c>
      <c r="X15" s="348">
        <v>0</v>
      </c>
      <c r="Y15" s="348">
        <v>0</v>
      </c>
    </row>
    <row r="16" spans="1:26" s="342" customFormat="1" ht="12" customHeight="1" x14ac:dyDescent="0.2">
      <c r="A16" s="781" t="s">
        <v>146</v>
      </c>
      <c r="B16" s="348">
        <v>0</v>
      </c>
      <c r="C16" s="348">
        <v>0</v>
      </c>
      <c r="D16" s="348">
        <v>0</v>
      </c>
      <c r="E16" s="348">
        <v>0</v>
      </c>
      <c r="F16" s="348">
        <v>0</v>
      </c>
      <c r="G16" s="348">
        <v>0</v>
      </c>
      <c r="H16" s="348">
        <v>0</v>
      </c>
      <c r="I16" s="348">
        <v>0</v>
      </c>
      <c r="J16" s="348">
        <v>0</v>
      </c>
      <c r="K16" s="348">
        <v>0</v>
      </c>
      <c r="L16" s="348">
        <v>0</v>
      </c>
      <c r="M16" s="348">
        <v>0</v>
      </c>
      <c r="N16" s="348">
        <v>0</v>
      </c>
      <c r="O16" s="348">
        <v>0</v>
      </c>
      <c r="P16" s="348">
        <v>0</v>
      </c>
      <c r="Q16" s="348">
        <v>0</v>
      </c>
      <c r="R16" s="348">
        <v>0</v>
      </c>
      <c r="S16" s="348">
        <v>0</v>
      </c>
      <c r="T16" s="348">
        <v>0</v>
      </c>
      <c r="U16" s="348">
        <v>0</v>
      </c>
      <c r="V16" s="348">
        <v>2.74831</v>
      </c>
      <c r="W16" s="348">
        <v>0</v>
      </c>
      <c r="X16" s="348">
        <v>0</v>
      </c>
      <c r="Y16" s="348">
        <v>2.74831</v>
      </c>
    </row>
    <row r="17" spans="1:25" s="342" customFormat="1" ht="12" customHeight="1" x14ac:dyDescent="0.2">
      <c r="A17" s="781" t="s">
        <v>147</v>
      </c>
      <c r="B17" s="348">
        <v>0</v>
      </c>
      <c r="C17" s="348">
        <v>0</v>
      </c>
      <c r="D17" s="348">
        <v>0</v>
      </c>
      <c r="E17" s="348">
        <v>0</v>
      </c>
      <c r="F17" s="348">
        <v>0</v>
      </c>
      <c r="G17" s="348">
        <v>0</v>
      </c>
      <c r="H17" s="348">
        <v>0</v>
      </c>
      <c r="I17" s="348">
        <v>-1389.6752899999979</v>
      </c>
      <c r="J17" s="348">
        <v>-8.6142499999999842</v>
      </c>
      <c r="K17" s="348">
        <v>0</v>
      </c>
      <c r="L17" s="348">
        <v>1.4950699999999999</v>
      </c>
      <c r="M17" s="348">
        <v>2392.8112199999955</v>
      </c>
      <c r="N17" s="348">
        <v>-1997.8129799999999</v>
      </c>
      <c r="O17" s="348">
        <v>0</v>
      </c>
      <c r="P17" s="348">
        <v>-23.794209976550192</v>
      </c>
      <c r="Q17" s="348">
        <v>0</v>
      </c>
      <c r="R17" s="348">
        <v>-23044.075189999938</v>
      </c>
      <c r="S17" s="348">
        <v>-11487.07235</v>
      </c>
      <c r="T17" s="348">
        <v>0</v>
      </c>
      <c r="U17" s="348">
        <v>-209.10460999999998</v>
      </c>
      <c r="V17" s="348">
        <v>-9.2241700000000009</v>
      </c>
      <c r="W17" s="348">
        <v>0</v>
      </c>
      <c r="X17" s="348">
        <v>13507.50842</v>
      </c>
      <c r="Y17" s="348">
        <v>-22267.558339976495</v>
      </c>
    </row>
    <row r="18" spans="1:25" s="342" customFormat="1" ht="12" customHeight="1" x14ac:dyDescent="0.2">
      <c r="A18" s="781" t="s">
        <v>148</v>
      </c>
      <c r="B18" s="348">
        <v>0</v>
      </c>
      <c r="C18" s="348">
        <v>0</v>
      </c>
      <c r="D18" s="348">
        <v>0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0</v>
      </c>
      <c r="M18" s="348">
        <v>232.01864</v>
      </c>
      <c r="N18" s="348">
        <v>0</v>
      </c>
      <c r="O18" s="348">
        <v>0</v>
      </c>
      <c r="P18" s="348">
        <v>231.71321999999998</v>
      </c>
      <c r="Q18" s="348">
        <v>0</v>
      </c>
      <c r="R18" s="348">
        <v>579.83963000121685</v>
      </c>
      <c r="S18" s="348">
        <v>0</v>
      </c>
      <c r="T18" s="348">
        <v>0</v>
      </c>
      <c r="U18" s="348">
        <v>0</v>
      </c>
      <c r="V18" s="348">
        <v>1242.87094</v>
      </c>
      <c r="W18" s="348">
        <v>0</v>
      </c>
      <c r="X18" s="348">
        <v>0</v>
      </c>
      <c r="Y18" s="348">
        <v>2286.442430001217</v>
      </c>
    </row>
    <row r="19" spans="1:25" s="347" customFormat="1" ht="12" customHeight="1" x14ac:dyDescent="0.2">
      <c r="A19" s="781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</row>
    <row r="20" spans="1:25" s="342" customFormat="1" ht="12" customHeight="1" x14ac:dyDescent="0.2">
      <c r="A20" s="782" t="s">
        <v>87</v>
      </c>
      <c r="B20" s="352">
        <v>1129.8007367520436</v>
      </c>
      <c r="C20" s="352">
        <v>4265.5124699999024</v>
      </c>
      <c r="D20" s="352">
        <v>1200.6902400000486</v>
      </c>
      <c r="E20" s="352">
        <v>48164.149096199995</v>
      </c>
      <c r="F20" s="352">
        <v>0</v>
      </c>
      <c r="G20" s="352">
        <v>13276.00333</v>
      </c>
      <c r="H20" s="352">
        <v>12.32522</v>
      </c>
      <c r="I20" s="352">
        <v>3518.3220699998674</v>
      </c>
      <c r="J20" s="352">
        <v>4041.6339999999996</v>
      </c>
      <c r="K20" s="352">
        <v>0</v>
      </c>
      <c r="L20" s="352">
        <v>2506.3735699999997</v>
      </c>
      <c r="M20" s="352">
        <v>8651.0260999998372</v>
      </c>
      <c r="N20" s="352">
        <v>7122.3707961294913</v>
      </c>
      <c r="O20" s="352">
        <v>285.42838000000006</v>
      </c>
      <c r="P20" s="352">
        <v>44.89399999999997</v>
      </c>
      <c r="Q20" s="352">
        <v>697.4360200000001</v>
      </c>
      <c r="R20" s="352">
        <v>649.90911999997263</v>
      </c>
      <c r="S20" s="352">
        <v>120676.49227999995</v>
      </c>
      <c r="T20" s="352">
        <v>3252.5436400000003</v>
      </c>
      <c r="U20" s="352">
        <v>0</v>
      </c>
      <c r="V20" s="352">
        <v>1853.75659</v>
      </c>
      <c r="W20" s="352">
        <v>32109.284</v>
      </c>
      <c r="X20" s="352">
        <v>2696.3618900000001</v>
      </c>
      <c r="Y20" s="352">
        <v>256154.3135490811</v>
      </c>
    </row>
    <row r="21" spans="1:25" s="342" customFormat="1" ht="12" customHeight="1" x14ac:dyDescent="0.2">
      <c r="A21" s="773" t="s">
        <v>662</v>
      </c>
      <c r="B21" s="348">
        <v>1129.8007367520436</v>
      </c>
      <c r="C21" s="348">
        <v>776.97875000007321</v>
      </c>
      <c r="D21" s="348">
        <v>973.08196000004705</v>
      </c>
      <c r="E21" s="348">
        <v>48164.149096199995</v>
      </c>
      <c r="F21" s="348">
        <v>0</v>
      </c>
      <c r="G21" s="348">
        <v>13312.10606</v>
      </c>
      <c r="H21" s="348">
        <v>12.93591</v>
      </c>
      <c r="I21" s="348">
        <v>3660.4612499998675</v>
      </c>
      <c r="J21" s="348">
        <v>111.35914768500004</v>
      </c>
      <c r="K21" s="348">
        <v>0</v>
      </c>
      <c r="L21" s="348">
        <v>174.88287</v>
      </c>
      <c r="M21" s="348">
        <v>6951.1520499998396</v>
      </c>
      <c r="N21" s="348">
        <v>2349.77664</v>
      </c>
      <c r="O21" s="348">
        <v>285.42838000000006</v>
      </c>
      <c r="P21" s="348">
        <v>44.927339999999994</v>
      </c>
      <c r="Q21" s="348">
        <v>657.98704000000009</v>
      </c>
      <c r="R21" s="348">
        <v>717.15142999997272</v>
      </c>
      <c r="S21" s="348">
        <v>64588.523193198671</v>
      </c>
      <c r="T21" s="348">
        <v>3252.5436400000003</v>
      </c>
      <c r="U21" s="348">
        <v>0</v>
      </c>
      <c r="V21" s="348">
        <v>1233.4032999999999</v>
      </c>
      <c r="W21" s="348">
        <v>9289.8359999999993</v>
      </c>
      <c r="X21" s="348">
        <v>2593.5753600000003</v>
      </c>
      <c r="Y21" s="348">
        <v>160280.06015383548</v>
      </c>
    </row>
    <row r="22" spans="1:25" s="342" customFormat="1" ht="12" customHeight="1" x14ac:dyDescent="0.2">
      <c r="A22" s="773" t="s">
        <v>663</v>
      </c>
      <c r="B22" s="348">
        <v>0</v>
      </c>
      <c r="C22" s="348">
        <v>3488.5337199998294</v>
      </c>
      <c r="D22" s="348">
        <v>87.078499999999465</v>
      </c>
      <c r="E22" s="348">
        <v>0</v>
      </c>
      <c r="F22" s="348">
        <v>0</v>
      </c>
      <c r="G22" s="348">
        <v>0</v>
      </c>
      <c r="H22" s="348">
        <v>0</v>
      </c>
      <c r="I22" s="348">
        <v>0</v>
      </c>
      <c r="J22" s="348">
        <v>3463.7659806639958</v>
      </c>
      <c r="K22" s="348">
        <v>0</v>
      </c>
      <c r="L22" s="348">
        <v>2028.31203</v>
      </c>
      <c r="M22" s="348">
        <v>0</v>
      </c>
      <c r="N22" s="348">
        <v>5956.5029161294906</v>
      </c>
      <c r="O22" s="348">
        <v>0</v>
      </c>
      <c r="P22" s="348">
        <v>0</v>
      </c>
      <c r="Q22" s="348">
        <v>0</v>
      </c>
      <c r="R22" s="348">
        <v>0</v>
      </c>
      <c r="S22" s="348">
        <v>112367.59985680139</v>
      </c>
      <c r="T22" s="348">
        <v>0</v>
      </c>
      <c r="U22" s="348">
        <v>0</v>
      </c>
      <c r="V22" s="348">
        <v>0</v>
      </c>
      <c r="W22" s="348">
        <v>0</v>
      </c>
      <c r="X22" s="348">
        <v>0</v>
      </c>
      <c r="Y22" s="348">
        <v>127391.79300359471</v>
      </c>
    </row>
    <row r="23" spans="1:25" s="342" customFormat="1" ht="12" customHeight="1" x14ac:dyDescent="0.2">
      <c r="A23" s="773" t="s">
        <v>664</v>
      </c>
      <c r="B23" s="348">
        <v>0</v>
      </c>
      <c r="C23" s="348">
        <v>0</v>
      </c>
      <c r="D23" s="348">
        <v>0</v>
      </c>
      <c r="E23" s="348">
        <v>0</v>
      </c>
      <c r="F23" s="348">
        <v>0</v>
      </c>
      <c r="G23" s="348">
        <v>0</v>
      </c>
      <c r="H23" s="348">
        <v>0</v>
      </c>
      <c r="I23" s="348">
        <v>0</v>
      </c>
      <c r="J23" s="348">
        <v>374.79189257000388</v>
      </c>
      <c r="K23" s="348">
        <v>0</v>
      </c>
      <c r="L23" s="348">
        <v>0</v>
      </c>
      <c r="M23" s="348">
        <v>487.21996999999823</v>
      </c>
      <c r="N23" s="348">
        <v>0</v>
      </c>
      <c r="O23" s="348">
        <v>0</v>
      </c>
      <c r="P23" s="348">
        <v>0</v>
      </c>
      <c r="Q23" s="348">
        <v>0</v>
      </c>
      <c r="R23" s="348">
        <v>-8.6296599999999977</v>
      </c>
      <c r="S23" s="348">
        <v>7517.4732199999989</v>
      </c>
      <c r="T23" s="348">
        <v>0</v>
      </c>
      <c r="U23" s="348">
        <v>0</v>
      </c>
      <c r="V23" s="348">
        <v>0</v>
      </c>
      <c r="W23" s="348">
        <v>22819.448</v>
      </c>
      <c r="X23" s="348">
        <v>0</v>
      </c>
      <c r="Y23" s="348">
        <v>31190.303422570003</v>
      </c>
    </row>
    <row r="24" spans="1:25" s="342" customFormat="1" ht="12" customHeight="1" x14ac:dyDescent="0.2">
      <c r="A24" s="781" t="s">
        <v>145</v>
      </c>
      <c r="B24" s="348">
        <v>0</v>
      </c>
      <c r="C24" s="348">
        <v>0</v>
      </c>
      <c r="D24" s="348">
        <v>0</v>
      </c>
      <c r="E24" s="348">
        <v>0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0</v>
      </c>
      <c r="L24" s="348">
        <v>0</v>
      </c>
      <c r="M24" s="348">
        <v>0</v>
      </c>
      <c r="N24" s="348">
        <v>0</v>
      </c>
      <c r="O24" s="348">
        <v>0</v>
      </c>
      <c r="P24" s="348">
        <v>0</v>
      </c>
      <c r="Q24" s="348">
        <v>0</v>
      </c>
      <c r="R24" s="348">
        <v>0</v>
      </c>
      <c r="S24" s="348">
        <v>0</v>
      </c>
      <c r="T24" s="348">
        <v>0</v>
      </c>
      <c r="U24" s="348">
        <v>0</v>
      </c>
      <c r="V24" s="348">
        <v>0</v>
      </c>
      <c r="W24" s="348">
        <v>0</v>
      </c>
      <c r="X24" s="348">
        <v>0</v>
      </c>
      <c r="Y24" s="348">
        <v>0</v>
      </c>
    </row>
    <row r="25" spans="1:25" s="342" customFormat="1" ht="12" customHeight="1" x14ac:dyDescent="0.2">
      <c r="A25" s="781" t="s">
        <v>146</v>
      </c>
      <c r="B25" s="348">
        <v>0</v>
      </c>
      <c r="C25" s="348">
        <v>0</v>
      </c>
      <c r="D25" s="348">
        <v>0</v>
      </c>
      <c r="E25" s="348">
        <v>0</v>
      </c>
      <c r="F25" s="348">
        <v>0</v>
      </c>
      <c r="G25" s="348">
        <v>0</v>
      </c>
      <c r="H25" s="348">
        <v>0</v>
      </c>
      <c r="I25" s="348">
        <v>0</v>
      </c>
      <c r="J25" s="348">
        <v>0</v>
      </c>
      <c r="K25" s="348">
        <v>0</v>
      </c>
      <c r="L25" s="348">
        <v>0</v>
      </c>
      <c r="M25" s="348">
        <v>0</v>
      </c>
      <c r="N25" s="348">
        <v>0</v>
      </c>
      <c r="O25" s="348">
        <v>0</v>
      </c>
      <c r="P25" s="348">
        <v>0</v>
      </c>
      <c r="Q25" s="348">
        <v>0</v>
      </c>
      <c r="R25" s="348">
        <v>0</v>
      </c>
      <c r="S25" s="348">
        <v>0</v>
      </c>
      <c r="T25" s="348">
        <v>0</v>
      </c>
      <c r="U25" s="348">
        <v>0</v>
      </c>
      <c r="V25" s="348">
        <v>22.915659999999999</v>
      </c>
      <c r="W25" s="348">
        <v>0</v>
      </c>
      <c r="X25" s="348">
        <v>0</v>
      </c>
      <c r="Y25" s="348">
        <v>22.915659999999999</v>
      </c>
    </row>
    <row r="26" spans="1:25" s="342" customFormat="1" ht="12" customHeight="1" x14ac:dyDescent="0.2">
      <c r="A26" s="781" t="s">
        <v>147</v>
      </c>
      <c r="B26" s="348">
        <v>0</v>
      </c>
      <c r="C26" s="348">
        <v>0</v>
      </c>
      <c r="D26" s="348">
        <v>140.52978000000201</v>
      </c>
      <c r="E26" s="348">
        <v>0</v>
      </c>
      <c r="F26" s="348">
        <v>0</v>
      </c>
      <c r="G26" s="348">
        <v>-36.102730000000001</v>
      </c>
      <c r="H26" s="348">
        <v>-0.61069000000000007</v>
      </c>
      <c r="I26" s="348">
        <v>-142.13917999999998</v>
      </c>
      <c r="J26" s="348">
        <v>91.716979081000034</v>
      </c>
      <c r="K26" s="348">
        <v>0</v>
      </c>
      <c r="L26" s="348">
        <v>303.17867000000001</v>
      </c>
      <c r="M26" s="348">
        <v>979.39699000000007</v>
      </c>
      <c r="N26" s="348">
        <v>-1183.90876</v>
      </c>
      <c r="O26" s="348">
        <v>0</v>
      </c>
      <c r="P26" s="348">
        <v>-3.3340000000025613E-2</v>
      </c>
      <c r="Q26" s="348">
        <v>39.448980000000006</v>
      </c>
      <c r="R26" s="348">
        <v>-63.954310000000149</v>
      </c>
      <c r="S26" s="348">
        <v>-63797.103990000098</v>
      </c>
      <c r="T26" s="348">
        <v>0</v>
      </c>
      <c r="U26" s="348">
        <v>0</v>
      </c>
      <c r="V26" s="348">
        <v>645.41856000000007</v>
      </c>
      <c r="W26" s="348">
        <v>0</v>
      </c>
      <c r="X26" s="348">
        <v>102.78653000000001</v>
      </c>
      <c r="Y26" s="348">
        <v>-62921.376510919101</v>
      </c>
    </row>
    <row r="27" spans="1:25" s="342" customFormat="1" ht="12" customHeight="1" x14ac:dyDescent="0.2">
      <c r="A27" s="781" t="s">
        <v>148</v>
      </c>
      <c r="B27" s="348">
        <v>0</v>
      </c>
      <c r="C27" s="348">
        <v>0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348">
        <v>233.25708999999992</v>
      </c>
      <c r="N27" s="348">
        <v>0</v>
      </c>
      <c r="O27" s="348">
        <v>0</v>
      </c>
      <c r="P27" s="348">
        <v>0</v>
      </c>
      <c r="Q27" s="348">
        <v>0</v>
      </c>
      <c r="R27" s="348">
        <v>5.341660000000001</v>
      </c>
      <c r="S27" s="348">
        <v>0</v>
      </c>
      <c r="T27" s="348">
        <v>0</v>
      </c>
      <c r="U27" s="348">
        <v>0</v>
      </c>
      <c r="V27" s="348">
        <v>-47.980930000000001</v>
      </c>
      <c r="W27" s="348">
        <v>0</v>
      </c>
      <c r="X27" s="348">
        <v>0</v>
      </c>
      <c r="Y27" s="348">
        <v>190.61781999999991</v>
      </c>
    </row>
    <row r="28" spans="1:25" s="342" customFormat="1" ht="12" customHeight="1" x14ac:dyDescent="0.2">
      <c r="A28" s="781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</row>
    <row r="29" spans="1:25" s="345" customFormat="1" ht="12" customHeight="1" x14ac:dyDescent="0.2">
      <c r="A29" s="1391" t="s">
        <v>88</v>
      </c>
      <c r="B29" s="1392">
        <v>0</v>
      </c>
      <c r="C29" s="1392">
        <v>0</v>
      </c>
      <c r="D29" s="1392">
        <v>0</v>
      </c>
      <c r="E29" s="1392">
        <v>7238.0463062829704</v>
      </c>
      <c r="F29" s="1392">
        <v>0</v>
      </c>
      <c r="G29" s="1392">
        <v>4310.1842399999996</v>
      </c>
      <c r="H29" s="1392">
        <v>0</v>
      </c>
      <c r="I29" s="1392">
        <v>160205.92044999986</v>
      </c>
      <c r="J29" s="1392">
        <v>1902.2560200000103</v>
      </c>
      <c r="K29" s="1392">
        <v>402.78487999999999</v>
      </c>
      <c r="L29" s="1392">
        <v>8716.3281400000014</v>
      </c>
      <c r="M29" s="1392">
        <v>69621.315529999963</v>
      </c>
      <c r="N29" s="1392">
        <v>0</v>
      </c>
      <c r="O29" s="1392">
        <v>0</v>
      </c>
      <c r="P29" s="1392">
        <v>60243.250860001383</v>
      </c>
      <c r="Q29" s="1392">
        <v>0</v>
      </c>
      <c r="R29" s="1392">
        <v>60708.467880010416</v>
      </c>
      <c r="S29" s="1392">
        <v>41704.825300000019</v>
      </c>
      <c r="T29" s="1392">
        <v>4859.2717499999999</v>
      </c>
      <c r="U29" s="1392">
        <v>31369.716299999996</v>
      </c>
      <c r="V29" s="1392">
        <v>65538.022830000002</v>
      </c>
      <c r="W29" s="1392">
        <v>70019.402999999991</v>
      </c>
      <c r="X29" s="1392">
        <v>560077.96233000001</v>
      </c>
      <c r="Y29" s="1392">
        <v>1146917.7558162946</v>
      </c>
    </row>
    <row r="30" spans="1:25" s="342" customFormat="1" ht="12" customHeight="1" x14ac:dyDescent="0.2">
      <c r="A30" s="77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</row>
    <row r="31" spans="1:25" s="342" customFormat="1" ht="12" customHeight="1" x14ac:dyDescent="0.2">
      <c r="A31" s="775" t="s">
        <v>89</v>
      </c>
      <c r="B31" s="350">
        <v>0</v>
      </c>
      <c r="C31" s="350">
        <v>0</v>
      </c>
      <c r="D31" s="350">
        <v>0</v>
      </c>
      <c r="E31" s="350">
        <v>7238.0463062829704</v>
      </c>
      <c r="F31" s="350">
        <v>0</v>
      </c>
      <c r="G31" s="350">
        <v>4310.1842399999996</v>
      </c>
      <c r="H31" s="350">
        <v>0</v>
      </c>
      <c r="I31" s="350">
        <v>160205.92044999986</v>
      </c>
      <c r="J31" s="350">
        <v>1902.2560200000103</v>
      </c>
      <c r="K31" s="350">
        <v>0</v>
      </c>
      <c r="L31" s="350">
        <v>8716.3281400000014</v>
      </c>
      <c r="M31" s="350">
        <v>69621.315529999963</v>
      </c>
      <c r="N31" s="350">
        <v>0</v>
      </c>
      <c r="O31" s="350">
        <v>0</v>
      </c>
      <c r="P31" s="350">
        <v>60243.250860001383</v>
      </c>
      <c r="Q31" s="350">
        <v>0</v>
      </c>
      <c r="R31" s="350">
        <v>60708.467880010416</v>
      </c>
      <c r="S31" s="350">
        <v>34923.234360000017</v>
      </c>
      <c r="T31" s="350">
        <v>4859.2717499999999</v>
      </c>
      <c r="U31" s="350">
        <v>31369.716299999996</v>
      </c>
      <c r="V31" s="350">
        <v>1802.0433199999998</v>
      </c>
      <c r="W31" s="350">
        <v>70019.402999999991</v>
      </c>
      <c r="X31" s="350">
        <v>560077.96233000001</v>
      </c>
      <c r="Y31" s="350">
        <v>1075997.4004862946</v>
      </c>
    </row>
    <row r="32" spans="1:25" s="342" customFormat="1" ht="12" customHeight="1" x14ac:dyDescent="0.2">
      <c r="A32" s="773" t="s">
        <v>662</v>
      </c>
      <c r="B32" s="348">
        <v>0</v>
      </c>
      <c r="C32" s="348">
        <v>0</v>
      </c>
      <c r="D32" s="348">
        <v>0</v>
      </c>
      <c r="E32" s="348">
        <v>7238.0463062829704</v>
      </c>
      <c r="F32" s="348">
        <v>0</v>
      </c>
      <c r="G32" s="348">
        <v>4387.8999999999996</v>
      </c>
      <c r="H32" s="348">
        <v>0</v>
      </c>
      <c r="I32" s="348">
        <v>163722.94932999986</v>
      </c>
      <c r="J32" s="348">
        <v>2052.4697300000103</v>
      </c>
      <c r="K32" s="348">
        <v>0</v>
      </c>
      <c r="L32" s="348">
        <v>7936.8696500000005</v>
      </c>
      <c r="M32" s="348">
        <v>63295.4839299995</v>
      </c>
      <c r="N32" s="348">
        <v>0</v>
      </c>
      <c r="O32" s="348">
        <v>0</v>
      </c>
      <c r="P32" s="348">
        <v>59394.854020000006</v>
      </c>
      <c r="Q32" s="348">
        <v>0</v>
      </c>
      <c r="R32" s="348">
        <v>65815.588320010429</v>
      </c>
      <c r="S32" s="348">
        <v>21363.606392800615</v>
      </c>
      <c r="T32" s="348">
        <v>4859.2717499999999</v>
      </c>
      <c r="U32" s="348">
        <v>31542.298029999994</v>
      </c>
      <c r="V32" s="348">
        <v>0</v>
      </c>
      <c r="W32" s="348">
        <v>70393.983999999997</v>
      </c>
      <c r="X32" s="348">
        <v>488381.91103000002</v>
      </c>
      <c r="Y32" s="348">
        <v>990385.23248909344</v>
      </c>
    </row>
    <row r="33" spans="1:25" s="342" customFormat="1" ht="12" customHeight="1" x14ac:dyDescent="0.2">
      <c r="A33" s="773" t="s">
        <v>663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O33" s="348">
        <v>0</v>
      </c>
      <c r="P33" s="348">
        <v>0</v>
      </c>
      <c r="Q33" s="348">
        <v>0</v>
      </c>
      <c r="R33" s="348">
        <v>101.95451000000001</v>
      </c>
      <c r="S33" s="348">
        <v>63.152697199390616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8">
        <v>165.10720719939064</v>
      </c>
    </row>
    <row r="34" spans="1:25" s="342" customFormat="1" ht="12" customHeight="1" x14ac:dyDescent="0.2">
      <c r="A34" s="773" t="s">
        <v>664</v>
      </c>
      <c r="B34" s="348">
        <v>0</v>
      </c>
      <c r="C34" s="348">
        <v>0</v>
      </c>
      <c r="D34" s="348">
        <v>0</v>
      </c>
      <c r="E34" s="348">
        <v>0</v>
      </c>
      <c r="F34" s="348">
        <v>0</v>
      </c>
      <c r="G34" s="348">
        <v>0</v>
      </c>
      <c r="H34" s="348">
        <v>0</v>
      </c>
      <c r="I34" s="348">
        <v>0</v>
      </c>
      <c r="J34" s="348">
        <v>0</v>
      </c>
      <c r="K34" s="348">
        <v>0</v>
      </c>
      <c r="L34" s="348">
        <v>0</v>
      </c>
      <c r="M34" s="348">
        <v>263.43160000048277</v>
      </c>
      <c r="N34" s="348">
        <v>0</v>
      </c>
      <c r="O34" s="348">
        <v>0</v>
      </c>
      <c r="P34" s="348">
        <v>0</v>
      </c>
      <c r="Q34" s="348">
        <v>0</v>
      </c>
      <c r="R34" s="348">
        <v>0.53913999999999995</v>
      </c>
      <c r="S34" s="348">
        <v>17428.687940000011</v>
      </c>
      <c r="T34" s="348">
        <v>0</v>
      </c>
      <c r="U34" s="348">
        <v>1438.0800800000002</v>
      </c>
      <c r="V34" s="348">
        <v>1619.3994599999999</v>
      </c>
      <c r="W34" s="348">
        <v>-374.58100000000002</v>
      </c>
      <c r="X34" s="348">
        <v>0</v>
      </c>
      <c r="Y34" s="348">
        <v>20375.557220000497</v>
      </c>
    </row>
    <row r="35" spans="1:25" s="342" customFormat="1" ht="12" customHeight="1" x14ac:dyDescent="0.2">
      <c r="A35" s="781" t="s">
        <v>145</v>
      </c>
      <c r="B35" s="348">
        <v>0</v>
      </c>
      <c r="C35" s="348">
        <v>0</v>
      </c>
      <c r="D35" s="348">
        <v>0</v>
      </c>
      <c r="E35" s="348">
        <v>0</v>
      </c>
      <c r="F35" s="348">
        <v>0</v>
      </c>
      <c r="G35" s="348">
        <v>0</v>
      </c>
      <c r="H35" s="348">
        <v>0</v>
      </c>
      <c r="I35" s="348">
        <v>0</v>
      </c>
      <c r="J35" s="348">
        <v>0</v>
      </c>
      <c r="K35" s="348">
        <v>0</v>
      </c>
      <c r="L35" s="348">
        <v>0</v>
      </c>
      <c r="M35" s="348">
        <v>-544.23532000000012</v>
      </c>
      <c r="N35" s="348">
        <v>0</v>
      </c>
      <c r="O35" s="348">
        <v>0</v>
      </c>
      <c r="P35" s="348">
        <v>0</v>
      </c>
      <c r="Q35" s="348">
        <v>0</v>
      </c>
      <c r="R35" s="348">
        <v>0</v>
      </c>
      <c r="S35" s="348">
        <v>0</v>
      </c>
      <c r="T35" s="348">
        <v>0</v>
      </c>
      <c r="U35" s="348">
        <v>0</v>
      </c>
      <c r="V35" s="348">
        <v>9.9596</v>
      </c>
      <c r="W35" s="348">
        <v>0</v>
      </c>
      <c r="X35" s="348">
        <v>0</v>
      </c>
      <c r="Y35" s="348">
        <v>-534.27572000000009</v>
      </c>
    </row>
    <row r="36" spans="1:25" s="342" customFormat="1" ht="12" customHeight="1" x14ac:dyDescent="0.2">
      <c r="A36" s="781" t="s">
        <v>146</v>
      </c>
      <c r="B36" s="348">
        <v>0</v>
      </c>
      <c r="C36" s="348">
        <v>0</v>
      </c>
      <c r="D36" s="348">
        <v>0</v>
      </c>
      <c r="E36" s="348">
        <v>0</v>
      </c>
      <c r="F36" s="348">
        <v>0</v>
      </c>
      <c r="G36" s="348">
        <v>0</v>
      </c>
      <c r="H36" s="348">
        <v>0</v>
      </c>
      <c r="I36" s="348">
        <v>0</v>
      </c>
      <c r="J36" s="348">
        <v>0</v>
      </c>
      <c r="K36" s="348">
        <v>0</v>
      </c>
      <c r="L36" s="348">
        <v>0</v>
      </c>
      <c r="M36" s="348">
        <v>5848.1735199999712</v>
      </c>
      <c r="N36" s="348">
        <v>0</v>
      </c>
      <c r="O36" s="348">
        <v>0</v>
      </c>
      <c r="P36" s="348">
        <v>0</v>
      </c>
      <c r="Q36" s="348">
        <v>0</v>
      </c>
      <c r="R36" s="348">
        <v>0</v>
      </c>
      <c r="S36" s="348">
        <v>0</v>
      </c>
      <c r="T36" s="348">
        <v>0</v>
      </c>
      <c r="U36" s="348">
        <v>0</v>
      </c>
      <c r="V36" s="348">
        <v>80.551000000000002</v>
      </c>
      <c r="W36" s="348">
        <v>0</v>
      </c>
      <c r="X36" s="348">
        <v>0</v>
      </c>
      <c r="Y36" s="348">
        <v>5928.7245199999716</v>
      </c>
    </row>
    <row r="37" spans="1:25" s="342" customFormat="1" ht="12" customHeight="1" x14ac:dyDescent="0.2">
      <c r="A37" s="781" t="s">
        <v>147</v>
      </c>
      <c r="B37" s="348">
        <v>0</v>
      </c>
      <c r="C37" s="348">
        <v>0</v>
      </c>
      <c r="D37" s="348">
        <v>0</v>
      </c>
      <c r="E37" s="348">
        <v>0</v>
      </c>
      <c r="F37" s="348">
        <v>0</v>
      </c>
      <c r="G37" s="348">
        <v>-77.715759999999989</v>
      </c>
      <c r="H37" s="348">
        <v>0</v>
      </c>
      <c r="I37" s="348">
        <v>-3517.0288800000012</v>
      </c>
      <c r="J37" s="348">
        <v>-150.21370999999988</v>
      </c>
      <c r="K37" s="348">
        <v>0</v>
      </c>
      <c r="L37" s="348">
        <v>779.45848999999998</v>
      </c>
      <c r="M37" s="348">
        <v>723.54885000000013</v>
      </c>
      <c r="N37" s="348">
        <v>0</v>
      </c>
      <c r="O37" s="348">
        <v>0</v>
      </c>
      <c r="P37" s="348">
        <v>-15.801949998624623</v>
      </c>
      <c r="Q37" s="348">
        <v>0</v>
      </c>
      <c r="R37" s="348">
        <v>-5222.837010000002</v>
      </c>
      <c r="S37" s="348">
        <v>-3932.2126699999999</v>
      </c>
      <c r="T37" s="348">
        <v>0</v>
      </c>
      <c r="U37" s="348">
        <v>-1610.6618100000001</v>
      </c>
      <c r="V37" s="348">
        <v>-2.0499999999999998</v>
      </c>
      <c r="W37" s="348">
        <v>0</v>
      </c>
      <c r="X37" s="348">
        <v>71696.051299999992</v>
      </c>
      <c r="Y37" s="348">
        <v>58670.536850001365</v>
      </c>
    </row>
    <row r="38" spans="1:25" s="342" customFormat="1" ht="12" customHeight="1" x14ac:dyDescent="0.2">
      <c r="A38" s="781" t="s">
        <v>148</v>
      </c>
      <c r="B38" s="348">
        <v>0</v>
      </c>
      <c r="C38" s="348">
        <v>0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34.912949999999995</v>
      </c>
      <c r="N38" s="348">
        <v>0</v>
      </c>
      <c r="O38" s="348">
        <v>0</v>
      </c>
      <c r="P38" s="348">
        <v>864.19879000000003</v>
      </c>
      <c r="Q38" s="348">
        <v>0</v>
      </c>
      <c r="R38" s="348">
        <v>13.222919999999988</v>
      </c>
      <c r="S38" s="348">
        <v>0</v>
      </c>
      <c r="T38" s="348">
        <v>0</v>
      </c>
      <c r="U38" s="348">
        <v>0</v>
      </c>
      <c r="V38" s="348">
        <v>94.18325999999999</v>
      </c>
      <c r="W38" s="348">
        <v>0</v>
      </c>
      <c r="X38" s="348">
        <v>0</v>
      </c>
      <c r="Y38" s="348">
        <v>1006.51792</v>
      </c>
    </row>
    <row r="39" spans="1:25" s="342" customFormat="1" ht="12" customHeight="1" x14ac:dyDescent="0.2">
      <c r="A39" s="781"/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</row>
    <row r="40" spans="1:25" s="342" customFormat="1" ht="12" customHeight="1" x14ac:dyDescent="0.2">
      <c r="A40" s="782" t="s">
        <v>87</v>
      </c>
      <c r="B40" s="350">
        <v>0</v>
      </c>
      <c r="C40" s="350">
        <v>0</v>
      </c>
      <c r="D40" s="350">
        <v>0</v>
      </c>
      <c r="E40" s="350">
        <v>0</v>
      </c>
      <c r="F40" s="350">
        <v>0</v>
      </c>
      <c r="G40" s="350">
        <v>0</v>
      </c>
      <c r="H40" s="350">
        <v>0</v>
      </c>
      <c r="I40" s="350">
        <v>0</v>
      </c>
      <c r="J40" s="350">
        <v>0</v>
      </c>
      <c r="K40" s="350">
        <v>402.78487999999999</v>
      </c>
      <c r="L40" s="350">
        <v>0</v>
      </c>
      <c r="M40" s="350">
        <v>0</v>
      </c>
      <c r="N40" s="350">
        <v>0</v>
      </c>
      <c r="O40" s="350">
        <v>0</v>
      </c>
      <c r="P40" s="350">
        <v>0</v>
      </c>
      <c r="Q40" s="350">
        <v>0</v>
      </c>
      <c r="R40" s="350">
        <v>0</v>
      </c>
      <c r="S40" s="350">
        <v>6781.5909399999991</v>
      </c>
      <c r="T40" s="350">
        <v>0</v>
      </c>
      <c r="U40" s="350">
        <v>0</v>
      </c>
      <c r="V40" s="350">
        <v>63735.979509999997</v>
      </c>
      <c r="W40" s="350">
        <v>0</v>
      </c>
      <c r="X40" s="350">
        <v>0</v>
      </c>
      <c r="Y40" s="350">
        <v>70920.355329999991</v>
      </c>
    </row>
    <row r="41" spans="1:25" s="342" customFormat="1" ht="12" customHeight="1" x14ac:dyDescent="0.2">
      <c r="A41" s="773" t="s">
        <v>662</v>
      </c>
      <c r="B41" s="348">
        <v>0</v>
      </c>
      <c r="C41" s="348">
        <v>0</v>
      </c>
      <c r="D41" s="348">
        <v>0</v>
      </c>
      <c r="E41" s="348">
        <v>0</v>
      </c>
      <c r="F41" s="348">
        <v>0</v>
      </c>
      <c r="G41" s="348">
        <v>0</v>
      </c>
      <c r="H41" s="348">
        <v>0</v>
      </c>
      <c r="I41" s="348">
        <v>0</v>
      </c>
      <c r="J41" s="348">
        <v>0</v>
      </c>
      <c r="K41" s="348">
        <v>403.82848999999999</v>
      </c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0</v>
      </c>
      <c r="S41" s="348">
        <v>7805.4523899999995</v>
      </c>
      <c r="T41" s="348">
        <v>0</v>
      </c>
      <c r="U41" s="348">
        <v>0</v>
      </c>
      <c r="V41" s="348">
        <v>63374.984109999998</v>
      </c>
      <c r="W41" s="348">
        <v>0</v>
      </c>
      <c r="X41" s="348">
        <v>0</v>
      </c>
      <c r="Y41" s="348">
        <v>71584.264989999996</v>
      </c>
    </row>
    <row r="42" spans="1:25" s="342" customFormat="1" ht="12" customHeight="1" x14ac:dyDescent="0.2">
      <c r="A42" s="773" t="s">
        <v>663</v>
      </c>
      <c r="B42" s="348">
        <v>0</v>
      </c>
      <c r="C42" s="348">
        <v>0</v>
      </c>
      <c r="D42" s="348">
        <v>0</v>
      </c>
      <c r="E42" s="348">
        <v>0</v>
      </c>
      <c r="F42" s="348">
        <v>0</v>
      </c>
      <c r="G42" s="348">
        <v>0</v>
      </c>
      <c r="H42" s="348">
        <v>0</v>
      </c>
      <c r="I42" s="348">
        <v>0</v>
      </c>
      <c r="J42" s="348">
        <v>0</v>
      </c>
      <c r="K42" s="348">
        <v>0</v>
      </c>
      <c r="L42" s="348">
        <v>0</v>
      </c>
      <c r="M42" s="348">
        <v>0</v>
      </c>
      <c r="N42" s="348">
        <v>0</v>
      </c>
      <c r="O42" s="348">
        <v>0</v>
      </c>
      <c r="P42" s="348">
        <v>0</v>
      </c>
      <c r="Q42" s="348">
        <v>0</v>
      </c>
      <c r="R42" s="348">
        <v>0</v>
      </c>
      <c r="S42" s="348">
        <v>0</v>
      </c>
      <c r="T42" s="348">
        <v>0</v>
      </c>
      <c r="U42" s="348">
        <v>0</v>
      </c>
      <c r="V42" s="348">
        <v>0</v>
      </c>
      <c r="W42" s="348">
        <v>0</v>
      </c>
      <c r="X42" s="348">
        <v>0</v>
      </c>
      <c r="Y42" s="348">
        <v>0</v>
      </c>
    </row>
    <row r="43" spans="1:25" s="342" customFormat="1" ht="12" customHeight="1" x14ac:dyDescent="0.2">
      <c r="A43" s="773" t="s">
        <v>664</v>
      </c>
      <c r="B43" s="353">
        <v>0</v>
      </c>
      <c r="C43" s="353">
        <v>0</v>
      </c>
      <c r="D43" s="353">
        <v>0</v>
      </c>
      <c r="E43" s="353">
        <v>0</v>
      </c>
      <c r="F43" s="353">
        <v>0</v>
      </c>
      <c r="G43" s="353">
        <v>0</v>
      </c>
      <c r="H43" s="353">
        <v>0</v>
      </c>
      <c r="I43" s="353">
        <v>0</v>
      </c>
      <c r="J43" s="353">
        <v>0</v>
      </c>
      <c r="K43" s="353">
        <v>0</v>
      </c>
      <c r="L43" s="353">
        <v>0</v>
      </c>
      <c r="M43" s="353">
        <v>0</v>
      </c>
      <c r="N43" s="353">
        <v>0</v>
      </c>
      <c r="O43" s="353">
        <v>0</v>
      </c>
      <c r="P43" s="353">
        <v>0</v>
      </c>
      <c r="Q43" s="353">
        <v>0</v>
      </c>
      <c r="R43" s="353">
        <v>0</v>
      </c>
      <c r="S43" s="353">
        <v>38.297139999999665</v>
      </c>
      <c r="T43" s="353">
        <v>0</v>
      </c>
      <c r="U43" s="353">
        <v>0</v>
      </c>
      <c r="V43" s="353">
        <v>0</v>
      </c>
      <c r="W43" s="353">
        <v>0</v>
      </c>
      <c r="X43" s="353">
        <v>0</v>
      </c>
      <c r="Y43" s="353">
        <v>38.297139999999665</v>
      </c>
    </row>
    <row r="44" spans="1:25" s="342" customFormat="1" ht="12" customHeight="1" x14ac:dyDescent="0.2">
      <c r="A44" s="781" t="s">
        <v>145</v>
      </c>
      <c r="B44" s="353">
        <v>0</v>
      </c>
      <c r="C44" s="353">
        <v>0</v>
      </c>
      <c r="D44" s="353">
        <v>0</v>
      </c>
      <c r="E44" s="353">
        <v>0</v>
      </c>
      <c r="F44" s="353">
        <v>0</v>
      </c>
      <c r="G44" s="353">
        <v>0</v>
      </c>
      <c r="H44" s="353">
        <v>0</v>
      </c>
      <c r="I44" s="353">
        <v>0</v>
      </c>
      <c r="J44" s="353">
        <v>0</v>
      </c>
      <c r="K44" s="353">
        <v>0</v>
      </c>
      <c r="L44" s="353">
        <v>0</v>
      </c>
      <c r="M44" s="353">
        <v>0</v>
      </c>
      <c r="N44" s="353">
        <v>0</v>
      </c>
      <c r="O44" s="353">
        <v>0</v>
      </c>
      <c r="P44" s="353">
        <v>0</v>
      </c>
      <c r="Q44" s="353">
        <v>0</v>
      </c>
      <c r="R44" s="353">
        <v>0</v>
      </c>
      <c r="S44" s="353">
        <v>0</v>
      </c>
      <c r="T44" s="353">
        <v>0</v>
      </c>
      <c r="U44" s="353">
        <v>0</v>
      </c>
      <c r="V44" s="353">
        <v>0</v>
      </c>
      <c r="W44" s="353">
        <v>0</v>
      </c>
      <c r="X44" s="353">
        <v>0</v>
      </c>
      <c r="Y44" s="348">
        <v>0</v>
      </c>
    </row>
    <row r="45" spans="1:25" s="342" customFormat="1" ht="12" customHeight="1" x14ac:dyDescent="0.2">
      <c r="A45" s="781" t="s">
        <v>146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O45" s="348">
        <v>0</v>
      </c>
      <c r="P45" s="348">
        <v>0</v>
      </c>
      <c r="Q45" s="348">
        <v>0</v>
      </c>
      <c r="R45" s="348">
        <v>0</v>
      </c>
      <c r="S45" s="348">
        <v>0</v>
      </c>
      <c r="T45" s="348">
        <v>0</v>
      </c>
      <c r="U45" s="348">
        <v>0</v>
      </c>
      <c r="V45" s="348">
        <v>5.7773999999999992</v>
      </c>
      <c r="W45" s="348">
        <v>0</v>
      </c>
      <c r="X45" s="348">
        <v>0</v>
      </c>
      <c r="Y45" s="348">
        <v>5.7773999999999992</v>
      </c>
    </row>
    <row r="46" spans="1:25" s="342" customFormat="1" ht="12" customHeight="1" x14ac:dyDescent="0.2">
      <c r="A46" s="781" t="s">
        <v>147</v>
      </c>
      <c r="B46" s="348">
        <v>0</v>
      </c>
      <c r="C46" s="348">
        <v>0</v>
      </c>
      <c r="D46" s="348">
        <v>0</v>
      </c>
      <c r="E46" s="348">
        <v>0</v>
      </c>
      <c r="F46" s="348">
        <v>0</v>
      </c>
      <c r="G46" s="348">
        <v>0</v>
      </c>
      <c r="H46" s="348">
        <v>0</v>
      </c>
      <c r="I46" s="348">
        <v>0</v>
      </c>
      <c r="J46" s="348">
        <v>0</v>
      </c>
      <c r="K46" s="348">
        <v>-1.0436099999999999</v>
      </c>
      <c r="L46" s="348">
        <v>0</v>
      </c>
      <c r="M46" s="348">
        <v>0</v>
      </c>
      <c r="N46" s="348">
        <v>0</v>
      </c>
      <c r="O46" s="348">
        <v>0</v>
      </c>
      <c r="P46" s="348">
        <v>0</v>
      </c>
      <c r="Q46" s="348">
        <v>0</v>
      </c>
      <c r="R46" s="348">
        <v>0</v>
      </c>
      <c r="S46" s="348">
        <v>-1062.15859</v>
      </c>
      <c r="T46" s="348">
        <v>0</v>
      </c>
      <c r="U46" s="348">
        <v>0</v>
      </c>
      <c r="V46" s="348">
        <v>73.930549999999997</v>
      </c>
      <c r="W46" s="348">
        <v>0</v>
      </c>
      <c r="X46" s="348">
        <v>0</v>
      </c>
      <c r="Y46" s="348">
        <v>-989.27164999999991</v>
      </c>
    </row>
    <row r="47" spans="1:25" s="342" customFormat="1" ht="12" customHeight="1" x14ac:dyDescent="0.2">
      <c r="A47" s="781" t="s">
        <v>148</v>
      </c>
      <c r="B47" s="348">
        <v>0</v>
      </c>
      <c r="C47" s="348">
        <v>0</v>
      </c>
      <c r="D47" s="348">
        <v>0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0</v>
      </c>
      <c r="L47" s="348">
        <v>0</v>
      </c>
      <c r="M47" s="348">
        <v>0</v>
      </c>
      <c r="N47" s="348">
        <v>0</v>
      </c>
      <c r="O47" s="348">
        <v>0</v>
      </c>
      <c r="P47" s="348">
        <v>0</v>
      </c>
      <c r="Q47" s="348">
        <v>0</v>
      </c>
      <c r="R47" s="348">
        <v>0</v>
      </c>
      <c r="S47" s="348">
        <v>0</v>
      </c>
      <c r="T47" s="348">
        <v>0</v>
      </c>
      <c r="U47" s="348">
        <v>0</v>
      </c>
      <c r="V47" s="348">
        <v>281.28745000000004</v>
      </c>
      <c r="W47" s="348">
        <v>0</v>
      </c>
      <c r="X47" s="348">
        <v>0</v>
      </c>
      <c r="Y47" s="348">
        <v>281.28745000000004</v>
      </c>
    </row>
    <row r="48" spans="1:25" s="342" customFormat="1" ht="12" customHeight="1" x14ac:dyDescent="0.2">
      <c r="A48" s="781"/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</row>
    <row r="49" spans="1:25" s="345" customFormat="1" ht="12" customHeight="1" x14ac:dyDescent="0.2">
      <c r="A49" s="1391" t="s">
        <v>90</v>
      </c>
      <c r="B49" s="1392">
        <v>0</v>
      </c>
      <c r="C49" s="1392">
        <v>0</v>
      </c>
      <c r="D49" s="1392">
        <v>3471.3582899999983</v>
      </c>
      <c r="E49" s="1392">
        <v>0</v>
      </c>
      <c r="F49" s="1392">
        <v>0</v>
      </c>
      <c r="G49" s="1392">
        <v>0</v>
      </c>
      <c r="H49" s="1392">
        <v>116.23911999999999</v>
      </c>
      <c r="I49" s="1392">
        <v>0</v>
      </c>
      <c r="J49" s="1392">
        <v>0</v>
      </c>
      <c r="K49" s="1392">
        <v>9.2859999999999996</v>
      </c>
      <c r="L49" s="1392">
        <v>31667.338379999997</v>
      </c>
      <c r="M49" s="1392">
        <v>4123.8688500000007</v>
      </c>
      <c r="N49" s="1392">
        <v>0</v>
      </c>
      <c r="O49" s="1392">
        <v>0</v>
      </c>
      <c r="P49" s="1392">
        <v>23.713729999999998</v>
      </c>
      <c r="Q49" s="1392">
        <v>17446.630210000003</v>
      </c>
      <c r="R49" s="1392">
        <v>0</v>
      </c>
      <c r="S49" s="1392">
        <v>294.96093000000019</v>
      </c>
      <c r="T49" s="1392">
        <v>3462.1376599999999</v>
      </c>
      <c r="U49" s="1392">
        <v>0</v>
      </c>
      <c r="V49" s="1392">
        <v>0</v>
      </c>
      <c r="W49" s="1392">
        <v>940.827</v>
      </c>
      <c r="X49" s="1392">
        <v>0</v>
      </c>
      <c r="Y49" s="1392">
        <v>61556.36017</v>
      </c>
    </row>
    <row r="50" spans="1:25" s="342" customFormat="1" ht="12" customHeight="1" x14ac:dyDescent="0.2">
      <c r="A50" s="773" t="s">
        <v>662</v>
      </c>
      <c r="B50" s="348">
        <v>0</v>
      </c>
      <c r="C50" s="348">
        <v>0</v>
      </c>
      <c r="D50" s="348">
        <v>64.951779999999999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8300.5139999999992</v>
      </c>
      <c r="M50" s="348">
        <v>6.2465200000000003</v>
      </c>
      <c r="N50" s="348">
        <v>0</v>
      </c>
      <c r="O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102.57424</v>
      </c>
      <c r="U50" s="348">
        <v>0</v>
      </c>
      <c r="V50" s="348">
        <v>0</v>
      </c>
      <c r="W50" s="348">
        <v>0</v>
      </c>
      <c r="X50" s="348">
        <v>0</v>
      </c>
      <c r="Y50" s="348">
        <v>8474.2865399999991</v>
      </c>
    </row>
    <row r="51" spans="1:25" s="342" customFormat="1" ht="12" customHeight="1" x14ac:dyDescent="0.2">
      <c r="A51" s="773" t="s">
        <v>663</v>
      </c>
      <c r="B51" s="348">
        <v>0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O51" s="348">
        <v>0</v>
      </c>
      <c r="P51" s="348">
        <v>0</v>
      </c>
      <c r="Q51" s="348">
        <v>17185.20882</v>
      </c>
      <c r="R51" s="348">
        <v>0</v>
      </c>
      <c r="S51" s="348">
        <v>0</v>
      </c>
      <c r="T51" s="348">
        <v>3352.6376</v>
      </c>
      <c r="U51" s="348">
        <v>0</v>
      </c>
      <c r="V51" s="348">
        <v>0</v>
      </c>
      <c r="W51" s="348">
        <v>0</v>
      </c>
      <c r="X51" s="348">
        <v>0</v>
      </c>
      <c r="Y51" s="348">
        <v>20537.846420000002</v>
      </c>
    </row>
    <row r="52" spans="1:25" s="342" customFormat="1" ht="12" customHeight="1" x14ac:dyDescent="0.2">
      <c r="A52" s="773" t="s">
        <v>664</v>
      </c>
      <c r="B52" s="348">
        <v>0</v>
      </c>
      <c r="C52" s="348">
        <v>0</v>
      </c>
      <c r="D52" s="348">
        <v>3210.5635199999983</v>
      </c>
      <c r="E52" s="348">
        <v>0</v>
      </c>
      <c r="F52" s="348">
        <v>0</v>
      </c>
      <c r="G52" s="348">
        <v>0</v>
      </c>
      <c r="H52" s="348">
        <v>116.68639999999999</v>
      </c>
      <c r="I52" s="348">
        <v>0</v>
      </c>
      <c r="J52" s="348">
        <v>0</v>
      </c>
      <c r="K52" s="348">
        <v>0</v>
      </c>
      <c r="L52" s="348">
        <v>22297.93909</v>
      </c>
      <c r="M52" s="348">
        <v>3710.5274000000004</v>
      </c>
      <c r="N52" s="348">
        <v>0</v>
      </c>
      <c r="O52" s="348">
        <v>0</v>
      </c>
      <c r="P52" s="348">
        <v>23.713729999999998</v>
      </c>
      <c r="Q52" s="348">
        <v>0</v>
      </c>
      <c r="R52" s="348">
        <v>0</v>
      </c>
      <c r="S52" s="348">
        <v>302.4075000000002</v>
      </c>
      <c r="T52" s="348">
        <v>0</v>
      </c>
      <c r="U52" s="348">
        <v>0</v>
      </c>
      <c r="V52" s="348">
        <v>0</v>
      </c>
      <c r="W52" s="348">
        <v>940.827</v>
      </c>
      <c r="X52" s="348">
        <v>0</v>
      </c>
      <c r="Y52" s="348">
        <v>30602.664639999999</v>
      </c>
    </row>
    <row r="53" spans="1:25" s="342" customFormat="1" ht="12" customHeight="1" x14ac:dyDescent="0.2">
      <c r="A53" s="781" t="s">
        <v>145</v>
      </c>
      <c r="B53" s="348">
        <v>0</v>
      </c>
      <c r="C53" s="348">
        <v>0</v>
      </c>
      <c r="D53" s="348">
        <v>6.3826700000000001</v>
      </c>
      <c r="E53" s="348">
        <v>0</v>
      </c>
      <c r="F53" s="348">
        <v>0</v>
      </c>
      <c r="G53" s="348">
        <v>0</v>
      </c>
      <c r="H53" s="348">
        <v>0</v>
      </c>
      <c r="I53" s="348">
        <v>0</v>
      </c>
      <c r="J53" s="348">
        <v>0</v>
      </c>
      <c r="K53" s="348">
        <v>0</v>
      </c>
      <c r="L53" s="348">
        <v>0</v>
      </c>
      <c r="M53" s="348">
        <v>43.415550000000003</v>
      </c>
      <c r="N53" s="348">
        <v>0</v>
      </c>
      <c r="O53" s="348">
        <v>0</v>
      </c>
      <c r="P53" s="348">
        <v>0</v>
      </c>
      <c r="Q53" s="348">
        <v>177.57554999999999</v>
      </c>
      <c r="R53" s="348">
        <v>0</v>
      </c>
      <c r="S53" s="348">
        <v>0</v>
      </c>
      <c r="T53" s="348">
        <v>6.9258199999999999</v>
      </c>
      <c r="U53" s="348">
        <v>0</v>
      </c>
      <c r="V53" s="348">
        <v>0</v>
      </c>
      <c r="W53" s="348">
        <v>0</v>
      </c>
      <c r="X53" s="348">
        <v>0</v>
      </c>
      <c r="Y53" s="348">
        <v>234.29958999999997</v>
      </c>
    </row>
    <row r="54" spans="1:25" s="342" customFormat="1" ht="12" customHeight="1" x14ac:dyDescent="0.2">
      <c r="A54" s="781" t="s">
        <v>146</v>
      </c>
      <c r="B54" s="348">
        <v>0</v>
      </c>
      <c r="C54" s="348">
        <v>0</v>
      </c>
      <c r="D54" s="348">
        <v>4.8605400000000021</v>
      </c>
      <c r="E54" s="348">
        <v>0</v>
      </c>
      <c r="F54" s="348">
        <v>0</v>
      </c>
      <c r="G54" s="348">
        <v>0</v>
      </c>
      <c r="H54" s="348">
        <v>0</v>
      </c>
      <c r="I54" s="348">
        <v>0</v>
      </c>
      <c r="J54" s="348">
        <v>0</v>
      </c>
      <c r="K54" s="348">
        <v>0</v>
      </c>
      <c r="L54" s="348">
        <v>0</v>
      </c>
      <c r="M54" s="348">
        <v>18.822140000000001</v>
      </c>
      <c r="N54" s="348">
        <v>0</v>
      </c>
      <c r="O54" s="348">
        <v>0</v>
      </c>
      <c r="P54" s="348">
        <v>0</v>
      </c>
      <c r="Q54" s="348">
        <v>83.845839999999995</v>
      </c>
      <c r="R54" s="348">
        <v>0</v>
      </c>
      <c r="S54" s="348">
        <v>0</v>
      </c>
      <c r="T54" s="348">
        <v>0</v>
      </c>
      <c r="U54" s="348">
        <v>0</v>
      </c>
      <c r="V54" s="348">
        <v>0</v>
      </c>
      <c r="W54" s="348">
        <v>0</v>
      </c>
      <c r="X54" s="348">
        <v>0</v>
      </c>
      <c r="Y54" s="348">
        <v>107.52852</v>
      </c>
    </row>
    <row r="55" spans="1:25" s="342" customFormat="1" ht="12" customHeight="1" x14ac:dyDescent="0.2">
      <c r="A55" s="781" t="s">
        <v>147</v>
      </c>
      <c r="B55" s="348">
        <v>0</v>
      </c>
      <c r="C55" s="348">
        <v>0</v>
      </c>
      <c r="D55" s="348">
        <v>184.59978000000001</v>
      </c>
      <c r="E55" s="348">
        <v>0</v>
      </c>
      <c r="F55" s="348">
        <v>0</v>
      </c>
      <c r="G55" s="348">
        <v>0</v>
      </c>
      <c r="H55" s="348">
        <v>-0.44727999999999996</v>
      </c>
      <c r="I55" s="348">
        <v>0</v>
      </c>
      <c r="J55" s="348">
        <v>0</v>
      </c>
      <c r="K55" s="348">
        <v>0</v>
      </c>
      <c r="L55" s="348">
        <v>1068.8852899999999</v>
      </c>
      <c r="M55" s="348">
        <v>151.26535999999999</v>
      </c>
      <c r="N55" s="348">
        <v>0</v>
      </c>
      <c r="O55" s="348">
        <v>0</v>
      </c>
      <c r="P55" s="348">
        <v>0</v>
      </c>
      <c r="Q55" s="348">
        <v>0</v>
      </c>
      <c r="R55" s="348">
        <v>0</v>
      </c>
      <c r="S55" s="348">
        <v>-7.4465699999999995</v>
      </c>
      <c r="T55" s="348">
        <v>0</v>
      </c>
      <c r="U55" s="348">
        <v>0</v>
      </c>
      <c r="V55" s="348">
        <v>0</v>
      </c>
      <c r="W55" s="348">
        <v>0</v>
      </c>
      <c r="X55" s="348">
        <v>0</v>
      </c>
      <c r="Y55" s="348">
        <v>1396.8565799999997</v>
      </c>
    </row>
    <row r="56" spans="1:25" s="342" customFormat="1" ht="12" customHeight="1" x14ac:dyDescent="0.2">
      <c r="A56" s="781" t="s">
        <v>148</v>
      </c>
      <c r="B56" s="348">
        <v>0</v>
      </c>
      <c r="C56" s="348">
        <v>0</v>
      </c>
      <c r="D56" s="348">
        <v>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9.2859999999999996</v>
      </c>
      <c r="L56" s="348">
        <v>0</v>
      </c>
      <c r="M56" s="348">
        <v>193.59188</v>
      </c>
      <c r="N56" s="348">
        <v>0</v>
      </c>
      <c r="O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202.87788</v>
      </c>
    </row>
    <row r="57" spans="1:25" s="342" customFormat="1" ht="12" customHeight="1" x14ac:dyDescent="0.2">
      <c r="A57" s="781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</row>
    <row r="58" spans="1:25" s="345" customFormat="1" ht="12" customHeight="1" x14ac:dyDescent="0.2">
      <c r="A58" s="1391" t="s">
        <v>91</v>
      </c>
      <c r="B58" s="1392">
        <v>0</v>
      </c>
      <c r="C58" s="1392">
        <v>0</v>
      </c>
      <c r="D58" s="1392">
        <v>0</v>
      </c>
      <c r="E58" s="1392">
        <v>0</v>
      </c>
      <c r="F58" s="1392">
        <v>0</v>
      </c>
      <c r="G58" s="1392">
        <v>0</v>
      </c>
      <c r="H58" s="1392">
        <v>0</v>
      </c>
      <c r="I58" s="1392">
        <v>0</v>
      </c>
      <c r="J58" s="1392">
        <v>0</v>
      </c>
      <c r="K58" s="1392">
        <v>0</v>
      </c>
      <c r="L58" s="1392">
        <v>0</v>
      </c>
      <c r="M58" s="1392">
        <v>0</v>
      </c>
      <c r="N58" s="1392">
        <v>0</v>
      </c>
      <c r="O58" s="1392">
        <v>0</v>
      </c>
      <c r="P58" s="1392">
        <v>0</v>
      </c>
      <c r="Q58" s="1392">
        <v>0</v>
      </c>
      <c r="R58" s="1392">
        <v>0</v>
      </c>
      <c r="S58" s="1392">
        <v>0</v>
      </c>
      <c r="T58" s="1392">
        <v>0</v>
      </c>
      <c r="U58" s="1392">
        <v>0</v>
      </c>
      <c r="V58" s="1392">
        <v>0</v>
      </c>
      <c r="W58" s="1392">
        <v>0</v>
      </c>
      <c r="X58" s="1392">
        <v>0</v>
      </c>
      <c r="Y58" s="1392">
        <v>0</v>
      </c>
    </row>
    <row r="59" spans="1:25" s="342" customFormat="1" ht="12" customHeight="1" x14ac:dyDescent="0.2">
      <c r="A59" s="773" t="s">
        <v>662</v>
      </c>
      <c r="B59" s="348">
        <v>0</v>
      </c>
      <c r="C59" s="348">
        <v>0</v>
      </c>
      <c r="D59" s="348">
        <v>0</v>
      </c>
      <c r="E59" s="348">
        <v>0</v>
      </c>
      <c r="F59" s="348">
        <v>0</v>
      </c>
      <c r="G59" s="348">
        <v>0</v>
      </c>
      <c r="H59" s="348">
        <v>0</v>
      </c>
      <c r="I59" s="348">
        <v>0</v>
      </c>
      <c r="J59" s="348">
        <v>0</v>
      </c>
      <c r="K59" s="348">
        <v>0</v>
      </c>
      <c r="L59" s="348">
        <v>0</v>
      </c>
      <c r="M59" s="348">
        <v>0</v>
      </c>
      <c r="N59" s="348">
        <v>0</v>
      </c>
      <c r="O59" s="348">
        <v>0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0</v>
      </c>
      <c r="W59" s="348">
        <v>0</v>
      </c>
      <c r="X59" s="348">
        <v>0</v>
      </c>
      <c r="Y59" s="348">
        <v>0</v>
      </c>
    </row>
    <row r="60" spans="1:25" s="342" customFormat="1" ht="12" customHeight="1" x14ac:dyDescent="0.2">
      <c r="A60" s="773" t="s">
        <v>663</v>
      </c>
      <c r="B60" s="348">
        <v>0</v>
      </c>
      <c r="C60" s="348">
        <v>0</v>
      </c>
      <c r="D60" s="348">
        <v>0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0</v>
      </c>
      <c r="N60" s="348">
        <v>0</v>
      </c>
      <c r="O60" s="348">
        <v>0</v>
      </c>
      <c r="P60" s="348">
        <v>0</v>
      </c>
      <c r="Q60" s="348">
        <v>0</v>
      </c>
      <c r="R60" s="348">
        <v>0</v>
      </c>
      <c r="S60" s="348">
        <v>0</v>
      </c>
      <c r="T60" s="348">
        <v>0</v>
      </c>
      <c r="U60" s="348">
        <v>0</v>
      </c>
      <c r="V60" s="348">
        <v>0</v>
      </c>
      <c r="W60" s="348">
        <v>0</v>
      </c>
      <c r="X60" s="348">
        <v>0</v>
      </c>
      <c r="Y60" s="348">
        <v>0</v>
      </c>
    </row>
    <row r="61" spans="1:25" s="342" customFormat="1" ht="12" customHeight="1" x14ac:dyDescent="0.2">
      <c r="A61" s="773" t="s">
        <v>664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O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</row>
    <row r="62" spans="1:25" s="342" customFormat="1" ht="12" customHeight="1" x14ac:dyDescent="0.2">
      <c r="A62" s="781" t="s">
        <v>145</v>
      </c>
      <c r="B62" s="348">
        <v>0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>
        <v>0</v>
      </c>
      <c r="X62" s="348">
        <v>0</v>
      </c>
      <c r="Y62" s="348">
        <v>0</v>
      </c>
    </row>
    <row r="63" spans="1:25" s="342" customFormat="1" ht="12" customHeight="1" x14ac:dyDescent="0.2">
      <c r="A63" s="781" t="s">
        <v>146</v>
      </c>
      <c r="B63" s="348">
        <v>0</v>
      </c>
      <c r="C63" s="348">
        <v>0</v>
      </c>
      <c r="D63" s="348">
        <v>0</v>
      </c>
      <c r="E63" s="348">
        <v>0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0</v>
      </c>
      <c r="N63" s="348">
        <v>0</v>
      </c>
      <c r="O63" s="348">
        <v>0</v>
      </c>
      <c r="P63" s="348">
        <v>0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>
        <v>0</v>
      </c>
      <c r="X63" s="348">
        <v>0</v>
      </c>
      <c r="Y63" s="348">
        <v>0</v>
      </c>
    </row>
    <row r="64" spans="1:25" s="342" customFormat="1" ht="12" customHeight="1" x14ac:dyDescent="0.2">
      <c r="A64" s="781" t="s">
        <v>147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0</v>
      </c>
    </row>
    <row r="65" spans="1:25" s="342" customFormat="1" ht="12" customHeight="1" x14ac:dyDescent="0.2">
      <c r="A65" s="781" t="s">
        <v>148</v>
      </c>
      <c r="B65" s="348">
        <v>0</v>
      </c>
      <c r="C65" s="348">
        <v>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0</v>
      </c>
      <c r="O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>
        <v>0</v>
      </c>
      <c r="X65" s="348">
        <v>0</v>
      </c>
      <c r="Y65" s="348">
        <v>0</v>
      </c>
    </row>
    <row r="66" spans="1:25" s="342" customFormat="1" ht="12" customHeight="1" x14ac:dyDescent="0.2">
      <c r="A66" s="781"/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</row>
    <row r="67" spans="1:25" s="345" customFormat="1" ht="12" customHeight="1" x14ac:dyDescent="0.2">
      <c r="A67" s="1391" t="s">
        <v>92</v>
      </c>
      <c r="B67" s="1392">
        <v>0</v>
      </c>
      <c r="C67" s="1392">
        <v>0</v>
      </c>
      <c r="D67" s="1392">
        <v>0</v>
      </c>
      <c r="E67" s="1392">
        <v>0</v>
      </c>
      <c r="F67" s="1392">
        <v>0</v>
      </c>
      <c r="G67" s="1392">
        <v>0</v>
      </c>
      <c r="H67" s="1392">
        <v>0</v>
      </c>
      <c r="I67" s="1392">
        <v>0</v>
      </c>
      <c r="J67" s="1392">
        <v>0</v>
      </c>
      <c r="K67" s="1392">
        <v>0</v>
      </c>
      <c r="L67" s="1392">
        <v>0</v>
      </c>
      <c r="M67" s="1392">
        <v>0</v>
      </c>
      <c r="N67" s="1392">
        <v>0</v>
      </c>
      <c r="O67" s="1392">
        <v>0</v>
      </c>
      <c r="P67" s="1392">
        <v>0</v>
      </c>
      <c r="Q67" s="1392">
        <v>12.84426</v>
      </c>
      <c r="R67" s="1392">
        <v>0</v>
      </c>
      <c r="S67" s="1392">
        <v>0</v>
      </c>
      <c r="T67" s="1392">
        <v>0</v>
      </c>
      <c r="U67" s="1392">
        <v>0</v>
      </c>
      <c r="V67" s="1392">
        <v>0</v>
      </c>
      <c r="W67" s="1392">
        <v>0</v>
      </c>
      <c r="X67" s="1392">
        <v>0</v>
      </c>
      <c r="Y67" s="1392">
        <v>12.84426</v>
      </c>
    </row>
    <row r="68" spans="1:25" s="342" customFormat="1" ht="12" customHeight="1" x14ac:dyDescent="0.2">
      <c r="A68" s="773" t="s">
        <v>662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O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</row>
    <row r="69" spans="1:25" s="342" customFormat="1" ht="12" customHeight="1" x14ac:dyDescent="0.2">
      <c r="A69" s="773" t="s">
        <v>663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</row>
    <row r="70" spans="1:25" s="342" customFormat="1" ht="12" customHeight="1" x14ac:dyDescent="0.2">
      <c r="A70" s="773" t="s">
        <v>664</v>
      </c>
      <c r="B70" s="348">
        <v>0</v>
      </c>
      <c r="C70" s="348">
        <v>0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>
        <v>0</v>
      </c>
      <c r="X70" s="348">
        <v>0</v>
      </c>
      <c r="Y70" s="348">
        <v>0</v>
      </c>
    </row>
    <row r="71" spans="1:25" s="342" customFormat="1" ht="12" customHeight="1" x14ac:dyDescent="0.2">
      <c r="A71" s="781" t="s">
        <v>145</v>
      </c>
      <c r="B71" s="348">
        <v>0</v>
      </c>
      <c r="C71" s="348">
        <v>0</v>
      </c>
      <c r="D71" s="348">
        <v>0</v>
      </c>
      <c r="E71" s="348">
        <v>0</v>
      </c>
      <c r="F71" s="348">
        <v>0</v>
      </c>
      <c r="G71" s="348">
        <v>0</v>
      </c>
      <c r="H71" s="348">
        <v>0</v>
      </c>
      <c r="I71" s="348">
        <v>0</v>
      </c>
      <c r="J71" s="348">
        <v>0</v>
      </c>
      <c r="K71" s="348">
        <v>0</v>
      </c>
      <c r="L71" s="348">
        <v>0</v>
      </c>
      <c r="M71" s="348">
        <v>0</v>
      </c>
      <c r="N71" s="348">
        <v>0</v>
      </c>
      <c r="O71" s="348">
        <v>0</v>
      </c>
      <c r="P71" s="348">
        <v>0</v>
      </c>
      <c r="Q71" s="348">
        <v>12.84426</v>
      </c>
      <c r="R71" s="348">
        <v>0</v>
      </c>
      <c r="S71" s="348">
        <v>0</v>
      </c>
      <c r="T71" s="348">
        <v>0</v>
      </c>
      <c r="U71" s="348">
        <v>0</v>
      </c>
      <c r="V71" s="348">
        <v>0</v>
      </c>
      <c r="W71" s="348">
        <v>0</v>
      </c>
      <c r="X71" s="348">
        <v>0</v>
      </c>
      <c r="Y71" s="348">
        <v>12.84426</v>
      </c>
    </row>
    <row r="72" spans="1:25" s="342" customFormat="1" ht="12" customHeight="1" x14ac:dyDescent="0.2">
      <c r="A72" s="781" t="s">
        <v>146</v>
      </c>
      <c r="B72" s="348">
        <v>0</v>
      </c>
      <c r="C72" s="348">
        <v>0</v>
      </c>
      <c r="D72" s="348">
        <v>0</v>
      </c>
      <c r="E72" s="348">
        <v>0</v>
      </c>
      <c r="F72" s="348">
        <v>0</v>
      </c>
      <c r="G72" s="348">
        <v>0</v>
      </c>
      <c r="H72" s="348">
        <v>0</v>
      </c>
      <c r="I72" s="348">
        <v>0</v>
      </c>
      <c r="J72" s="348">
        <v>0</v>
      </c>
      <c r="K72" s="348">
        <v>0</v>
      </c>
      <c r="L72" s="348">
        <v>0</v>
      </c>
      <c r="M72" s="348">
        <v>0</v>
      </c>
      <c r="N72" s="348">
        <v>0</v>
      </c>
      <c r="O72" s="348">
        <v>0</v>
      </c>
      <c r="P72" s="348">
        <v>0</v>
      </c>
      <c r="Q72" s="348">
        <v>0</v>
      </c>
      <c r="R72" s="348">
        <v>0</v>
      </c>
      <c r="S72" s="348">
        <v>0</v>
      </c>
      <c r="T72" s="348">
        <v>0</v>
      </c>
      <c r="U72" s="348">
        <v>0</v>
      </c>
      <c r="V72" s="348">
        <v>0</v>
      </c>
      <c r="W72" s="348">
        <v>0</v>
      </c>
      <c r="X72" s="348">
        <v>0</v>
      </c>
      <c r="Y72" s="348">
        <v>0</v>
      </c>
    </row>
    <row r="73" spans="1:25" s="342" customFormat="1" ht="12" customHeight="1" x14ac:dyDescent="0.2">
      <c r="A73" s="781" t="s">
        <v>147</v>
      </c>
      <c r="B73" s="348">
        <v>0</v>
      </c>
      <c r="C73" s="348">
        <v>0</v>
      </c>
      <c r="D73" s="348">
        <v>0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0</v>
      </c>
      <c r="N73" s="348">
        <v>0</v>
      </c>
      <c r="O73" s="348">
        <v>0</v>
      </c>
      <c r="P73" s="348">
        <v>0</v>
      </c>
      <c r="Q73" s="348">
        <v>0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>
        <v>0</v>
      </c>
      <c r="X73" s="348">
        <v>0</v>
      </c>
      <c r="Y73" s="348">
        <v>0</v>
      </c>
    </row>
    <row r="74" spans="1:25" s="342" customFormat="1" ht="12" customHeight="1" x14ac:dyDescent="0.2">
      <c r="A74" s="781" t="s">
        <v>148</v>
      </c>
      <c r="B74" s="348">
        <v>0</v>
      </c>
      <c r="C74" s="348">
        <v>0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O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0</v>
      </c>
    </row>
    <row r="75" spans="1:25" s="342" customFormat="1" ht="12" customHeight="1" x14ac:dyDescent="0.2">
      <c r="A75" s="781"/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</row>
    <row r="76" spans="1:25" s="345" customFormat="1" ht="12" customHeight="1" x14ac:dyDescent="0.2">
      <c r="A76" s="1391" t="s">
        <v>93</v>
      </c>
      <c r="B76" s="1392">
        <v>0</v>
      </c>
      <c r="C76" s="1392">
        <v>0</v>
      </c>
      <c r="D76" s="1392">
        <v>0</v>
      </c>
      <c r="E76" s="1392">
        <v>0</v>
      </c>
      <c r="F76" s="1392">
        <v>0</v>
      </c>
      <c r="G76" s="1392">
        <v>0</v>
      </c>
      <c r="H76" s="1392">
        <v>0</v>
      </c>
      <c r="I76" s="1392">
        <v>0</v>
      </c>
      <c r="J76" s="1392">
        <v>0</v>
      </c>
      <c r="K76" s="1392">
        <v>0</v>
      </c>
      <c r="L76" s="1392">
        <v>0</v>
      </c>
      <c r="M76" s="1392">
        <v>0</v>
      </c>
      <c r="N76" s="1392">
        <v>0</v>
      </c>
      <c r="O76" s="1392">
        <v>0</v>
      </c>
      <c r="P76" s="1392">
        <v>0</v>
      </c>
      <c r="Q76" s="1392">
        <v>0</v>
      </c>
      <c r="R76" s="1392">
        <v>0</v>
      </c>
      <c r="S76" s="1392">
        <v>0</v>
      </c>
      <c r="T76" s="1392">
        <v>0</v>
      </c>
      <c r="U76" s="1392">
        <v>0</v>
      </c>
      <c r="V76" s="1392">
        <v>0</v>
      </c>
      <c r="W76" s="1392">
        <v>0</v>
      </c>
      <c r="X76" s="1392">
        <v>0</v>
      </c>
      <c r="Y76" s="1392">
        <v>0</v>
      </c>
    </row>
    <row r="77" spans="1:25" s="342" customFormat="1" ht="12" customHeight="1" x14ac:dyDescent="0.2">
      <c r="A77" s="773" t="s">
        <v>662</v>
      </c>
      <c r="B77" s="348">
        <v>0</v>
      </c>
      <c r="C77" s="348">
        <v>0</v>
      </c>
      <c r="D77" s="348">
        <v>0</v>
      </c>
      <c r="E77" s="348">
        <v>0</v>
      </c>
      <c r="F77" s="348">
        <v>0</v>
      </c>
      <c r="G77" s="348">
        <v>0</v>
      </c>
      <c r="H77" s="348">
        <v>0</v>
      </c>
      <c r="I77" s="348">
        <v>0</v>
      </c>
      <c r="J77" s="348">
        <v>0</v>
      </c>
      <c r="K77" s="348">
        <v>0</v>
      </c>
      <c r="L77" s="348">
        <v>0</v>
      </c>
      <c r="M77" s="348">
        <v>0</v>
      </c>
      <c r="N77" s="348">
        <v>0</v>
      </c>
      <c r="O77" s="348">
        <v>0</v>
      </c>
      <c r="P77" s="348">
        <v>0</v>
      </c>
      <c r="Q77" s="348">
        <v>0</v>
      </c>
      <c r="R77" s="348">
        <v>0</v>
      </c>
      <c r="S77" s="348">
        <v>0</v>
      </c>
      <c r="T77" s="348">
        <v>0</v>
      </c>
      <c r="U77" s="348">
        <v>0</v>
      </c>
      <c r="V77" s="348">
        <v>0</v>
      </c>
      <c r="W77" s="348">
        <v>0</v>
      </c>
      <c r="X77" s="348">
        <v>0</v>
      </c>
      <c r="Y77" s="348">
        <v>0</v>
      </c>
    </row>
    <row r="78" spans="1:25" s="342" customFormat="1" ht="12" customHeight="1" x14ac:dyDescent="0.2">
      <c r="A78" s="773" t="s">
        <v>663</v>
      </c>
      <c r="B78" s="348">
        <v>0</v>
      </c>
      <c r="C78" s="348">
        <v>0</v>
      </c>
      <c r="D78" s="348">
        <v>0</v>
      </c>
      <c r="E78" s="348">
        <v>0</v>
      </c>
      <c r="F78" s="348">
        <v>0</v>
      </c>
      <c r="G78" s="348">
        <v>0</v>
      </c>
      <c r="H78" s="348">
        <v>0</v>
      </c>
      <c r="I78" s="348">
        <v>0</v>
      </c>
      <c r="J78" s="348">
        <v>0</v>
      </c>
      <c r="K78" s="348">
        <v>0</v>
      </c>
      <c r="L78" s="348">
        <v>0</v>
      </c>
      <c r="M78" s="348">
        <v>0</v>
      </c>
      <c r="N78" s="348">
        <v>0</v>
      </c>
      <c r="O78" s="348">
        <v>0</v>
      </c>
      <c r="P78" s="348">
        <v>0</v>
      </c>
      <c r="Q78" s="348">
        <v>0</v>
      </c>
      <c r="R78" s="348">
        <v>0</v>
      </c>
      <c r="S78" s="348">
        <v>0</v>
      </c>
      <c r="T78" s="348">
        <v>0</v>
      </c>
      <c r="U78" s="348">
        <v>0</v>
      </c>
      <c r="V78" s="348">
        <v>0</v>
      </c>
      <c r="W78" s="348">
        <v>0</v>
      </c>
      <c r="X78" s="348">
        <v>0</v>
      </c>
      <c r="Y78" s="348">
        <v>0</v>
      </c>
    </row>
    <row r="79" spans="1:25" s="342" customFormat="1" ht="12" customHeight="1" x14ac:dyDescent="0.2">
      <c r="A79" s="773" t="s">
        <v>664</v>
      </c>
      <c r="B79" s="348">
        <v>0</v>
      </c>
      <c r="C79" s="348">
        <v>0</v>
      </c>
      <c r="D79" s="348">
        <v>0</v>
      </c>
      <c r="E79" s="348">
        <v>0</v>
      </c>
      <c r="F79" s="348">
        <v>0</v>
      </c>
      <c r="G79" s="348">
        <v>0</v>
      </c>
      <c r="H79" s="348">
        <v>0</v>
      </c>
      <c r="I79" s="348">
        <v>0</v>
      </c>
      <c r="J79" s="348">
        <v>0</v>
      </c>
      <c r="K79" s="348">
        <v>0</v>
      </c>
      <c r="L79" s="348">
        <v>0</v>
      </c>
      <c r="M79" s="348">
        <v>0</v>
      </c>
      <c r="N79" s="348">
        <v>0</v>
      </c>
      <c r="O79" s="348">
        <v>0</v>
      </c>
      <c r="P79" s="348">
        <v>0</v>
      </c>
      <c r="Q79" s="348">
        <v>0</v>
      </c>
      <c r="R79" s="348">
        <v>0</v>
      </c>
      <c r="S79" s="348">
        <v>0</v>
      </c>
      <c r="T79" s="348">
        <v>0</v>
      </c>
      <c r="U79" s="348">
        <v>0</v>
      </c>
      <c r="V79" s="348">
        <v>0</v>
      </c>
      <c r="W79" s="348">
        <v>0</v>
      </c>
      <c r="X79" s="348">
        <v>0</v>
      </c>
      <c r="Y79" s="348">
        <v>0</v>
      </c>
    </row>
    <row r="80" spans="1:25" s="342" customFormat="1" ht="12" customHeight="1" x14ac:dyDescent="0.2">
      <c r="A80" s="781" t="s">
        <v>145</v>
      </c>
      <c r="B80" s="348">
        <v>0</v>
      </c>
      <c r="C80" s="348">
        <v>0</v>
      </c>
      <c r="D80" s="348">
        <v>0</v>
      </c>
      <c r="E80" s="348">
        <v>0</v>
      </c>
      <c r="F80" s="348">
        <v>0</v>
      </c>
      <c r="G80" s="348">
        <v>0</v>
      </c>
      <c r="H80" s="348">
        <v>0</v>
      </c>
      <c r="I80" s="348">
        <v>0</v>
      </c>
      <c r="J80" s="348">
        <v>0</v>
      </c>
      <c r="K80" s="348">
        <v>0</v>
      </c>
      <c r="L80" s="348">
        <v>0</v>
      </c>
      <c r="M80" s="348">
        <v>0</v>
      </c>
      <c r="N80" s="348">
        <v>0</v>
      </c>
      <c r="O80" s="348">
        <v>0</v>
      </c>
      <c r="P80" s="348">
        <v>0</v>
      </c>
      <c r="Q80" s="348">
        <v>0</v>
      </c>
      <c r="R80" s="348">
        <v>0</v>
      </c>
      <c r="S80" s="348">
        <v>0</v>
      </c>
      <c r="T80" s="348">
        <v>0</v>
      </c>
      <c r="U80" s="348">
        <v>0</v>
      </c>
      <c r="V80" s="348">
        <v>0</v>
      </c>
      <c r="W80" s="348">
        <v>0</v>
      </c>
      <c r="X80" s="348">
        <v>0</v>
      </c>
      <c r="Y80" s="348">
        <v>0</v>
      </c>
    </row>
    <row r="81" spans="1:25" s="342" customFormat="1" ht="12" customHeight="1" x14ac:dyDescent="0.2">
      <c r="A81" s="781" t="s">
        <v>146</v>
      </c>
      <c r="B81" s="348">
        <v>0</v>
      </c>
      <c r="C81" s="348">
        <v>0</v>
      </c>
      <c r="D81" s="348">
        <v>0</v>
      </c>
      <c r="E81" s="348">
        <v>0</v>
      </c>
      <c r="F81" s="348">
        <v>0</v>
      </c>
      <c r="G81" s="348">
        <v>0</v>
      </c>
      <c r="H81" s="348">
        <v>0</v>
      </c>
      <c r="I81" s="348">
        <v>0</v>
      </c>
      <c r="J81" s="348">
        <v>0</v>
      </c>
      <c r="K81" s="348">
        <v>0</v>
      </c>
      <c r="L81" s="348">
        <v>0</v>
      </c>
      <c r="M81" s="348">
        <v>0</v>
      </c>
      <c r="N81" s="348">
        <v>0</v>
      </c>
      <c r="O81" s="348">
        <v>0</v>
      </c>
      <c r="P81" s="348">
        <v>0</v>
      </c>
      <c r="Q81" s="348">
        <v>0</v>
      </c>
      <c r="R81" s="348">
        <v>0</v>
      </c>
      <c r="S81" s="348">
        <v>0</v>
      </c>
      <c r="T81" s="348">
        <v>0</v>
      </c>
      <c r="U81" s="348">
        <v>0</v>
      </c>
      <c r="V81" s="348">
        <v>0</v>
      </c>
      <c r="W81" s="348">
        <v>0</v>
      </c>
      <c r="X81" s="348">
        <v>0</v>
      </c>
      <c r="Y81" s="348">
        <v>0</v>
      </c>
    </row>
    <row r="82" spans="1:25" s="342" customFormat="1" ht="12" customHeight="1" x14ac:dyDescent="0.2">
      <c r="A82" s="781" t="s">
        <v>147</v>
      </c>
      <c r="B82" s="348">
        <v>0</v>
      </c>
      <c r="C82" s="348">
        <v>0</v>
      </c>
      <c r="D82" s="348">
        <v>0</v>
      </c>
      <c r="E82" s="348">
        <v>0</v>
      </c>
      <c r="F82" s="348">
        <v>0</v>
      </c>
      <c r="G82" s="348">
        <v>0</v>
      </c>
      <c r="H82" s="348">
        <v>0</v>
      </c>
      <c r="I82" s="348">
        <v>0</v>
      </c>
      <c r="J82" s="348">
        <v>0</v>
      </c>
      <c r="K82" s="348">
        <v>0</v>
      </c>
      <c r="L82" s="348">
        <v>0</v>
      </c>
      <c r="M82" s="348">
        <v>0</v>
      </c>
      <c r="N82" s="348">
        <v>0</v>
      </c>
      <c r="O82" s="348">
        <v>0</v>
      </c>
      <c r="P82" s="348">
        <v>0</v>
      </c>
      <c r="Q82" s="348">
        <v>0</v>
      </c>
      <c r="R82" s="348">
        <v>0</v>
      </c>
      <c r="S82" s="348">
        <v>0</v>
      </c>
      <c r="T82" s="348">
        <v>0</v>
      </c>
      <c r="U82" s="348">
        <v>0</v>
      </c>
      <c r="V82" s="348">
        <v>0</v>
      </c>
      <c r="W82" s="348">
        <v>0</v>
      </c>
      <c r="X82" s="348">
        <v>0</v>
      </c>
      <c r="Y82" s="348">
        <v>0</v>
      </c>
    </row>
    <row r="83" spans="1:25" s="342" customFormat="1" ht="12" customHeight="1" x14ac:dyDescent="0.2">
      <c r="A83" s="781" t="s">
        <v>148</v>
      </c>
      <c r="B83" s="348">
        <v>0</v>
      </c>
      <c r="C83" s="348">
        <v>0</v>
      </c>
      <c r="D83" s="348">
        <v>0</v>
      </c>
      <c r="E83" s="348">
        <v>0</v>
      </c>
      <c r="F83" s="348">
        <v>0</v>
      </c>
      <c r="G83" s="348">
        <v>0</v>
      </c>
      <c r="H83" s="348">
        <v>0</v>
      </c>
      <c r="I83" s="348">
        <v>0</v>
      </c>
      <c r="J83" s="348">
        <v>0</v>
      </c>
      <c r="K83" s="348">
        <v>0</v>
      </c>
      <c r="L83" s="348">
        <v>0</v>
      </c>
      <c r="M83" s="348">
        <v>0</v>
      </c>
      <c r="N83" s="348">
        <v>0</v>
      </c>
      <c r="O83" s="348">
        <v>0</v>
      </c>
      <c r="P83" s="348">
        <v>0</v>
      </c>
      <c r="Q83" s="348">
        <v>0</v>
      </c>
      <c r="R83" s="348">
        <v>0</v>
      </c>
      <c r="S83" s="348">
        <v>0</v>
      </c>
      <c r="T83" s="348">
        <v>0</v>
      </c>
      <c r="U83" s="348">
        <v>0</v>
      </c>
      <c r="V83" s="348">
        <v>0</v>
      </c>
      <c r="W83" s="348">
        <v>0</v>
      </c>
      <c r="X83" s="348">
        <v>0</v>
      </c>
      <c r="Y83" s="348">
        <v>0</v>
      </c>
    </row>
    <row r="84" spans="1:25" s="342" customFormat="1" ht="12" customHeight="1" x14ac:dyDescent="0.2">
      <c r="A84" s="781"/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  <c r="S84" s="348"/>
      <c r="T84" s="348"/>
      <c r="U84" s="348"/>
      <c r="V84" s="348"/>
      <c r="W84" s="348"/>
      <c r="X84" s="348"/>
      <c r="Y84" s="348"/>
    </row>
    <row r="85" spans="1:25" s="345" customFormat="1" ht="12" customHeight="1" x14ac:dyDescent="0.2">
      <c r="A85" s="1391" t="s">
        <v>94</v>
      </c>
      <c r="B85" s="1392">
        <v>0</v>
      </c>
      <c r="C85" s="1392">
        <v>0</v>
      </c>
      <c r="D85" s="1392">
        <v>0</v>
      </c>
      <c r="E85" s="1392">
        <v>0</v>
      </c>
      <c r="F85" s="1392">
        <v>0</v>
      </c>
      <c r="G85" s="1392">
        <v>0</v>
      </c>
      <c r="H85" s="1392">
        <v>0</v>
      </c>
      <c r="I85" s="1392">
        <v>0</v>
      </c>
      <c r="J85" s="1392">
        <v>0</v>
      </c>
      <c r="K85" s="1392">
        <v>0</v>
      </c>
      <c r="L85" s="1392">
        <v>0</v>
      </c>
      <c r="M85" s="1392">
        <v>0</v>
      </c>
      <c r="N85" s="1392">
        <v>0</v>
      </c>
      <c r="O85" s="1392">
        <v>0</v>
      </c>
      <c r="P85" s="1392">
        <v>0</v>
      </c>
      <c r="Q85" s="1392">
        <v>0</v>
      </c>
      <c r="R85" s="1392">
        <v>0</v>
      </c>
      <c r="S85" s="1392">
        <v>0</v>
      </c>
      <c r="T85" s="1392">
        <v>0</v>
      </c>
      <c r="U85" s="1392">
        <v>0</v>
      </c>
      <c r="V85" s="1392">
        <v>0</v>
      </c>
      <c r="W85" s="1392">
        <v>0</v>
      </c>
      <c r="X85" s="1392">
        <v>0</v>
      </c>
      <c r="Y85" s="1392">
        <v>0</v>
      </c>
    </row>
    <row r="86" spans="1:25" s="342" customFormat="1" ht="12" customHeight="1" x14ac:dyDescent="0.2">
      <c r="A86" s="773" t="s">
        <v>662</v>
      </c>
      <c r="B86" s="348">
        <v>0</v>
      </c>
      <c r="C86" s="348">
        <v>0</v>
      </c>
      <c r="D86" s="348">
        <v>0</v>
      </c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0</v>
      </c>
      <c r="L86" s="348">
        <v>0</v>
      </c>
      <c r="M86" s="348">
        <v>0</v>
      </c>
      <c r="N86" s="348">
        <v>0</v>
      </c>
      <c r="O86" s="348">
        <v>0</v>
      </c>
      <c r="P86" s="348">
        <v>0</v>
      </c>
      <c r="Q86" s="348">
        <v>0</v>
      </c>
      <c r="R86" s="348">
        <v>0</v>
      </c>
      <c r="S86" s="348">
        <v>0</v>
      </c>
      <c r="T86" s="348">
        <v>0</v>
      </c>
      <c r="U86" s="348">
        <v>0</v>
      </c>
      <c r="V86" s="348">
        <v>0</v>
      </c>
      <c r="W86" s="348">
        <v>0</v>
      </c>
      <c r="X86" s="348">
        <v>0</v>
      </c>
      <c r="Y86" s="348">
        <v>0</v>
      </c>
    </row>
    <row r="87" spans="1:25" s="342" customFormat="1" ht="12" customHeight="1" x14ac:dyDescent="0.2">
      <c r="A87" s="773" t="s">
        <v>663</v>
      </c>
      <c r="B87" s="348">
        <v>0</v>
      </c>
      <c r="C87" s="348">
        <v>0</v>
      </c>
      <c r="D87" s="348">
        <v>0</v>
      </c>
      <c r="E87" s="348">
        <v>0</v>
      </c>
      <c r="F87" s="348">
        <v>0</v>
      </c>
      <c r="G87" s="348">
        <v>0</v>
      </c>
      <c r="H87" s="348">
        <v>0</v>
      </c>
      <c r="I87" s="348">
        <v>0</v>
      </c>
      <c r="J87" s="348">
        <v>0</v>
      </c>
      <c r="K87" s="348">
        <v>0</v>
      </c>
      <c r="L87" s="348">
        <v>0</v>
      </c>
      <c r="M87" s="348">
        <v>0</v>
      </c>
      <c r="N87" s="348">
        <v>0</v>
      </c>
      <c r="O87" s="348">
        <v>0</v>
      </c>
      <c r="P87" s="348">
        <v>0</v>
      </c>
      <c r="Q87" s="348">
        <v>0</v>
      </c>
      <c r="R87" s="348">
        <v>0</v>
      </c>
      <c r="S87" s="348">
        <v>0</v>
      </c>
      <c r="T87" s="348">
        <v>0</v>
      </c>
      <c r="U87" s="348">
        <v>0</v>
      </c>
      <c r="V87" s="348">
        <v>0</v>
      </c>
      <c r="W87" s="348">
        <v>0</v>
      </c>
      <c r="X87" s="348">
        <v>0</v>
      </c>
      <c r="Y87" s="348">
        <v>0</v>
      </c>
    </row>
    <row r="88" spans="1:25" s="342" customFormat="1" ht="12" customHeight="1" x14ac:dyDescent="0.2">
      <c r="A88" s="773" t="s">
        <v>664</v>
      </c>
      <c r="B88" s="348">
        <v>0</v>
      </c>
      <c r="C88" s="348">
        <v>0</v>
      </c>
      <c r="D88" s="348">
        <v>0</v>
      </c>
      <c r="E88" s="348">
        <v>0</v>
      </c>
      <c r="F88" s="348">
        <v>0</v>
      </c>
      <c r="G88" s="348">
        <v>0</v>
      </c>
      <c r="H88" s="348">
        <v>0</v>
      </c>
      <c r="I88" s="348">
        <v>0</v>
      </c>
      <c r="J88" s="348">
        <v>0</v>
      </c>
      <c r="K88" s="348">
        <v>0</v>
      </c>
      <c r="L88" s="348">
        <v>0</v>
      </c>
      <c r="M88" s="348">
        <v>0</v>
      </c>
      <c r="N88" s="348">
        <v>0</v>
      </c>
      <c r="O88" s="348">
        <v>0</v>
      </c>
      <c r="P88" s="348">
        <v>0</v>
      </c>
      <c r="Q88" s="348">
        <v>0</v>
      </c>
      <c r="R88" s="348">
        <v>0</v>
      </c>
      <c r="S88" s="348">
        <v>0</v>
      </c>
      <c r="T88" s="348">
        <v>0</v>
      </c>
      <c r="U88" s="348">
        <v>0</v>
      </c>
      <c r="V88" s="348">
        <v>0</v>
      </c>
      <c r="W88" s="348">
        <v>0</v>
      </c>
      <c r="X88" s="348">
        <v>0</v>
      </c>
      <c r="Y88" s="348">
        <v>0</v>
      </c>
    </row>
    <row r="89" spans="1:25" s="342" customFormat="1" ht="12" customHeight="1" x14ac:dyDescent="0.2">
      <c r="A89" s="781" t="s">
        <v>145</v>
      </c>
      <c r="B89" s="348">
        <v>0</v>
      </c>
      <c r="C89" s="348">
        <v>0</v>
      </c>
      <c r="D89" s="348">
        <v>0</v>
      </c>
      <c r="E89" s="348">
        <v>0</v>
      </c>
      <c r="F89" s="348">
        <v>0</v>
      </c>
      <c r="G89" s="348">
        <v>0</v>
      </c>
      <c r="H89" s="348">
        <v>0</v>
      </c>
      <c r="I89" s="348">
        <v>0</v>
      </c>
      <c r="J89" s="348">
        <v>0</v>
      </c>
      <c r="K89" s="348">
        <v>0</v>
      </c>
      <c r="L89" s="348">
        <v>0</v>
      </c>
      <c r="M89" s="348">
        <v>0</v>
      </c>
      <c r="N89" s="348">
        <v>0</v>
      </c>
      <c r="O89" s="348">
        <v>0</v>
      </c>
      <c r="P89" s="348">
        <v>0</v>
      </c>
      <c r="Q89" s="348">
        <v>0</v>
      </c>
      <c r="R89" s="348">
        <v>0</v>
      </c>
      <c r="S89" s="348">
        <v>0</v>
      </c>
      <c r="T89" s="348">
        <v>0</v>
      </c>
      <c r="U89" s="348">
        <v>0</v>
      </c>
      <c r="V89" s="348">
        <v>0</v>
      </c>
      <c r="W89" s="348">
        <v>0</v>
      </c>
      <c r="X89" s="348">
        <v>0</v>
      </c>
      <c r="Y89" s="348">
        <v>0</v>
      </c>
    </row>
    <row r="90" spans="1:25" s="342" customFormat="1" ht="12" customHeight="1" x14ac:dyDescent="0.2">
      <c r="A90" s="781" t="s">
        <v>146</v>
      </c>
      <c r="B90" s="348">
        <v>0</v>
      </c>
      <c r="C90" s="348">
        <v>0</v>
      </c>
      <c r="D90" s="348">
        <v>0</v>
      </c>
      <c r="E90" s="348">
        <v>0</v>
      </c>
      <c r="F90" s="348">
        <v>0</v>
      </c>
      <c r="G90" s="348">
        <v>0</v>
      </c>
      <c r="H90" s="348">
        <v>0</v>
      </c>
      <c r="I90" s="348">
        <v>0</v>
      </c>
      <c r="J90" s="348">
        <v>0</v>
      </c>
      <c r="K90" s="348">
        <v>0</v>
      </c>
      <c r="L90" s="348">
        <v>0</v>
      </c>
      <c r="M90" s="348">
        <v>0</v>
      </c>
      <c r="N90" s="348">
        <v>0</v>
      </c>
      <c r="O90" s="348">
        <v>0</v>
      </c>
      <c r="P90" s="348">
        <v>0</v>
      </c>
      <c r="Q90" s="348">
        <v>0</v>
      </c>
      <c r="R90" s="348">
        <v>0</v>
      </c>
      <c r="S90" s="348">
        <v>0</v>
      </c>
      <c r="T90" s="348">
        <v>0</v>
      </c>
      <c r="U90" s="348">
        <v>0</v>
      </c>
      <c r="V90" s="348">
        <v>0</v>
      </c>
      <c r="W90" s="348">
        <v>0</v>
      </c>
      <c r="X90" s="348">
        <v>0</v>
      </c>
      <c r="Y90" s="348">
        <v>0</v>
      </c>
    </row>
    <row r="91" spans="1:25" s="342" customFormat="1" ht="12" customHeight="1" x14ac:dyDescent="0.2">
      <c r="A91" s="781" t="s">
        <v>147</v>
      </c>
      <c r="B91" s="348">
        <v>0</v>
      </c>
      <c r="C91" s="348">
        <v>0</v>
      </c>
      <c r="D91" s="348">
        <v>0</v>
      </c>
      <c r="E91" s="348">
        <v>0</v>
      </c>
      <c r="F91" s="348">
        <v>0</v>
      </c>
      <c r="G91" s="348">
        <v>0</v>
      </c>
      <c r="H91" s="348">
        <v>0</v>
      </c>
      <c r="I91" s="348">
        <v>0</v>
      </c>
      <c r="J91" s="348">
        <v>0</v>
      </c>
      <c r="K91" s="348">
        <v>0</v>
      </c>
      <c r="L91" s="348">
        <v>0</v>
      </c>
      <c r="M91" s="348">
        <v>0</v>
      </c>
      <c r="N91" s="348">
        <v>0</v>
      </c>
      <c r="O91" s="348">
        <v>0</v>
      </c>
      <c r="P91" s="348">
        <v>0</v>
      </c>
      <c r="Q91" s="348">
        <v>0</v>
      </c>
      <c r="R91" s="348">
        <v>0</v>
      </c>
      <c r="S91" s="348">
        <v>0</v>
      </c>
      <c r="T91" s="348">
        <v>0</v>
      </c>
      <c r="U91" s="348">
        <v>0</v>
      </c>
      <c r="V91" s="348">
        <v>0</v>
      </c>
      <c r="W91" s="348">
        <v>0</v>
      </c>
      <c r="X91" s="348">
        <v>0</v>
      </c>
      <c r="Y91" s="348">
        <v>0</v>
      </c>
    </row>
    <row r="92" spans="1:25" s="342" customFormat="1" ht="12" customHeight="1" x14ac:dyDescent="0.2">
      <c r="A92" s="781" t="s">
        <v>148</v>
      </c>
      <c r="B92" s="348">
        <v>0</v>
      </c>
      <c r="C92" s="348">
        <v>0</v>
      </c>
      <c r="D92" s="348">
        <v>0</v>
      </c>
      <c r="E92" s="348">
        <v>0</v>
      </c>
      <c r="F92" s="348">
        <v>0</v>
      </c>
      <c r="G92" s="348">
        <v>0</v>
      </c>
      <c r="H92" s="348">
        <v>0</v>
      </c>
      <c r="I92" s="348">
        <v>0</v>
      </c>
      <c r="J92" s="348">
        <v>0</v>
      </c>
      <c r="K92" s="348">
        <v>0</v>
      </c>
      <c r="L92" s="348">
        <v>0</v>
      </c>
      <c r="M92" s="348">
        <v>0</v>
      </c>
      <c r="N92" s="348">
        <v>0</v>
      </c>
      <c r="O92" s="348">
        <v>0</v>
      </c>
      <c r="P92" s="348">
        <v>0</v>
      </c>
      <c r="Q92" s="348">
        <v>0</v>
      </c>
      <c r="R92" s="348">
        <v>0</v>
      </c>
      <c r="S92" s="348">
        <v>0</v>
      </c>
      <c r="T92" s="348">
        <v>0</v>
      </c>
      <c r="U92" s="348">
        <v>0</v>
      </c>
      <c r="V92" s="348">
        <v>0</v>
      </c>
      <c r="W92" s="348">
        <v>0</v>
      </c>
      <c r="X92" s="348">
        <v>0</v>
      </c>
      <c r="Y92" s="348">
        <v>0</v>
      </c>
    </row>
    <row r="93" spans="1:25" s="342" customFormat="1" ht="12" customHeight="1" x14ac:dyDescent="0.2">
      <c r="A93" s="773"/>
      <c r="B93" s="348"/>
      <c r="C93" s="348"/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  <c r="X93" s="348"/>
      <c r="Y93" s="348"/>
    </row>
    <row r="94" spans="1:25" s="345" customFormat="1" ht="12" customHeight="1" x14ac:dyDescent="0.2">
      <c r="A94" s="1389" t="s">
        <v>95</v>
      </c>
      <c r="B94" s="1390">
        <v>1129.8007367520436</v>
      </c>
      <c r="C94" s="1390">
        <v>4265.5124699999024</v>
      </c>
      <c r="D94" s="1390">
        <v>4672.0485300000464</v>
      </c>
      <c r="E94" s="1390">
        <v>76296.512922482958</v>
      </c>
      <c r="F94" s="1390">
        <v>0</v>
      </c>
      <c r="G94" s="1390">
        <v>17586.187569999998</v>
      </c>
      <c r="H94" s="1390">
        <v>128.56433999999999</v>
      </c>
      <c r="I94" s="1390">
        <v>183750.63206</v>
      </c>
      <c r="J94" s="1390">
        <v>8955.3019999999979</v>
      </c>
      <c r="K94" s="1390">
        <v>412.07087999999999</v>
      </c>
      <c r="L94" s="1390">
        <v>45449.043509999996</v>
      </c>
      <c r="M94" s="1390">
        <v>87511.327699999805</v>
      </c>
      <c r="N94" s="1390">
        <v>28987.947086132946</v>
      </c>
      <c r="O94" s="1390">
        <v>285.42838000000006</v>
      </c>
      <c r="P94" s="1390">
        <v>87933.625590024836</v>
      </c>
      <c r="Q94" s="1390">
        <v>18156.910490000002</v>
      </c>
      <c r="R94" s="1390">
        <v>123332.46226001064</v>
      </c>
      <c r="S94" s="1390">
        <v>237737.91463999992</v>
      </c>
      <c r="T94" s="1390">
        <v>53912.754000000008</v>
      </c>
      <c r="U94" s="1390">
        <v>34338.273129999994</v>
      </c>
      <c r="V94" s="1390">
        <v>111270.61353000002</v>
      </c>
      <c r="W94" s="1390">
        <v>119988.094</v>
      </c>
      <c r="X94" s="1390">
        <v>805541.28090000001</v>
      </c>
      <c r="Y94" s="1390">
        <v>2051642.3067254033</v>
      </c>
    </row>
    <row r="95" spans="1:25" s="342" customFormat="1" ht="12" customHeight="1" x14ac:dyDescent="0.2">
      <c r="A95" s="773" t="s">
        <v>662</v>
      </c>
      <c r="B95" s="348">
        <v>1129.8007367520436</v>
      </c>
      <c r="C95" s="348">
        <v>776.97875000007321</v>
      </c>
      <c r="D95" s="348">
        <v>1038.0337400000471</v>
      </c>
      <c r="E95" s="348">
        <v>76296.512922482958</v>
      </c>
      <c r="F95" s="348">
        <v>0</v>
      </c>
      <c r="G95" s="348">
        <v>17700.00606</v>
      </c>
      <c r="H95" s="348">
        <v>12.93591</v>
      </c>
      <c r="I95" s="348">
        <v>188799.47541000001</v>
      </c>
      <c r="J95" s="348">
        <v>5183.8551076849999</v>
      </c>
      <c r="K95" s="348">
        <v>403.82848999999999</v>
      </c>
      <c r="L95" s="348">
        <v>18458.2732</v>
      </c>
      <c r="M95" s="348">
        <v>71214.738129999343</v>
      </c>
      <c r="N95" s="348">
        <v>16355.039500000976</v>
      </c>
      <c r="O95" s="348">
        <v>285.42838000000006</v>
      </c>
      <c r="P95" s="348">
        <v>86831.02764</v>
      </c>
      <c r="Q95" s="348">
        <v>657.98704000000009</v>
      </c>
      <c r="R95" s="348">
        <v>149996.86653001129</v>
      </c>
      <c r="S95" s="348">
        <v>157296.64999223172</v>
      </c>
      <c r="T95" s="348">
        <v>50553.19058000001</v>
      </c>
      <c r="U95" s="348">
        <v>34719.959469999994</v>
      </c>
      <c r="V95" s="348">
        <v>107250.82644</v>
      </c>
      <c r="W95" s="348">
        <v>96813.184999999998</v>
      </c>
      <c r="X95" s="348">
        <v>720234.93465000007</v>
      </c>
      <c r="Y95" s="348">
        <v>1802009.5336791635</v>
      </c>
    </row>
    <row r="96" spans="1:25" s="342" customFormat="1" ht="12" customHeight="1" x14ac:dyDescent="0.2">
      <c r="A96" s="773" t="s">
        <v>663</v>
      </c>
      <c r="B96" s="348">
        <v>0</v>
      </c>
      <c r="C96" s="348">
        <v>3488.5337199998294</v>
      </c>
      <c r="D96" s="348">
        <v>87.078499999999465</v>
      </c>
      <c r="E96" s="348">
        <v>0</v>
      </c>
      <c r="F96" s="348">
        <v>0</v>
      </c>
      <c r="G96" s="348">
        <v>0</v>
      </c>
      <c r="H96" s="348">
        <v>0</v>
      </c>
      <c r="I96" s="348">
        <v>0</v>
      </c>
      <c r="J96" s="348">
        <v>3463.7659806639958</v>
      </c>
      <c r="K96" s="348">
        <v>0</v>
      </c>
      <c r="L96" s="348">
        <v>2539.8137000000002</v>
      </c>
      <c r="M96" s="348">
        <v>0</v>
      </c>
      <c r="N96" s="348">
        <v>15814.62932613197</v>
      </c>
      <c r="O96" s="348">
        <v>0</v>
      </c>
      <c r="P96" s="348">
        <v>0</v>
      </c>
      <c r="Q96" s="348">
        <v>17185.20882</v>
      </c>
      <c r="R96" s="348">
        <v>194.79313999999999</v>
      </c>
      <c r="S96" s="348">
        <v>135711.78554776826</v>
      </c>
      <c r="T96" s="348">
        <v>3352.6376</v>
      </c>
      <c r="U96" s="348">
        <v>0</v>
      </c>
      <c r="V96" s="348">
        <v>0</v>
      </c>
      <c r="W96" s="348">
        <v>0</v>
      </c>
      <c r="X96" s="348">
        <v>0</v>
      </c>
      <c r="Y96" s="348">
        <v>181838.24633456406</v>
      </c>
    </row>
    <row r="97" spans="1:25" s="342" customFormat="1" ht="12" customHeight="1" x14ac:dyDescent="0.2">
      <c r="A97" s="773" t="s">
        <v>664</v>
      </c>
      <c r="B97" s="348">
        <v>0</v>
      </c>
      <c r="C97" s="348">
        <v>0</v>
      </c>
      <c r="D97" s="348">
        <v>3210.5635199999983</v>
      </c>
      <c r="E97" s="348">
        <v>0</v>
      </c>
      <c r="F97" s="348">
        <v>0</v>
      </c>
      <c r="G97" s="348">
        <v>0</v>
      </c>
      <c r="H97" s="348">
        <v>116.68639999999999</v>
      </c>
      <c r="I97" s="348">
        <v>0</v>
      </c>
      <c r="J97" s="348">
        <v>374.79189257000388</v>
      </c>
      <c r="K97" s="348">
        <v>0</v>
      </c>
      <c r="L97" s="348">
        <v>22297.93909</v>
      </c>
      <c r="M97" s="348">
        <v>5989.6107000004959</v>
      </c>
      <c r="N97" s="348">
        <v>0</v>
      </c>
      <c r="O97" s="348">
        <v>0</v>
      </c>
      <c r="P97" s="348">
        <v>46.315439999999995</v>
      </c>
      <c r="Q97" s="348">
        <v>0</v>
      </c>
      <c r="R97" s="348">
        <v>873.2648899980727</v>
      </c>
      <c r="S97" s="348">
        <v>25015.473270000002</v>
      </c>
      <c r="T97" s="348">
        <v>0</v>
      </c>
      <c r="U97" s="348">
        <v>1438.0800800000002</v>
      </c>
      <c r="V97" s="348">
        <v>1619.3994599999999</v>
      </c>
      <c r="W97" s="348">
        <v>23174.909000000003</v>
      </c>
      <c r="X97" s="348">
        <v>0</v>
      </c>
      <c r="Y97" s="348">
        <v>84157.033742568587</v>
      </c>
    </row>
    <row r="98" spans="1:25" s="342" customFormat="1" ht="12" customHeight="1" x14ac:dyDescent="0.2">
      <c r="A98" s="781" t="s">
        <v>145</v>
      </c>
      <c r="B98" s="348">
        <v>0</v>
      </c>
      <c r="C98" s="348">
        <v>0</v>
      </c>
      <c r="D98" s="348">
        <v>6.3826700000000001</v>
      </c>
      <c r="E98" s="348">
        <v>0</v>
      </c>
      <c r="F98" s="348">
        <v>0</v>
      </c>
      <c r="G98" s="348">
        <v>0</v>
      </c>
      <c r="H98" s="348">
        <v>0</v>
      </c>
      <c r="I98" s="348">
        <v>0</v>
      </c>
      <c r="J98" s="348">
        <v>0</v>
      </c>
      <c r="K98" s="348">
        <v>0</v>
      </c>
      <c r="L98" s="348">
        <v>0</v>
      </c>
      <c r="M98" s="348">
        <v>-500.81977000000012</v>
      </c>
      <c r="N98" s="348">
        <v>0</v>
      </c>
      <c r="O98" s="348">
        <v>0</v>
      </c>
      <c r="P98" s="348">
        <v>0</v>
      </c>
      <c r="Q98" s="348">
        <v>190.41980999999998</v>
      </c>
      <c r="R98" s="348">
        <v>0</v>
      </c>
      <c r="S98" s="348">
        <v>0</v>
      </c>
      <c r="T98" s="348">
        <v>6.9258199999999999</v>
      </c>
      <c r="U98" s="348">
        <v>0</v>
      </c>
      <c r="V98" s="348">
        <v>9.9596</v>
      </c>
      <c r="W98" s="348">
        <v>0</v>
      </c>
      <c r="X98" s="348">
        <v>0</v>
      </c>
      <c r="Y98" s="348">
        <v>-287.13187000000011</v>
      </c>
    </row>
    <row r="99" spans="1:25" s="342" customFormat="1" ht="12" customHeight="1" x14ac:dyDescent="0.2">
      <c r="A99" s="781" t="s">
        <v>146</v>
      </c>
      <c r="B99" s="348">
        <v>0</v>
      </c>
      <c r="C99" s="348">
        <v>0</v>
      </c>
      <c r="D99" s="348">
        <v>4.8605400000000021</v>
      </c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0</v>
      </c>
      <c r="K99" s="348">
        <v>0</v>
      </c>
      <c r="L99" s="348">
        <v>0</v>
      </c>
      <c r="M99" s="348">
        <v>5866.9956599999714</v>
      </c>
      <c r="N99" s="348">
        <v>0</v>
      </c>
      <c r="O99" s="348">
        <v>0</v>
      </c>
      <c r="P99" s="348">
        <v>0</v>
      </c>
      <c r="Q99" s="348">
        <v>83.845839999999995</v>
      </c>
      <c r="R99" s="348">
        <v>0</v>
      </c>
      <c r="S99" s="348">
        <v>0</v>
      </c>
      <c r="T99" s="348">
        <v>0</v>
      </c>
      <c r="U99" s="348">
        <v>0</v>
      </c>
      <c r="V99" s="348">
        <v>111.99236999999999</v>
      </c>
      <c r="W99" s="348">
        <v>0</v>
      </c>
      <c r="X99" s="348">
        <v>0</v>
      </c>
      <c r="Y99" s="348">
        <v>6067.694409999971</v>
      </c>
    </row>
    <row r="100" spans="1:25" s="342" customFormat="1" ht="12" customHeight="1" x14ac:dyDescent="0.2">
      <c r="A100" s="781" t="s">
        <v>147</v>
      </c>
      <c r="B100" s="348">
        <v>0</v>
      </c>
      <c r="C100" s="348">
        <v>0</v>
      </c>
      <c r="D100" s="348">
        <v>325.12956000000202</v>
      </c>
      <c r="E100" s="348">
        <v>0</v>
      </c>
      <c r="F100" s="348">
        <v>0</v>
      </c>
      <c r="G100" s="348">
        <v>-113.81849</v>
      </c>
      <c r="H100" s="348">
        <v>-1.0579700000000001</v>
      </c>
      <c r="I100" s="348">
        <v>-5048.8433499999992</v>
      </c>
      <c r="J100" s="348">
        <v>-67.110980918999829</v>
      </c>
      <c r="K100" s="348">
        <v>-1.0436099999999999</v>
      </c>
      <c r="L100" s="348">
        <v>2153.0175199999999</v>
      </c>
      <c r="M100" s="348">
        <v>4247.0224199999957</v>
      </c>
      <c r="N100" s="348">
        <v>-3181.72174</v>
      </c>
      <c r="O100" s="348">
        <v>0</v>
      </c>
      <c r="P100" s="348">
        <v>-39.629499975174838</v>
      </c>
      <c r="Q100" s="348">
        <v>39.448980000000006</v>
      </c>
      <c r="R100" s="348">
        <v>-28330.866509999942</v>
      </c>
      <c r="S100" s="348">
        <v>-80285.994170000093</v>
      </c>
      <c r="T100" s="348">
        <v>0</v>
      </c>
      <c r="U100" s="348">
        <v>-1819.7664199999999</v>
      </c>
      <c r="V100" s="348">
        <v>708.0749400000002</v>
      </c>
      <c r="W100" s="348">
        <v>0</v>
      </c>
      <c r="X100" s="348">
        <v>85306.346249999988</v>
      </c>
      <c r="Y100" s="348">
        <v>-26110.813070894237</v>
      </c>
    </row>
    <row r="101" spans="1:25" s="342" customFormat="1" ht="12" customHeight="1" thickBot="1" x14ac:dyDescent="0.25">
      <c r="A101" s="1111" t="s">
        <v>148</v>
      </c>
      <c r="B101" s="351">
        <v>0</v>
      </c>
      <c r="C101" s="351">
        <v>0</v>
      </c>
      <c r="D101" s="351">
        <v>0</v>
      </c>
      <c r="E101" s="351">
        <v>0</v>
      </c>
      <c r="F101" s="351">
        <v>0</v>
      </c>
      <c r="G101" s="351">
        <v>0</v>
      </c>
      <c r="H101" s="351">
        <v>0</v>
      </c>
      <c r="I101" s="351">
        <v>0</v>
      </c>
      <c r="J101" s="351">
        <v>0</v>
      </c>
      <c r="K101" s="351">
        <v>9.2859999999999996</v>
      </c>
      <c r="L101" s="351">
        <v>0</v>
      </c>
      <c r="M101" s="351">
        <v>693.78055999999992</v>
      </c>
      <c r="N101" s="351">
        <v>0</v>
      </c>
      <c r="O101" s="351">
        <v>0</v>
      </c>
      <c r="P101" s="351">
        <v>1095.91201</v>
      </c>
      <c r="Q101" s="351">
        <v>0</v>
      </c>
      <c r="R101" s="351">
        <v>598.40421000121682</v>
      </c>
      <c r="S101" s="351">
        <v>0</v>
      </c>
      <c r="T101" s="351">
        <v>0</v>
      </c>
      <c r="U101" s="351">
        <v>0</v>
      </c>
      <c r="V101" s="351">
        <v>1570.3607200000001</v>
      </c>
      <c r="W101" s="351">
        <v>0</v>
      </c>
      <c r="X101" s="351">
        <v>0</v>
      </c>
      <c r="Y101" s="351">
        <v>3967.7435000012165</v>
      </c>
    </row>
    <row r="102" spans="1:25" s="342" customFormat="1" ht="12" customHeight="1" x14ac:dyDescent="0.2">
      <c r="A102" s="783"/>
      <c r="B102" s="357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7"/>
      <c r="X102" s="357"/>
      <c r="Y102" s="357"/>
    </row>
  </sheetData>
  <mergeCells count="2">
    <mergeCell ref="L5:Y6"/>
    <mergeCell ref="A5:J6"/>
  </mergeCells>
  <conditionalFormatting sqref="W8:X8 O8:U8">
    <cfRule type="expression" dxfId="67" priority="3" stopIfTrue="1">
      <formula>#REF!=1</formula>
    </cfRule>
  </conditionalFormatting>
  <conditionalFormatting sqref="Y8">
    <cfRule type="expression" dxfId="66" priority="816" stopIfTrue="1">
      <formula>#REF!=1</formula>
    </cfRule>
  </conditionalFormatting>
  <conditionalFormatting sqref="B8:N8">
    <cfRule type="expression" dxfId="65" priority="817" stopIfTrue="1">
      <formula>#REF!=1</formula>
    </cfRule>
  </conditionalFormatting>
  <conditionalFormatting sqref="Z8">
    <cfRule type="expression" dxfId="64" priority="818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scale="85" fitToWidth="2" orientation="portrait" r:id="rId1"/>
  <headerFooter alignWithMargins="0"/>
  <colBreaks count="1" manualBreakCount="1">
    <brk id="10" min="2" max="100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M250"/>
  <sheetViews>
    <sheetView showGridLines="0" zoomScaleNormal="100" workbookViewId="0">
      <pane xSplit="2" ySplit="10" topLeftCell="C11" activePane="bottomRight" state="frozen"/>
      <selection activeCell="BV20" sqref="BV20"/>
      <selection pane="topRight" activeCell="BV20" sqref="BV20"/>
      <selection pane="bottomLeft" activeCell="BV20" sqref="BV20"/>
      <selection pane="bottomRight" activeCell="G253" sqref="G253"/>
    </sheetView>
  </sheetViews>
  <sheetFormatPr defaultRowHeight="12.75" x14ac:dyDescent="0.2"/>
  <cols>
    <col min="1" max="1" width="21.28515625" style="507" customWidth="1"/>
    <col min="2" max="2" width="42.5703125" style="356" customWidth="1"/>
    <col min="3" max="3" width="13.42578125" style="356" bestFit="1" customWidth="1"/>
    <col min="4" max="4" width="12.28515625" style="356" bestFit="1" customWidth="1"/>
    <col min="5" max="5" width="12.85546875" style="356" customWidth="1"/>
    <col min="6" max="6" width="10.85546875" style="356" bestFit="1" customWidth="1"/>
    <col min="7" max="7" width="12" style="356" customWidth="1"/>
    <col min="8" max="8" width="10.85546875" style="356" bestFit="1" customWidth="1"/>
    <col min="9" max="9" width="12.140625" style="356" customWidth="1"/>
    <col min="10" max="10" width="12.28515625" style="356" bestFit="1" customWidth="1"/>
    <col min="11" max="11" width="11.85546875" style="356" customWidth="1"/>
    <col min="12" max="12" width="12.42578125" style="356" customWidth="1"/>
    <col min="13" max="14" width="9.85546875" style="356" bestFit="1" customWidth="1"/>
    <col min="15" max="15" width="11.28515625" style="356" customWidth="1"/>
    <col min="16" max="16" width="10.7109375" style="356" customWidth="1"/>
    <col min="17" max="17" width="12.7109375" style="356" customWidth="1"/>
    <col min="18" max="18" width="10.42578125" style="356" customWidth="1"/>
    <col min="19" max="19" width="12.28515625" style="356" bestFit="1" customWidth="1"/>
    <col min="20" max="20" width="13.42578125" style="363" bestFit="1" customWidth="1"/>
    <col min="21" max="16384" width="9.140625" style="506"/>
  </cols>
  <sheetData>
    <row r="1" spans="1:20" x14ac:dyDescent="0.2">
      <c r="A1" s="877" t="s">
        <v>624</v>
      </c>
    </row>
    <row r="2" spans="1:20" x14ac:dyDescent="0.2">
      <c r="A2" s="877" t="s">
        <v>625</v>
      </c>
    </row>
    <row r="3" spans="1:20" s="1048" customFormat="1" ht="15" customHeight="1" x14ac:dyDescent="0.2">
      <c r="A3" s="1130" t="s">
        <v>458</v>
      </c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  <c r="R3" s="994"/>
      <c r="S3" s="994"/>
      <c r="T3" s="1133" t="s">
        <v>459</v>
      </c>
    </row>
    <row r="4" spans="1:20" s="785" customFormat="1" ht="12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711"/>
    </row>
    <row r="5" spans="1:20" s="785" customFormat="1" ht="18" customHeight="1" x14ac:dyDescent="0.2">
      <c r="A5" s="1997" t="s">
        <v>239</v>
      </c>
      <c r="B5" s="1997"/>
      <c r="C5" s="1997"/>
      <c r="D5" s="1997"/>
      <c r="E5" s="1997"/>
      <c r="F5" s="1997"/>
      <c r="G5" s="1997"/>
      <c r="H5" s="1997"/>
      <c r="I5" s="1996" t="s">
        <v>240</v>
      </c>
      <c r="J5" s="1996"/>
      <c r="K5" s="1996"/>
      <c r="L5" s="1996"/>
      <c r="M5" s="1996"/>
      <c r="N5" s="1996"/>
      <c r="O5" s="1996"/>
      <c r="P5" s="1996"/>
      <c r="Q5" s="1996"/>
      <c r="R5" s="1996"/>
      <c r="S5" s="1996"/>
      <c r="T5" s="1996"/>
    </row>
    <row r="6" spans="1:20" s="785" customFormat="1" ht="18" customHeight="1" x14ac:dyDescent="0.2">
      <c r="A6" s="1997"/>
      <c r="B6" s="1997"/>
      <c r="C6" s="1997"/>
      <c r="D6" s="1997"/>
      <c r="E6" s="1997"/>
      <c r="F6" s="1997"/>
      <c r="G6" s="1997"/>
      <c r="H6" s="1997"/>
      <c r="I6" s="1996"/>
      <c r="J6" s="1996"/>
      <c r="K6" s="1996"/>
      <c r="L6" s="1996"/>
      <c r="M6" s="1996"/>
      <c r="N6" s="1996"/>
      <c r="O6" s="1996"/>
      <c r="P6" s="1996"/>
      <c r="Q6" s="1996"/>
      <c r="R6" s="1996"/>
      <c r="S6" s="1996"/>
      <c r="T6" s="1996"/>
    </row>
    <row r="7" spans="1:20" s="785" customFormat="1" ht="12" customHeight="1" thickBot="1" x14ac:dyDescent="0.25">
      <c r="A7" s="507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507"/>
      <c r="Q7" s="507"/>
      <c r="R7" s="507"/>
      <c r="S7" s="507"/>
      <c r="T7" s="511" t="s">
        <v>1041</v>
      </c>
    </row>
    <row r="8" spans="1:20" s="786" customFormat="1" ht="16.5" customHeight="1" thickBot="1" x14ac:dyDescent="0.25">
      <c r="A8" s="1998" t="s">
        <v>1491</v>
      </c>
      <c r="B8" s="1998" t="s">
        <v>674</v>
      </c>
      <c r="C8" s="2001" t="s">
        <v>733</v>
      </c>
      <c r="D8" s="2011"/>
      <c r="E8" s="2002"/>
      <c r="F8" s="2005" t="s">
        <v>737</v>
      </c>
      <c r="G8" s="2005" t="s">
        <v>2189</v>
      </c>
      <c r="H8" s="2005" t="s">
        <v>735</v>
      </c>
      <c r="I8" s="2008" t="s">
        <v>746</v>
      </c>
      <c r="J8" s="2009"/>
      <c r="K8" s="2009"/>
      <c r="L8" s="2010"/>
      <c r="M8" s="2001" t="s">
        <v>744</v>
      </c>
      <c r="N8" s="2002"/>
      <c r="O8" s="2001" t="s">
        <v>743</v>
      </c>
      <c r="P8" s="2002"/>
      <c r="Q8" s="2005" t="s">
        <v>73</v>
      </c>
      <c r="R8" s="2005" t="s">
        <v>105</v>
      </c>
      <c r="S8" s="2013" t="s">
        <v>665</v>
      </c>
      <c r="T8" s="2016" t="s">
        <v>666</v>
      </c>
    </row>
    <row r="9" spans="1:20" s="786" customFormat="1" ht="33" customHeight="1" thickBot="1" x14ac:dyDescent="0.25">
      <c r="A9" s="1999"/>
      <c r="B9" s="1999"/>
      <c r="C9" s="2003"/>
      <c r="D9" s="2012"/>
      <c r="E9" s="2004"/>
      <c r="F9" s="2006"/>
      <c r="G9" s="2006"/>
      <c r="H9" s="2006"/>
      <c r="I9" s="2008" t="s">
        <v>3769</v>
      </c>
      <c r="J9" s="2010"/>
      <c r="K9" s="2008" t="s">
        <v>3770</v>
      </c>
      <c r="L9" s="2010"/>
      <c r="M9" s="2003"/>
      <c r="N9" s="2004"/>
      <c r="O9" s="2003"/>
      <c r="P9" s="2004"/>
      <c r="Q9" s="2006"/>
      <c r="R9" s="2006"/>
      <c r="S9" s="2014"/>
      <c r="T9" s="2017"/>
    </row>
    <row r="10" spans="1:20" ht="90" thickBot="1" x14ac:dyDescent="0.25">
      <c r="A10" s="2000"/>
      <c r="B10" s="2000"/>
      <c r="C10" s="1396" t="s">
        <v>740</v>
      </c>
      <c r="D10" s="1396" t="s">
        <v>739</v>
      </c>
      <c r="E10" s="1396" t="s">
        <v>738</v>
      </c>
      <c r="F10" s="2007"/>
      <c r="G10" s="2007"/>
      <c r="H10" s="2007"/>
      <c r="I10" s="1396" t="s">
        <v>734</v>
      </c>
      <c r="J10" s="1396" t="s">
        <v>741</v>
      </c>
      <c r="K10" s="1396" t="s">
        <v>734</v>
      </c>
      <c r="L10" s="1396" t="s">
        <v>742</v>
      </c>
      <c r="M10" s="1396" t="s">
        <v>734</v>
      </c>
      <c r="N10" s="1396" t="s">
        <v>741</v>
      </c>
      <c r="O10" s="1396" t="s">
        <v>734</v>
      </c>
      <c r="P10" s="1396" t="s">
        <v>741</v>
      </c>
      <c r="Q10" s="2007"/>
      <c r="R10" s="2007"/>
      <c r="S10" s="2015"/>
      <c r="T10" s="2018"/>
    </row>
    <row r="11" spans="1:20" x14ac:dyDescent="0.2">
      <c r="A11" s="1098" t="s">
        <v>1879</v>
      </c>
      <c r="B11" s="359" t="s">
        <v>96</v>
      </c>
      <c r="C11" s="362">
        <v>1620.31</v>
      </c>
      <c r="D11" s="362">
        <v>0</v>
      </c>
      <c r="E11" s="362">
        <v>0</v>
      </c>
      <c r="F11" s="362">
        <v>0</v>
      </c>
      <c r="G11" s="362">
        <v>0</v>
      </c>
      <c r="H11" s="362">
        <v>0</v>
      </c>
      <c r="I11" s="362">
        <v>0</v>
      </c>
      <c r="J11" s="362">
        <v>0</v>
      </c>
      <c r="K11" s="362">
        <v>0</v>
      </c>
      <c r="L11" s="362">
        <v>0</v>
      </c>
      <c r="M11" s="362">
        <v>0</v>
      </c>
      <c r="N11" s="362">
        <v>0</v>
      </c>
      <c r="O11" s="362">
        <v>0</v>
      </c>
      <c r="P11" s="362">
        <v>0</v>
      </c>
      <c r="Q11" s="362">
        <v>0</v>
      </c>
      <c r="R11" s="362">
        <v>0</v>
      </c>
      <c r="S11" s="362">
        <v>0</v>
      </c>
      <c r="T11" s="362">
        <v>1620.31</v>
      </c>
    </row>
    <row r="12" spans="1:20" x14ac:dyDescent="0.2">
      <c r="A12" s="1099"/>
      <c r="B12" s="360" t="s">
        <v>97</v>
      </c>
      <c r="C12" s="366">
        <v>632183.85950000002</v>
      </c>
      <c r="D12" s="366">
        <v>0</v>
      </c>
      <c r="E12" s="366">
        <v>0</v>
      </c>
      <c r="F12" s="366">
        <v>0</v>
      </c>
      <c r="G12" s="366">
        <v>0</v>
      </c>
      <c r="H12" s="366">
        <v>0</v>
      </c>
      <c r="I12" s="366">
        <v>0</v>
      </c>
      <c r="J12" s="366">
        <v>0</v>
      </c>
      <c r="K12" s="366">
        <v>0</v>
      </c>
      <c r="L12" s="366">
        <v>0</v>
      </c>
      <c r="M12" s="366">
        <v>0</v>
      </c>
      <c r="N12" s="366">
        <v>0</v>
      </c>
      <c r="O12" s="366">
        <v>0</v>
      </c>
      <c r="P12" s="366">
        <v>0</v>
      </c>
      <c r="Q12" s="366">
        <v>0</v>
      </c>
      <c r="R12" s="366">
        <v>0</v>
      </c>
      <c r="S12" s="366">
        <v>0</v>
      </c>
      <c r="T12" s="366">
        <v>632183.85950000002</v>
      </c>
    </row>
    <row r="13" spans="1:20" x14ac:dyDescent="0.2">
      <c r="A13" s="1099"/>
      <c r="B13" s="360" t="s">
        <v>98</v>
      </c>
      <c r="C13" s="366">
        <v>0</v>
      </c>
      <c r="D13" s="366">
        <v>0</v>
      </c>
      <c r="E13" s="366">
        <v>0</v>
      </c>
      <c r="F13" s="366">
        <v>0</v>
      </c>
      <c r="G13" s="366">
        <v>0</v>
      </c>
      <c r="H13" s="366">
        <v>0</v>
      </c>
      <c r="I13" s="366">
        <v>0</v>
      </c>
      <c r="J13" s="366">
        <v>0</v>
      </c>
      <c r="K13" s="366">
        <v>0</v>
      </c>
      <c r="L13" s="366">
        <v>0</v>
      </c>
      <c r="M13" s="366">
        <v>0</v>
      </c>
      <c r="N13" s="366">
        <v>0</v>
      </c>
      <c r="O13" s="366">
        <v>0</v>
      </c>
      <c r="P13" s="366">
        <v>0</v>
      </c>
      <c r="Q13" s="366">
        <v>0</v>
      </c>
      <c r="R13" s="366">
        <v>0</v>
      </c>
      <c r="S13" s="366">
        <v>0</v>
      </c>
      <c r="T13" s="366">
        <v>0</v>
      </c>
    </row>
    <row r="14" spans="1:20" x14ac:dyDescent="0.2">
      <c r="A14" s="1099"/>
      <c r="B14" s="360" t="s">
        <v>99</v>
      </c>
      <c r="C14" s="366">
        <v>29584.758950868003</v>
      </c>
      <c r="D14" s="366">
        <v>16120.204800000001</v>
      </c>
      <c r="E14" s="366">
        <v>0</v>
      </c>
      <c r="F14" s="366">
        <v>0</v>
      </c>
      <c r="G14" s="366">
        <v>0</v>
      </c>
      <c r="H14" s="366">
        <v>0</v>
      </c>
      <c r="I14" s="366">
        <v>0</v>
      </c>
      <c r="J14" s="366">
        <v>0</v>
      </c>
      <c r="K14" s="366">
        <v>16120.204800000001</v>
      </c>
      <c r="L14" s="366">
        <v>0</v>
      </c>
      <c r="M14" s="366">
        <v>0</v>
      </c>
      <c r="N14" s="366">
        <v>0</v>
      </c>
      <c r="O14" s="366">
        <v>0</v>
      </c>
      <c r="P14" s="366">
        <v>0</v>
      </c>
      <c r="Q14" s="366">
        <v>0</v>
      </c>
      <c r="R14" s="366">
        <v>0</v>
      </c>
      <c r="S14" s="366">
        <v>0</v>
      </c>
      <c r="T14" s="366">
        <v>61825.168550868002</v>
      </c>
    </row>
    <row r="15" spans="1:20" x14ac:dyDescent="0.2">
      <c r="A15" s="1099"/>
      <c r="B15" s="360" t="s">
        <v>100</v>
      </c>
      <c r="C15" s="366">
        <v>8968.3930850000015</v>
      </c>
      <c r="D15" s="366">
        <v>8968.3930850000015</v>
      </c>
      <c r="E15" s="366">
        <v>0</v>
      </c>
      <c r="F15" s="366">
        <v>0</v>
      </c>
      <c r="G15" s="366">
        <v>0</v>
      </c>
      <c r="H15" s="366">
        <v>0</v>
      </c>
      <c r="I15" s="366">
        <v>8968.3930850000015</v>
      </c>
      <c r="J15" s="366">
        <v>8968.3930850000015</v>
      </c>
      <c r="K15" s="366">
        <v>0</v>
      </c>
      <c r="L15" s="366">
        <v>0</v>
      </c>
      <c r="M15" s="366">
        <v>0</v>
      </c>
      <c r="N15" s="366">
        <v>0</v>
      </c>
      <c r="O15" s="366">
        <v>0</v>
      </c>
      <c r="P15" s="366">
        <v>0</v>
      </c>
      <c r="Q15" s="366">
        <v>0</v>
      </c>
      <c r="R15" s="366">
        <v>0</v>
      </c>
      <c r="S15" s="366">
        <v>0</v>
      </c>
      <c r="T15" s="366">
        <v>35873.572340000006</v>
      </c>
    </row>
    <row r="16" spans="1:20" x14ac:dyDescent="0.2">
      <c r="A16" s="1099"/>
      <c r="B16" s="900" t="s">
        <v>101</v>
      </c>
      <c r="C16" s="366">
        <v>23757.181804504984</v>
      </c>
      <c r="D16" s="366">
        <v>0</v>
      </c>
      <c r="E16" s="366">
        <v>0</v>
      </c>
      <c r="F16" s="366">
        <v>0</v>
      </c>
      <c r="G16" s="366">
        <v>0</v>
      </c>
      <c r="H16" s="366">
        <v>0</v>
      </c>
      <c r="I16" s="366">
        <v>0</v>
      </c>
      <c r="J16" s="366">
        <v>0</v>
      </c>
      <c r="K16" s="366">
        <v>0</v>
      </c>
      <c r="L16" s="366">
        <v>0</v>
      </c>
      <c r="M16" s="366">
        <v>0</v>
      </c>
      <c r="N16" s="366">
        <v>0</v>
      </c>
      <c r="O16" s="366">
        <v>0</v>
      </c>
      <c r="P16" s="366">
        <v>0</v>
      </c>
      <c r="Q16" s="366">
        <v>0</v>
      </c>
      <c r="R16" s="366">
        <v>0</v>
      </c>
      <c r="S16" s="366">
        <v>0</v>
      </c>
      <c r="T16" s="366">
        <v>23757.181804504984</v>
      </c>
    </row>
    <row r="17" spans="1:221" x14ac:dyDescent="0.2">
      <c r="A17" s="1099"/>
      <c r="B17" s="360" t="s">
        <v>102</v>
      </c>
      <c r="C17" s="366">
        <v>0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</row>
    <row r="18" spans="1:221" x14ac:dyDescent="0.2">
      <c r="A18" s="1099"/>
      <c r="B18" s="360" t="s">
        <v>103</v>
      </c>
      <c r="C18" s="366">
        <v>0</v>
      </c>
      <c r="D18" s="366">
        <v>0</v>
      </c>
      <c r="E18" s="366">
        <v>0</v>
      </c>
      <c r="F18" s="366">
        <v>0</v>
      </c>
      <c r="G18" s="366">
        <v>0</v>
      </c>
      <c r="H18" s="366">
        <v>0</v>
      </c>
      <c r="I18" s="366">
        <v>0</v>
      </c>
      <c r="J18" s="366">
        <v>0</v>
      </c>
      <c r="K18" s="366">
        <v>0</v>
      </c>
      <c r="L18" s="366">
        <v>0</v>
      </c>
      <c r="M18" s="366">
        <v>0</v>
      </c>
      <c r="N18" s="366">
        <v>0</v>
      </c>
      <c r="O18" s="366">
        <v>0</v>
      </c>
      <c r="P18" s="366">
        <v>0</v>
      </c>
      <c r="Q18" s="366">
        <v>0</v>
      </c>
      <c r="R18" s="366">
        <v>0</v>
      </c>
      <c r="S18" s="366">
        <v>0</v>
      </c>
      <c r="T18" s="366">
        <v>0</v>
      </c>
    </row>
    <row r="19" spans="1:221" x14ac:dyDescent="0.2">
      <c r="A19" s="1099"/>
      <c r="B19" s="1206" t="s">
        <v>2190</v>
      </c>
      <c r="C19" s="366">
        <v>0</v>
      </c>
      <c r="D19" s="366">
        <v>0</v>
      </c>
      <c r="E19" s="366">
        <v>0</v>
      </c>
      <c r="F19" s="366">
        <v>0</v>
      </c>
      <c r="G19" s="366">
        <v>0</v>
      </c>
      <c r="H19" s="366">
        <v>0</v>
      </c>
      <c r="I19" s="366">
        <v>0</v>
      </c>
      <c r="J19" s="366">
        <v>0</v>
      </c>
      <c r="K19" s="366">
        <v>0</v>
      </c>
      <c r="L19" s="366">
        <v>0</v>
      </c>
      <c r="M19" s="366">
        <v>0</v>
      </c>
      <c r="N19" s="366">
        <v>0</v>
      </c>
      <c r="O19" s="366">
        <v>0</v>
      </c>
      <c r="P19" s="366">
        <v>0</v>
      </c>
      <c r="Q19" s="366">
        <v>0</v>
      </c>
      <c r="R19" s="366">
        <v>0</v>
      </c>
      <c r="S19" s="366">
        <v>0</v>
      </c>
      <c r="T19" s="366">
        <v>0</v>
      </c>
    </row>
    <row r="20" spans="1:221" ht="13.5" thickBot="1" x14ac:dyDescent="0.25">
      <c r="A20" s="1100"/>
      <c r="B20" s="704" t="s">
        <v>104</v>
      </c>
      <c r="C20" s="710">
        <v>696114.50334037305</v>
      </c>
      <c r="D20" s="710">
        <v>25088.597885000003</v>
      </c>
      <c r="E20" s="710">
        <v>0</v>
      </c>
      <c r="F20" s="710">
        <v>0</v>
      </c>
      <c r="G20" s="710">
        <v>0</v>
      </c>
      <c r="H20" s="710">
        <v>0</v>
      </c>
      <c r="I20" s="710">
        <v>8968.3930850000015</v>
      </c>
      <c r="J20" s="710">
        <v>8968.3930850000015</v>
      </c>
      <c r="K20" s="710">
        <v>16120.204800000001</v>
      </c>
      <c r="L20" s="710">
        <v>0</v>
      </c>
      <c r="M20" s="710">
        <v>0</v>
      </c>
      <c r="N20" s="710">
        <v>0</v>
      </c>
      <c r="O20" s="710">
        <v>0</v>
      </c>
      <c r="P20" s="710">
        <v>0</v>
      </c>
      <c r="Q20" s="710">
        <v>0</v>
      </c>
      <c r="R20" s="710">
        <v>0</v>
      </c>
      <c r="S20" s="710">
        <v>0</v>
      </c>
      <c r="T20" s="710">
        <v>755260.09219537303</v>
      </c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  <c r="AF20" s="785"/>
      <c r="AG20" s="785"/>
      <c r="AH20" s="785"/>
      <c r="AI20" s="785"/>
      <c r="AJ20" s="785"/>
      <c r="AK20" s="785"/>
      <c r="AL20" s="785"/>
      <c r="AM20" s="785"/>
      <c r="AN20" s="785"/>
      <c r="AO20" s="785"/>
      <c r="AP20" s="785"/>
      <c r="AQ20" s="785"/>
      <c r="AR20" s="785"/>
      <c r="AS20" s="785"/>
      <c r="AT20" s="785"/>
      <c r="AU20" s="785"/>
      <c r="AV20" s="785"/>
      <c r="AW20" s="785"/>
      <c r="AX20" s="785"/>
      <c r="AY20" s="785"/>
      <c r="AZ20" s="785"/>
      <c r="BA20" s="785"/>
      <c r="BB20" s="785"/>
      <c r="BC20" s="785"/>
      <c r="BD20" s="785"/>
      <c r="BE20" s="785"/>
      <c r="BF20" s="785"/>
      <c r="BG20" s="785"/>
      <c r="BH20" s="785"/>
      <c r="BI20" s="785"/>
      <c r="BJ20" s="785"/>
      <c r="BK20" s="785"/>
      <c r="BL20" s="785"/>
      <c r="BM20" s="785"/>
      <c r="BN20" s="785"/>
      <c r="BO20" s="785"/>
      <c r="BP20" s="785"/>
      <c r="BQ20" s="785"/>
      <c r="BR20" s="785"/>
      <c r="BS20" s="785"/>
      <c r="BT20" s="785"/>
      <c r="BU20" s="785"/>
      <c r="BV20" s="785"/>
      <c r="BW20" s="785"/>
      <c r="BX20" s="785"/>
      <c r="BY20" s="785"/>
      <c r="BZ20" s="785"/>
      <c r="CA20" s="785"/>
      <c r="CB20" s="785"/>
      <c r="CC20" s="785"/>
      <c r="CD20" s="785"/>
      <c r="CE20" s="785"/>
      <c r="CF20" s="785"/>
      <c r="CG20" s="785"/>
      <c r="CH20" s="785"/>
      <c r="CI20" s="785"/>
      <c r="CJ20" s="785"/>
      <c r="CK20" s="785"/>
      <c r="CL20" s="785"/>
      <c r="CM20" s="785"/>
      <c r="CN20" s="785"/>
      <c r="CO20" s="785"/>
      <c r="CP20" s="785"/>
      <c r="CQ20" s="785"/>
      <c r="CR20" s="785"/>
      <c r="CS20" s="785"/>
      <c r="CT20" s="785"/>
      <c r="CU20" s="785"/>
      <c r="CV20" s="785"/>
      <c r="CW20" s="785"/>
      <c r="CX20" s="785"/>
      <c r="CY20" s="785"/>
      <c r="CZ20" s="785"/>
      <c r="DA20" s="785"/>
      <c r="DB20" s="785"/>
      <c r="DC20" s="785"/>
      <c r="DD20" s="785"/>
      <c r="DE20" s="785"/>
      <c r="DF20" s="785"/>
      <c r="DG20" s="785"/>
      <c r="DH20" s="785"/>
      <c r="DI20" s="785"/>
      <c r="DJ20" s="785"/>
      <c r="DK20" s="785"/>
      <c r="DL20" s="785"/>
      <c r="DM20" s="785"/>
      <c r="DN20" s="785"/>
      <c r="DO20" s="785"/>
      <c r="DP20" s="785"/>
      <c r="DQ20" s="785"/>
      <c r="DR20" s="785"/>
      <c r="DS20" s="785"/>
      <c r="DT20" s="785"/>
      <c r="DU20" s="785"/>
      <c r="DV20" s="785"/>
      <c r="DW20" s="785"/>
      <c r="DX20" s="785"/>
      <c r="DY20" s="785"/>
      <c r="DZ20" s="785"/>
      <c r="EA20" s="785"/>
      <c r="EB20" s="785"/>
      <c r="EC20" s="785"/>
      <c r="ED20" s="785"/>
      <c r="EE20" s="785"/>
      <c r="EF20" s="785"/>
      <c r="EG20" s="785"/>
      <c r="EH20" s="785"/>
      <c r="EI20" s="785"/>
      <c r="EJ20" s="785"/>
      <c r="EK20" s="785"/>
      <c r="EL20" s="785"/>
      <c r="EM20" s="785"/>
      <c r="EN20" s="785"/>
      <c r="EO20" s="785"/>
      <c r="EP20" s="785"/>
      <c r="EQ20" s="785"/>
      <c r="ER20" s="785"/>
      <c r="ES20" s="785"/>
      <c r="ET20" s="785"/>
      <c r="EU20" s="785"/>
      <c r="EV20" s="785"/>
      <c r="EW20" s="785"/>
      <c r="EX20" s="785"/>
      <c r="EY20" s="785"/>
      <c r="EZ20" s="785"/>
      <c r="FA20" s="785"/>
      <c r="FB20" s="785"/>
      <c r="FC20" s="785"/>
      <c r="FD20" s="785"/>
      <c r="FE20" s="785"/>
      <c r="FF20" s="785"/>
      <c r="FG20" s="785"/>
      <c r="FH20" s="785"/>
      <c r="FI20" s="785"/>
      <c r="FJ20" s="785"/>
      <c r="FK20" s="785"/>
      <c r="FL20" s="785"/>
      <c r="FM20" s="785"/>
      <c r="FN20" s="785"/>
      <c r="FO20" s="785"/>
      <c r="FP20" s="785"/>
      <c r="FQ20" s="785"/>
      <c r="FR20" s="785"/>
      <c r="FS20" s="785"/>
      <c r="FT20" s="785"/>
      <c r="FU20" s="785"/>
      <c r="FV20" s="785"/>
      <c r="FW20" s="785"/>
      <c r="FX20" s="785"/>
      <c r="FY20" s="785"/>
      <c r="FZ20" s="785"/>
      <c r="GA20" s="785"/>
      <c r="GB20" s="785"/>
      <c r="GC20" s="785"/>
      <c r="GD20" s="785"/>
      <c r="GE20" s="785"/>
      <c r="GF20" s="785"/>
      <c r="GG20" s="785"/>
      <c r="GH20" s="785"/>
      <c r="GI20" s="785"/>
      <c r="GJ20" s="785"/>
      <c r="GK20" s="785"/>
      <c r="GL20" s="785"/>
      <c r="GM20" s="785"/>
      <c r="GN20" s="785"/>
      <c r="GO20" s="785"/>
      <c r="GP20" s="785"/>
      <c r="GQ20" s="785"/>
      <c r="GR20" s="785"/>
      <c r="GS20" s="785"/>
      <c r="GT20" s="785"/>
      <c r="GU20" s="785"/>
      <c r="GV20" s="785"/>
      <c r="GW20" s="785"/>
      <c r="GX20" s="785"/>
      <c r="GY20" s="785"/>
      <c r="GZ20" s="785"/>
      <c r="HA20" s="785"/>
      <c r="HB20" s="785"/>
      <c r="HC20" s="785"/>
      <c r="HD20" s="785"/>
      <c r="HE20" s="785"/>
      <c r="HF20" s="785"/>
      <c r="HG20" s="785"/>
      <c r="HH20" s="785"/>
      <c r="HI20" s="785"/>
      <c r="HJ20" s="785"/>
      <c r="HK20" s="785"/>
      <c r="HL20" s="785"/>
      <c r="HM20" s="785"/>
    </row>
    <row r="21" spans="1:221" x14ac:dyDescent="0.2">
      <c r="A21" s="1099" t="s">
        <v>1880</v>
      </c>
      <c r="B21" s="359" t="s">
        <v>96</v>
      </c>
      <c r="C21" s="366">
        <v>97541.571334920023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66">
        <v>0</v>
      </c>
      <c r="O21" s="366">
        <v>0</v>
      </c>
      <c r="P21" s="366">
        <v>0</v>
      </c>
      <c r="Q21" s="366">
        <v>0</v>
      </c>
      <c r="R21" s="366">
        <v>0</v>
      </c>
      <c r="S21" s="366">
        <v>0</v>
      </c>
      <c r="T21" s="366">
        <v>97541.571334920023</v>
      </c>
    </row>
    <row r="22" spans="1:221" x14ac:dyDescent="0.2">
      <c r="A22" s="1099"/>
      <c r="B22" s="360" t="s">
        <v>97</v>
      </c>
      <c r="C22" s="366">
        <v>2274228.7007800066</v>
      </c>
      <c r="D22" s="366">
        <v>1521669.3406800001</v>
      </c>
      <c r="E22" s="366">
        <v>350237.39754999988</v>
      </c>
      <c r="F22" s="366">
        <v>0</v>
      </c>
      <c r="G22" s="366">
        <v>0</v>
      </c>
      <c r="H22" s="366">
        <v>101.086</v>
      </c>
      <c r="I22" s="366">
        <v>2197.9520000000002</v>
      </c>
      <c r="J22" s="366">
        <v>0</v>
      </c>
      <c r="K22" s="366">
        <v>2857765.6073449939</v>
      </c>
      <c r="L22" s="366">
        <v>2253580.5307550058</v>
      </c>
      <c r="M22" s="366">
        <v>0</v>
      </c>
      <c r="N22" s="366">
        <v>0</v>
      </c>
      <c r="O22" s="366">
        <v>0</v>
      </c>
      <c r="P22" s="366">
        <v>0</v>
      </c>
      <c r="Q22" s="366">
        <v>0</v>
      </c>
      <c r="R22" s="366">
        <v>45441.492944999998</v>
      </c>
      <c r="S22" s="366">
        <v>3406879.3648900073</v>
      </c>
      <c r="T22" s="366">
        <v>12712101.472945014</v>
      </c>
    </row>
    <row r="23" spans="1:221" x14ac:dyDescent="0.2">
      <c r="A23" s="1099"/>
      <c r="B23" s="360" t="s">
        <v>98</v>
      </c>
      <c r="C23" s="366">
        <v>0</v>
      </c>
      <c r="D23" s="366">
        <v>0</v>
      </c>
      <c r="E23" s="366">
        <v>0</v>
      </c>
      <c r="F23" s="366">
        <v>0</v>
      </c>
      <c r="G23" s="366">
        <v>0</v>
      </c>
      <c r="H23" s="366">
        <v>0</v>
      </c>
      <c r="I23" s="366">
        <v>0</v>
      </c>
      <c r="J23" s="366">
        <v>0</v>
      </c>
      <c r="K23" s="366">
        <v>0</v>
      </c>
      <c r="L23" s="366">
        <v>0</v>
      </c>
      <c r="M23" s="366">
        <v>0</v>
      </c>
      <c r="N23" s="366">
        <v>0</v>
      </c>
      <c r="O23" s="366">
        <v>0</v>
      </c>
      <c r="P23" s="366">
        <v>0</v>
      </c>
      <c r="Q23" s="366">
        <v>0</v>
      </c>
      <c r="R23" s="366">
        <v>0</v>
      </c>
      <c r="S23" s="366">
        <v>0</v>
      </c>
      <c r="T23" s="366">
        <v>0</v>
      </c>
    </row>
    <row r="24" spans="1:221" x14ac:dyDescent="0.2">
      <c r="A24" s="1099"/>
      <c r="B24" s="360" t="s">
        <v>99</v>
      </c>
      <c r="C24" s="366">
        <v>615621.06638000009</v>
      </c>
      <c r="D24" s="366">
        <v>0</v>
      </c>
      <c r="E24" s="366">
        <v>0</v>
      </c>
      <c r="F24" s="366">
        <v>0</v>
      </c>
      <c r="G24" s="366">
        <v>0</v>
      </c>
      <c r="H24" s="366">
        <v>0</v>
      </c>
      <c r="I24" s="366">
        <v>0</v>
      </c>
      <c r="J24" s="366">
        <v>0</v>
      </c>
      <c r="K24" s="366">
        <v>0</v>
      </c>
      <c r="L24" s="366">
        <v>0</v>
      </c>
      <c r="M24" s="366">
        <v>0</v>
      </c>
      <c r="N24" s="366">
        <v>0</v>
      </c>
      <c r="O24" s="366">
        <v>0</v>
      </c>
      <c r="P24" s="366">
        <v>0</v>
      </c>
      <c r="Q24" s="366">
        <v>0</v>
      </c>
      <c r="R24" s="366">
        <v>0</v>
      </c>
      <c r="S24" s="366">
        <v>0</v>
      </c>
      <c r="T24" s="366">
        <v>615621.06638000009</v>
      </c>
    </row>
    <row r="25" spans="1:221" x14ac:dyDescent="0.2">
      <c r="A25" s="1099"/>
      <c r="B25" s="360" t="s">
        <v>100</v>
      </c>
      <c r="C25" s="366">
        <v>413786.48836000008</v>
      </c>
      <c r="D25" s="366">
        <v>14477.44642</v>
      </c>
      <c r="E25" s="366">
        <v>11535.960999999999</v>
      </c>
      <c r="F25" s="366">
        <v>0</v>
      </c>
      <c r="G25" s="366">
        <v>0</v>
      </c>
      <c r="H25" s="366">
        <v>117.6555</v>
      </c>
      <c r="I25" s="366">
        <v>107948.45825999998</v>
      </c>
      <c r="J25" s="366">
        <v>347.55599999999998</v>
      </c>
      <c r="K25" s="366">
        <v>0</v>
      </c>
      <c r="L25" s="366">
        <v>0</v>
      </c>
      <c r="M25" s="366">
        <v>0</v>
      </c>
      <c r="N25" s="366">
        <v>0</v>
      </c>
      <c r="O25" s="366">
        <v>0</v>
      </c>
      <c r="P25" s="366">
        <v>0</v>
      </c>
      <c r="Q25" s="366">
        <v>0</v>
      </c>
      <c r="R25" s="366">
        <v>126375.26516999998</v>
      </c>
      <c r="S25" s="366">
        <v>1679.23181</v>
      </c>
      <c r="T25" s="366">
        <v>676268.06252000004</v>
      </c>
    </row>
    <row r="26" spans="1:221" x14ac:dyDescent="0.2">
      <c r="A26" s="1099"/>
      <c r="B26" s="900" t="s">
        <v>101</v>
      </c>
      <c r="C26" s="366">
        <v>0</v>
      </c>
      <c r="D26" s="366">
        <v>0</v>
      </c>
      <c r="E26" s="366">
        <v>0</v>
      </c>
      <c r="F26" s="366">
        <v>0</v>
      </c>
      <c r="G26" s="366">
        <v>0</v>
      </c>
      <c r="H26" s="366">
        <v>0</v>
      </c>
      <c r="I26" s="366">
        <v>0</v>
      </c>
      <c r="J26" s="366">
        <v>0</v>
      </c>
      <c r="K26" s="366">
        <v>0</v>
      </c>
      <c r="L26" s="366">
        <v>0</v>
      </c>
      <c r="M26" s="366">
        <v>0</v>
      </c>
      <c r="N26" s="366">
        <v>0</v>
      </c>
      <c r="O26" s="366">
        <v>0</v>
      </c>
      <c r="P26" s="366">
        <v>0</v>
      </c>
      <c r="Q26" s="366">
        <v>0</v>
      </c>
      <c r="R26" s="366">
        <v>0</v>
      </c>
      <c r="S26" s="366">
        <v>0</v>
      </c>
      <c r="T26" s="366">
        <v>0</v>
      </c>
    </row>
    <row r="27" spans="1:221" x14ac:dyDescent="0.2">
      <c r="A27" s="1099"/>
      <c r="B27" s="360" t="s">
        <v>102</v>
      </c>
      <c r="C27" s="366">
        <v>518.50300000000004</v>
      </c>
      <c r="D27" s="366">
        <v>0</v>
      </c>
      <c r="E27" s="366">
        <v>0</v>
      </c>
      <c r="F27" s="366">
        <v>407274.64234000037</v>
      </c>
      <c r="G27" s="366">
        <v>0</v>
      </c>
      <c r="H27" s="366">
        <v>0</v>
      </c>
      <c r="I27" s="366">
        <v>0</v>
      </c>
      <c r="J27" s="366">
        <v>0</v>
      </c>
      <c r="K27" s="366">
        <v>0</v>
      </c>
      <c r="L27" s="366">
        <v>0</v>
      </c>
      <c r="M27" s="366">
        <v>0</v>
      </c>
      <c r="N27" s="366">
        <v>0</v>
      </c>
      <c r="O27" s="366">
        <v>0</v>
      </c>
      <c r="P27" s="366">
        <v>0</v>
      </c>
      <c r="Q27" s="366">
        <v>0</v>
      </c>
      <c r="R27" s="366">
        <v>0</v>
      </c>
      <c r="S27" s="366">
        <v>0</v>
      </c>
      <c r="T27" s="366">
        <v>407793.1453400004</v>
      </c>
    </row>
    <row r="28" spans="1:221" x14ac:dyDescent="0.2">
      <c r="A28" s="1099"/>
      <c r="B28" s="360" t="s">
        <v>103</v>
      </c>
      <c r="C28" s="366">
        <v>0</v>
      </c>
      <c r="D28" s="366">
        <v>0</v>
      </c>
      <c r="E28" s="366">
        <v>0</v>
      </c>
      <c r="F28" s="366">
        <v>0</v>
      </c>
      <c r="G28" s="366">
        <v>0</v>
      </c>
      <c r="H28" s="366">
        <v>0</v>
      </c>
      <c r="I28" s="366">
        <v>0</v>
      </c>
      <c r="J28" s="366">
        <v>0</v>
      </c>
      <c r="K28" s="366">
        <v>0</v>
      </c>
      <c r="L28" s="366">
        <v>0</v>
      </c>
      <c r="M28" s="366">
        <v>0</v>
      </c>
      <c r="N28" s="366">
        <v>0</v>
      </c>
      <c r="O28" s="366">
        <v>0</v>
      </c>
      <c r="P28" s="366">
        <v>0</v>
      </c>
      <c r="Q28" s="366">
        <v>0</v>
      </c>
      <c r="R28" s="366">
        <v>0</v>
      </c>
      <c r="S28" s="366">
        <v>0</v>
      </c>
      <c r="T28" s="366">
        <v>0</v>
      </c>
    </row>
    <row r="29" spans="1:221" x14ac:dyDescent="0.2">
      <c r="A29" s="1099"/>
      <c r="B29" s="1206" t="s">
        <v>2190</v>
      </c>
      <c r="C29" s="366">
        <v>0</v>
      </c>
      <c r="D29" s="366">
        <v>104060.67284</v>
      </c>
      <c r="E29" s="366">
        <v>80283.088989999989</v>
      </c>
      <c r="F29" s="366">
        <v>0</v>
      </c>
      <c r="G29" s="366">
        <v>0</v>
      </c>
      <c r="H29" s="366">
        <v>14675.380230000002</v>
      </c>
      <c r="I29" s="366">
        <v>21464.897860000001</v>
      </c>
      <c r="J29" s="366">
        <v>0</v>
      </c>
      <c r="K29" s="366">
        <v>0</v>
      </c>
      <c r="L29" s="366">
        <v>0</v>
      </c>
      <c r="M29" s="366">
        <v>0</v>
      </c>
      <c r="N29" s="366">
        <v>0</v>
      </c>
      <c r="O29" s="366">
        <v>0</v>
      </c>
      <c r="P29" s="366">
        <v>0</v>
      </c>
      <c r="Q29" s="366">
        <v>0</v>
      </c>
      <c r="R29" s="366">
        <v>0</v>
      </c>
      <c r="S29" s="366">
        <v>7895.4463700000015</v>
      </c>
      <c r="T29" s="366">
        <v>228379.48628999997</v>
      </c>
    </row>
    <row r="30" spans="1:221" ht="13.5" thickBot="1" x14ac:dyDescent="0.25">
      <c r="A30" s="1099"/>
      <c r="B30" s="704" t="s">
        <v>104</v>
      </c>
      <c r="C30" s="709">
        <v>3401696.3298549266</v>
      </c>
      <c r="D30" s="709">
        <v>1640207.45994</v>
      </c>
      <c r="E30" s="709">
        <v>442056.44753999985</v>
      </c>
      <c r="F30" s="709">
        <v>407274.64234000037</v>
      </c>
      <c r="G30" s="709">
        <v>0</v>
      </c>
      <c r="H30" s="709">
        <v>14894.121730000003</v>
      </c>
      <c r="I30" s="709">
        <v>131611.30812</v>
      </c>
      <c r="J30" s="709">
        <v>347.55599999999998</v>
      </c>
      <c r="K30" s="709">
        <v>2857765.6073449939</v>
      </c>
      <c r="L30" s="709">
        <v>2253580.5307550058</v>
      </c>
      <c r="M30" s="709">
        <v>0</v>
      </c>
      <c r="N30" s="709">
        <v>0</v>
      </c>
      <c r="O30" s="709">
        <v>0</v>
      </c>
      <c r="P30" s="709">
        <v>0</v>
      </c>
      <c r="Q30" s="709">
        <v>0</v>
      </c>
      <c r="R30" s="709">
        <v>171816.75811499998</v>
      </c>
      <c r="S30" s="709">
        <v>3416454.0430700071</v>
      </c>
      <c r="T30" s="709">
        <v>14737704.804809934</v>
      </c>
      <c r="U30" s="785"/>
      <c r="V30" s="785"/>
      <c r="W30" s="785"/>
      <c r="X30" s="785"/>
      <c r="Y30" s="785"/>
      <c r="Z30" s="785"/>
      <c r="AA30" s="785"/>
      <c r="AB30" s="785"/>
      <c r="AC30" s="785"/>
      <c r="AD30" s="785"/>
      <c r="AE30" s="785"/>
      <c r="AF30" s="785"/>
      <c r="AG30" s="785"/>
      <c r="AH30" s="785"/>
      <c r="AI30" s="785"/>
      <c r="AJ30" s="785"/>
      <c r="AK30" s="785"/>
      <c r="AL30" s="785"/>
      <c r="AM30" s="785"/>
      <c r="AN30" s="785"/>
      <c r="AO30" s="785"/>
      <c r="AP30" s="785"/>
      <c r="AQ30" s="785"/>
      <c r="AR30" s="785"/>
      <c r="AS30" s="785"/>
      <c r="AT30" s="785"/>
      <c r="AU30" s="785"/>
      <c r="AV30" s="785"/>
      <c r="AW30" s="785"/>
      <c r="AX30" s="785"/>
      <c r="AY30" s="785"/>
      <c r="AZ30" s="785"/>
      <c r="BA30" s="785"/>
      <c r="BB30" s="785"/>
      <c r="BC30" s="785"/>
      <c r="BD30" s="785"/>
      <c r="BE30" s="785"/>
      <c r="BF30" s="785"/>
      <c r="BG30" s="785"/>
      <c r="BH30" s="785"/>
      <c r="BI30" s="785"/>
      <c r="BJ30" s="785"/>
      <c r="BK30" s="785"/>
      <c r="BL30" s="785"/>
      <c r="BM30" s="785"/>
      <c r="BN30" s="785"/>
      <c r="BO30" s="785"/>
      <c r="BP30" s="785"/>
      <c r="BQ30" s="785"/>
      <c r="BR30" s="785"/>
      <c r="BS30" s="785"/>
      <c r="BT30" s="785"/>
      <c r="BU30" s="785"/>
      <c r="BV30" s="785"/>
      <c r="BW30" s="785"/>
      <c r="BX30" s="785"/>
      <c r="BY30" s="785"/>
      <c r="BZ30" s="785"/>
      <c r="CA30" s="785"/>
      <c r="CB30" s="785"/>
      <c r="CC30" s="785"/>
      <c r="CD30" s="785"/>
      <c r="CE30" s="785"/>
      <c r="CF30" s="785"/>
      <c r="CG30" s="785"/>
      <c r="CH30" s="785"/>
      <c r="CI30" s="785"/>
      <c r="CJ30" s="785"/>
      <c r="CK30" s="785"/>
      <c r="CL30" s="785"/>
      <c r="CM30" s="785"/>
      <c r="CN30" s="785"/>
      <c r="CO30" s="785"/>
      <c r="CP30" s="785"/>
      <c r="CQ30" s="785"/>
      <c r="CR30" s="785"/>
      <c r="CS30" s="785"/>
      <c r="CT30" s="785"/>
      <c r="CU30" s="785"/>
      <c r="CV30" s="785"/>
      <c r="CW30" s="785"/>
      <c r="CX30" s="785"/>
      <c r="CY30" s="785"/>
      <c r="CZ30" s="785"/>
      <c r="DA30" s="785"/>
      <c r="DB30" s="785"/>
      <c r="DC30" s="785"/>
      <c r="DD30" s="785"/>
      <c r="DE30" s="785"/>
      <c r="DF30" s="785"/>
      <c r="DG30" s="785"/>
      <c r="DH30" s="785"/>
      <c r="DI30" s="785"/>
      <c r="DJ30" s="785"/>
      <c r="DK30" s="785"/>
      <c r="DL30" s="785"/>
      <c r="DM30" s="785"/>
      <c r="DN30" s="785"/>
      <c r="DO30" s="785"/>
      <c r="DP30" s="785"/>
      <c r="DQ30" s="785"/>
      <c r="DR30" s="785"/>
      <c r="DS30" s="785"/>
      <c r="DT30" s="785"/>
      <c r="DU30" s="785"/>
      <c r="DV30" s="785"/>
      <c r="DW30" s="785"/>
      <c r="DX30" s="785"/>
      <c r="DY30" s="785"/>
      <c r="DZ30" s="785"/>
      <c r="EA30" s="785"/>
      <c r="EB30" s="785"/>
      <c r="EC30" s="785"/>
      <c r="ED30" s="785"/>
      <c r="EE30" s="785"/>
      <c r="EF30" s="785"/>
      <c r="EG30" s="785"/>
      <c r="EH30" s="785"/>
      <c r="EI30" s="785"/>
      <c r="EJ30" s="785"/>
      <c r="EK30" s="785"/>
      <c r="EL30" s="785"/>
      <c r="EM30" s="785"/>
      <c r="EN30" s="785"/>
      <c r="EO30" s="785"/>
      <c r="EP30" s="785"/>
      <c r="EQ30" s="785"/>
      <c r="ER30" s="785"/>
      <c r="ES30" s="785"/>
      <c r="ET30" s="785"/>
      <c r="EU30" s="785"/>
      <c r="EV30" s="785"/>
      <c r="EW30" s="785"/>
      <c r="EX30" s="785"/>
      <c r="EY30" s="785"/>
      <c r="EZ30" s="785"/>
      <c r="FA30" s="785"/>
      <c r="FB30" s="785"/>
      <c r="FC30" s="785"/>
      <c r="FD30" s="785"/>
      <c r="FE30" s="785"/>
      <c r="FF30" s="785"/>
      <c r="FG30" s="785"/>
      <c r="FH30" s="785"/>
      <c r="FI30" s="785"/>
      <c r="FJ30" s="785"/>
      <c r="FK30" s="785"/>
      <c r="FL30" s="785"/>
      <c r="FM30" s="785"/>
      <c r="FN30" s="785"/>
      <c r="FO30" s="785"/>
      <c r="FP30" s="785"/>
      <c r="FQ30" s="785"/>
      <c r="FR30" s="785"/>
      <c r="FS30" s="785"/>
      <c r="FT30" s="785"/>
      <c r="FU30" s="785"/>
      <c r="FV30" s="785"/>
      <c r="FW30" s="785"/>
      <c r="FX30" s="785"/>
      <c r="FY30" s="785"/>
      <c r="FZ30" s="785"/>
      <c r="GA30" s="785"/>
      <c r="GB30" s="785"/>
      <c r="GC30" s="785"/>
      <c r="GD30" s="785"/>
      <c r="GE30" s="785"/>
      <c r="GF30" s="785"/>
      <c r="GG30" s="785"/>
      <c r="GH30" s="785"/>
      <c r="GI30" s="785"/>
      <c r="GJ30" s="785"/>
      <c r="GK30" s="785"/>
      <c r="GL30" s="785"/>
      <c r="GM30" s="785"/>
      <c r="GN30" s="785"/>
      <c r="GO30" s="785"/>
      <c r="GP30" s="785"/>
      <c r="GQ30" s="785"/>
      <c r="GR30" s="785"/>
      <c r="GS30" s="785"/>
      <c r="GT30" s="785"/>
      <c r="GU30" s="785"/>
      <c r="GV30" s="785"/>
      <c r="GW30" s="785"/>
      <c r="GX30" s="785"/>
      <c r="GY30" s="785"/>
      <c r="GZ30" s="785"/>
      <c r="HA30" s="785"/>
      <c r="HB30" s="785"/>
      <c r="HC30" s="785"/>
      <c r="HD30" s="785"/>
      <c r="HE30" s="785"/>
      <c r="HF30" s="785"/>
      <c r="HG30" s="785"/>
      <c r="HH30" s="785"/>
      <c r="HI30" s="785"/>
      <c r="HJ30" s="785"/>
      <c r="HK30" s="785"/>
      <c r="HL30" s="785"/>
      <c r="HM30" s="785"/>
    </row>
    <row r="31" spans="1:221" x14ac:dyDescent="0.2">
      <c r="A31" s="1098" t="s">
        <v>1918</v>
      </c>
      <c r="B31" s="359" t="s">
        <v>96</v>
      </c>
      <c r="C31" s="362">
        <v>138799.58036162498</v>
      </c>
      <c r="D31" s="362">
        <v>48805.054060000002</v>
      </c>
      <c r="E31" s="362">
        <v>0</v>
      </c>
      <c r="F31" s="362">
        <v>0</v>
      </c>
      <c r="G31" s="362">
        <v>0</v>
      </c>
      <c r="H31" s="362">
        <v>185.35345000000001</v>
      </c>
      <c r="I31" s="362">
        <v>45154.650820000003</v>
      </c>
      <c r="J31" s="362">
        <v>17295.097444999999</v>
      </c>
      <c r="K31" s="362">
        <v>0</v>
      </c>
      <c r="L31" s="362">
        <v>0</v>
      </c>
      <c r="M31" s="362">
        <v>0.53530084999999994</v>
      </c>
      <c r="N31" s="362">
        <v>0</v>
      </c>
      <c r="O31" s="362">
        <v>0</v>
      </c>
      <c r="P31" s="362">
        <v>0</v>
      </c>
      <c r="Q31" s="362">
        <v>0</v>
      </c>
      <c r="R31" s="362">
        <v>0</v>
      </c>
      <c r="S31" s="362">
        <v>0</v>
      </c>
      <c r="T31" s="362">
        <v>250240.27143747496</v>
      </c>
    </row>
    <row r="32" spans="1:221" x14ac:dyDescent="0.2">
      <c r="A32" s="1099"/>
      <c r="B32" s="360" t="s">
        <v>97</v>
      </c>
      <c r="C32" s="366">
        <v>615074.52313149907</v>
      </c>
      <c r="D32" s="366">
        <v>235067.704</v>
      </c>
      <c r="E32" s="366">
        <v>0</v>
      </c>
      <c r="F32" s="366">
        <v>0</v>
      </c>
      <c r="G32" s="366">
        <v>0</v>
      </c>
      <c r="H32" s="366">
        <v>3958.5</v>
      </c>
      <c r="I32" s="366">
        <v>199251.522</v>
      </c>
      <c r="J32" s="366">
        <v>111353.889</v>
      </c>
      <c r="K32" s="366">
        <v>0</v>
      </c>
      <c r="L32" s="366">
        <v>0</v>
      </c>
      <c r="M32" s="366">
        <v>0</v>
      </c>
      <c r="N32" s="366">
        <v>0</v>
      </c>
      <c r="O32" s="366">
        <v>0</v>
      </c>
      <c r="P32" s="366">
        <v>0</v>
      </c>
      <c r="Q32" s="366">
        <v>335.08</v>
      </c>
      <c r="R32" s="366">
        <v>32119.969461500004</v>
      </c>
      <c r="S32" s="366">
        <v>0</v>
      </c>
      <c r="T32" s="366">
        <v>1197161.1875929991</v>
      </c>
    </row>
    <row r="33" spans="1:221" x14ac:dyDescent="0.2">
      <c r="A33" s="1099"/>
      <c r="B33" s="360" t="s">
        <v>98</v>
      </c>
      <c r="C33" s="366">
        <v>2602805.1970500518</v>
      </c>
      <c r="D33" s="366">
        <v>0</v>
      </c>
      <c r="E33" s="366">
        <v>0</v>
      </c>
      <c r="F33" s="366">
        <v>0</v>
      </c>
      <c r="G33" s="366">
        <v>0</v>
      </c>
      <c r="H33" s="366">
        <v>0</v>
      </c>
      <c r="I33" s="366">
        <v>0</v>
      </c>
      <c r="J33" s="366">
        <v>0</v>
      </c>
      <c r="K33" s="366">
        <v>0</v>
      </c>
      <c r="L33" s="366">
        <v>0</v>
      </c>
      <c r="M33" s="366">
        <v>0</v>
      </c>
      <c r="N33" s="366">
        <v>0</v>
      </c>
      <c r="O33" s="366">
        <v>0</v>
      </c>
      <c r="P33" s="366">
        <v>0</v>
      </c>
      <c r="Q33" s="366">
        <v>0</v>
      </c>
      <c r="R33" s="366">
        <v>0</v>
      </c>
      <c r="S33" s="366">
        <v>0</v>
      </c>
      <c r="T33" s="366">
        <v>2602805.1970500518</v>
      </c>
    </row>
    <row r="34" spans="1:221" x14ac:dyDescent="0.2">
      <c r="A34" s="1099"/>
      <c r="B34" s="360" t="s">
        <v>99</v>
      </c>
      <c r="C34" s="366">
        <v>65862.000514875996</v>
      </c>
      <c r="D34" s="366">
        <v>0</v>
      </c>
      <c r="E34" s="366">
        <v>0</v>
      </c>
      <c r="F34" s="366">
        <v>0</v>
      </c>
      <c r="G34" s="366">
        <v>0</v>
      </c>
      <c r="H34" s="366">
        <v>0</v>
      </c>
      <c r="I34" s="366">
        <v>0</v>
      </c>
      <c r="J34" s="366">
        <v>47.52</v>
      </c>
      <c r="K34" s="366">
        <v>0</v>
      </c>
      <c r="L34" s="366">
        <v>0</v>
      </c>
      <c r="M34" s="366">
        <v>0</v>
      </c>
      <c r="N34" s="366">
        <v>0</v>
      </c>
      <c r="O34" s="366">
        <v>0</v>
      </c>
      <c r="P34" s="366">
        <v>0</v>
      </c>
      <c r="Q34" s="366">
        <v>82.784956600000001</v>
      </c>
      <c r="R34" s="366">
        <v>0</v>
      </c>
      <c r="S34" s="366">
        <v>0</v>
      </c>
      <c r="T34" s="366">
        <v>65992.305471475993</v>
      </c>
    </row>
    <row r="35" spans="1:221" x14ac:dyDescent="0.2">
      <c r="A35" s="1099"/>
      <c r="B35" s="360" t="s">
        <v>100</v>
      </c>
      <c r="C35" s="366">
        <v>209707.71124654109</v>
      </c>
      <c r="D35" s="366">
        <v>41</v>
      </c>
      <c r="E35" s="366">
        <v>0</v>
      </c>
      <c r="F35" s="366">
        <v>0</v>
      </c>
      <c r="G35" s="366">
        <v>0</v>
      </c>
      <c r="H35" s="366">
        <v>0</v>
      </c>
      <c r="I35" s="366">
        <v>41</v>
      </c>
      <c r="J35" s="366">
        <v>0</v>
      </c>
      <c r="K35" s="366">
        <v>0</v>
      </c>
      <c r="L35" s="366">
        <v>0</v>
      </c>
      <c r="M35" s="366">
        <v>0</v>
      </c>
      <c r="N35" s="366">
        <v>0</v>
      </c>
      <c r="O35" s="366">
        <v>0</v>
      </c>
      <c r="P35" s="366">
        <v>0</v>
      </c>
      <c r="Q35" s="366">
        <v>0</v>
      </c>
      <c r="R35" s="366">
        <v>4610.1497800000016</v>
      </c>
      <c r="S35" s="366">
        <v>0</v>
      </c>
      <c r="T35" s="366">
        <v>214399.8610265411</v>
      </c>
    </row>
    <row r="36" spans="1:221" x14ac:dyDescent="0.2">
      <c r="A36" s="1099"/>
      <c r="B36" s="900" t="s">
        <v>101</v>
      </c>
      <c r="C36" s="366">
        <v>0</v>
      </c>
      <c r="D36" s="366">
        <v>0</v>
      </c>
      <c r="E36" s="366">
        <v>0</v>
      </c>
      <c r="F36" s="366">
        <v>0</v>
      </c>
      <c r="G36" s="366">
        <v>0</v>
      </c>
      <c r="H36" s="366">
        <v>0</v>
      </c>
      <c r="I36" s="366">
        <v>0</v>
      </c>
      <c r="J36" s="366">
        <v>0</v>
      </c>
      <c r="K36" s="366">
        <v>0</v>
      </c>
      <c r="L36" s="366">
        <v>0</v>
      </c>
      <c r="M36" s="366">
        <v>0</v>
      </c>
      <c r="N36" s="366">
        <v>0</v>
      </c>
      <c r="O36" s="366">
        <v>0</v>
      </c>
      <c r="P36" s="366">
        <v>0</v>
      </c>
      <c r="Q36" s="366">
        <v>0</v>
      </c>
      <c r="R36" s="366">
        <v>0</v>
      </c>
      <c r="S36" s="366">
        <v>0</v>
      </c>
      <c r="T36" s="366">
        <v>0</v>
      </c>
    </row>
    <row r="37" spans="1:221" x14ac:dyDescent="0.2">
      <c r="A37" s="1099"/>
      <c r="B37" s="360" t="s">
        <v>102</v>
      </c>
      <c r="C37" s="366">
        <v>0</v>
      </c>
      <c r="D37" s="366">
        <v>0</v>
      </c>
      <c r="E37" s="366">
        <v>0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v>0</v>
      </c>
      <c r="L37" s="366">
        <v>0</v>
      </c>
      <c r="M37" s="366">
        <v>0</v>
      </c>
      <c r="N37" s="366">
        <v>0</v>
      </c>
      <c r="O37" s="366">
        <v>0</v>
      </c>
      <c r="P37" s="366">
        <v>0</v>
      </c>
      <c r="Q37" s="366">
        <v>0</v>
      </c>
      <c r="R37" s="366">
        <v>0</v>
      </c>
      <c r="S37" s="366">
        <v>0</v>
      </c>
      <c r="T37" s="366">
        <v>0</v>
      </c>
    </row>
    <row r="38" spans="1:221" x14ac:dyDescent="0.2">
      <c r="A38" s="1099"/>
      <c r="B38" s="360" t="s">
        <v>103</v>
      </c>
      <c r="C38" s="366">
        <v>369.07631200000003</v>
      </c>
      <c r="D38" s="366">
        <v>0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v>0</v>
      </c>
      <c r="L38" s="366">
        <v>0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0</v>
      </c>
      <c r="S38" s="366">
        <v>0</v>
      </c>
      <c r="T38" s="366">
        <v>369.07631200000003</v>
      </c>
    </row>
    <row r="39" spans="1:221" x14ac:dyDescent="0.2">
      <c r="A39" s="1099"/>
      <c r="B39" s="1206" t="s">
        <v>2190</v>
      </c>
      <c r="C39" s="366">
        <v>0</v>
      </c>
      <c r="D39" s="366">
        <v>0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366">
        <v>0</v>
      </c>
      <c r="K39" s="366">
        <v>0</v>
      </c>
      <c r="L39" s="366">
        <v>0</v>
      </c>
      <c r="M39" s="366">
        <v>0</v>
      </c>
      <c r="N39" s="366">
        <v>0</v>
      </c>
      <c r="O39" s="366">
        <v>0</v>
      </c>
      <c r="P39" s="366">
        <v>0</v>
      </c>
      <c r="Q39" s="366">
        <v>0</v>
      </c>
      <c r="R39" s="366">
        <v>0</v>
      </c>
      <c r="S39" s="366">
        <v>0</v>
      </c>
      <c r="T39" s="366">
        <v>0</v>
      </c>
    </row>
    <row r="40" spans="1:221" ht="13.5" thickBot="1" x14ac:dyDescent="0.25">
      <c r="A40" s="1100"/>
      <c r="B40" s="704" t="s">
        <v>104</v>
      </c>
      <c r="C40" s="710">
        <v>3632618.0886165933</v>
      </c>
      <c r="D40" s="710">
        <v>283913.75806000002</v>
      </c>
      <c r="E40" s="710">
        <v>0</v>
      </c>
      <c r="F40" s="710">
        <v>0</v>
      </c>
      <c r="G40" s="710">
        <v>0</v>
      </c>
      <c r="H40" s="710">
        <v>4143.8534499999996</v>
      </c>
      <c r="I40" s="710">
        <v>244447.17282000001</v>
      </c>
      <c r="J40" s="710">
        <v>128696.50644499999</v>
      </c>
      <c r="K40" s="710">
        <v>0</v>
      </c>
      <c r="L40" s="710">
        <v>0</v>
      </c>
      <c r="M40" s="710">
        <v>0.53530084999999994</v>
      </c>
      <c r="N40" s="710">
        <v>0</v>
      </c>
      <c r="O40" s="710">
        <v>0</v>
      </c>
      <c r="P40" s="710">
        <v>0</v>
      </c>
      <c r="Q40" s="710">
        <v>417.86495659999997</v>
      </c>
      <c r="R40" s="710">
        <v>36730.119241500004</v>
      </c>
      <c r="S40" s="710">
        <v>0</v>
      </c>
      <c r="T40" s="710">
        <v>4330967.8988905428</v>
      </c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785"/>
      <c r="AJ40" s="785"/>
      <c r="AK40" s="785"/>
      <c r="AL40" s="785"/>
      <c r="AM40" s="785"/>
      <c r="AN40" s="785"/>
      <c r="AO40" s="785"/>
      <c r="AP40" s="785"/>
      <c r="AQ40" s="785"/>
      <c r="AR40" s="785"/>
      <c r="AS40" s="785"/>
      <c r="AT40" s="785"/>
      <c r="AU40" s="785"/>
      <c r="AV40" s="785"/>
      <c r="AW40" s="785"/>
      <c r="AX40" s="785"/>
      <c r="AY40" s="785"/>
      <c r="AZ40" s="785"/>
      <c r="BA40" s="785"/>
      <c r="BB40" s="785"/>
      <c r="BC40" s="785"/>
      <c r="BD40" s="785"/>
      <c r="BE40" s="785"/>
      <c r="BF40" s="785"/>
      <c r="BG40" s="785"/>
      <c r="BH40" s="785"/>
      <c r="BI40" s="785"/>
      <c r="BJ40" s="785"/>
      <c r="BK40" s="785"/>
      <c r="BL40" s="785"/>
      <c r="BM40" s="785"/>
      <c r="BN40" s="785"/>
      <c r="BO40" s="785"/>
      <c r="BP40" s="785"/>
      <c r="BQ40" s="785"/>
      <c r="BR40" s="785"/>
      <c r="BS40" s="785"/>
      <c r="BT40" s="785"/>
      <c r="BU40" s="785"/>
      <c r="BV40" s="785"/>
      <c r="BW40" s="785"/>
      <c r="BX40" s="785"/>
      <c r="BY40" s="785"/>
      <c r="BZ40" s="785"/>
      <c r="CA40" s="785"/>
      <c r="CB40" s="785"/>
      <c r="CC40" s="785"/>
      <c r="CD40" s="785"/>
      <c r="CE40" s="785"/>
      <c r="CF40" s="785"/>
      <c r="CG40" s="785"/>
      <c r="CH40" s="785"/>
      <c r="CI40" s="785"/>
      <c r="CJ40" s="785"/>
      <c r="CK40" s="785"/>
      <c r="CL40" s="785"/>
      <c r="CM40" s="785"/>
      <c r="CN40" s="785"/>
      <c r="CO40" s="785"/>
      <c r="CP40" s="785"/>
      <c r="CQ40" s="785"/>
      <c r="CR40" s="785"/>
      <c r="CS40" s="785"/>
      <c r="CT40" s="785"/>
      <c r="CU40" s="785"/>
      <c r="CV40" s="785"/>
      <c r="CW40" s="785"/>
      <c r="CX40" s="785"/>
      <c r="CY40" s="785"/>
      <c r="CZ40" s="785"/>
      <c r="DA40" s="785"/>
      <c r="DB40" s="785"/>
      <c r="DC40" s="785"/>
      <c r="DD40" s="785"/>
      <c r="DE40" s="785"/>
      <c r="DF40" s="785"/>
      <c r="DG40" s="785"/>
      <c r="DH40" s="785"/>
      <c r="DI40" s="785"/>
      <c r="DJ40" s="785"/>
      <c r="DK40" s="785"/>
      <c r="DL40" s="785"/>
      <c r="DM40" s="785"/>
      <c r="DN40" s="785"/>
      <c r="DO40" s="785"/>
      <c r="DP40" s="785"/>
      <c r="DQ40" s="785"/>
      <c r="DR40" s="785"/>
      <c r="DS40" s="785"/>
      <c r="DT40" s="785"/>
      <c r="DU40" s="785"/>
      <c r="DV40" s="785"/>
      <c r="DW40" s="785"/>
      <c r="DX40" s="785"/>
      <c r="DY40" s="785"/>
      <c r="DZ40" s="785"/>
      <c r="EA40" s="785"/>
      <c r="EB40" s="785"/>
      <c r="EC40" s="785"/>
      <c r="ED40" s="785"/>
      <c r="EE40" s="785"/>
      <c r="EF40" s="785"/>
      <c r="EG40" s="785"/>
      <c r="EH40" s="785"/>
      <c r="EI40" s="785"/>
      <c r="EJ40" s="785"/>
      <c r="EK40" s="785"/>
      <c r="EL40" s="785"/>
      <c r="EM40" s="785"/>
      <c r="EN40" s="785"/>
      <c r="EO40" s="785"/>
      <c r="EP40" s="785"/>
      <c r="EQ40" s="785"/>
      <c r="ER40" s="785"/>
      <c r="ES40" s="785"/>
      <c r="ET40" s="785"/>
      <c r="EU40" s="785"/>
      <c r="EV40" s="785"/>
      <c r="EW40" s="785"/>
      <c r="EX40" s="785"/>
      <c r="EY40" s="785"/>
      <c r="EZ40" s="785"/>
      <c r="FA40" s="785"/>
      <c r="FB40" s="785"/>
      <c r="FC40" s="785"/>
      <c r="FD40" s="785"/>
      <c r="FE40" s="785"/>
      <c r="FF40" s="785"/>
      <c r="FG40" s="785"/>
      <c r="FH40" s="785"/>
      <c r="FI40" s="785"/>
      <c r="FJ40" s="785"/>
      <c r="FK40" s="785"/>
      <c r="FL40" s="785"/>
      <c r="FM40" s="785"/>
      <c r="FN40" s="785"/>
      <c r="FO40" s="785"/>
      <c r="FP40" s="785"/>
      <c r="FQ40" s="785"/>
      <c r="FR40" s="785"/>
      <c r="FS40" s="785"/>
      <c r="FT40" s="785"/>
      <c r="FU40" s="785"/>
      <c r="FV40" s="785"/>
      <c r="FW40" s="785"/>
      <c r="FX40" s="785"/>
      <c r="FY40" s="785"/>
      <c r="FZ40" s="785"/>
      <c r="GA40" s="785"/>
      <c r="GB40" s="785"/>
      <c r="GC40" s="785"/>
      <c r="GD40" s="785"/>
      <c r="GE40" s="785"/>
      <c r="GF40" s="785"/>
      <c r="GG40" s="785"/>
      <c r="GH40" s="785"/>
      <c r="GI40" s="785"/>
      <c r="GJ40" s="785"/>
      <c r="GK40" s="785"/>
      <c r="GL40" s="785"/>
      <c r="GM40" s="785"/>
      <c r="GN40" s="785"/>
      <c r="GO40" s="785"/>
      <c r="GP40" s="785"/>
      <c r="GQ40" s="785"/>
      <c r="GR40" s="785"/>
      <c r="GS40" s="785"/>
      <c r="GT40" s="785"/>
      <c r="GU40" s="785"/>
      <c r="GV40" s="785"/>
      <c r="GW40" s="785"/>
      <c r="GX40" s="785"/>
      <c r="GY40" s="785"/>
      <c r="GZ40" s="785"/>
      <c r="HA40" s="785"/>
      <c r="HB40" s="785"/>
      <c r="HC40" s="785"/>
      <c r="HD40" s="785"/>
      <c r="HE40" s="785"/>
      <c r="HF40" s="785"/>
      <c r="HG40" s="785"/>
      <c r="HH40" s="785"/>
      <c r="HI40" s="785"/>
      <c r="HJ40" s="785"/>
      <c r="HK40" s="785"/>
      <c r="HL40" s="785"/>
      <c r="HM40" s="785"/>
    </row>
    <row r="41" spans="1:221" x14ac:dyDescent="0.2">
      <c r="A41" s="1099" t="s">
        <v>141</v>
      </c>
      <c r="B41" s="359" t="s">
        <v>96</v>
      </c>
      <c r="C41" s="366">
        <v>3266179.8475100035</v>
      </c>
      <c r="D41" s="366">
        <v>0</v>
      </c>
      <c r="E41" s="366">
        <v>0</v>
      </c>
      <c r="F41" s="366">
        <v>0</v>
      </c>
      <c r="G41" s="366">
        <v>0</v>
      </c>
      <c r="H41" s="366">
        <v>0</v>
      </c>
      <c r="I41" s="366">
        <v>1342.1438500000004</v>
      </c>
      <c r="J41" s="366">
        <v>3266179.8475100035</v>
      </c>
      <c r="K41" s="366">
        <v>0</v>
      </c>
      <c r="L41" s="366">
        <v>0</v>
      </c>
      <c r="M41" s="366">
        <v>0</v>
      </c>
      <c r="N41" s="366">
        <v>0</v>
      </c>
      <c r="O41" s="366">
        <v>0</v>
      </c>
      <c r="P41" s="366">
        <v>0</v>
      </c>
      <c r="Q41" s="366">
        <v>960.45275999999956</v>
      </c>
      <c r="R41" s="366">
        <v>1342.1438500000004</v>
      </c>
      <c r="S41" s="366">
        <v>0</v>
      </c>
      <c r="T41" s="366">
        <v>6536004.435480007</v>
      </c>
    </row>
    <row r="42" spans="1:221" x14ac:dyDescent="0.2">
      <c r="A42" s="1099"/>
      <c r="B42" s="360" t="s">
        <v>97</v>
      </c>
      <c r="C42" s="366">
        <v>127441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366">
        <v>75170</v>
      </c>
      <c r="J42" s="366">
        <v>127441</v>
      </c>
      <c r="K42" s="366">
        <v>0</v>
      </c>
      <c r="L42" s="366">
        <v>0</v>
      </c>
      <c r="M42" s="366">
        <v>0</v>
      </c>
      <c r="N42" s="366">
        <v>31359.599999999999</v>
      </c>
      <c r="O42" s="366">
        <v>0</v>
      </c>
      <c r="P42" s="366">
        <v>0</v>
      </c>
      <c r="Q42" s="366">
        <v>48015.6</v>
      </c>
      <c r="R42" s="366">
        <v>5</v>
      </c>
      <c r="S42" s="366">
        <v>0</v>
      </c>
      <c r="T42" s="366">
        <v>409432.19999999995</v>
      </c>
    </row>
    <row r="43" spans="1:221" x14ac:dyDescent="0.2">
      <c r="A43" s="1099"/>
      <c r="B43" s="360" t="s">
        <v>98</v>
      </c>
      <c r="C43" s="366">
        <v>228651.92854999745</v>
      </c>
      <c r="D43" s="366">
        <v>0</v>
      </c>
      <c r="E43" s="366">
        <v>0</v>
      </c>
      <c r="F43" s="366">
        <v>0</v>
      </c>
      <c r="G43" s="366">
        <v>0</v>
      </c>
      <c r="H43" s="366">
        <v>0</v>
      </c>
      <c r="I43" s="366">
        <v>228651.92854999748</v>
      </c>
      <c r="J43" s="366">
        <v>228651.92854999748</v>
      </c>
      <c r="K43" s="366">
        <v>0</v>
      </c>
      <c r="L43" s="366">
        <v>0</v>
      </c>
      <c r="M43" s="366">
        <v>0</v>
      </c>
      <c r="N43" s="366">
        <v>0</v>
      </c>
      <c r="O43" s="366">
        <v>0</v>
      </c>
      <c r="P43" s="366">
        <v>0</v>
      </c>
      <c r="Q43" s="366">
        <v>62559.396299999935</v>
      </c>
      <c r="R43" s="366">
        <v>225912.21495999716</v>
      </c>
      <c r="S43" s="366">
        <v>0</v>
      </c>
      <c r="T43" s="366">
        <v>974427.39690998953</v>
      </c>
    </row>
    <row r="44" spans="1:221" ht="15" customHeight="1" x14ac:dyDescent="0.2">
      <c r="A44" s="1099"/>
      <c r="B44" s="360" t="s">
        <v>99</v>
      </c>
      <c r="C44" s="366">
        <v>0</v>
      </c>
      <c r="D44" s="366">
        <v>0</v>
      </c>
      <c r="E44" s="366">
        <v>0</v>
      </c>
      <c r="F44" s="366">
        <v>0</v>
      </c>
      <c r="G44" s="366">
        <v>0</v>
      </c>
      <c r="H44" s="366">
        <v>0</v>
      </c>
      <c r="I44" s="366">
        <v>0</v>
      </c>
      <c r="J44" s="366">
        <v>0</v>
      </c>
      <c r="K44" s="366">
        <v>0</v>
      </c>
      <c r="L44" s="366">
        <v>0</v>
      </c>
      <c r="M44" s="366">
        <v>0</v>
      </c>
      <c r="N44" s="366">
        <v>0</v>
      </c>
      <c r="O44" s="366">
        <v>0</v>
      </c>
      <c r="P44" s="366">
        <v>0</v>
      </c>
      <c r="Q44" s="366">
        <v>0</v>
      </c>
      <c r="R44" s="366">
        <v>0</v>
      </c>
      <c r="S44" s="366">
        <v>0</v>
      </c>
      <c r="T44" s="366">
        <v>0</v>
      </c>
    </row>
    <row r="45" spans="1:221" x14ac:dyDescent="0.2">
      <c r="A45" s="1099"/>
      <c r="B45" s="360" t="s">
        <v>100</v>
      </c>
      <c r="C45" s="366">
        <v>0</v>
      </c>
      <c r="D45" s="366">
        <v>0</v>
      </c>
      <c r="E45" s="366">
        <v>0</v>
      </c>
      <c r="F45" s="366">
        <v>0</v>
      </c>
      <c r="G45" s="366">
        <v>0</v>
      </c>
      <c r="H45" s="366">
        <v>0</v>
      </c>
      <c r="I45" s="366">
        <v>0</v>
      </c>
      <c r="J45" s="366">
        <v>0</v>
      </c>
      <c r="K45" s="366">
        <v>0</v>
      </c>
      <c r="L45" s="366">
        <v>0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0</v>
      </c>
      <c r="S45" s="366">
        <v>0</v>
      </c>
      <c r="T45" s="366">
        <v>0</v>
      </c>
    </row>
    <row r="46" spans="1:221" x14ac:dyDescent="0.2">
      <c r="A46" s="1099"/>
      <c r="B46" s="900" t="s">
        <v>101</v>
      </c>
      <c r="C46" s="366">
        <v>0</v>
      </c>
      <c r="D46" s="366">
        <v>0</v>
      </c>
      <c r="E46" s="366">
        <v>0</v>
      </c>
      <c r="F46" s="366">
        <v>0</v>
      </c>
      <c r="G46" s="366">
        <v>0</v>
      </c>
      <c r="H46" s="366">
        <v>0</v>
      </c>
      <c r="I46" s="366">
        <v>0</v>
      </c>
      <c r="J46" s="366">
        <v>0</v>
      </c>
      <c r="K46" s="366">
        <v>0</v>
      </c>
      <c r="L46" s="366">
        <v>0</v>
      </c>
      <c r="M46" s="366">
        <v>0</v>
      </c>
      <c r="N46" s="366">
        <v>0</v>
      </c>
      <c r="O46" s="366">
        <v>0</v>
      </c>
      <c r="P46" s="366">
        <v>0</v>
      </c>
      <c r="Q46" s="366">
        <v>0</v>
      </c>
      <c r="R46" s="366">
        <v>0</v>
      </c>
      <c r="S46" s="366">
        <v>0</v>
      </c>
      <c r="T46" s="366">
        <v>0</v>
      </c>
    </row>
    <row r="47" spans="1:221" x14ac:dyDescent="0.2">
      <c r="A47" s="1099"/>
      <c r="B47" s="360" t="s">
        <v>102</v>
      </c>
      <c r="C47" s="366">
        <v>0</v>
      </c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366">
        <v>0</v>
      </c>
      <c r="J47" s="366">
        <v>0</v>
      </c>
      <c r="K47" s="366">
        <v>0</v>
      </c>
      <c r="L47" s="366">
        <v>0</v>
      </c>
      <c r="M47" s="366">
        <v>0</v>
      </c>
      <c r="N47" s="366">
        <v>0</v>
      </c>
      <c r="O47" s="366">
        <v>0</v>
      </c>
      <c r="P47" s="366">
        <v>0</v>
      </c>
      <c r="Q47" s="366">
        <v>0</v>
      </c>
      <c r="R47" s="366">
        <v>0</v>
      </c>
      <c r="S47" s="366">
        <v>0</v>
      </c>
      <c r="T47" s="366">
        <v>0</v>
      </c>
    </row>
    <row r="48" spans="1:221" x14ac:dyDescent="0.2">
      <c r="A48" s="1099"/>
      <c r="B48" s="360" t="s">
        <v>103</v>
      </c>
      <c r="C48" s="366">
        <v>0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0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</v>
      </c>
      <c r="S48" s="366">
        <v>0</v>
      </c>
      <c r="T48" s="366">
        <v>0</v>
      </c>
    </row>
    <row r="49" spans="1:221" x14ac:dyDescent="0.2">
      <c r="A49" s="1099"/>
      <c r="B49" s="1206" t="s">
        <v>2190</v>
      </c>
      <c r="C49" s="366">
        <v>0</v>
      </c>
      <c r="D49" s="366">
        <v>0</v>
      </c>
      <c r="E49" s="366">
        <v>0</v>
      </c>
      <c r="F49" s="366">
        <v>0</v>
      </c>
      <c r="G49" s="366">
        <v>0</v>
      </c>
      <c r="H49" s="366">
        <v>0</v>
      </c>
      <c r="I49" s="366">
        <v>0</v>
      </c>
      <c r="J49" s="366">
        <v>0</v>
      </c>
      <c r="K49" s="366">
        <v>0</v>
      </c>
      <c r="L49" s="366">
        <v>0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0</v>
      </c>
      <c r="S49" s="366">
        <v>0</v>
      </c>
      <c r="T49" s="366">
        <v>0</v>
      </c>
    </row>
    <row r="50" spans="1:221" ht="13.5" thickBot="1" x14ac:dyDescent="0.25">
      <c r="A50" s="1099"/>
      <c r="B50" s="704" t="s">
        <v>104</v>
      </c>
      <c r="C50" s="709">
        <v>3622272.776060001</v>
      </c>
      <c r="D50" s="709">
        <v>0</v>
      </c>
      <c r="E50" s="709">
        <v>0</v>
      </c>
      <c r="F50" s="709">
        <v>0</v>
      </c>
      <c r="G50" s="709">
        <v>0</v>
      </c>
      <c r="H50" s="709">
        <v>0</v>
      </c>
      <c r="I50" s="709">
        <v>305164.0723999975</v>
      </c>
      <c r="J50" s="709">
        <v>3622272.776060001</v>
      </c>
      <c r="K50" s="709">
        <v>0</v>
      </c>
      <c r="L50" s="709">
        <v>0</v>
      </c>
      <c r="M50" s="709">
        <v>0</v>
      </c>
      <c r="N50" s="709">
        <v>31359.599999999999</v>
      </c>
      <c r="O50" s="709">
        <v>0</v>
      </c>
      <c r="P50" s="709">
        <v>0</v>
      </c>
      <c r="Q50" s="709">
        <v>111535.44905999993</v>
      </c>
      <c r="R50" s="709">
        <v>227259.35880999715</v>
      </c>
      <c r="S50" s="709">
        <v>0</v>
      </c>
      <c r="T50" s="709">
        <v>7919864.0323899956</v>
      </c>
      <c r="U50" s="785"/>
      <c r="V50" s="785"/>
      <c r="W50" s="785"/>
      <c r="X50" s="785"/>
      <c r="Y50" s="785"/>
      <c r="Z50" s="785"/>
      <c r="AA50" s="785"/>
      <c r="AB50" s="785"/>
      <c r="AC50" s="785"/>
      <c r="AD50" s="785"/>
      <c r="AE50" s="785"/>
      <c r="AF50" s="785"/>
      <c r="AG50" s="785"/>
      <c r="AH50" s="785"/>
      <c r="AI50" s="785"/>
      <c r="AJ50" s="785"/>
      <c r="AK50" s="785"/>
      <c r="AL50" s="785"/>
      <c r="AM50" s="785"/>
      <c r="AN50" s="785"/>
      <c r="AO50" s="785"/>
      <c r="AP50" s="785"/>
      <c r="AQ50" s="785"/>
      <c r="AR50" s="785"/>
      <c r="AS50" s="785"/>
      <c r="AT50" s="785"/>
      <c r="AU50" s="785"/>
      <c r="AV50" s="785"/>
      <c r="AW50" s="785"/>
      <c r="AX50" s="785"/>
      <c r="AY50" s="785"/>
      <c r="AZ50" s="785"/>
      <c r="BA50" s="785"/>
      <c r="BB50" s="785"/>
      <c r="BC50" s="785"/>
      <c r="BD50" s="785"/>
      <c r="BE50" s="785"/>
      <c r="BF50" s="785"/>
      <c r="BG50" s="785"/>
      <c r="BH50" s="785"/>
      <c r="BI50" s="785"/>
      <c r="BJ50" s="785"/>
      <c r="BK50" s="785"/>
      <c r="BL50" s="785"/>
      <c r="BM50" s="785"/>
      <c r="BN50" s="785"/>
      <c r="BO50" s="785"/>
      <c r="BP50" s="785"/>
      <c r="BQ50" s="785"/>
      <c r="BR50" s="785"/>
      <c r="BS50" s="785"/>
      <c r="BT50" s="785"/>
      <c r="BU50" s="785"/>
      <c r="BV50" s="785"/>
      <c r="BW50" s="785"/>
      <c r="BX50" s="785"/>
      <c r="BY50" s="785"/>
      <c r="BZ50" s="785"/>
      <c r="CA50" s="785"/>
      <c r="CB50" s="785"/>
      <c r="CC50" s="785"/>
      <c r="CD50" s="785"/>
      <c r="CE50" s="785"/>
      <c r="CF50" s="785"/>
      <c r="CG50" s="785"/>
      <c r="CH50" s="785"/>
      <c r="CI50" s="785"/>
      <c r="CJ50" s="785"/>
      <c r="CK50" s="785"/>
      <c r="CL50" s="785"/>
      <c r="CM50" s="785"/>
      <c r="CN50" s="785"/>
      <c r="CO50" s="785"/>
      <c r="CP50" s="785"/>
      <c r="CQ50" s="785"/>
      <c r="CR50" s="785"/>
      <c r="CS50" s="785"/>
      <c r="CT50" s="785"/>
      <c r="CU50" s="785"/>
      <c r="CV50" s="785"/>
      <c r="CW50" s="785"/>
      <c r="CX50" s="785"/>
      <c r="CY50" s="785"/>
      <c r="CZ50" s="785"/>
      <c r="DA50" s="785"/>
      <c r="DB50" s="785"/>
      <c r="DC50" s="785"/>
      <c r="DD50" s="785"/>
      <c r="DE50" s="785"/>
      <c r="DF50" s="785"/>
      <c r="DG50" s="785"/>
      <c r="DH50" s="785"/>
      <c r="DI50" s="785"/>
      <c r="DJ50" s="785"/>
      <c r="DK50" s="785"/>
      <c r="DL50" s="785"/>
      <c r="DM50" s="785"/>
      <c r="DN50" s="785"/>
      <c r="DO50" s="785"/>
      <c r="DP50" s="785"/>
      <c r="DQ50" s="785"/>
      <c r="DR50" s="785"/>
      <c r="DS50" s="785"/>
      <c r="DT50" s="785"/>
      <c r="DU50" s="785"/>
      <c r="DV50" s="785"/>
      <c r="DW50" s="785"/>
      <c r="DX50" s="785"/>
      <c r="DY50" s="785"/>
      <c r="DZ50" s="785"/>
      <c r="EA50" s="785"/>
      <c r="EB50" s="785"/>
      <c r="EC50" s="785"/>
      <c r="ED50" s="785"/>
      <c r="EE50" s="785"/>
      <c r="EF50" s="785"/>
      <c r="EG50" s="785"/>
      <c r="EH50" s="785"/>
      <c r="EI50" s="785"/>
      <c r="EJ50" s="785"/>
      <c r="EK50" s="785"/>
      <c r="EL50" s="785"/>
      <c r="EM50" s="785"/>
      <c r="EN50" s="785"/>
      <c r="EO50" s="785"/>
      <c r="EP50" s="785"/>
      <c r="EQ50" s="785"/>
      <c r="ER50" s="785"/>
      <c r="ES50" s="785"/>
      <c r="ET50" s="785"/>
      <c r="EU50" s="785"/>
      <c r="EV50" s="785"/>
      <c r="EW50" s="785"/>
      <c r="EX50" s="785"/>
      <c r="EY50" s="785"/>
      <c r="EZ50" s="785"/>
      <c r="FA50" s="785"/>
      <c r="FB50" s="785"/>
      <c r="FC50" s="785"/>
      <c r="FD50" s="785"/>
      <c r="FE50" s="785"/>
      <c r="FF50" s="785"/>
      <c r="FG50" s="785"/>
      <c r="FH50" s="785"/>
      <c r="FI50" s="785"/>
      <c r="FJ50" s="785"/>
      <c r="FK50" s="785"/>
      <c r="FL50" s="785"/>
      <c r="FM50" s="785"/>
      <c r="FN50" s="785"/>
      <c r="FO50" s="785"/>
      <c r="FP50" s="785"/>
      <c r="FQ50" s="785"/>
      <c r="FR50" s="785"/>
      <c r="FS50" s="785"/>
      <c r="FT50" s="785"/>
      <c r="FU50" s="785"/>
      <c r="FV50" s="785"/>
      <c r="FW50" s="785"/>
      <c r="FX50" s="785"/>
      <c r="FY50" s="785"/>
      <c r="FZ50" s="785"/>
      <c r="GA50" s="785"/>
      <c r="GB50" s="785"/>
      <c r="GC50" s="785"/>
      <c r="GD50" s="785"/>
      <c r="GE50" s="785"/>
      <c r="GF50" s="785"/>
      <c r="GG50" s="785"/>
      <c r="GH50" s="785"/>
      <c r="GI50" s="785"/>
      <c r="GJ50" s="785"/>
      <c r="GK50" s="785"/>
      <c r="GL50" s="785"/>
      <c r="GM50" s="785"/>
      <c r="GN50" s="785"/>
      <c r="GO50" s="785"/>
      <c r="GP50" s="785"/>
      <c r="GQ50" s="785"/>
      <c r="GR50" s="785"/>
      <c r="GS50" s="785"/>
      <c r="GT50" s="785"/>
      <c r="GU50" s="785"/>
      <c r="GV50" s="785"/>
      <c r="GW50" s="785"/>
      <c r="GX50" s="785"/>
      <c r="GY50" s="785"/>
      <c r="GZ50" s="785"/>
      <c r="HA50" s="785"/>
      <c r="HB50" s="785"/>
      <c r="HC50" s="785"/>
      <c r="HD50" s="785"/>
      <c r="HE50" s="785"/>
      <c r="HF50" s="785"/>
      <c r="HG50" s="785"/>
      <c r="HH50" s="785"/>
      <c r="HI50" s="785"/>
      <c r="HJ50" s="785"/>
      <c r="HK50" s="785"/>
      <c r="HL50" s="785"/>
      <c r="HM50" s="785"/>
    </row>
    <row r="51" spans="1:221" x14ac:dyDescent="0.2">
      <c r="A51" s="1098" t="s">
        <v>4</v>
      </c>
      <c r="B51" s="359" t="s">
        <v>96</v>
      </c>
      <c r="C51" s="362">
        <v>0</v>
      </c>
      <c r="D51" s="362">
        <v>0</v>
      </c>
      <c r="E51" s="362">
        <v>0</v>
      </c>
      <c r="F51" s="362">
        <v>0</v>
      </c>
      <c r="G51" s="362">
        <v>0</v>
      </c>
      <c r="H51" s="362">
        <v>0</v>
      </c>
      <c r="I51" s="362">
        <v>0</v>
      </c>
      <c r="J51" s="362">
        <v>0</v>
      </c>
      <c r="K51" s="362">
        <v>0</v>
      </c>
      <c r="L51" s="362">
        <v>0</v>
      </c>
      <c r="M51" s="362">
        <v>0</v>
      </c>
      <c r="N51" s="362">
        <v>0</v>
      </c>
      <c r="O51" s="362">
        <v>0</v>
      </c>
      <c r="P51" s="362">
        <v>0</v>
      </c>
      <c r="Q51" s="362">
        <v>0</v>
      </c>
      <c r="R51" s="362">
        <v>0</v>
      </c>
      <c r="S51" s="362">
        <v>0</v>
      </c>
      <c r="T51" s="362">
        <v>0</v>
      </c>
    </row>
    <row r="52" spans="1:221" x14ac:dyDescent="0.2">
      <c r="A52" s="1099"/>
      <c r="B52" s="360" t="s">
        <v>97</v>
      </c>
      <c r="C52" s="366">
        <v>2175</v>
      </c>
      <c r="D52" s="366">
        <v>2175</v>
      </c>
      <c r="E52" s="366">
        <v>0</v>
      </c>
      <c r="F52" s="366">
        <v>0</v>
      </c>
      <c r="G52" s="366">
        <v>0</v>
      </c>
      <c r="H52" s="366">
        <v>0</v>
      </c>
      <c r="I52" s="366">
        <v>0</v>
      </c>
      <c r="J52" s="366">
        <v>0</v>
      </c>
      <c r="K52" s="366">
        <v>0</v>
      </c>
      <c r="L52" s="366">
        <v>0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1087.5</v>
      </c>
      <c r="S52" s="366">
        <v>0</v>
      </c>
      <c r="T52" s="366">
        <v>5437.5</v>
      </c>
    </row>
    <row r="53" spans="1:221" x14ac:dyDescent="0.2">
      <c r="A53" s="1099"/>
      <c r="B53" s="360" t="s">
        <v>98</v>
      </c>
      <c r="C53" s="366">
        <v>0</v>
      </c>
      <c r="D53" s="366">
        <v>0</v>
      </c>
      <c r="E53" s="366">
        <v>0</v>
      </c>
      <c r="F53" s="366">
        <v>0</v>
      </c>
      <c r="G53" s="366">
        <v>0</v>
      </c>
      <c r="H53" s="366">
        <v>0</v>
      </c>
      <c r="I53" s="366">
        <v>0</v>
      </c>
      <c r="J53" s="366">
        <v>0</v>
      </c>
      <c r="K53" s="366">
        <v>0</v>
      </c>
      <c r="L53" s="366">
        <v>0</v>
      </c>
      <c r="M53" s="366">
        <v>0</v>
      </c>
      <c r="N53" s="366">
        <v>0</v>
      </c>
      <c r="O53" s="366">
        <v>0</v>
      </c>
      <c r="P53" s="366">
        <v>0</v>
      </c>
      <c r="Q53" s="366">
        <v>0</v>
      </c>
      <c r="R53" s="366">
        <v>0</v>
      </c>
      <c r="S53" s="366">
        <v>0</v>
      </c>
      <c r="T53" s="366">
        <v>0</v>
      </c>
    </row>
    <row r="54" spans="1:221" x14ac:dyDescent="0.2">
      <c r="A54" s="1099"/>
      <c r="B54" s="360" t="s">
        <v>99</v>
      </c>
      <c r="C54" s="366">
        <v>497.5</v>
      </c>
      <c r="D54" s="366">
        <v>497.5</v>
      </c>
      <c r="E54" s="366">
        <v>0</v>
      </c>
      <c r="F54" s="366">
        <v>0</v>
      </c>
      <c r="G54" s="366">
        <v>0</v>
      </c>
      <c r="H54" s="366">
        <v>0</v>
      </c>
      <c r="I54" s="366">
        <v>0</v>
      </c>
      <c r="J54" s="366">
        <v>0</v>
      </c>
      <c r="K54" s="366">
        <v>0</v>
      </c>
      <c r="L54" s="366">
        <v>0</v>
      </c>
      <c r="M54" s="366">
        <v>0</v>
      </c>
      <c r="N54" s="366">
        <v>0</v>
      </c>
      <c r="O54" s="366">
        <v>0</v>
      </c>
      <c r="P54" s="366">
        <v>0</v>
      </c>
      <c r="Q54" s="366">
        <v>0</v>
      </c>
      <c r="R54" s="366">
        <v>0</v>
      </c>
      <c r="S54" s="366">
        <v>0</v>
      </c>
      <c r="T54" s="366">
        <v>995</v>
      </c>
    </row>
    <row r="55" spans="1:221" x14ac:dyDescent="0.2">
      <c r="A55" s="1099"/>
      <c r="B55" s="360" t="s">
        <v>100</v>
      </c>
      <c r="C55" s="366">
        <v>0</v>
      </c>
      <c r="D55" s="366">
        <v>0</v>
      </c>
      <c r="E55" s="366">
        <v>0</v>
      </c>
      <c r="F55" s="366">
        <v>0</v>
      </c>
      <c r="G55" s="366">
        <v>0</v>
      </c>
      <c r="H55" s="366">
        <v>0</v>
      </c>
      <c r="I55" s="366">
        <v>0</v>
      </c>
      <c r="J55" s="366">
        <v>0</v>
      </c>
      <c r="K55" s="366">
        <v>0</v>
      </c>
      <c r="L55" s="366">
        <v>0</v>
      </c>
      <c r="M55" s="366">
        <v>0</v>
      </c>
      <c r="N55" s="366">
        <v>0</v>
      </c>
      <c r="O55" s="366">
        <v>0</v>
      </c>
      <c r="P55" s="366">
        <v>0</v>
      </c>
      <c r="Q55" s="366">
        <v>0</v>
      </c>
      <c r="R55" s="366">
        <v>0</v>
      </c>
      <c r="S55" s="366">
        <v>0</v>
      </c>
      <c r="T55" s="366">
        <v>0</v>
      </c>
    </row>
    <row r="56" spans="1:221" x14ac:dyDescent="0.2">
      <c r="A56" s="1099"/>
      <c r="B56" s="900" t="s">
        <v>101</v>
      </c>
      <c r="C56" s="366">
        <v>0</v>
      </c>
      <c r="D56" s="366">
        <v>0</v>
      </c>
      <c r="E56" s="366">
        <v>0</v>
      </c>
      <c r="F56" s="366">
        <v>0</v>
      </c>
      <c r="G56" s="366">
        <v>0</v>
      </c>
      <c r="H56" s="366">
        <v>0</v>
      </c>
      <c r="I56" s="366">
        <v>0</v>
      </c>
      <c r="J56" s="366">
        <v>0</v>
      </c>
      <c r="K56" s="366">
        <v>0</v>
      </c>
      <c r="L56" s="366">
        <v>0</v>
      </c>
      <c r="M56" s="366">
        <v>0</v>
      </c>
      <c r="N56" s="366">
        <v>0</v>
      </c>
      <c r="O56" s="366">
        <v>0</v>
      </c>
      <c r="P56" s="366">
        <v>0</v>
      </c>
      <c r="Q56" s="366">
        <v>0</v>
      </c>
      <c r="R56" s="366">
        <v>0</v>
      </c>
      <c r="S56" s="366">
        <v>0</v>
      </c>
      <c r="T56" s="366">
        <v>0</v>
      </c>
    </row>
    <row r="57" spans="1:221" x14ac:dyDescent="0.2">
      <c r="A57" s="1099"/>
      <c r="B57" s="360" t="s">
        <v>102</v>
      </c>
      <c r="C57" s="366">
        <v>0</v>
      </c>
      <c r="D57" s="366">
        <v>0</v>
      </c>
      <c r="E57" s="366">
        <v>0</v>
      </c>
      <c r="F57" s="366">
        <v>0</v>
      </c>
      <c r="G57" s="366">
        <v>0</v>
      </c>
      <c r="H57" s="366">
        <v>0</v>
      </c>
      <c r="I57" s="366">
        <v>0</v>
      </c>
      <c r="J57" s="366">
        <v>0</v>
      </c>
      <c r="K57" s="366">
        <v>0</v>
      </c>
      <c r="L57" s="366">
        <v>0</v>
      </c>
      <c r="M57" s="366">
        <v>0</v>
      </c>
      <c r="N57" s="366">
        <v>0</v>
      </c>
      <c r="O57" s="366">
        <v>0</v>
      </c>
      <c r="P57" s="366">
        <v>0</v>
      </c>
      <c r="Q57" s="366">
        <v>0</v>
      </c>
      <c r="R57" s="366">
        <v>0</v>
      </c>
      <c r="S57" s="366">
        <v>0</v>
      </c>
      <c r="T57" s="366">
        <v>0</v>
      </c>
    </row>
    <row r="58" spans="1:221" x14ac:dyDescent="0.2">
      <c r="A58" s="1099"/>
      <c r="B58" s="360" t="s">
        <v>103</v>
      </c>
      <c r="C58" s="366">
        <v>0</v>
      </c>
      <c r="D58" s="366">
        <v>0</v>
      </c>
      <c r="E58" s="366">
        <v>0</v>
      </c>
      <c r="F58" s="366">
        <v>0</v>
      </c>
      <c r="G58" s="366">
        <v>0</v>
      </c>
      <c r="H58" s="366">
        <v>0</v>
      </c>
      <c r="I58" s="366">
        <v>0</v>
      </c>
      <c r="J58" s="366">
        <v>0</v>
      </c>
      <c r="K58" s="366">
        <v>0</v>
      </c>
      <c r="L58" s="366">
        <v>0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0</v>
      </c>
      <c r="S58" s="366">
        <v>0</v>
      </c>
      <c r="T58" s="366">
        <v>0</v>
      </c>
    </row>
    <row r="59" spans="1:221" x14ac:dyDescent="0.2">
      <c r="A59" s="1099"/>
      <c r="B59" s="1206" t="s">
        <v>2190</v>
      </c>
      <c r="C59" s="366">
        <v>0</v>
      </c>
      <c r="D59" s="366">
        <v>0</v>
      </c>
      <c r="E59" s="366">
        <v>0</v>
      </c>
      <c r="F59" s="366">
        <v>0</v>
      </c>
      <c r="G59" s="366">
        <v>0</v>
      </c>
      <c r="H59" s="366">
        <v>0</v>
      </c>
      <c r="I59" s="366">
        <v>0</v>
      </c>
      <c r="J59" s="366">
        <v>0</v>
      </c>
      <c r="K59" s="366">
        <v>0</v>
      </c>
      <c r="L59" s="366">
        <v>0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0</v>
      </c>
      <c r="S59" s="366">
        <v>0</v>
      </c>
      <c r="T59" s="366">
        <v>0</v>
      </c>
    </row>
    <row r="60" spans="1:221" ht="13.5" thickBot="1" x14ac:dyDescent="0.25">
      <c r="A60" s="1100"/>
      <c r="B60" s="704" t="s">
        <v>104</v>
      </c>
      <c r="C60" s="710">
        <v>2672.5</v>
      </c>
      <c r="D60" s="710">
        <v>2672.5</v>
      </c>
      <c r="E60" s="710">
        <v>0</v>
      </c>
      <c r="F60" s="710">
        <v>0</v>
      </c>
      <c r="G60" s="710">
        <v>0</v>
      </c>
      <c r="H60" s="710">
        <v>0</v>
      </c>
      <c r="I60" s="710">
        <v>0</v>
      </c>
      <c r="J60" s="710">
        <v>0</v>
      </c>
      <c r="K60" s="710">
        <v>0</v>
      </c>
      <c r="L60" s="710">
        <v>0</v>
      </c>
      <c r="M60" s="710">
        <v>0</v>
      </c>
      <c r="N60" s="710">
        <v>0</v>
      </c>
      <c r="O60" s="710">
        <v>0</v>
      </c>
      <c r="P60" s="710">
        <v>0</v>
      </c>
      <c r="Q60" s="710">
        <v>0</v>
      </c>
      <c r="R60" s="710">
        <v>1087.5</v>
      </c>
      <c r="S60" s="710">
        <v>0</v>
      </c>
      <c r="T60" s="710">
        <v>6432.5</v>
      </c>
      <c r="U60" s="785"/>
      <c r="V60" s="785"/>
      <c r="W60" s="785"/>
      <c r="X60" s="785"/>
      <c r="Y60" s="785"/>
      <c r="Z60" s="785"/>
      <c r="AA60" s="785"/>
      <c r="AB60" s="785"/>
      <c r="AC60" s="785"/>
      <c r="AD60" s="785"/>
      <c r="AE60" s="785"/>
      <c r="AF60" s="785"/>
      <c r="AG60" s="785"/>
      <c r="AH60" s="785"/>
      <c r="AI60" s="785"/>
      <c r="AJ60" s="785"/>
      <c r="AK60" s="785"/>
      <c r="AL60" s="785"/>
      <c r="AM60" s="785"/>
      <c r="AN60" s="785"/>
      <c r="AO60" s="785"/>
      <c r="AP60" s="785"/>
      <c r="AQ60" s="785"/>
      <c r="AR60" s="785"/>
      <c r="AS60" s="785"/>
      <c r="AT60" s="785"/>
      <c r="AU60" s="785"/>
      <c r="AV60" s="785"/>
      <c r="AW60" s="785"/>
      <c r="AX60" s="785"/>
      <c r="AY60" s="785"/>
      <c r="AZ60" s="785"/>
      <c r="BA60" s="785"/>
      <c r="BB60" s="785"/>
      <c r="BC60" s="785"/>
      <c r="BD60" s="785"/>
      <c r="BE60" s="785"/>
      <c r="BF60" s="785"/>
      <c r="BG60" s="785"/>
      <c r="BH60" s="785"/>
      <c r="BI60" s="785"/>
      <c r="BJ60" s="785"/>
      <c r="BK60" s="785"/>
      <c r="BL60" s="785"/>
      <c r="BM60" s="785"/>
      <c r="BN60" s="785"/>
      <c r="BO60" s="785"/>
      <c r="BP60" s="785"/>
      <c r="BQ60" s="785"/>
      <c r="BR60" s="785"/>
      <c r="BS60" s="785"/>
      <c r="BT60" s="785"/>
      <c r="BU60" s="785"/>
      <c r="BV60" s="785"/>
      <c r="BW60" s="785"/>
      <c r="BX60" s="785"/>
      <c r="BY60" s="785"/>
      <c r="BZ60" s="785"/>
      <c r="CA60" s="785"/>
      <c r="CB60" s="785"/>
      <c r="CC60" s="785"/>
      <c r="CD60" s="785"/>
      <c r="CE60" s="785"/>
      <c r="CF60" s="785"/>
      <c r="CG60" s="785"/>
      <c r="CH60" s="785"/>
      <c r="CI60" s="785"/>
      <c r="CJ60" s="785"/>
      <c r="CK60" s="785"/>
      <c r="CL60" s="785"/>
      <c r="CM60" s="785"/>
      <c r="CN60" s="785"/>
      <c r="CO60" s="785"/>
      <c r="CP60" s="785"/>
      <c r="CQ60" s="785"/>
      <c r="CR60" s="785"/>
      <c r="CS60" s="785"/>
      <c r="CT60" s="785"/>
      <c r="CU60" s="785"/>
      <c r="CV60" s="785"/>
      <c r="CW60" s="785"/>
      <c r="CX60" s="785"/>
      <c r="CY60" s="785"/>
      <c r="CZ60" s="785"/>
      <c r="DA60" s="785"/>
      <c r="DB60" s="785"/>
      <c r="DC60" s="785"/>
      <c r="DD60" s="785"/>
      <c r="DE60" s="785"/>
      <c r="DF60" s="785"/>
      <c r="DG60" s="785"/>
      <c r="DH60" s="785"/>
      <c r="DI60" s="785"/>
      <c r="DJ60" s="785"/>
      <c r="DK60" s="785"/>
      <c r="DL60" s="785"/>
      <c r="DM60" s="785"/>
      <c r="DN60" s="785"/>
      <c r="DO60" s="785"/>
      <c r="DP60" s="785"/>
      <c r="DQ60" s="785"/>
      <c r="DR60" s="785"/>
      <c r="DS60" s="785"/>
      <c r="DT60" s="785"/>
      <c r="DU60" s="785"/>
      <c r="DV60" s="785"/>
      <c r="DW60" s="785"/>
      <c r="DX60" s="785"/>
      <c r="DY60" s="785"/>
      <c r="DZ60" s="785"/>
      <c r="EA60" s="785"/>
      <c r="EB60" s="785"/>
      <c r="EC60" s="785"/>
      <c r="ED60" s="785"/>
      <c r="EE60" s="785"/>
      <c r="EF60" s="785"/>
      <c r="EG60" s="785"/>
      <c r="EH60" s="785"/>
      <c r="EI60" s="785"/>
      <c r="EJ60" s="785"/>
      <c r="EK60" s="785"/>
      <c r="EL60" s="785"/>
      <c r="EM60" s="785"/>
      <c r="EN60" s="785"/>
      <c r="EO60" s="785"/>
      <c r="EP60" s="785"/>
      <c r="EQ60" s="785"/>
      <c r="ER60" s="785"/>
      <c r="ES60" s="785"/>
      <c r="ET60" s="785"/>
      <c r="EU60" s="785"/>
      <c r="EV60" s="785"/>
      <c r="EW60" s="785"/>
      <c r="EX60" s="785"/>
      <c r="EY60" s="785"/>
      <c r="EZ60" s="785"/>
      <c r="FA60" s="785"/>
      <c r="FB60" s="785"/>
      <c r="FC60" s="785"/>
      <c r="FD60" s="785"/>
      <c r="FE60" s="785"/>
      <c r="FF60" s="785"/>
      <c r="FG60" s="785"/>
      <c r="FH60" s="785"/>
      <c r="FI60" s="785"/>
      <c r="FJ60" s="785"/>
      <c r="FK60" s="785"/>
      <c r="FL60" s="785"/>
      <c r="FM60" s="785"/>
      <c r="FN60" s="785"/>
      <c r="FO60" s="785"/>
      <c r="FP60" s="785"/>
      <c r="FQ60" s="785"/>
      <c r="FR60" s="785"/>
      <c r="FS60" s="785"/>
      <c r="FT60" s="785"/>
      <c r="FU60" s="785"/>
      <c r="FV60" s="785"/>
      <c r="FW60" s="785"/>
      <c r="FX60" s="785"/>
      <c r="FY60" s="785"/>
      <c r="FZ60" s="785"/>
      <c r="GA60" s="785"/>
      <c r="GB60" s="785"/>
      <c r="GC60" s="785"/>
      <c r="GD60" s="785"/>
      <c r="GE60" s="785"/>
      <c r="GF60" s="785"/>
      <c r="GG60" s="785"/>
      <c r="GH60" s="785"/>
      <c r="GI60" s="785"/>
      <c r="GJ60" s="785"/>
      <c r="GK60" s="785"/>
      <c r="GL60" s="785"/>
      <c r="GM60" s="785"/>
      <c r="GN60" s="785"/>
      <c r="GO60" s="785"/>
      <c r="GP60" s="785"/>
      <c r="GQ60" s="785"/>
      <c r="GR60" s="785"/>
      <c r="GS60" s="785"/>
      <c r="GT60" s="785"/>
      <c r="GU60" s="785"/>
      <c r="GV60" s="785"/>
      <c r="GW60" s="785"/>
      <c r="GX60" s="785"/>
      <c r="GY60" s="785"/>
      <c r="GZ60" s="785"/>
      <c r="HA60" s="785"/>
      <c r="HB60" s="785"/>
      <c r="HC60" s="785"/>
      <c r="HD60" s="785"/>
      <c r="HE60" s="785"/>
      <c r="HF60" s="785"/>
      <c r="HG60" s="785"/>
      <c r="HH60" s="785"/>
      <c r="HI60" s="785"/>
      <c r="HJ60" s="785"/>
      <c r="HK60" s="785"/>
      <c r="HL60" s="785"/>
      <c r="HM60" s="785"/>
    </row>
    <row r="61" spans="1:221" x14ac:dyDescent="0.2">
      <c r="A61" s="1099" t="s">
        <v>1104</v>
      </c>
      <c r="B61" s="359" t="s">
        <v>96</v>
      </c>
      <c r="C61" s="366">
        <v>0</v>
      </c>
      <c r="D61" s="366">
        <v>0</v>
      </c>
      <c r="E61" s="366">
        <v>0</v>
      </c>
      <c r="F61" s="366">
        <v>0</v>
      </c>
      <c r="G61" s="366">
        <v>0</v>
      </c>
      <c r="H61" s="366">
        <v>0</v>
      </c>
      <c r="I61" s="366">
        <v>0</v>
      </c>
      <c r="J61" s="366">
        <v>0</v>
      </c>
      <c r="K61" s="366">
        <v>0</v>
      </c>
      <c r="L61" s="366">
        <v>0</v>
      </c>
      <c r="M61" s="366">
        <v>0</v>
      </c>
      <c r="N61" s="366">
        <v>0</v>
      </c>
      <c r="O61" s="366">
        <v>0</v>
      </c>
      <c r="P61" s="366">
        <v>0</v>
      </c>
      <c r="Q61" s="366">
        <v>0</v>
      </c>
      <c r="R61" s="366">
        <v>0</v>
      </c>
      <c r="S61" s="366">
        <v>0</v>
      </c>
      <c r="T61" s="366">
        <v>0</v>
      </c>
    </row>
    <row r="62" spans="1:221" x14ac:dyDescent="0.2">
      <c r="A62" s="1099"/>
      <c r="B62" s="360" t="s">
        <v>97</v>
      </c>
      <c r="C62" s="366">
        <v>179845.87737573791</v>
      </c>
      <c r="D62" s="366">
        <v>0</v>
      </c>
      <c r="E62" s="366">
        <v>0</v>
      </c>
      <c r="F62" s="366">
        <v>0</v>
      </c>
      <c r="G62" s="366">
        <v>0</v>
      </c>
      <c r="H62" s="366">
        <v>0</v>
      </c>
      <c r="I62" s="366">
        <v>179845.87737573791</v>
      </c>
      <c r="J62" s="366">
        <v>0</v>
      </c>
      <c r="K62" s="366">
        <v>0</v>
      </c>
      <c r="L62" s="366">
        <v>0</v>
      </c>
      <c r="M62" s="366">
        <v>0</v>
      </c>
      <c r="N62" s="366">
        <v>0</v>
      </c>
      <c r="O62" s="366">
        <v>0</v>
      </c>
      <c r="P62" s="366">
        <v>0</v>
      </c>
      <c r="Q62" s="366">
        <v>94833.066292134827</v>
      </c>
      <c r="R62" s="366">
        <v>0</v>
      </c>
      <c r="S62" s="366">
        <v>0</v>
      </c>
      <c r="T62" s="366">
        <v>454524.82104361063</v>
      </c>
    </row>
    <row r="63" spans="1:221" x14ac:dyDescent="0.2">
      <c r="A63" s="1099"/>
      <c r="B63" s="360" t="s">
        <v>98</v>
      </c>
      <c r="C63" s="366">
        <v>200341.03496999745</v>
      </c>
      <c r="D63" s="366">
        <v>0</v>
      </c>
      <c r="E63" s="366">
        <v>0</v>
      </c>
      <c r="F63" s="366">
        <v>0</v>
      </c>
      <c r="G63" s="366">
        <v>0</v>
      </c>
      <c r="H63" s="366">
        <v>0</v>
      </c>
      <c r="I63" s="366">
        <v>200341.03496999745</v>
      </c>
      <c r="J63" s="366">
        <v>0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  <c r="P63" s="366">
        <v>0</v>
      </c>
      <c r="Q63" s="366">
        <v>8522.7540000000008</v>
      </c>
      <c r="R63" s="366">
        <v>0</v>
      </c>
      <c r="S63" s="366">
        <v>0</v>
      </c>
      <c r="T63" s="366">
        <v>409204.82393999491</v>
      </c>
    </row>
    <row r="64" spans="1:221" x14ac:dyDescent="0.2">
      <c r="A64" s="1099"/>
      <c r="B64" s="360" t="s">
        <v>99</v>
      </c>
      <c r="C64" s="366">
        <v>0</v>
      </c>
      <c r="D64" s="366">
        <v>0</v>
      </c>
      <c r="E64" s="366">
        <v>0</v>
      </c>
      <c r="F64" s="366">
        <v>0</v>
      </c>
      <c r="G64" s="366">
        <v>0</v>
      </c>
      <c r="H64" s="366">
        <v>0</v>
      </c>
      <c r="I64" s="366">
        <v>0</v>
      </c>
      <c r="J64" s="366">
        <v>0</v>
      </c>
      <c r="K64" s="366">
        <v>0</v>
      </c>
      <c r="L64" s="366">
        <v>0</v>
      </c>
      <c r="M64" s="366">
        <v>0</v>
      </c>
      <c r="N64" s="366">
        <v>0</v>
      </c>
      <c r="O64" s="366">
        <v>0</v>
      </c>
      <c r="P64" s="366">
        <v>0</v>
      </c>
      <c r="Q64" s="366">
        <v>0</v>
      </c>
      <c r="R64" s="366">
        <v>0</v>
      </c>
      <c r="S64" s="366">
        <v>0</v>
      </c>
      <c r="T64" s="366">
        <v>0</v>
      </c>
    </row>
    <row r="65" spans="1:221" x14ac:dyDescent="0.2">
      <c r="A65" s="1099"/>
      <c r="B65" s="360" t="s">
        <v>100</v>
      </c>
      <c r="C65" s="366">
        <v>6352.1386299999995</v>
      </c>
      <c r="D65" s="366">
        <v>0</v>
      </c>
      <c r="E65" s="366">
        <v>0</v>
      </c>
      <c r="F65" s="366">
        <v>0</v>
      </c>
      <c r="G65" s="366">
        <v>20748.118420000003</v>
      </c>
      <c r="H65" s="366">
        <v>0</v>
      </c>
      <c r="I65" s="366">
        <v>150</v>
      </c>
      <c r="J65" s="366">
        <v>0</v>
      </c>
      <c r="K65" s="366">
        <v>0</v>
      </c>
      <c r="L65" s="366">
        <v>0</v>
      </c>
      <c r="M65" s="366">
        <v>0</v>
      </c>
      <c r="N65" s="366">
        <v>0</v>
      </c>
      <c r="O65" s="366">
        <v>0</v>
      </c>
      <c r="P65" s="366">
        <v>0</v>
      </c>
      <c r="Q65" s="366">
        <v>6.8760000000000003</v>
      </c>
      <c r="R65" s="366">
        <v>0</v>
      </c>
      <c r="S65" s="366">
        <v>0</v>
      </c>
      <c r="T65" s="366">
        <v>27257.13305</v>
      </c>
    </row>
    <row r="66" spans="1:221" x14ac:dyDescent="0.2">
      <c r="A66" s="1099"/>
      <c r="B66" s="900" t="s">
        <v>101</v>
      </c>
      <c r="C66" s="366">
        <v>0</v>
      </c>
      <c r="D66" s="366">
        <v>0</v>
      </c>
      <c r="E66" s="366">
        <v>0</v>
      </c>
      <c r="F66" s="366">
        <v>0</v>
      </c>
      <c r="G66" s="366">
        <v>0</v>
      </c>
      <c r="H66" s="366">
        <v>0</v>
      </c>
      <c r="I66" s="366">
        <v>0</v>
      </c>
      <c r="J66" s="366">
        <v>0</v>
      </c>
      <c r="K66" s="366">
        <v>0</v>
      </c>
      <c r="L66" s="366">
        <v>0</v>
      </c>
      <c r="M66" s="366">
        <v>0</v>
      </c>
      <c r="N66" s="366">
        <v>0</v>
      </c>
      <c r="O66" s="366">
        <v>0</v>
      </c>
      <c r="P66" s="366">
        <v>0</v>
      </c>
      <c r="Q66" s="366">
        <v>0</v>
      </c>
      <c r="R66" s="366">
        <v>0</v>
      </c>
      <c r="S66" s="366">
        <v>0</v>
      </c>
      <c r="T66" s="366">
        <v>0</v>
      </c>
    </row>
    <row r="67" spans="1:221" x14ac:dyDescent="0.2">
      <c r="A67" s="1099"/>
      <c r="B67" s="360" t="s">
        <v>102</v>
      </c>
      <c r="C67" s="366">
        <v>0</v>
      </c>
      <c r="D67" s="366">
        <v>0</v>
      </c>
      <c r="E67" s="366">
        <v>0</v>
      </c>
      <c r="F67" s="366">
        <v>0</v>
      </c>
      <c r="G67" s="366">
        <v>0</v>
      </c>
      <c r="H67" s="366">
        <v>0</v>
      </c>
      <c r="I67" s="366">
        <v>0</v>
      </c>
      <c r="J67" s="366">
        <v>0</v>
      </c>
      <c r="K67" s="366">
        <v>0</v>
      </c>
      <c r="L67" s="366">
        <v>0</v>
      </c>
      <c r="M67" s="366">
        <v>0</v>
      </c>
      <c r="N67" s="366">
        <v>0</v>
      </c>
      <c r="O67" s="366">
        <v>0</v>
      </c>
      <c r="P67" s="366">
        <v>0</v>
      </c>
      <c r="Q67" s="366">
        <v>0</v>
      </c>
      <c r="R67" s="366">
        <v>0</v>
      </c>
      <c r="S67" s="366">
        <v>0</v>
      </c>
      <c r="T67" s="366">
        <v>0</v>
      </c>
    </row>
    <row r="68" spans="1:221" x14ac:dyDescent="0.2">
      <c r="A68" s="1099"/>
      <c r="B68" s="360" t="s">
        <v>103</v>
      </c>
      <c r="C68" s="366">
        <v>0</v>
      </c>
      <c r="D68" s="366">
        <v>0</v>
      </c>
      <c r="E68" s="366">
        <v>0</v>
      </c>
      <c r="F68" s="366">
        <v>0</v>
      </c>
      <c r="G68" s="366">
        <v>0</v>
      </c>
      <c r="H68" s="366">
        <v>0</v>
      </c>
      <c r="I68" s="366">
        <v>0</v>
      </c>
      <c r="J68" s="366">
        <v>0</v>
      </c>
      <c r="K68" s="366">
        <v>0</v>
      </c>
      <c r="L68" s="366">
        <v>0</v>
      </c>
      <c r="M68" s="366">
        <v>0</v>
      </c>
      <c r="N68" s="366">
        <v>0</v>
      </c>
      <c r="O68" s="366">
        <v>0</v>
      </c>
      <c r="P68" s="366">
        <v>0</v>
      </c>
      <c r="Q68" s="366">
        <v>0</v>
      </c>
      <c r="R68" s="366">
        <v>0</v>
      </c>
      <c r="S68" s="366">
        <v>0</v>
      </c>
      <c r="T68" s="366">
        <v>0</v>
      </c>
    </row>
    <row r="69" spans="1:221" x14ac:dyDescent="0.2">
      <c r="A69" s="1099"/>
      <c r="B69" s="1206" t="s">
        <v>2190</v>
      </c>
      <c r="C69" s="366">
        <v>0</v>
      </c>
      <c r="D69" s="366">
        <v>0</v>
      </c>
      <c r="E69" s="366">
        <v>0</v>
      </c>
      <c r="F69" s="366">
        <v>0</v>
      </c>
      <c r="G69" s="366">
        <v>0</v>
      </c>
      <c r="H69" s="366">
        <v>0</v>
      </c>
      <c r="I69" s="366">
        <v>0</v>
      </c>
      <c r="J69" s="366">
        <v>0</v>
      </c>
      <c r="K69" s="366">
        <v>0</v>
      </c>
      <c r="L69" s="366">
        <v>0</v>
      </c>
      <c r="M69" s="366">
        <v>0</v>
      </c>
      <c r="N69" s="366">
        <v>0</v>
      </c>
      <c r="O69" s="366">
        <v>0</v>
      </c>
      <c r="P69" s="366">
        <v>0</v>
      </c>
      <c r="Q69" s="366">
        <v>0</v>
      </c>
      <c r="R69" s="366">
        <v>0</v>
      </c>
      <c r="S69" s="366">
        <v>0</v>
      </c>
      <c r="T69" s="366">
        <v>0</v>
      </c>
    </row>
    <row r="70" spans="1:221" ht="13.5" thickBot="1" x14ac:dyDescent="0.25">
      <c r="A70" s="1099"/>
      <c r="B70" s="704" t="s">
        <v>104</v>
      </c>
      <c r="C70" s="709">
        <v>386539.05097573536</v>
      </c>
      <c r="D70" s="709">
        <v>0</v>
      </c>
      <c r="E70" s="709">
        <v>0</v>
      </c>
      <c r="F70" s="709">
        <v>0</v>
      </c>
      <c r="G70" s="709">
        <v>20748.118420000003</v>
      </c>
      <c r="H70" s="709">
        <v>0</v>
      </c>
      <c r="I70" s="709">
        <v>380336.91234573536</v>
      </c>
      <c r="J70" s="709">
        <v>0</v>
      </c>
      <c r="K70" s="709">
        <v>0</v>
      </c>
      <c r="L70" s="709">
        <v>0</v>
      </c>
      <c r="M70" s="709">
        <v>0</v>
      </c>
      <c r="N70" s="709">
        <v>0</v>
      </c>
      <c r="O70" s="709">
        <v>0</v>
      </c>
      <c r="P70" s="709">
        <v>0</v>
      </c>
      <c r="Q70" s="709">
        <v>103362.69629213483</v>
      </c>
      <c r="R70" s="709">
        <v>0</v>
      </c>
      <c r="S70" s="709">
        <v>0</v>
      </c>
      <c r="T70" s="709">
        <v>890986.77803360554</v>
      </c>
      <c r="U70" s="785"/>
      <c r="V70" s="785"/>
      <c r="W70" s="785"/>
      <c r="X70" s="785"/>
      <c r="Y70" s="785"/>
      <c r="Z70" s="785"/>
      <c r="AA70" s="785"/>
      <c r="AB70" s="785"/>
      <c r="AC70" s="785"/>
      <c r="AD70" s="785"/>
      <c r="AE70" s="785"/>
      <c r="AF70" s="785"/>
      <c r="AG70" s="785"/>
      <c r="AH70" s="785"/>
      <c r="AI70" s="785"/>
      <c r="AJ70" s="785"/>
      <c r="AK70" s="785"/>
      <c r="AL70" s="785"/>
      <c r="AM70" s="785"/>
      <c r="AN70" s="785"/>
      <c r="AO70" s="785"/>
      <c r="AP70" s="785"/>
      <c r="AQ70" s="785"/>
      <c r="AR70" s="785"/>
      <c r="AS70" s="785"/>
      <c r="AT70" s="785"/>
      <c r="AU70" s="785"/>
      <c r="AV70" s="785"/>
      <c r="AW70" s="785"/>
      <c r="AX70" s="785"/>
      <c r="AY70" s="785"/>
      <c r="AZ70" s="785"/>
      <c r="BA70" s="785"/>
      <c r="BB70" s="785"/>
      <c r="BC70" s="785"/>
      <c r="BD70" s="785"/>
      <c r="BE70" s="785"/>
      <c r="BF70" s="785"/>
      <c r="BG70" s="785"/>
      <c r="BH70" s="785"/>
      <c r="BI70" s="785"/>
      <c r="BJ70" s="785"/>
      <c r="BK70" s="785"/>
      <c r="BL70" s="785"/>
      <c r="BM70" s="785"/>
      <c r="BN70" s="785"/>
      <c r="BO70" s="785"/>
      <c r="BP70" s="785"/>
      <c r="BQ70" s="785"/>
      <c r="BR70" s="785"/>
      <c r="BS70" s="785"/>
      <c r="BT70" s="785"/>
      <c r="BU70" s="785"/>
      <c r="BV70" s="785"/>
      <c r="BW70" s="785"/>
      <c r="BX70" s="785"/>
      <c r="BY70" s="785"/>
      <c r="BZ70" s="785"/>
      <c r="CA70" s="785"/>
      <c r="CB70" s="785"/>
      <c r="CC70" s="785"/>
      <c r="CD70" s="785"/>
      <c r="CE70" s="785"/>
      <c r="CF70" s="785"/>
      <c r="CG70" s="785"/>
      <c r="CH70" s="785"/>
      <c r="CI70" s="785"/>
      <c r="CJ70" s="785"/>
      <c r="CK70" s="785"/>
      <c r="CL70" s="785"/>
      <c r="CM70" s="785"/>
      <c r="CN70" s="785"/>
      <c r="CO70" s="785"/>
      <c r="CP70" s="785"/>
      <c r="CQ70" s="785"/>
      <c r="CR70" s="785"/>
      <c r="CS70" s="785"/>
      <c r="CT70" s="785"/>
      <c r="CU70" s="785"/>
      <c r="CV70" s="785"/>
      <c r="CW70" s="785"/>
      <c r="CX70" s="785"/>
      <c r="CY70" s="785"/>
      <c r="CZ70" s="785"/>
      <c r="DA70" s="785"/>
      <c r="DB70" s="785"/>
      <c r="DC70" s="785"/>
      <c r="DD70" s="785"/>
      <c r="DE70" s="785"/>
      <c r="DF70" s="785"/>
      <c r="DG70" s="785"/>
      <c r="DH70" s="785"/>
      <c r="DI70" s="785"/>
      <c r="DJ70" s="785"/>
      <c r="DK70" s="785"/>
      <c r="DL70" s="785"/>
      <c r="DM70" s="785"/>
      <c r="DN70" s="785"/>
      <c r="DO70" s="785"/>
      <c r="DP70" s="785"/>
      <c r="DQ70" s="785"/>
      <c r="DR70" s="785"/>
      <c r="DS70" s="785"/>
      <c r="DT70" s="785"/>
      <c r="DU70" s="785"/>
      <c r="DV70" s="785"/>
      <c r="DW70" s="785"/>
      <c r="DX70" s="785"/>
      <c r="DY70" s="785"/>
      <c r="DZ70" s="785"/>
      <c r="EA70" s="785"/>
      <c r="EB70" s="785"/>
      <c r="EC70" s="785"/>
      <c r="ED70" s="785"/>
      <c r="EE70" s="785"/>
      <c r="EF70" s="785"/>
      <c r="EG70" s="785"/>
      <c r="EH70" s="785"/>
      <c r="EI70" s="785"/>
      <c r="EJ70" s="785"/>
      <c r="EK70" s="785"/>
      <c r="EL70" s="785"/>
      <c r="EM70" s="785"/>
      <c r="EN70" s="785"/>
      <c r="EO70" s="785"/>
      <c r="EP70" s="785"/>
      <c r="EQ70" s="785"/>
      <c r="ER70" s="785"/>
      <c r="ES70" s="785"/>
      <c r="ET70" s="785"/>
      <c r="EU70" s="785"/>
      <c r="EV70" s="785"/>
      <c r="EW70" s="785"/>
      <c r="EX70" s="785"/>
      <c r="EY70" s="785"/>
      <c r="EZ70" s="785"/>
      <c r="FA70" s="785"/>
      <c r="FB70" s="785"/>
      <c r="FC70" s="785"/>
      <c r="FD70" s="785"/>
      <c r="FE70" s="785"/>
      <c r="FF70" s="785"/>
      <c r="FG70" s="785"/>
      <c r="FH70" s="785"/>
      <c r="FI70" s="785"/>
      <c r="FJ70" s="785"/>
      <c r="FK70" s="785"/>
      <c r="FL70" s="785"/>
      <c r="FM70" s="785"/>
      <c r="FN70" s="785"/>
      <c r="FO70" s="785"/>
      <c r="FP70" s="785"/>
      <c r="FQ70" s="785"/>
      <c r="FR70" s="785"/>
      <c r="FS70" s="785"/>
      <c r="FT70" s="785"/>
      <c r="FU70" s="785"/>
      <c r="FV70" s="785"/>
      <c r="FW70" s="785"/>
      <c r="FX70" s="785"/>
      <c r="FY70" s="785"/>
      <c r="FZ70" s="785"/>
      <c r="GA70" s="785"/>
      <c r="GB70" s="785"/>
      <c r="GC70" s="785"/>
      <c r="GD70" s="785"/>
      <c r="GE70" s="785"/>
      <c r="GF70" s="785"/>
      <c r="GG70" s="785"/>
      <c r="GH70" s="785"/>
      <c r="GI70" s="785"/>
      <c r="GJ70" s="785"/>
      <c r="GK70" s="785"/>
      <c r="GL70" s="785"/>
      <c r="GM70" s="785"/>
      <c r="GN70" s="785"/>
      <c r="GO70" s="785"/>
      <c r="GP70" s="785"/>
      <c r="GQ70" s="785"/>
      <c r="GR70" s="785"/>
      <c r="GS70" s="785"/>
      <c r="GT70" s="785"/>
      <c r="GU70" s="785"/>
      <c r="GV70" s="785"/>
      <c r="GW70" s="785"/>
      <c r="GX70" s="785"/>
      <c r="GY70" s="785"/>
      <c r="GZ70" s="785"/>
      <c r="HA70" s="785"/>
      <c r="HB70" s="785"/>
      <c r="HC70" s="785"/>
      <c r="HD70" s="785"/>
      <c r="HE70" s="785"/>
      <c r="HF70" s="785"/>
      <c r="HG70" s="785"/>
      <c r="HH70" s="785"/>
      <c r="HI70" s="785"/>
      <c r="HJ70" s="785"/>
      <c r="HK70" s="785"/>
      <c r="HL70" s="785"/>
      <c r="HM70" s="785"/>
    </row>
    <row r="71" spans="1:221" x14ac:dyDescent="0.2">
      <c r="A71" s="1098" t="s">
        <v>1882</v>
      </c>
      <c r="B71" s="359" t="s">
        <v>96</v>
      </c>
      <c r="C71" s="362">
        <v>0</v>
      </c>
      <c r="D71" s="362">
        <v>0</v>
      </c>
      <c r="E71" s="362">
        <v>0</v>
      </c>
      <c r="F71" s="362">
        <v>0</v>
      </c>
      <c r="G71" s="362">
        <v>0</v>
      </c>
      <c r="H71" s="362">
        <v>0</v>
      </c>
      <c r="I71" s="362">
        <v>0</v>
      </c>
      <c r="J71" s="362">
        <v>0</v>
      </c>
      <c r="K71" s="362">
        <v>0</v>
      </c>
      <c r="L71" s="362">
        <v>0</v>
      </c>
      <c r="M71" s="362">
        <v>0</v>
      </c>
      <c r="N71" s="362">
        <v>0</v>
      </c>
      <c r="O71" s="362">
        <v>0</v>
      </c>
      <c r="P71" s="362">
        <v>0</v>
      </c>
      <c r="Q71" s="362">
        <v>0</v>
      </c>
      <c r="R71" s="362">
        <v>0</v>
      </c>
      <c r="S71" s="362">
        <v>0</v>
      </c>
      <c r="T71" s="362">
        <v>0</v>
      </c>
    </row>
    <row r="72" spans="1:221" x14ac:dyDescent="0.2">
      <c r="A72" s="1099"/>
      <c r="B72" s="360" t="s">
        <v>97</v>
      </c>
      <c r="C72" s="366">
        <v>15887.101000000001</v>
      </c>
      <c r="D72" s="366">
        <v>2220.1509999999998</v>
      </c>
      <c r="E72" s="366">
        <v>1122.1510000000001</v>
      </c>
      <c r="F72" s="366">
        <v>0</v>
      </c>
      <c r="G72" s="366">
        <v>0</v>
      </c>
      <c r="H72" s="366">
        <v>0</v>
      </c>
      <c r="I72" s="366">
        <v>0</v>
      </c>
      <c r="J72" s="366">
        <v>0</v>
      </c>
      <c r="K72" s="366">
        <v>1837.751</v>
      </c>
      <c r="L72" s="366">
        <v>2057.1509999999998</v>
      </c>
      <c r="M72" s="366">
        <v>0</v>
      </c>
      <c r="N72" s="366">
        <v>0</v>
      </c>
      <c r="O72" s="366">
        <v>0</v>
      </c>
      <c r="P72" s="366">
        <v>0</v>
      </c>
      <c r="Q72" s="366">
        <v>0</v>
      </c>
      <c r="R72" s="366">
        <v>0</v>
      </c>
      <c r="S72" s="366">
        <v>0</v>
      </c>
      <c r="T72" s="366">
        <v>23124.305</v>
      </c>
    </row>
    <row r="73" spans="1:221" x14ac:dyDescent="0.2">
      <c r="A73" s="1099"/>
      <c r="B73" s="360" t="s">
        <v>98</v>
      </c>
      <c r="C73" s="366">
        <v>35278.853000000003</v>
      </c>
      <c r="D73" s="366">
        <v>0</v>
      </c>
      <c r="E73" s="366">
        <v>0</v>
      </c>
      <c r="F73" s="366">
        <v>0</v>
      </c>
      <c r="G73" s="366">
        <v>0</v>
      </c>
      <c r="H73" s="366">
        <v>0</v>
      </c>
      <c r="I73" s="366">
        <v>0</v>
      </c>
      <c r="J73" s="366">
        <v>0</v>
      </c>
      <c r="K73" s="366">
        <v>0</v>
      </c>
      <c r="L73" s="366">
        <v>0</v>
      </c>
      <c r="M73" s="366">
        <v>0</v>
      </c>
      <c r="N73" s="366">
        <v>0</v>
      </c>
      <c r="O73" s="366">
        <v>0</v>
      </c>
      <c r="P73" s="366">
        <v>0</v>
      </c>
      <c r="Q73" s="366">
        <v>0</v>
      </c>
      <c r="R73" s="366">
        <v>0</v>
      </c>
      <c r="S73" s="366">
        <v>0</v>
      </c>
      <c r="T73" s="366">
        <v>35278.853000000003</v>
      </c>
    </row>
    <row r="74" spans="1:221" x14ac:dyDescent="0.2">
      <c r="A74" s="1099"/>
      <c r="B74" s="360" t="s">
        <v>99</v>
      </c>
      <c r="C74" s="366">
        <v>0</v>
      </c>
      <c r="D74" s="366">
        <v>0</v>
      </c>
      <c r="E74" s="366">
        <v>0</v>
      </c>
      <c r="F74" s="366">
        <v>0</v>
      </c>
      <c r="G74" s="366">
        <v>0</v>
      </c>
      <c r="H74" s="366">
        <v>0</v>
      </c>
      <c r="I74" s="366">
        <v>0</v>
      </c>
      <c r="J74" s="366">
        <v>0</v>
      </c>
      <c r="K74" s="366">
        <v>0</v>
      </c>
      <c r="L74" s="366">
        <v>0</v>
      </c>
      <c r="M74" s="366">
        <v>0</v>
      </c>
      <c r="N74" s="366">
        <v>0</v>
      </c>
      <c r="O74" s="366">
        <v>0</v>
      </c>
      <c r="P74" s="366">
        <v>0</v>
      </c>
      <c r="Q74" s="366">
        <v>0</v>
      </c>
      <c r="R74" s="366">
        <v>0</v>
      </c>
      <c r="S74" s="366">
        <v>0</v>
      </c>
      <c r="T74" s="366">
        <v>0</v>
      </c>
    </row>
    <row r="75" spans="1:221" x14ac:dyDescent="0.2">
      <c r="A75" s="1099"/>
      <c r="B75" s="360" t="s">
        <v>100</v>
      </c>
      <c r="C75" s="366">
        <v>8823.1959999999999</v>
      </c>
      <c r="D75" s="366">
        <v>2688.8825999999999</v>
      </c>
      <c r="E75" s="366">
        <v>2159.9903999999997</v>
      </c>
      <c r="F75" s="366">
        <v>0</v>
      </c>
      <c r="G75" s="366">
        <v>0</v>
      </c>
      <c r="H75" s="366">
        <v>0</v>
      </c>
      <c r="I75" s="366">
        <v>0</v>
      </c>
      <c r="J75" s="366">
        <v>0</v>
      </c>
      <c r="K75" s="366">
        <v>3422.1008999999999</v>
      </c>
      <c r="L75" s="366">
        <v>3039.2683999999999</v>
      </c>
      <c r="M75" s="366">
        <v>0</v>
      </c>
      <c r="N75" s="366">
        <v>0</v>
      </c>
      <c r="O75" s="366">
        <v>0</v>
      </c>
      <c r="P75" s="366">
        <v>0</v>
      </c>
      <c r="Q75" s="366">
        <v>0</v>
      </c>
      <c r="R75" s="366">
        <v>0</v>
      </c>
      <c r="S75" s="366">
        <v>0</v>
      </c>
      <c r="T75" s="366">
        <v>20133.438300000002</v>
      </c>
    </row>
    <row r="76" spans="1:221" x14ac:dyDescent="0.2">
      <c r="A76" s="1099"/>
      <c r="B76" s="900" t="s">
        <v>101</v>
      </c>
      <c r="C76" s="366">
        <v>0</v>
      </c>
      <c r="D76" s="366">
        <v>0</v>
      </c>
      <c r="E76" s="366">
        <v>0</v>
      </c>
      <c r="F76" s="366">
        <v>0</v>
      </c>
      <c r="G76" s="366">
        <v>0</v>
      </c>
      <c r="H76" s="366">
        <v>0</v>
      </c>
      <c r="I76" s="366">
        <v>0</v>
      </c>
      <c r="J76" s="366">
        <v>0</v>
      </c>
      <c r="K76" s="366">
        <v>0</v>
      </c>
      <c r="L76" s="366">
        <v>0</v>
      </c>
      <c r="M76" s="366">
        <v>0</v>
      </c>
      <c r="N76" s="366">
        <v>0</v>
      </c>
      <c r="O76" s="366">
        <v>0</v>
      </c>
      <c r="P76" s="366">
        <v>0</v>
      </c>
      <c r="Q76" s="366">
        <v>0</v>
      </c>
      <c r="R76" s="366">
        <v>0</v>
      </c>
      <c r="S76" s="366">
        <v>0</v>
      </c>
      <c r="T76" s="366">
        <v>0</v>
      </c>
    </row>
    <row r="77" spans="1:221" x14ac:dyDescent="0.2">
      <c r="A77" s="1099"/>
      <c r="B77" s="360" t="s">
        <v>102</v>
      </c>
      <c r="C77" s="366">
        <v>0</v>
      </c>
      <c r="D77" s="366">
        <v>0</v>
      </c>
      <c r="E77" s="366">
        <v>0</v>
      </c>
      <c r="F77" s="366">
        <v>0</v>
      </c>
      <c r="G77" s="366">
        <v>0</v>
      </c>
      <c r="H77" s="366">
        <v>0</v>
      </c>
      <c r="I77" s="366">
        <v>0</v>
      </c>
      <c r="J77" s="366">
        <v>0</v>
      </c>
      <c r="K77" s="366">
        <v>0</v>
      </c>
      <c r="L77" s="366">
        <v>0</v>
      </c>
      <c r="M77" s="366">
        <v>0</v>
      </c>
      <c r="N77" s="366">
        <v>0</v>
      </c>
      <c r="O77" s="366">
        <v>0</v>
      </c>
      <c r="P77" s="366">
        <v>0</v>
      </c>
      <c r="Q77" s="366">
        <v>0</v>
      </c>
      <c r="R77" s="366">
        <v>0</v>
      </c>
      <c r="S77" s="366">
        <v>0</v>
      </c>
      <c r="T77" s="366">
        <v>0</v>
      </c>
    </row>
    <row r="78" spans="1:221" x14ac:dyDescent="0.2">
      <c r="A78" s="1099"/>
      <c r="B78" s="360" t="s">
        <v>103</v>
      </c>
      <c r="C78" s="366">
        <v>0</v>
      </c>
      <c r="D78" s="366">
        <v>0</v>
      </c>
      <c r="E78" s="366">
        <v>0</v>
      </c>
      <c r="F78" s="366">
        <v>0</v>
      </c>
      <c r="G78" s="366">
        <v>0</v>
      </c>
      <c r="H78" s="366">
        <v>0</v>
      </c>
      <c r="I78" s="366">
        <v>0</v>
      </c>
      <c r="J78" s="366">
        <v>0</v>
      </c>
      <c r="K78" s="366">
        <v>0</v>
      </c>
      <c r="L78" s="366">
        <v>0</v>
      </c>
      <c r="M78" s="366">
        <v>0</v>
      </c>
      <c r="N78" s="366">
        <v>0</v>
      </c>
      <c r="O78" s="366">
        <v>0</v>
      </c>
      <c r="P78" s="366">
        <v>0</v>
      </c>
      <c r="Q78" s="366">
        <v>0</v>
      </c>
      <c r="R78" s="366">
        <v>0</v>
      </c>
      <c r="S78" s="366">
        <v>0</v>
      </c>
      <c r="T78" s="366">
        <v>0</v>
      </c>
    </row>
    <row r="79" spans="1:221" x14ac:dyDescent="0.2">
      <c r="A79" s="1099"/>
      <c r="B79" s="1206" t="s">
        <v>2190</v>
      </c>
      <c r="C79" s="366">
        <v>0</v>
      </c>
      <c r="D79" s="366">
        <v>0</v>
      </c>
      <c r="E79" s="366">
        <v>0</v>
      </c>
      <c r="F79" s="366">
        <v>0</v>
      </c>
      <c r="G79" s="366">
        <v>0</v>
      </c>
      <c r="H79" s="366">
        <v>0</v>
      </c>
      <c r="I79" s="366">
        <v>0</v>
      </c>
      <c r="J79" s="366">
        <v>0</v>
      </c>
      <c r="K79" s="366">
        <v>0</v>
      </c>
      <c r="L79" s="366">
        <v>0</v>
      </c>
      <c r="M79" s="366">
        <v>0</v>
      </c>
      <c r="N79" s="366">
        <v>0</v>
      </c>
      <c r="O79" s="366">
        <v>0</v>
      </c>
      <c r="P79" s="366">
        <v>0</v>
      </c>
      <c r="Q79" s="366">
        <v>0</v>
      </c>
      <c r="R79" s="366">
        <v>0</v>
      </c>
      <c r="S79" s="366">
        <v>0</v>
      </c>
      <c r="T79" s="366">
        <v>0</v>
      </c>
    </row>
    <row r="80" spans="1:221" ht="13.5" thickBot="1" x14ac:dyDescent="0.25">
      <c r="A80" s="1100"/>
      <c r="B80" s="704" t="s">
        <v>104</v>
      </c>
      <c r="C80" s="710">
        <v>59989.150000000009</v>
      </c>
      <c r="D80" s="710">
        <v>4909.0335999999998</v>
      </c>
      <c r="E80" s="710">
        <v>3282.1413999999995</v>
      </c>
      <c r="F80" s="710">
        <v>0</v>
      </c>
      <c r="G80" s="710">
        <v>0</v>
      </c>
      <c r="H80" s="710">
        <v>0</v>
      </c>
      <c r="I80" s="710">
        <v>0</v>
      </c>
      <c r="J80" s="710">
        <v>0</v>
      </c>
      <c r="K80" s="710">
        <v>5259.8518999999997</v>
      </c>
      <c r="L80" s="710">
        <v>5096.4193999999998</v>
      </c>
      <c r="M80" s="710">
        <v>0</v>
      </c>
      <c r="N80" s="710">
        <v>0</v>
      </c>
      <c r="O80" s="710">
        <v>0</v>
      </c>
      <c r="P80" s="710">
        <v>0</v>
      </c>
      <c r="Q80" s="710">
        <v>0</v>
      </c>
      <c r="R80" s="710">
        <v>0</v>
      </c>
      <c r="S80" s="710">
        <v>0</v>
      </c>
      <c r="T80" s="710">
        <v>78536.596300000005</v>
      </c>
      <c r="U80" s="785"/>
      <c r="V80" s="785"/>
      <c r="W80" s="785"/>
      <c r="X80" s="785"/>
      <c r="Y80" s="785"/>
      <c r="Z80" s="785"/>
      <c r="AA80" s="785"/>
      <c r="AB80" s="785"/>
      <c r="AC80" s="785"/>
      <c r="AD80" s="785"/>
      <c r="AE80" s="785"/>
      <c r="AF80" s="785"/>
      <c r="AG80" s="785"/>
      <c r="AH80" s="785"/>
      <c r="AI80" s="785"/>
      <c r="AJ80" s="785"/>
      <c r="AK80" s="785"/>
      <c r="AL80" s="785"/>
      <c r="AM80" s="785"/>
      <c r="AN80" s="785"/>
      <c r="AO80" s="785"/>
      <c r="AP80" s="785"/>
      <c r="AQ80" s="785"/>
      <c r="AR80" s="785"/>
      <c r="AS80" s="785"/>
      <c r="AT80" s="785"/>
      <c r="AU80" s="785"/>
      <c r="AV80" s="785"/>
      <c r="AW80" s="785"/>
      <c r="AX80" s="785"/>
      <c r="AY80" s="785"/>
      <c r="AZ80" s="785"/>
      <c r="BA80" s="785"/>
      <c r="BB80" s="785"/>
      <c r="BC80" s="785"/>
      <c r="BD80" s="785"/>
      <c r="BE80" s="785"/>
      <c r="BF80" s="785"/>
      <c r="BG80" s="785"/>
      <c r="BH80" s="785"/>
      <c r="BI80" s="785"/>
      <c r="BJ80" s="785"/>
      <c r="BK80" s="785"/>
      <c r="BL80" s="785"/>
      <c r="BM80" s="785"/>
      <c r="BN80" s="785"/>
      <c r="BO80" s="785"/>
      <c r="BP80" s="785"/>
      <c r="BQ80" s="785"/>
      <c r="BR80" s="785"/>
      <c r="BS80" s="785"/>
      <c r="BT80" s="785"/>
      <c r="BU80" s="785"/>
      <c r="BV80" s="785"/>
      <c r="BW80" s="785"/>
      <c r="BX80" s="785"/>
      <c r="BY80" s="785"/>
      <c r="BZ80" s="785"/>
      <c r="CA80" s="785"/>
      <c r="CB80" s="785"/>
      <c r="CC80" s="785"/>
      <c r="CD80" s="785"/>
      <c r="CE80" s="785"/>
      <c r="CF80" s="785"/>
      <c r="CG80" s="785"/>
      <c r="CH80" s="785"/>
      <c r="CI80" s="785"/>
      <c r="CJ80" s="785"/>
      <c r="CK80" s="785"/>
      <c r="CL80" s="785"/>
      <c r="CM80" s="785"/>
      <c r="CN80" s="785"/>
      <c r="CO80" s="785"/>
      <c r="CP80" s="785"/>
      <c r="CQ80" s="785"/>
      <c r="CR80" s="785"/>
      <c r="CS80" s="785"/>
      <c r="CT80" s="785"/>
      <c r="CU80" s="785"/>
      <c r="CV80" s="785"/>
      <c r="CW80" s="785"/>
      <c r="CX80" s="785"/>
      <c r="CY80" s="785"/>
      <c r="CZ80" s="785"/>
      <c r="DA80" s="785"/>
      <c r="DB80" s="785"/>
      <c r="DC80" s="785"/>
      <c r="DD80" s="785"/>
      <c r="DE80" s="785"/>
      <c r="DF80" s="785"/>
      <c r="DG80" s="785"/>
      <c r="DH80" s="785"/>
      <c r="DI80" s="785"/>
      <c r="DJ80" s="785"/>
      <c r="DK80" s="785"/>
      <c r="DL80" s="785"/>
      <c r="DM80" s="785"/>
      <c r="DN80" s="785"/>
      <c r="DO80" s="785"/>
      <c r="DP80" s="785"/>
      <c r="DQ80" s="785"/>
      <c r="DR80" s="785"/>
      <c r="DS80" s="785"/>
      <c r="DT80" s="785"/>
      <c r="DU80" s="785"/>
      <c r="DV80" s="785"/>
      <c r="DW80" s="785"/>
      <c r="DX80" s="785"/>
      <c r="DY80" s="785"/>
      <c r="DZ80" s="785"/>
      <c r="EA80" s="785"/>
      <c r="EB80" s="785"/>
      <c r="EC80" s="785"/>
      <c r="ED80" s="785"/>
      <c r="EE80" s="785"/>
      <c r="EF80" s="785"/>
      <c r="EG80" s="785"/>
      <c r="EH80" s="785"/>
      <c r="EI80" s="785"/>
      <c r="EJ80" s="785"/>
      <c r="EK80" s="785"/>
      <c r="EL80" s="785"/>
      <c r="EM80" s="785"/>
      <c r="EN80" s="785"/>
      <c r="EO80" s="785"/>
      <c r="EP80" s="785"/>
      <c r="EQ80" s="785"/>
      <c r="ER80" s="785"/>
      <c r="ES80" s="785"/>
      <c r="ET80" s="785"/>
      <c r="EU80" s="785"/>
      <c r="EV80" s="785"/>
      <c r="EW80" s="785"/>
      <c r="EX80" s="785"/>
      <c r="EY80" s="785"/>
      <c r="EZ80" s="785"/>
      <c r="FA80" s="785"/>
      <c r="FB80" s="785"/>
      <c r="FC80" s="785"/>
      <c r="FD80" s="785"/>
      <c r="FE80" s="785"/>
      <c r="FF80" s="785"/>
      <c r="FG80" s="785"/>
      <c r="FH80" s="785"/>
      <c r="FI80" s="785"/>
      <c r="FJ80" s="785"/>
      <c r="FK80" s="785"/>
      <c r="FL80" s="785"/>
      <c r="FM80" s="785"/>
      <c r="FN80" s="785"/>
      <c r="FO80" s="785"/>
      <c r="FP80" s="785"/>
      <c r="FQ80" s="785"/>
      <c r="FR80" s="785"/>
      <c r="FS80" s="785"/>
      <c r="FT80" s="785"/>
      <c r="FU80" s="785"/>
      <c r="FV80" s="785"/>
      <c r="FW80" s="785"/>
      <c r="FX80" s="785"/>
      <c r="FY80" s="785"/>
      <c r="FZ80" s="785"/>
      <c r="GA80" s="785"/>
      <c r="GB80" s="785"/>
      <c r="GC80" s="785"/>
      <c r="GD80" s="785"/>
      <c r="GE80" s="785"/>
      <c r="GF80" s="785"/>
      <c r="GG80" s="785"/>
      <c r="GH80" s="785"/>
      <c r="GI80" s="785"/>
      <c r="GJ80" s="785"/>
      <c r="GK80" s="785"/>
      <c r="GL80" s="785"/>
      <c r="GM80" s="785"/>
      <c r="GN80" s="785"/>
      <c r="GO80" s="785"/>
      <c r="GP80" s="785"/>
      <c r="GQ80" s="785"/>
      <c r="GR80" s="785"/>
      <c r="GS80" s="785"/>
      <c r="GT80" s="785"/>
      <c r="GU80" s="785"/>
      <c r="GV80" s="785"/>
      <c r="GW80" s="785"/>
      <c r="GX80" s="785"/>
      <c r="GY80" s="785"/>
      <c r="GZ80" s="785"/>
      <c r="HA80" s="785"/>
      <c r="HB80" s="785"/>
      <c r="HC80" s="785"/>
      <c r="HD80" s="785"/>
      <c r="HE80" s="785"/>
      <c r="HF80" s="785"/>
      <c r="HG80" s="785"/>
      <c r="HH80" s="785"/>
      <c r="HI80" s="785"/>
      <c r="HJ80" s="785"/>
      <c r="HK80" s="785"/>
      <c r="HL80" s="785"/>
      <c r="HM80" s="785"/>
    </row>
    <row r="81" spans="1:221" ht="14.25" customHeight="1" x14ac:dyDescent="0.2">
      <c r="A81" s="1099" t="s">
        <v>1754</v>
      </c>
      <c r="B81" s="359" t="s">
        <v>96</v>
      </c>
      <c r="C81" s="366">
        <v>3155377.9147199993</v>
      </c>
      <c r="D81" s="366">
        <v>0</v>
      </c>
      <c r="E81" s="366">
        <v>0</v>
      </c>
      <c r="F81" s="366">
        <v>0</v>
      </c>
      <c r="G81" s="366">
        <v>0</v>
      </c>
      <c r="H81" s="366">
        <v>0</v>
      </c>
      <c r="I81" s="366">
        <v>0</v>
      </c>
      <c r="J81" s="366">
        <v>0</v>
      </c>
      <c r="K81" s="366">
        <v>0</v>
      </c>
      <c r="L81" s="366">
        <v>0</v>
      </c>
      <c r="M81" s="366">
        <v>0</v>
      </c>
      <c r="N81" s="366">
        <v>0</v>
      </c>
      <c r="O81" s="366">
        <v>0</v>
      </c>
      <c r="P81" s="366">
        <v>0</v>
      </c>
      <c r="Q81" s="366">
        <v>0</v>
      </c>
      <c r="R81" s="366">
        <v>0</v>
      </c>
      <c r="S81" s="366">
        <v>0</v>
      </c>
      <c r="T81" s="366">
        <v>3155377.9147199993</v>
      </c>
    </row>
    <row r="82" spans="1:221" x14ac:dyDescent="0.2">
      <c r="A82" s="1099"/>
      <c r="B82" s="360" t="s">
        <v>97</v>
      </c>
      <c r="C82" s="366">
        <v>59191.556198347105</v>
      </c>
      <c r="D82" s="366">
        <v>0</v>
      </c>
      <c r="E82" s="366">
        <v>0</v>
      </c>
      <c r="F82" s="366">
        <v>0</v>
      </c>
      <c r="G82" s="366">
        <v>0</v>
      </c>
      <c r="H82" s="366">
        <v>0</v>
      </c>
      <c r="I82" s="366">
        <v>58675.621900826445</v>
      </c>
      <c r="J82" s="366">
        <v>58675.621900826445</v>
      </c>
      <c r="K82" s="366">
        <v>0</v>
      </c>
      <c r="L82" s="366">
        <v>0</v>
      </c>
      <c r="M82" s="366">
        <v>0</v>
      </c>
      <c r="N82" s="366">
        <v>0</v>
      </c>
      <c r="O82" s="366">
        <v>0</v>
      </c>
      <c r="P82" s="366">
        <v>0</v>
      </c>
      <c r="Q82" s="366">
        <v>0</v>
      </c>
      <c r="R82" s="366">
        <v>0</v>
      </c>
      <c r="S82" s="366">
        <v>0</v>
      </c>
      <c r="T82" s="366">
        <v>176542.8</v>
      </c>
    </row>
    <row r="83" spans="1:221" x14ac:dyDescent="0.2">
      <c r="A83" s="1099"/>
      <c r="B83" s="360" t="s">
        <v>98</v>
      </c>
      <c r="C83" s="366">
        <v>15080995.272660024</v>
      </c>
      <c r="D83" s="366">
        <v>0</v>
      </c>
      <c r="E83" s="366">
        <v>0</v>
      </c>
      <c r="F83" s="366">
        <v>0</v>
      </c>
      <c r="G83" s="366">
        <v>0</v>
      </c>
      <c r="H83" s="366">
        <v>0</v>
      </c>
      <c r="I83" s="366">
        <v>0</v>
      </c>
      <c r="J83" s="366">
        <v>0</v>
      </c>
      <c r="K83" s="366">
        <v>0</v>
      </c>
      <c r="L83" s="366">
        <v>0</v>
      </c>
      <c r="M83" s="366">
        <v>0</v>
      </c>
      <c r="N83" s="366">
        <v>0</v>
      </c>
      <c r="O83" s="366">
        <v>0</v>
      </c>
      <c r="P83" s="366">
        <v>0</v>
      </c>
      <c r="Q83" s="366">
        <v>0</v>
      </c>
      <c r="R83" s="366">
        <v>0</v>
      </c>
      <c r="S83" s="366">
        <v>0</v>
      </c>
      <c r="T83" s="366">
        <v>15080995.272660024</v>
      </c>
    </row>
    <row r="84" spans="1:221" x14ac:dyDescent="0.2">
      <c r="A84" s="1099"/>
      <c r="B84" s="360" t="s">
        <v>99</v>
      </c>
      <c r="C84" s="366">
        <v>9266.2355500000012</v>
      </c>
      <c r="D84" s="366">
        <v>0</v>
      </c>
      <c r="E84" s="366">
        <v>0</v>
      </c>
      <c r="F84" s="366">
        <v>0</v>
      </c>
      <c r="G84" s="366">
        <v>0</v>
      </c>
      <c r="H84" s="366">
        <v>0</v>
      </c>
      <c r="I84" s="366">
        <v>0</v>
      </c>
      <c r="J84" s="366">
        <v>0</v>
      </c>
      <c r="K84" s="366">
        <v>0</v>
      </c>
      <c r="L84" s="366">
        <v>0</v>
      </c>
      <c r="M84" s="366">
        <v>0</v>
      </c>
      <c r="N84" s="366">
        <v>0</v>
      </c>
      <c r="O84" s="366">
        <v>0</v>
      </c>
      <c r="P84" s="366">
        <v>0</v>
      </c>
      <c r="Q84" s="366">
        <v>0</v>
      </c>
      <c r="R84" s="366">
        <v>0</v>
      </c>
      <c r="S84" s="366">
        <v>0</v>
      </c>
      <c r="T84" s="366">
        <v>9266.2355500000012</v>
      </c>
    </row>
    <row r="85" spans="1:221" x14ac:dyDescent="0.2">
      <c r="A85" s="1099"/>
      <c r="B85" s="360" t="s">
        <v>100</v>
      </c>
      <c r="C85" s="366">
        <v>0</v>
      </c>
      <c r="D85" s="366">
        <v>0</v>
      </c>
      <c r="E85" s="366">
        <v>0</v>
      </c>
      <c r="F85" s="366">
        <v>0</v>
      </c>
      <c r="G85" s="366">
        <v>257.22931</v>
      </c>
      <c r="H85" s="366">
        <v>0</v>
      </c>
      <c r="I85" s="366">
        <v>0</v>
      </c>
      <c r="J85" s="366">
        <v>0</v>
      </c>
      <c r="K85" s="366">
        <v>0</v>
      </c>
      <c r="L85" s="366">
        <v>0</v>
      </c>
      <c r="M85" s="366">
        <v>0</v>
      </c>
      <c r="N85" s="366">
        <v>0</v>
      </c>
      <c r="O85" s="366">
        <v>0</v>
      </c>
      <c r="P85" s="366">
        <v>0</v>
      </c>
      <c r="Q85" s="366">
        <v>0</v>
      </c>
      <c r="R85" s="366">
        <v>0</v>
      </c>
      <c r="S85" s="366">
        <v>0</v>
      </c>
      <c r="T85" s="366">
        <v>257.22931</v>
      </c>
    </row>
    <row r="86" spans="1:221" x14ac:dyDescent="0.2">
      <c r="A86" s="1099"/>
      <c r="B86" s="900" t="s">
        <v>101</v>
      </c>
      <c r="C86" s="366">
        <v>0</v>
      </c>
      <c r="D86" s="366">
        <v>0</v>
      </c>
      <c r="E86" s="366">
        <v>0</v>
      </c>
      <c r="F86" s="366">
        <v>0</v>
      </c>
      <c r="G86" s="366">
        <v>0</v>
      </c>
      <c r="H86" s="366">
        <v>0</v>
      </c>
      <c r="I86" s="366">
        <v>0</v>
      </c>
      <c r="J86" s="366">
        <v>0</v>
      </c>
      <c r="K86" s="366">
        <v>0</v>
      </c>
      <c r="L86" s="366">
        <v>0</v>
      </c>
      <c r="M86" s="366">
        <v>0</v>
      </c>
      <c r="N86" s="366">
        <v>0</v>
      </c>
      <c r="O86" s="366">
        <v>0</v>
      </c>
      <c r="P86" s="366">
        <v>0</v>
      </c>
      <c r="Q86" s="366">
        <v>0</v>
      </c>
      <c r="R86" s="366">
        <v>0</v>
      </c>
      <c r="S86" s="366">
        <v>0</v>
      </c>
      <c r="T86" s="366">
        <v>0</v>
      </c>
    </row>
    <row r="87" spans="1:221" x14ac:dyDescent="0.2">
      <c r="A87" s="1099"/>
      <c r="B87" s="360" t="s">
        <v>102</v>
      </c>
      <c r="C87" s="366">
        <v>0</v>
      </c>
      <c r="D87" s="366">
        <v>0</v>
      </c>
      <c r="E87" s="366">
        <v>0</v>
      </c>
      <c r="F87" s="366">
        <v>0</v>
      </c>
      <c r="G87" s="366">
        <v>0</v>
      </c>
      <c r="H87" s="366">
        <v>0</v>
      </c>
      <c r="I87" s="366">
        <v>0</v>
      </c>
      <c r="J87" s="366">
        <v>0</v>
      </c>
      <c r="K87" s="366">
        <v>0</v>
      </c>
      <c r="L87" s="366">
        <v>0</v>
      </c>
      <c r="M87" s="366">
        <v>0</v>
      </c>
      <c r="N87" s="366">
        <v>0</v>
      </c>
      <c r="O87" s="366">
        <v>0</v>
      </c>
      <c r="P87" s="366">
        <v>0</v>
      </c>
      <c r="Q87" s="366">
        <v>0</v>
      </c>
      <c r="R87" s="366">
        <v>0</v>
      </c>
      <c r="S87" s="366">
        <v>0</v>
      </c>
      <c r="T87" s="366">
        <v>0</v>
      </c>
    </row>
    <row r="88" spans="1:221" x14ac:dyDescent="0.2">
      <c r="A88" s="1099"/>
      <c r="B88" s="360" t="s">
        <v>103</v>
      </c>
      <c r="C88" s="366">
        <v>0</v>
      </c>
      <c r="D88" s="366">
        <v>0</v>
      </c>
      <c r="E88" s="366">
        <v>0</v>
      </c>
      <c r="F88" s="366">
        <v>0</v>
      </c>
      <c r="G88" s="366">
        <v>0</v>
      </c>
      <c r="H88" s="366">
        <v>0</v>
      </c>
      <c r="I88" s="366">
        <v>0</v>
      </c>
      <c r="J88" s="366">
        <v>0</v>
      </c>
      <c r="K88" s="366">
        <v>0</v>
      </c>
      <c r="L88" s="366">
        <v>0</v>
      </c>
      <c r="M88" s="366">
        <v>0</v>
      </c>
      <c r="N88" s="366">
        <v>0</v>
      </c>
      <c r="O88" s="366">
        <v>0</v>
      </c>
      <c r="P88" s="366">
        <v>0</v>
      </c>
      <c r="Q88" s="366">
        <v>0</v>
      </c>
      <c r="R88" s="366">
        <v>0</v>
      </c>
      <c r="S88" s="366">
        <v>0</v>
      </c>
      <c r="T88" s="366">
        <v>0</v>
      </c>
    </row>
    <row r="89" spans="1:221" x14ac:dyDescent="0.2">
      <c r="A89" s="1099"/>
      <c r="B89" s="1206" t="s">
        <v>2190</v>
      </c>
      <c r="C89" s="366">
        <v>0</v>
      </c>
      <c r="D89" s="366">
        <v>0</v>
      </c>
      <c r="E89" s="366">
        <v>0</v>
      </c>
      <c r="F89" s="366">
        <v>0</v>
      </c>
      <c r="G89" s="366">
        <v>0</v>
      </c>
      <c r="H89" s="366">
        <v>0</v>
      </c>
      <c r="I89" s="366">
        <v>0</v>
      </c>
      <c r="J89" s="366">
        <v>0</v>
      </c>
      <c r="K89" s="366">
        <v>0</v>
      </c>
      <c r="L89" s="366">
        <v>0</v>
      </c>
      <c r="M89" s="366">
        <v>0</v>
      </c>
      <c r="N89" s="366">
        <v>0</v>
      </c>
      <c r="O89" s="366">
        <v>0</v>
      </c>
      <c r="P89" s="366">
        <v>0</v>
      </c>
      <c r="Q89" s="366">
        <v>0</v>
      </c>
      <c r="R89" s="366">
        <v>0</v>
      </c>
      <c r="S89" s="366">
        <v>0</v>
      </c>
      <c r="T89" s="366">
        <v>0</v>
      </c>
    </row>
    <row r="90" spans="1:221" ht="13.5" thickBot="1" x14ac:dyDescent="0.25">
      <c r="A90" s="1099"/>
      <c r="B90" s="704" t="s">
        <v>104</v>
      </c>
      <c r="C90" s="709">
        <v>18304830.979128372</v>
      </c>
      <c r="D90" s="709">
        <v>0</v>
      </c>
      <c r="E90" s="709">
        <v>0</v>
      </c>
      <c r="F90" s="709">
        <v>0</v>
      </c>
      <c r="G90" s="709">
        <v>257.22931</v>
      </c>
      <c r="H90" s="709">
        <v>0</v>
      </c>
      <c r="I90" s="709">
        <v>58675.621900826445</v>
      </c>
      <c r="J90" s="709">
        <v>58675.621900826445</v>
      </c>
      <c r="K90" s="709">
        <v>0</v>
      </c>
      <c r="L90" s="709">
        <v>0</v>
      </c>
      <c r="M90" s="709">
        <v>0</v>
      </c>
      <c r="N90" s="709">
        <v>0</v>
      </c>
      <c r="O90" s="709">
        <v>0</v>
      </c>
      <c r="P90" s="709">
        <v>0</v>
      </c>
      <c r="Q90" s="709">
        <v>0</v>
      </c>
      <c r="R90" s="709">
        <v>0</v>
      </c>
      <c r="S90" s="709">
        <v>0</v>
      </c>
      <c r="T90" s="709">
        <v>18422439.452240024</v>
      </c>
      <c r="U90" s="785"/>
      <c r="V90" s="785"/>
      <c r="W90" s="785"/>
      <c r="X90" s="785"/>
      <c r="Y90" s="785"/>
      <c r="Z90" s="785"/>
      <c r="AA90" s="785"/>
      <c r="AB90" s="785"/>
      <c r="AC90" s="785"/>
      <c r="AD90" s="785"/>
      <c r="AE90" s="785"/>
      <c r="AF90" s="785"/>
      <c r="AG90" s="785"/>
      <c r="AH90" s="785"/>
      <c r="AI90" s="785"/>
      <c r="AJ90" s="785"/>
      <c r="AK90" s="785"/>
      <c r="AL90" s="785"/>
      <c r="AM90" s="785"/>
      <c r="AN90" s="785"/>
      <c r="AO90" s="785"/>
      <c r="AP90" s="785"/>
      <c r="AQ90" s="785"/>
      <c r="AR90" s="785"/>
      <c r="AS90" s="785"/>
      <c r="AT90" s="785"/>
      <c r="AU90" s="785"/>
      <c r="AV90" s="785"/>
      <c r="AW90" s="785"/>
      <c r="AX90" s="785"/>
      <c r="AY90" s="785"/>
      <c r="AZ90" s="785"/>
      <c r="BA90" s="785"/>
      <c r="BB90" s="785"/>
      <c r="BC90" s="785"/>
      <c r="BD90" s="785"/>
      <c r="BE90" s="785"/>
      <c r="BF90" s="785"/>
      <c r="BG90" s="785"/>
      <c r="BH90" s="785"/>
      <c r="BI90" s="785"/>
      <c r="BJ90" s="785"/>
      <c r="BK90" s="785"/>
      <c r="BL90" s="785"/>
      <c r="BM90" s="785"/>
      <c r="BN90" s="785"/>
      <c r="BO90" s="785"/>
      <c r="BP90" s="785"/>
      <c r="BQ90" s="785"/>
      <c r="BR90" s="785"/>
      <c r="BS90" s="785"/>
      <c r="BT90" s="785"/>
      <c r="BU90" s="785"/>
      <c r="BV90" s="785"/>
      <c r="BW90" s="785"/>
      <c r="BX90" s="785"/>
      <c r="BY90" s="785"/>
      <c r="BZ90" s="785"/>
      <c r="CA90" s="785"/>
      <c r="CB90" s="785"/>
      <c r="CC90" s="785"/>
      <c r="CD90" s="785"/>
      <c r="CE90" s="785"/>
      <c r="CF90" s="785"/>
      <c r="CG90" s="785"/>
      <c r="CH90" s="785"/>
      <c r="CI90" s="785"/>
      <c r="CJ90" s="785"/>
      <c r="CK90" s="785"/>
      <c r="CL90" s="785"/>
      <c r="CM90" s="785"/>
      <c r="CN90" s="785"/>
      <c r="CO90" s="785"/>
      <c r="CP90" s="785"/>
      <c r="CQ90" s="785"/>
      <c r="CR90" s="785"/>
      <c r="CS90" s="785"/>
      <c r="CT90" s="785"/>
      <c r="CU90" s="785"/>
      <c r="CV90" s="785"/>
      <c r="CW90" s="785"/>
      <c r="CX90" s="785"/>
      <c r="CY90" s="785"/>
      <c r="CZ90" s="785"/>
      <c r="DA90" s="785"/>
      <c r="DB90" s="785"/>
      <c r="DC90" s="785"/>
      <c r="DD90" s="785"/>
      <c r="DE90" s="785"/>
      <c r="DF90" s="785"/>
      <c r="DG90" s="785"/>
      <c r="DH90" s="785"/>
      <c r="DI90" s="785"/>
      <c r="DJ90" s="785"/>
      <c r="DK90" s="785"/>
      <c r="DL90" s="785"/>
      <c r="DM90" s="785"/>
      <c r="DN90" s="785"/>
      <c r="DO90" s="785"/>
      <c r="DP90" s="785"/>
      <c r="DQ90" s="785"/>
      <c r="DR90" s="785"/>
      <c r="DS90" s="785"/>
      <c r="DT90" s="785"/>
      <c r="DU90" s="785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  <c r="FD90" s="785"/>
      <c r="FE90" s="785"/>
      <c r="FF90" s="785"/>
      <c r="FG90" s="785"/>
      <c r="FH90" s="785"/>
      <c r="FI90" s="785"/>
      <c r="FJ90" s="785"/>
      <c r="FK90" s="785"/>
      <c r="FL90" s="785"/>
      <c r="FM90" s="785"/>
      <c r="FN90" s="785"/>
      <c r="FO90" s="785"/>
      <c r="FP90" s="785"/>
      <c r="FQ90" s="785"/>
      <c r="FR90" s="785"/>
      <c r="FS90" s="785"/>
      <c r="FT90" s="785"/>
      <c r="FU90" s="785"/>
      <c r="FV90" s="785"/>
      <c r="FW90" s="785"/>
      <c r="FX90" s="785"/>
      <c r="FY90" s="785"/>
      <c r="FZ90" s="785"/>
      <c r="GA90" s="785"/>
      <c r="GB90" s="785"/>
      <c r="GC90" s="785"/>
      <c r="GD90" s="785"/>
      <c r="GE90" s="785"/>
      <c r="GF90" s="785"/>
      <c r="GG90" s="785"/>
      <c r="GH90" s="785"/>
      <c r="GI90" s="785"/>
      <c r="GJ90" s="785"/>
      <c r="GK90" s="785"/>
      <c r="GL90" s="785"/>
      <c r="GM90" s="785"/>
      <c r="GN90" s="785"/>
      <c r="GO90" s="785"/>
      <c r="GP90" s="785"/>
      <c r="GQ90" s="785"/>
      <c r="GR90" s="785"/>
      <c r="GS90" s="785"/>
      <c r="GT90" s="785"/>
      <c r="GU90" s="785"/>
      <c r="GV90" s="785"/>
      <c r="GW90" s="785"/>
      <c r="GX90" s="785"/>
      <c r="GY90" s="785"/>
      <c r="GZ90" s="785"/>
      <c r="HA90" s="785"/>
      <c r="HB90" s="785"/>
      <c r="HC90" s="785"/>
      <c r="HD90" s="785"/>
      <c r="HE90" s="785"/>
      <c r="HF90" s="785"/>
      <c r="HG90" s="785"/>
      <c r="HH90" s="785"/>
      <c r="HI90" s="785"/>
      <c r="HJ90" s="785"/>
      <c r="HK90" s="785"/>
      <c r="HL90" s="785"/>
      <c r="HM90" s="785"/>
    </row>
    <row r="91" spans="1:221" x14ac:dyDescent="0.2">
      <c r="A91" s="1098" t="s">
        <v>1885</v>
      </c>
      <c r="B91" s="359" t="s">
        <v>96</v>
      </c>
      <c r="C91" s="362">
        <v>808669.34900000005</v>
      </c>
      <c r="D91" s="362">
        <v>0</v>
      </c>
      <c r="E91" s="362">
        <v>0</v>
      </c>
      <c r="F91" s="362">
        <v>0</v>
      </c>
      <c r="G91" s="362">
        <v>0</v>
      </c>
      <c r="H91" s="362">
        <v>0</v>
      </c>
      <c r="I91" s="362">
        <v>0</v>
      </c>
      <c r="J91" s="362">
        <v>0</v>
      </c>
      <c r="K91" s="362">
        <v>0</v>
      </c>
      <c r="L91" s="362">
        <v>0</v>
      </c>
      <c r="M91" s="362">
        <v>0</v>
      </c>
      <c r="N91" s="362">
        <v>0</v>
      </c>
      <c r="O91" s="362">
        <v>0</v>
      </c>
      <c r="P91" s="362">
        <v>0</v>
      </c>
      <c r="Q91" s="362">
        <v>0</v>
      </c>
      <c r="R91" s="362">
        <v>0</v>
      </c>
      <c r="S91" s="362">
        <v>0</v>
      </c>
      <c r="T91" s="362">
        <v>808669.34900000005</v>
      </c>
    </row>
    <row r="92" spans="1:221" x14ac:dyDescent="0.2">
      <c r="A92" s="1099"/>
      <c r="B92" s="360" t="s">
        <v>97</v>
      </c>
      <c r="C92" s="366">
        <v>1246705.5658867215</v>
      </c>
      <c r="D92" s="366">
        <v>807995.22424405057</v>
      </c>
      <c r="E92" s="366">
        <v>48580.383999999998</v>
      </c>
      <c r="F92" s="366">
        <v>0</v>
      </c>
      <c r="G92" s="366">
        <v>0</v>
      </c>
      <c r="H92" s="366">
        <v>6758.9683999999988</v>
      </c>
      <c r="I92" s="366">
        <v>0</v>
      </c>
      <c r="J92" s="366">
        <v>0</v>
      </c>
      <c r="K92" s="366">
        <v>997308.17416715075</v>
      </c>
      <c r="L92" s="366">
        <v>989118.97556715063</v>
      </c>
      <c r="M92" s="366">
        <v>0</v>
      </c>
      <c r="N92" s="366">
        <v>0</v>
      </c>
      <c r="O92" s="366">
        <v>0</v>
      </c>
      <c r="P92" s="366">
        <v>0</v>
      </c>
      <c r="Q92" s="366">
        <v>0</v>
      </c>
      <c r="R92" s="366">
        <v>180488.05325056001</v>
      </c>
      <c r="S92" s="366">
        <v>0</v>
      </c>
      <c r="T92" s="366">
        <v>4276955.3455156339</v>
      </c>
    </row>
    <row r="93" spans="1:221" x14ac:dyDescent="0.2">
      <c r="A93" s="1099"/>
      <c r="B93" s="360" t="s">
        <v>98</v>
      </c>
      <c r="C93" s="366">
        <v>611112.88150999998</v>
      </c>
      <c r="D93" s="366">
        <v>0</v>
      </c>
      <c r="E93" s="366">
        <v>0</v>
      </c>
      <c r="F93" s="366">
        <v>0</v>
      </c>
      <c r="G93" s="366">
        <v>0</v>
      </c>
      <c r="H93" s="366">
        <v>0</v>
      </c>
      <c r="I93" s="366">
        <v>0</v>
      </c>
      <c r="J93" s="366">
        <v>0</v>
      </c>
      <c r="K93" s="366">
        <v>0</v>
      </c>
      <c r="L93" s="366">
        <v>0</v>
      </c>
      <c r="M93" s="366">
        <v>0</v>
      </c>
      <c r="N93" s="366">
        <v>0</v>
      </c>
      <c r="O93" s="366">
        <v>0</v>
      </c>
      <c r="P93" s="366">
        <v>0</v>
      </c>
      <c r="Q93" s="366">
        <v>0</v>
      </c>
      <c r="R93" s="366">
        <v>0</v>
      </c>
      <c r="S93" s="366">
        <v>0</v>
      </c>
      <c r="T93" s="366">
        <v>611112.88150999998</v>
      </c>
    </row>
    <row r="94" spans="1:221" x14ac:dyDescent="0.2">
      <c r="A94" s="1099"/>
      <c r="B94" s="360" t="s">
        <v>99</v>
      </c>
      <c r="C94" s="366">
        <v>31004.582601007995</v>
      </c>
      <c r="D94" s="366">
        <v>0</v>
      </c>
      <c r="E94" s="366">
        <v>0</v>
      </c>
      <c r="F94" s="366">
        <v>0</v>
      </c>
      <c r="G94" s="366">
        <v>0</v>
      </c>
      <c r="H94" s="366">
        <v>0</v>
      </c>
      <c r="I94" s="366">
        <v>0</v>
      </c>
      <c r="J94" s="366">
        <v>0</v>
      </c>
      <c r="K94" s="366">
        <v>25.457148287999999</v>
      </c>
      <c r="L94" s="366">
        <v>0</v>
      </c>
      <c r="M94" s="366">
        <v>0</v>
      </c>
      <c r="N94" s="366">
        <v>0</v>
      </c>
      <c r="O94" s="366">
        <v>0</v>
      </c>
      <c r="P94" s="366">
        <v>0</v>
      </c>
      <c r="Q94" s="366">
        <v>5.94</v>
      </c>
      <c r="R94" s="366">
        <v>0</v>
      </c>
      <c r="S94" s="366">
        <v>0</v>
      </c>
      <c r="T94" s="366">
        <v>31035.979749295991</v>
      </c>
    </row>
    <row r="95" spans="1:221" x14ac:dyDescent="0.2">
      <c r="A95" s="1099"/>
      <c r="B95" s="360" t="s">
        <v>100</v>
      </c>
      <c r="C95" s="366">
        <v>17983.562721270056</v>
      </c>
      <c r="D95" s="366">
        <v>4478.5175925000003</v>
      </c>
      <c r="E95" s="366">
        <v>0</v>
      </c>
      <c r="F95" s="366">
        <v>0</v>
      </c>
      <c r="G95" s="366">
        <v>0</v>
      </c>
      <c r="H95" s="366">
        <v>36</v>
      </c>
      <c r="I95" s="366">
        <v>0</v>
      </c>
      <c r="J95" s="366">
        <v>0</v>
      </c>
      <c r="K95" s="366">
        <v>4933.7852525000008</v>
      </c>
      <c r="L95" s="366">
        <v>0</v>
      </c>
      <c r="M95" s="366">
        <v>0</v>
      </c>
      <c r="N95" s="366">
        <v>0</v>
      </c>
      <c r="O95" s="366">
        <v>0</v>
      </c>
      <c r="P95" s="366">
        <v>0</v>
      </c>
      <c r="Q95" s="366">
        <v>0</v>
      </c>
      <c r="R95" s="366">
        <v>0</v>
      </c>
      <c r="S95" s="366">
        <v>0</v>
      </c>
      <c r="T95" s="366">
        <v>27431.865566270058</v>
      </c>
    </row>
    <row r="96" spans="1:221" x14ac:dyDescent="0.2">
      <c r="A96" s="1099"/>
      <c r="B96" s="900" t="s">
        <v>101</v>
      </c>
      <c r="C96" s="366">
        <v>0</v>
      </c>
      <c r="D96" s="366">
        <v>0</v>
      </c>
      <c r="E96" s="366">
        <v>0</v>
      </c>
      <c r="F96" s="366">
        <v>0</v>
      </c>
      <c r="G96" s="366">
        <v>0</v>
      </c>
      <c r="H96" s="366">
        <v>0</v>
      </c>
      <c r="I96" s="366">
        <v>0</v>
      </c>
      <c r="J96" s="366">
        <v>0</v>
      </c>
      <c r="K96" s="366">
        <v>0</v>
      </c>
      <c r="L96" s="366">
        <v>0</v>
      </c>
      <c r="M96" s="366">
        <v>0</v>
      </c>
      <c r="N96" s="366">
        <v>0</v>
      </c>
      <c r="O96" s="366">
        <v>0</v>
      </c>
      <c r="P96" s="366">
        <v>0</v>
      </c>
      <c r="Q96" s="366">
        <v>0</v>
      </c>
      <c r="R96" s="366">
        <v>0</v>
      </c>
      <c r="S96" s="366">
        <v>0</v>
      </c>
      <c r="T96" s="366">
        <v>0</v>
      </c>
    </row>
    <row r="97" spans="1:221" x14ac:dyDescent="0.2">
      <c r="A97" s="1099"/>
      <c r="B97" s="360" t="s">
        <v>102</v>
      </c>
      <c r="C97" s="366">
        <v>94.253919999999994</v>
      </c>
      <c r="D97" s="366">
        <v>0</v>
      </c>
      <c r="E97" s="366">
        <v>0</v>
      </c>
      <c r="F97" s="366">
        <v>0</v>
      </c>
      <c r="G97" s="366">
        <v>0</v>
      </c>
      <c r="H97" s="366">
        <v>0</v>
      </c>
      <c r="I97" s="366">
        <v>0</v>
      </c>
      <c r="J97" s="366">
        <v>0</v>
      </c>
      <c r="K97" s="366">
        <v>0</v>
      </c>
      <c r="L97" s="366">
        <v>0</v>
      </c>
      <c r="M97" s="366">
        <v>0</v>
      </c>
      <c r="N97" s="366">
        <v>0</v>
      </c>
      <c r="O97" s="366">
        <v>0</v>
      </c>
      <c r="P97" s="366">
        <v>0</v>
      </c>
      <c r="Q97" s="366">
        <v>0</v>
      </c>
      <c r="R97" s="366">
        <v>0</v>
      </c>
      <c r="S97" s="366">
        <v>0</v>
      </c>
      <c r="T97" s="366">
        <v>94.253919999999994</v>
      </c>
    </row>
    <row r="98" spans="1:221" x14ac:dyDescent="0.2">
      <c r="A98" s="1099"/>
      <c r="B98" s="360" t="s">
        <v>103</v>
      </c>
      <c r="C98" s="366">
        <v>0</v>
      </c>
      <c r="D98" s="366">
        <v>0</v>
      </c>
      <c r="E98" s="366">
        <v>0</v>
      </c>
      <c r="F98" s="366">
        <v>0</v>
      </c>
      <c r="G98" s="366">
        <v>0</v>
      </c>
      <c r="H98" s="366">
        <v>0</v>
      </c>
      <c r="I98" s="366">
        <v>0</v>
      </c>
      <c r="J98" s="366">
        <v>0</v>
      </c>
      <c r="K98" s="366">
        <v>0</v>
      </c>
      <c r="L98" s="366">
        <v>0</v>
      </c>
      <c r="M98" s="366">
        <v>0</v>
      </c>
      <c r="N98" s="366">
        <v>0</v>
      </c>
      <c r="O98" s="366">
        <v>0</v>
      </c>
      <c r="P98" s="366">
        <v>0</v>
      </c>
      <c r="Q98" s="366">
        <v>0</v>
      </c>
      <c r="R98" s="366">
        <v>0</v>
      </c>
      <c r="S98" s="366">
        <v>0</v>
      </c>
      <c r="T98" s="366">
        <v>0</v>
      </c>
    </row>
    <row r="99" spans="1:221" x14ac:dyDescent="0.2">
      <c r="A99" s="1099"/>
      <c r="B99" s="1206" t="s">
        <v>2190</v>
      </c>
      <c r="C99" s="366">
        <v>0</v>
      </c>
      <c r="D99" s="366">
        <v>0</v>
      </c>
      <c r="E99" s="366">
        <v>0</v>
      </c>
      <c r="F99" s="366">
        <v>0</v>
      </c>
      <c r="G99" s="366">
        <v>0</v>
      </c>
      <c r="H99" s="366">
        <v>0</v>
      </c>
      <c r="I99" s="366">
        <v>0</v>
      </c>
      <c r="J99" s="366">
        <v>0</v>
      </c>
      <c r="K99" s="366">
        <v>0</v>
      </c>
      <c r="L99" s="366">
        <v>0</v>
      </c>
      <c r="M99" s="366">
        <v>0</v>
      </c>
      <c r="N99" s="366">
        <v>0</v>
      </c>
      <c r="O99" s="366">
        <v>0</v>
      </c>
      <c r="P99" s="366">
        <v>0</v>
      </c>
      <c r="Q99" s="366">
        <v>0</v>
      </c>
      <c r="R99" s="366">
        <v>0</v>
      </c>
      <c r="S99" s="366">
        <v>0</v>
      </c>
      <c r="T99" s="366">
        <v>0</v>
      </c>
    </row>
    <row r="100" spans="1:221" ht="13.5" thickBot="1" x14ac:dyDescent="0.25">
      <c r="A100" s="1100"/>
      <c r="B100" s="704" t="s">
        <v>104</v>
      </c>
      <c r="C100" s="710">
        <v>2715570.1956389993</v>
      </c>
      <c r="D100" s="710">
        <v>812473.74183655053</v>
      </c>
      <c r="E100" s="710">
        <v>48580.383999999998</v>
      </c>
      <c r="F100" s="710">
        <v>0</v>
      </c>
      <c r="G100" s="710">
        <v>0</v>
      </c>
      <c r="H100" s="710">
        <v>6794.9683999999988</v>
      </c>
      <c r="I100" s="710">
        <v>0</v>
      </c>
      <c r="J100" s="710">
        <v>0</v>
      </c>
      <c r="K100" s="710">
        <v>1002267.4165679388</v>
      </c>
      <c r="L100" s="710">
        <v>989118.97556715063</v>
      </c>
      <c r="M100" s="710">
        <v>0</v>
      </c>
      <c r="N100" s="710">
        <v>0</v>
      </c>
      <c r="O100" s="710">
        <v>0</v>
      </c>
      <c r="P100" s="710">
        <v>0</v>
      </c>
      <c r="Q100" s="710">
        <v>5.94</v>
      </c>
      <c r="R100" s="710">
        <v>180488.05325056001</v>
      </c>
      <c r="S100" s="710">
        <v>0</v>
      </c>
      <c r="T100" s="710">
        <v>5755299.6752612004</v>
      </c>
      <c r="U100" s="785"/>
      <c r="V100" s="785"/>
      <c r="W100" s="785"/>
      <c r="X100" s="785"/>
      <c r="Y100" s="785"/>
      <c r="Z100" s="785"/>
      <c r="AA100" s="785"/>
      <c r="AB100" s="785"/>
      <c r="AC100" s="785"/>
      <c r="AD100" s="785"/>
      <c r="AE100" s="785"/>
      <c r="AF100" s="785"/>
      <c r="AG100" s="785"/>
      <c r="AH100" s="785"/>
      <c r="AI100" s="785"/>
      <c r="AJ100" s="785"/>
      <c r="AK100" s="785"/>
      <c r="AL100" s="785"/>
      <c r="AM100" s="785"/>
      <c r="AN100" s="785"/>
      <c r="AO100" s="785"/>
      <c r="AP100" s="785"/>
      <c r="AQ100" s="785"/>
      <c r="AR100" s="785"/>
      <c r="AS100" s="785"/>
      <c r="AT100" s="785"/>
      <c r="AU100" s="785"/>
      <c r="AV100" s="785"/>
      <c r="AW100" s="785"/>
      <c r="AX100" s="785"/>
      <c r="AY100" s="785"/>
      <c r="AZ100" s="785"/>
      <c r="BA100" s="785"/>
      <c r="BB100" s="785"/>
      <c r="BC100" s="785"/>
      <c r="BD100" s="785"/>
      <c r="BE100" s="785"/>
      <c r="BF100" s="785"/>
      <c r="BG100" s="785"/>
      <c r="BH100" s="785"/>
      <c r="BI100" s="785"/>
      <c r="BJ100" s="785"/>
      <c r="BK100" s="785"/>
      <c r="BL100" s="785"/>
      <c r="BM100" s="785"/>
      <c r="BN100" s="785"/>
      <c r="BO100" s="785"/>
      <c r="BP100" s="785"/>
      <c r="BQ100" s="785"/>
      <c r="BR100" s="785"/>
      <c r="BS100" s="785"/>
      <c r="BT100" s="785"/>
      <c r="BU100" s="785"/>
      <c r="BV100" s="785"/>
      <c r="BW100" s="785"/>
      <c r="BX100" s="785"/>
      <c r="BY100" s="785"/>
      <c r="BZ100" s="785"/>
      <c r="CA100" s="785"/>
      <c r="CB100" s="785"/>
      <c r="CC100" s="785"/>
      <c r="CD100" s="785"/>
      <c r="CE100" s="785"/>
      <c r="CF100" s="785"/>
      <c r="CG100" s="785"/>
      <c r="CH100" s="785"/>
      <c r="CI100" s="785"/>
      <c r="CJ100" s="785"/>
      <c r="CK100" s="785"/>
      <c r="CL100" s="785"/>
      <c r="CM100" s="785"/>
      <c r="CN100" s="785"/>
      <c r="CO100" s="785"/>
      <c r="CP100" s="785"/>
      <c r="CQ100" s="785"/>
      <c r="CR100" s="785"/>
      <c r="CS100" s="785"/>
      <c r="CT100" s="785"/>
      <c r="CU100" s="785"/>
      <c r="CV100" s="785"/>
      <c r="CW100" s="785"/>
      <c r="CX100" s="785"/>
      <c r="CY100" s="785"/>
      <c r="CZ100" s="785"/>
      <c r="DA100" s="785"/>
      <c r="DB100" s="785"/>
      <c r="DC100" s="785"/>
      <c r="DD100" s="785"/>
      <c r="DE100" s="785"/>
      <c r="DF100" s="785"/>
      <c r="DG100" s="785"/>
      <c r="DH100" s="785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  <c r="FS100" s="785"/>
      <c r="FT100" s="785"/>
      <c r="FU100" s="785"/>
      <c r="FV100" s="785"/>
      <c r="FW100" s="785"/>
      <c r="FX100" s="785"/>
      <c r="FY100" s="785"/>
      <c r="FZ100" s="785"/>
      <c r="GA100" s="785"/>
      <c r="GB100" s="785"/>
      <c r="GC100" s="785"/>
      <c r="GD100" s="785"/>
      <c r="GE100" s="785"/>
      <c r="GF100" s="785"/>
      <c r="GG100" s="785"/>
      <c r="GH100" s="785"/>
      <c r="GI100" s="785"/>
      <c r="GJ100" s="785"/>
      <c r="GK100" s="785"/>
      <c r="GL100" s="785"/>
      <c r="GM100" s="785"/>
      <c r="GN100" s="785"/>
      <c r="GO100" s="785"/>
      <c r="GP100" s="785"/>
      <c r="GQ100" s="785"/>
      <c r="GR100" s="785"/>
      <c r="GS100" s="785"/>
      <c r="GT100" s="785"/>
      <c r="GU100" s="785"/>
      <c r="GV100" s="785"/>
      <c r="GW100" s="785"/>
      <c r="GX100" s="785"/>
      <c r="GY100" s="785"/>
      <c r="GZ100" s="785"/>
      <c r="HA100" s="785"/>
      <c r="HB100" s="785"/>
      <c r="HC100" s="785"/>
      <c r="HD100" s="785"/>
      <c r="HE100" s="785"/>
      <c r="HF100" s="785"/>
      <c r="HG100" s="785"/>
      <c r="HH100" s="785"/>
      <c r="HI100" s="785"/>
      <c r="HJ100" s="785"/>
      <c r="HK100" s="785"/>
      <c r="HL100" s="785"/>
      <c r="HM100" s="785"/>
    </row>
    <row r="101" spans="1:221" x14ac:dyDescent="0.2">
      <c r="A101" s="1098" t="s">
        <v>1755</v>
      </c>
      <c r="B101" s="359" t="s">
        <v>96</v>
      </c>
      <c r="C101" s="362">
        <v>848.79464000000019</v>
      </c>
      <c r="D101" s="362">
        <v>0</v>
      </c>
      <c r="E101" s="362">
        <v>0</v>
      </c>
      <c r="F101" s="362">
        <v>0</v>
      </c>
      <c r="G101" s="362">
        <v>0</v>
      </c>
      <c r="H101" s="362">
        <v>0</v>
      </c>
      <c r="I101" s="362">
        <v>0</v>
      </c>
      <c r="J101" s="362">
        <v>0</v>
      </c>
      <c r="K101" s="362">
        <v>0</v>
      </c>
      <c r="L101" s="362">
        <v>0</v>
      </c>
      <c r="M101" s="362">
        <v>0</v>
      </c>
      <c r="N101" s="362">
        <v>0</v>
      </c>
      <c r="O101" s="362">
        <v>0</v>
      </c>
      <c r="P101" s="362">
        <v>0</v>
      </c>
      <c r="Q101" s="362">
        <v>0</v>
      </c>
      <c r="R101" s="362">
        <v>0</v>
      </c>
      <c r="S101" s="362">
        <v>0</v>
      </c>
      <c r="T101" s="362">
        <v>848.79464000000019</v>
      </c>
    </row>
    <row r="102" spans="1:221" x14ac:dyDescent="0.2">
      <c r="A102" s="1099"/>
      <c r="B102" s="360" t="s">
        <v>97</v>
      </c>
      <c r="C102" s="366">
        <v>388107.43869650044</v>
      </c>
      <c r="D102" s="366">
        <v>135876.27885610022</v>
      </c>
      <c r="E102" s="366">
        <v>83269.28667729997</v>
      </c>
      <c r="F102" s="366">
        <v>0</v>
      </c>
      <c r="G102" s="366">
        <v>0</v>
      </c>
      <c r="H102" s="366">
        <v>0</v>
      </c>
      <c r="I102" s="366">
        <v>0</v>
      </c>
      <c r="J102" s="366">
        <v>0</v>
      </c>
      <c r="K102" s="366">
        <v>19660</v>
      </c>
      <c r="L102" s="366">
        <v>19615</v>
      </c>
      <c r="M102" s="366">
        <v>0</v>
      </c>
      <c r="N102" s="366">
        <v>0</v>
      </c>
      <c r="O102" s="366">
        <v>0</v>
      </c>
      <c r="P102" s="366">
        <v>0</v>
      </c>
      <c r="Q102" s="366">
        <v>0</v>
      </c>
      <c r="R102" s="366">
        <v>284003.29190080072</v>
      </c>
      <c r="S102" s="366">
        <v>-2.3283064365386963E-12</v>
      </c>
      <c r="T102" s="366">
        <v>930531.29613070143</v>
      </c>
    </row>
    <row r="103" spans="1:221" x14ac:dyDescent="0.2">
      <c r="A103" s="1099"/>
      <c r="B103" s="360" t="s">
        <v>98</v>
      </c>
      <c r="C103" s="366">
        <v>191940.23779999916</v>
      </c>
      <c r="D103" s="366">
        <v>0</v>
      </c>
      <c r="E103" s="366">
        <v>0</v>
      </c>
      <c r="F103" s="366">
        <v>0</v>
      </c>
      <c r="G103" s="366">
        <v>0</v>
      </c>
      <c r="H103" s="366">
        <v>0</v>
      </c>
      <c r="I103" s="366">
        <v>0</v>
      </c>
      <c r="J103" s="366">
        <v>0</v>
      </c>
      <c r="K103" s="366">
        <v>0</v>
      </c>
      <c r="L103" s="366">
        <v>0</v>
      </c>
      <c r="M103" s="366">
        <v>0</v>
      </c>
      <c r="N103" s="366">
        <v>0</v>
      </c>
      <c r="O103" s="366">
        <v>0</v>
      </c>
      <c r="P103" s="366">
        <v>0</v>
      </c>
      <c r="Q103" s="366">
        <v>0</v>
      </c>
      <c r="R103" s="366">
        <v>0</v>
      </c>
      <c r="S103" s="366">
        <v>0</v>
      </c>
      <c r="T103" s="366">
        <v>191940.23779999916</v>
      </c>
    </row>
    <row r="104" spans="1:221" x14ac:dyDescent="0.2">
      <c r="A104" s="1099"/>
      <c r="B104" s="360" t="s">
        <v>99</v>
      </c>
      <c r="C104" s="366">
        <v>1179589.4046269669</v>
      </c>
      <c r="D104" s="366">
        <v>98733.820667170003</v>
      </c>
      <c r="E104" s="366">
        <v>38710.553333600008</v>
      </c>
      <c r="F104" s="366">
        <v>0</v>
      </c>
      <c r="G104" s="366">
        <v>0</v>
      </c>
      <c r="H104" s="366">
        <v>0</v>
      </c>
      <c r="I104" s="366">
        <v>0</v>
      </c>
      <c r="J104" s="366">
        <v>0</v>
      </c>
      <c r="K104" s="366">
        <v>0</v>
      </c>
      <c r="L104" s="366">
        <v>0</v>
      </c>
      <c r="M104" s="366">
        <v>0</v>
      </c>
      <c r="N104" s="366">
        <v>0</v>
      </c>
      <c r="O104" s="366">
        <v>0</v>
      </c>
      <c r="P104" s="366">
        <v>0</v>
      </c>
      <c r="Q104" s="366">
        <v>0</v>
      </c>
      <c r="R104" s="366">
        <v>132945.39308635995</v>
      </c>
      <c r="S104" s="366">
        <v>14847.287187205011</v>
      </c>
      <c r="T104" s="366">
        <v>1464826.4589013017</v>
      </c>
    </row>
    <row r="105" spans="1:221" x14ac:dyDescent="0.2">
      <c r="A105" s="1099"/>
      <c r="B105" s="360" t="s">
        <v>100</v>
      </c>
      <c r="C105" s="366">
        <v>163001.94065710835</v>
      </c>
      <c r="D105" s="366">
        <v>5159.7987521600007</v>
      </c>
      <c r="E105" s="366">
        <v>0</v>
      </c>
      <c r="F105" s="366">
        <v>0</v>
      </c>
      <c r="G105" s="366">
        <v>29534.373069142097</v>
      </c>
      <c r="H105" s="366">
        <v>0</v>
      </c>
      <c r="I105" s="366">
        <v>0</v>
      </c>
      <c r="J105" s="366">
        <v>0</v>
      </c>
      <c r="K105" s="366">
        <v>47393.840416160005</v>
      </c>
      <c r="L105" s="366">
        <v>8026.6444161599993</v>
      </c>
      <c r="M105" s="366">
        <v>0</v>
      </c>
      <c r="N105" s="366">
        <v>0</v>
      </c>
      <c r="O105" s="366">
        <v>0</v>
      </c>
      <c r="P105" s="366">
        <v>0</v>
      </c>
      <c r="Q105" s="366">
        <v>0</v>
      </c>
      <c r="R105" s="366">
        <v>0</v>
      </c>
      <c r="S105" s="366">
        <v>12482.565613056004</v>
      </c>
      <c r="T105" s="366">
        <v>265599.1629237865</v>
      </c>
    </row>
    <row r="106" spans="1:221" x14ac:dyDescent="0.2">
      <c r="A106" s="1099"/>
      <c r="B106" s="900" t="s">
        <v>101</v>
      </c>
      <c r="C106" s="366">
        <v>0</v>
      </c>
      <c r="D106" s="366">
        <v>0</v>
      </c>
      <c r="E106" s="366">
        <v>0</v>
      </c>
      <c r="F106" s="366">
        <v>0</v>
      </c>
      <c r="G106" s="366">
        <v>0</v>
      </c>
      <c r="H106" s="366">
        <v>0</v>
      </c>
      <c r="I106" s="366">
        <v>0</v>
      </c>
      <c r="J106" s="366">
        <v>0</v>
      </c>
      <c r="K106" s="366">
        <v>0</v>
      </c>
      <c r="L106" s="366">
        <v>0</v>
      </c>
      <c r="M106" s="366">
        <v>0</v>
      </c>
      <c r="N106" s="366">
        <v>0</v>
      </c>
      <c r="O106" s="366">
        <v>0</v>
      </c>
      <c r="P106" s="366">
        <v>0</v>
      </c>
      <c r="Q106" s="366">
        <v>0</v>
      </c>
      <c r="R106" s="366">
        <v>0</v>
      </c>
      <c r="S106" s="366">
        <v>0</v>
      </c>
      <c r="T106" s="366">
        <v>0</v>
      </c>
    </row>
    <row r="107" spans="1:221" x14ac:dyDescent="0.2">
      <c r="A107" s="1099"/>
      <c r="B107" s="360" t="s">
        <v>102</v>
      </c>
      <c r="C107" s="366">
        <v>0</v>
      </c>
      <c r="D107" s="366">
        <v>0</v>
      </c>
      <c r="E107" s="366">
        <v>0</v>
      </c>
      <c r="F107" s="366">
        <v>0</v>
      </c>
      <c r="G107" s="366">
        <v>0</v>
      </c>
      <c r="H107" s="366">
        <v>0</v>
      </c>
      <c r="I107" s="366">
        <v>0</v>
      </c>
      <c r="J107" s="366">
        <v>0</v>
      </c>
      <c r="K107" s="366">
        <v>0</v>
      </c>
      <c r="L107" s="366">
        <v>0</v>
      </c>
      <c r="M107" s="366">
        <v>0</v>
      </c>
      <c r="N107" s="366">
        <v>0</v>
      </c>
      <c r="O107" s="366">
        <v>0</v>
      </c>
      <c r="P107" s="366">
        <v>0</v>
      </c>
      <c r="Q107" s="366">
        <v>0</v>
      </c>
      <c r="R107" s="366">
        <v>0</v>
      </c>
      <c r="S107" s="366">
        <v>0</v>
      </c>
      <c r="T107" s="366">
        <v>0</v>
      </c>
    </row>
    <row r="108" spans="1:221" x14ac:dyDescent="0.2">
      <c r="A108" s="1099"/>
      <c r="B108" s="360" t="s">
        <v>103</v>
      </c>
      <c r="C108" s="366">
        <v>0</v>
      </c>
      <c r="D108" s="366">
        <v>0</v>
      </c>
      <c r="E108" s="366">
        <v>0</v>
      </c>
      <c r="F108" s="366">
        <v>0</v>
      </c>
      <c r="G108" s="366">
        <v>0</v>
      </c>
      <c r="H108" s="366">
        <v>0</v>
      </c>
      <c r="I108" s="366">
        <v>0</v>
      </c>
      <c r="J108" s="366">
        <v>0</v>
      </c>
      <c r="K108" s="366">
        <v>0</v>
      </c>
      <c r="L108" s="366">
        <v>0</v>
      </c>
      <c r="M108" s="366">
        <v>0</v>
      </c>
      <c r="N108" s="366">
        <v>0</v>
      </c>
      <c r="O108" s="366">
        <v>0</v>
      </c>
      <c r="P108" s="366">
        <v>0</v>
      </c>
      <c r="Q108" s="366">
        <v>0</v>
      </c>
      <c r="R108" s="366">
        <v>0</v>
      </c>
      <c r="S108" s="366">
        <v>0</v>
      </c>
      <c r="T108" s="366">
        <v>0</v>
      </c>
    </row>
    <row r="109" spans="1:221" x14ac:dyDescent="0.2">
      <c r="A109" s="1099"/>
      <c r="B109" s="1206" t="s">
        <v>2190</v>
      </c>
      <c r="C109" s="366">
        <v>0</v>
      </c>
      <c r="D109" s="366">
        <v>0</v>
      </c>
      <c r="E109" s="366">
        <v>0</v>
      </c>
      <c r="F109" s="366">
        <v>0</v>
      </c>
      <c r="G109" s="366">
        <v>0</v>
      </c>
      <c r="H109" s="366">
        <v>0</v>
      </c>
      <c r="I109" s="366">
        <v>0</v>
      </c>
      <c r="J109" s="366">
        <v>0</v>
      </c>
      <c r="K109" s="366">
        <v>0</v>
      </c>
      <c r="L109" s="366">
        <v>0</v>
      </c>
      <c r="M109" s="366">
        <v>0</v>
      </c>
      <c r="N109" s="366">
        <v>0</v>
      </c>
      <c r="O109" s="366">
        <v>0</v>
      </c>
      <c r="P109" s="366">
        <v>0</v>
      </c>
      <c r="Q109" s="366">
        <v>0</v>
      </c>
      <c r="R109" s="366">
        <v>0</v>
      </c>
      <c r="S109" s="366">
        <v>0</v>
      </c>
      <c r="T109" s="366">
        <v>0</v>
      </c>
    </row>
    <row r="110" spans="1:221" ht="13.5" thickBot="1" x14ac:dyDescent="0.25">
      <c r="A110" s="1100"/>
      <c r="B110" s="704" t="s">
        <v>104</v>
      </c>
      <c r="C110" s="710">
        <v>1923487.8164205749</v>
      </c>
      <c r="D110" s="710">
        <v>239769.8982754302</v>
      </c>
      <c r="E110" s="710">
        <v>121979.84001089998</v>
      </c>
      <c r="F110" s="710">
        <v>0</v>
      </c>
      <c r="G110" s="710">
        <v>29534.373069142097</v>
      </c>
      <c r="H110" s="710">
        <v>0</v>
      </c>
      <c r="I110" s="710">
        <v>0</v>
      </c>
      <c r="J110" s="710">
        <v>0</v>
      </c>
      <c r="K110" s="710">
        <v>67053.840416160005</v>
      </c>
      <c r="L110" s="710">
        <v>27641.644416160001</v>
      </c>
      <c r="M110" s="710">
        <v>0</v>
      </c>
      <c r="N110" s="710">
        <v>0</v>
      </c>
      <c r="O110" s="710">
        <v>0</v>
      </c>
      <c r="P110" s="710">
        <v>0</v>
      </c>
      <c r="Q110" s="710">
        <v>0</v>
      </c>
      <c r="R110" s="710">
        <v>416948.68498716067</v>
      </c>
      <c r="S110" s="710">
        <v>27329.852800261011</v>
      </c>
      <c r="T110" s="710">
        <v>2853745.950395789</v>
      </c>
    </row>
    <row r="111" spans="1:221" x14ac:dyDescent="0.2">
      <c r="A111" s="1098" t="s">
        <v>1072</v>
      </c>
      <c r="B111" s="359" t="s">
        <v>96</v>
      </c>
      <c r="C111" s="362">
        <v>387970.80150000006</v>
      </c>
      <c r="D111" s="362">
        <v>0</v>
      </c>
      <c r="E111" s="362">
        <v>0</v>
      </c>
      <c r="F111" s="362">
        <v>0</v>
      </c>
      <c r="G111" s="362">
        <v>0</v>
      </c>
      <c r="H111" s="362">
        <v>0</v>
      </c>
      <c r="I111" s="362">
        <v>1427.9115499999996</v>
      </c>
      <c r="J111" s="362">
        <v>0</v>
      </c>
      <c r="K111" s="362">
        <v>0</v>
      </c>
      <c r="L111" s="362">
        <v>0</v>
      </c>
      <c r="M111" s="362">
        <v>0</v>
      </c>
      <c r="N111" s="362">
        <v>0</v>
      </c>
      <c r="O111" s="362">
        <v>0</v>
      </c>
      <c r="P111" s="362">
        <v>0</v>
      </c>
      <c r="Q111" s="362">
        <v>0</v>
      </c>
      <c r="R111" s="362">
        <v>1.5593399999999999</v>
      </c>
      <c r="S111" s="362">
        <v>0</v>
      </c>
      <c r="T111" s="362">
        <v>389400.27239000006</v>
      </c>
    </row>
    <row r="112" spans="1:221" x14ac:dyDescent="0.2">
      <c r="A112" s="1099"/>
      <c r="B112" s="360" t="s">
        <v>97</v>
      </c>
      <c r="C112" s="366">
        <v>2421613.2019967204</v>
      </c>
      <c r="D112" s="366">
        <v>939077.75404246408</v>
      </c>
      <c r="E112" s="366">
        <v>136828.93397000001</v>
      </c>
      <c r="F112" s="366">
        <v>0</v>
      </c>
      <c r="G112" s="366">
        <v>0</v>
      </c>
      <c r="H112" s="366">
        <v>0</v>
      </c>
      <c r="I112" s="366">
        <v>1632459.0892028639</v>
      </c>
      <c r="J112" s="366">
        <v>1518070.1821364001</v>
      </c>
      <c r="K112" s="366">
        <v>0</v>
      </c>
      <c r="L112" s="366">
        <v>0</v>
      </c>
      <c r="M112" s="366">
        <v>0</v>
      </c>
      <c r="N112" s="366">
        <v>0</v>
      </c>
      <c r="O112" s="366">
        <v>0</v>
      </c>
      <c r="P112" s="366">
        <v>0</v>
      </c>
      <c r="Q112" s="366">
        <v>0</v>
      </c>
      <c r="R112" s="366">
        <v>103805.12761000001</v>
      </c>
      <c r="S112" s="366">
        <v>0</v>
      </c>
      <c r="T112" s="366">
        <v>6751854.2889584489</v>
      </c>
    </row>
    <row r="113" spans="1:221" x14ac:dyDescent="0.2">
      <c r="A113" s="1099"/>
      <c r="B113" s="360" t="s">
        <v>98</v>
      </c>
      <c r="C113" s="366">
        <v>438931.06823111186</v>
      </c>
      <c r="D113" s="366">
        <v>0</v>
      </c>
      <c r="E113" s="366">
        <v>0</v>
      </c>
      <c r="F113" s="366">
        <v>0</v>
      </c>
      <c r="G113" s="366">
        <v>0</v>
      </c>
      <c r="H113" s="366">
        <v>0</v>
      </c>
      <c r="I113" s="366">
        <v>17800.576246518212</v>
      </c>
      <c r="J113" s="366">
        <v>0</v>
      </c>
      <c r="K113" s="366">
        <v>0</v>
      </c>
      <c r="L113" s="366">
        <v>0</v>
      </c>
      <c r="M113" s="366">
        <v>0</v>
      </c>
      <c r="N113" s="366">
        <v>0</v>
      </c>
      <c r="O113" s="366">
        <v>0</v>
      </c>
      <c r="P113" s="366">
        <v>0</v>
      </c>
      <c r="Q113" s="366">
        <v>0</v>
      </c>
      <c r="R113" s="366">
        <v>66.998889999999989</v>
      </c>
      <c r="S113" s="366">
        <v>0</v>
      </c>
      <c r="T113" s="366">
        <v>456798.64336763008</v>
      </c>
    </row>
    <row r="114" spans="1:221" x14ac:dyDescent="0.2">
      <c r="A114" s="1099"/>
      <c r="B114" s="360" t="s">
        <v>99</v>
      </c>
      <c r="C114" s="366">
        <v>168073.03474977595</v>
      </c>
      <c r="D114" s="366">
        <v>0</v>
      </c>
      <c r="E114" s="366">
        <v>0</v>
      </c>
      <c r="F114" s="366">
        <v>0</v>
      </c>
      <c r="G114" s="366">
        <v>0</v>
      </c>
      <c r="H114" s="366">
        <v>0</v>
      </c>
      <c r="I114" s="366">
        <v>157815.17874032501</v>
      </c>
      <c r="J114" s="366">
        <v>0</v>
      </c>
      <c r="K114" s="366">
        <v>0</v>
      </c>
      <c r="L114" s="366">
        <v>0</v>
      </c>
      <c r="M114" s="366">
        <v>0</v>
      </c>
      <c r="N114" s="366">
        <v>0</v>
      </c>
      <c r="O114" s="366">
        <v>0</v>
      </c>
      <c r="P114" s="366">
        <v>0</v>
      </c>
      <c r="Q114" s="366">
        <v>0</v>
      </c>
      <c r="R114" s="366">
        <v>0</v>
      </c>
      <c r="S114" s="366">
        <v>0</v>
      </c>
      <c r="T114" s="366">
        <v>325888.21349010093</v>
      </c>
    </row>
    <row r="115" spans="1:221" x14ac:dyDescent="0.2">
      <c r="A115" s="1099"/>
      <c r="B115" s="360" t="s">
        <v>100</v>
      </c>
      <c r="C115" s="366">
        <v>1825</v>
      </c>
      <c r="D115" s="366">
        <v>0</v>
      </c>
      <c r="E115" s="366">
        <v>0</v>
      </c>
      <c r="F115" s="366">
        <v>0</v>
      </c>
      <c r="G115" s="366">
        <v>0</v>
      </c>
      <c r="H115" s="366">
        <v>0</v>
      </c>
      <c r="I115" s="366">
        <v>1825</v>
      </c>
      <c r="J115" s="366">
        <v>1395</v>
      </c>
      <c r="K115" s="366">
        <v>0</v>
      </c>
      <c r="L115" s="366">
        <v>0</v>
      </c>
      <c r="M115" s="366">
        <v>0</v>
      </c>
      <c r="N115" s="366">
        <v>0</v>
      </c>
      <c r="O115" s="366">
        <v>0</v>
      </c>
      <c r="P115" s="366">
        <v>0</v>
      </c>
      <c r="Q115" s="366">
        <v>0</v>
      </c>
      <c r="R115" s="366">
        <v>430</v>
      </c>
      <c r="S115" s="366">
        <v>0</v>
      </c>
      <c r="T115" s="366">
        <v>5475</v>
      </c>
    </row>
    <row r="116" spans="1:221" x14ac:dyDescent="0.2">
      <c r="A116" s="1099"/>
      <c r="B116" s="900" t="s">
        <v>101</v>
      </c>
      <c r="C116" s="366">
        <v>0</v>
      </c>
      <c r="D116" s="366">
        <v>0</v>
      </c>
      <c r="E116" s="366">
        <v>0</v>
      </c>
      <c r="F116" s="366">
        <v>0</v>
      </c>
      <c r="G116" s="366">
        <v>0</v>
      </c>
      <c r="H116" s="366">
        <v>0</v>
      </c>
      <c r="I116" s="366">
        <v>0</v>
      </c>
      <c r="J116" s="366">
        <v>0</v>
      </c>
      <c r="K116" s="366">
        <v>0</v>
      </c>
      <c r="L116" s="366">
        <v>0</v>
      </c>
      <c r="M116" s="366">
        <v>0</v>
      </c>
      <c r="N116" s="366">
        <v>0</v>
      </c>
      <c r="O116" s="366">
        <v>0</v>
      </c>
      <c r="P116" s="366">
        <v>0</v>
      </c>
      <c r="Q116" s="366">
        <v>0</v>
      </c>
      <c r="R116" s="366">
        <v>0</v>
      </c>
      <c r="S116" s="366">
        <v>0</v>
      </c>
      <c r="T116" s="366">
        <v>0</v>
      </c>
    </row>
    <row r="117" spans="1:221" x14ac:dyDescent="0.2">
      <c r="A117" s="1099"/>
      <c r="B117" s="360" t="s">
        <v>102</v>
      </c>
      <c r="C117" s="366">
        <v>1261471.9259699988</v>
      </c>
      <c r="D117" s="366">
        <v>17352.3285</v>
      </c>
      <c r="E117" s="366">
        <v>0</v>
      </c>
      <c r="F117" s="366">
        <v>0</v>
      </c>
      <c r="G117" s="366">
        <v>0</v>
      </c>
      <c r="H117" s="366">
        <v>0</v>
      </c>
      <c r="I117" s="366">
        <v>25179.773530000002</v>
      </c>
      <c r="J117" s="366">
        <v>0</v>
      </c>
      <c r="K117" s="366">
        <v>0</v>
      </c>
      <c r="L117" s="366">
        <v>0</v>
      </c>
      <c r="M117" s="366">
        <v>0</v>
      </c>
      <c r="N117" s="366">
        <v>0</v>
      </c>
      <c r="O117" s="366">
        <v>0</v>
      </c>
      <c r="P117" s="366">
        <v>0</v>
      </c>
      <c r="Q117" s="366">
        <v>0</v>
      </c>
      <c r="R117" s="366">
        <v>0</v>
      </c>
      <c r="S117" s="366">
        <v>0</v>
      </c>
      <c r="T117" s="366">
        <v>1304004.0279999988</v>
      </c>
    </row>
    <row r="118" spans="1:221" x14ac:dyDescent="0.2">
      <c r="A118" s="1099"/>
      <c r="B118" s="360" t="s">
        <v>103</v>
      </c>
      <c r="C118" s="366">
        <v>0</v>
      </c>
      <c r="D118" s="366">
        <v>0</v>
      </c>
      <c r="E118" s="366">
        <v>0</v>
      </c>
      <c r="F118" s="366">
        <v>0</v>
      </c>
      <c r="G118" s="366">
        <v>0</v>
      </c>
      <c r="H118" s="366">
        <v>0</v>
      </c>
      <c r="I118" s="366">
        <v>0</v>
      </c>
      <c r="J118" s="366">
        <v>0</v>
      </c>
      <c r="K118" s="366">
        <v>0</v>
      </c>
      <c r="L118" s="366">
        <v>0</v>
      </c>
      <c r="M118" s="366">
        <v>0</v>
      </c>
      <c r="N118" s="366">
        <v>0</v>
      </c>
      <c r="O118" s="366">
        <v>0</v>
      </c>
      <c r="P118" s="366">
        <v>0</v>
      </c>
      <c r="Q118" s="366">
        <v>0</v>
      </c>
      <c r="R118" s="366">
        <v>0</v>
      </c>
      <c r="S118" s="366">
        <v>0</v>
      </c>
      <c r="T118" s="366">
        <v>0</v>
      </c>
      <c r="U118" s="785"/>
      <c r="V118" s="785"/>
      <c r="W118" s="785"/>
      <c r="X118" s="785"/>
      <c r="Y118" s="785"/>
      <c r="Z118" s="785"/>
      <c r="AA118" s="785"/>
      <c r="AB118" s="785"/>
      <c r="AC118" s="785"/>
      <c r="AD118" s="785"/>
      <c r="AE118" s="785"/>
      <c r="AF118" s="785"/>
      <c r="AG118" s="785"/>
      <c r="AH118" s="785"/>
      <c r="AI118" s="785"/>
      <c r="AJ118" s="785"/>
      <c r="AK118" s="785"/>
      <c r="AL118" s="785"/>
      <c r="AM118" s="785"/>
      <c r="AN118" s="785"/>
      <c r="AO118" s="785"/>
      <c r="AP118" s="785"/>
      <c r="AQ118" s="785"/>
      <c r="AR118" s="785"/>
      <c r="AS118" s="785"/>
      <c r="AT118" s="785"/>
      <c r="AU118" s="785"/>
      <c r="AV118" s="785"/>
      <c r="AW118" s="785"/>
      <c r="AX118" s="785"/>
      <c r="AY118" s="785"/>
      <c r="AZ118" s="785"/>
      <c r="BA118" s="785"/>
      <c r="BB118" s="785"/>
      <c r="BC118" s="785"/>
      <c r="BD118" s="785"/>
      <c r="BE118" s="785"/>
      <c r="BF118" s="785"/>
      <c r="BG118" s="785"/>
      <c r="BH118" s="785"/>
      <c r="BI118" s="785"/>
      <c r="BJ118" s="785"/>
      <c r="BK118" s="785"/>
      <c r="BL118" s="785"/>
      <c r="BM118" s="785"/>
      <c r="BN118" s="785"/>
      <c r="BO118" s="785"/>
      <c r="BP118" s="785"/>
      <c r="BQ118" s="785"/>
      <c r="BR118" s="785"/>
      <c r="BS118" s="785"/>
      <c r="BT118" s="785"/>
      <c r="BU118" s="785"/>
      <c r="BV118" s="785"/>
      <c r="BW118" s="785"/>
      <c r="BX118" s="785"/>
      <c r="BY118" s="785"/>
      <c r="BZ118" s="785"/>
      <c r="CA118" s="785"/>
      <c r="CB118" s="785"/>
      <c r="CC118" s="785"/>
      <c r="CD118" s="785"/>
      <c r="CE118" s="785"/>
      <c r="CF118" s="785"/>
      <c r="CG118" s="785"/>
      <c r="CH118" s="785"/>
      <c r="CI118" s="785"/>
      <c r="CJ118" s="785"/>
      <c r="CK118" s="785"/>
      <c r="CL118" s="785"/>
      <c r="CM118" s="785"/>
      <c r="CN118" s="785"/>
      <c r="CO118" s="785"/>
      <c r="CP118" s="785"/>
      <c r="CQ118" s="785"/>
      <c r="CR118" s="785"/>
      <c r="CS118" s="785"/>
      <c r="CT118" s="785"/>
      <c r="CU118" s="785"/>
      <c r="CV118" s="785"/>
      <c r="CW118" s="785"/>
      <c r="CX118" s="785"/>
      <c r="CY118" s="785"/>
      <c r="CZ118" s="785"/>
      <c r="DA118" s="785"/>
      <c r="DB118" s="785"/>
      <c r="DC118" s="785"/>
      <c r="DD118" s="785"/>
      <c r="DE118" s="785"/>
      <c r="DF118" s="785"/>
      <c r="DG118" s="785"/>
      <c r="DH118" s="785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  <c r="FS118" s="785"/>
      <c r="FT118" s="785"/>
      <c r="FU118" s="785"/>
      <c r="FV118" s="785"/>
      <c r="FW118" s="785"/>
      <c r="FX118" s="785"/>
      <c r="FY118" s="785"/>
      <c r="FZ118" s="785"/>
      <c r="GA118" s="785"/>
      <c r="GB118" s="785"/>
      <c r="GC118" s="785"/>
      <c r="GD118" s="785"/>
      <c r="GE118" s="785"/>
      <c r="GF118" s="785"/>
      <c r="GG118" s="785"/>
      <c r="GH118" s="785"/>
      <c r="GI118" s="785"/>
      <c r="GJ118" s="785"/>
      <c r="GK118" s="785"/>
      <c r="GL118" s="785"/>
      <c r="GM118" s="785"/>
      <c r="GN118" s="785"/>
      <c r="GO118" s="785"/>
      <c r="GP118" s="785"/>
      <c r="GQ118" s="785"/>
      <c r="GR118" s="785"/>
      <c r="GS118" s="785"/>
      <c r="GT118" s="785"/>
      <c r="GU118" s="785"/>
      <c r="GV118" s="785"/>
      <c r="GW118" s="785"/>
      <c r="GX118" s="785"/>
      <c r="GY118" s="785"/>
      <c r="GZ118" s="785"/>
      <c r="HA118" s="785"/>
      <c r="HB118" s="785"/>
      <c r="HC118" s="785"/>
      <c r="HD118" s="785"/>
      <c r="HE118" s="785"/>
      <c r="HF118" s="785"/>
      <c r="HG118" s="785"/>
      <c r="HH118" s="785"/>
      <c r="HI118" s="785"/>
      <c r="HJ118" s="785"/>
      <c r="HK118" s="785"/>
      <c r="HL118" s="785"/>
      <c r="HM118" s="785"/>
    </row>
    <row r="119" spans="1:221" x14ac:dyDescent="0.2">
      <c r="A119" s="1099"/>
      <c r="B119" s="1206" t="s">
        <v>2190</v>
      </c>
      <c r="C119" s="366">
        <v>0</v>
      </c>
      <c r="D119" s="366">
        <v>0</v>
      </c>
      <c r="E119" s="366">
        <v>0</v>
      </c>
      <c r="F119" s="366">
        <v>0</v>
      </c>
      <c r="G119" s="366">
        <v>0</v>
      </c>
      <c r="H119" s="366">
        <v>0</v>
      </c>
      <c r="I119" s="366">
        <v>0</v>
      </c>
      <c r="J119" s="366">
        <v>0</v>
      </c>
      <c r="K119" s="366">
        <v>0</v>
      </c>
      <c r="L119" s="366">
        <v>0</v>
      </c>
      <c r="M119" s="366">
        <v>0</v>
      </c>
      <c r="N119" s="366">
        <v>0</v>
      </c>
      <c r="O119" s="366">
        <v>0</v>
      </c>
      <c r="P119" s="366">
        <v>0</v>
      </c>
      <c r="Q119" s="366">
        <v>0</v>
      </c>
      <c r="R119" s="366">
        <v>0</v>
      </c>
      <c r="S119" s="366">
        <v>0</v>
      </c>
      <c r="T119" s="366">
        <v>0</v>
      </c>
      <c r="U119" s="785"/>
      <c r="V119" s="785"/>
      <c r="W119" s="785"/>
      <c r="X119" s="785"/>
      <c r="Y119" s="785"/>
      <c r="Z119" s="785"/>
      <c r="AA119" s="785"/>
      <c r="AB119" s="785"/>
      <c r="AC119" s="785"/>
      <c r="AD119" s="785"/>
      <c r="AE119" s="785"/>
      <c r="AF119" s="785"/>
      <c r="AG119" s="785"/>
      <c r="AH119" s="785"/>
      <c r="AI119" s="785"/>
      <c r="AJ119" s="785"/>
      <c r="AK119" s="785"/>
      <c r="AL119" s="785"/>
      <c r="AM119" s="785"/>
      <c r="AN119" s="785"/>
      <c r="AO119" s="785"/>
      <c r="AP119" s="785"/>
      <c r="AQ119" s="785"/>
      <c r="AR119" s="785"/>
      <c r="AS119" s="785"/>
      <c r="AT119" s="785"/>
      <c r="AU119" s="785"/>
      <c r="AV119" s="785"/>
      <c r="AW119" s="785"/>
      <c r="AX119" s="785"/>
      <c r="AY119" s="785"/>
      <c r="AZ119" s="785"/>
      <c r="BA119" s="785"/>
      <c r="BB119" s="785"/>
      <c r="BC119" s="785"/>
      <c r="BD119" s="785"/>
      <c r="BE119" s="785"/>
      <c r="BF119" s="785"/>
      <c r="BG119" s="785"/>
      <c r="BH119" s="785"/>
      <c r="BI119" s="785"/>
      <c r="BJ119" s="785"/>
      <c r="BK119" s="785"/>
      <c r="BL119" s="785"/>
      <c r="BM119" s="785"/>
      <c r="BN119" s="785"/>
      <c r="BO119" s="785"/>
      <c r="BP119" s="785"/>
      <c r="BQ119" s="785"/>
      <c r="BR119" s="785"/>
      <c r="BS119" s="785"/>
      <c r="BT119" s="785"/>
      <c r="BU119" s="785"/>
      <c r="BV119" s="785"/>
      <c r="BW119" s="785"/>
      <c r="BX119" s="785"/>
      <c r="BY119" s="785"/>
      <c r="BZ119" s="785"/>
      <c r="CA119" s="785"/>
      <c r="CB119" s="785"/>
      <c r="CC119" s="785"/>
      <c r="CD119" s="785"/>
      <c r="CE119" s="785"/>
      <c r="CF119" s="785"/>
      <c r="CG119" s="785"/>
      <c r="CH119" s="785"/>
      <c r="CI119" s="785"/>
      <c r="CJ119" s="785"/>
      <c r="CK119" s="785"/>
      <c r="CL119" s="785"/>
      <c r="CM119" s="785"/>
      <c r="CN119" s="785"/>
      <c r="CO119" s="785"/>
      <c r="CP119" s="785"/>
      <c r="CQ119" s="785"/>
      <c r="CR119" s="785"/>
      <c r="CS119" s="785"/>
      <c r="CT119" s="785"/>
      <c r="CU119" s="785"/>
      <c r="CV119" s="785"/>
      <c r="CW119" s="785"/>
      <c r="CX119" s="785"/>
      <c r="CY119" s="785"/>
      <c r="CZ119" s="785"/>
      <c r="DA119" s="785"/>
      <c r="DB119" s="785"/>
      <c r="DC119" s="785"/>
      <c r="DD119" s="785"/>
      <c r="DE119" s="785"/>
      <c r="DF119" s="785"/>
      <c r="DG119" s="785"/>
      <c r="DH119" s="785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  <c r="FS119" s="785"/>
      <c r="FT119" s="785"/>
      <c r="FU119" s="785"/>
      <c r="FV119" s="785"/>
      <c r="FW119" s="785"/>
      <c r="FX119" s="785"/>
      <c r="FY119" s="785"/>
      <c r="FZ119" s="785"/>
      <c r="GA119" s="785"/>
      <c r="GB119" s="785"/>
      <c r="GC119" s="785"/>
      <c r="GD119" s="785"/>
      <c r="GE119" s="785"/>
      <c r="GF119" s="785"/>
      <c r="GG119" s="785"/>
      <c r="GH119" s="785"/>
      <c r="GI119" s="785"/>
      <c r="GJ119" s="785"/>
      <c r="GK119" s="785"/>
      <c r="GL119" s="785"/>
      <c r="GM119" s="785"/>
      <c r="GN119" s="785"/>
      <c r="GO119" s="785"/>
      <c r="GP119" s="785"/>
      <c r="GQ119" s="785"/>
      <c r="GR119" s="785"/>
      <c r="GS119" s="785"/>
      <c r="GT119" s="785"/>
      <c r="GU119" s="785"/>
      <c r="GV119" s="785"/>
      <c r="GW119" s="785"/>
      <c r="GX119" s="785"/>
      <c r="GY119" s="785"/>
      <c r="GZ119" s="785"/>
      <c r="HA119" s="785"/>
      <c r="HB119" s="785"/>
      <c r="HC119" s="785"/>
      <c r="HD119" s="785"/>
      <c r="HE119" s="785"/>
      <c r="HF119" s="785"/>
      <c r="HG119" s="785"/>
      <c r="HH119" s="785"/>
      <c r="HI119" s="785"/>
      <c r="HJ119" s="785"/>
      <c r="HK119" s="785"/>
      <c r="HL119" s="785"/>
      <c r="HM119" s="785"/>
    </row>
    <row r="120" spans="1:221" ht="13.5" thickBot="1" x14ac:dyDescent="0.25">
      <c r="A120" s="1100"/>
      <c r="B120" s="704" t="s">
        <v>104</v>
      </c>
      <c r="C120" s="710">
        <v>4679885.0324476073</v>
      </c>
      <c r="D120" s="710">
        <v>956430.08254246402</v>
      </c>
      <c r="E120" s="710">
        <v>136828.93397000001</v>
      </c>
      <c r="F120" s="710">
        <v>0</v>
      </c>
      <c r="G120" s="710">
        <v>0</v>
      </c>
      <c r="H120" s="710">
        <v>0</v>
      </c>
      <c r="I120" s="710">
        <v>1836507.5292697069</v>
      </c>
      <c r="J120" s="710">
        <v>1519465.1821364001</v>
      </c>
      <c r="K120" s="710">
        <v>0</v>
      </c>
      <c r="L120" s="710">
        <v>0</v>
      </c>
      <c r="M120" s="710">
        <v>0</v>
      </c>
      <c r="N120" s="710">
        <v>0</v>
      </c>
      <c r="O120" s="710">
        <v>0</v>
      </c>
      <c r="P120" s="710">
        <v>0</v>
      </c>
      <c r="Q120" s="710">
        <v>0</v>
      </c>
      <c r="R120" s="710">
        <v>104303.68584000002</v>
      </c>
      <c r="S120" s="710">
        <v>0</v>
      </c>
      <c r="T120" s="710">
        <v>9233420.4462061785</v>
      </c>
    </row>
    <row r="121" spans="1:221" x14ac:dyDescent="0.2">
      <c r="A121" s="1098" t="s">
        <v>1103</v>
      </c>
      <c r="B121" s="359" t="s">
        <v>96</v>
      </c>
      <c r="C121" s="362">
        <v>299971.61794999969</v>
      </c>
      <c r="D121" s="362">
        <v>0</v>
      </c>
      <c r="E121" s="362">
        <v>0</v>
      </c>
      <c r="F121" s="362">
        <v>0</v>
      </c>
      <c r="G121" s="362">
        <v>0</v>
      </c>
      <c r="H121" s="362">
        <v>0</v>
      </c>
      <c r="I121" s="362">
        <v>0</v>
      </c>
      <c r="J121" s="362">
        <v>0</v>
      </c>
      <c r="K121" s="362">
        <v>63926.622950000004</v>
      </c>
      <c r="L121" s="362">
        <v>63926.622950000004</v>
      </c>
      <c r="M121" s="362">
        <v>0</v>
      </c>
      <c r="N121" s="362">
        <v>0</v>
      </c>
      <c r="O121" s="362">
        <v>0</v>
      </c>
      <c r="P121" s="362">
        <v>0</v>
      </c>
      <c r="Q121" s="362">
        <v>63926.622950000004</v>
      </c>
      <c r="R121" s="362">
        <v>0</v>
      </c>
      <c r="S121" s="362">
        <v>0</v>
      </c>
      <c r="T121" s="362">
        <v>491751.48679999966</v>
      </c>
    </row>
    <row r="122" spans="1:221" ht="13.5" customHeight="1" x14ac:dyDescent="0.2">
      <c r="A122" s="1099"/>
      <c r="B122" s="360" t="s">
        <v>97</v>
      </c>
      <c r="C122" s="366">
        <v>10987342.530040018</v>
      </c>
      <c r="D122" s="366">
        <v>1525893.4805199993</v>
      </c>
      <c r="E122" s="366">
        <v>474687.42603999993</v>
      </c>
      <c r="F122" s="366">
        <v>0</v>
      </c>
      <c r="G122" s="366">
        <v>0</v>
      </c>
      <c r="H122" s="366">
        <v>0</v>
      </c>
      <c r="I122" s="366">
        <v>0</v>
      </c>
      <c r="J122" s="366">
        <v>0</v>
      </c>
      <c r="K122" s="366">
        <v>2598531.5011400012</v>
      </c>
      <c r="L122" s="366">
        <v>1753278.0682799993</v>
      </c>
      <c r="M122" s="366">
        <v>0</v>
      </c>
      <c r="N122" s="366">
        <v>0</v>
      </c>
      <c r="O122" s="366">
        <v>0</v>
      </c>
      <c r="P122" s="366">
        <v>0</v>
      </c>
      <c r="Q122" s="366">
        <v>21.384</v>
      </c>
      <c r="R122" s="366">
        <v>18456.302039999999</v>
      </c>
      <c r="S122" s="366">
        <v>0</v>
      </c>
      <c r="T122" s="366">
        <v>17358210.692060016</v>
      </c>
    </row>
    <row r="123" spans="1:221" x14ac:dyDescent="0.2">
      <c r="A123" s="1099"/>
      <c r="B123" s="360" t="s">
        <v>98</v>
      </c>
      <c r="C123" s="366">
        <v>9739318.6575000044</v>
      </c>
      <c r="D123" s="366">
        <v>0</v>
      </c>
      <c r="E123" s="366">
        <v>0</v>
      </c>
      <c r="F123" s="366">
        <v>0</v>
      </c>
      <c r="G123" s="366">
        <v>0</v>
      </c>
      <c r="H123" s="366">
        <v>0</v>
      </c>
      <c r="I123" s="366">
        <v>0</v>
      </c>
      <c r="J123" s="366">
        <v>0</v>
      </c>
      <c r="K123" s="366">
        <v>566984.0113900007</v>
      </c>
      <c r="L123" s="366">
        <v>566984.0113900007</v>
      </c>
      <c r="M123" s="366">
        <v>0</v>
      </c>
      <c r="N123" s="366">
        <v>0</v>
      </c>
      <c r="O123" s="366">
        <v>0</v>
      </c>
      <c r="P123" s="366">
        <v>0</v>
      </c>
      <c r="Q123" s="366">
        <v>198398.15765999991</v>
      </c>
      <c r="R123" s="366">
        <v>0</v>
      </c>
      <c r="S123" s="366">
        <v>0</v>
      </c>
      <c r="T123" s="366">
        <v>11071684.837940006</v>
      </c>
    </row>
    <row r="124" spans="1:221" x14ac:dyDescent="0.2">
      <c r="A124" s="1099"/>
      <c r="B124" s="360" t="s">
        <v>99</v>
      </c>
      <c r="C124" s="366">
        <v>169215.42630999998</v>
      </c>
      <c r="D124" s="366">
        <v>0</v>
      </c>
      <c r="E124" s="366">
        <v>0</v>
      </c>
      <c r="F124" s="366">
        <v>0</v>
      </c>
      <c r="G124" s="366">
        <v>0</v>
      </c>
      <c r="H124" s="366">
        <v>0</v>
      </c>
      <c r="I124" s="366">
        <v>0</v>
      </c>
      <c r="J124" s="366">
        <v>0</v>
      </c>
      <c r="K124" s="366">
        <v>67328.495370000004</v>
      </c>
      <c r="L124" s="366">
        <v>67328.495370000004</v>
      </c>
      <c r="M124" s="366">
        <v>0</v>
      </c>
      <c r="N124" s="366">
        <v>0</v>
      </c>
      <c r="O124" s="366">
        <v>0</v>
      </c>
      <c r="P124" s="366">
        <v>0</v>
      </c>
      <c r="Q124" s="366">
        <v>0</v>
      </c>
      <c r="R124" s="366">
        <v>0</v>
      </c>
      <c r="S124" s="366">
        <v>0</v>
      </c>
      <c r="T124" s="366">
        <v>303872.41704999999</v>
      </c>
    </row>
    <row r="125" spans="1:221" x14ac:dyDescent="0.2">
      <c r="A125" s="1099"/>
      <c r="B125" s="360" t="s">
        <v>100</v>
      </c>
      <c r="C125" s="366">
        <v>712351.84879999969</v>
      </c>
      <c r="D125" s="366">
        <v>631322.67393999989</v>
      </c>
      <c r="E125" s="366">
        <v>0</v>
      </c>
      <c r="F125" s="366">
        <v>0</v>
      </c>
      <c r="G125" s="366">
        <v>398840.73268000002</v>
      </c>
      <c r="H125" s="366">
        <v>0</v>
      </c>
      <c r="I125" s="366">
        <v>0</v>
      </c>
      <c r="J125" s="366">
        <v>0</v>
      </c>
      <c r="K125" s="366">
        <v>633688.31408999988</v>
      </c>
      <c r="L125" s="366">
        <v>629192.46408999991</v>
      </c>
      <c r="M125" s="366">
        <v>0</v>
      </c>
      <c r="N125" s="366">
        <v>0</v>
      </c>
      <c r="O125" s="366">
        <v>0</v>
      </c>
      <c r="P125" s="366">
        <v>0</v>
      </c>
      <c r="Q125" s="366">
        <v>0</v>
      </c>
      <c r="R125" s="366">
        <v>0</v>
      </c>
      <c r="S125" s="366">
        <v>0</v>
      </c>
      <c r="T125" s="366">
        <v>3005396.0335999993</v>
      </c>
    </row>
    <row r="126" spans="1:221" x14ac:dyDescent="0.2">
      <c r="A126" s="1099"/>
      <c r="B126" s="900" t="s">
        <v>101</v>
      </c>
      <c r="C126" s="366">
        <v>0</v>
      </c>
      <c r="D126" s="366">
        <v>0</v>
      </c>
      <c r="E126" s="366">
        <v>0</v>
      </c>
      <c r="F126" s="366">
        <v>652639.27001541201</v>
      </c>
      <c r="G126" s="366">
        <v>0</v>
      </c>
      <c r="H126" s="366">
        <v>0</v>
      </c>
      <c r="I126" s="366">
        <v>0</v>
      </c>
      <c r="J126" s="366">
        <v>0</v>
      </c>
      <c r="K126" s="366">
        <v>0</v>
      </c>
      <c r="L126" s="366">
        <v>0</v>
      </c>
      <c r="M126" s="366">
        <v>0</v>
      </c>
      <c r="N126" s="366">
        <v>0</v>
      </c>
      <c r="O126" s="366">
        <v>0</v>
      </c>
      <c r="P126" s="366">
        <v>0</v>
      </c>
      <c r="Q126" s="366">
        <v>0</v>
      </c>
      <c r="R126" s="366">
        <v>0</v>
      </c>
      <c r="S126" s="366">
        <v>0</v>
      </c>
      <c r="T126" s="366">
        <v>652639.27001541201</v>
      </c>
    </row>
    <row r="127" spans="1:221" x14ac:dyDescent="0.2">
      <c r="A127" s="1099"/>
      <c r="B127" s="360" t="s">
        <v>102</v>
      </c>
      <c r="C127" s="366">
        <v>26464.067040000024</v>
      </c>
      <c r="D127" s="366">
        <v>0</v>
      </c>
      <c r="E127" s="366">
        <v>0</v>
      </c>
      <c r="F127" s="366">
        <v>18253.70183577402</v>
      </c>
      <c r="G127" s="366">
        <v>0</v>
      </c>
      <c r="H127" s="366">
        <v>0</v>
      </c>
      <c r="I127" s="366">
        <v>0</v>
      </c>
      <c r="J127" s="366">
        <v>0</v>
      </c>
      <c r="K127" s="366">
        <v>0</v>
      </c>
      <c r="L127" s="366">
        <v>0</v>
      </c>
      <c r="M127" s="366">
        <v>0</v>
      </c>
      <c r="N127" s="366">
        <v>0</v>
      </c>
      <c r="O127" s="366">
        <v>0</v>
      </c>
      <c r="P127" s="366">
        <v>0</v>
      </c>
      <c r="Q127" s="366">
        <v>0</v>
      </c>
      <c r="R127" s="366">
        <v>0</v>
      </c>
      <c r="S127" s="366">
        <v>0</v>
      </c>
      <c r="T127" s="366">
        <v>44717.76887577404</v>
      </c>
    </row>
    <row r="128" spans="1:221" s="785" customFormat="1" x14ac:dyDescent="0.2">
      <c r="A128" s="1099"/>
      <c r="B128" s="360" t="s">
        <v>103</v>
      </c>
      <c r="C128" s="366">
        <v>937251.81102999998</v>
      </c>
      <c r="D128" s="366">
        <v>0</v>
      </c>
      <c r="E128" s="366">
        <v>0</v>
      </c>
      <c r="F128" s="366">
        <v>49129.173390000004</v>
      </c>
      <c r="G128" s="366">
        <v>0</v>
      </c>
      <c r="H128" s="366">
        <v>0</v>
      </c>
      <c r="I128" s="366">
        <v>0</v>
      </c>
      <c r="J128" s="366">
        <v>0</v>
      </c>
      <c r="K128" s="366">
        <v>0</v>
      </c>
      <c r="L128" s="366">
        <v>0</v>
      </c>
      <c r="M128" s="366">
        <v>0</v>
      </c>
      <c r="N128" s="366">
        <v>0</v>
      </c>
      <c r="O128" s="366">
        <v>0</v>
      </c>
      <c r="P128" s="366">
        <v>0</v>
      </c>
      <c r="Q128" s="366">
        <v>0</v>
      </c>
      <c r="R128" s="366">
        <v>0</v>
      </c>
      <c r="S128" s="366">
        <v>0</v>
      </c>
      <c r="T128" s="366">
        <v>986380.98441999999</v>
      </c>
    </row>
    <row r="129" spans="1:20" s="785" customFormat="1" x14ac:dyDescent="0.2">
      <c r="A129" s="1099"/>
      <c r="B129" s="1206" t="s">
        <v>2190</v>
      </c>
      <c r="C129" s="366">
        <v>0</v>
      </c>
      <c r="D129" s="366">
        <v>0</v>
      </c>
      <c r="E129" s="366">
        <v>0</v>
      </c>
      <c r="F129" s="366">
        <v>0</v>
      </c>
      <c r="G129" s="366">
        <v>0</v>
      </c>
      <c r="H129" s="366">
        <v>0</v>
      </c>
      <c r="I129" s="366">
        <v>0</v>
      </c>
      <c r="J129" s="366">
        <v>0</v>
      </c>
      <c r="K129" s="366">
        <v>0</v>
      </c>
      <c r="L129" s="366">
        <v>0</v>
      </c>
      <c r="M129" s="366">
        <v>0</v>
      </c>
      <c r="N129" s="366">
        <v>0</v>
      </c>
      <c r="O129" s="366">
        <v>0</v>
      </c>
      <c r="P129" s="366">
        <v>0</v>
      </c>
      <c r="Q129" s="366">
        <v>0</v>
      </c>
      <c r="R129" s="366">
        <v>0</v>
      </c>
      <c r="S129" s="366">
        <v>0</v>
      </c>
      <c r="T129" s="366">
        <v>0</v>
      </c>
    </row>
    <row r="130" spans="1:20" ht="13.5" thickBot="1" x14ac:dyDescent="0.25">
      <c r="A130" s="1100"/>
      <c r="B130" s="704" t="s">
        <v>104</v>
      </c>
      <c r="C130" s="710">
        <v>22871915.958670024</v>
      </c>
      <c r="D130" s="710">
        <v>2157216.1544599989</v>
      </c>
      <c r="E130" s="710">
        <v>474687.42603999993</v>
      </c>
      <c r="F130" s="710">
        <v>720022.14524118602</v>
      </c>
      <c r="G130" s="710">
        <v>398840.73268000002</v>
      </c>
      <c r="H130" s="710">
        <v>0</v>
      </c>
      <c r="I130" s="710">
        <v>0</v>
      </c>
      <c r="J130" s="710">
        <v>0</v>
      </c>
      <c r="K130" s="710">
        <v>3930458.9449400022</v>
      </c>
      <c r="L130" s="710">
        <v>3080709.6620800002</v>
      </c>
      <c r="M130" s="710">
        <v>0</v>
      </c>
      <c r="N130" s="710">
        <v>0</v>
      </c>
      <c r="O130" s="710">
        <v>0</v>
      </c>
      <c r="P130" s="710">
        <v>0</v>
      </c>
      <c r="Q130" s="710">
        <v>262346.16460999992</v>
      </c>
      <c r="R130" s="710">
        <v>18456.302039999999</v>
      </c>
      <c r="S130" s="710">
        <v>0</v>
      </c>
      <c r="T130" s="710">
        <v>33914653.490761206</v>
      </c>
    </row>
    <row r="131" spans="1:20" x14ac:dyDescent="0.2">
      <c r="A131" s="1098" t="s">
        <v>1893</v>
      </c>
      <c r="B131" s="359" t="s">
        <v>96</v>
      </c>
      <c r="C131" s="362">
        <v>2394116.2179999999</v>
      </c>
      <c r="D131" s="362">
        <v>0</v>
      </c>
      <c r="E131" s="362">
        <v>0</v>
      </c>
      <c r="F131" s="362">
        <v>0</v>
      </c>
      <c r="G131" s="362">
        <v>0</v>
      </c>
      <c r="H131" s="362">
        <v>0</v>
      </c>
      <c r="I131" s="362">
        <v>0</v>
      </c>
      <c r="J131" s="362">
        <v>0</v>
      </c>
      <c r="K131" s="362">
        <v>2394116.2179999999</v>
      </c>
      <c r="L131" s="362">
        <v>0</v>
      </c>
      <c r="M131" s="362">
        <v>0</v>
      </c>
      <c r="N131" s="362">
        <v>0</v>
      </c>
      <c r="O131" s="362">
        <v>0</v>
      </c>
      <c r="P131" s="362">
        <v>0</v>
      </c>
      <c r="Q131" s="362">
        <v>52.21</v>
      </c>
      <c r="R131" s="362">
        <v>0</v>
      </c>
      <c r="S131" s="362">
        <v>0</v>
      </c>
      <c r="T131" s="362">
        <v>4788284.6459999997</v>
      </c>
    </row>
    <row r="132" spans="1:20" x14ac:dyDescent="0.2">
      <c r="A132" s="1099"/>
      <c r="B132" s="360" t="s">
        <v>97</v>
      </c>
      <c r="C132" s="366">
        <v>2744491.621268</v>
      </c>
      <c r="D132" s="366">
        <v>632236.16071999993</v>
      </c>
      <c r="E132" s="366">
        <v>47695</v>
      </c>
      <c r="F132" s="366">
        <v>0</v>
      </c>
      <c r="G132" s="366">
        <v>0</v>
      </c>
      <c r="H132" s="366">
        <v>3574.7383999999997</v>
      </c>
      <c r="I132" s="366">
        <v>62306.028869999995</v>
      </c>
      <c r="J132" s="366">
        <v>51620.028869999995</v>
      </c>
      <c r="K132" s="366">
        <v>1430408.6031200001</v>
      </c>
      <c r="L132" s="366">
        <v>861369.45472000004</v>
      </c>
      <c r="M132" s="366">
        <v>0</v>
      </c>
      <c r="N132" s="366">
        <v>0</v>
      </c>
      <c r="O132" s="366">
        <v>0</v>
      </c>
      <c r="P132" s="366">
        <v>0</v>
      </c>
      <c r="Q132" s="366">
        <v>2367.1570000000002</v>
      </c>
      <c r="R132" s="366">
        <v>1008891.1286763001</v>
      </c>
      <c r="S132" s="366">
        <v>0</v>
      </c>
      <c r="T132" s="366">
        <v>6844959.9216442993</v>
      </c>
    </row>
    <row r="133" spans="1:20" x14ac:dyDescent="0.2">
      <c r="A133" s="1099"/>
      <c r="B133" s="360" t="s">
        <v>98</v>
      </c>
      <c r="C133" s="366">
        <v>9816030.0310897976</v>
      </c>
      <c r="D133" s="366">
        <v>0</v>
      </c>
      <c r="E133" s="366">
        <v>0</v>
      </c>
      <c r="F133" s="366">
        <v>0</v>
      </c>
      <c r="G133" s="366">
        <v>33352.227835664737</v>
      </c>
      <c r="H133" s="366">
        <v>0</v>
      </c>
      <c r="I133" s="366">
        <v>3313019.6657428998</v>
      </c>
      <c r="J133" s="366">
        <v>3313019.6657428998</v>
      </c>
      <c r="K133" s="366">
        <v>0</v>
      </c>
      <c r="L133" s="366">
        <v>0</v>
      </c>
      <c r="M133" s="366">
        <v>0</v>
      </c>
      <c r="N133" s="366">
        <v>0</v>
      </c>
      <c r="O133" s="366">
        <v>0</v>
      </c>
      <c r="P133" s="366">
        <v>0</v>
      </c>
      <c r="Q133" s="366">
        <v>0</v>
      </c>
      <c r="R133" s="366">
        <v>0</v>
      </c>
      <c r="S133" s="366">
        <v>0</v>
      </c>
      <c r="T133" s="366">
        <v>16475421.590411263</v>
      </c>
    </row>
    <row r="134" spans="1:20" x14ac:dyDescent="0.2">
      <c r="A134" s="1099"/>
      <c r="B134" s="360" t="s">
        <v>99</v>
      </c>
      <c r="C134" s="366">
        <v>1031862.3322471</v>
      </c>
      <c r="D134" s="366">
        <v>0</v>
      </c>
      <c r="E134" s="366">
        <v>0</v>
      </c>
      <c r="F134" s="366">
        <v>0</v>
      </c>
      <c r="G134" s="366">
        <v>6446.0595836802495</v>
      </c>
      <c r="H134" s="366">
        <v>0</v>
      </c>
      <c r="I134" s="366">
        <v>412409.02827759995</v>
      </c>
      <c r="J134" s="366">
        <v>412409.02827759995</v>
      </c>
      <c r="K134" s="366">
        <v>271953.47043000045</v>
      </c>
      <c r="L134" s="366">
        <v>271953.47043000045</v>
      </c>
      <c r="M134" s="366">
        <v>0</v>
      </c>
      <c r="N134" s="366">
        <v>0</v>
      </c>
      <c r="O134" s="366">
        <v>0</v>
      </c>
      <c r="P134" s="366">
        <v>0</v>
      </c>
      <c r="Q134" s="366">
        <v>0</v>
      </c>
      <c r="R134" s="366">
        <v>0</v>
      </c>
      <c r="S134" s="366">
        <v>0</v>
      </c>
      <c r="T134" s="366">
        <v>2407033.3892459814</v>
      </c>
    </row>
    <row r="135" spans="1:20" x14ac:dyDescent="0.2">
      <c r="A135" s="1099"/>
      <c r="B135" s="360" t="s">
        <v>100</v>
      </c>
      <c r="C135" s="366">
        <v>275995.23166500003</v>
      </c>
      <c r="D135" s="366">
        <v>159301.63038999887</v>
      </c>
      <c r="E135" s="366">
        <v>0</v>
      </c>
      <c r="F135" s="366">
        <v>0</v>
      </c>
      <c r="G135" s="366">
        <v>376170.98547723255</v>
      </c>
      <c r="H135" s="366">
        <v>0</v>
      </c>
      <c r="I135" s="366">
        <v>130157.66820000009</v>
      </c>
      <c r="J135" s="366">
        <v>130157.66820000009</v>
      </c>
      <c r="K135" s="366">
        <v>56746.292240000032</v>
      </c>
      <c r="L135" s="366">
        <v>56746.292240000032</v>
      </c>
      <c r="M135" s="366">
        <v>0</v>
      </c>
      <c r="N135" s="366">
        <v>0</v>
      </c>
      <c r="O135" s="366">
        <v>0</v>
      </c>
      <c r="P135" s="366">
        <v>0</v>
      </c>
      <c r="Q135" s="366">
        <v>0</v>
      </c>
      <c r="R135" s="366">
        <v>0</v>
      </c>
      <c r="S135" s="366">
        <v>0</v>
      </c>
      <c r="T135" s="366">
        <v>1185275.7684122317</v>
      </c>
    </row>
    <row r="136" spans="1:20" x14ac:dyDescent="0.2">
      <c r="A136" s="1099"/>
      <c r="B136" s="900" t="s">
        <v>101</v>
      </c>
      <c r="C136" s="366">
        <v>0</v>
      </c>
      <c r="D136" s="366">
        <v>0</v>
      </c>
      <c r="E136" s="366">
        <v>0</v>
      </c>
      <c r="F136" s="366">
        <v>0</v>
      </c>
      <c r="G136" s="366">
        <v>0</v>
      </c>
      <c r="H136" s="366">
        <v>0</v>
      </c>
      <c r="I136" s="366">
        <v>0</v>
      </c>
      <c r="J136" s="366">
        <v>0</v>
      </c>
      <c r="K136" s="366">
        <v>0</v>
      </c>
      <c r="L136" s="366">
        <v>0</v>
      </c>
      <c r="M136" s="366">
        <v>0</v>
      </c>
      <c r="N136" s="366">
        <v>0</v>
      </c>
      <c r="O136" s="366">
        <v>0</v>
      </c>
      <c r="P136" s="366">
        <v>0</v>
      </c>
      <c r="Q136" s="366">
        <v>0</v>
      </c>
      <c r="R136" s="366">
        <v>0</v>
      </c>
      <c r="S136" s="366">
        <v>0</v>
      </c>
      <c r="T136" s="366">
        <v>0</v>
      </c>
    </row>
    <row r="137" spans="1:20" x14ac:dyDescent="0.2">
      <c r="A137" s="1099"/>
      <c r="B137" s="360" t="s">
        <v>102</v>
      </c>
      <c r="C137" s="366">
        <v>0</v>
      </c>
      <c r="D137" s="366">
        <v>0</v>
      </c>
      <c r="E137" s="366">
        <v>0</v>
      </c>
      <c r="F137" s="366">
        <v>0</v>
      </c>
      <c r="G137" s="366">
        <v>0</v>
      </c>
      <c r="H137" s="366">
        <v>0</v>
      </c>
      <c r="I137" s="366">
        <v>0</v>
      </c>
      <c r="J137" s="366">
        <v>0</v>
      </c>
      <c r="K137" s="366">
        <v>0</v>
      </c>
      <c r="L137" s="366">
        <v>0</v>
      </c>
      <c r="M137" s="366">
        <v>0</v>
      </c>
      <c r="N137" s="366">
        <v>0</v>
      </c>
      <c r="O137" s="366">
        <v>0</v>
      </c>
      <c r="P137" s="366">
        <v>0</v>
      </c>
      <c r="Q137" s="366">
        <v>0</v>
      </c>
      <c r="R137" s="366">
        <v>0</v>
      </c>
      <c r="S137" s="366">
        <v>0</v>
      </c>
      <c r="T137" s="366">
        <v>0</v>
      </c>
    </row>
    <row r="138" spans="1:20" s="785" customFormat="1" x14ac:dyDescent="0.2">
      <c r="A138" s="1099"/>
      <c r="B138" s="360" t="s">
        <v>103</v>
      </c>
      <c r="C138" s="366">
        <v>0</v>
      </c>
      <c r="D138" s="366">
        <v>0</v>
      </c>
      <c r="E138" s="366">
        <v>0</v>
      </c>
      <c r="F138" s="366">
        <v>0</v>
      </c>
      <c r="G138" s="366">
        <v>0</v>
      </c>
      <c r="H138" s="366">
        <v>0</v>
      </c>
      <c r="I138" s="366">
        <v>0</v>
      </c>
      <c r="J138" s="366">
        <v>0</v>
      </c>
      <c r="K138" s="366">
        <v>0</v>
      </c>
      <c r="L138" s="366">
        <v>0</v>
      </c>
      <c r="M138" s="366">
        <v>0</v>
      </c>
      <c r="N138" s="366">
        <v>0</v>
      </c>
      <c r="O138" s="366">
        <v>0</v>
      </c>
      <c r="P138" s="366">
        <v>0</v>
      </c>
      <c r="Q138" s="366">
        <v>0</v>
      </c>
      <c r="R138" s="366">
        <v>0</v>
      </c>
      <c r="S138" s="366">
        <v>0</v>
      </c>
      <c r="T138" s="366">
        <v>0</v>
      </c>
    </row>
    <row r="139" spans="1:20" s="785" customFormat="1" x14ac:dyDescent="0.2">
      <c r="A139" s="1099"/>
      <c r="B139" s="1206" t="s">
        <v>2190</v>
      </c>
      <c r="C139" s="366">
        <v>0</v>
      </c>
      <c r="D139" s="366">
        <v>0</v>
      </c>
      <c r="E139" s="366">
        <v>0</v>
      </c>
      <c r="F139" s="366">
        <v>0</v>
      </c>
      <c r="G139" s="366">
        <v>0</v>
      </c>
      <c r="H139" s="366">
        <v>0</v>
      </c>
      <c r="I139" s="366">
        <v>0</v>
      </c>
      <c r="J139" s="366">
        <v>0</v>
      </c>
      <c r="K139" s="366">
        <v>0</v>
      </c>
      <c r="L139" s="366">
        <v>0</v>
      </c>
      <c r="M139" s="366">
        <v>0</v>
      </c>
      <c r="N139" s="366">
        <v>0</v>
      </c>
      <c r="O139" s="366">
        <v>0</v>
      </c>
      <c r="P139" s="366">
        <v>0</v>
      </c>
      <c r="Q139" s="366">
        <v>0</v>
      </c>
      <c r="R139" s="366">
        <v>0</v>
      </c>
      <c r="S139" s="366">
        <v>0</v>
      </c>
      <c r="T139" s="366">
        <v>0</v>
      </c>
    </row>
    <row r="140" spans="1:20" ht="13.5" thickBot="1" x14ac:dyDescent="0.25">
      <c r="A140" s="1100"/>
      <c r="B140" s="704" t="s">
        <v>104</v>
      </c>
      <c r="C140" s="710">
        <v>16262495.434269898</v>
      </c>
      <c r="D140" s="710">
        <v>791537.79110999883</v>
      </c>
      <c r="E140" s="710">
        <v>47695</v>
      </c>
      <c r="F140" s="710">
        <v>0</v>
      </c>
      <c r="G140" s="710">
        <v>415969.27289657755</v>
      </c>
      <c r="H140" s="710">
        <v>3574.7383999999997</v>
      </c>
      <c r="I140" s="710">
        <v>3917892.3910905002</v>
      </c>
      <c r="J140" s="710">
        <v>3907206.3910905002</v>
      </c>
      <c r="K140" s="710">
        <v>4153224.5837900001</v>
      </c>
      <c r="L140" s="710">
        <v>1190069.2173900006</v>
      </c>
      <c r="M140" s="710">
        <v>0</v>
      </c>
      <c r="N140" s="710">
        <v>0</v>
      </c>
      <c r="O140" s="710">
        <v>0</v>
      </c>
      <c r="P140" s="710">
        <v>0</v>
      </c>
      <c r="Q140" s="710">
        <v>2419.3670000000002</v>
      </c>
      <c r="R140" s="710">
        <v>1008891.1286763001</v>
      </c>
      <c r="S140" s="710">
        <v>0</v>
      </c>
      <c r="T140" s="710">
        <v>31700975.315713774</v>
      </c>
    </row>
    <row r="141" spans="1:20" x14ac:dyDescent="0.2">
      <c r="A141" s="1098" t="s">
        <v>142</v>
      </c>
      <c r="B141" s="359" t="s">
        <v>96</v>
      </c>
      <c r="C141" s="362">
        <v>17034.924999999999</v>
      </c>
      <c r="D141" s="362">
        <v>0</v>
      </c>
      <c r="E141" s="362">
        <v>0</v>
      </c>
      <c r="F141" s="362">
        <v>0</v>
      </c>
      <c r="G141" s="362">
        <v>0</v>
      </c>
      <c r="H141" s="362">
        <v>0</v>
      </c>
      <c r="I141" s="362">
        <v>1508.425</v>
      </c>
      <c r="J141" s="362">
        <v>0</v>
      </c>
      <c r="K141" s="362">
        <v>0</v>
      </c>
      <c r="L141" s="362">
        <v>0</v>
      </c>
      <c r="M141" s="362">
        <v>0</v>
      </c>
      <c r="N141" s="362">
        <v>0</v>
      </c>
      <c r="O141" s="362">
        <v>0</v>
      </c>
      <c r="P141" s="362">
        <v>0</v>
      </c>
      <c r="Q141" s="362">
        <v>0</v>
      </c>
      <c r="R141" s="362">
        <v>0</v>
      </c>
      <c r="S141" s="362">
        <v>0</v>
      </c>
      <c r="T141" s="362">
        <v>18543.349999999999</v>
      </c>
    </row>
    <row r="142" spans="1:20" x14ac:dyDescent="0.2">
      <c r="A142" s="1099"/>
      <c r="B142" s="360" t="s">
        <v>97</v>
      </c>
      <c r="C142" s="366">
        <v>1169503.956</v>
      </c>
      <c r="D142" s="366">
        <v>347624.37099999998</v>
      </c>
      <c r="E142" s="366">
        <v>0</v>
      </c>
      <c r="F142" s="366">
        <v>0</v>
      </c>
      <c r="G142" s="366">
        <v>0</v>
      </c>
      <c r="H142" s="366">
        <v>0</v>
      </c>
      <c r="I142" s="366">
        <v>345897.86300000001</v>
      </c>
      <c r="J142" s="366">
        <v>49876</v>
      </c>
      <c r="K142" s="366">
        <v>0</v>
      </c>
      <c r="L142" s="366">
        <v>0</v>
      </c>
      <c r="M142" s="366">
        <v>0</v>
      </c>
      <c r="N142" s="366">
        <v>0</v>
      </c>
      <c r="O142" s="366">
        <v>0</v>
      </c>
      <c r="P142" s="366">
        <v>0</v>
      </c>
      <c r="Q142" s="366">
        <v>0</v>
      </c>
      <c r="R142" s="366">
        <v>357262.99900000001</v>
      </c>
      <c r="S142" s="366">
        <v>0</v>
      </c>
      <c r="T142" s="366">
        <v>2270165.1890000002</v>
      </c>
    </row>
    <row r="143" spans="1:20" x14ac:dyDescent="0.2">
      <c r="A143" s="1099"/>
      <c r="B143" s="360" t="s">
        <v>98</v>
      </c>
      <c r="C143" s="366">
        <v>716298.33316639252</v>
      </c>
      <c r="D143" s="366">
        <v>0</v>
      </c>
      <c r="E143" s="366">
        <v>0</v>
      </c>
      <c r="F143" s="366">
        <v>0</v>
      </c>
      <c r="G143" s="366">
        <v>0</v>
      </c>
      <c r="H143" s="366">
        <v>0</v>
      </c>
      <c r="I143" s="366">
        <v>39591.52119324301</v>
      </c>
      <c r="J143" s="366">
        <v>663.99135999999999</v>
      </c>
      <c r="K143" s="366">
        <v>0</v>
      </c>
      <c r="L143" s="366">
        <v>0</v>
      </c>
      <c r="M143" s="366">
        <v>0</v>
      </c>
      <c r="N143" s="366">
        <v>0</v>
      </c>
      <c r="O143" s="366">
        <v>0</v>
      </c>
      <c r="P143" s="366">
        <v>0</v>
      </c>
      <c r="Q143" s="366">
        <v>1699.7483999999995</v>
      </c>
      <c r="R143" s="366">
        <v>0</v>
      </c>
      <c r="S143" s="366">
        <v>0</v>
      </c>
      <c r="T143" s="366">
        <v>758253.59411963553</v>
      </c>
    </row>
    <row r="144" spans="1:20" x14ac:dyDescent="0.2">
      <c r="A144" s="1099"/>
      <c r="B144" s="360" t="s">
        <v>99</v>
      </c>
      <c r="C144" s="366">
        <v>22597.363109999998</v>
      </c>
      <c r="D144" s="366">
        <v>6507.42479</v>
      </c>
      <c r="E144" s="366">
        <v>0</v>
      </c>
      <c r="F144" s="366">
        <v>0</v>
      </c>
      <c r="G144" s="366">
        <v>0</v>
      </c>
      <c r="H144" s="366">
        <v>3</v>
      </c>
      <c r="I144" s="366">
        <v>6781.94769</v>
      </c>
      <c r="J144" s="366">
        <v>1977.1351099999999</v>
      </c>
      <c r="K144" s="366">
        <v>0</v>
      </c>
      <c r="L144" s="366">
        <v>0</v>
      </c>
      <c r="M144" s="366">
        <v>0</v>
      </c>
      <c r="N144" s="366">
        <v>0</v>
      </c>
      <c r="O144" s="366">
        <v>0</v>
      </c>
      <c r="P144" s="366">
        <v>0</v>
      </c>
      <c r="Q144" s="366">
        <v>0</v>
      </c>
      <c r="R144" s="366">
        <v>2267.2800000000002</v>
      </c>
      <c r="S144" s="366">
        <v>0</v>
      </c>
      <c r="T144" s="366">
        <v>40134.150699999998</v>
      </c>
    </row>
    <row r="145" spans="1:20" x14ac:dyDescent="0.2">
      <c r="A145" s="1099"/>
      <c r="B145" s="360" t="s">
        <v>100</v>
      </c>
      <c r="C145" s="366">
        <v>1205.9510799999989</v>
      </c>
      <c r="D145" s="366">
        <v>291.68405000000001</v>
      </c>
      <c r="E145" s="366">
        <v>0</v>
      </c>
      <c r="F145" s="366">
        <v>0</v>
      </c>
      <c r="G145" s="366">
        <v>2124.066617897</v>
      </c>
      <c r="H145" s="366">
        <v>0</v>
      </c>
      <c r="I145" s="366">
        <v>302.63549999999998</v>
      </c>
      <c r="J145" s="366">
        <v>97.954549999999998</v>
      </c>
      <c r="K145" s="366">
        <v>0</v>
      </c>
      <c r="L145" s="366">
        <v>0</v>
      </c>
      <c r="M145" s="366">
        <v>0</v>
      </c>
      <c r="N145" s="366">
        <v>0</v>
      </c>
      <c r="O145" s="366">
        <v>0</v>
      </c>
      <c r="P145" s="366">
        <v>0</v>
      </c>
      <c r="Q145" s="366">
        <v>0</v>
      </c>
      <c r="R145" s="366">
        <v>0</v>
      </c>
      <c r="S145" s="366">
        <v>0</v>
      </c>
      <c r="T145" s="366">
        <v>4022.291797896999</v>
      </c>
    </row>
    <row r="146" spans="1:20" x14ac:dyDescent="0.2">
      <c r="A146" s="1099"/>
      <c r="B146" s="900" t="s">
        <v>101</v>
      </c>
      <c r="C146" s="366">
        <v>0</v>
      </c>
      <c r="D146" s="366">
        <v>0</v>
      </c>
      <c r="E146" s="366">
        <v>0</v>
      </c>
      <c r="F146" s="366">
        <v>0</v>
      </c>
      <c r="G146" s="366">
        <v>0</v>
      </c>
      <c r="H146" s="366">
        <v>0</v>
      </c>
      <c r="I146" s="366">
        <v>0</v>
      </c>
      <c r="J146" s="366">
        <v>0</v>
      </c>
      <c r="K146" s="366">
        <v>0</v>
      </c>
      <c r="L146" s="366">
        <v>0</v>
      </c>
      <c r="M146" s="366">
        <v>0</v>
      </c>
      <c r="N146" s="366">
        <v>0</v>
      </c>
      <c r="O146" s="366">
        <v>0</v>
      </c>
      <c r="P146" s="366">
        <v>0</v>
      </c>
      <c r="Q146" s="366">
        <v>0</v>
      </c>
      <c r="R146" s="366">
        <v>0</v>
      </c>
      <c r="S146" s="366">
        <v>0</v>
      </c>
      <c r="T146" s="366">
        <v>0</v>
      </c>
    </row>
    <row r="147" spans="1:20" x14ac:dyDescent="0.2">
      <c r="A147" s="1099"/>
      <c r="B147" s="360" t="s">
        <v>102</v>
      </c>
      <c r="C147" s="366">
        <v>13581.974810000016</v>
      </c>
      <c r="D147" s="366">
        <v>0</v>
      </c>
      <c r="E147" s="366">
        <v>0</v>
      </c>
      <c r="F147" s="366">
        <v>0</v>
      </c>
      <c r="G147" s="366">
        <v>13759.392420000013</v>
      </c>
      <c r="H147" s="366">
        <v>0</v>
      </c>
      <c r="I147" s="366">
        <v>0</v>
      </c>
      <c r="J147" s="366">
        <v>0</v>
      </c>
      <c r="K147" s="366">
        <v>0</v>
      </c>
      <c r="L147" s="366">
        <v>0</v>
      </c>
      <c r="M147" s="366">
        <v>0</v>
      </c>
      <c r="N147" s="366">
        <v>0</v>
      </c>
      <c r="O147" s="366">
        <v>0</v>
      </c>
      <c r="P147" s="366">
        <v>0</v>
      </c>
      <c r="Q147" s="366">
        <v>0</v>
      </c>
      <c r="R147" s="366">
        <v>0</v>
      </c>
      <c r="S147" s="366">
        <v>0</v>
      </c>
      <c r="T147" s="366">
        <v>27341.367230000029</v>
      </c>
    </row>
    <row r="148" spans="1:20" s="785" customFormat="1" x14ac:dyDescent="0.2">
      <c r="A148" s="1099"/>
      <c r="B148" s="360" t="s">
        <v>103</v>
      </c>
      <c r="C148" s="366">
        <v>0</v>
      </c>
      <c r="D148" s="366">
        <v>0</v>
      </c>
      <c r="E148" s="366">
        <v>0</v>
      </c>
      <c r="F148" s="366">
        <v>0</v>
      </c>
      <c r="G148" s="366">
        <v>0</v>
      </c>
      <c r="H148" s="366">
        <v>0</v>
      </c>
      <c r="I148" s="366">
        <v>0</v>
      </c>
      <c r="J148" s="366">
        <v>0</v>
      </c>
      <c r="K148" s="366">
        <v>0</v>
      </c>
      <c r="L148" s="366">
        <v>0</v>
      </c>
      <c r="M148" s="366">
        <v>0</v>
      </c>
      <c r="N148" s="366">
        <v>0</v>
      </c>
      <c r="O148" s="366">
        <v>0</v>
      </c>
      <c r="P148" s="366">
        <v>0</v>
      </c>
      <c r="Q148" s="366">
        <v>0</v>
      </c>
      <c r="R148" s="366">
        <v>0</v>
      </c>
      <c r="S148" s="366">
        <v>0</v>
      </c>
      <c r="T148" s="366">
        <v>0</v>
      </c>
    </row>
    <row r="149" spans="1:20" s="785" customFormat="1" x14ac:dyDescent="0.2">
      <c r="A149" s="1099"/>
      <c r="B149" s="1206" t="s">
        <v>2190</v>
      </c>
      <c r="C149" s="366">
        <v>0</v>
      </c>
      <c r="D149" s="366">
        <v>0</v>
      </c>
      <c r="E149" s="366">
        <v>0</v>
      </c>
      <c r="F149" s="366">
        <v>0</v>
      </c>
      <c r="G149" s="366">
        <v>0</v>
      </c>
      <c r="H149" s="366">
        <v>0</v>
      </c>
      <c r="I149" s="366">
        <v>0</v>
      </c>
      <c r="J149" s="366">
        <v>0</v>
      </c>
      <c r="K149" s="366">
        <v>0</v>
      </c>
      <c r="L149" s="366">
        <v>0</v>
      </c>
      <c r="M149" s="366">
        <v>0</v>
      </c>
      <c r="N149" s="366">
        <v>0</v>
      </c>
      <c r="O149" s="366">
        <v>0</v>
      </c>
      <c r="P149" s="366">
        <v>0</v>
      </c>
      <c r="Q149" s="366">
        <v>0</v>
      </c>
      <c r="R149" s="366">
        <v>0</v>
      </c>
      <c r="S149" s="366">
        <v>2144.8935900000001</v>
      </c>
      <c r="T149" s="366">
        <v>2144.8935900000001</v>
      </c>
    </row>
    <row r="150" spans="1:20" ht="13.5" thickBot="1" x14ac:dyDescent="0.25">
      <c r="A150" s="1100"/>
      <c r="B150" s="704" t="s">
        <v>104</v>
      </c>
      <c r="C150" s="710">
        <v>1940222.5031663927</v>
      </c>
      <c r="D150" s="710">
        <v>354423.47983999999</v>
      </c>
      <c r="E150" s="710">
        <v>0</v>
      </c>
      <c r="F150" s="710">
        <v>0</v>
      </c>
      <c r="G150" s="710">
        <v>15883.459037897013</v>
      </c>
      <c r="H150" s="710">
        <v>3</v>
      </c>
      <c r="I150" s="710">
        <v>394082.39238324302</v>
      </c>
      <c r="J150" s="710">
        <v>52615.081020000005</v>
      </c>
      <c r="K150" s="710">
        <v>0</v>
      </c>
      <c r="L150" s="710">
        <v>0</v>
      </c>
      <c r="M150" s="710">
        <v>0</v>
      </c>
      <c r="N150" s="710">
        <v>0</v>
      </c>
      <c r="O150" s="710">
        <v>0</v>
      </c>
      <c r="P150" s="710">
        <v>0</v>
      </c>
      <c r="Q150" s="710">
        <v>1699.7483999999995</v>
      </c>
      <c r="R150" s="710">
        <v>359530.27900000004</v>
      </c>
      <c r="S150" s="710">
        <v>2144.8935900000001</v>
      </c>
      <c r="T150" s="710">
        <v>3120604.8364375327</v>
      </c>
    </row>
    <row r="151" spans="1:20" x14ac:dyDescent="0.2">
      <c r="A151" s="1098" t="s">
        <v>2234</v>
      </c>
      <c r="B151" s="359" t="s">
        <v>96</v>
      </c>
      <c r="C151" s="362">
        <v>2973268.5328300023</v>
      </c>
      <c r="D151" s="362">
        <v>0</v>
      </c>
      <c r="E151" s="362">
        <v>0</v>
      </c>
      <c r="F151" s="362">
        <v>0</v>
      </c>
      <c r="G151" s="362">
        <v>0</v>
      </c>
      <c r="H151" s="362">
        <v>0</v>
      </c>
      <c r="I151" s="362">
        <v>0</v>
      </c>
      <c r="J151" s="362">
        <v>0</v>
      </c>
      <c r="K151" s="362">
        <v>1597743.0192700012</v>
      </c>
      <c r="L151" s="362">
        <v>0</v>
      </c>
      <c r="M151" s="362">
        <v>0</v>
      </c>
      <c r="N151" s="362">
        <v>0</v>
      </c>
      <c r="O151" s="362">
        <v>0</v>
      </c>
      <c r="P151" s="362">
        <v>0</v>
      </c>
      <c r="Q151" s="362">
        <v>2517.0394799999985</v>
      </c>
      <c r="R151" s="362">
        <v>0</v>
      </c>
      <c r="S151" s="362">
        <v>0</v>
      </c>
      <c r="T151" s="362">
        <v>4573528.5915800035</v>
      </c>
    </row>
    <row r="152" spans="1:20" x14ac:dyDescent="0.2">
      <c r="A152" s="1099"/>
      <c r="B152" s="360" t="s">
        <v>97</v>
      </c>
      <c r="C152" s="366">
        <v>488539.66899999999</v>
      </c>
      <c r="D152" s="366">
        <v>0</v>
      </c>
      <c r="E152" s="366">
        <v>0</v>
      </c>
      <c r="F152" s="366">
        <v>0</v>
      </c>
      <c r="G152" s="366">
        <v>0</v>
      </c>
      <c r="H152" s="366">
        <v>0</v>
      </c>
      <c r="I152" s="366">
        <v>0</v>
      </c>
      <c r="J152" s="366">
        <v>0</v>
      </c>
      <c r="K152" s="366">
        <v>484462.28</v>
      </c>
      <c r="L152" s="366">
        <v>484462.28</v>
      </c>
      <c r="M152" s="366">
        <v>0</v>
      </c>
      <c r="N152" s="366">
        <v>0</v>
      </c>
      <c r="O152" s="366">
        <v>0</v>
      </c>
      <c r="P152" s="366">
        <v>0</v>
      </c>
      <c r="Q152" s="366">
        <v>0</v>
      </c>
      <c r="R152" s="366">
        <v>319107.57</v>
      </c>
      <c r="S152" s="366">
        <v>0</v>
      </c>
      <c r="T152" s="366">
        <v>1776571.7990000001</v>
      </c>
    </row>
    <row r="153" spans="1:20" x14ac:dyDescent="0.2">
      <c r="A153" s="1099"/>
      <c r="B153" s="360" t="s">
        <v>98</v>
      </c>
      <c r="C153" s="366">
        <v>6640999.1457300028</v>
      </c>
      <c r="D153" s="366">
        <v>0</v>
      </c>
      <c r="E153" s="366">
        <v>0</v>
      </c>
      <c r="F153" s="366">
        <v>0</v>
      </c>
      <c r="G153" s="366">
        <v>0</v>
      </c>
      <c r="H153" s="366">
        <v>0</v>
      </c>
      <c r="I153" s="366">
        <v>0</v>
      </c>
      <c r="J153" s="366">
        <v>0</v>
      </c>
      <c r="K153" s="366">
        <v>0</v>
      </c>
      <c r="L153" s="366">
        <v>0</v>
      </c>
      <c r="M153" s="366">
        <v>0</v>
      </c>
      <c r="N153" s="366">
        <v>0</v>
      </c>
      <c r="O153" s="366">
        <v>0</v>
      </c>
      <c r="P153" s="366">
        <v>0</v>
      </c>
      <c r="Q153" s="366">
        <v>371538.05593999993</v>
      </c>
      <c r="R153" s="366">
        <v>0</v>
      </c>
      <c r="S153" s="366">
        <v>0</v>
      </c>
      <c r="T153" s="366">
        <v>7012537.2016700031</v>
      </c>
    </row>
    <row r="154" spans="1:20" x14ac:dyDescent="0.2">
      <c r="A154" s="1099"/>
      <c r="B154" s="360" t="s">
        <v>99</v>
      </c>
      <c r="C154" s="366">
        <v>169897.359</v>
      </c>
      <c r="D154" s="366">
        <v>0</v>
      </c>
      <c r="E154" s="366">
        <v>0</v>
      </c>
      <c r="F154" s="366">
        <v>0</v>
      </c>
      <c r="G154" s="366">
        <v>0</v>
      </c>
      <c r="H154" s="366">
        <v>0</v>
      </c>
      <c r="I154" s="366">
        <v>0</v>
      </c>
      <c r="J154" s="366">
        <v>0</v>
      </c>
      <c r="K154" s="366">
        <v>0</v>
      </c>
      <c r="L154" s="366">
        <v>0</v>
      </c>
      <c r="M154" s="366">
        <v>0</v>
      </c>
      <c r="N154" s="366">
        <v>0</v>
      </c>
      <c r="O154" s="366">
        <v>0</v>
      </c>
      <c r="P154" s="366">
        <v>0</v>
      </c>
      <c r="Q154" s="366">
        <v>0</v>
      </c>
      <c r="R154" s="366">
        <v>0</v>
      </c>
      <c r="S154" s="366">
        <v>0</v>
      </c>
      <c r="T154" s="366">
        <v>169897.359</v>
      </c>
    </row>
    <row r="155" spans="1:20" x14ac:dyDescent="0.2">
      <c r="A155" s="1099"/>
      <c r="B155" s="360" t="s">
        <v>100</v>
      </c>
      <c r="C155" s="366">
        <v>2972.8900320000002</v>
      </c>
      <c r="D155" s="366">
        <v>558.44429999999988</v>
      </c>
      <c r="E155" s="366">
        <v>0</v>
      </c>
      <c r="F155" s="366">
        <v>0</v>
      </c>
      <c r="G155" s="366">
        <v>2699.6526000000008</v>
      </c>
      <c r="H155" s="366">
        <v>0</v>
      </c>
      <c r="I155" s="366">
        <v>0</v>
      </c>
      <c r="J155" s="366">
        <v>0</v>
      </c>
      <c r="K155" s="366">
        <v>1928.4162499999993</v>
      </c>
      <c r="L155" s="366">
        <v>1108.5835500000001</v>
      </c>
      <c r="M155" s="366">
        <v>0</v>
      </c>
      <c r="N155" s="366">
        <v>0</v>
      </c>
      <c r="O155" s="366">
        <v>0</v>
      </c>
      <c r="P155" s="366">
        <v>0</v>
      </c>
      <c r="Q155" s="366">
        <v>0</v>
      </c>
      <c r="R155" s="366">
        <v>0</v>
      </c>
      <c r="S155" s="366">
        <v>0</v>
      </c>
      <c r="T155" s="366">
        <v>9267.9867320000012</v>
      </c>
    </row>
    <row r="156" spans="1:20" x14ac:dyDescent="0.2">
      <c r="A156" s="1099"/>
      <c r="B156" s="900" t="s">
        <v>101</v>
      </c>
      <c r="C156" s="366">
        <v>0</v>
      </c>
      <c r="D156" s="366">
        <v>0</v>
      </c>
      <c r="E156" s="366">
        <v>0</v>
      </c>
      <c r="F156" s="366">
        <v>0</v>
      </c>
      <c r="G156" s="366">
        <v>0</v>
      </c>
      <c r="H156" s="366">
        <v>0</v>
      </c>
      <c r="I156" s="366">
        <v>0</v>
      </c>
      <c r="J156" s="366">
        <v>0</v>
      </c>
      <c r="K156" s="366">
        <v>0</v>
      </c>
      <c r="L156" s="366">
        <v>0</v>
      </c>
      <c r="M156" s="366">
        <v>0</v>
      </c>
      <c r="N156" s="366">
        <v>0</v>
      </c>
      <c r="O156" s="366">
        <v>0</v>
      </c>
      <c r="P156" s="366">
        <v>0</v>
      </c>
      <c r="Q156" s="366">
        <v>0</v>
      </c>
      <c r="R156" s="366">
        <v>0</v>
      </c>
      <c r="S156" s="366">
        <v>0</v>
      </c>
      <c r="T156" s="366">
        <v>0</v>
      </c>
    </row>
    <row r="157" spans="1:20" x14ac:dyDescent="0.2">
      <c r="A157" s="1099"/>
      <c r="B157" s="360" t="s">
        <v>102</v>
      </c>
      <c r="C157" s="366">
        <v>0</v>
      </c>
      <c r="D157" s="366">
        <v>0</v>
      </c>
      <c r="E157" s="366">
        <v>0</v>
      </c>
      <c r="F157" s="366">
        <v>0</v>
      </c>
      <c r="G157" s="366">
        <v>0</v>
      </c>
      <c r="H157" s="366">
        <v>0</v>
      </c>
      <c r="I157" s="366">
        <v>0</v>
      </c>
      <c r="J157" s="366">
        <v>0</v>
      </c>
      <c r="K157" s="366">
        <v>0</v>
      </c>
      <c r="L157" s="366">
        <v>0</v>
      </c>
      <c r="M157" s="366">
        <v>0</v>
      </c>
      <c r="N157" s="366">
        <v>0</v>
      </c>
      <c r="O157" s="366">
        <v>0</v>
      </c>
      <c r="P157" s="366">
        <v>0</v>
      </c>
      <c r="Q157" s="366">
        <v>0</v>
      </c>
      <c r="R157" s="366">
        <v>0</v>
      </c>
      <c r="S157" s="366">
        <v>0</v>
      </c>
      <c r="T157" s="366">
        <v>0</v>
      </c>
    </row>
    <row r="158" spans="1:20" s="785" customFormat="1" x14ac:dyDescent="0.2">
      <c r="A158" s="1099"/>
      <c r="B158" s="360" t="s">
        <v>103</v>
      </c>
      <c r="C158" s="366">
        <v>0</v>
      </c>
      <c r="D158" s="366">
        <v>0</v>
      </c>
      <c r="E158" s="366">
        <v>0</v>
      </c>
      <c r="F158" s="366">
        <v>0</v>
      </c>
      <c r="G158" s="366">
        <v>0</v>
      </c>
      <c r="H158" s="366">
        <v>0</v>
      </c>
      <c r="I158" s="366">
        <v>0</v>
      </c>
      <c r="J158" s="366">
        <v>0</v>
      </c>
      <c r="K158" s="366">
        <v>0</v>
      </c>
      <c r="L158" s="366">
        <v>0</v>
      </c>
      <c r="M158" s="366">
        <v>0</v>
      </c>
      <c r="N158" s="366">
        <v>0</v>
      </c>
      <c r="O158" s="366">
        <v>0</v>
      </c>
      <c r="P158" s="366">
        <v>0</v>
      </c>
      <c r="Q158" s="366">
        <v>0</v>
      </c>
      <c r="R158" s="366">
        <v>0</v>
      </c>
      <c r="S158" s="366">
        <v>0</v>
      </c>
      <c r="T158" s="366">
        <v>0</v>
      </c>
    </row>
    <row r="159" spans="1:20" s="785" customFormat="1" x14ac:dyDescent="0.2">
      <c r="A159" s="1099"/>
      <c r="B159" s="1206" t="s">
        <v>2190</v>
      </c>
      <c r="C159" s="366">
        <v>0</v>
      </c>
      <c r="D159" s="366">
        <v>0</v>
      </c>
      <c r="E159" s="366">
        <v>0</v>
      </c>
      <c r="F159" s="366">
        <v>0</v>
      </c>
      <c r="G159" s="366">
        <v>0</v>
      </c>
      <c r="H159" s="366">
        <v>0</v>
      </c>
      <c r="I159" s="366">
        <v>0</v>
      </c>
      <c r="J159" s="366">
        <v>0</v>
      </c>
      <c r="K159" s="366">
        <v>0</v>
      </c>
      <c r="L159" s="366">
        <v>0</v>
      </c>
      <c r="M159" s="366">
        <v>0</v>
      </c>
      <c r="N159" s="366">
        <v>0</v>
      </c>
      <c r="O159" s="366">
        <v>0</v>
      </c>
      <c r="P159" s="366">
        <v>0</v>
      </c>
      <c r="Q159" s="366">
        <v>0</v>
      </c>
      <c r="R159" s="366">
        <v>0</v>
      </c>
      <c r="S159" s="366">
        <v>0</v>
      </c>
      <c r="T159" s="366">
        <v>0</v>
      </c>
    </row>
    <row r="160" spans="1:20" ht="13.5" thickBot="1" x14ac:dyDescent="0.25">
      <c r="A160" s="1100"/>
      <c r="B160" s="704" t="s">
        <v>104</v>
      </c>
      <c r="C160" s="710">
        <v>10275677.596592005</v>
      </c>
      <c r="D160" s="710">
        <v>558.44429999999988</v>
      </c>
      <c r="E160" s="710">
        <v>0</v>
      </c>
      <c r="F160" s="710">
        <v>0</v>
      </c>
      <c r="G160" s="710">
        <v>2699.6526000000008</v>
      </c>
      <c r="H160" s="710">
        <v>0</v>
      </c>
      <c r="I160" s="710">
        <v>0</v>
      </c>
      <c r="J160" s="710">
        <v>0</v>
      </c>
      <c r="K160" s="710">
        <v>2084133.7155200012</v>
      </c>
      <c r="L160" s="710">
        <v>485570.86355000001</v>
      </c>
      <c r="M160" s="710">
        <v>0</v>
      </c>
      <c r="N160" s="710">
        <v>0</v>
      </c>
      <c r="O160" s="710">
        <v>0</v>
      </c>
      <c r="P160" s="710">
        <v>0</v>
      </c>
      <c r="Q160" s="710">
        <v>374055.09541999991</v>
      </c>
      <c r="R160" s="710">
        <v>319107.57</v>
      </c>
      <c r="S160" s="710">
        <v>0</v>
      </c>
      <c r="T160" s="710">
        <v>13541802.937982006</v>
      </c>
    </row>
    <row r="161" spans="1:20" x14ac:dyDescent="0.2">
      <c r="A161" s="1098" t="s">
        <v>1756</v>
      </c>
      <c r="B161" s="359" t="s">
        <v>96</v>
      </c>
      <c r="C161" s="362">
        <v>0</v>
      </c>
      <c r="D161" s="362">
        <v>0</v>
      </c>
      <c r="E161" s="362">
        <v>0</v>
      </c>
      <c r="F161" s="362">
        <v>0</v>
      </c>
      <c r="G161" s="362">
        <v>0</v>
      </c>
      <c r="H161" s="362">
        <v>0</v>
      </c>
      <c r="I161" s="362">
        <v>0</v>
      </c>
      <c r="J161" s="362">
        <v>0</v>
      </c>
      <c r="K161" s="362">
        <v>0</v>
      </c>
      <c r="L161" s="362">
        <v>0</v>
      </c>
      <c r="M161" s="362">
        <v>0</v>
      </c>
      <c r="N161" s="362">
        <v>0</v>
      </c>
      <c r="O161" s="362">
        <v>0</v>
      </c>
      <c r="P161" s="362">
        <v>0</v>
      </c>
      <c r="Q161" s="362">
        <v>0</v>
      </c>
      <c r="R161" s="362">
        <v>0</v>
      </c>
      <c r="S161" s="362">
        <v>0</v>
      </c>
      <c r="T161" s="362">
        <v>0</v>
      </c>
    </row>
    <row r="162" spans="1:20" x14ac:dyDescent="0.2">
      <c r="A162" s="1099"/>
      <c r="B162" s="360" t="s">
        <v>97</v>
      </c>
      <c r="C162" s="366">
        <v>204611.2207799998</v>
      </c>
      <c r="D162" s="366">
        <v>74291.257840000006</v>
      </c>
      <c r="E162" s="366">
        <v>20501.858</v>
      </c>
      <c r="F162" s="366">
        <v>0</v>
      </c>
      <c r="G162" s="366">
        <v>0</v>
      </c>
      <c r="H162" s="366">
        <v>852</v>
      </c>
      <c r="I162" s="366">
        <v>0</v>
      </c>
      <c r="J162" s="366">
        <v>0</v>
      </c>
      <c r="K162" s="366">
        <v>135061.83677999975</v>
      </c>
      <c r="L162" s="366">
        <v>134456.19297999999</v>
      </c>
      <c r="M162" s="366">
        <v>0</v>
      </c>
      <c r="N162" s="366">
        <v>0</v>
      </c>
      <c r="O162" s="366">
        <v>0</v>
      </c>
      <c r="P162" s="366">
        <v>0</v>
      </c>
      <c r="Q162" s="366">
        <v>0</v>
      </c>
      <c r="R162" s="366">
        <v>0</v>
      </c>
      <c r="S162" s="366">
        <v>0</v>
      </c>
      <c r="T162" s="366">
        <v>569774.36637999956</v>
      </c>
    </row>
    <row r="163" spans="1:20" x14ac:dyDescent="0.2">
      <c r="A163" s="1099"/>
      <c r="B163" s="360" t="s">
        <v>98</v>
      </c>
      <c r="C163" s="366">
        <v>171271.61213022686</v>
      </c>
      <c r="D163" s="366">
        <v>0</v>
      </c>
      <c r="E163" s="366">
        <v>0</v>
      </c>
      <c r="F163" s="366">
        <v>0</v>
      </c>
      <c r="G163" s="366">
        <v>0</v>
      </c>
      <c r="H163" s="366">
        <v>0</v>
      </c>
      <c r="I163" s="366">
        <v>0</v>
      </c>
      <c r="J163" s="366">
        <v>0</v>
      </c>
      <c r="K163" s="366">
        <v>0</v>
      </c>
      <c r="L163" s="366">
        <v>0</v>
      </c>
      <c r="M163" s="366">
        <v>0</v>
      </c>
      <c r="N163" s="366">
        <v>0</v>
      </c>
      <c r="O163" s="366">
        <v>0</v>
      </c>
      <c r="P163" s="366">
        <v>0</v>
      </c>
      <c r="Q163" s="366">
        <v>0</v>
      </c>
      <c r="R163" s="366">
        <v>0</v>
      </c>
      <c r="S163" s="366">
        <v>0</v>
      </c>
      <c r="T163" s="366">
        <v>171271.61213022686</v>
      </c>
    </row>
    <row r="164" spans="1:20" x14ac:dyDescent="0.2">
      <c r="A164" s="1099"/>
      <c r="B164" s="360" t="s">
        <v>99</v>
      </c>
      <c r="C164" s="366">
        <v>146395.66592999923</v>
      </c>
      <c r="D164" s="366">
        <v>224090.60708000002</v>
      </c>
      <c r="E164" s="366">
        <v>0</v>
      </c>
      <c r="F164" s="366">
        <v>0</v>
      </c>
      <c r="G164" s="366">
        <v>0</v>
      </c>
      <c r="H164" s="366">
        <v>0</v>
      </c>
      <c r="I164" s="366">
        <v>0</v>
      </c>
      <c r="J164" s="366">
        <v>0</v>
      </c>
      <c r="K164" s="366">
        <v>21976.787</v>
      </c>
      <c r="L164" s="366">
        <v>9827.2870000000003</v>
      </c>
      <c r="M164" s="366">
        <v>0</v>
      </c>
      <c r="N164" s="366">
        <v>0</v>
      </c>
      <c r="O164" s="366">
        <v>0</v>
      </c>
      <c r="P164" s="366">
        <v>0</v>
      </c>
      <c r="Q164" s="366">
        <v>0</v>
      </c>
      <c r="R164" s="366">
        <v>0</v>
      </c>
      <c r="S164" s="366">
        <v>51459.200239999926</v>
      </c>
      <c r="T164" s="366">
        <v>453749.54724999919</v>
      </c>
    </row>
    <row r="165" spans="1:20" x14ac:dyDescent="0.2">
      <c r="A165" s="1099"/>
      <c r="B165" s="360" t="s">
        <v>100</v>
      </c>
      <c r="C165" s="366">
        <v>92857.834459995865</v>
      </c>
      <c r="D165" s="366">
        <v>656.928</v>
      </c>
      <c r="E165" s="366">
        <v>0</v>
      </c>
      <c r="F165" s="366">
        <v>0</v>
      </c>
      <c r="G165" s="366">
        <v>0</v>
      </c>
      <c r="H165" s="366">
        <v>0</v>
      </c>
      <c r="I165" s="366">
        <v>0</v>
      </c>
      <c r="J165" s="366">
        <v>0</v>
      </c>
      <c r="K165" s="366">
        <v>38120.26314313613</v>
      </c>
      <c r="L165" s="366">
        <v>38120.26314313613</v>
      </c>
      <c r="M165" s="366">
        <v>0</v>
      </c>
      <c r="N165" s="366">
        <v>0</v>
      </c>
      <c r="O165" s="366">
        <v>0</v>
      </c>
      <c r="P165" s="366">
        <v>0</v>
      </c>
      <c r="Q165" s="366">
        <v>0</v>
      </c>
      <c r="R165" s="366">
        <v>0</v>
      </c>
      <c r="S165" s="366">
        <v>0</v>
      </c>
      <c r="T165" s="366">
        <v>169755.28874626814</v>
      </c>
    </row>
    <row r="166" spans="1:20" x14ac:dyDescent="0.2">
      <c r="A166" s="1099"/>
      <c r="B166" s="900" t="s">
        <v>101</v>
      </c>
      <c r="C166" s="366">
        <v>0</v>
      </c>
      <c r="D166" s="366">
        <v>0</v>
      </c>
      <c r="E166" s="366">
        <v>0</v>
      </c>
      <c r="F166" s="366">
        <v>0</v>
      </c>
      <c r="G166" s="366">
        <v>0</v>
      </c>
      <c r="H166" s="366">
        <v>0</v>
      </c>
      <c r="I166" s="366">
        <v>0</v>
      </c>
      <c r="J166" s="366">
        <v>0</v>
      </c>
      <c r="K166" s="366">
        <v>0</v>
      </c>
      <c r="L166" s="366">
        <v>0</v>
      </c>
      <c r="M166" s="366">
        <v>0</v>
      </c>
      <c r="N166" s="366">
        <v>0</v>
      </c>
      <c r="O166" s="366">
        <v>0</v>
      </c>
      <c r="P166" s="366">
        <v>0</v>
      </c>
      <c r="Q166" s="366">
        <v>0</v>
      </c>
      <c r="R166" s="366">
        <v>0</v>
      </c>
      <c r="S166" s="366">
        <v>0</v>
      </c>
      <c r="T166" s="366">
        <v>0</v>
      </c>
    </row>
    <row r="167" spans="1:20" x14ac:dyDescent="0.2">
      <c r="A167" s="1099"/>
      <c r="B167" s="360" t="s">
        <v>102</v>
      </c>
      <c r="C167" s="366">
        <v>226541.69733456193</v>
      </c>
      <c r="D167" s="366">
        <v>0</v>
      </c>
      <c r="E167" s="366">
        <v>0</v>
      </c>
      <c r="F167" s="366">
        <v>123725.28887800104</v>
      </c>
      <c r="G167" s="366">
        <v>0</v>
      </c>
      <c r="H167" s="366">
        <v>0</v>
      </c>
      <c r="I167" s="366">
        <v>0</v>
      </c>
      <c r="J167" s="366">
        <v>0</v>
      </c>
      <c r="K167" s="366">
        <v>0</v>
      </c>
      <c r="L167" s="366">
        <v>0</v>
      </c>
      <c r="M167" s="366">
        <v>0</v>
      </c>
      <c r="N167" s="366">
        <v>0</v>
      </c>
      <c r="O167" s="366">
        <v>0</v>
      </c>
      <c r="P167" s="366">
        <v>0</v>
      </c>
      <c r="Q167" s="366">
        <v>0</v>
      </c>
      <c r="R167" s="366">
        <v>0</v>
      </c>
      <c r="S167" s="366">
        <v>354580.79717011104</v>
      </c>
      <c r="T167" s="366">
        <v>704847.78338267398</v>
      </c>
    </row>
    <row r="168" spans="1:20" s="785" customFormat="1" x14ac:dyDescent="0.2">
      <c r="A168" s="1099"/>
      <c r="B168" s="360" t="s">
        <v>103</v>
      </c>
      <c r="C168" s="366">
        <v>2542.4612470999996</v>
      </c>
      <c r="D168" s="366">
        <v>0</v>
      </c>
      <c r="E168" s="366">
        <v>0</v>
      </c>
      <c r="F168" s="366">
        <v>3349.1245238199999</v>
      </c>
      <c r="G168" s="366">
        <v>0</v>
      </c>
      <c r="H168" s="366">
        <v>0</v>
      </c>
      <c r="I168" s="366">
        <v>0</v>
      </c>
      <c r="J168" s="366">
        <v>0</v>
      </c>
      <c r="K168" s="366">
        <v>0</v>
      </c>
      <c r="L168" s="366">
        <v>0</v>
      </c>
      <c r="M168" s="366">
        <v>0</v>
      </c>
      <c r="N168" s="366">
        <v>0</v>
      </c>
      <c r="O168" s="366">
        <v>0</v>
      </c>
      <c r="P168" s="366">
        <v>0</v>
      </c>
      <c r="Q168" s="366">
        <v>0</v>
      </c>
      <c r="R168" s="366">
        <v>0</v>
      </c>
      <c r="S168" s="366">
        <v>291.3528113559999</v>
      </c>
      <c r="T168" s="366">
        <v>6182.9385822759987</v>
      </c>
    </row>
    <row r="169" spans="1:20" s="785" customFormat="1" x14ac:dyDescent="0.2">
      <c r="A169" s="1099"/>
      <c r="B169" s="1206" t="s">
        <v>2190</v>
      </c>
      <c r="C169" s="366">
        <v>0</v>
      </c>
      <c r="D169" s="366">
        <v>0</v>
      </c>
      <c r="E169" s="366">
        <v>0</v>
      </c>
      <c r="F169" s="366">
        <v>0</v>
      </c>
      <c r="G169" s="366">
        <v>0</v>
      </c>
      <c r="H169" s="366">
        <v>0</v>
      </c>
      <c r="I169" s="366">
        <v>0</v>
      </c>
      <c r="J169" s="366">
        <v>0</v>
      </c>
      <c r="K169" s="366">
        <v>0</v>
      </c>
      <c r="L169" s="366">
        <v>0</v>
      </c>
      <c r="M169" s="366">
        <v>0</v>
      </c>
      <c r="N169" s="366">
        <v>0</v>
      </c>
      <c r="O169" s="366">
        <v>0</v>
      </c>
      <c r="P169" s="366">
        <v>0</v>
      </c>
      <c r="Q169" s="366">
        <v>0</v>
      </c>
      <c r="R169" s="366">
        <v>0</v>
      </c>
      <c r="S169" s="366">
        <v>0</v>
      </c>
      <c r="T169" s="366">
        <v>0</v>
      </c>
    </row>
    <row r="170" spans="1:20" ht="13.5" thickBot="1" x14ac:dyDescent="0.25">
      <c r="A170" s="1100"/>
      <c r="B170" s="704" t="s">
        <v>104</v>
      </c>
      <c r="C170" s="710">
        <v>844220.4918818837</v>
      </c>
      <c r="D170" s="710">
        <v>299038.79292000004</v>
      </c>
      <c r="E170" s="710">
        <v>20501.858</v>
      </c>
      <c r="F170" s="710">
        <v>127074.41340182105</v>
      </c>
      <c r="G170" s="710">
        <v>0</v>
      </c>
      <c r="H170" s="710">
        <v>852</v>
      </c>
      <c r="I170" s="710">
        <v>0</v>
      </c>
      <c r="J170" s="710">
        <v>0</v>
      </c>
      <c r="K170" s="710">
        <v>195158.8869231359</v>
      </c>
      <c r="L170" s="710">
        <v>182403.74312313614</v>
      </c>
      <c r="M170" s="710">
        <v>0</v>
      </c>
      <c r="N170" s="710">
        <v>0</v>
      </c>
      <c r="O170" s="710">
        <v>0</v>
      </c>
      <c r="P170" s="710">
        <v>0</v>
      </c>
      <c r="Q170" s="710">
        <v>0</v>
      </c>
      <c r="R170" s="710">
        <v>0</v>
      </c>
      <c r="S170" s="710">
        <v>406331.35022146697</v>
      </c>
      <c r="T170" s="710">
        <v>2075581.5364714439</v>
      </c>
    </row>
    <row r="171" spans="1:20" x14ac:dyDescent="0.2">
      <c r="A171" s="1098" t="s">
        <v>1919</v>
      </c>
      <c r="B171" s="359" t="s">
        <v>96</v>
      </c>
      <c r="C171" s="362">
        <v>4884138.7458000965</v>
      </c>
      <c r="D171" s="362">
        <v>0</v>
      </c>
      <c r="E171" s="362">
        <v>0</v>
      </c>
      <c r="F171" s="362">
        <v>0</v>
      </c>
      <c r="G171" s="362">
        <v>0</v>
      </c>
      <c r="H171" s="362">
        <v>56404</v>
      </c>
      <c r="I171" s="362">
        <v>0</v>
      </c>
      <c r="J171" s="362">
        <v>510585</v>
      </c>
      <c r="K171" s="362">
        <v>4770844.4067499489</v>
      </c>
      <c r="L171" s="362">
        <v>0</v>
      </c>
      <c r="M171" s="362">
        <v>55.53</v>
      </c>
      <c r="N171" s="362">
        <v>55.53</v>
      </c>
      <c r="O171" s="362">
        <v>5345.5</v>
      </c>
      <c r="P171" s="362">
        <v>0</v>
      </c>
      <c r="Q171" s="362">
        <v>240760.14746999918</v>
      </c>
      <c r="R171" s="362">
        <v>0</v>
      </c>
      <c r="S171" s="362">
        <v>0</v>
      </c>
      <c r="T171" s="362">
        <v>10468188.860020043</v>
      </c>
    </row>
    <row r="172" spans="1:20" x14ac:dyDescent="0.2">
      <c r="A172" s="1099"/>
      <c r="B172" s="360" t="s">
        <v>97</v>
      </c>
      <c r="C172" s="366">
        <v>620617.19999999995</v>
      </c>
      <c r="D172" s="366">
        <v>436766.12699999998</v>
      </c>
      <c r="E172" s="366">
        <v>1456.4</v>
      </c>
      <c r="F172" s="366">
        <v>0</v>
      </c>
      <c r="G172" s="366">
        <v>0</v>
      </c>
      <c r="H172" s="366">
        <v>6006.3630000000003</v>
      </c>
      <c r="I172" s="366">
        <v>0</v>
      </c>
      <c r="J172" s="366">
        <v>6220.24</v>
      </c>
      <c r="K172" s="366">
        <v>603860.527</v>
      </c>
      <c r="L172" s="366">
        <v>0</v>
      </c>
      <c r="M172" s="366">
        <v>97.87</v>
      </c>
      <c r="N172" s="366">
        <v>98.545000000000002</v>
      </c>
      <c r="O172" s="366">
        <v>0</v>
      </c>
      <c r="P172" s="366">
        <v>0</v>
      </c>
      <c r="Q172" s="366">
        <v>0</v>
      </c>
      <c r="R172" s="366">
        <v>76499.854999999996</v>
      </c>
      <c r="S172" s="366">
        <v>0</v>
      </c>
      <c r="T172" s="366">
        <v>1751623.1269999999</v>
      </c>
    </row>
    <row r="173" spans="1:20" x14ac:dyDescent="0.2">
      <c r="A173" s="1099"/>
      <c r="B173" s="360" t="s">
        <v>98</v>
      </c>
      <c r="C173" s="366">
        <v>7568057.6381898439</v>
      </c>
      <c r="D173" s="366">
        <v>0</v>
      </c>
      <c r="E173" s="366">
        <v>0</v>
      </c>
      <c r="F173" s="366">
        <v>0</v>
      </c>
      <c r="G173" s="366">
        <v>0</v>
      </c>
      <c r="H173" s="366">
        <v>0</v>
      </c>
      <c r="I173" s="366">
        <v>0</v>
      </c>
      <c r="J173" s="366">
        <v>0</v>
      </c>
      <c r="K173" s="366">
        <v>234178.38148999983</v>
      </c>
      <c r="L173" s="366">
        <v>0</v>
      </c>
      <c r="M173" s="366">
        <v>0</v>
      </c>
      <c r="N173" s="366">
        <v>0</v>
      </c>
      <c r="O173" s="366">
        <v>0</v>
      </c>
      <c r="P173" s="366">
        <v>0</v>
      </c>
      <c r="Q173" s="366">
        <v>1402.3959800000007</v>
      </c>
      <c r="R173" s="366">
        <v>0</v>
      </c>
      <c r="S173" s="366">
        <v>0</v>
      </c>
      <c r="T173" s="366">
        <v>7803638.415659843</v>
      </c>
    </row>
    <row r="174" spans="1:20" x14ac:dyDescent="0.2">
      <c r="A174" s="1099"/>
      <c r="B174" s="360" t="s">
        <v>99</v>
      </c>
      <c r="C174" s="366">
        <v>18644.706999999999</v>
      </c>
      <c r="D174" s="366">
        <v>0</v>
      </c>
      <c r="E174" s="366">
        <v>0</v>
      </c>
      <c r="F174" s="366">
        <v>0</v>
      </c>
      <c r="G174" s="366">
        <v>0</v>
      </c>
      <c r="H174" s="366">
        <v>0</v>
      </c>
      <c r="I174" s="366">
        <v>0</v>
      </c>
      <c r="J174" s="366">
        <v>0</v>
      </c>
      <c r="K174" s="366">
        <v>18644.706999999999</v>
      </c>
      <c r="L174" s="366">
        <v>0</v>
      </c>
      <c r="M174" s="366">
        <v>0</v>
      </c>
      <c r="N174" s="366">
        <v>0</v>
      </c>
      <c r="O174" s="366">
        <v>0</v>
      </c>
      <c r="P174" s="366">
        <v>0</v>
      </c>
      <c r="Q174" s="366">
        <v>0</v>
      </c>
      <c r="R174" s="366">
        <v>0</v>
      </c>
      <c r="S174" s="366">
        <v>0</v>
      </c>
      <c r="T174" s="366">
        <v>37289.413999999997</v>
      </c>
    </row>
    <row r="175" spans="1:20" x14ac:dyDescent="0.2">
      <c r="A175" s="1099"/>
      <c r="B175" s="360" t="s">
        <v>100</v>
      </c>
      <c r="C175" s="366">
        <v>0</v>
      </c>
      <c r="D175" s="366">
        <v>0</v>
      </c>
      <c r="E175" s="366">
        <v>0</v>
      </c>
      <c r="F175" s="366">
        <v>0</v>
      </c>
      <c r="G175" s="366">
        <v>0</v>
      </c>
      <c r="H175" s="366">
        <v>0</v>
      </c>
      <c r="I175" s="366">
        <v>0</v>
      </c>
      <c r="J175" s="366">
        <v>0</v>
      </c>
      <c r="K175" s="366">
        <v>0</v>
      </c>
      <c r="L175" s="366">
        <v>0</v>
      </c>
      <c r="M175" s="366">
        <v>0</v>
      </c>
      <c r="N175" s="366">
        <v>0</v>
      </c>
      <c r="O175" s="366">
        <v>0</v>
      </c>
      <c r="P175" s="366">
        <v>0</v>
      </c>
      <c r="Q175" s="366">
        <v>0</v>
      </c>
      <c r="R175" s="366">
        <v>0</v>
      </c>
      <c r="S175" s="366">
        <v>0</v>
      </c>
      <c r="T175" s="366">
        <v>0</v>
      </c>
    </row>
    <row r="176" spans="1:20" x14ac:dyDescent="0.2">
      <c r="A176" s="1099"/>
      <c r="B176" s="900" t="s">
        <v>101</v>
      </c>
      <c r="C176" s="366">
        <v>0</v>
      </c>
      <c r="D176" s="366">
        <v>0</v>
      </c>
      <c r="E176" s="366">
        <v>0</v>
      </c>
      <c r="F176" s="366">
        <v>0</v>
      </c>
      <c r="G176" s="366">
        <v>0</v>
      </c>
      <c r="H176" s="366">
        <v>0</v>
      </c>
      <c r="I176" s="366">
        <v>0</v>
      </c>
      <c r="J176" s="366">
        <v>0</v>
      </c>
      <c r="K176" s="366">
        <v>0</v>
      </c>
      <c r="L176" s="366">
        <v>0</v>
      </c>
      <c r="M176" s="366">
        <v>0</v>
      </c>
      <c r="N176" s="366">
        <v>0</v>
      </c>
      <c r="O176" s="366">
        <v>0</v>
      </c>
      <c r="P176" s="366">
        <v>0</v>
      </c>
      <c r="Q176" s="366">
        <v>0</v>
      </c>
      <c r="R176" s="366">
        <v>0</v>
      </c>
      <c r="S176" s="366">
        <v>0</v>
      </c>
      <c r="T176" s="366">
        <v>0</v>
      </c>
    </row>
    <row r="177" spans="1:20" x14ac:dyDescent="0.2">
      <c r="A177" s="1099"/>
      <c r="B177" s="360" t="s">
        <v>102</v>
      </c>
      <c r="C177" s="366">
        <v>0</v>
      </c>
      <c r="D177" s="366">
        <v>0</v>
      </c>
      <c r="E177" s="366">
        <v>0</v>
      </c>
      <c r="F177" s="366">
        <v>0</v>
      </c>
      <c r="G177" s="366">
        <v>0</v>
      </c>
      <c r="H177" s="366">
        <v>0</v>
      </c>
      <c r="I177" s="366">
        <v>0</v>
      </c>
      <c r="J177" s="366">
        <v>0</v>
      </c>
      <c r="K177" s="366">
        <v>0</v>
      </c>
      <c r="L177" s="366">
        <v>0</v>
      </c>
      <c r="M177" s="366">
        <v>0</v>
      </c>
      <c r="N177" s="366">
        <v>0</v>
      </c>
      <c r="O177" s="366">
        <v>0</v>
      </c>
      <c r="P177" s="366">
        <v>0</v>
      </c>
      <c r="Q177" s="366">
        <v>0</v>
      </c>
      <c r="R177" s="366">
        <v>0</v>
      </c>
      <c r="S177" s="366">
        <v>0</v>
      </c>
      <c r="T177" s="366">
        <v>0</v>
      </c>
    </row>
    <row r="178" spans="1:20" s="785" customFormat="1" x14ac:dyDescent="0.2">
      <c r="A178" s="1099"/>
      <c r="B178" s="360" t="s">
        <v>103</v>
      </c>
      <c r="C178" s="366">
        <v>0</v>
      </c>
      <c r="D178" s="366">
        <v>0</v>
      </c>
      <c r="E178" s="366">
        <v>0</v>
      </c>
      <c r="F178" s="366">
        <v>0</v>
      </c>
      <c r="G178" s="366">
        <v>0</v>
      </c>
      <c r="H178" s="366">
        <v>0</v>
      </c>
      <c r="I178" s="366">
        <v>0</v>
      </c>
      <c r="J178" s="366">
        <v>0</v>
      </c>
      <c r="K178" s="366">
        <v>0</v>
      </c>
      <c r="L178" s="366">
        <v>0</v>
      </c>
      <c r="M178" s="366">
        <v>0</v>
      </c>
      <c r="N178" s="366">
        <v>0</v>
      </c>
      <c r="O178" s="366">
        <v>0</v>
      </c>
      <c r="P178" s="366">
        <v>0</v>
      </c>
      <c r="Q178" s="366">
        <v>0</v>
      </c>
      <c r="R178" s="366">
        <v>0</v>
      </c>
      <c r="S178" s="366">
        <v>0</v>
      </c>
      <c r="T178" s="366">
        <v>0</v>
      </c>
    </row>
    <row r="179" spans="1:20" s="785" customFormat="1" x14ac:dyDescent="0.2">
      <c r="A179" s="1099"/>
      <c r="B179" s="1206" t="s">
        <v>2190</v>
      </c>
      <c r="C179" s="366">
        <v>0</v>
      </c>
      <c r="D179" s="366">
        <v>0</v>
      </c>
      <c r="E179" s="366">
        <v>0</v>
      </c>
      <c r="F179" s="366">
        <v>0</v>
      </c>
      <c r="G179" s="366">
        <v>0</v>
      </c>
      <c r="H179" s="366">
        <v>0</v>
      </c>
      <c r="I179" s="366">
        <v>0</v>
      </c>
      <c r="J179" s="366">
        <v>0</v>
      </c>
      <c r="K179" s="366">
        <v>0</v>
      </c>
      <c r="L179" s="366">
        <v>0</v>
      </c>
      <c r="M179" s="366">
        <v>0</v>
      </c>
      <c r="N179" s="366">
        <v>0</v>
      </c>
      <c r="O179" s="366">
        <v>0</v>
      </c>
      <c r="P179" s="366">
        <v>0</v>
      </c>
      <c r="Q179" s="366">
        <v>0</v>
      </c>
      <c r="R179" s="366">
        <v>0</v>
      </c>
      <c r="S179" s="366">
        <v>0</v>
      </c>
      <c r="T179" s="366">
        <v>0</v>
      </c>
    </row>
    <row r="180" spans="1:20" ht="13.5" thickBot="1" x14ac:dyDescent="0.25">
      <c r="A180" s="1100"/>
      <c r="B180" s="704" t="s">
        <v>104</v>
      </c>
      <c r="C180" s="710">
        <v>13091458.290989941</v>
      </c>
      <c r="D180" s="710">
        <v>436766.12699999998</v>
      </c>
      <c r="E180" s="710">
        <v>1456.4</v>
      </c>
      <c r="F180" s="710">
        <v>0</v>
      </c>
      <c r="G180" s="710">
        <v>0</v>
      </c>
      <c r="H180" s="710">
        <v>62410.362999999998</v>
      </c>
      <c r="I180" s="710">
        <v>0</v>
      </c>
      <c r="J180" s="710">
        <v>516805.24</v>
      </c>
      <c r="K180" s="710">
        <v>5627528.0222399486</v>
      </c>
      <c r="L180" s="710">
        <v>0</v>
      </c>
      <c r="M180" s="710">
        <v>153.4</v>
      </c>
      <c r="N180" s="710">
        <v>154.07499999999999</v>
      </c>
      <c r="O180" s="710">
        <v>5345.5</v>
      </c>
      <c r="P180" s="710">
        <v>0</v>
      </c>
      <c r="Q180" s="710">
        <v>242162.54344999918</v>
      </c>
      <c r="R180" s="710">
        <v>76499.854999999996</v>
      </c>
      <c r="S180" s="710">
        <v>0</v>
      </c>
      <c r="T180" s="710">
        <v>20060739.816679887</v>
      </c>
    </row>
    <row r="181" spans="1:20" x14ac:dyDescent="0.2">
      <c r="A181" s="1098" t="s">
        <v>1883</v>
      </c>
      <c r="B181" s="359" t="s">
        <v>96</v>
      </c>
      <c r="C181" s="362">
        <v>8945031.2344641592</v>
      </c>
      <c r="D181" s="362">
        <v>0</v>
      </c>
      <c r="E181" s="362">
        <v>0</v>
      </c>
      <c r="F181" s="362">
        <v>0</v>
      </c>
      <c r="G181" s="362">
        <v>0</v>
      </c>
      <c r="H181" s="362">
        <v>1307388.2708337121</v>
      </c>
      <c r="I181" s="362">
        <v>0</v>
      </c>
      <c r="J181" s="362">
        <v>0</v>
      </c>
      <c r="K181" s="362">
        <v>8578300.7864064705</v>
      </c>
      <c r="L181" s="362">
        <v>0</v>
      </c>
      <c r="M181" s="362">
        <v>0</v>
      </c>
      <c r="N181" s="362">
        <v>0</v>
      </c>
      <c r="O181" s="362">
        <v>0</v>
      </c>
      <c r="P181" s="362">
        <v>0</v>
      </c>
      <c r="Q181" s="362">
        <v>5586.2357899999997</v>
      </c>
      <c r="R181" s="362">
        <v>100.523</v>
      </c>
      <c r="S181" s="362">
        <v>0</v>
      </c>
      <c r="T181" s="362">
        <v>18836407.050494343</v>
      </c>
    </row>
    <row r="182" spans="1:20" x14ac:dyDescent="0.2">
      <c r="A182" s="1099"/>
      <c r="B182" s="360" t="s">
        <v>97</v>
      </c>
      <c r="C182" s="366">
        <v>9118961.5620204303</v>
      </c>
      <c r="D182" s="366">
        <v>198745.72696383999</v>
      </c>
      <c r="E182" s="366">
        <v>0</v>
      </c>
      <c r="F182" s="366">
        <v>0</v>
      </c>
      <c r="G182" s="366">
        <v>0</v>
      </c>
      <c r="H182" s="366">
        <v>5482.4369920000008</v>
      </c>
      <c r="I182" s="366">
        <v>0</v>
      </c>
      <c r="J182" s="366">
        <v>0</v>
      </c>
      <c r="K182" s="366">
        <v>7199735.4611351555</v>
      </c>
      <c r="L182" s="366">
        <v>1639542.9092581118</v>
      </c>
      <c r="M182" s="366">
        <v>0</v>
      </c>
      <c r="N182" s="366">
        <v>0</v>
      </c>
      <c r="O182" s="366">
        <v>0</v>
      </c>
      <c r="P182" s="366">
        <v>0</v>
      </c>
      <c r="Q182" s="366">
        <v>559260.67310000001</v>
      </c>
      <c r="R182" s="366">
        <v>1366544.3763761732</v>
      </c>
      <c r="S182" s="366">
        <v>0</v>
      </c>
      <c r="T182" s="366">
        <v>20088273.145845711</v>
      </c>
    </row>
    <row r="183" spans="1:20" x14ac:dyDescent="0.2">
      <c r="A183" s="1099"/>
      <c r="B183" s="360" t="s">
        <v>98</v>
      </c>
      <c r="C183" s="366">
        <v>5715189.8508069031</v>
      </c>
      <c r="D183" s="366">
        <v>0</v>
      </c>
      <c r="E183" s="366">
        <v>0</v>
      </c>
      <c r="F183" s="366">
        <v>0</v>
      </c>
      <c r="G183" s="366">
        <v>0</v>
      </c>
      <c r="H183" s="366">
        <v>95378.568900000013</v>
      </c>
      <c r="I183" s="366">
        <v>0</v>
      </c>
      <c r="J183" s="366">
        <v>0</v>
      </c>
      <c r="K183" s="366">
        <v>1242120.0662450001</v>
      </c>
      <c r="L183" s="366">
        <v>0</v>
      </c>
      <c r="M183" s="366">
        <v>0</v>
      </c>
      <c r="N183" s="366">
        <v>0</v>
      </c>
      <c r="O183" s="366">
        <v>0</v>
      </c>
      <c r="P183" s="366">
        <v>0</v>
      </c>
      <c r="Q183" s="366">
        <v>31563.580619999997</v>
      </c>
      <c r="R183" s="366">
        <v>0</v>
      </c>
      <c r="S183" s="366">
        <v>0</v>
      </c>
      <c r="T183" s="366">
        <v>7084252.0665719034</v>
      </c>
    </row>
    <row r="184" spans="1:20" x14ac:dyDescent="0.2">
      <c r="A184" s="1099"/>
      <c r="B184" s="360" t="s">
        <v>99</v>
      </c>
      <c r="C184" s="366">
        <v>557398.88814120006</v>
      </c>
      <c r="D184" s="366">
        <v>0</v>
      </c>
      <c r="E184" s="366">
        <v>0</v>
      </c>
      <c r="F184" s="366">
        <v>0</v>
      </c>
      <c r="G184" s="366">
        <v>0</v>
      </c>
      <c r="H184" s="366">
        <v>0</v>
      </c>
      <c r="I184" s="366">
        <v>0</v>
      </c>
      <c r="J184" s="366">
        <v>0</v>
      </c>
      <c r="K184" s="366">
        <v>0</v>
      </c>
      <c r="L184" s="366">
        <v>0</v>
      </c>
      <c r="M184" s="366">
        <v>0</v>
      </c>
      <c r="N184" s="366">
        <v>0</v>
      </c>
      <c r="O184" s="366">
        <v>0</v>
      </c>
      <c r="P184" s="366">
        <v>0</v>
      </c>
      <c r="Q184" s="366">
        <v>0</v>
      </c>
      <c r="R184" s="366">
        <v>0</v>
      </c>
      <c r="S184" s="366">
        <v>0</v>
      </c>
      <c r="T184" s="366">
        <v>557398.88814120006</v>
      </c>
    </row>
    <row r="185" spans="1:20" x14ac:dyDescent="0.2">
      <c r="A185" s="1099"/>
      <c r="B185" s="360" t="s">
        <v>100</v>
      </c>
      <c r="C185" s="366">
        <v>16435.846849900001</v>
      </c>
      <c r="D185" s="366">
        <v>0</v>
      </c>
      <c r="E185" s="366">
        <v>0</v>
      </c>
      <c r="F185" s="366">
        <v>0</v>
      </c>
      <c r="G185" s="366">
        <v>0</v>
      </c>
      <c r="H185" s="366">
        <v>0</v>
      </c>
      <c r="I185" s="366">
        <v>0</v>
      </c>
      <c r="J185" s="366">
        <v>0</v>
      </c>
      <c r="K185" s="366">
        <v>0</v>
      </c>
      <c r="L185" s="366">
        <v>0</v>
      </c>
      <c r="M185" s="366">
        <v>0</v>
      </c>
      <c r="N185" s="366">
        <v>0</v>
      </c>
      <c r="O185" s="366">
        <v>0</v>
      </c>
      <c r="P185" s="366">
        <v>0</v>
      </c>
      <c r="Q185" s="366">
        <v>0</v>
      </c>
      <c r="R185" s="366">
        <v>0</v>
      </c>
      <c r="S185" s="366">
        <v>0</v>
      </c>
      <c r="T185" s="366">
        <v>16435.846849900001</v>
      </c>
    </row>
    <row r="186" spans="1:20" x14ac:dyDescent="0.2">
      <c r="A186" s="1099"/>
      <c r="B186" s="900" t="s">
        <v>101</v>
      </c>
      <c r="C186" s="366">
        <v>0</v>
      </c>
      <c r="D186" s="366">
        <v>0</v>
      </c>
      <c r="E186" s="366">
        <v>0</v>
      </c>
      <c r="F186" s="366">
        <v>0</v>
      </c>
      <c r="G186" s="366">
        <v>0</v>
      </c>
      <c r="H186" s="366">
        <v>0</v>
      </c>
      <c r="I186" s="366">
        <v>0</v>
      </c>
      <c r="J186" s="366">
        <v>0</v>
      </c>
      <c r="K186" s="366">
        <v>0</v>
      </c>
      <c r="L186" s="366">
        <v>0</v>
      </c>
      <c r="M186" s="366">
        <v>0</v>
      </c>
      <c r="N186" s="366">
        <v>0</v>
      </c>
      <c r="O186" s="366">
        <v>0</v>
      </c>
      <c r="P186" s="366">
        <v>0</v>
      </c>
      <c r="Q186" s="366">
        <v>0</v>
      </c>
      <c r="R186" s="366">
        <v>0</v>
      </c>
      <c r="S186" s="366">
        <v>0</v>
      </c>
      <c r="T186" s="366">
        <v>0</v>
      </c>
    </row>
    <row r="187" spans="1:20" x14ac:dyDescent="0.2">
      <c r="A187" s="1099"/>
      <c r="B187" s="360" t="s">
        <v>102</v>
      </c>
      <c r="C187" s="366">
        <v>0</v>
      </c>
      <c r="D187" s="366">
        <v>0</v>
      </c>
      <c r="E187" s="366">
        <v>0</v>
      </c>
      <c r="F187" s="366">
        <v>0</v>
      </c>
      <c r="G187" s="366">
        <v>0</v>
      </c>
      <c r="H187" s="366">
        <v>0</v>
      </c>
      <c r="I187" s="366">
        <v>0</v>
      </c>
      <c r="J187" s="366">
        <v>0</v>
      </c>
      <c r="K187" s="366">
        <v>0</v>
      </c>
      <c r="L187" s="366">
        <v>0</v>
      </c>
      <c r="M187" s="366">
        <v>0</v>
      </c>
      <c r="N187" s="366">
        <v>0</v>
      </c>
      <c r="O187" s="366">
        <v>0</v>
      </c>
      <c r="P187" s="366">
        <v>0</v>
      </c>
      <c r="Q187" s="366">
        <v>0</v>
      </c>
      <c r="R187" s="366">
        <v>0</v>
      </c>
      <c r="S187" s="366">
        <v>0</v>
      </c>
      <c r="T187" s="366">
        <v>0</v>
      </c>
    </row>
    <row r="188" spans="1:20" s="785" customFormat="1" x14ac:dyDescent="0.2">
      <c r="A188" s="1099"/>
      <c r="B188" s="360" t="s">
        <v>103</v>
      </c>
      <c r="C188" s="366">
        <v>0</v>
      </c>
      <c r="D188" s="366">
        <v>0</v>
      </c>
      <c r="E188" s="366">
        <v>0</v>
      </c>
      <c r="F188" s="366">
        <v>0</v>
      </c>
      <c r="G188" s="366">
        <v>0</v>
      </c>
      <c r="H188" s="366">
        <v>0</v>
      </c>
      <c r="I188" s="366">
        <v>0</v>
      </c>
      <c r="J188" s="366">
        <v>0</v>
      </c>
      <c r="K188" s="366">
        <v>0</v>
      </c>
      <c r="L188" s="366">
        <v>0</v>
      </c>
      <c r="M188" s="366">
        <v>0</v>
      </c>
      <c r="N188" s="366">
        <v>0</v>
      </c>
      <c r="O188" s="366">
        <v>0</v>
      </c>
      <c r="P188" s="366">
        <v>0</v>
      </c>
      <c r="Q188" s="366">
        <v>0</v>
      </c>
      <c r="R188" s="366">
        <v>0</v>
      </c>
      <c r="S188" s="366">
        <v>0</v>
      </c>
      <c r="T188" s="366">
        <v>0</v>
      </c>
    </row>
    <row r="189" spans="1:20" s="785" customFormat="1" x14ac:dyDescent="0.2">
      <c r="A189" s="1099"/>
      <c r="B189" s="1206" t="s">
        <v>2190</v>
      </c>
      <c r="C189" s="366">
        <v>0</v>
      </c>
      <c r="D189" s="366">
        <v>0</v>
      </c>
      <c r="E189" s="366">
        <v>0</v>
      </c>
      <c r="F189" s="366">
        <v>0</v>
      </c>
      <c r="G189" s="366">
        <v>0</v>
      </c>
      <c r="H189" s="366">
        <v>0</v>
      </c>
      <c r="I189" s="366">
        <v>0</v>
      </c>
      <c r="J189" s="366">
        <v>0</v>
      </c>
      <c r="K189" s="366">
        <v>0</v>
      </c>
      <c r="L189" s="366">
        <v>0</v>
      </c>
      <c r="M189" s="366">
        <v>0</v>
      </c>
      <c r="N189" s="366">
        <v>0</v>
      </c>
      <c r="O189" s="366">
        <v>0</v>
      </c>
      <c r="P189" s="366">
        <v>0</v>
      </c>
      <c r="Q189" s="366">
        <v>0</v>
      </c>
      <c r="R189" s="366">
        <v>0</v>
      </c>
      <c r="S189" s="366">
        <v>0</v>
      </c>
      <c r="T189" s="366">
        <v>0</v>
      </c>
    </row>
    <row r="190" spans="1:20" ht="13.5" thickBot="1" x14ac:dyDescent="0.25">
      <c r="A190" s="1100"/>
      <c r="B190" s="704" t="s">
        <v>104</v>
      </c>
      <c r="C190" s="710">
        <v>24353017.382282592</v>
      </c>
      <c r="D190" s="710">
        <v>198745.72696383999</v>
      </c>
      <c r="E190" s="710">
        <v>0</v>
      </c>
      <c r="F190" s="710">
        <v>0</v>
      </c>
      <c r="G190" s="710">
        <v>0</v>
      </c>
      <c r="H190" s="710">
        <v>1408249.2767257122</v>
      </c>
      <c r="I190" s="710">
        <v>0</v>
      </c>
      <c r="J190" s="710">
        <v>0</v>
      </c>
      <c r="K190" s="710">
        <v>17020156.313786626</v>
      </c>
      <c r="L190" s="710">
        <v>1639542.9092581118</v>
      </c>
      <c r="M190" s="710">
        <v>0</v>
      </c>
      <c r="N190" s="710">
        <v>0</v>
      </c>
      <c r="O190" s="710">
        <v>0</v>
      </c>
      <c r="P190" s="710">
        <v>0</v>
      </c>
      <c r="Q190" s="710">
        <v>596410.48950999998</v>
      </c>
      <c r="R190" s="710">
        <v>1366644.8993761733</v>
      </c>
      <c r="S190" s="710">
        <v>0</v>
      </c>
      <c r="T190" s="710">
        <v>46582766.997903056</v>
      </c>
    </row>
    <row r="191" spans="1:20" x14ac:dyDescent="0.2">
      <c r="A191" s="1098" t="s">
        <v>1244</v>
      </c>
      <c r="B191" s="359" t="s">
        <v>96</v>
      </c>
      <c r="C191" s="362">
        <v>3677790.2969999998</v>
      </c>
      <c r="D191" s="362">
        <v>0</v>
      </c>
      <c r="E191" s="362">
        <v>0</v>
      </c>
      <c r="F191" s="362">
        <v>0</v>
      </c>
      <c r="G191" s="362">
        <v>0</v>
      </c>
      <c r="H191" s="362">
        <v>0</v>
      </c>
      <c r="I191" s="362">
        <v>33876.840970000041</v>
      </c>
      <c r="J191" s="362">
        <v>33876.840970000041</v>
      </c>
      <c r="K191" s="362">
        <v>0</v>
      </c>
      <c r="L191" s="362">
        <v>0</v>
      </c>
      <c r="M191" s="362">
        <v>0</v>
      </c>
      <c r="N191" s="362">
        <v>0</v>
      </c>
      <c r="O191" s="362">
        <v>1745.2201899999995</v>
      </c>
      <c r="P191" s="362">
        <v>1745.2201899999995</v>
      </c>
      <c r="Q191" s="362">
        <v>1745.2201899999995</v>
      </c>
      <c r="R191" s="362">
        <v>0</v>
      </c>
      <c r="S191" s="362">
        <v>0</v>
      </c>
      <c r="T191" s="362">
        <v>3750779.6395099997</v>
      </c>
    </row>
    <row r="192" spans="1:20" x14ac:dyDescent="0.2">
      <c r="A192" s="1099"/>
      <c r="B192" s="360" t="s">
        <v>97</v>
      </c>
      <c r="C192" s="366">
        <v>692758.92179817916</v>
      </c>
      <c r="D192" s="366">
        <v>522584.02566537895</v>
      </c>
      <c r="E192" s="366">
        <v>0</v>
      </c>
      <c r="F192" s="366">
        <v>0</v>
      </c>
      <c r="G192" s="366">
        <v>0</v>
      </c>
      <c r="H192" s="366">
        <v>20.872600000000013</v>
      </c>
      <c r="I192" s="366">
        <v>0</v>
      </c>
      <c r="J192" s="366">
        <v>0</v>
      </c>
      <c r="K192" s="366">
        <v>600354.2195481786</v>
      </c>
      <c r="L192" s="366">
        <v>543123.89654818049</v>
      </c>
      <c r="M192" s="366">
        <v>0</v>
      </c>
      <c r="N192" s="366">
        <v>0</v>
      </c>
      <c r="O192" s="366">
        <v>0</v>
      </c>
      <c r="P192" s="366">
        <v>0</v>
      </c>
      <c r="Q192" s="366">
        <v>0</v>
      </c>
      <c r="R192" s="366">
        <v>31643.21</v>
      </c>
      <c r="S192" s="366">
        <v>0</v>
      </c>
      <c r="T192" s="366">
        <v>2390485.1461599171</v>
      </c>
    </row>
    <row r="193" spans="1:20" x14ac:dyDescent="0.2">
      <c r="A193" s="1099"/>
      <c r="B193" s="360" t="s">
        <v>98</v>
      </c>
      <c r="C193" s="366">
        <v>1491511.1629999999</v>
      </c>
      <c r="D193" s="366">
        <v>0</v>
      </c>
      <c r="E193" s="366">
        <v>0</v>
      </c>
      <c r="F193" s="366">
        <v>0</v>
      </c>
      <c r="G193" s="366">
        <v>0</v>
      </c>
      <c r="H193" s="366">
        <v>0</v>
      </c>
      <c r="I193" s="366">
        <v>244685.2812500085</v>
      </c>
      <c r="J193" s="366">
        <v>244685.2812500085</v>
      </c>
      <c r="K193" s="366">
        <v>0</v>
      </c>
      <c r="L193" s="366">
        <v>0</v>
      </c>
      <c r="M193" s="366">
        <v>0</v>
      </c>
      <c r="N193" s="366">
        <v>0</v>
      </c>
      <c r="O193" s="366">
        <v>53147.779310000617</v>
      </c>
      <c r="P193" s="366">
        <v>53147.779310000617</v>
      </c>
      <c r="Q193" s="366">
        <v>53147.779310000617</v>
      </c>
      <c r="R193" s="366">
        <v>0</v>
      </c>
      <c r="S193" s="366">
        <v>0</v>
      </c>
      <c r="T193" s="366">
        <v>2140325.0634300187</v>
      </c>
    </row>
    <row r="194" spans="1:20" x14ac:dyDescent="0.2">
      <c r="A194" s="1099"/>
      <c r="B194" s="360" t="s">
        <v>99</v>
      </c>
      <c r="C194" s="366">
        <v>5581.73</v>
      </c>
      <c r="D194" s="366">
        <v>0</v>
      </c>
      <c r="E194" s="366">
        <v>0</v>
      </c>
      <c r="F194" s="366">
        <v>0</v>
      </c>
      <c r="G194" s="366">
        <v>0</v>
      </c>
      <c r="H194" s="366">
        <v>0</v>
      </c>
      <c r="I194" s="366">
        <v>0</v>
      </c>
      <c r="J194" s="366">
        <v>0</v>
      </c>
      <c r="K194" s="366">
        <v>0</v>
      </c>
      <c r="L194" s="366">
        <v>0</v>
      </c>
      <c r="M194" s="366">
        <v>0</v>
      </c>
      <c r="N194" s="366">
        <v>0</v>
      </c>
      <c r="O194" s="366">
        <v>0</v>
      </c>
      <c r="P194" s="366">
        <v>0</v>
      </c>
      <c r="Q194" s="366">
        <v>0</v>
      </c>
      <c r="R194" s="366">
        <v>0</v>
      </c>
      <c r="S194" s="366">
        <v>0</v>
      </c>
      <c r="T194" s="366">
        <v>5581.73</v>
      </c>
    </row>
    <row r="195" spans="1:20" x14ac:dyDescent="0.2">
      <c r="A195" s="1099"/>
      <c r="B195" s="360" t="s">
        <v>100</v>
      </c>
      <c r="C195" s="366">
        <v>65414.834885532757</v>
      </c>
      <c r="D195" s="366">
        <v>11153.467027311957</v>
      </c>
      <c r="E195" s="366">
        <v>0</v>
      </c>
      <c r="F195" s="366">
        <v>0</v>
      </c>
      <c r="G195" s="366">
        <v>96078.770579999997</v>
      </c>
      <c r="H195" s="366">
        <v>0</v>
      </c>
      <c r="I195" s="366">
        <v>0</v>
      </c>
      <c r="J195" s="366">
        <v>0</v>
      </c>
      <c r="K195" s="366">
        <v>21600.069779528007</v>
      </c>
      <c r="L195" s="366">
        <v>23772.522614683956</v>
      </c>
      <c r="M195" s="366">
        <v>0</v>
      </c>
      <c r="N195" s="366">
        <v>0</v>
      </c>
      <c r="O195" s="366">
        <v>0</v>
      </c>
      <c r="P195" s="366">
        <v>0</v>
      </c>
      <c r="Q195" s="366">
        <v>0</v>
      </c>
      <c r="R195" s="366">
        <v>1459.9945463999998</v>
      </c>
      <c r="S195" s="366">
        <v>0</v>
      </c>
      <c r="T195" s="366">
        <v>219479.65943345669</v>
      </c>
    </row>
    <row r="196" spans="1:20" x14ac:dyDescent="0.2">
      <c r="A196" s="1099"/>
      <c r="B196" s="900" t="s">
        <v>101</v>
      </c>
      <c r="C196" s="366">
        <v>0</v>
      </c>
      <c r="D196" s="366">
        <v>0</v>
      </c>
      <c r="E196" s="366">
        <v>0</v>
      </c>
      <c r="F196" s="366">
        <v>0</v>
      </c>
      <c r="G196" s="366">
        <v>0</v>
      </c>
      <c r="H196" s="366">
        <v>0</v>
      </c>
      <c r="I196" s="366">
        <v>0</v>
      </c>
      <c r="J196" s="366">
        <v>0</v>
      </c>
      <c r="K196" s="366">
        <v>0</v>
      </c>
      <c r="L196" s="366">
        <v>0</v>
      </c>
      <c r="M196" s="366">
        <v>0</v>
      </c>
      <c r="N196" s="366">
        <v>0</v>
      </c>
      <c r="O196" s="366">
        <v>0</v>
      </c>
      <c r="P196" s="366">
        <v>0</v>
      </c>
      <c r="Q196" s="366">
        <v>0</v>
      </c>
      <c r="R196" s="366">
        <v>0</v>
      </c>
      <c r="S196" s="366">
        <v>0</v>
      </c>
      <c r="T196" s="366">
        <v>0</v>
      </c>
    </row>
    <row r="197" spans="1:20" x14ac:dyDescent="0.2">
      <c r="A197" s="1099"/>
      <c r="B197" s="360" t="s">
        <v>102</v>
      </c>
      <c r="C197" s="366">
        <v>0</v>
      </c>
      <c r="D197" s="366">
        <v>0</v>
      </c>
      <c r="E197" s="366">
        <v>0</v>
      </c>
      <c r="F197" s="366">
        <v>0</v>
      </c>
      <c r="G197" s="366">
        <v>0</v>
      </c>
      <c r="H197" s="366">
        <v>0</v>
      </c>
      <c r="I197" s="366">
        <v>0</v>
      </c>
      <c r="J197" s="366">
        <v>0</v>
      </c>
      <c r="K197" s="366">
        <v>0</v>
      </c>
      <c r="L197" s="366">
        <v>0</v>
      </c>
      <c r="M197" s="366">
        <v>0</v>
      </c>
      <c r="N197" s="366">
        <v>0</v>
      </c>
      <c r="O197" s="366">
        <v>0</v>
      </c>
      <c r="P197" s="366">
        <v>0</v>
      </c>
      <c r="Q197" s="366">
        <v>0</v>
      </c>
      <c r="R197" s="366">
        <v>0</v>
      </c>
      <c r="S197" s="366">
        <v>0</v>
      </c>
      <c r="T197" s="366">
        <v>0</v>
      </c>
    </row>
    <row r="198" spans="1:20" s="785" customFormat="1" x14ac:dyDescent="0.2">
      <c r="A198" s="1099"/>
      <c r="B198" s="360" t="s">
        <v>103</v>
      </c>
      <c r="C198" s="366">
        <v>284.53491999999972</v>
      </c>
      <c r="D198" s="366">
        <v>0</v>
      </c>
      <c r="E198" s="366">
        <v>0</v>
      </c>
      <c r="F198" s="366">
        <v>0</v>
      </c>
      <c r="G198" s="366">
        <v>1354.5076299999998</v>
      </c>
      <c r="H198" s="366">
        <v>0</v>
      </c>
      <c r="I198" s="366">
        <v>0</v>
      </c>
      <c r="J198" s="366">
        <v>0</v>
      </c>
      <c r="K198" s="366">
        <v>0</v>
      </c>
      <c r="L198" s="366">
        <v>0</v>
      </c>
      <c r="M198" s="366">
        <v>0</v>
      </c>
      <c r="N198" s="366">
        <v>0</v>
      </c>
      <c r="O198" s="366">
        <v>0</v>
      </c>
      <c r="P198" s="366">
        <v>0</v>
      </c>
      <c r="Q198" s="366">
        <v>0</v>
      </c>
      <c r="R198" s="366">
        <v>0</v>
      </c>
      <c r="S198" s="366">
        <v>0</v>
      </c>
      <c r="T198" s="366">
        <v>1639.0425499999997</v>
      </c>
    </row>
    <row r="199" spans="1:20" s="785" customFormat="1" x14ac:dyDescent="0.2">
      <c r="A199" s="1099"/>
      <c r="B199" s="1206" t="s">
        <v>2190</v>
      </c>
      <c r="C199" s="366">
        <v>0</v>
      </c>
      <c r="D199" s="366">
        <v>0</v>
      </c>
      <c r="E199" s="366">
        <v>0</v>
      </c>
      <c r="F199" s="366">
        <v>0</v>
      </c>
      <c r="G199" s="366">
        <v>0</v>
      </c>
      <c r="H199" s="366">
        <v>0</v>
      </c>
      <c r="I199" s="366">
        <v>0</v>
      </c>
      <c r="J199" s="366">
        <v>0</v>
      </c>
      <c r="K199" s="366">
        <v>0</v>
      </c>
      <c r="L199" s="366">
        <v>0</v>
      </c>
      <c r="M199" s="366">
        <v>0</v>
      </c>
      <c r="N199" s="366">
        <v>0</v>
      </c>
      <c r="O199" s="366">
        <v>0</v>
      </c>
      <c r="P199" s="366">
        <v>0</v>
      </c>
      <c r="Q199" s="366">
        <v>0</v>
      </c>
      <c r="R199" s="366">
        <v>0</v>
      </c>
      <c r="S199" s="366">
        <v>0</v>
      </c>
      <c r="T199" s="366">
        <v>0</v>
      </c>
    </row>
    <row r="200" spans="1:20" ht="13.5" thickBot="1" x14ac:dyDescent="0.25">
      <c r="A200" s="1100"/>
      <c r="B200" s="704" t="s">
        <v>104</v>
      </c>
      <c r="C200" s="710">
        <v>5933341.4816037118</v>
      </c>
      <c r="D200" s="710">
        <v>533737.49269269092</v>
      </c>
      <c r="E200" s="710">
        <v>0</v>
      </c>
      <c r="F200" s="710">
        <v>0</v>
      </c>
      <c r="G200" s="710">
        <v>97433.278209999989</v>
      </c>
      <c r="H200" s="710">
        <v>20.872600000000013</v>
      </c>
      <c r="I200" s="710">
        <v>278562.12222000852</v>
      </c>
      <c r="J200" s="710">
        <v>278562.12222000852</v>
      </c>
      <c r="K200" s="710">
        <v>621954.28932770656</v>
      </c>
      <c r="L200" s="710">
        <v>566896.41916286445</v>
      </c>
      <c r="M200" s="710">
        <v>0</v>
      </c>
      <c r="N200" s="710">
        <v>0</v>
      </c>
      <c r="O200" s="710">
        <v>54892.999500000617</v>
      </c>
      <c r="P200" s="710">
        <v>54892.999500000617</v>
      </c>
      <c r="Q200" s="710">
        <v>54892.999500000617</v>
      </c>
      <c r="R200" s="710">
        <v>33103.204546399997</v>
      </c>
      <c r="S200" s="710">
        <v>0</v>
      </c>
      <c r="T200" s="710">
        <v>8508290.2810833938</v>
      </c>
    </row>
    <row r="201" spans="1:20" x14ac:dyDescent="0.2">
      <c r="A201" s="1098" t="s">
        <v>1884</v>
      </c>
      <c r="B201" s="359" t="s">
        <v>96</v>
      </c>
      <c r="C201" s="362">
        <v>536681.99424000003</v>
      </c>
      <c r="D201" s="362">
        <v>0</v>
      </c>
      <c r="E201" s="362">
        <v>0</v>
      </c>
      <c r="F201" s="362">
        <v>0</v>
      </c>
      <c r="G201" s="362">
        <v>0</v>
      </c>
      <c r="H201" s="362">
        <v>0</v>
      </c>
      <c r="I201" s="362">
        <v>0</v>
      </c>
      <c r="J201" s="362">
        <v>0</v>
      </c>
      <c r="K201" s="362">
        <v>0</v>
      </c>
      <c r="L201" s="362">
        <v>0</v>
      </c>
      <c r="M201" s="362">
        <v>0</v>
      </c>
      <c r="N201" s="362">
        <v>0</v>
      </c>
      <c r="O201" s="362">
        <v>0</v>
      </c>
      <c r="P201" s="362">
        <v>0</v>
      </c>
      <c r="Q201" s="362">
        <v>0</v>
      </c>
      <c r="R201" s="362">
        <v>0</v>
      </c>
      <c r="S201" s="362">
        <v>0</v>
      </c>
      <c r="T201" s="362">
        <v>536681.99424000003</v>
      </c>
    </row>
    <row r="202" spans="1:20" x14ac:dyDescent="0.2">
      <c r="A202" s="1099"/>
      <c r="B202" s="360" t="s">
        <v>97</v>
      </c>
      <c r="C202" s="366">
        <v>297721.53100000002</v>
      </c>
      <c r="D202" s="366">
        <v>136431.54</v>
      </c>
      <c r="E202" s="366">
        <v>0</v>
      </c>
      <c r="F202" s="366">
        <v>0</v>
      </c>
      <c r="G202" s="366">
        <v>0</v>
      </c>
      <c r="H202" s="366">
        <v>0</v>
      </c>
      <c r="I202" s="366">
        <v>0</v>
      </c>
      <c r="J202" s="366">
        <v>0</v>
      </c>
      <c r="K202" s="366">
        <v>136431.54</v>
      </c>
      <c r="L202" s="366">
        <v>0</v>
      </c>
      <c r="M202" s="366">
        <v>0</v>
      </c>
      <c r="N202" s="366">
        <v>0</v>
      </c>
      <c r="O202" s="366">
        <v>0</v>
      </c>
      <c r="P202" s="366">
        <v>0</v>
      </c>
      <c r="Q202" s="366">
        <v>147.6</v>
      </c>
      <c r="R202" s="366">
        <v>22440</v>
      </c>
      <c r="S202" s="366">
        <v>178720.04500000001</v>
      </c>
      <c r="T202" s="366">
        <v>771892.25600000005</v>
      </c>
    </row>
    <row r="203" spans="1:20" x14ac:dyDescent="0.2">
      <c r="A203" s="1099"/>
      <c r="B203" s="360" t="s">
        <v>98</v>
      </c>
      <c r="C203" s="366">
        <v>3960344.2705666679</v>
      </c>
      <c r="D203" s="366">
        <v>0</v>
      </c>
      <c r="E203" s="366">
        <v>0</v>
      </c>
      <c r="F203" s="366">
        <v>0</v>
      </c>
      <c r="G203" s="366">
        <v>0</v>
      </c>
      <c r="H203" s="366">
        <v>0</v>
      </c>
      <c r="I203" s="366">
        <v>0</v>
      </c>
      <c r="J203" s="366">
        <v>0</v>
      </c>
      <c r="K203" s="366">
        <v>0</v>
      </c>
      <c r="L203" s="366">
        <v>0</v>
      </c>
      <c r="M203" s="366">
        <v>0</v>
      </c>
      <c r="N203" s="366">
        <v>0</v>
      </c>
      <c r="O203" s="366">
        <v>0</v>
      </c>
      <c r="P203" s="366">
        <v>0</v>
      </c>
      <c r="Q203" s="366">
        <v>0</v>
      </c>
      <c r="R203" s="366">
        <v>0</v>
      </c>
      <c r="S203" s="366">
        <v>0</v>
      </c>
      <c r="T203" s="366">
        <v>3960344.2705666679</v>
      </c>
    </row>
    <row r="204" spans="1:20" x14ac:dyDescent="0.2">
      <c r="A204" s="1099"/>
      <c r="B204" s="360" t="s">
        <v>99</v>
      </c>
      <c r="C204" s="366">
        <v>0</v>
      </c>
      <c r="D204" s="366">
        <v>0</v>
      </c>
      <c r="E204" s="366">
        <v>0</v>
      </c>
      <c r="F204" s="366">
        <v>0</v>
      </c>
      <c r="G204" s="366">
        <v>0</v>
      </c>
      <c r="H204" s="366">
        <v>0</v>
      </c>
      <c r="I204" s="366">
        <v>0</v>
      </c>
      <c r="J204" s="366">
        <v>0</v>
      </c>
      <c r="K204" s="366">
        <v>0</v>
      </c>
      <c r="L204" s="366">
        <v>0</v>
      </c>
      <c r="M204" s="366">
        <v>0</v>
      </c>
      <c r="N204" s="366">
        <v>0</v>
      </c>
      <c r="O204" s="366">
        <v>0</v>
      </c>
      <c r="P204" s="366">
        <v>0</v>
      </c>
      <c r="Q204" s="366">
        <v>0</v>
      </c>
      <c r="R204" s="366">
        <v>0</v>
      </c>
      <c r="S204" s="366">
        <v>0</v>
      </c>
      <c r="T204" s="366">
        <v>0</v>
      </c>
    </row>
    <row r="205" spans="1:20" x14ac:dyDescent="0.2">
      <c r="A205" s="1099"/>
      <c r="B205" s="360" t="s">
        <v>100</v>
      </c>
      <c r="C205" s="366">
        <v>0</v>
      </c>
      <c r="D205" s="366">
        <v>0</v>
      </c>
      <c r="E205" s="366">
        <v>0</v>
      </c>
      <c r="F205" s="366">
        <v>0</v>
      </c>
      <c r="G205" s="366">
        <v>0</v>
      </c>
      <c r="H205" s="366">
        <v>0</v>
      </c>
      <c r="I205" s="366">
        <v>0</v>
      </c>
      <c r="J205" s="366">
        <v>0</v>
      </c>
      <c r="K205" s="366">
        <v>0</v>
      </c>
      <c r="L205" s="366">
        <v>0</v>
      </c>
      <c r="M205" s="366">
        <v>0</v>
      </c>
      <c r="N205" s="366">
        <v>0</v>
      </c>
      <c r="O205" s="366">
        <v>0</v>
      </c>
      <c r="P205" s="366">
        <v>0</v>
      </c>
      <c r="Q205" s="366">
        <v>0</v>
      </c>
      <c r="R205" s="366">
        <v>0</v>
      </c>
      <c r="S205" s="366">
        <v>0</v>
      </c>
      <c r="T205" s="366">
        <v>0</v>
      </c>
    </row>
    <row r="206" spans="1:20" x14ac:dyDescent="0.2">
      <c r="A206" s="1099"/>
      <c r="B206" s="900" t="s">
        <v>101</v>
      </c>
      <c r="C206" s="366">
        <v>0</v>
      </c>
      <c r="D206" s="366">
        <v>0</v>
      </c>
      <c r="E206" s="366">
        <v>0</v>
      </c>
      <c r="F206" s="366">
        <v>0</v>
      </c>
      <c r="G206" s="366">
        <v>0</v>
      </c>
      <c r="H206" s="366">
        <v>0</v>
      </c>
      <c r="I206" s="366">
        <v>0</v>
      </c>
      <c r="J206" s="366">
        <v>0</v>
      </c>
      <c r="K206" s="366">
        <v>0</v>
      </c>
      <c r="L206" s="366">
        <v>0</v>
      </c>
      <c r="M206" s="366">
        <v>0</v>
      </c>
      <c r="N206" s="366">
        <v>0</v>
      </c>
      <c r="O206" s="366">
        <v>0</v>
      </c>
      <c r="P206" s="366">
        <v>0</v>
      </c>
      <c r="Q206" s="366">
        <v>0</v>
      </c>
      <c r="R206" s="366">
        <v>0</v>
      </c>
      <c r="S206" s="366">
        <v>0</v>
      </c>
      <c r="T206" s="366">
        <v>0</v>
      </c>
    </row>
    <row r="207" spans="1:20" x14ac:dyDescent="0.2">
      <c r="A207" s="1099"/>
      <c r="B207" s="360" t="s">
        <v>102</v>
      </c>
      <c r="C207" s="366">
        <v>0</v>
      </c>
      <c r="D207" s="366">
        <v>0</v>
      </c>
      <c r="E207" s="366">
        <v>0</v>
      </c>
      <c r="F207" s="366">
        <v>0</v>
      </c>
      <c r="G207" s="366">
        <v>0</v>
      </c>
      <c r="H207" s="366">
        <v>0</v>
      </c>
      <c r="I207" s="366">
        <v>0</v>
      </c>
      <c r="J207" s="366">
        <v>0</v>
      </c>
      <c r="K207" s="366">
        <v>0</v>
      </c>
      <c r="L207" s="366">
        <v>0</v>
      </c>
      <c r="M207" s="366">
        <v>0</v>
      </c>
      <c r="N207" s="366">
        <v>0</v>
      </c>
      <c r="O207" s="366">
        <v>0</v>
      </c>
      <c r="P207" s="366">
        <v>0</v>
      </c>
      <c r="Q207" s="366">
        <v>0</v>
      </c>
      <c r="R207" s="366">
        <v>0</v>
      </c>
      <c r="S207" s="366">
        <v>0</v>
      </c>
      <c r="T207" s="366">
        <v>0</v>
      </c>
    </row>
    <row r="208" spans="1:20" s="785" customFormat="1" x14ac:dyDescent="0.2">
      <c r="A208" s="1099"/>
      <c r="B208" s="360" t="s">
        <v>103</v>
      </c>
      <c r="C208" s="366">
        <v>0</v>
      </c>
      <c r="D208" s="366">
        <v>0</v>
      </c>
      <c r="E208" s="366">
        <v>0</v>
      </c>
      <c r="F208" s="366">
        <v>0</v>
      </c>
      <c r="G208" s="366">
        <v>0</v>
      </c>
      <c r="H208" s="366">
        <v>0</v>
      </c>
      <c r="I208" s="366">
        <v>0</v>
      </c>
      <c r="J208" s="366">
        <v>0</v>
      </c>
      <c r="K208" s="366">
        <v>0</v>
      </c>
      <c r="L208" s="366">
        <v>0</v>
      </c>
      <c r="M208" s="366">
        <v>0</v>
      </c>
      <c r="N208" s="366">
        <v>0</v>
      </c>
      <c r="O208" s="366">
        <v>0</v>
      </c>
      <c r="P208" s="366">
        <v>0</v>
      </c>
      <c r="Q208" s="366">
        <v>0</v>
      </c>
      <c r="R208" s="366">
        <v>0</v>
      </c>
      <c r="S208" s="366">
        <v>0</v>
      </c>
      <c r="T208" s="366">
        <v>0</v>
      </c>
    </row>
    <row r="209" spans="1:20" s="785" customFormat="1" x14ac:dyDescent="0.2">
      <c r="A209" s="1099"/>
      <c r="B209" s="1206" t="s">
        <v>2190</v>
      </c>
      <c r="C209" s="366">
        <v>0</v>
      </c>
      <c r="D209" s="366">
        <v>0</v>
      </c>
      <c r="E209" s="366">
        <v>0</v>
      </c>
      <c r="F209" s="366">
        <v>0</v>
      </c>
      <c r="G209" s="366">
        <v>0</v>
      </c>
      <c r="H209" s="366">
        <v>0</v>
      </c>
      <c r="I209" s="366">
        <v>0</v>
      </c>
      <c r="J209" s="366">
        <v>0</v>
      </c>
      <c r="K209" s="366">
        <v>0</v>
      </c>
      <c r="L209" s="366">
        <v>0</v>
      </c>
      <c r="M209" s="366">
        <v>0</v>
      </c>
      <c r="N209" s="366">
        <v>0</v>
      </c>
      <c r="O209" s="366">
        <v>0</v>
      </c>
      <c r="P209" s="366">
        <v>0</v>
      </c>
      <c r="Q209" s="366">
        <v>0</v>
      </c>
      <c r="R209" s="366">
        <v>0</v>
      </c>
      <c r="S209" s="366">
        <v>0</v>
      </c>
      <c r="T209" s="366">
        <v>0</v>
      </c>
    </row>
    <row r="210" spans="1:20" ht="13.5" thickBot="1" x14ac:dyDescent="0.25">
      <c r="A210" s="1100"/>
      <c r="B210" s="704" t="s">
        <v>104</v>
      </c>
      <c r="C210" s="710">
        <v>4794747.7958066678</v>
      </c>
      <c r="D210" s="710">
        <v>136431.54</v>
      </c>
      <c r="E210" s="710">
        <v>0</v>
      </c>
      <c r="F210" s="710">
        <v>0</v>
      </c>
      <c r="G210" s="710">
        <v>0</v>
      </c>
      <c r="H210" s="710">
        <v>0</v>
      </c>
      <c r="I210" s="710">
        <v>0</v>
      </c>
      <c r="J210" s="710">
        <v>0</v>
      </c>
      <c r="K210" s="710">
        <v>136431.54</v>
      </c>
      <c r="L210" s="710">
        <v>0</v>
      </c>
      <c r="M210" s="710">
        <v>0</v>
      </c>
      <c r="N210" s="710">
        <v>0</v>
      </c>
      <c r="O210" s="710">
        <v>0</v>
      </c>
      <c r="P210" s="710">
        <v>0</v>
      </c>
      <c r="Q210" s="710">
        <v>147.6</v>
      </c>
      <c r="R210" s="710">
        <v>22440</v>
      </c>
      <c r="S210" s="710">
        <v>178720.04500000001</v>
      </c>
      <c r="T210" s="710">
        <v>5268918.5208066674</v>
      </c>
    </row>
    <row r="211" spans="1:20" x14ac:dyDescent="0.2">
      <c r="A211" s="1098" t="s">
        <v>1887</v>
      </c>
      <c r="B211" s="359" t="s">
        <v>96</v>
      </c>
      <c r="C211" s="362">
        <v>8987172.3144199997</v>
      </c>
      <c r="D211" s="362">
        <v>56795.30184</v>
      </c>
      <c r="E211" s="362">
        <v>0</v>
      </c>
      <c r="F211" s="362">
        <v>0</v>
      </c>
      <c r="G211" s="362">
        <v>0</v>
      </c>
      <c r="H211" s="362">
        <v>0</v>
      </c>
      <c r="I211" s="362">
        <v>0</v>
      </c>
      <c r="J211" s="362">
        <v>0</v>
      </c>
      <c r="K211" s="362">
        <v>56795.30184</v>
      </c>
      <c r="L211" s="362">
        <v>56795.30184</v>
      </c>
      <c r="M211" s="362">
        <v>0</v>
      </c>
      <c r="N211" s="362">
        <v>0</v>
      </c>
      <c r="O211" s="362">
        <v>0</v>
      </c>
      <c r="P211" s="362">
        <v>0</v>
      </c>
      <c r="Q211" s="362">
        <v>0</v>
      </c>
      <c r="R211" s="362">
        <v>0</v>
      </c>
      <c r="S211" s="362">
        <v>0</v>
      </c>
      <c r="T211" s="362">
        <v>9157558.2199399993</v>
      </c>
    </row>
    <row r="212" spans="1:20" x14ac:dyDescent="0.2">
      <c r="A212" s="1099"/>
      <c r="B212" s="360" t="s">
        <v>97</v>
      </c>
      <c r="C212" s="366">
        <v>1180866.8095248002</v>
      </c>
      <c r="D212" s="366">
        <v>345973.16196</v>
      </c>
      <c r="E212" s="366">
        <v>0</v>
      </c>
      <c r="F212" s="366">
        <v>0</v>
      </c>
      <c r="G212" s="366">
        <v>0</v>
      </c>
      <c r="H212" s="366">
        <v>540</v>
      </c>
      <c r="I212" s="366">
        <v>0</v>
      </c>
      <c r="J212" s="366">
        <v>0</v>
      </c>
      <c r="K212" s="366">
        <v>1120468.7154699999</v>
      </c>
      <c r="L212" s="366">
        <v>1200491.57143</v>
      </c>
      <c r="M212" s="366">
        <v>0</v>
      </c>
      <c r="N212" s="366">
        <v>0</v>
      </c>
      <c r="O212" s="366">
        <v>0</v>
      </c>
      <c r="P212" s="366">
        <v>0</v>
      </c>
      <c r="Q212" s="366">
        <v>40.5</v>
      </c>
      <c r="R212" s="366">
        <v>0</v>
      </c>
      <c r="S212" s="366">
        <v>0</v>
      </c>
      <c r="T212" s="366">
        <v>3848380.7583848001</v>
      </c>
    </row>
    <row r="213" spans="1:20" x14ac:dyDescent="0.2">
      <c r="A213" s="1099"/>
      <c r="B213" s="360" t="s">
        <v>98</v>
      </c>
      <c r="C213" s="366">
        <v>4782977.9712200006</v>
      </c>
      <c r="D213" s="366">
        <v>0</v>
      </c>
      <c r="E213" s="366">
        <v>0</v>
      </c>
      <c r="F213" s="366">
        <v>0</v>
      </c>
      <c r="G213" s="366">
        <v>0</v>
      </c>
      <c r="H213" s="366">
        <v>0</v>
      </c>
      <c r="I213" s="366">
        <v>0</v>
      </c>
      <c r="J213" s="366">
        <v>0</v>
      </c>
      <c r="K213" s="366">
        <v>0</v>
      </c>
      <c r="L213" s="366">
        <v>0</v>
      </c>
      <c r="M213" s="366">
        <v>0</v>
      </c>
      <c r="N213" s="366">
        <v>0</v>
      </c>
      <c r="O213" s="366">
        <v>0</v>
      </c>
      <c r="P213" s="366">
        <v>0</v>
      </c>
      <c r="Q213" s="366">
        <v>0</v>
      </c>
      <c r="R213" s="366">
        <v>0</v>
      </c>
      <c r="S213" s="366">
        <v>0</v>
      </c>
      <c r="T213" s="366">
        <v>4782977.9712200006</v>
      </c>
    </row>
    <row r="214" spans="1:20" x14ac:dyDescent="0.2">
      <c r="A214" s="1099"/>
      <c r="B214" s="360" t="s">
        <v>99</v>
      </c>
      <c r="C214" s="366">
        <v>146.0976</v>
      </c>
      <c r="D214" s="366">
        <v>0</v>
      </c>
      <c r="E214" s="366">
        <v>0</v>
      </c>
      <c r="F214" s="366">
        <v>0</v>
      </c>
      <c r="G214" s="366">
        <v>0</v>
      </c>
      <c r="H214" s="366">
        <v>0</v>
      </c>
      <c r="I214" s="366">
        <v>0</v>
      </c>
      <c r="J214" s="366">
        <v>0</v>
      </c>
      <c r="K214" s="366">
        <v>0</v>
      </c>
      <c r="L214" s="366">
        <v>0</v>
      </c>
      <c r="M214" s="366">
        <v>0</v>
      </c>
      <c r="N214" s="366">
        <v>0</v>
      </c>
      <c r="O214" s="366">
        <v>0</v>
      </c>
      <c r="P214" s="366">
        <v>0</v>
      </c>
      <c r="Q214" s="366">
        <v>0</v>
      </c>
      <c r="R214" s="366">
        <v>0</v>
      </c>
      <c r="S214" s="366">
        <v>0</v>
      </c>
      <c r="T214" s="366">
        <v>146.0976</v>
      </c>
    </row>
    <row r="215" spans="1:20" x14ac:dyDescent="0.2">
      <c r="A215" s="1099"/>
      <c r="B215" s="360" t="s">
        <v>100</v>
      </c>
      <c r="C215" s="366">
        <v>122787.26420706678</v>
      </c>
      <c r="D215" s="366">
        <v>17404.080000000002</v>
      </c>
      <c r="E215" s="366">
        <v>0</v>
      </c>
      <c r="F215" s="366">
        <v>0</v>
      </c>
      <c r="G215" s="366">
        <v>0</v>
      </c>
      <c r="H215" s="366">
        <v>0</v>
      </c>
      <c r="I215" s="366">
        <v>0</v>
      </c>
      <c r="J215" s="366">
        <v>0</v>
      </c>
      <c r="K215" s="366">
        <v>75541.341610000003</v>
      </c>
      <c r="L215" s="366">
        <v>75125.54161</v>
      </c>
      <c r="M215" s="366">
        <v>0</v>
      </c>
      <c r="N215" s="366">
        <v>0</v>
      </c>
      <c r="O215" s="366">
        <v>0</v>
      </c>
      <c r="P215" s="366">
        <v>0</v>
      </c>
      <c r="Q215" s="366">
        <v>0</v>
      </c>
      <c r="R215" s="366">
        <v>0</v>
      </c>
      <c r="S215" s="366">
        <v>0</v>
      </c>
      <c r="T215" s="366">
        <v>290858.22742706677</v>
      </c>
    </row>
    <row r="216" spans="1:20" x14ac:dyDescent="0.2">
      <c r="A216" s="1099"/>
      <c r="B216" s="900" t="s">
        <v>101</v>
      </c>
      <c r="C216" s="366">
        <v>0</v>
      </c>
      <c r="D216" s="366">
        <v>0</v>
      </c>
      <c r="E216" s="366">
        <v>0</v>
      </c>
      <c r="F216" s="366">
        <v>2536.2358292119998</v>
      </c>
      <c r="G216" s="366">
        <v>0</v>
      </c>
      <c r="H216" s="366">
        <v>0</v>
      </c>
      <c r="I216" s="366">
        <v>0</v>
      </c>
      <c r="J216" s="366">
        <v>0</v>
      </c>
      <c r="K216" s="366">
        <v>0</v>
      </c>
      <c r="L216" s="366">
        <v>0</v>
      </c>
      <c r="M216" s="366">
        <v>0</v>
      </c>
      <c r="N216" s="366">
        <v>0</v>
      </c>
      <c r="O216" s="366">
        <v>0</v>
      </c>
      <c r="P216" s="366">
        <v>0</v>
      </c>
      <c r="Q216" s="366">
        <v>0</v>
      </c>
      <c r="R216" s="366">
        <v>0</v>
      </c>
      <c r="S216" s="366">
        <v>0</v>
      </c>
      <c r="T216" s="366">
        <v>2536.2358292119998</v>
      </c>
    </row>
    <row r="217" spans="1:20" x14ac:dyDescent="0.2">
      <c r="A217" s="1099"/>
      <c r="B217" s="360" t="s">
        <v>102</v>
      </c>
      <c r="C217" s="366">
        <v>0</v>
      </c>
      <c r="D217" s="366">
        <v>0</v>
      </c>
      <c r="E217" s="366">
        <v>0</v>
      </c>
      <c r="F217" s="366">
        <v>0</v>
      </c>
      <c r="G217" s="366">
        <v>0</v>
      </c>
      <c r="H217" s="366">
        <v>0</v>
      </c>
      <c r="I217" s="366">
        <v>0</v>
      </c>
      <c r="J217" s="366">
        <v>0</v>
      </c>
      <c r="K217" s="366">
        <v>0</v>
      </c>
      <c r="L217" s="366">
        <v>0</v>
      </c>
      <c r="M217" s="366">
        <v>0</v>
      </c>
      <c r="N217" s="366">
        <v>0</v>
      </c>
      <c r="O217" s="366">
        <v>0</v>
      </c>
      <c r="P217" s="366">
        <v>0</v>
      </c>
      <c r="Q217" s="366">
        <v>0</v>
      </c>
      <c r="R217" s="366">
        <v>0</v>
      </c>
      <c r="S217" s="366">
        <v>0</v>
      </c>
      <c r="T217" s="366">
        <v>0</v>
      </c>
    </row>
    <row r="218" spans="1:20" s="785" customFormat="1" x14ac:dyDescent="0.2">
      <c r="A218" s="1099"/>
      <c r="B218" s="360" t="s">
        <v>103</v>
      </c>
      <c r="C218" s="366">
        <v>412.3552961542149</v>
      </c>
      <c r="D218" s="366">
        <v>0</v>
      </c>
      <c r="E218" s="366">
        <v>0</v>
      </c>
      <c r="F218" s="366">
        <v>0</v>
      </c>
      <c r="G218" s="366">
        <v>0</v>
      </c>
      <c r="H218" s="366">
        <v>0</v>
      </c>
      <c r="I218" s="366">
        <v>0</v>
      </c>
      <c r="J218" s="366">
        <v>0</v>
      </c>
      <c r="K218" s="366">
        <v>0</v>
      </c>
      <c r="L218" s="366">
        <v>0</v>
      </c>
      <c r="M218" s="366">
        <v>0</v>
      </c>
      <c r="N218" s="366">
        <v>0</v>
      </c>
      <c r="O218" s="366">
        <v>0</v>
      </c>
      <c r="P218" s="366">
        <v>0</v>
      </c>
      <c r="Q218" s="366">
        <v>0</v>
      </c>
      <c r="R218" s="366">
        <v>0</v>
      </c>
      <c r="S218" s="366">
        <v>0</v>
      </c>
      <c r="T218" s="366">
        <v>412.3552961542149</v>
      </c>
    </row>
    <row r="219" spans="1:20" s="785" customFormat="1" x14ac:dyDescent="0.2">
      <c r="A219" s="1099"/>
      <c r="B219" s="1206" t="s">
        <v>2190</v>
      </c>
      <c r="C219" s="366">
        <v>0</v>
      </c>
      <c r="D219" s="366">
        <v>0</v>
      </c>
      <c r="E219" s="366">
        <v>0</v>
      </c>
      <c r="F219" s="366">
        <v>0</v>
      </c>
      <c r="G219" s="366">
        <v>0</v>
      </c>
      <c r="H219" s="366">
        <v>0</v>
      </c>
      <c r="I219" s="366">
        <v>0</v>
      </c>
      <c r="J219" s="366">
        <v>0</v>
      </c>
      <c r="K219" s="366">
        <v>0</v>
      </c>
      <c r="L219" s="366">
        <v>0</v>
      </c>
      <c r="M219" s="366">
        <v>0</v>
      </c>
      <c r="N219" s="366">
        <v>0</v>
      </c>
      <c r="O219" s="366">
        <v>0</v>
      </c>
      <c r="P219" s="366">
        <v>0</v>
      </c>
      <c r="Q219" s="366">
        <v>0</v>
      </c>
      <c r="R219" s="366">
        <v>0</v>
      </c>
      <c r="S219" s="366">
        <v>0</v>
      </c>
      <c r="T219" s="366">
        <v>0</v>
      </c>
    </row>
    <row r="220" spans="1:20" ht="13.5" thickBot="1" x14ac:dyDescent="0.25">
      <c r="A220" s="1100"/>
      <c r="B220" s="704" t="s">
        <v>104</v>
      </c>
      <c r="C220" s="710">
        <v>15074362.812268022</v>
      </c>
      <c r="D220" s="710">
        <v>420172.54380000004</v>
      </c>
      <c r="E220" s="710">
        <v>0</v>
      </c>
      <c r="F220" s="710">
        <v>2536.2358292119998</v>
      </c>
      <c r="G220" s="710">
        <v>0</v>
      </c>
      <c r="H220" s="710">
        <v>540</v>
      </c>
      <c r="I220" s="710">
        <v>0</v>
      </c>
      <c r="J220" s="710">
        <v>0</v>
      </c>
      <c r="K220" s="710">
        <v>1252805.35892</v>
      </c>
      <c r="L220" s="710">
        <v>1332412.4148800001</v>
      </c>
      <c r="M220" s="710">
        <v>0</v>
      </c>
      <c r="N220" s="710">
        <v>0</v>
      </c>
      <c r="O220" s="710">
        <v>0</v>
      </c>
      <c r="P220" s="710">
        <v>0</v>
      </c>
      <c r="Q220" s="710">
        <v>40.5</v>
      </c>
      <c r="R220" s="710">
        <v>0</v>
      </c>
      <c r="S220" s="710">
        <v>0</v>
      </c>
      <c r="T220" s="710">
        <v>18082869.865697235</v>
      </c>
    </row>
    <row r="221" spans="1:20" x14ac:dyDescent="0.2">
      <c r="A221" s="1098" t="s">
        <v>1888</v>
      </c>
      <c r="B221" s="359" t="s">
        <v>96</v>
      </c>
      <c r="C221" s="362">
        <v>2479057.39383</v>
      </c>
      <c r="D221" s="362">
        <v>0</v>
      </c>
      <c r="E221" s="362">
        <v>0</v>
      </c>
      <c r="F221" s="362">
        <v>0</v>
      </c>
      <c r="G221" s="362">
        <v>0</v>
      </c>
      <c r="H221" s="362">
        <v>0</v>
      </c>
      <c r="I221" s="362">
        <v>10509.649019999999</v>
      </c>
      <c r="J221" s="362">
        <v>10509.649019999999</v>
      </c>
      <c r="K221" s="362">
        <v>0</v>
      </c>
      <c r="L221" s="362">
        <v>0</v>
      </c>
      <c r="M221" s="362">
        <v>589.73073999999997</v>
      </c>
      <c r="N221" s="362">
        <v>589.73073999999997</v>
      </c>
      <c r="O221" s="362">
        <v>589.73073999999997</v>
      </c>
      <c r="P221" s="362">
        <v>0</v>
      </c>
      <c r="Q221" s="362">
        <v>589.73073999999997</v>
      </c>
      <c r="R221" s="362">
        <v>0</v>
      </c>
      <c r="S221" s="362">
        <v>0</v>
      </c>
      <c r="T221" s="362">
        <v>2502435.6148299999</v>
      </c>
    </row>
    <row r="222" spans="1:20" x14ac:dyDescent="0.2">
      <c r="A222" s="1099"/>
      <c r="B222" s="360" t="s">
        <v>97</v>
      </c>
      <c r="C222" s="366">
        <v>3051189.8496400001</v>
      </c>
      <c r="D222" s="366">
        <v>4331713.1855243985</v>
      </c>
      <c r="E222" s="366">
        <v>974572.00751999998</v>
      </c>
      <c r="F222" s="366">
        <v>0</v>
      </c>
      <c r="G222" s="366">
        <v>0</v>
      </c>
      <c r="H222" s="366">
        <v>18</v>
      </c>
      <c r="I222" s="366">
        <v>3331553.793143406</v>
      </c>
      <c r="J222" s="366">
        <v>3051026.8431941993</v>
      </c>
      <c r="K222" s="366">
        <v>0</v>
      </c>
      <c r="L222" s="366">
        <v>0</v>
      </c>
      <c r="M222" s="366">
        <v>333214.58917375002</v>
      </c>
      <c r="N222" s="366">
        <v>333211.54579</v>
      </c>
      <c r="O222" s="366">
        <v>333211.54579</v>
      </c>
      <c r="P222" s="366">
        <v>0</v>
      </c>
      <c r="Q222" s="366">
        <v>333211.54579</v>
      </c>
      <c r="R222" s="366">
        <v>20375.479415679998</v>
      </c>
      <c r="S222" s="366">
        <v>0</v>
      </c>
      <c r="T222" s="366">
        <v>16093298.384981433</v>
      </c>
    </row>
    <row r="223" spans="1:20" x14ac:dyDescent="0.2">
      <c r="A223" s="1099"/>
      <c r="B223" s="360" t="s">
        <v>98</v>
      </c>
      <c r="C223" s="366">
        <v>8694978.7817199994</v>
      </c>
      <c r="D223" s="366">
        <v>0</v>
      </c>
      <c r="E223" s="366">
        <v>0</v>
      </c>
      <c r="F223" s="366">
        <v>0</v>
      </c>
      <c r="G223" s="366">
        <v>0</v>
      </c>
      <c r="H223" s="366">
        <v>0</v>
      </c>
      <c r="I223" s="366">
        <v>44844.72105</v>
      </c>
      <c r="J223" s="366">
        <v>44844.72105</v>
      </c>
      <c r="K223" s="366">
        <v>0</v>
      </c>
      <c r="L223" s="366">
        <v>0</v>
      </c>
      <c r="M223" s="366">
        <v>1875.9275600000001</v>
      </c>
      <c r="N223" s="366">
        <v>1875.9275600000001</v>
      </c>
      <c r="O223" s="366">
        <v>1875.9275600000001</v>
      </c>
      <c r="P223" s="366">
        <v>0</v>
      </c>
      <c r="Q223" s="366">
        <v>1875.9275600000001</v>
      </c>
      <c r="R223" s="366">
        <v>0</v>
      </c>
      <c r="S223" s="366">
        <v>0</v>
      </c>
      <c r="T223" s="366">
        <v>8792171.934059998</v>
      </c>
    </row>
    <row r="224" spans="1:20" x14ac:dyDescent="0.2">
      <c r="A224" s="1099"/>
      <c r="B224" s="360" t="s">
        <v>99</v>
      </c>
      <c r="C224" s="366">
        <v>2954992.09455</v>
      </c>
      <c r="D224" s="366">
        <v>0</v>
      </c>
      <c r="E224" s="366">
        <v>0</v>
      </c>
      <c r="F224" s="366">
        <v>0</v>
      </c>
      <c r="G224" s="366">
        <v>0</v>
      </c>
      <c r="H224" s="366">
        <v>0</v>
      </c>
      <c r="I224" s="366">
        <v>0</v>
      </c>
      <c r="J224" s="366">
        <v>0</v>
      </c>
      <c r="K224" s="366">
        <v>0</v>
      </c>
      <c r="L224" s="366">
        <v>0</v>
      </c>
      <c r="M224" s="366">
        <v>0</v>
      </c>
      <c r="N224" s="366">
        <v>0</v>
      </c>
      <c r="O224" s="366">
        <v>0</v>
      </c>
      <c r="P224" s="366">
        <v>0</v>
      </c>
      <c r="Q224" s="366">
        <v>0</v>
      </c>
      <c r="R224" s="366">
        <v>1880889.64532409</v>
      </c>
      <c r="S224" s="366">
        <v>0</v>
      </c>
      <c r="T224" s="366">
        <v>4835881.7398740901</v>
      </c>
    </row>
    <row r="225" spans="1:20" x14ac:dyDescent="0.2">
      <c r="A225" s="1099"/>
      <c r="B225" s="360" t="s">
        <v>100</v>
      </c>
      <c r="C225" s="366">
        <v>694453.86708000011</v>
      </c>
      <c r="D225" s="366">
        <v>677706.18516300002</v>
      </c>
      <c r="E225" s="366">
        <v>1350889.909521</v>
      </c>
      <c r="F225" s="366">
        <v>0</v>
      </c>
      <c r="G225" s="366">
        <v>468194.09522000002</v>
      </c>
      <c r="H225" s="366">
        <v>0</v>
      </c>
      <c r="I225" s="366">
        <v>226841.903580816</v>
      </c>
      <c r="J225" s="366">
        <v>226841.903580816</v>
      </c>
      <c r="K225" s="366">
        <v>0</v>
      </c>
      <c r="L225" s="366">
        <v>0</v>
      </c>
      <c r="M225" s="366">
        <v>0</v>
      </c>
      <c r="N225" s="366">
        <v>0</v>
      </c>
      <c r="O225" s="366">
        <v>0</v>
      </c>
      <c r="P225" s="366">
        <v>0</v>
      </c>
      <c r="Q225" s="366">
        <v>0</v>
      </c>
      <c r="R225" s="366">
        <v>37483.628720272005</v>
      </c>
      <c r="S225" s="366">
        <v>2809.2500282879996</v>
      </c>
      <c r="T225" s="366">
        <v>3685220.7428941922</v>
      </c>
    </row>
    <row r="226" spans="1:20" x14ac:dyDescent="0.2">
      <c r="A226" s="1099"/>
      <c r="B226" s="900" t="s">
        <v>101</v>
      </c>
      <c r="C226" s="366">
        <v>0</v>
      </c>
      <c r="D226" s="366">
        <v>0</v>
      </c>
      <c r="E226" s="366">
        <v>0</v>
      </c>
      <c r="F226" s="366">
        <v>0</v>
      </c>
      <c r="G226" s="366">
        <v>0</v>
      </c>
      <c r="H226" s="366">
        <v>0</v>
      </c>
      <c r="I226" s="366">
        <v>0</v>
      </c>
      <c r="J226" s="366">
        <v>0</v>
      </c>
      <c r="K226" s="366">
        <v>0</v>
      </c>
      <c r="L226" s="366">
        <v>0</v>
      </c>
      <c r="M226" s="366">
        <v>0</v>
      </c>
      <c r="N226" s="366">
        <v>0</v>
      </c>
      <c r="O226" s="366">
        <v>0</v>
      </c>
      <c r="P226" s="366">
        <v>0</v>
      </c>
      <c r="Q226" s="366">
        <v>0</v>
      </c>
      <c r="R226" s="366">
        <v>0</v>
      </c>
      <c r="S226" s="366">
        <v>0</v>
      </c>
      <c r="T226" s="366">
        <v>0</v>
      </c>
    </row>
    <row r="227" spans="1:20" x14ac:dyDescent="0.2">
      <c r="A227" s="1099"/>
      <c r="B227" s="360" t="s">
        <v>102</v>
      </c>
      <c r="C227" s="366">
        <v>0</v>
      </c>
      <c r="D227" s="366">
        <v>0</v>
      </c>
      <c r="E227" s="366">
        <v>0</v>
      </c>
      <c r="F227" s="366">
        <v>0</v>
      </c>
      <c r="G227" s="366">
        <v>0</v>
      </c>
      <c r="H227" s="366">
        <v>0</v>
      </c>
      <c r="I227" s="366">
        <v>0</v>
      </c>
      <c r="J227" s="366">
        <v>0</v>
      </c>
      <c r="K227" s="366">
        <v>0</v>
      </c>
      <c r="L227" s="366">
        <v>0</v>
      </c>
      <c r="M227" s="366">
        <v>0</v>
      </c>
      <c r="N227" s="366">
        <v>0</v>
      </c>
      <c r="O227" s="366">
        <v>0</v>
      </c>
      <c r="P227" s="366">
        <v>0</v>
      </c>
      <c r="Q227" s="366">
        <v>0</v>
      </c>
      <c r="R227" s="366">
        <v>0</v>
      </c>
      <c r="S227" s="366">
        <v>0</v>
      </c>
      <c r="T227" s="366">
        <v>0</v>
      </c>
    </row>
    <row r="228" spans="1:20" s="785" customFormat="1" x14ac:dyDescent="0.2">
      <c r="A228" s="1099"/>
      <c r="B228" s="360" t="s">
        <v>103</v>
      </c>
      <c r="C228" s="366">
        <v>1369.6714399999998</v>
      </c>
      <c r="D228" s="366">
        <v>0</v>
      </c>
      <c r="E228" s="366">
        <v>0</v>
      </c>
      <c r="F228" s="366">
        <v>0</v>
      </c>
      <c r="G228" s="366">
        <v>0</v>
      </c>
      <c r="H228" s="366">
        <v>0</v>
      </c>
      <c r="I228" s="366">
        <v>0</v>
      </c>
      <c r="J228" s="366">
        <v>0</v>
      </c>
      <c r="K228" s="366">
        <v>0</v>
      </c>
      <c r="L228" s="366">
        <v>0</v>
      </c>
      <c r="M228" s="366">
        <v>0</v>
      </c>
      <c r="N228" s="366">
        <v>0</v>
      </c>
      <c r="O228" s="366">
        <v>0</v>
      </c>
      <c r="P228" s="366">
        <v>0</v>
      </c>
      <c r="Q228" s="366">
        <v>0</v>
      </c>
      <c r="R228" s="366">
        <v>0</v>
      </c>
      <c r="S228" s="366">
        <v>0</v>
      </c>
      <c r="T228" s="366">
        <v>1369.6714399999998</v>
      </c>
    </row>
    <row r="229" spans="1:20" s="785" customFormat="1" x14ac:dyDescent="0.2">
      <c r="A229" s="1099"/>
      <c r="B229" s="1206" t="s">
        <v>2190</v>
      </c>
      <c r="C229" s="366">
        <v>0</v>
      </c>
      <c r="D229" s="366">
        <v>0</v>
      </c>
      <c r="E229" s="366">
        <v>0</v>
      </c>
      <c r="F229" s="366">
        <v>0</v>
      </c>
      <c r="G229" s="366">
        <v>0</v>
      </c>
      <c r="H229" s="366">
        <v>0</v>
      </c>
      <c r="I229" s="366">
        <v>0</v>
      </c>
      <c r="J229" s="366">
        <v>0</v>
      </c>
      <c r="K229" s="366">
        <v>0</v>
      </c>
      <c r="L229" s="366">
        <v>0</v>
      </c>
      <c r="M229" s="366">
        <v>0</v>
      </c>
      <c r="N229" s="366">
        <v>0</v>
      </c>
      <c r="O229" s="366">
        <v>0</v>
      </c>
      <c r="P229" s="366">
        <v>0</v>
      </c>
      <c r="Q229" s="366">
        <v>0</v>
      </c>
      <c r="R229" s="366">
        <v>0</v>
      </c>
      <c r="S229" s="366">
        <v>0</v>
      </c>
      <c r="T229" s="366">
        <v>0</v>
      </c>
    </row>
    <row r="230" spans="1:20" ht="13.5" thickBot="1" x14ac:dyDescent="0.25">
      <c r="A230" s="1100"/>
      <c r="B230" s="704" t="s">
        <v>104</v>
      </c>
      <c r="C230" s="710">
        <v>17876041.658259999</v>
      </c>
      <c r="D230" s="710">
        <v>5009419.3706873981</v>
      </c>
      <c r="E230" s="710">
        <v>2325461.917041</v>
      </c>
      <c r="F230" s="710">
        <v>0</v>
      </c>
      <c r="G230" s="710">
        <v>468194.09522000002</v>
      </c>
      <c r="H230" s="710">
        <v>18</v>
      </c>
      <c r="I230" s="710">
        <v>3613750.0667942218</v>
      </c>
      <c r="J230" s="710">
        <v>3333223.116845015</v>
      </c>
      <c r="K230" s="710">
        <v>0</v>
      </c>
      <c r="L230" s="710">
        <v>0</v>
      </c>
      <c r="M230" s="710">
        <v>335680.24747375003</v>
      </c>
      <c r="N230" s="710">
        <v>335677.20409000001</v>
      </c>
      <c r="O230" s="710">
        <v>335677.20409000001</v>
      </c>
      <c r="P230" s="710">
        <v>0</v>
      </c>
      <c r="Q230" s="710">
        <v>335677.20409000001</v>
      </c>
      <c r="R230" s="710">
        <v>1938748.7534600422</v>
      </c>
      <c r="S230" s="710">
        <v>2809.2500282879996</v>
      </c>
      <c r="T230" s="710">
        <v>35910378.088079706</v>
      </c>
    </row>
    <row r="231" spans="1:20" x14ac:dyDescent="0.2">
      <c r="A231" s="1098" t="s">
        <v>1757</v>
      </c>
      <c r="B231" s="359" t="s">
        <v>96</v>
      </c>
      <c r="C231" s="362">
        <v>31007628.303620003</v>
      </c>
      <c r="D231" s="362">
        <v>220715.79055000001</v>
      </c>
      <c r="E231" s="362">
        <v>0</v>
      </c>
      <c r="F231" s="362">
        <v>0</v>
      </c>
      <c r="G231" s="362">
        <v>0</v>
      </c>
      <c r="H231" s="362">
        <v>0</v>
      </c>
      <c r="I231" s="362">
        <v>0</v>
      </c>
      <c r="J231" s="362">
        <v>0</v>
      </c>
      <c r="K231" s="362">
        <v>0</v>
      </c>
      <c r="L231" s="362">
        <v>220912.33755000003</v>
      </c>
      <c r="M231" s="362">
        <v>0</v>
      </c>
      <c r="N231" s="362">
        <v>0</v>
      </c>
      <c r="O231" s="362">
        <v>0</v>
      </c>
      <c r="P231" s="362">
        <v>0</v>
      </c>
      <c r="Q231" s="362">
        <v>0</v>
      </c>
      <c r="R231" s="362">
        <v>0</v>
      </c>
      <c r="S231" s="362">
        <v>0</v>
      </c>
      <c r="T231" s="362">
        <v>31449256.431720003</v>
      </c>
    </row>
    <row r="232" spans="1:20" x14ac:dyDescent="0.2">
      <c r="A232" s="1099"/>
      <c r="B232" s="360" t="s">
        <v>97</v>
      </c>
      <c r="C232" s="366">
        <v>1569486.2121699997</v>
      </c>
      <c r="D232" s="366">
        <v>266297.00206999999</v>
      </c>
      <c r="E232" s="366">
        <v>0</v>
      </c>
      <c r="F232" s="366">
        <v>0</v>
      </c>
      <c r="G232" s="366">
        <v>0</v>
      </c>
      <c r="H232" s="366">
        <v>39</v>
      </c>
      <c r="I232" s="366">
        <v>0</v>
      </c>
      <c r="J232" s="366">
        <v>0</v>
      </c>
      <c r="K232" s="366">
        <v>1574896.2020399999</v>
      </c>
      <c r="L232" s="366">
        <v>75542.687030000001</v>
      </c>
      <c r="M232" s="366">
        <v>0</v>
      </c>
      <c r="N232" s="366">
        <v>0</v>
      </c>
      <c r="O232" s="366">
        <v>0.66</v>
      </c>
      <c r="P232" s="366">
        <v>0</v>
      </c>
      <c r="Q232" s="366">
        <v>0</v>
      </c>
      <c r="R232" s="366">
        <v>10397.5</v>
      </c>
      <c r="S232" s="366">
        <v>0</v>
      </c>
      <c r="T232" s="366">
        <v>3496659.2633099998</v>
      </c>
    </row>
    <row r="233" spans="1:20" x14ac:dyDescent="0.2">
      <c r="A233" s="1099"/>
      <c r="B233" s="360" t="s">
        <v>98</v>
      </c>
      <c r="C233" s="366">
        <v>21913399.496799998</v>
      </c>
      <c r="D233" s="366">
        <v>0</v>
      </c>
      <c r="E233" s="366">
        <v>0</v>
      </c>
      <c r="F233" s="366">
        <v>0</v>
      </c>
      <c r="G233" s="366">
        <v>0</v>
      </c>
      <c r="H233" s="366">
        <v>0</v>
      </c>
      <c r="I233" s="366">
        <v>0</v>
      </c>
      <c r="J233" s="366">
        <v>0</v>
      </c>
      <c r="K233" s="366">
        <v>0</v>
      </c>
      <c r="L233" s="366">
        <v>0</v>
      </c>
      <c r="M233" s="366">
        <v>0</v>
      </c>
      <c r="N233" s="366">
        <v>0</v>
      </c>
      <c r="O233" s="366">
        <v>0</v>
      </c>
      <c r="P233" s="366">
        <v>0</v>
      </c>
      <c r="Q233" s="366">
        <v>0</v>
      </c>
      <c r="R233" s="366">
        <v>0</v>
      </c>
      <c r="S233" s="366">
        <v>0</v>
      </c>
      <c r="T233" s="366">
        <v>21913399.496799998</v>
      </c>
    </row>
    <row r="234" spans="1:20" x14ac:dyDescent="0.2">
      <c r="A234" s="1099"/>
      <c r="B234" s="360" t="s">
        <v>99</v>
      </c>
      <c r="C234" s="366">
        <v>0</v>
      </c>
      <c r="D234" s="366">
        <v>0</v>
      </c>
      <c r="E234" s="366">
        <v>0</v>
      </c>
      <c r="F234" s="366">
        <v>0</v>
      </c>
      <c r="G234" s="366">
        <v>0</v>
      </c>
      <c r="H234" s="366">
        <v>0</v>
      </c>
      <c r="I234" s="366">
        <v>0</v>
      </c>
      <c r="J234" s="366">
        <v>0</v>
      </c>
      <c r="K234" s="366">
        <v>0</v>
      </c>
      <c r="L234" s="366">
        <v>0</v>
      </c>
      <c r="M234" s="366">
        <v>0</v>
      </c>
      <c r="N234" s="366">
        <v>0</v>
      </c>
      <c r="O234" s="366">
        <v>0</v>
      </c>
      <c r="P234" s="366">
        <v>0</v>
      </c>
      <c r="Q234" s="366">
        <v>0</v>
      </c>
      <c r="R234" s="366">
        <v>0</v>
      </c>
      <c r="S234" s="366">
        <v>0</v>
      </c>
      <c r="T234" s="366">
        <v>0</v>
      </c>
    </row>
    <row r="235" spans="1:20" x14ac:dyDescent="0.2">
      <c r="A235" s="1099"/>
      <c r="B235" s="360" t="s">
        <v>100</v>
      </c>
      <c r="C235" s="366">
        <v>0</v>
      </c>
      <c r="D235" s="366">
        <v>0</v>
      </c>
      <c r="E235" s="366">
        <v>0</v>
      </c>
      <c r="F235" s="366">
        <v>0</v>
      </c>
      <c r="G235" s="366">
        <v>0</v>
      </c>
      <c r="H235" s="366">
        <v>0</v>
      </c>
      <c r="I235" s="366">
        <v>0</v>
      </c>
      <c r="J235" s="366">
        <v>0</v>
      </c>
      <c r="K235" s="366">
        <v>0</v>
      </c>
      <c r="L235" s="366">
        <v>0</v>
      </c>
      <c r="M235" s="366">
        <v>0</v>
      </c>
      <c r="N235" s="366">
        <v>0</v>
      </c>
      <c r="O235" s="366">
        <v>0</v>
      </c>
      <c r="P235" s="366">
        <v>0</v>
      </c>
      <c r="Q235" s="366">
        <v>0</v>
      </c>
      <c r="R235" s="366">
        <v>0</v>
      </c>
      <c r="S235" s="366">
        <v>0</v>
      </c>
      <c r="T235" s="366">
        <v>0</v>
      </c>
    </row>
    <row r="236" spans="1:20" x14ac:dyDescent="0.2">
      <c r="A236" s="1099"/>
      <c r="B236" s="900" t="s">
        <v>101</v>
      </c>
      <c r="C236" s="366">
        <v>0</v>
      </c>
      <c r="D236" s="366">
        <v>0</v>
      </c>
      <c r="E236" s="366">
        <v>0</v>
      </c>
      <c r="F236" s="366">
        <v>0</v>
      </c>
      <c r="G236" s="366">
        <v>0</v>
      </c>
      <c r="H236" s="366">
        <v>0</v>
      </c>
      <c r="I236" s="366">
        <v>0</v>
      </c>
      <c r="J236" s="366">
        <v>0</v>
      </c>
      <c r="K236" s="366">
        <v>0</v>
      </c>
      <c r="L236" s="366">
        <v>0</v>
      </c>
      <c r="M236" s="366">
        <v>0</v>
      </c>
      <c r="N236" s="366">
        <v>0</v>
      </c>
      <c r="O236" s="366">
        <v>0</v>
      </c>
      <c r="P236" s="366">
        <v>0</v>
      </c>
      <c r="Q236" s="366">
        <v>0</v>
      </c>
      <c r="R236" s="366">
        <v>0</v>
      </c>
      <c r="S236" s="366">
        <v>0</v>
      </c>
      <c r="T236" s="366">
        <v>0</v>
      </c>
    </row>
    <row r="237" spans="1:20" x14ac:dyDescent="0.2">
      <c r="A237" s="1099"/>
      <c r="B237" s="360" t="s">
        <v>102</v>
      </c>
      <c r="C237" s="366">
        <v>0</v>
      </c>
      <c r="D237" s="366">
        <v>0</v>
      </c>
      <c r="E237" s="366">
        <v>0</v>
      </c>
      <c r="F237" s="366">
        <v>0</v>
      </c>
      <c r="G237" s="366">
        <v>0</v>
      </c>
      <c r="H237" s="366">
        <v>0</v>
      </c>
      <c r="I237" s="366">
        <v>0</v>
      </c>
      <c r="J237" s="366">
        <v>0</v>
      </c>
      <c r="K237" s="366">
        <v>0</v>
      </c>
      <c r="L237" s="366">
        <v>0</v>
      </c>
      <c r="M237" s="366">
        <v>0</v>
      </c>
      <c r="N237" s="366">
        <v>0</v>
      </c>
      <c r="O237" s="366">
        <v>0</v>
      </c>
      <c r="P237" s="366">
        <v>0</v>
      </c>
      <c r="Q237" s="366">
        <v>0</v>
      </c>
      <c r="R237" s="366">
        <v>0</v>
      </c>
      <c r="S237" s="366">
        <v>0</v>
      </c>
      <c r="T237" s="366">
        <v>0</v>
      </c>
    </row>
    <row r="238" spans="1:20" s="785" customFormat="1" x14ac:dyDescent="0.2">
      <c r="A238" s="1099"/>
      <c r="B238" s="360" t="s">
        <v>103</v>
      </c>
      <c r="C238" s="366">
        <v>0</v>
      </c>
      <c r="D238" s="366">
        <v>0</v>
      </c>
      <c r="E238" s="366">
        <v>0</v>
      </c>
      <c r="F238" s="366">
        <v>0</v>
      </c>
      <c r="G238" s="366">
        <v>0</v>
      </c>
      <c r="H238" s="366">
        <v>0</v>
      </c>
      <c r="I238" s="366">
        <v>0</v>
      </c>
      <c r="J238" s="366">
        <v>0</v>
      </c>
      <c r="K238" s="366">
        <v>0</v>
      </c>
      <c r="L238" s="366">
        <v>0</v>
      </c>
      <c r="M238" s="366">
        <v>0</v>
      </c>
      <c r="N238" s="366">
        <v>0</v>
      </c>
      <c r="O238" s="366">
        <v>0</v>
      </c>
      <c r="P238" s="366">
        <v>0</v>
      </c>
      <c r="Q238" s="366">
        <v>0</v>
      </c>
      <c r="R238" s="366">
        <v>0</v>
      </c>
      <c r="S238" s="366">
        <v>0</v>
      </c>
      <c r="T238" s="366">
        <v>0</v>
      </c>
    </row>
    <row r="239" spans="1:20" s="785" customFormat="1" x14ac:dyDescent="0.2">
      <c r="A239" s="1099"/>
      <c r="B239" s="1206" t="s">
        <v>2190</v>
      </c>
      <c r="C239" s="366">
        <v>0</v>
      </c>
      <c r="D239" s="366">
        <v>0</v>
      </c>
      <c r="E239" s="366">
        <v>0</v>
      </c>
      <c r="F239" s="366">
        <v>0</v>
      </c>
      <c r="G239" s="366">
        <v>0</v>
      </c>
      <c r="H239" s="366">
        <v>0</v>
      </c>
      <c r="I239" s="366">
        <v>0</v>
      </c>
      <c r="J239" s="366">
        <v>0</v>
      </c>
      <c r="K239" s="366">
        <v>0</v>
      </c>
      <c r="L239" s="366">
        <v>0</v>
      </c>
      <c r="M239" s="366">
        <v>0</v>
      </c>
      <c r="N239" s="366">
        <v>0</v>
      </c>
      <c r="O239" s="366">
        <v>0</v>
      </c>
      <c r="P239" s="366">
        <v>0</v>
      </c>
      <c r="Q239" s="366">
        <v>0</v>
      </c>
      <c r="R239" s="366">
        <v>0</v>
      </c>
      <c r="S239" s="366">
        <v>0</v>
      </c>
      <c r="T239" s="366">
        <v>0</v>
      </c>
    </row>
    <row r="240" spans="1:20" ht="13.5" thickBot="1" x14ac:dyDescent="0.25">
      <c r="A240" s="1100"/>
      <c r="B240" s="704" t="s">
        <v>104</v>
      </c>
      <c r="C240" s="710">
        <v>54490514.012590006</v>
      </c>
      <c r="D240" s="710">
        <v>487012.79261999996</v>
      </c>
      <c r="E240" s="710">
        <v>0</v>
      </c>
      <c r="F240" s="710">
        <v>0</v>
      </c>
      <c r="G240" s="710">
        <v>0</v>
      </c>
      <c r="H240" s="710">
        <v>39</v>
      </c>
      <c r="I240" s="710">
        <v>0</v>
      </c>
      <c r="J240" s="710">
        <v>0</v>
      </c>
      <c r="K240" s="710">
        <v>1574896.2020399999</v>
      </c>
      <c r="L240" s="710">
        <v>296455.02458000003</v>
      </c>
      <c r="M240" s="710">
        <v>0</v>
      </c>
      <c r="N240" s="710">
        <v>0</v>
      </c>
      <c r="O240" s="710">
        <v>0.66</v>
      </c>
      <c r="P240" s="710">
        <v>0</v>
      </c>
      <c r="Q240" s="710">
        <v>0</v>
      </c>
      <c r="R240" s="710">
        <v>10397.5</v>
      </c>
      <c r="S240" s="710">
        <v>0</v>
      </c>
      <c r="T240" s="710">
        <v>56859315.191830009</v>
      </c>
    </row>
    <row r="241" spans="1:20" x14ac:dyDescent="0.2">
      <c r="A241" s="705" t="s">
        <v>33</v>
      </c>
      <c r="B241" s="359" t="s">
        <v>96</v>
      </c>
      <c r="C241" s="362">
        <v>74058899.746220812</v>
      </c>
      <c r="D241" s="362">
        <v>326316.14645</v>
      </c>
      <c r="E241" s="362">
        <v>0</v>
      </c>
      <c r="F241" s="362">
        <v>0</v>
      </c>
      <c r="G241" s="362">
        <v>0</v>
      </c>
      <c r="H241" s="362">
        <v>1363977.6242837121</v>
      </c>
      <c r="I241" s="362">
        <v>93819.621210000041</v>
      </c>
      <c r="J241" s="362">
        <v>3838446.4349450036</v>
      </c>
      <c r="K241" s="362">
        <v>17461726.355216421</v>
      </c>
      <c r="L241" s="362">
        <v>341634.26234000002</v>
      </c>
      <c r="M241" s="362">
        <v>645.79604084999994</v>
      </c>
      <c r="N241" s="362">
        <v>645.26073999999994</v>
      </c>
      <c r="O241" s="362">
        <v>7680.45093</v>
      </c>
      <c r="P241" s="362">
        <v>1745.2201899999995</v>
      </c>
      <c r="Q241" s="362">
        <v>316137.65937999921</v>
      </c>
      <c r="R241" s="362">
        <v>1444.2261900000003</v>
      </c>
      <c r="S241" s="362">
        <v>0</v>
      </c>
      <c r="T241" s="362">
        <v>97813118.804136798</v>
      </c>
    </row>
    <row r="242" spans="1:20" x14ac:dyDescent="0.2">
      <c r="A242" s="703"/>
      <c r="B242" s="360" t="s">
        <v>97</v>
      </c>
      <c r="C242" s="366">
        <v>40088544.907806955</v>
      </c>
      <c r="D242" s="366">
        <v>12462637.492086234</v>
      </c>
      <c r="E242" s="366">
        <v>2138950.8447572999</v>
      </c>
      <c r="F242" s="366">
        <v>0</v>
      </c>
      <c r="G242" s="366">
        <v>0</v>
      </c>
      <c r="H242" s="366">
        <v>27351.965392000002</v>
      </c>
      <c r="I242" s="366">
        <v>5887357.747492834</v>
      </c>
      <c r="J242" s="366">
        <v>4974283.8051014263</v>
      </c>
      <c r="K242" s="366">
        <v>19760782.41874548</v>
      </c>
      <c r="L242" s="366">
        <v>9956638.7175684478</v>
      </c>
      <c r="M242" s="366">
        <v>333312.45917375002</v>
      </c>
      <c r="N242" s="366">
        <v>364669.69079000002</v>
      </c>
      <c r="O242" s="366">
        <v>333212.20578999998</v>
      </c>
      <c r="P242" s="366">
        <v>0</v>
      </c>
      <c r="Q242" s="366">
        <v>1038232.6061821348</v>
      </c>
      <c r="R242" s="366">
        <v>3878568.8556760135</v>
      </c>
      <c r="S242" s="366">
        <v>3585599.4098900072</v>
      </c>
      <c r="T242" s="366">
        <v>104830143.12645258</v>
      </c>
    </row>
    <row r="243" spans="1:20" x14ac:dyDescent="0.2">
      <c r="A243" s="703"/>
      <c r="B243" s="360" t="s">
        <v>98</v>
      </c>
      <c r="C243" s="366">
        <v>100600433.42569101</v>
      </c>
      <c r="D243" s="366">
        <v>0</v>
      </c>
      <c r="E243" s="366">
        <v>0</v>
      </c>
      <c r="F243" s="366">
        <v>0</v>
      </c>
      <c r="G243" s="366">
        <v>33352.227835664737</v>
      </c>
      <c r="H243" s="366">
        <v>95378.568900000013</v>
      </c>
      <c r="I243" s="366">
        <v>4088934.7290026643</v>
      </c>
      <c r="J243" s="366">
        <v>3831865.5879529053</v>
      </c>
      <c r="K243" s="366">
        <v>2043282.4591250005</v>
      </c>
      <c r="L243" s="366">
        <v>566984.0113900007</v>
      </c>
      <c r="M243" s="366">
        <v>1875.9275600000001</v>
      </c>
      <c r="N243" s="366">
        <v>1875.9275600000001</v>
      </c>
      <c r="O243" s="366">
        <v>55023.70687000062</v>
      </c>
      <c r="P243" s="366">
        <v>53147.779310000617</v>
      </c>
      <c r="Q243" s="366">
        <v>730707.79577000032</v>
      </c>
      <c r="R243" s="366">
        <v>225979.21384999715</v>
      </c>
      <c r="S243" s="366">
        <v>0</v>
      </c>
      <c r="T243" s="366">
        <v>112328841.36081725</v>
      </c>
    </row>
    <row r="244" spans="1:20" x14ac:dyDescent="0.2">
      <c r="A244" s="703"/>
      <c r="B244" s="360" t="s">
        <v>99</v>
      </c>
      <c r="C244" s="366">
        <v>7176230.2472617943</v>
      </c>
      <c r="D244" s="366">
        <v>345949.55733717</v>
      </c>
      <c r="E244" s="366">
        <v>38710.553333600008</v>
      </c>
      <c r="F244" s="366">
        <v>0</v>
      </c>
      <c r="G244" s="366">
        <v>6446.0595836802495</v>
      </c>
      <c r="H244" s="366">
        <v>3</v>
      </c>
      <c r="I244" s="366">
        <v>577006.15470792493</v>
      </c>
      <c r="J244" s="366">
        <v>414433.68338759994</v>
      </c>
      <c r="K244" s="366">
        <v>396049.12174828845</v>
      </c>
      <c r="L244" s="366">
        <v>349109.25280000048</v>
      </c>
      <c r="M244" s="366">
        <v>0</v>
      </c>
      <c r="N244" s="366">
        <v>0</v>
      </c>
      <c r="O244" s="366">
        <v>0</v>
      </c>
      <c r="P244" s="366">
        <v>0</v>
      </c>
      <c r="Q244" s="366">
        <v>88.724956599999999</v>
      </c>
      <c r="R244" s="366">
        <v>2016102.3184104499</v>
      </c>
      <c r="S244" s="366">
        <v>66306.487427204935</v>
      </c>
      <c r="T244" s="366">
        <v>11386435.160954313</v>
      </c>
    </row>
    <row r="245" spans="1:20" x14ac:dyDescent="0.2">
      <c r="A245" s="703"/>
      <c r="B245" s="360" t="s">
        <v>100</v>
      </c>
      <c r="C245" s="366">
        <v>2814923.9997594147</v>
      </c>
      <c r="D245" s="366">
        <v>1534209.1313199706</v>
      </c>
      <c r="E245" s="366">
        <v>1364585.8609209999</v>
      </c>
      <c r="F245" s="366">
        <v>0</v>
      </c>
      <c r="G245" s="366">
        <v>1394648.0239742717</v>
      </c>
      <c r="H245" s="366">
        <v>153.65550000000002</v>
      </c>
      <c r="I245" s="366">
        <v>476235.05862581608</v>
      </c>
      <c r="J245" s="366">
        <v>367808.47541581606</v>
      </c>
      <c r="K245" s="366">
        <v>883374.423681324</v>
      </c>
      <c r="L245" s="366">
        <v>835131.58006397996</v>
      </c>
      <c r="M245" s="366">
        <v>0</v>
      </c>
      <c r="N245" s="366">
        <v>0</v>
      </c>
      <c r="O245" s="366">
        <v>0</v>
      </c>
      <c r="P245" s="366">
        <v>0</v>
      </c>
      <c r="Q245" s="366">
        <v>6.8760000000000003</v>
      </c>
      <c r="R245" s="366">
        <v>170359.03821667202</v>
      </c>
      <c r="S245" s="366">
        <v>16971.047451344002</v>
      </c>
      <c r="T245" s="366">
        <v>9858407.1709296107</v>
      </c>
    </row>
    <row r="246" spans="1:20" x14ac:dyDescent="0.2">
      <c r="A246" s="703"/>
      <c r="B246" s="900" t="s">
        <v>101</v>
      </c>
      <c r="C246" s="366">
        <v>23757.181804504984</v>
      </c>
      <c r="D246" s="366">
        <v>0</v>
      </c>
      <c r="E246" s="366">
        <v>0</v>
      </c>
      <c r="F246" s="366">
        <v>655175.50584462401</v>
      </c>
      <c r="G246" s="366">
        <v>0</v>
      </c>
      <c r="H246" s="366">
        <v>0</v>
      </c>
      <c r="I246" s="366">
        <v>0</v>
      </c>
      <c r="J246" s="366">
        <v>0</v>
      </c>
      <c r="K246" s="366">
        <v>0</v>
      </c>
      <c r="L246" s="366">
        <v>0</v>
      </c>
      <c r="M246" s="366">
        <v>0</v>
      </c>
      <c r="N246" s="366">
        <v>0</v>
      </c>
      <c r="O246" s="366">
        <v>0</v>
      </c>
      <c r="P246" s="366">
        <v>0</v>
      </c>
      <c r="Q246" s="366">
        <v>0</v>
      </c>
      <c r="R246" s="366">
        <v>0</v>
      </c>
      <c r="S246" s="366">
        <v>0</v>
      </c>
      <c r="T246" s="366">
        <v>678932.68764912896</v>
      </c>
    </row>
    <row r="247" spans="1:20" x14ac:dyDescent="0.2">
      <c r="A247" s="703"/>
      <c r="B247" s="360" t="s">
        <v>102</v>
      </c>
      <c r="C247" s="366">
        <v>1528672.422074561</v>
      </c>
      <c r="D247" s="366">
        <v>17352.3285</v>
      </c>
      <c r="E247" s="366">
        <v>0</v>
      </c>
      <c r="F247" s="366">
        <v>549253.63305377541</v>
      </c>
      <c r="G247" s="366">
        <v>13759.392420000013</v>
      </c>
      <c r="H247" s="366">
        <v>0</v>
      </c>
      <c r="I247" s="366">
        <v>25179.773530000002</v>
      </c>
      <c r="J247" s="366">
        <v>0</v>
      </c>
      <c r="K247" s="366">
        <v>0</v>
      </c>
      <c r="L247" s="366">
        <v>0</v>
      </c>
      <c r="M247" s="366">
        <v>0</v>
      </c>
      <c r="N247" s="366">
        <v>0</v>
      </c>
      <c r="O247" s="366">
        <v>0</v>
      </c>
      <c r="P247" s="366">
        <v>0</v>
      </c>
      <c r="Q247" s="366">
        <v>0</v>
      </c>
      <c r="R247" s="366">
        <v>0</v>
      </c>
      <c r="S247" s="366">
        <v>354580.79717011104</v>
      </c>
      <c r="T247" s="366">
        <v>2488798.346748447</v>
      </c>
    </row>
    <row r="248" spans="1:20" x14ac:dyDescent="0.2">
      <c r="A248" s="360"/>
      <c r="B248" s="360" t="s">
        <v>103</v>
      </c>
      <c r="C248" s="366">
        <v>942229.91024525417</v>
      </c>
      <c r="D248" s="366">
        <v>0</v>
      </c>
      <c r="E248" s="366">
        <v>0</v>
      </c>
      <c r="F248" s="366">
        <v>52478.297913820003</v>
      </c>
      <c r="G248" s="366">
        <v>1354.5076299999998</v>
      </c>
      <c r="H248" s="366">
        <v>0</v>
      </c>
      <c r="I248" s="366">
        <v>0</v>
      </c>
      <c r="J248" s="366">
        <v>0</v>
      </c>
      <c r="K248" s="366">
        <v>0</v>
      </c>
      <c r="L248" s="366">
        <v>0</v>
      </c>
      <c r="M248" s="366">
        <v>0</v>
      </c>
      <c r="N248" s="366">
        <v>0</v>
      </c>
      <c r="O248" s="366">
        <v>0</v>
      </c>
      <c r="P248" s="366">
        <v>0</v>
      </c>
      <c r="Q248" s="366">
        <v>0</v>
      </c>
      <c r="R248" s="366">
        <v>0</v>
      </c>
      <c r="S248" s="366">
        <v>291.3528113559999</v>
      </c>
      <c r="T248" s="366">
        <v>996354.06860043015</v>
      </c>
    </row>
    <row r="249" spans="1:20" x14ac:dyDescent="0.2">
      <c r="A249" s="360"/>
      <c r="B249" s="1206" t="s">
        <v>2190</v>
      </c>
      <c r="C249" s="366">
        <v>0</v>
      </c>
      <c r="D249" s="366">
        <v>104060.67284</v>
      </c>
      <c r="E249" s="366">
        <v>80283.088989999989</v>
      </c>
      <c r="F249" s="366">
        <v>0</v>
      </c>
      <c r="G249" s="366">
        <v>0</v>
      </c>
      <c r="H249" s="366">
        <v>14675.380230000002</v>
      </c>
      <c r="I249" s="366">
        <v>21464.897860000001</v>
      </c>
      <c r="J249" s="366">
        <v>0</v>
      </c>
      <c r="K249" s="366">
        <v>0</v>
      </c>
      <c r="L249" s="366">
        <v>0</v>
      </c>
      <c r="M249" s="366">
        <v>0</v>
      </c>
      <c r="N249" s="366">
        <v>0</v>
      </c>
      <c r="O249" s="366">
        <v>0</v>
      </c>
      <c r="P249" s="366">
        <v>0</v>
      </c>
      <c r="Q249" s="366">
        <v>0</v>
      </c>
      <c r="R249" s="366">
        <v>0</v>
      </c>
      <c r="S249" s="366">
        <v>10040.339960000001</v>
      </c>
      <c r="T249" s="366">
        <v>230524.37987999996</v>
      </c>
    </row>
    <row r="250" spans="1:20" s="785" customFormat="1" ht="13.5" thickBot="1" x14ac:dyDescent="0.25">
      <c r="A250" s="704"/>
      <c r="B250" s="704" t="s">
        <v>104</v>
      </c>
      <c r="C250" s="710">
        <v>227233691.8408643</v>
      </c>
      <c r="D250" s="710">
        <v>14790525.32853337</v>
      </c>
      <c r="E250" s="710">
        <v>3622530.3480018997</v>
      </c>
      <c r="F250" s="710">
        <v>1256907.4368122194</v>
      </c>
      <c r="G250" s="710">
        <v>1449560.2114436168</v>
      </c>
      <c r="H250" s="710">
        <v>1501540.1943057121</v>
      </c>
      <c r="I250" s="710">
        <v>11169997.98242924</v>
      </c>
      <c r="J250" s="710">
        <v>13426837.986802751</v>
      </c>
      <c r="K250" s="710">
        <v>40545214.778516509</v>
      </c>
      <c r="L250" s="710">
        <v>12049497.824162429</v>
      </c>
      <c r="M250" s="710">
        <v>335834.18277460005</v>
      </c>
      <c r="N250" s="710">
        <v>367190.87909</v>
      </c>
      <c r="O250" s="710">
        <v>395916.3635900006</v>
      </c>
      <c r="P250" s="710">
        <v>54892.999500000617</v>
      </c>
      <c r="Q250" s="710">
        <v>2085173.6622887347</v>
      </c>
      <c r="R250" s="710">
        <v>6292453.6523431335</v>
      </c>
      <c r="S250" s="710">
        <v>4033789.434710023</v>
      </c>
      <c r="T250" s="710">
        <v>340611555.10616863</v>
      </c>
    </row>
  </sheetData>
  <mergeCells count="17">
    <mergeCell ref="S8:S10"/>
    <mergeCell ref="T8:T10"/>
    <mergeCell ref="I9:J9"/>
    <mergeCell ref="K9:L9"/>
    <mergeCell ref="H8:H10"/>
    <mergeCell ref="A8:A10"/>
    <mergeCell ref="O8:P9"/>
    <mergeCell ref="I5:T6"/>
    <mergeCell ref="A5:H6"/>
    <mergeCell ref="B8:B10"/>
    <mergeCell ref="M8:N9"/>
    <mergeCell ref="R8:R10"/>
    <mergeCell ref="F8:F10"/>
    <mergeCell ref="G8:G10"/>
    <mergeCell ref="I8:L8"/>
    <mergeCell ref="C8:E9"/>
    <mergeCell ref="Q8:Q10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53" fitToWidth="2" fitToHeight="2" orientation="portrait" r:id="rId1"/>
  <colBreaks count="1" manualBreakCount="1">
    <brk id="8" min="2" max="249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IT226"/>
  <sheetViews>
    <sheetView showGridLines="0" zoomScaleNormal="100" workbookViewId="0">
      <pane xSplit="3" ySplit="10" topLeftCell="D11" activePane="bottomRight" state="frozen"/>
      <selection activeCell="B262" sqref="B262"/>
      <selection pane="topRight" activeCell="B262" sqref="B262"/>
      <selection pane="bottomLeft" activeCell="B262" sqref="B262"/>
      <selection pane="bottomRight" activeCell="C207" sqref="C207"/>
    </sheetView>
  </sheetViews>
  <sheetFormatPr defaultRowHeight="12.75" x14ac:dyDescent="0.2"/>
  <cols>
    <col min="1" max="1" width="19" style="507" customWidth="1"/>
    <col min="2" max="2" width="29.5703125" style="507" customWidth="1"/>
    <col min="3" max="3" width="23.85546875" style="356" customWidth="1"/>
    <col min="4" max="4" width="13.42578125" style="356" bestFit="1" customWidth="1"/>
    <col min="5" max="5" width="12.28515625" style="356" bestFit="1" customWidth="1"/>
    <col min="6" max="6" width="13.42578125" style="356" customWidth="1"/>
    <col min="7" max="7" width="10.85546875" style="356" bestFit="1" customWidth="1"/>
    <col min="8" max="8" width="12" style="356" customWidth="1"/>
    <col min="9" max="9" width="10.85546875" style="356" bestFit="1" customWidth="1"/>
    <col min="10" max="10" width="12.28515625" style="356" customWidth="1"/>
    <col min="11" max="11" width="12.28515625" style="356" bestFit="1" customWidth="1"/>
    <col min="12" max="12" width="12" style="356" customWidth="1"/>
    <col min="13" max="13" width="12.28515625" style="356" customWidth="1"/>
    <col min="14" max="14" width="11" style="356" customWidth="1"/>
    <col min="15" max="15" width="11.5703125" style="356" customWidth="1"/>
    <col min="16" max="16" width="11.28515625" style="356" customWidth="1"/>
    <col min="17" max="17" width="10.7109375" style="356" customWidth="1"/>
    <col min="18" max="18" width="13" style="356" customWidth="1"/>
    <col min="19" max="19" width="10.42578125" style="356" customWidth="1"/>
    <col min="20" max="20" width="12.28515625" style="356" bestFit="1" customWidth="1"/>
    <col min="21" max="21" width="13.42578125" style="363" bestFit="1" customWidth="1"/>
    <col min="22" max="22" width="11" style="506" customWidth="1"/>
    <col min="23" max="23" width="11.42578125" style="792" customWidth="1"/>
    <col min="24" max="16384" width="9.140625" style="506"/>
  </cols>
  <sheetData>
    <row r="1" spans="1:24" x14ac:dyDescent="0.2">
      <c r="A1" s="877" t="s">
        <v>624</v>
      </c>
      <c r="B1" s="877"/>
    </row>
    <row r="2" spans="1:24" x14ac:dyDescent="0.2">
      <c r="A2" s="877" t="s">
        <v>625</v>
      </c>
      <c r="B2" s="877"/>
    </row>
    <row r="3" spans="1:24" s="1048" customFormat="1" ht="15" customHeight="1" x14ac:dyDescent="0.2">
      <c r="A3" s="1130" t="s">
        <v>460</v>
      </c>
      <c r="B3" s="994"/>
      <c r="C3" s="994"/>
      <c r="D3" s="994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  <c r="R3" s="994"/>
      <c r="S3" s="994"/>
      <c r="T3" s="994"/>
      <c r="U3" s="1219" t="s">
        <v>461</v>
      </c>
      <c r="X3" s="1049"/>
    </row>
    <row r="4" spans="1:24" s="785" customFormat="1" ht="12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711"/>
      <c r="W4" s="790"/>
      <c r="X4" s="506"/>
    </row>
    <row r="5" spans="1:24" s="785" customFormat="1" ht="18" customHeight="1" x14ac:dyDescent="0.2">
      <c r="A5" s="2019" t="s">
        <v>237</v>
      </c>
      <c r="B5" s="2019"/>
      <c r="C5" s="2019"/>
      <c r="D5" s="2019"/>
      <c r="E5" s="2019"/>
      <c r="F5" s="2019"/>
      <c r="G5" s="2019"/>
      <c r="H5" s="2019"/>
      <c r="I5" s="2019"/>
      <c r="J5" s="1996" t="s">
        <v>238</v>
      </c>
      <c r="K5" s="1996"/>
      <c r="L5" s="1996"/>
      <c r="M5" s="1996"/>
      <c r="N5" s="1996"/>
      <c r="O5" s="1996"/>
      <c r="P5" s="1996"/>
      <c r="Q5" s="1996"/>
      <c r="R5" s="1996"/>
      <c r="S5" s="1996"/>
      <c r="T5" s="1996"/>
      <c r="U5" s="1996"/>
      <c r="W5" s="790"/>
      <c r="X5" s="506"/>
    </row>
    <row r="6" spans="1:24" s="785" customFormat="1" ht="18" customHeight="1" x14ac:dyDescent="0.2">
      <c r="A6" s="2019"/>
      <c r="B6" s="2019"/>
      <c r="C6" s="2019"/>
      <c r="D6" s="2019"/>
      <c r="E6" s="2019"/>
      <c r="F6" s="2019"/>
      <c r="G6" s="2019"/>
      <c r="H6" s="2019"/>
      <c r="I6" s="2019"/>
      <c r="J6" s="1996"/>
      <c r="K6" s="1996"/>
      <c r="L6" s="1996"/>
      <c r="M6" s="1996"/>
      <c r="N6" s="1996"/>
      <c r="O6" s="1996"/>
      <c r="P6" s="1996"/>
      <c r="Q6" s="1996"/>
      <c r="R6" s="1996"/>
      <c r="S6" s="1996"/>
      <c r="T6" s="1996"/>
      <c r="U6" s="1996"/>
      <c r="W6" s="790"/>
      <c r="X6" s="506"/>
    </row>
    <row r="7" spans="1:24" s="785" customFormat="1" ht="12" customHeight="1" thickBot="1" x14ac:dyDescent="0.25">
      <c r="A7" s="507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507"/>
      <c r="Q7" s="507"/>
      <c r="R7" s="507"/>
      <c r="S7" s="507"/>
      <c r="T7" s="507"/>
      <c r="U7" s="511" t="s">
        <v>1041</v>
      </c>
      <c r="W7" s="790"/>
      <c r="X7" s="506"/>
    </row>
    <row r="8" spans="1:24" s="786" customFormat="1" ht="22.5" customHeight="1" thickBot="1" x14ac:dyDescent="0.25">
      <c r="A8" s="1998" t="s">
        <v>1492</v>
      </c>
      <c r="B8" s="2020" t="s">
        <v>67</v>
      </c>
      <c r="C8" s="2021"/>
      <c r="D8" s="2001" t="s">
        <v>733</v>
      </c>
      <c r="E8" s="2011"/>
      <c r="F8" s="2002"/>
      <c r="G8" s="2005" t="s">
        <v>737</v>
      </c>
      <c r="H8" s="2005" t="s">
        <v>736</v>
      </c>
      <c r="I8" s="2005" t="s">
        <v>735</v>
      </c>
      <c r="J8" s="2008" t="s">
        <v>746</v>
      </c>
      <c r="K8" s="2009"/>
      <c r="L8" s="2009"/>
      <c r="M8" s="2010"/>
      <c r="N8" s="2001" t="s">
        <v>744</v>
      </c>
      <c r="O8" s="2002"/>
      <c r="P8" s="2001" t="s">
        <v>743</v>
      </c>
      <c r="Q8" s="2002"/>
      <c r="R8" s="2005" t="s">
        <v>73</v>
      </c>
      <c r="S8" s="2005" t="s">
        <v>105</v>
      </c>
      <c r="T8" s="2013" t="s">
        <v>68</v>
      </c>
      <c r="U8" s="2016" t="s">
        <v>69</v>
      </c>
      <c r="W8" s="791"/>
      <c r="X8" s="789"/>
    </row>
    <row r="9" spans="1:24" s="786" customFormat="1" ht="26.25" customHeight="1" thickBot="1" x14ac:dyDescent="0.25">
      <c r="A9" s="1999"/>
      <c r="B9" s="2022"/>
      <c r="C9" s="2023"/>
      <c r="D9" s="2003"/>
      <c r="E9" s="2012"/>
      <c r="F9" s="2004"/>
      <c r="G9" s="2006"/>
      <c r="H9" s="2006"/>
      <c r="I9" s="2006"/>
      <c r="J9" s="2008" t="s">
        <v>745</v>
      </c>
      <c r="K9" s="2010"/>
      <c r="L9" s="2008" t="s">
        <v>74</v>
      </c>
      <c r="M9" s="2010"/>
      <c r="N9" s="2003"/>
      <c r="O9" s="2004"/>
      <c r="P9" s="2003"/>
      <c r="Q9" s="2004"/>
      <c r="R9" s="2006"/>
      <c r="S9" s="2006"/>
      <c r="T9" s="2014"/>
      <c r="U9" s="2017"/>
      <c r="W9" s="791"/>
      <c r="X9" s="789"/>
    </row>
    <row r="10" spans="1:24" ht="77.25" thickBot="1" x14ac:dyDescent="0.25">
      <c r="A10" s="2000"/>
      <c r="B10" s="2024"/>
      <c r="C10" s="2025"/>
      <c r="D10" s="1396" t="s">
        <v>740</v>
      </c>
      <c r="E10" s="1396" t="s">
        <v>739</v>
      </c>
      <c r="F10" s="1396" t="s">
        <v>738</v>
      </c>
      <c r="G10" s="2007"/>
      <c r="H10" s="2007"/>
      <c r="I10" s="2007"/>
      <c r="J10" s="1396" t="s">
        <v>734</v>
      </c>
      <c r="K10" s="1396" t="s">
        <v>741</v>
      </c>
      <c r="L10" s="1396" t="s">
        <v>734</v>
      </c>
      <c r="M10" s="1396" t="s">
        <v>742</v>
      </c>
      <c r="N10" s="1396" t="s">
        <v>734</v>
      </c>
      <c r="O10" s="1396" t="s">
        <v>741</v>
      </c>
      <c r="P10" s="1396" t="s">
        <v>734</v>
      </c>
      <c r="Q10" s="1396" t="s">
        <v>741</v>
      </c>
      <c r="R10" s="2007"/>
      <c r="S10" s="2007"/>
      <c r="T10" s="2015"/>
      <c r="U10" s="2018"/>
    </row>
    <row r="11" spans="1:24" ht="12.75" customHeight="1" x14ac:dyDescent="0.2">
      <c r="A11" s="2026" t="s">
        <v>1879</v>
      </c>
      <c r="B11" s="2029" t="s">
        <v>3771</v>
      </c>
      <c r="C11" s="1815" t="s">
        <v>3986</v>
      </c>
      <c r="D11" s="362">
        <v>405726.28709429357</v>
      </c>
      <c r="E11" s="362">
        <v>18978.553844999999</v>
      </c>
      <c r="F11" s="362">
        <v>0</v>
      </c>
      <c r="G11" s="362">
        <v>0</v>
      </c>
      <c r="H11" s="362">
        <v>0</v>
      </c>
      <c r="I11" s="362">
        <v>0</v>
      </c>
      <c r="J11" s="362">
        <v>6835.6050449999993</v>
      </c>
      <c r="K11" s="362">
        <v>6835.6050449999993</v>
      </c>
      <c r="L11" s="362">
        <v>12142.9488</v>
      </c>
      <c r="M11" s="362">
        <v>0</v>
      </c>
      <c r="N11" s="362">
        <v>0</v>
      </c>
      <c r="O11" s="362">
        <v>0</v>
      </c>
      <c r="P11" s="362">
        <v>0</v>
      </c>
      <c r="Q11" s="362">
        <v>0</v>
      </c>
      <c r="R11" s="362">
        <v>0</v>
      </c>
      <c r="S11" s="362">
        <v>0</v>
      </c>
      <c r="T11" s="362">
        <v>0</v>
      </c>
      <c r="U11" s="362">
        <v>450518.99982929352</v>
      </c>
    </row>
    <row r="12" spans="1:24" x14ac:dyDescent="0.2">
      <c r="A12" s="2027"/>
      <c r="B12" s="2030"/>
      <c r="C12" s="1206" t="s">
        <v>3987</v>
      </c>
      <c r="D12" s="366">
        <v>290388.21624607942</v>
      </c>
      <c r="E12" s="366">
        <v>6110.0440400000061</v>
      </c>
      <c r="F12" s="366">
        <v>0</v>
      </c>
      <c r="G12" s="366">
        <v>0</v>
      </c>
      <c r="H12" s="366">
        <v>0</v>
      </c>
      <c r="I12" s="366">
        <v>0</v>
      </c>
      <c r="J12" s="366">
        <v>2132.7880399999999</v>
      </c>
      <c r="K12" s="366">
        <v>2132.7880399999999</v>
      </c>
      <c r="L12" s="366">
        <v>3977.2559999999999</v>
      </c>
      <c r="M12" s="366">
        <v>0</v>
      </c>
      <c r="N12" s="366">
        <v>0</v>
      </c>
      <c r="O12" s="366">
        <v>0</v>
      </c>
      <c r="P12" s="366">
        <v>0</v>
      </c>
      <c r="Q12" s="366">
        <v>0</v>
      </c>
      <c r="R12" s="366">
        <v>0</v>
      </c>
      <c r="S12" s="366">
        <v>0</v>
      </c>
      <c r="T12" s="366">
        <v>0</v>
      </c>
      <c r="U12" s="366">
        <v>304741.09236607945</v>
      </c>
    </row>
    <row r="13" spans="1:24" s="785" customFormat="1" x14ac:dyDescent="0.2">
      <c r="A13" s="2027"/>
      <c r="B13" s="2031"/>
      <c r="C13" s="1816" t="s">
        <v>1489</v>
      </c>
      <c r="D13" s="1090">
        <v>696114.50334037305</v>
      </c>
      <c r="E13" s="1090">
        <v>25088.597885000003</v>
      </c>
      <c r="F13" s="1090">
        <v>0</v>
      </c>
      <c r="G13" s="1090">
        <v>0</v>
      </c>
      <c r="H13" s="1090">
        <v>0</v>
      </c>
      <c r="I13" s="1090">
        <v>0</v>
      </c>
      <c r="J13" s="1090">
        <v>8968.3930849999997</v>
      </c>
      <c r="K13" s="1090">
        <v>8968.3930849999997</v>
      </c>
      <c r="L13" s="1090">
        <v>16120.2048</v>
      </c>
      <c r="M13" s="1090">
        <v>0</v>
      </c>
      <c r="N13" s="1090">
        <v>0</v>
      </c>
      <c r="O13" s="1090">
        <v>0</v>
      </c>
      <c r="P13" s="1090">
        <v>0</v>
      </c>
      <c r="Q13" s="1090">
        <v>0</v>
      </c>
      <c r="R13" s="1090">
        <v>0</v>
      </c>
      <c r="S13" s="1090">
        <v>0</v>
      </c>
      <c r="T13" s="1090">
        <v>0</v>
      </c>
      <c r="U13" s="1090">
        <v>755260.09219537303</v>
      </c>
      <c r="W13" s="790"/>
    </row>
    <row r="14" spans="1:24" ht="12.75" customHeight="1" x14ac:dyDescent="0.2">
      <c r="A14" s="2027"/>
      <c r="B14" s="2032" t="s">
        <v>70</v>
      </c>
      <c r="C14" s="1206" t="s">
        <v>3988</v>
      </c>
      <c r="D14" s="366">
        <v>32155.138580033996</v>
      </c>
      <c r="E14" s="366">
        <v>319.98163</v>
      </c>
      <c r="F14" s="366">
        <v>0</v>
      </c>
      <c r="G14" s="366">
        <v>0</v>
      </c>
      <c r="H14" s="366">
        <v>0</v>
      </c>
      <c r="I14" s="366">
        <v>0</v>
      </c>
      <c r="J14" s="366">
        <v>9.9816299999999991</v>
      </c>
      <c r="K14" s="366">
        <v>9.9816299999999991</v>
      </c>
      <c r="L14" s="366">
        <v>310</v>
      </c>
      <c r="M14" s="366">
        <v>0</v>
      </c>
      <c r="N14" s="366">
        <v>0</v>
      </c>
      <c r="O14" s="366">
        <v>0</v>
      </c>
      <c r="P14" s="366">
        <v>0</v>
      </c>
      <c r="Q14" s="366">
        <v>0</v>
      </c>
      <c r="R14" s="366">
        <v>0</v>
      </c>
      <c r="S14" s="366">
        <v>0</v>
      </c>
      <c r="T14" s="366">
        <v>0</v>
      </c>
      <c r="U14" s="366">
        <v>32805.083470033991</v>
      </c>
    </row>
    <row r="15" spans="1:24" x14ac:dyDescent="0.2">
      <c r="A15" s="2027"/>
      <c r="B15" s="2030"/>
      <c r="C15" s="1206" t="s">
        <v>3989</v>
      </c>
      <c r="D15" s="366">
        <v>283231.552095299</v>
      </c>
      <c r="E15" s="366">
        <v>6120.9605799999999</v>
      </c>
      <c r="F15" s="366">
        <v>0</v>
      </c>
      <c r="G15" s="366">
        <v>0</v>
      </c>
      <c r="H15" s="366">
        <v>0</v>
      </c>
      <c r="I15" s="366">
        <v>0</v>
      </c>
      <c r="J15" s="366">
        <v>949.54158000000007</v>
      </c>
      <c r="K15" s="366">
        <v>949.54158000000007</v>
      </c>
      <c r="L15" s="366">
        <v>5171.4189999999999</v>
      </c>
      <c r="M15" s="366">
        <v>0</v>
      </c>
      <c r="N15" s="366">
        <v>0</v>
      </c>
      <c r="O15" s="366">
        <v>0</v>
      </c>
      <c r="P15" s="366">
        <v>0</v>
      </c>
      <c r="Q15" s="366">
        <v>0</v>
      </c>
      <c r="R15" s="366">
        <v>0</v>
      </c>
      <c r="S15" s="366">
        <v>0</v>
      </c>
      <c r="T15" s="366">
        <v>0</v>
      </c>
      <c r="U15" s="366">
        <v>296423.01483529905</v>
      </c>
    </row>
    <row r="16" spans="1:24" x14ac:dyDescent="0.2">
      <c r="A16" s="2027"/>
      <c r="B16" s="2030"/>
      <c r="C16" s="1817" t="s">
        <v>3990</v>
      </c>
      <c r="D16" s="366">
        <v>284115.41475289792</v>
      </c>
      <c r="E16" s="366">
        <v>10478.570320000001</v>
      </c>
      <c r="F16" s="366">
        <v>0</v>
      </c>
      <c r="G16" s="366">
        <v>0</v>
      </c>
      <c r="H16" s="366">
        <v>0</v>
      </c>
      <c r="I16" s="366">
        <v>0</v>
      </c>
      <c r="J16" s="366">
        <v>3065.0725200000002</v>
      </c>
      <c r="K16" s="366">
        <v>3065.0725200000002</v>
      </c>
      <c r="L16" s="366">
        <v>7413.4978000000001</v>
      </c>
      <c r="M16" s="366">
        <v>0</v>
      </c>
      <c r="N16" s="366">
        <v>0</v>
      </c>
      <c r="O16" s="366">
        <v>0</v>
      </c>
      <c r="P16" s="366">
        <v>0</v>
      </c>
      <c r="Q16" s="366">
        <v>0</v>
      </c>
      <c r="R16" s="366">
        <v>0</v>
      </c>
      <c r="S16" s="366">
        <v>0</v>
      </c>
      <c r="T16" s="366">
        <v>0</v>
      </c>
      <c r="U16" s="366">
        <v>308137.62791289791</v>
      </c>
    </row>
    <row r="17" spans="1:254" x14ac:dyDescent="0.2">
      <c r="A17" s="2027"/>
      <c r="B17" s="2030"/>
      <c r="C17" s="1206" t="s">
        <v>71</v>
      </c>
      <c r="D17" s="366">
        <v>76443.44249786601</v>
      </c>
      <c r="E17" s="366">
        <v>5637.1284900000001</v>
      </c>
      <c r="F17" s="366">
        <v>0</v>
      </c>
      <c r="G17" s="366">
        <v>0</v>
      </c>
      <c r="H17" s="366">
        <v>0</v>
      </c>
      <c r="I17" s="366">
        <v>0</v>
      </c>
      <c r="J17" s="366">
        <v>3460.7294899999997</v>
      </c>
      <c r="K17" s="366">
        <v>3460.7294899999997</v>
      </c>
      <c r="L17" s="366">
        <v>2176.3989999999999</v>
      </c>
      <c r="M17" s="366">
        <v>0</v>
      </c>
      <c r="N17" s="366">
        <v>0</v>
      </c>
      <c r="O17" s="366">
        <v>0</v>
      </c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91178.428967866013</v>
      </c>
    </row>
    <row r="18" spans="1:254" x14ac:dyDescent="0.2">
      <c r="A18" s="2027"/>
      <c r="B18" s="2030"/>
      <c r="C18" s="1206" t="s">
        <v>72</v>
      </c>
      <c r="D18" s="366">
        <v>20168.955414275999</v>
      </c>
      <c r="E18" s="366">
        <v>2531.9568650000001</v>
      </c>
      <c r="F18" s="366">
        <v>0</v>
      </c>
      <c r="G18" s="366">
        <v>0</v>
      </c>
      <c r="H18" s="366">
        <v>0</v>
      </c>
      <c r="I18" s="366">
        <v>0</v>
      </c>
      <c r="J18" s="366">
        <v>1483.067865</v>
      </c>
      <c r="K18" s="366">
        <v>1483.067865</v>
      </c>
      <c r="L18" s="366">
        <v>1048.8889999999999</v>
      </c>
      <c r="M18" s="366">
        <v>0</v>
      </c>
      <c r="N18" s="366">
        <v>0</v>
      </c>
      <c r="O18" s="366">
        <v>0</v>
      </c>
      <c r="P18" s="366">
        <v>0</v>
      </c>
      <c r="Q18" s="366">
        <v>0</v>
      </c>
      <c r="R18" s="366">
        <v>0</v>
      </c>
      <c r="S18" s="366">
        <v>0</v>
      </c>
      <c r="T18" s="366">
        <v>0</v>
      </c>
      <c r="U18" s="366">
        <v>26715.937009276</v>
      </c>
    </row>
    <row r="19" spans="1:254" ht="14.25" thickBot="1" x14ac:dyDescent="0.25">
      <c r="A19" s="2028"/>
      <c r="B19" s="2033"/>
      <c r="C19" s="1818" t="s">
        <v>3991</v>
      </c>
      <c r="D19" s="710">
        <v>696114.50334037293</v>
      </c>
      <c r="E19" s="710">
        <v>25088.597884999999</v>
      </c>
      <c r="F19" s="710">
        <v>0</v>
      </c>
      <c r="G19" s="710">
        <v>0</v>
      </c>
      <c r="H19" s="710">
        <v>0</v>
      </c>
      <c r="I19" s="710">
        <v>0</v>
      </c>
      <c r="J19" s="710">
        <v>8968.3930849999997</v>
      </c>
      <c r="K19" s="710">
        <v>8968.3930849999997</v>
      </c>
      <c r="L19" s="710">
        <v>16120.204799999998</v>
      </c>
      <c r="M19" s="710">
        <v>0</v>
      </c>
      <c r="N19" s="710">
        <v>0</v>
      </c>
      <c r="O19" s="710">
        <v>0</v>
      </c>
      <c r="P19" s="710">
        <v>0</v>
      </c>
      <c r="Q19" s="710">
        <v>0</v>
      </c>
      <c r="R19" s="710">
        <v>0</v>
      </c>
      <c r="S19" s="710">
        <v>0</v>
      </c>
      <c r="T19" s="710">
        <v>0</v>
      </c>
      <c r="U19" s="710">
        <v>755260.09219537291</v>
      </c>
      <c r="V19" s="788"/>
      <c r="W19" s="793"/>
      <c r="Y19" s="785"/>
      <c r="Z19" s="785"/>
      <c r="AA19" s="785"/>
      <c r="AB19" s="785"/>
      <c r="AC19" s="785"/>
      <c r="AD19" s="785"/>
      <c r="AE19" s="785"/>
      <c r="AF19" s="785"/>
      <c r="AG19" s="785"/>
      <c r="AH19" s="785"/>
      <c r="AI19" s="785"/>
      <c r="AJ19" s="785"/>
      <c r="AK19" s="785"/>
      <c r="AL19" s="785"/>
      <c r="AM19" s="785"/>
      <c r="AN19" s="785"/>
      <c r="AO19" s="785"/>
      <c r="AP19" s="785"/>
      <c r="AQ19" s="785"/>
      <c r="AR19" s="785"/>
      <c r="AS19" s="785"/>
      <c r="AT19" s="785"/>
      <c r="AU19" s="785"/>
      <c r="AV19" s="785"/>
      <c r="AW19" s="785"/>
      <c r="AX19" s="785"/>
      <c r="AY19" s="785"/>
      <c r="AZ19" s="785"/>
      <c r="BA19" s="785"/>
      <c r="BB19" s="785"/>
      <c r="BC19" s="785"/>
      <c r="BD19" s="785"/>
      <c r="BE19" s="785"/>
      <c r="BF19" s="785"/>
      <c r="BG19" s="785"/>
      <c r="BH19" s="785"/>
      <c r="BI19" s="785"/>
      <c r="BJ19" s="785"/>
      <c r="BK19" s="785"/>
      <c r="BL19" s="785"/>
      <c r="BM19" s="785"/>
      <c r="BN19" s="785"/>
      <c r="BO19" s="785"/>
      <c r="BP19" s="785"/>
      <c r="BQ19" s="785"/>
      <c r="BR19" s="785"/>
      <c r="BS19" s="785"/>
      <c r="BT19" s="785"/>
      <c r="BU19" s="785"/>
      <c r="BV19" s="785"/>
      <c r="BW19" s="785"/>
      <c r="BX19" s="785"/>
      <c r="BY19" s="785"/>
      <c r="BZ19" s="785"/>
      <c r="CA19" s="785"/>
      <c r="CB19" s="785"/>
      <c r="CC19" s="785"/>
      <c r="CD19" s="785"/>
      <c r="CE19" s="785"/>
      <c r="CF19" s="785"/>
      <c r="CG19" s="785"/>
      <c r="CH19" s="785"/>
      <c r="CI19" s="785"/>
      <c r="CJ19" s="785"/>
      <c r="CK19" s="785"/>
      <c r="CL19" s="785"/>
      <c r="CM19" s="785"/>
      <c r="CN19" s="785"/>
      <c r="CO19" s="785"/>
      <c r="CP19" s="785"/>
      <c r="CQ19" s="785"/>
      <c r="CR19" s="785"/>
      <c r="CS19" s="785"/>
      <c r="CT19" s="785"/>
      <c r="CU19" s="785"/>
      <c r="CV19" s="785"/>
      <c r="CW19" s="785"/>
      <c r="CX19" s="785"/>
      <c r="CY19" s="785"/>
      <c r="CZ19" s="785"/>
      <c r="DA19" s="785"/>
      <c r="DB19" s="785"/>
      <c r="DC19" s="785"/>
      <c r="DD19" s="785"/>
      <c r="DE19" s="785"/>
      <c r="DF19" s="785"/>
      <c r="DG19" s="785"/>
      <c r="DH19" s="785"/>
      <c r="DI19" s="785"/>
      <c r="DJ19" s="785"/>
      <c r="DK19" s="785"/>
      <c r="DL19" s="785"/>
      <c r="DM19" s="785"/>
      <c r="DN19" s="785"/>
      <c r="DO19" s="785"/>
      <c r="DP19" s="785"/>
      <c r="DQ19" s="785"/>
      <c r="DR19" s="785"/>
      <c r="DS19" s="785"/>
      <c r="DT19" s="785"/>
      <c r="DU19" s="785"/>
      <c r="DV19" s="785"/>
      <c r="DW19" s="785"/>
      <c r="DX19" s="785"/>
      <c r="DY19" s="785"/>
      <c r="DZ19" s="785"/>
      <c r="EA19" s="785"/>
      <c r="EB19" s="785"/>
      <c r="EC19" s="785"/>
      <c r="ED19" s="785"/>
      <c r="EE19" s="785"/>
      <c r="EF19" s="785"/>
      <c r="EG19" s="785"/>
      <c r="EH19" s="785"/>
      <c r="EI19" s="785"/>
      <c r="EJ19" s="785"/>
      <c r="EK19" s="785"/>
      <c r="EL19" s="785"/>
      <c r="EM19" s="785"/>
      <c r="EN19" s="785"/>
      <c r="EO19" s="785"/>
      <c r="EP19" s="785"/>
      <c r="EQ19" s="785"/>
      <c r="ER19" s="785"/>
      <c r="ES19" s="785"/>
      <c r="ET19" s="785"/>
      <c r="EU19" s="785"/>
      <c r="EV19" s="785"/>
      <c r="EW19" s="785"/>
      <c r="EX19" s="785"/>
      <c r="EY19" s="785"/>
      <c r="EZ19" s="785"/>
      <c r="FA19" s="785"/>
      <c r="FB19" s="785"/>
      <c r="FC19" s="785"/>
      <c r="FD19" s="785"/>
      <c r="FE19" s="785"/>
      <c r="FF19" s="785"/>
      <c r="FG19" s="785"/>
      <c r="FH19" s="785"/>
      <c r="FI19" s="785"/>
      <c r="FJ19" s="785"/>
      <c r="FK19" s="785"/>
      <c r="FL19" s="785"/>
      <c r="FM19" s="785"/>
      <c r="FN19" s="785"/>
      <c r="FO19" s="785"/>
      <c r="FP19" s="785"/>
      <c r="FQ19" s="785"/>
      <c r="FR19" s="785"/>
      <c r="FS19" s="785"/>
      <c r="FT19" s="785"/>
      <c r="FU19" s="785"/>
      <c r="FV19" s="785"/>
      <c r="FW19" s="785"/>
      <c r="FX19" s="785"/>
      <c r="FY19" s="785"/>
      <c r="FZ19" s="785"/>
      <c r="GA19" s="785"/>
      <c r="GB19" s="785"/>
      <c r="GC19" s="785"/>
      <c r="GD19" s="785"/>
      <c r="GE19" s="785"/>
      <c r="GF19" s="785"/>
      <c r="GG19" s="785"/>
      <c r="GH19" s="785"/>
      <c r="GI19" s="785"/>
      <c r="GJ19" s="785"/>
      <c r="GK19" s="785"/>
      <c r="GL19" s="785"/>
      <c r="GM19" s="785"/>
      <c r="GN19" s="785"/>
      <c r="GO19" s="785"/>
      <c r="GP19" s="785"/>
      <c r="GQ19" s="785"/>
      <c r="GR19" s="785"/>
      <c r="GS19" s="785"/>
      <c r="GT19" s="785"/>
      <c r="GU19" s="785"/>
      <c r="GV19" s="785"/>
      <c r="GW19" s="785"/>
      <c r="GX19" s="785"/>
      <c r="GY19" s="785"/>
      <c r="GZ19" s="785"/>
      <c r="HA19" s="785"/>
      <c r="HB19" s="785"/>
      <c r="HC19" s="785"/>
      <c r="HD19" s="785"/>
      <c r="HE19" s="785"/>
      <c r="HF19" s="785"/>
      <c r="HG19" s="785"/>
      <c r="HH19" s="785"/>
      <c r="HI19" s="785"/>
      <c r="HJ19" s="785"/>
      <c r="HK19" s="785"/>
      <c r="HL19" s="785"/>
      <c r="HM19" s="785"/>
      <c r="HN19" s="785"/>
      <c r="HO19" s="785"/>
      <c r="HP19" s="785"/>
      <c r="HQ19" s="785"/>
      <c r="HR19" s="785"/>
      <c r="HS19" s="785"/>
      <c r="HT19" s="785"/>
      <c r="HU19" s="785"/>
      <c r="HV19" s="785"/>
      <c r="HW19" s="785"/>
      <c r="HX19" s="785"/>
      <c r="HY19" s="785"/>
      <c r="HZ19" s="785"/>
      <c r="IA19" s="785"/>
      <c r="IB19" s="785"/>
      <c r="IC19" s="785"/>
      <c r="ID19" s="785"/>
      <c r="IE19" s="785"/>
      <c r="IF19" s="785"/>
      <c r="IG19" s="785"/>
      <c r="IH19" s="785"/>
      <c r="II19" s="785"/>
      <c r="IJ19" s="785"/>
      <c r="IK19" s="785"/>
      <c r="IL19" s="785"/>
      <c r="IM19" s="785"/>
      <c r="IN19" s="785"/>
      <c r="IO19" s="785"/>
      <c r="IP19" s="785"/>
      <c r="IQ19" s="785"/>
      <c r="IR19" s="785"/>
      <c r="IS19" s="785"/>
    </row>
    <row r="20" spans="1:254" ht="12.75" customHeight="1" x14ac:dyDescent="0.2">
      <c r="A20" s="2026" t="s">
        <v>1880</v>
      </c>
      <c r="B20" s="2029" t="s">
        <v>3771</v>
      </c>
      <c r="C20" s="1815" t="s">
        <v>3986</v>
      </c>
      <c r="D20" s="362">
        <v>1109873.9726750001</v>
      </c>
      <c r="E20" s="362">
        <v>556946.73983500001</v>
      </c>
      <c r="F20" s="362">
        <v>168091.81005999996</v>
      </c>
      <c r="G20" s="362">
        <v>158025.9619100001</v>
      </c>
      <c r="H20" s="362">
        <v>0</v>
      </c>
      <c r="I20" s="362">
        <v>4374.040210000001</v>
      </c>
      <c r="J20" s="362">
        <v>34051.545519999992</v>
      </c>
      <c r="K20" s="362">
        <v>0</v>
      </c>
      <c r="L20" s="362">
        <v>999916.02569999942</v>
      </c>
      <c r="M20" s="362">
        <v>778342.65586000006</v>
      </c>
      <c r="N20" s="362">
        <v>0</v>
      </c>
      <c r="O20" s="362">
        <v>0</v>
      </c>
      <c r="P20" s="362">
        <v>0</v>
      </c>
      <c r="Q20" s="362">
        <v>0</v>
      </c>
      <c r="R20" s="362">
        <v>0</v>
      </c>
      <c r="S20" s="362">
        <v>57154.02319</v>
      </c>
      <c r="T20" s="362">
        <v>1173264.7110799993</v>
      </c>
      <c r="U20" s="362">
        <v>5040041.4860399999</v>
      </c>
      <c r="V20" s="1207"/>
      <c r="W20" s="2034"/>
      <c r="Y20" s="368"/>
      <c r="Z20" s="368"/>
      <c r="AA20" s="368"/>
      <c r="AB20" s="368"/>
      <c r="AC20" s="368"/>
      <c r="AD20" s="368"/>
      <c r="AE20" s="368"/>
      <c r="AF20" s="368"/>
      <c r="AG20" s="368"/>
      <c r="AH20" s="368"/>
      <c r="AI20" s="368"/>
      <c r="AJ20" s="368"/>
      <c r="AK20" s="368"/>
      <c r="AL20" s="368"/>
      <c r="AM20" s="368"/>
      <c r="AN20" s="368"/>
      <c r="AO20" s="368"/>
      <c r="AP20" s="368"/>
      <c r="AQ20" s="368"/>
      <c r="AR20" s="368"/>
      <c r="AS20" s="2036"/>
      <c r="AT20" s="2034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368"/>
      <c r="BN20" s="368"/>
      <c r="BO20" s="368"/>
      <c r="BP20" s="2036"/>
      <c r="BQ20" s="2034"/>
      <c r="BS20" s="368"/>
      <c r="BT20" s="368"/>
      <c r="BU20" s="368"/>
      <c r="BV20" s="368"/>
      <c r="BW20" s="368"/>
      <c r="BX20" s="368"/>
      <c r="BY20" s="368"/>
      <c r="BZ20" s="368"/>
      <c r="CA20" s="368"/>
      <c r="CB20" s="368"/>
      <c r="CC20" s="368"/>
      <c r="CD20" s="368"/>
      <c r="CE20" s="368"/>
      <c r="CF20" s="368"/>
      <c r="CG20" s="368"/>
      <c r="CH20" s="368"/>
      <c r="CI20" s="368"/>
      <c r="CJ20" s="368"/>
      <c r="CK20" s="368"/>
      <c r="CL20" s="368"/>
      <c r="CM20" s="2036"/>
      <c r="CN20" s="2034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2036"/>
      <c r="DK20" s="2034"/>
      <c r="DM20" s="368"/>
      <c r="DN20" s="368"/>
      <c r="DO20" s="368"/>
      <c r="DP20" s="368"/>
      <c r="DQ20" s="368"/>
      <c r="DR20" s="368"/>
      <c r="DS20" s="368"/>
      <c r="DT20" s="368"/>
      <c r="DU20" s="368"/>
      <c r="DV20" s="368"/>
      <c r="DW20" s="368"/>
      <c r="DX20" s="368"/>
      <c r="DY20" s="368"/>
      <c r="DZ20" s="368"/>
      <c r="EA20" s="368"/>
      <c r="EB20" s="368"/>
      <c r="EC20" s="368"/>
      <c r="ED20" s="368"/>
      <c r="EE20" s="368"/>
      <c r="EF20" s="368"/>
      <c r="EG20" s="2036"/>
      <c r="EH20" s="2034"/>
      <c r="EJ20" s="368"/>
      <c r="EK20" s="368"/>
      <c r="EL20" s="368"/>
      <c r="EM20" s="368"/>
      <c r="EN20" s="368"/>
      <c r="EO20" s="368"/>
      <c r="EP20" s="368"/>
      <c r="EQ20" s="368"/>
      <c r="ER20" s="368"/>
      <c r="ES20" s="368"/>
      <c r="ET20" s="368"/>
      <c r="EU20" s="368"/>
      <c r="EV20" s="368"/>
      <c r="EW20" s="368"/>
      <c r="EX20" s="368"/>
      <c r="EY20" s="368"/>
      <c r="EZ20" s="368"/>
      <c r="FA20" s="368"/>
      <c r="FB20" s="368"/>
      <c r="FC20" s="368"/>
      <c r="FD20" s="2036"/>
      <c r="FE20" s="2034"/>
      <c r="FG20" s="368"/>
      <c r="FH20" s="368"/>
      <c r="FI20" s="368"/>
      <c r="FJ20" s="368"/>
      <c r="FK20" s="368"/>
      <c r="FL20" s="368"/>
      <c r="FM20" s="368"/>
      <c r="FN20" s="368"/>
      <c r="FO20" s="368"/>
      <c r="FP20" s="368"/>
      <c r="FQ20" s="368"/>
      <c r="FR20" s="368"/>
      <c r="FS20" s="368"/>
      <c r="FT20" s="368"/>
      <c r="FU20" s="368"/>
      <c r="FV20" s="368"/>
      <c r="FW20" s="368"/>
      <c r="FX20" s="368"/>
      <c r="FY20" s="368"/>
      <c r="FZ20" s="368"/>
      <c r="GA20" s="2036"/>
      <c r="GB20" s="2034"/>
      <c r="GD20" s="368"/>
      <c r="GE20" s="368"/>
      <c r="GF20" s="368"/>
      <c r="GG20" s="368"/>
      <c r="GH20" s="368"/>
      <c r="GI20" s="368"/>
      <c r="GJ20" s="368"/>
      <c r="GK20" s="368"/>
      <c r="GL20" s="368"/>
      <c r="GM20" s="368"/>
      <c r="GN20" s="368"/>
      <c r="GO20" s="368"/>
      <c r="GP20" s="368"/>
      <c r="GQ20" s="368"/>
      <c r="GR20" s="368"/>
      <c r="GS20" s="368"/>
      <c r="GT20" s="368"/>
      <c r="GU20" s="368"/>
      <c r="GV20" s="368"/>
      <c r="GW20" s="368"/>
      <c r="GX20" s="2036"/>
      <c r="GY20" s="2034"/>
      <c r="HA20" s="368"/>
      <c r="HB20" s="368"/>
      <c r="HC20" s="368"/>
      <c r="HD20" s="368"/>
      <c r="HE20" s="368"/>
      <c r="HF20" s="368"/>
      <c r="HG20" s="368"/>
      <c r="HH20" s="368"/>
      <c r="HI20" s="368"/>
      <c r="HJ20" s="368"/>
      <c r="HK20" s="368"/>
      <c r="HL20" s="368"/>
      <c r="HM20" s="368"/>
      <c r="HN20" s="368"/>
      <c r="HO20" s="368"/>
      <c r="HP20" s="368"/>
      <c r="HQ20" s="368"/>
      <c r="HR20" s="368"/>
      <c r="HS20" s="368"/>
      <c r="HT20" s="368"/>
      <c r="HU20" s="2036"/>
      <c r="HV20" s="2034"/>
      <c r="HX20" s="368"/>
      <c r="HY20" s="368"/>
      <c r="HZ20" s="368"/>
      <c r="IA20" s="368"/>
      <c r="IB20" s="368"/>
      <c r="IC20" s="368"/>
      <c r="ID20" s="368"/>
      <c r="IE20" s="368"/>
      <c r="IF20" s="368"/>
      <c r="IG20" s="368"/>
      <c r="IH20" s="368"/>
      <c r="II20" s="368"/>
      <c r="IJ20" s="368"/>
      <c r="IK20" s="368"/>
      <c r="IL20" s="368"/>
      <c r="IM20" s="368"/>
      <c r="IN20" s="368"/>
      <c r="IO20" s="368"/>
      <c r="IP20" s="368"/>
      <c r="IQ20" s="368"/>
      <c r="IR20" s="2036"/>
      <c r="IS20" s="2034"/>
    </row>
    <row r="21" spans="1:254" x14ac:dyDescent="0.2">
      <c r="A21" s="2027"/>
      <c r="B21" s="2030"/>
      <c r="C21" s="1206" t="s">
        <v>3987</v>
      </c>
      <c r="D21" s="366">
        <v>2291822.3571849996</v>
      </c>
      <c r="E21" s="366">
        <v>1083260.720105001</v>
      </c>
      <c r="F21" s="366">
        <v>273964.63747999992</v>
      </c>
      <c r="G21" s="366">
        <v>249248.68043000007</v>
      </c>
      <c r="H21" s="366">
        <v>0</v>
      </c>
      <c r="I21" s="366">
        <v>10520.081520000002</v>
      </c>
      <c r="J21" s="366">
        <v>97559.762599999987</v>
      </c>
      <c r="K21" s="366">
        <v>347.55599999999998</v>
      </c>
      <c r="L21" s="366">
        <v>1857849.5816450031</v>
      </c>
      <c r="M21" s="366">
        <v>1475237.8748950034</v>
      </c>
      <c r="N21" s="366">
        <v>0</v>
      </c>
      <c r="O21" s="366">
        <v>0</v>
      </c>
      <c r="P21" s="366">
        <v>0</v>
      </c>
      <c r="Q21" s="366">
        <v>0</v>
      </c>
      <c r="R21" s="366">
        <v>0</v>
      </c>
      <c r="S21" s="366">
        <v>114662.73492500001</v>
      </c>
      <c r="T21" s="366">
        <v>2243189.3319900031</v>
      </c>
      <c r="U21" s="366">
        <v>9697663.3187750094</v>
      </c>
      <c r="V21" s="1207"/>
      <c r="W21" s="2035"/>
      <c r="Y21" s="368"/>
      <c r="Z21" s="368"/>
      <c r="AA21" s="368"/>
      <c r="AB21" s="368"/>
      <c r="AC21" s="368"/>
      <c r="AD21" s="368"/>
      <c r="AE21" s="368"/>
      <c r="AF21" s="368"/>
      <c r="AG21" s="368"/>
      <c r="AH21" s="368"/>
      <c r="AI21" s="368"/>
      <c r="AJ21" s="368"/>
      <c r="AK21" s="368"/>
      <c r="AL21" s="368"/>
      <c r="AM21" s="368"/>
      <c r="AN21" s="368"/>
      <c r="AO21" s="368"/>
      <c r="AP21" s="368"/>
      <c r="AQ21" s="368"/>
      <c r="AR21" s="368"/>
      <c r="AS21" s="2036"/>
      <c r="AT21" s="2035"/>
      <c r="AV21" s="368"/>
      <c r="AW21" s="368"/>
      <c r="AX21" s="368"/>
      <c r="AY21" s="368"/>
      <c r="AZ21" s="368"/>
      <c r="BA21" s="368"/>
      <c r="BB21" s="368"/>
      <c r="BC21" s="368"/>
      <c r="BD21" s="368"/>
      <c r="BE21" s="368"/>
      <c r="BF21" s="368"/>
      <c r="BG21" s="368"/>
      <c r="BH21" s="368"/>
      <c r="BI21" s="368"/>
      <c r="BJ21" s="368"/>
      <c r="BK21" s="368"/>
      <c r="BL21" s="368"/>
      <c r="BM21" s="368"/>
      <c r="BN21" s="368"/>
      <c r="BO21" s="368"/>
      <c r="BP21" s="2036"/>
      <c r="BQ21" s="2035"/>
      <c r="BS21" s="368"/>
      <c r="BT21" s="368"/>
      <c r="BU21" s="368"/>
      <c r="BV21" s="368"/>
      <c r="BW21" s="368"/>
      <c r="BX21" s="368"/>
      <c r="BY21" s="368"/>
      <c r="BZ21" s="368"/>
      <c r="CA21" s="368"/>
      <c r="CB21" s="368"/>
      <c r="CC21" s="368"/>
      <c r="CD21" s="368"/>
      <c r="CE21" s="368"/>
      <c r="CF21" s="368"/>
      <c r="CG21" s="368"/>
      <c r="CH21" s="368"/>
      <c r="CI21" s="368"/>
      <c r="CJ21" s="368"/>
      <c r="CK21" s="368"/>
      <c r="CL21" s="368"/>
      <c r="CM21" s="2036"/>
      <c r="CN21" s="2035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2036"/>
      <c r="DK21" s="2035"/>
      <c r="DM21" s="368"/>
      <c r="DN21" s="368"/>
      <c r="DO21" s="368"/>
      <c r="DP21" s="368"/>
      <c r="DQ21" s="368"/>
      <c r="DR21" s="368"/>
      <c r="DS21" s="368"/>
      <c r="DT21" s="368"/>
      <c r="DU21" s="368"/>
      <c r="DV21" s="368"/>
      <c r="DW21" s="368"/>
      <c r="DX21" s="368"/>
      <c r="DY21" s="368"/>
      <c r="DZ21" s="368"/>
      <c r="EA21" s="368"/>
      <c r="EB21" s="368"/>
      <c r="EC21" s="368"/>
      <c r="ED21" s="368"/>
      <c r="EE21" s="368"/>
      <c r="EF21" s="368"/>
      <c r="EG21" s="2036"/>
      <c r="EH21" s="2035"/>
      <c r="EJ21" s="368"/>
      <c r="EK21" s="368"/>
      <c r="EL21" s="368"/>
      <c r="EM21" s="368"/>
      <c r="EN21" s="368"/>
      <c r="EO21" s="368"/>
      <c r="EP21" s="368"/>
      <c r="EQ21" s="368"/>
      <c r="ER21" s="368"/>
      <c r="ES21" s="368"/>
      <c r="ET21" s="368"/>
      <c r="EU21" s="368"/>
      <c r="EV21" s="368"/>
      <c r="EW21" s="368"/>
      <c r="EX21" s="368"/>
      <c r="EY21" s="368"/>
      <c r="EZ21" s="368"/>
      <c r="FA21" s="368"/>
      <c r="FB21" s="368"/>
      <c r="FC21" s="368"/>
      <c r="FD21" s="2036"/>
      <c r="FE21" s="2035"/>
      <c r="FG21" s="368"/>
      <c r="FH21" s="368"/>
      <c r="FI21" s="368"/>
      <c r="FJ21" s="368"/>
      <c r="FK21" s="368"/>
      <c r="FL21" s="368"/>
      <c r="FM21" s="368"/>
      <c r="FN21" s="368"/>
      <c r="FO21" s="368"/>
      <c r="FP21" s="368"/>
      <c r="FQ21" s="368"/>
      <c r="FR21" s="368"/>
      <c r="FS21" s="368"/>
      <c r="FT21" s="368"/>
      <c r="FU21" s="368"/>
      <c r="FV21" s="368"/>
      <c r="FW21" s="368"/>
      <c r="FX21" s="368"/>
      <c r="FY21" s="368"/>
      <c r="FZ21" s="368"/>
      <c r="GA21" s="2036"/>
      <c r="GB21" s="2035"/>
      <c r="GD21" s="368"/>
      <c r="GE21" s="368"/>
      <c r="GF21" s="368"/>
      <c r="GG21" s="368"/>
      <c r="GH21" s="368"/>
      <c r="GI21" s="368"/>
      <c r="GJ21" s="368"/>
      <c r="GK21" s="368"/>
      <c r="GL21" s="368"/>
      <c r="GM21" s="368"/>
      <c r="GN21" s="368"/>
      <c r="GO21" s="368"/>
      <c r="GP21" s="368"/>
      <c r="GQ21" s="368"/>
      <c r="GR21" s="368"/>
      <c r="GS21" s="368"/>
      <c r="GT21" s="368"/>
      <c r="GU21" s="368"/>
      <c r="GV21" s="368"/>
      <c r="GW21" s="368"/>
      <c r="GX21" s="2036"/>
      <c r="GY21" s="2035"/>
      <c r="HA21" s="368"/>
      <c r="HB21" s="368"/>
      <c r="HC21" s="368"/>
      <c r="HD21" s="368"/>
      <c r="HE21" s="368"/>
      <c r="HF21" s="368"/>
      <c r="HG21" s="368"/>
      <c r="HH21" s="368"/>
      <c r="HI21" s="368"/>
      <c r="HJ21" s="368"/>
      <c r="HK21" s="368"/>
      <c r="HL21" s="368"/>
      <c r="HM21" s="368"/>
      <c r="HN21" s="368"/>
      <c r="HO21" s="368"/>
      <c r="HP21" s="368"/>
      <c r="HQ21" s="368"/>
      <c r="HR21" s="368"/>
      <c r="HS21" s="368"/>
      <c r="HT21" s="368"/>
      <c r="HU21" s="2036"/>
      <c r="HV21" s="2035"/>
      <c r="HX21" s="368"/>
      <c r="HY21" s="368"/>
      <c r="HZ21" s="368"/>
      <c r="IA21" s="368"/>
      <c r="IB21" s="368"/>
      <c r="IC21" s="368"/>
      <c r="ID21" s="368"/>
      <c r="IE21" s="368"/>
      <c r="IF21" s="368"/>
      <c r="IG21" s="368"/>
      <c r="IH21" s="368"/>
      <c r="II21" s="368"/>
      <c r="IJ21" s="368"/>
      <c r="IK21" s="368"/>
      <c r="IL21" s="368"/>
      <c r="IM21" s="368"/>
      <c r="IN21" s="368"/>
      <c r="IO21" s="368"/>
      <c r="IP21" s="368"/>
      <c r="IQ21" s="368"/>
      <c r="IR21" s="2036"/>
      <c r="IS21" s="2035"/>
    </row>
    <row r="22" spans="1:254" x14ac:dyDescent="0.2">
      <c r="A22" s="2027"/>
      <c r="B22" s="2031"/>
      <c r="C22" s="1816" t="s">
        <v>1489</v>
      </c>
      <c r="D22" s="1090">
        <v>3401696.3298599999</v>
      </c>
      <c r="E22" s="1090">
        <v>1640207.4599400009</v>
      </c>
      <c r="F22" s="1090">
        <v>442056.44753999985</v>
      </c>
      <c r="G22" s="1090">
        <v>407274.64234000014</v>
      </c>
      <c r="H22" s="1090">
        <v>0</v>
      </c>
      <c r="I22" s="1090">
        <v>14894.121730000003</v>
      </c>
      <c r="J22" s="1090">
        <v>131611.30811999997</v>
      </c>
      <c r="K22" s="1090">
        <v>347.55599999999998</v>
      </c>
      <c r="L22" s="1090">
        <v>2857765.6073450027</v>
      </c>
      <c r="M22" s="1090">
        <v>2253580.5307550034</v>
      </c>
      <c r="N22" s="1090">
        <v>0</v>
      </c>
      <c r="O22" s="1090">
        <v>0</v>
      </c>
      <c r="P22" s="1090">
        <v>0</v>
      </c>
      <c r="Q22" s="1090">
        <v>0</v>
      </c>
      <c r="R22" s="1090">
        <v>0</v>
      </c>
      <c r="S22" s="1090">
        <v>171816.758115</v>
      </c>
      <c r="T22" s="1090">
        <v>3416454.0430700025</v>
      </c>
      <c r="U22" s="1090">
        <v>14737704.804815009</v>
      </c>
      <c r="V22" s="1207"/>
      <c r="W22" s="2035"/>
      <c r="X22" s="785"/>
      <c r="Y22" s="712"/>
      <c r="Z22" s="712"/>
      <c r="AA22" s="712"/>
      <c r="AB22" s="712"/>
      <c r="AC22" s="712"/>
      <c r="AD22" s="712"/>
      <c r="AE22" s="712"/>
      <c r="AF22" s="712"/>
      <c r="AG22" s="712"/>
      <c r="AH22" s="712"/>
      <c r="AI22" s="712"/>
      <c r="AJ22" s="712"/>
      <c r="AK22" s="712"/>
      <c r="AL22" s="712"/>
      <c r="AM22" s="712"/>
      <c r="AN22" s="712"/>
      <c r="AO22" s="712"/>
      <c r="AP22" s="712"/>
      <c r="AQ22" s="712"/>
      <c r="AR22" s="712"/>
      <c r="AS22" s="2036"/>
      <c r="AT22" s="2035"/>
      <c r="AU22" s="785"/>
      <c r="AV22" s="712"/>
      <c r="AW22" s="712"/>
      <c r="AX22" s="712"/>
      <c r="AY22" s="712"/>
      <c r="AZ22" s="712"/>
      <c r="BA22" s="712"/>
      <c r="BB22" s="712"/>
      <c r="BC22" s="712"/>
      <c r="BD22" s="712"/>
      <c r="BE22" s="712"/>
      <c r="BF22" s="712"/>
      <c r="BG22" s="712"/>
      <c r="BH22" s="712"/>
      <c r="BI22" s="712"/>
      <c r="BJ22" s="712"/>
      <c r="BK22" s="712"/>
      <c r="BL22" s="712"/>
      <c r="BM22" s="712"/>
      <c r="BN22" s="712"/>
      <c r="BO22" s="712"/>
      <c r="BP22" s="2036"/>
      <c r="BQ22" s="2035"/>
      <c r="BR22" s="785"/>
      <c r="BS22" s="712"/>
      <c r="BT22" s="712"/>
      <c r="BU22" s="712"/>
      <c r="BV22" s="712"/>
      <c r="BW22" s="712"/>
      <c r="BX22" s="712"/>
      <c r="BY22" s="712"/>
      <c r="BZ22" s="712"/>
      <c r="CA22" s="712"/>
      <c r="CB22" s="712"/>
      <c r="CC22" s="712"/>
      <c r="CD22" s="712"/>
      <c r="CE22" s="712"/>
      <c r="CF22" s="712"/>
      <c r="CG22" s="712"/>
      <c r="CH22" s="712"/>
      <c r="CI22" s="712"/>
      <c r="CJ22" s="712"/>
      <c r="CK22" s="712"/>
      <c r="CL22" s="712"/>
      <c r="CM22" s="2036"/>
      <c r="CN22" s="2035"/>
      <c r="CO22" s="785"/>
      <c r="CP22" s="712"/>
      <c r="CQ22" s="712"/>
      <c r="CR22" s="712"/>
      <c r="CS22" s="712"/>
      <c r="CT22" s="712"/>
      <c r="CU22" s="712"/>
      <c r="CV22" s="712"/>
      <c r="CW22" s="712"/>
      <c r="CX22" s="712"/>
      <c r="CY22" s="712"/>
      <c r="CZ22" s="712"/>
      <c r="DA22" s="712"/>
      <c r="DB22" s="712"/>
      <c r="DC22" s="712"/>
      <c r="DD22" s="712"/>
      <c r="DE22" s="712"/>
      <c r="DF22" s="712"/>
      <c r="DG22" s="712"/>
      <c r="DH22" s="712"/>
      <c r="DI22" s="712"/>
      <c r="DJ22" s="2036"/>
      <c r="DK22" s="2035"/>
      <c r="DL22" s="785"/>
      <c r="DM22" s="712"/>
      <c r="DN22" s="712"/>
      <c r="DO22" s="712"/>
      <c r="DP22" s="712"/>
      <c r="DQ22" s="712"/>
      <c r="DR22" s="712"/>
      <c r="DS22" s="712"/>
      <c r="DT22" s="712"/>
      <c r="DU22" s="712"/>
      <c r="DV22" s="712"/>
      <c r="DW22" s="712"/>
      <c r="DX22" s="712"/>
      <c r="DY22" s="712"/>
      <c r="DZ22" s="712"/>
      <c r="EA22" s="712"/>
      <c r="EB22" s="712"/>
      <c r="EC22" s="712"/>
      <c r="ED22" s="712"/>
      <c r="EE22" s="712"/>
      <c r="EF22" s="712"/>
      <c r="EG22" s="2036"/>
      <c r="EH22" s="2035"/>
      <c r="EI22" s="785"/>
      <c r="EJ22" s="712"/>
      <c r="EK22" s="712"/>
      <c r="EL22" s="712"/>
      <c r="EM22" s="712"/>
      <c r="EN22" s="712"/>
      <c r="EO22" s="712"/>
      <c r="EP22" s="712"/>
      <c r="EQ22" s="712"/>
      <c r="ER22" s="712"/>
      <c r="ES22" s="712"/>
      <c r="ET22" s="712"/>
      <c r="EU22" s="712"/>
      <c r="EV22" s="712"/>
      <c r="EW22" s="712"/>
      <c r="EX22" s="712"/>
      <c r="EY22" s="712"/>
      <c r="EZ22" s="712"/>
      <c r="FA22" s="712"/>
      <c r="FB22" s="712"/>
      <c r="FC22" s="712"/>
      <c r="FD22" s="2036"/>
      <c r="FE22" s="2035"/>
      <c r="FF22" s="785"/>
      <c r="FG22" s="712"/>
      <c r="FH22" s="712"/>
      <c r="FI22" s="712"/>
      <c r="FJ22" s="712"/>
      <c r="FK22" s="712"/>
      <c r="FL22" s="712"/>
      <c r="FM22" s="712"/>
      <c r="FN22" s="712"/>
      <c r="FO22" s="712"/>
      <c r="FP22" s="712"/>
      <c r="FQ22" s="712"/>
      <c r="FR22" s="712"/>
      <c r="FS22" s="712"/>
      <c r="FT22" s="712"/>
      <c r="FU22" s="712"/>
      <c r="FV22" s="712"/>
      <c r="FW22" s="712"/>
      <c r="FX22" s="712"/>
      <c r="FY22" s="712"/>
      <c r="FZ22" s="712"/>
      <c r="GA22" s="2036"/>
      <c r="GB22" s="2035"/>
      <c r="GC22" s="785"/>
      <c r="GD22" s="712"/>
      <c r="GE22" s="712"/>
      <c r="GF22" s="712"/>
      <c r="GG22" s="712"/>
      <c r="GH22" s="712"/>
      <c r="GI22" s="712"/>
      <c r="GJ22" s="712"/>
      <c r="GK22" s="712"/>
      <c r="GL22" s="712"/>
      <c r="GM22" s="712"/>
      <c r="GN22" s="712"/>
      <c r="GO22" s="712"/>
      <c r="GP22" s="712"/>
      <c r="GQ22" s="712"/>
      <c r="GR22" s="712"/>
      <c r="GS22" s="712"/>
      <c r="GT22" s="712"/>
      <c r="GU22" s="712"/>
      <c r="GV22" s="712"/>
      <c r="GW22" s="712"/>
      <c r="GX22" s="2036"/>
      <c r="GY22" s="2035"/>
      <c r="GZ22" s="785"/>
      <c r="HA22" s="712"/>
      <c r="HB22" s="712"/>
      <c r="HC22" s="712"/>
      <c r="HD22" s="712"/>
      <c r="HE22" s="712"/>
      <c r="HF22" s="712"/>
      <c r="HG22" s="712"/>
      <c r="HH22" s="712"/>
      <c r="HI22" s="712"/>
      <c r="HJ22" s="712"/>
      <c r="HK22" s="712"/>
      <c r="HL22" s="712"/>
      <c r="HM22" s="712"/>
      <c r="HN22" s="712"/>
      <c r="HO22" s="712"/>
      <c r="HP22" s="712"/>
      <c r="HQ22" s="712"/>
      <c r="HR22" s="712"/>
      <c r="HS22" s="712"/>
      <c r="HT22" s="712"/>
      <c r="HU22" s="2036"/>
      <c r="HV22" s="2035"/>
      <c r="HW22" s="785"/>
      <c r="HX22" s="712"/>
      <c r="HY22" s="712"/>
      <c r="HZ22" s="712"/>
      <c r="IA22" s="712"/>
      <c r="IB22" s="712"/>
      <c r="IC22" s="712"/>
      <c r="ID22" s="712"/>
      <c r="IE22" s="712"/>
      <c r="IF22" s="712"/>
      <c r="IG22" s="712"/>
      <c r="IH22" s="712"/>
      <c r="II22" s="712"/>
      <c r="IJ22" s="712"/>
      <c r="IK22" s="712"/>
      <c r="IL22" s="712"/>
      <c r="IM22" s="712"/>
      <c r="IN22" s="712"/>
      <c r="IO22" s="712"/>
      <c r="IP22" s="712"/>
      <c r="IQ22" s="712"/>
      <c r="IR22" s="2036"/>
      <c r="IS22" s="2035"/>
      <c r="IT22" s="785"/>
    </row>
    <row r="23" spans="1:254" ht="12.75" customHeight="1" x14ac:dyDescent="0.2">
      <c r="A23" s="2027"/>
      <c r="B23" s="2032" t="s">
        <v>70</v>
      </c>
      <c r="C23" s="1206" t="s">
        <v>3988</v>
      </c>
      <c r="D23" s="366">
        <v>109715.30346100003</v>
      </c>
      <c r="E23" s="366">
        <v>58249.330625000002</v>
      </c>
      <c r="F23" s="366">
        <v>15833.851860000002</v>
      </c>
      <c r="G23" s="366">
        <v>43538.546209999986</v>
      </c>
      <c r="H23" s="366">
        <v>0</v>
      </c>
      <c r="I23" s="366">
        <v>1037.9059999999999</v>
      </c>
      <c r="J23" s="366">
        <v>6385.9367999999995</v>
      </c>
      <c r="K23" s="366">
        <v>0</v>
      </c>
      <c r="L23" s="366">
        <v>70821.373984999998</v>
      </c>
      <c r="M23" s="366">
        <v>60851.560325000006</v>
      </c>
      <c r="N23" s="366">
        <v>0</v>
      </c>
      <c r="O23" s="366">
        <v>0</v>
      </c>
      <c r="P23" s="366">
        <v>0</v>
      </c>
      <c r="Q23" s="366">
        <v>0</v>
      </c>
      <c r="R23" s="366">
        <v>0</v>
      </c>
      <c r="S23" s="366">
        <v>10515.008879999999</v>
      </c>
      <c r="T23" s="366">
        <v>105221.62176000001</v>
      </c>
      <c r="U23" s="366">
        <v>482170.43990600004</v>
      </c>
      <c r="V23" s="1207"/>
      <c r="W23" s="2034"/>
      <c r="Y23" s="368"/>
      <c r="Z23" s="368"/>
      <c r="AA23" s="368"/>
      <c r="AB23" s="368"/>
      <c r="AC23" s="368"/>
      <c r="AD23" s="368"/>
      <c r="AE23" s="368"/>
      <c r="AF23" s="368"/>
      <c r="AG23" s="368"/>
      <c r="AH23" s="368"/>
      <c r="AI23" s="368"/>
      <c r="AJ23" s="368"/>
      <c r="AK23" s="368"/>
      <c r="AL23" s="368"/>
      <c r="AM23" s="368"/>
      <c r="AN23" s="368"/>
      <c r="AO23" s="368"/>
      <c r="AP23" s="368"/>
      <c r="AQ23" s="368"/>
      <c r="AR23" s="368"/>
      <c r="AS23" s="2036"/>
      <c r="AT23" s="2034"/>
      <c r="AV23" s="368"/>
      <c r="AW23" s="368"/>
      <c r="AX23" s="368"/>
      <c r="AY23" s="368"/>
      <c r="AZ23" s="368"/>
      <c r="BA23" s="368"/>
      <c r="BB23" s="368"/>
      <c r="BC23" s="368"/>
      <c r="BD23" s="368"/>
      <c r="BE23" s="368"/>
      <c r="BF23" s="368"/>
      <c r="BG23" s="368"/>
      <c r="BH23" s="368"/>
      <c r="BI23" s="368"/>
      <c r="BJ23" s="368"/>
      <c r="BK23" s="368"/>
      <c r="BL23" s="368"/>
      <c r="BM23" s="368"/>
      <c r="BN23" s="368"/>
      <c r="BO23" s="368"/>
      <c r="BP23" s="2036"/>
      <c r="BQ23" s="2034"/>
      <c r="BS23" s="368"/>
      <c r="BT23" s="368"/>
      <c r="BU23" s="368"/>
      <c r="BV23" s="368"/>
      <c r="BW23" s="368"/>
      <c r="BX23" s="368"/>
      <c r="BY23" s="368"/>
      <c r="BZ23" s="368"/>
      <c r="CA23" s="368"/>
      <c r="CB23" s="368"/>
      <c r="CC23" s="368"/>
      <c r="CD23" s="368"/>
      <c r="CE23" s="368"/>
      <c r="CF23" s="368"/>
      <c r="CG23" s="368"/>
      <c r="CH23" s="368"/>
      <c r="CI23" s="368"/>
      <c r="CJ23" s="368"/>
      <c r="CK23" s="368"/>
      <c r="CL23" s="368"/>
      <c r="CM23" s="2036"/>
      <c r="CN23" s="203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2036"/>
      <c r="DK23" s="2034"/>
      <c r="DM23" s="368"/>
      <c r="DN23" s="368"/>
      <c r="DO23" s="368"/>
      <c r="DP23" s="368"/>
      <c r="DQ23" s="368"/>
      <c r="DR23" s="368"/>
      <c r="DS23" s="368"/>
      <c r="DT23" s="368"/>
      <c r="DU23" s="368"/>
      <c r="DV23" s="368"/>
      <c r="DW23" s="368"/>
      <c r="DX23" s="368"/>
      <c r="DY23" s="368"/>
      <c r="DZ23" s="368"/>
      <c r="EA23" s="368"/>
      <c r="EB23" s="368"/>
      <c r="EC23" s="368"/>
      <c r="ED23" s="368"/>
      <c r="EE23" s="368"/>
      <c r="EF23" s="368"/>
      <c r="EG23" s="2036"/>
      <c r="EH23" s="2034"/>
      <c r="EJ23" s="368"/>
      <c r="EK23" s="368"/>
      <c r="EL23" s="368"/>
      <c r="EM23" s="368"/>
      <c r="EN23" s="368"/>
      <c r="EO23" s="368"/>
      <c r="EP23" s="368"/>
      <c r="EQ23" s="368"/>
      <c r="ER23" s="368"/>
      <c r="ES23" s="368"/>
      <c r="ET23" s="368"/>
      <c r="EU23" s="368"/>
      <c r="EV23" s="368"/>
      <c r="EW23" s="368"/>
      <c r="EX23" s="368"/>
      <c r="EY23" s="368"/>
      <c r="EZ23" s="368"/>
      <c r="FA23" s="368"/>
      <c r="FB23" s="368"/>
      <c r="FC23" s="368"/>
      <c r="FD23" s="2036"/>
      <c r="FE23" s="2034"/>
      <c r="FG23" s="368"/>
      <c r="FH23" s="368"/>
      <c r="FI23" s="368"/>
      <c r="FJ23" s="368"/>
      <c r="FK23" s="368"/>
      <c r="FL23" s="368"/>
      <c r="FM23" s="368"/>
      <c r="FN23" s="368"/>
      <c r="FO23" s="368"/>
      <c r="FP23" s="368"/>
      <c r="FQ23" s="368"/>
      <c r="FR23" s="368"/>
      <c r="FS23" s="368"/>
      <c r="FT23" s="368"/>
      <c r="FU23" s="368"/>
      <c r="FV23" s="368"/>
      <c r="FW23" s="368"/>
      <c r="FX23" s="368"/>
      <c r="FY23" s="368"/>
      <c r="FZ23" s="368"/>
      <c r="GA23" s="2036"/>
      <c r="GB23" s="2034"/>
      <c r="GD23" s="368"/>
      <c r="GE23" s="368"/>
      <c r="GF23" s="368"/>
      <c r="GG23" s="368"/>
      <c r="GH23" s="368"/>
      <c r="GI23" s="368"/>
      <c r="GJ23" s="368"/>
      <c r="GK23" s="368"/>
      <c r="GL23" s="368"/>
      <c r="GM23" s="368"/>
      <c r="GN23" s="368"/>
      <c r="GO23" s="368"/>
      <c r="GP23" s="368"/>
      <c r="GQ23" s="368"/>
      <c r="GR23" s="368"/>
      <c r="GS23" s="368"/>
      <c r="GT23" s="368"/>
      <c r="GU23" s="368"/>
      <c r="GV23" s="368"/>
      <c r="GW23" s="368"/>
      <c r="GX23" s="2036"/>
      <c r="GY23" s="2034"/>
      <c r="HA23" s="368"/>
      <c r="HB23" s="368"/>
      <c r="HC23" s="368"/>
      <c r="HD23" s="368"/>
      <c r="HE23" s="368"/>
      <c r="HF23" s="368"/>
      <c r="HG23" s="368"/>
      <c r="HH23" s="368"/>
      <c r="HI23" s="368"/>
      <c r="HJ23" s="368"/>
      <c r="HK23" s="368"/>
      <c r="HL23" s="368"/>
      <c r="HM23" s="368"/>
      <c r="HN23" s="368"/>
      <c r="HO23" s="368"/>
      <c r="HP23" s="368"/>
      <c r="HQ23" s="368"/>
      <c r="HR23" s="368"/>
      <c r="HS23" s="368"/>
      <c r="HT23" s="368"/>
      <c r="HU23" s="2036"/>
      <c r="HV23" s="2034"/>
      <c r="HX23" s="368"/>
      <c r="HY23" s="368"/>
      <c r="HZ23" s="368"/>
      <c r="IA23" s="368"/>
      <c r="IB23" s="368"/>
      <c r="IC23" s="368"/>
      <c r="ID23" s="368"/>
      <c r="IE23" s="368"/>
      <c r="IF23" s="368"/>
      <c r="IG23" s="368"/>
      <c r="IH23" s="368"/>
      <c r="II23" s="368"/>
      <c r="IJ23" s="368"/>
      <c r="IK23" s="368"/>
      <c r="IL23" s="368"/>
      <c r="IM23" s="368"/>
      <c r="IN23" s="368"/>
      <c r="IO23" s="368"/>
      <c r="IP23" s="368"/>
      <c r="IQ23" s="368"/>
      <c r="IR23" s="2036"/>
      <c r="IS23" s="2034"/>
    </row>
    <row r="24" spans="1:254" x14ac:dyDescent="0.2">
      <c r="A24" s="2027"/>
      <c r="B24" s="2030"/>
      <c r="C24" s="1206" t="s">
        <v>3989</v>
      </c>
      <c r="D24" s="366">
        <v>1240986.1841149998</v>
      </c>
      <c r="E24" s="366">
        <v>631705.85243499989</v>
      </c>
      <c r="F24" s="366">
        <v>173018.99552999993</v>
      </c>
      <c r="G24" s="366">
        <v>122789.57203000005</v>
      </c>
      <c r="H24" s="366">
        <v>0</v>
      </c>
      <c r="I24" s="366">
        <v>5195.0648000000001</v>
      </c>
      <c r="J24" s="366">
        <v>49753.785629999998</v>
      </c>
      <c r="K24" s="366">
        <v>245.92400000000001</v>
      </c>
      <c r="L24" s="366">
        <v>1101439.1498850002</v>
      </c>
      <c r="M24" s="366">
        <v>868831.57232500077</v>
      </c>
      <c r="N24" s="366">
        <v>0</v>
      </c>
      <c r="O24" s="366">
        <v>0</v>
      </c>
      <c r="P24" s="366">
        <v>0</v>
      </c>
      <c r="Q24" s="366">
        <v>0</v>
      </c>
      <c r="R24" s="366">
        <v>0</v>
      </c>
      <c r="S24" s="366">
        <v>64360.039630000007</v>
      </c>
      <c r="T24" s="366">
        <v>1318771.9902499993</v>
      </c>
      <c r="U24" s="366">
        <v>5577098.1306299996</v>
      </c>
      <c r="V24" s="1207"/>
      <c r="W24" s="2035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8"/>
      <c r="AL24" s="368"/>
      <c r="AM24" s="368"/>
      <c r="AN24" s="368"/>
      <c r="AO24" s="368"/>
      <c r="AP24" s="368"/>
      <c r="AQ24" s="368"/>
      <c r="AR24" s="368"/>
      <c r="AS24" s="2036"/>
      <c r="AT24" s="2035"/>
      <c r="AV24" s="368"/>
      <c r="AW24" s="368"/>
      <c r="AX24" s="368"/>
      <c r="AY24" s="368"/>
      <c r="AZ24" s="368"/>
      <c r="BA24" s="368"/>
      <c r="BB24" s="368"/>
      <c r="BC24" s="368"/>
      <c r="BD24" s="368"/>
      <c r="BE24" s="368"/>
      <c r="BF24" s="368"/>
      <c r="BG24" s="368"/>
      <c r="BH24" s="368"/>
      <c r="BI24" s="368"/>
      <c r="BJ24" s="368"/>
      <c r="BK24" s="368"/>
      <c r="BL24" s="368"/>
      <c r="BM24" s="368"/>
      <c r="BN24" s="368"/>
      <c r="BO24" s="368"/>
      <c r="BP24" s="2036"/>
      <c r="BQ24" s="2035"/>
      <c r="BS24" s="368"/>
      <c r="BT24" s="368"/>
      <c r="BU24" s="368"/>
      <c r="BV24" s="368"/>
      <c r="BW24" s="368"/>
      <c r="BX24" s="368"/>
      <c r="BY24" s="368"/>
      <c r="BZ24" s="368"/>
      <c r="CA24" s="368"/>
      <c r="CB24" s="368"/>
      <c r="CC24" s="368"/>
      <c r="CD24" s="368"/>
      <c r="CE24" s="368"/>
      <c r="CF24" s="368"/>
      <c r="CG24" s="368"/>
      <c r="CH24" s="368"/>
      <c r="CI24" s="368"/>
      <c r="CJ24" s="368"/>
      <c r="CK24" s="368"/>
      <c r="CL24" s="368"/>
      <c r="CM24" s="2036"/>
      <c r="CN24" s="2035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2036"/>
      <c r="DK24" s="2035"/>
      <c r="DM24" s="368"/>
      <c r="DN24" s="368"/>
      <c r="DO24" s="368"/>
      <c r="DP24" s="368"/>
      <c r="DQ24" s="368"/>
      <c r="DR24" s="368"/>
      <c r="DS24" s="368"/>
      <c r="DT24" s="368"/>
      <c r="DU24" s="368"/>
      <c r="DV24" s="368"/>
      <c r="DW24" s="368"/>
      <c r="DX24" s="368"/>
      <c r="DY24" s="368"/>
      <c r="DZ24" s="368"/>
      <c r="EA24" s="368"/>
      <c r="EB24" s="368"/>
      <c r="EC24" s="368"/>
      <c r="ED24" s="368"/>
      <c r="EE24" s="368"/>
      <c r="EF24" s="368"/>
      <c r="EG24" s="2036"/>
      <c r="EH24" s="2035"/>
      <c r="EJ24" s="368"/>
      <c r="EK24" s="368"/>
      <c r="EL24" s="368"/>
      <c r="EM24" s="368"/>
      <c r="EN24" s="368"/>
      <c r="EO24" s="368"/>
      <c r="EP24" s="368"/>
      <c r="EQ24" s="368"/>
      <c r="ER24" s="368"/>
      <c r="ES24" s="368"/>
      <c r="ET24" s="368"/>
      <c r="EU24" s="368"/>
      <c r="EV24" s="368"/>
      <c r="EW24" s="368"/>
      <c r="EX24" s="368"/>
      <c r="EY24" s="368"/>
      <c r="EZ24" s="368"/>
      <c r="FA24" s="368"/>
      <c r="FB24" s="368"/>
      <c r="FC24" s="368"/>
      <c r="FD24" s="2036"/>
      <c r="FE24" s="2035"/>
      <c r="FG24" s="368"/>
      <c r="FH24" s="368"/>
      <c r="FI24" s="368"/>
      <c r="FJ24" s="368"/>
      <c r="FK24" s="368"/>
      <c r="FL24" s="368"/>
      <c r="FM24" s="368"/>
      <c r="FN24" s="368"/>
      <c r="FO24" s="368"/>
      <c r="FP24" s="368"/>
      <c r="FQ24" s="368"/>
      <c r="FR24" s="368"/>
      <c r="FS24" s="368"/>
      <c r="FT24" s="368"/>
      <c r="FU24" s="368"/>
      <c r="FV24" s="368"/>
      <c r="FW24" s="368"/>
      <c r="FX24" s="368"/>
      <c r="FY24" s="368"/>
      <c r="FZ24" s="368"/>
      <c r="GA24" s="2036"/>
      <c r="GB24" s="2035"/>
      <c r="GD24" s="368"/>
      <c r="GE24" s="368"/>
      <c r="GF24" s="368"/>
      <c r="GG24" s="368"/>
      <c r="GH24" s="368"/>
      <c r="GI24" s="368"/>
      <c r="GJ24" s="368"/>
      <c r="GK24" s="368"/>
      <c r="GL24" s="368"/>
      <c r="GM24" s="368"/>
      <c r="GN24" s="368"/>
      <c r="GO24" s="368"/>
      <c r="GP24" s="368"/>
      <c r="GQ24" s="368"/>
      <c r="GR24" s="368"/>
      <c r="GS24" s="368"/>
      <c r="GT24" s="368"/>
      <c r="GU24" s="368"/>
      <c r="GV24" s="368"/>
      <c r="GW24" s="368"/>
      <c r="GX24" s="2036"/>
      <c r="GY24" s="2035"/>
      <c r="HA24" s="368"/>
      <c r="HB24" s="368"/>
      <c r="HC24" s="368"/>
      <c r="HD24" s="368"/>
      <c r="HE24" s="368"/>
      <c r="HF24" s="368"/>
      <c r="HG24" s="368"/>
      <c r="HH24" s="368"/>
      <c r="HI24" s="368"/>
      <c r="HJ24" s="368"/>
      <c r="HK24" s="368"/>
      <c r="HL24" s="368"/>
      <c r="HM24" s="368"/>
      <c r="HN24" s="368"/>
      <c r="HO24" s="368"/>
      <c r="HP24" s="368"/>
      <c r="HQ24" s="368"/>
      <c r="HR24" s="368"/>
      <c r="HS24" s="368"/>
      <c r="HT24" s="368"/>
      <c r="HU24" s="2036"/>
      <c r="HV24" s="2035"/>
      <c r="HX24" s="368"/>
      <c r="HY24" s="368"/>
      <c r="HZ24" s="368"/>
      <c r="IA24" s="368"/>
      <c r="IB24" s="368"/>
      <c r="IC24" s="368"/>
      <c r="ID24" s="368"/>
      <c r="IE24" s="368"/>
      <c r="IF24" s="368"/>
      <c r="IG24" s="368"/>
      <c r="IH24" s="368"/>
      <c r="II24" s="368"/>
      <c r="IJ24" s="368"/>
      <c r="IK24" s="368"/>
      <c r="IL24" s="368"/>
      <c r="IM24" s="368"/>
      <c r="IN24" s="368"/>
      <c r="IO24" s="368"/>
      <c r="IP24" s="368"/>
      <c r="IQ24" s="368"/>
      <c r="IR24" s="2036"/>
      <c r="IS24" s="2035"/>
    </row>
    <row r="25" spans="1:254" x14ac:dyDescent="0.2">
      <c r="A25" s="2027"/>
      <c r="B25" s="2030"/>
      <c r="C25" s="1817" t="s">
        <v>3990</v>
      </c>
      <c r="D25" s="366">
        <v>1517344.2593549995</v>
      </c>
      <c r="E25" s="366">
        <v>714654.53030499979</v>
      </c>
      <c r="F25" s="366">
        <v>199465.66401000001</v>
      </c>
      <c r="G25" s="366">
        <v>135693.20597999985</v>
      </c>
      <c r="H25" s="366">
        <v>0</v>
      </c>
      <c r="I25" s="366">
        <v>6221.4379700000009</v>
      </c>
      <c r="J25" s="366">
        <v>59275.222389999995</v>
      </c>
      <c r="K25" s="366">
        <v>101.63200000000001</v>
      </c>
      <c r="L25" s="366">
        <v>1300161.1815250022</v>
      </c>
      <c r="M25" s="366">
        <v>1006487.6233849992</v>
      </c>
      <c r="N25" s="366">
        <v>0</v>
      </c>
      <c r="O25" s="366">
        <v>0</v>
      </c>
      <c r="P25" s="366">
        <v>0</v>
      </c>
      <c r="Q25" s="366">
        <v>0</v>
      </c>
      <c r="R25" s="366">
        <v>0</v>
      </c>
      <c r="S25" s="366">
        <v>78732.997504999992</v>
      </c>
      <c r="T25" s="366">
        <v>1523573.6411599999</v>
      </c>
      <c r="U25" s="366">
        <v>6541711.3955850005</v>
      </c>
      <c r="V25" s="1207"/>
      <c r="W25" s="2035"/>
      <c r="X25" s="1091"/>
      <c r="Y25" s="368"/>
      <c r="Z25" s="368"/>
      <c r="AA25" s="368"/>
      <c r="AB25" s="368"/>
      <c r="AC25" s="368"/>
      <c r="AD25" s="368"/>
      <c r="AE25" s="368"/>
      <c r="AF25" s="368"/>
      <c r="AG25" s="368"/>
      <c r="AH25" s="368"/>
      <c r="AI25" s="368"/>
      <c r="AJ25" s="368"/>
      <c r="AK25" s="368"/>
      <c r="AL25" s="368"/>
      <c r="AM25" s="368"/>
      <c r="AN25" s="368"/>
      <c r="AO25" s="368"/>
      <c r="AP25" s="368"/>
      <c r="AQ25" s="368"/>
      <c r="AR25" s="368"/>
      <c r="AS25" s="2036"/>
      <c r="AT25" s="2035"/>
      <c r="AU25" s="1091"/>
      <c r="AV25" s="368"/>
      <c r="AW25" s="368"/>
      <c r="AX25" s="368"/>
      <c r="AY25" s="368"/>
      <c r="AZ25" s="368"/>
      <c r="BA25" s="368"/>
      <c r="BB25" s="368"/>
      <c r="BC25" s="368"/>
      <c r="BD25" s="368"/>
      <c r="BE25" s="368"/>
      <c r="BF25" s="368"/>
      <c r="BG25" s="368"/>
      <c r="BH25" s="368"/>
      <c r="BI25" s="368"/>
      <c r="BJ25" s="368"/>
      <c r="BK25" s="368"/>
      <c r="BL25" s="368"/>
      <c r="BM25" s="368"/>
      <c r="BN25" s="368"/>
      <c r="BO25" s="368"/>
      <c r="BP25" s="2036"/>
      <c r="BQ25" s="2035"/>
      <c r="BR25" s="1091"/>
      <c r="BS25" s="368"/>
      <c r="BT25" s="368"/>
      <c r="BU25" s="368"/>
      <c r="BV25" s="368"/>
      <c r="BW25" s="368"/>
      <c r="BX25" s="368"/>
      <c r="BY25" s="368"/>
      <c r="BZ25" s="368"/>
      <c r="CA25" s="368"/>
      <c r="CB25" s="368"/>
      <c r="CC25" s="368"/>
      <c r="CD25" s="368"/>
      <c r="CE25" s="368"/>
      <c r="CF25" s="368"/>
      <c r="CG25" s="368"/>
      <c r="CH25" s="368"/>
      <c r="CI25" s="368"/>
      <c r="CJ25" s="368"/>
      <c r="CK25" s="368"/>
      <c r="CL25" s="368"/>
      <c r="CM25" s="2036"/>
      <c r="CN25" s="2035"/>
      <c r="CO25" s="1091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2036"/>
      <c r="DK25" s="2035"/>
      <c r="DL25" s="1091"/>
      <c r="DM25" s="368"/>
      <c r="DN25" s="368"/>
      <c r="DO25" s="368"/>
      <c r="DP25" s="368"/>
      <c r="DQ25" s="368"/>
      <c r="DR25" s="368"/>
      <c r="DS25" s="368"/>
      <c r="DT25" s="368"/>
      <c r="DU25" s="368"/>
      <c r="DV25" s="368"/>
      <c r="DW25" s="368"/>
      <c r="DX25" s="368"/>
      <c r="DY25" s="368"/>
      <c r="DZ25" s="368"/>
      <c r="EA25" s="368"/>
      <c r="EB25" s="368"/>
      <c r="EC25" s="368"/>
      <c r="ED25" s="368"/>
      <c r="EE25" s="368"/>
      <c r="EF25" s="368"/>
      <c r="EG25" s="2036"/>
      <c r="EH25" s="2035"/>
      <c r="EI25" s="1091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2036"/>
      <c r="FE25" s="2035"/>
      <c r="FF25" s="1091"/>
      <c r="FG25" s="368"/>
      <c r="FH25" s="368"/>
      <c r="FI25" s="368"/>
      <c r="FJ25" s="368"/>
      <c r="FK25" s="368"/>
      <c r="FL25" s="368"/>
      <c r="FM25" s="368"/>
      <c r="FN25" s="368"/>
      <c r="FO25" s="368"/>
      <c r="FP25" s="368"/>
      <c r="FQ25" s="368"/>
      <c r="FR25" s="368"/>
      <c r="FS25" s="368"/>
      <c r="FT25" s="368"/>
      <c r="FU25" s="368"/>
      <c r="FV25" s="368"/>
      <c r="FW25" s="368"/>
      <c r="FX25" s="368"/>
      <c r="FY25" s="368"/>
      <c r="FZ25" s="368"/>
      <c r="GA25" s="2036"/>
      <c r="GB25" s="2035"/>
      <c r="GC25" s="1091"/>
      <c r="GD25" s="368"/>
      <c r="GE25" s="368"/>
      <c r="GF25" s="368"/>
      <c r="GG25" s="368"/>
      <c r="GH25" s="368"/>
      <c r="GI25" s="368"/>
      <c r="GJ25" s="368"/>
      <c r="GK25" s="368"/>
      <c r="GL25" s="368"/>
      <c r="GM25" s="368"/>
      <c r="GN25" s="368"/>
      <c r="GO25" s="368"/>
      <c r="GP25" s="368"/>
      <c r="GQ25" s="368"/>
      <c r="GR25" s="368"/>
      <c r="GS25" s="368"/>
      <c r="GT25" s="368"/>
      <c r="GU25" s="368"/>
      <c r="GV25" s="368"/>
      <c r="GW25" s="368"/>
      <c r="GX25" s="2036"/>
      <c r="GY25" s="2035"/>
      <c r="GZ25" s="1091"/>
      <c r="HA25" s="368"/>
      <c r="HB25" s="368"/>
      <c r="HC25" s="368"/>
      <c r="HD25" s="368"/>
      <c r="HE25" s="368"/>
      <c r="HF25" s="368"/>
      <c r="HG25" s="368"/>
      <c r="HH25" s="368"/>
      <c r="HI25" s="368"/>
      <c r="HJ25" s="368"/>
      <c r="HK25" s="368"/>
      <c r="HL25" s="368"/>
      <c r="HM25" s="368"/>
      <c r="HN25" s="368"/>
      <c r="HO25" s="368"/>
      <c r="HP25" s="368"/>
      <c r="HQ25" s="368"/>
      <c r="HR25" s="368"/>
      <c r="HS25" s="368"/>
      <c r="HT25" s="368"/>
      <c r="HU25" s="2036"/>
      <c r="HV25" s="2035"/>
      <c r="HW25" s="1091"/>
      <c r="HX25" s="368"/>
      <c r="HY25" s="368"/>
      <c r="HZ25" s="368"/>
      <c r="IA25" s="368"/>
      <c r="IB25" s="368"/>
      <c r="IC25" s="368"/>
      <c r="ID25" s="368"/>
      <c r="IE25" s="368"/>
      <c r="IF25" s="368"/>
      <c r="IG25" s="368"/>
      <c r="IH25" s="368"/>
      <c r="II25" s="368"/>
      <c r="IJ25" s="368"/>
      <c r="IK25" s="368"/>
      <c r="IL25" s="368"/>
      <c r="IM25" s="368"/>
      <c r="IN25" s="368"/>
      <c r="IO25" s="368"/>
      <c r="IP25" s="368"/>
      <c r="IQ25" s="368"/>
      <c r="IR25" s="2036"/>
      <c r="IS25" s="2035"/>
      <c r="IT25" s="1091"/>
    </row>
    <row r="26" spans="1:254" x14ac:dyDescent="0.2">
      <c r="A26" s="2027"/>
      <c r="B26" s="2030"/>
      <c r="C26" s="1206" t="s">
        <v>71</v>
      </c>
      <c r="D26" s="366">
        <v>467046.84655499994</v>
      </c>
      <c r="E26" s="366">
        <v>201674.88366499997</v>
      </c>
      <c r="F26" s="366">
        <v>47779.242170000005</v>
      </c>
      <c r="G26" s="366">
        <v>82435.936080000058</v>
      </c>
      <c r="H26" s="366">
        <v>0</v>
      </c>
      <c r="I26" s="366">
        <v>2355.8749600000001</v>
      </c>
      <c r="J26" s="366">
        <v>15943.105300000001</v>
      </c>
      <c r="K26" s="366">
        <v>0</v>
      </c>
      <c r="L26" s="366">
        <v>337622.48812499997</v>
      </c>
      <c r="M26" s="366">
        <v>277258.29784500005</v>
      </c>
      <c r="N26" s="366">
        <v>0</v>
      </c>
      <c r="O26" s="366">
        <v>0</v>
      </c>
      <c r="P26" s="366">
        <v>0</v>
      </c>
      <c r="Q26" s="366">
        <v>0</v>
      </c>
      <c r="R26" s="366">
        <v>0</v>
      </c>
      <c r="S26" s="366">
        <v>17574.185600000001</v>
      </c>
      <c r="T26" s="366">
        <v>411136.56971999997</v>
      </c>
      <c r="U26" s="366">
        <v>1860827.4300199999</v>
      </c>
      <c r="V26" s="1207"/>
      <c r="W26" s="2035"/>
      <c r="Y26" s="368"/>
      <c r="Z26" s="368"/>
      <c r="AA26" s="368"/>
      <c r="AB26" s="368"/>
      <c r="AC26" s="368"/>
      <c r="AD26" s="368"/>
      <c r="AE26" s="368"/>
      <c r="AF26" s="368"/>
      <c r="AG26" s="368"/>
      <c r="AH26" s="368"/>
      <c r="AI26" s="368"/>
      <c r="AJ26" s="368"/>
      <c r="AK26" s="368"/>
      <c r="AL26" s="368"/>
      <c r="AM26" s="368"/>
      <c r="AN26" s="368"/>
      <c r="AO26" s="368"/>
      <c r="AP26" s="368"/>
      <c r="AQ26" s="368"/>
      <c r="AR26" s="368"/>
      <c r="AS26" s="2036"/>
      <c r="AT26" s="2035"/>
      <c r="AV26" s="368"/>
      <c r="AW26" s="368"/>
      <c r="AX26" s="368"/>
      <c r="AY26" s="368"/>
      <c r="AZ26" s="368"/>
      <c r="BA26" s="368"/>
      <c r="BB26" s="368"/>
      <c r="BC26" s="368"/>
      <c r="BD26" s="368"/>
      <c r="BE26" s="368"/>
      <c r="BF26" s="368"/>
      <c r="BG26" s="368"/>
      <c r="BH26" s="368"/>
      <c r="BI26" s="368"/>
      <c r="BJ26" s="368"/>
      <c r="BK26" s="368"/>
      <c r="BL26" s="368"/>
      <c r="BM26" s="368"/>
      <c r="BN26" s="368"/>
      <c r="BO26" s="368"/>
      <c r="BP26" s="2036"/>
      <c r="BQ26" s="2035"/>
      <c r="BS26" s="368"/>
      <c r="BT26" s="368"/>
      <c r="BU26" s="368"/>
      <c r="BV26" s="368"/>
      <c r="BW26" s="368"/>
      <c r="BX26" s="368"/>
      <c r="BY26" s="368"/>
      <c r="BZ26" s="368"/>
      <c r="CA26" s="368"/>
      <c r="CB26" s="368"/>
      <c r="CC26" s="368"/>
      <c r="CD26" s="368"/>
      <c r="CE26" s="368"/>
      <c r="CF26" s="368"/>
      <c r="CG26" s="368"/>
      <c r="CH26" s="368"/>
      <c r="CI26" s="368"/>
      <c r="CJ26" s="368"/>
      <c r="CK26" s="368"/>
      <c r="CL26" s="368"/>
      <c r="CM26" s="2036"/>
      <c r="CN26" s="2035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2036"/>
      <c r="DK26" s="2035"/>
      <c r="DM26" s="368"/>
      <c r="DN26" s="368"/>
      <c r="DO26" s="368"/>
      <c r="DP26" s="368"/>
      <c r="DQ26" s="368"/>
      <c r="DR26" s="368"/>
      <c r="DS26" s="368"/>
      <c r="DT26" s="368"/>
      <c r="DU26" s="368"/>
      <c r="DV26" s="368"/>
      <c r="DW26" s="368"/>
      <c r="DX26" s="368"/>
      <c r="DY26" s="368"/>
      <c r="DZ26" s="368"/>
      <c r="EA26" s="368"/>
      <c r="EB26" s="368"/>
      <c r="EC26" s="368"/>
      <c r="ED26" s="368"/>
      <c r="EE26" s="368"/>
      <c r="EF26" s="368"/>
      <c r="EG26" s="2036"/>
      <c r="EH26" s="2035"/>
      <c r="EJ26" s="368"/>
      <c r="EK26" s="368"/>
      <c r="EL26" s="368"/>
      <c r="EM26" s="368"/>
      <c r="EN26" s="368"/>
      <c r="EO26" s="368"/>
      <c r="EP26" s="368"/>
      <c r="EQ26" s="368"/>
      <c r="ER26" s="368"/>
      <c r="ES26" s="368"/>
      <c r="ET26" s="368"/>
      <c r="EU26" s="368"/>
      <c r="EV26" s="368"/>
      <c r="EW26" s="368"/>
      <c r="EX26" s="368"/>
      <c r="EY26" s="368"/>
      <c r="EZ26" s="368"/>
      <c r="FA26" s="368"/>
      <c r="FB26" s="368"/>
      <c r="FC26" s="368"/>
      <c r="FD26" s="2036"/>
      <c r="FE26" s="2035"/>
      <c r="FG26" s="368"/>
      <c r="FH26" s="368"/>
      <c r="FI26" s="368"/>
      <c r="FJ26" s="368"/>
      <c r="FK26" s="368"/>
      <c r="FL26" s="368"/>
      <c r="FM26" s="368"/>
      <c r="FN26" s="368"/>
      <c r="FO26" s="368"/>
      <c r="FP26" s="368"/>
      <c r="FQ26" s="368"/>
      <c r="FR26" s="368"/>
      <c r="FS26" s="368"/>
      <c r="FT26" s="368"/>
      <c r="FU26" s="368"/>
      <c r="FV26" s="368"/>
      <c r="FW26" s="368"/>
      <c r="FX26" s="368"/>
      <c r="FY26" s="368"/>
      <c r="FZ26" s="368"/>
      <c r="GA26" s="2036"/>
      <c r="GB26" s="2035"/>
      <c r="GD26" s="368"/>
      <c r="GE26" s="368"/>
      <c r="GF26" s="368"/>
      <c r="GG26" s="368"/>
      <c r="GH26" s="368"/>
      <c r="GI26" s="368"/>
      <c r="GJ26" s="368"/>
      <c r="GK26" s="368"/>
      <c r="GL26" s="368"/>
      <c r="GM26" s="368"/>
      <c r="GN26" s="368"/>
      <c r="GO26" s="368"/>
      <c r="GP26" s="368"/>
      <c r="GQ26" s="368"/>
      <c r="GR26" s="368"/>
      <c r="GS26" s="368"/>
      <c r="GT26" s="368"/>
      <c r="GU26" s="368"/>
      <c r="GV26" s="368"/>
      <c r="GW26" s="368"/>
      <c r="GX26" s="2036"/>
      <c r="GY26" s="2035"/>
      <c r="HA26" s="368"/>
      <c r="HB26" s="368"/>
      <c r="HC26" s="368"/>
      <c r="HD26" s="368"/>
      <c r="HE26" s="368"/>
      <c r="HF26" s="368"/>
      <c r="HG26" s="368"/>
      <c r="HH26" s="368"/>
      <c r="HI26" s="368"/>
      <c r="HJ26" s="368"/>
      <c r="HK26" s="368"/>
      <c r="HL26" s="368"/>
      <c r="HM26" s="368"/>
      <c r="HN26" s="368"/>
      <c r="HO26" s="368"/>
      <c r="HP26" s="368"/>
      <c r="HQ26" s="368"/>
      <c r="HR26" s="368"/>
      <c r="HS26" s="368"/>
      <c r="HT26" s="368"/>
      <c r="HU26" s="2036"/>
      <c r="HV26" s="2035"/>
      <c r="HX26" s="368"/>
      <c r="HY26" s="368"/>
      <c r="HZ26" s="368"/>
      <c r="IA26" s="368"/>
      <c r="IB26" s="368"/>
      <c r="IC26" s="368"/>
      <c r="ID26" s="368"/>
      <c r="IE26" s="368"/>
      <c r="IF26" s="368"/>
      <c r="IG26" s="368"/>
      <c r="IH26" s="368"/>
      <c r="II26" s="368"/>
      <c r="IJ26" s="368"/>
      <c r="IK26" s="368"/>
      <c r="IL26" s="368"/>
      <c r="IM26" s="368"/>
      <c r="IN26" s="368"/>
      <c r="IO26" s="368"/>
      <c r="IP26" s="368"/>
      <c r="IQ26" s="368"/>
      <c r="IR26" s="2036"/>
      <c r="IS26" s="2035"/>
    </row>
    <row r="27" spans="1:254" x14ac:dyDescent="0.2">
      <c r="A27" s="2027"/>
      <c r="B27" s="2030"/>
      <c r="C27" s="1206" t="s">
        <v>72</v>
      </c>
      <c r="D27" s="366">
        <v>66603.737170000008</v>
      </c>
      <c r="E27" s="366">
        <v>33922.862909999996</v>
      </c>
      <c r="F27" s="366">
        <v>5958.6939699999994</v>
      </c>
      <c r="G27" s="366">
        <v>22817.382039999986</v>
      </c>
      <c r="H27" s="366">
        <v>0</v>
      </c>
      <c r="I27" s="366">
        <v>83.837999999999994</v>
      </c>
      <c r="J27" s="366">
        <v>253.25800000000001</v>
      </c>
      <c r="K27" s="366">
        <v>0</v>
      </c>
      <c r="L27" s="366">
        <v>47721.413824999996</v>
      </c>
      <c r="M27" s="366">
        <v>40151.476874999993</v>
      </c>
      <c r="N27" s="366">
        <v>0</v>
      </c>
      <c r="O27" s="366">
        <v>0</v>
      </c>
      <c r="P27" s="366">
        <v>0</v>
      </c>
      <c r="Q27" s="366">
        <v>0</v>
      </c>
      <c r="R27" s="366">
        <v>0</v>
      </c>
      <c r="S27" s="366">
        <v>634.52650000000006</v>
      </c>
      <c r="T27" s="366">
        <v>57750.220179999989</v>
      </c>
      <c r="U27" s="366">
        <v>275897.40946999996</v>
      </c>
      <c r="V27" s="1207"/>
      <c r="W27" s="2035"/>
      <c r="Y27" s="368"/>
      <c r="Z27" s="368"/>
      <c r="AA27" s="368"/>
      <c r="AB27" s="368"/>
      <c r="AC27" s="368"/>
      <c r="AD27" s="368"/>
      <c r="AE27" s="368"/>
      <c r="AF27" s="368"/>
      <c r="AG27" s="368"/>
      <c r="AH27" s="368"/>
      <c r="AI27" s="368"/>
      <c r="AJ27" s="368"/>
      <c r="AK27" s="368"/>
      <c r="AL27" s="368"/>
      <c r="AM27" s="368"/>
      <c r="AN27" s="368"/>
      <c r="AO27" s="368"/>
      <c r="AP27" s="368"/>
      <c r="AQ27" s="368"/>
      <c r="AR27" s="368"/>
      <c r="AS27" s="2036"/>
      <c r="AT27" s="2035"/>
      <c r="AV27" s="368"/>
      <c r="AW27" s="368"/>
      <c r="AX27" s="368"/>
      <c r="AY27" s="368"/>
      <c r="AZ27" s="368"/>
      <c r="BA27" s="368"/>
      <c r="BB27" s="368"/>
      <c r="BC27" s="368"/>
      <c r="BD27" s="368"/>
      <c r="BE27" s="368"/>
      <c r="BF27" s="368"/>
      <c r="BG27" s="368"/>
      <c r="BH27" s="368"/>
      <c r="BI27" s="368"/>
      <c r="BJ27" s="368"/>
      <c r="BK27" s="368"/>
      <c r="BL27" s="368"/>
      <c r="BM27" s="368"/>
      <c r="BN27" s="368"/>
      <c r="BO27" s="368"/>
      <c r="BP27" s="2036"/>
      <c r="BQ27" s="2035"/>
      <c r="BS27" s="368"/>
      <c r="BT27" s="368"/>
      <c r="BU27" s="368"/>
      <c r="BV27" s="368"/>
      <c r="BW27" s="368"/>
      <c r="BX27" s="368"/>
      <c r="BY27" s="368"/>
      <c r="BZ27" s="368"/>
      <c r="CA27" s="368"/>
      <c r="CB27" s="368"/>
      <c r="CC27" s="368"/>
      <c r="CD27" s="368"/>
      <c r="CE27" s="368"/>
      <c r="CF27" s="368"/>
      <c r="CG27" s="368"/>
      <c r="CH27" s="368"/>
      <c r="CI27" s="368"/>
      <c r="CJ27" s="368"/>
      <c r="CK27" s="368"/>
      <c r="CL27" s="368"/>
      <c r="CM27" s="2036"/>
      <c r="CN27" s="2035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2036"/>
      <c r="DK27" s="2035"/>
      <c r="DM27" s="368"/>
      <c r="DN27" s="368"/>
      <c r="DO27" s="368"/>
      <c r="DP27" s="368"/>
      <c r="DQ27" s="368"/>
      <c r="DR27" s="368"/>
      <c r="DS27" s="368"/>
      <c r="DT27" s="368"/>
      <c r="DU27" s="368"/>
      <c r="DV27" s="368"/>
      <c r="DW27" s="368"/>
      <c r="DX27" s="368"/>
      <c r="DY27" s="368"/>
      <c r="DZ27" s="368"/>
      <c r="EA27" s="368"/>
      <c r="EB27" s="368"/>
      <c r="EC27" s="368"/>
      <c r="ED27" s="368"/>
      <c r="EE27" s="368"/>
      <c r="EF27" s="368"/>
      <c r="EG27" s="2036"/>
      <c r="EH27" s="2035"/>
      <c r="EJ27" s="368"/>
      <c r="EK27" s="368"/>
      <c r="EL27" s="368"/>
      <c r="EM27" s="368"/>
      <c r="EN27" s="368"/>
      <c r="EO27" s="368"/>
      <c r="EP27" s="368"/>
      <c r="EQ27" s="368"/>
      <c r="ER27" s="368"/>
      <c r="ES27" s="368"/>
      <c r="ET27" s="368"/>
      <c r="EU27" s="368"/>
      <c r="EV27" s="368"/>
      <c r="EW27" s="368"/>
      <c r="EX27" s="368"/>
      <c r="EY27" s="368"/>
      <c r="EZ27" s="368"/>
      <c r="FA27" s="368"/>
      <c r="FB27" s="368"/>
      <c r="FC27" s="368"/>
      <c r="FD27" s="2036"/>
      <c r="FE27" s="2035"/>
      <c r="FG27" s="368"/>
      <c r="FH27" s="368"/>
      <c r="FI27" s="368"/>
      <c r="FJ27" s="368"/>
      <c r="FK27" s="368"/>
      <c r="FL27" s="368"/>
      <c r="FM27" s="368"/>
      <c r="FN27" s="368"/>
      <c r="FO27" s="368"/>
      <c r="FP27" s="368"/>
      <c r="FQ27" s="368"/>
      <c r="FR27" s="368"/>
      <c r="FS27" s="368"/>
      <c r="FT27" s="368"/>
      <c r="FU27" s="368"/>
      <c r="FV27" s="368"/>
      <c r="FW27" s="368"/>
      <c r="FX27" s="368"/>
      <c r="FY27" s="368"/>
      <c r="FZ27" s="368"/>
      <c r="GA27" s="2036"/>
      <c r="GB27" s="2035"/>
      <c r="GD27" s="368"/>
      <c r="GE27" s="368"/>
      <c r="GF27" s="368"/>
      <c r="GG27" s="368"/>
      <c r="GH27" s="368"/>
      <c r="GI27" s="368"/>
      <c r="GJ27" s="368"/>
      <c r="GK27" s="368"/>
      <c r="GL27" s="368"/>
      <c r="GM27" s="368"/>
      <c r="GN27" s="368"/>
      <c r="GO27" s="368"/>
      <c r="GP27" s="368"/>
      <c r="GQ27" s="368"/>
      <c r="GR27" s="368"/>
      <c r="GS27" s="368"/>
      <c r="GT27" s="368"/>
      <c r="GU27" s="368"/>
      <c r="GV27" s="368"/>
      <c r="GW27" s="368"/>
      <c r="GX27" s="2036"/>
      <c r="GY27" s="2035"/>
      <c r="HA27" s="368"/>
      <c r="HB27" s="368"/>
      <c r="HC27" s="368"/>
      <c r="HD27" s="368"/>
      <c r="HE27" s="368"/>
      <c r="HF27" s="368"/>
      <c r="HG27" s="368"/>
      <c r="HH27" s="368"/>
      <c r="HI27" s="368"/>
      <c r="HJ27" s="368"/>
      <c r="HK27" s="368"/>
      <c r="HL27" s="368"/>
      <c r="HM27" s="368"/>
      <c r="HN27" s="368"/>
      <c r="HO27" s="368"/>
      <c r="HP27" s="368"/>
      <c r="HQ27" s="368"/>
      <c r="HR27" s="368"/>
      <c r="HS27" s="368"/>
      <c r="HT27" s="368"/>
      <c r="HU27" s="2036"/>
      <c r="HV27" s="2035"/>
      <c r="HX27" s="368"/>
      <c r="HY27" s="368"/>
      <c r="HZ27" s="368"/>
      <c r="IA27" s="368"/>
      <c r="IB27" s="368"/>
      <c r="IC27" s="368"/>
      <c r="ID27" s="368"/>
      <c r="IE27" s="368"/>
      <c r="IF27" s="368"/>
      <c r="IG27" s="368"/>
      <c r="IH27" s="368"/>
      <c r="II27" s="368"/>
      <c r="IJ27" s="368"/>
      <c r="IK27" s="368"/>
      <c r="IL27" s="368"/>
      <c r="IM27" s="368"/>
      <c r="IN27" s="368"/>
      <c r="IO27" s="368"/>
      <c r="IP27" s="368"/>
      <c r="IQ27" s="368"/>
      <c r="IR27" s="2036"/>
      <c r="IS27" s="2035"/>
    </row>
    <row r="28" spans="1:254" ht="14.25" thickBot="1" x14ac:dyDescent="0.25">
      <c r="A28" s="2028"/>
      <c r="B28" s="2033"/>
      <c r="C28" s="1818" t="s">
        <v>3991</v>
      </c>
      <c r="D28" s="710">
        <v>3401696.3306559999</v>
      </c>
      <c r="E28" s="710">
        <v>1640207.4599399997</v>
      </c>
      <c r="F28" s="710">
        <v>442056.44753999996</v>
      </c>
      <c r="G28" s="710">
        <v>407274.64233999996</v>
      </c>
      <c r="H28" s="710">
        <v>0</v>
      </c>
      <c r="I28" s="710">
        <v>14894.121730000003</v>
      </c>
      <c r="J28" s="710">
        <v>131611.30812</v>
      </c>
      <c r="K28" s="710">
        <v>347.55600000000004</v>
      </c>
      <c r="L28" s="710">
        <v>2857765.6073450027</v>
      </c>
      <c r="M28" s="710">
        <v>2253580.5307550002</v>
      </c>
      <c r="N28" s="710">
        <v>0</v>
      </c>
      <c r="O28" s="710">
        <v>0</v>
      </c>
      <c r="P28" s="710">
        <v>0</v>
      </c>
      <c r="Q28" s="710">
        <v>0</v>
      </c>
      <c r="R28" s="710">
        <v>0</v>
      </c>
      <c r="S28" s="710">
        <v>171816.758115</v>
      </c>
      <c r="T28" s="710">
        <v>3416454.0430699997</v>
      </c>
      <c r="U28" s="710">
        <v>14737704.805611001</v>
      </c>
      <c r="V28" s="788"/>
      <c r="W28" s="2035"/>
      <c r="X28" s="785"/>
      <c r="Y28" s="712"/>
      <c r="Z28" s="712"/>
      <c r="AA28" s="712"/>
      <c r="AB28" s="712"/>
      <c r="AC28" s="712"/>
      <c r="AD28" s="712"/>
      <c r="AE28" s="712"/>
      <c r="AF28" s="712"/>
      <c r="AG28" s="712"/>
      <c r="AH28" s="712"/>
      <c r="AI28" s="712"/>
      <c r="AJ28" s="712"/>
      <c r="AK28" s="712"/>
      <c r="AL28" s="712"/>
      <c r="AM28" s="712"/>
      <c r="AN28" s="712"/>
      <c r="AO28" s="712"/>
      <c r="AP28" s="712"/>
      <c r="AQ28" s="712"/>
      <c r="AR28" s="712"/>
      <c r="AS28" s="2036"/>
      <c r="AT28" s="2035"/>
      <c r="AU28" s="785"/>
      <c r="AV28" s="712"/>
      <c r="AW28" s="712"/>
      <c r="AX28" s="712"/>
      <c r="AY28" s="712"/>
      <c r="AZ28" s="712"/>
      <c r="BA28" s="712"/>
      <c r="BB28" s="712"/>
      <c r="BC28" s="712"/>
      <c r="BD28" s="712"/>
      <c r="BE28" s="712"/>
      <c r="BF28" s="712"/>
      <c r="BG28" s="712"/>
      <c r="BH28" s="712"/>
      <c r="BI28" s="712"/>
      <c r="BJ28" s="712"/>
      <c r="BK28" s="712"/>
      <c r="BL28" s="712"/>
      <c r="BM28" s="712"/>
      <c r="BN28" s="712"/>
      <c r="BO28" s="712"/>
      <c r="BP28" s="2036"/>
      <c r="BQ28" s="2035"/>
      <c r="BR28" s="785"/>
      <c r="BS28" s="712"/>
      <c r="BT28" s="712"/>
      <c r="BU28" s="712"/>
      <c r="BV28" s="712"/>
      <c r="BW28" s="712"/>
      <c r="BX28" s="712"/>
      <c r="BY28" s="712"/>
      <c r="BZ28" s="712"/>
      <c r="CA28" s="712"/>
      <c r="CB28" s="712"/>
      <c r="CC28" s="712"/>
      <c r="CD28" s="712"/>
      <c r="CE28" s="712"/>
      <c r="CF28" s="712"/>
      <c r="CG28" s="712"/>
      <c r="CH28" s="712"/>
      <c r="CI28" s="712"/>
      <c r="CJ28" s="712"/>
      <c r="CK28" s="712"/>
      <c r="CL28" s="712"/>
      <c r="CM28" s="2036"/>
      <c r="CN28" s="2035"/>
      <c r="CO28" s="785"/>
      <c r="CP28" s="712"/>
      <c r="CQ28" s="712"/>
      <c r="CR28" s="712"/>
      <c r="CS28" s="712"/>
      <c r="CT28" s="712"/>
      <c r="CU28" s="712"/>
      <c r="CV28" s="712"/>
      <c r="CW28" s="712"/>
      <c r="CX28" s="712"/>
      <c r="CY28" s="712"/>
      <c r="CZ28" s="712"/>
      <c r="DA28" s="712"/>
      <c r="DB28" s="712"/>
      <c r="DC28" s="712"/>
      <c r="DD28" s="712"/>
      <c r="DE28" s="712"/>
      <c r="DF28" s="712"/>
      <c r="DG28" s="712"/>
      <c r="DH28" s="712"/>
      <c r="DI28" s="712"/>
      <c r="DJ28" s="2036"/>
      <c r="DK28" s="2035"/>
      <c r="DL28" s="785"/>
      <c r="DM28" s="712"/>
      <c r="DN28" s="712"/>
      <c r="DO28" s="712"/>
      <c r="DP28" s="712"/>
      <c r="DQ28" s="712"/>
      <c r="DR28" s="712"/>
      <c r="DS28" s="712"/>
      <c r="DT28" s="712"/>
      <c r="DU28" s="712"/>
      <c r="DV28" s="712"/>
      <c r="DW28" s="712"/>
      <c r="DX28" s="712"/>
      <c r="DY28" s="712"/>
      <c r="DZ28" s="712"/>
      <c r="EA28" s="712"/>
      <c r="EB28" s="712"/>
      <c r="EC28" s="712"/>
      <c r="ED28" s="712"/>
      <c r="EE28" s="712"/>
      <c r="EF28" s="712"/>
      <c r="EG28" s="2036"/>
      <c r="EH28" s="2035"/>
      <c r="EI28" s="785"/>
      <c r="EJ28" s="712"/>
      <c r="EK28" s="712"/>
      <c r="EL28" s="712"/>
      <c r="EM28" s="712"/>
      <c r="EN28" s="712"/>
      <c r="EO28" s="712"/>
      <c r="EP28" s="712"/>
      <c r="EQ28" s="712"/>
      <c r="ER28" s="712"/>
      <c r="ES28" s="712"/>
      <c r="ET28" s="712"/>
      <c r="EU28" s="712"/>
      <c r="EV28" s="712"/>
      <c r="EW28" s="712"/>
      <c r="EX28" s="712"/>
      <c r="EY28" s="712"/>
      <c r="EZ28" s="712"/>
      <c r="FA28" s="712"/>
      <c r="FB28" s="712"/>
      <c r="FC28" s="712"/>
      <c r="FD28" s="2036"/>
      <c r="FE28" s="2035"/>
      <c r="FF28" s="785"/>
      <c r="FG28" s="712"/>
      <c r="FH28" s="712"/>
      <c r="FI28" s="712"/>
      <c r="FJ28" s="712"/>
      <c r="FK28" s="712"/>
      <c r="FL28" s="712"/>
      <c r="FM28" s="712"/>
      <c r="FN28" s="712"/>
      <c r="FO28" s="712"/>
      <c r="FP28" s="712"/>
      <c r="FQ28" s="712"/>
      <c r="FR28" s="712"/>
      <c r="FS28" s="712"/>
      <c r="FT28" s="712"/>
      <c r="FU28" s="712"/>
      <c r="FV28" s="712"/>
      <c r="FW28" s="712"/>
      <c r="FX28" s="712"/>
      <c r="FY28" s="712"/>
      <c r="FZ28" s="712"/>
      <c r="GA28" s="2036"/>
      <c r="GB28" s="2035"/>
      <c r="GC28" s="785"/>
      <c r="GD28" s="712"/>
      <c r="GE28" s="712"/>
      <c r="GF28" s="712"/>
      <c r="GG28" s="712"/>
      <c r="GH28" s="712"/>
      <c r="GI28" s="712"/>
      <c r="GJ28" s="712"/>
      <c r="GK28" s="712"/>
      <c r="GL28" s="712"/>
      <c r="GM28" s="712"/>
      <c r="GN28" s="712"/>
      <c r="GO28" s="712"/>
      <c r="GP28" s="712"/>
      <c r="GQ28" s="712"/>
      <c r="GR28" s="712"/>
      <c r="GS28" s="712"/>
      <c r="GT28" s="712"/>
      <c r="GU28" s="712"/>
      <c r="GV28" s="712"/>
      <c r="GW28" s="712"/>
      <c r="GX28" s="2036"/>
      <c r="GY28" s="2035"/>
      <c r="GZ28" s="785"/>
      <c r="HA28" s="712"/>
      <c r="HB28" s="712"/>
      <c r="HC28" s="712"/>
      <c r="HD28" s="712"/>
      <c r="HE28" s="712"/>
      <c r="HF28" s="712"/>
      <c r="HG28" s="712"/>
      <c r="HH28" s="712"/>
      <c r="HI28" s="712"/>
      <c r="HJ28" s="712"/>
      <c r="HK28" s="712"/>
      <c r="HL28" s="712"/>
      <c r="HM28" s="712"/>
      <c r="HN28" s="712"/>
      <c r="HO28" s="712"/>
      <c r="HP28" s="712"/>
      <c r="HQ28" s="712"/>
      <c r="HR28" s="712"/>
      <c r="HS28" s="712"/>
      <c r="HT28" s="712"/>
      <c r="HU28" s="2036"/>
      <c r="HV28" s="2035"/>
      <c r="HW28" s="785"/>
      <c r="HX28" s="712"/>
      <c r="HY28" s="712"/>
      <c r="HZ28" s="712"/>
      <c r="IA28" s="712"/>
      <c r="IB28" s="712"/>
      <c r="IC28" s="712"/>
      <c r="ID28" s="712"/>
      <c r="IE28" s="712"/>
      <c r="IF28" s="712"/>
      <c r="IG28" s="712"/>
      <c r="IH28" s="712"/>
      <c r="II28" s="712"/>
      <c r="IJ28" s="712"/>
      <c r="IK28" s="712"/>
      <c r="IL28" s="712"/>
      <c r="IM28" s="712"/>
      <c r="IN28" s="712"/>
      <c r="IO28" s="712"/>
      <c r="IP28" s="712"/>
      <c r="IQ28" s="712"/>
      <c r="IR28" s="2036"/>
      <c r="IS28" s="2035"/>
      <c r="IT28" s="785"/>
    </row>
    <row r="29" spans="1:254" ht="12.75" customHeight="1" x14ac:dyDescent="0.2">
      <c r="A29" s="2026" t="s">
        <v>1918</v>
      </c>
      <c r="B29" s="2029" t="s">
        <v>3771</v>
      </c>
      <c r="C29" s="1815" t="s">
        <v>3986</v>
      </c>
      <c r="D29" s="362">
        <v>844180.67628253496</v>
      </c>
      <c r="E29" s="362">
        <v>66391.842799999999</v>
      </c>
      <c r="F29" s="362">
        <v>0</v>
      </c>
      <c r="G29" s="362">
        <v>0</v>
      </c>
      <c r="H29" s="362">
        <v>0</v>
      </c>
      <c r="I29" s="362">
        <v>607.99985000000004</v>
      </c>
      <c r="J29" s="362">
        <v>61021.830910000004</v>
      </c>
      <c r="K29" s="362">
        <v>26881.899799999999</v>
      </c>
      <c r="L29" s="362">
        <v>0</v>
      </c>
      <c r="M29" s="362">
        <v>0</v>
      </c>
      <c r="N29" s="362">
        <v>6.0741250000000011E-2</v>
      </c>
      <c r="O29" s="362">
        <v>0</v>
      </c>
      <c r="P29" s="362">
        <v>0</v>
      </c>
      <c r="Q29" s="362">
        <v>0</v>
      </c>
      <c r="R29" s="362">
        <v>47.107999999999997</v>
      </c>
      <c r="S29" s="362">
        <v>10705.520419500001</v>
      </c>
      <c r="T29" s="362">
        <v>0</v>
      </c>
      <c r="U29" s="362">
        <v>1009836.938803285</v>
      </c>
      <c r="V29" s="1207"/>
      <c r="W29" s="2034"/>
      <c r="Y29" s="368"/>
      <c r="Z29" s="368"/>
      <c r="AA29" s="368"/>
      <c r="AB29" s="368"/>
      <c r="AC29" s="368"/>
      <c r="AD29" s="368"/>
      <c r="AE29" s="368"/>
      <c r="AF29" s="368"/>
      <c r="AG29" s="368"/>
      <c r="AH29" s="368"/>
      <c r="AI29" s="368"/>
      <c r="AJ29" s="368"/>
      <c r="AK29" s="368"/>
      <c r="AL29" s="368"/>
      <c r="AM29" s="368"/>
      <c r="AN29" s="368"/>
      <c r="AO29" s="368"/>
      <c r="AP29" s="368"/>
      <c r="AQ29" s="368"/>
      <c r="AR29" s="368"/>
      <c r="AS29" s="2036"/>
      <c r="AT29" s="2034"/>
      <c r="AV29" s="368"/>
      <c r="AW29" s="368"/>
      <c r="AX29" s="368"/>
      <c r="AY29" s="368"/>
      <c r="AZ29" s="368"/>
      <c r="BA29" s="368"/>
      <c r="BB29" s="368"/>
      <c r="BC29" s="368"/>
      <c r="BD29" s="368"/>
      <c r="BE29" s="368"/>
      <c r="BF29" s="368"/>
      <c r="BG29" s="368"/>
      <c r="BH29" s="368"/>
      <c r="BI29" s="368"/>
      <c r="BJ29" s="368"/>
      <c r="BK29" s="368"/>
      <c r="BL29" s="368"/>
      <c r="BM29" s="368"/>
      <c r="BN29" s="368"/>
      <c r="BO29" s="368"/>
      <c r="BP29" s="2036"/>
      <c r="BQ29" s="2034"/>
      <c r="BS29" s="368"/>
      <c r="BT29" s="368"/>
      <c r="BU29" s="368"/>
      <c r="BV29" s="368"/>
      <c r="BW29" s="368"/>
      <c r="BX29" s="368"/>
      <c r="BY29" s="368"/>
      <c r="BZ29" s="368"/>
      <c r="CA29" s="368"/>
      <c r="CB29" s="368"/>
      <c r="CC29" s="368"/>
      <c r="CD29" s="368"/>
      <c r="CE29" s="368"/>
      <c r="CF29" s="368"/>
      <c r="CG29" s="368"/>
      <c r="CH29" s="368"/>
      <c r="CI29" s="368"/>
      <c r="CJ29" s="368"/>
      <c r="CK29" s="368"/>
      <c r="CL29" s="368"/>
      <c r="CM29" s="2036"/>
      <c r="CN29" s="2034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2036"/>
      <c r="DK29" s="2034"/>
      <c r="DM29" s="368"/>
      <c r="DN29" s="368"/>
      <c r="DO29" s="368"/>
      <c r="DP29" s="368"/>
      <c r="DQ29" s="368"/>
      <c r="DR29" s="368"/>
      <c r="DS29" s="368"/>
      <c r="DT29" s="368"/>
      <c r="DU29" s="368"/>
      <c r="DV29" s="368"/>
      <c r="DW29" s="368"/>
      <c r="DX29" s="368"/>
      <c r="DY29" s="368"/>
      <c r="DZ29" s="368"/>
      <c r="EA29" s="368"/>
      <c r="EB29" s="368"/>
      <c r="EC29" s="368"/>
      <c r="ED29" s="368"/>
      <c r="EE29" s="368"/>
      <c r="EF29" s="368"/>
      <c r="EG29" s="2036"/>
      <c r="EH29" s="2034"/>
      <c r="EJ29" s="368"/>
      <c r="EK29" s="368"/>
      <c r="EL29" s="368"/>
      <c r="EM29" s="368"/>
      <c r="EN29" s="368"/>
      <c r="EO29" s="368"/>
      <c r="EP29" s="368"/>
      <c r="EQ29" s="368"/>
      <c r="ER29" s="368"/>
      <c r="ES29" s="368"/>
      <c r="ET29" s="368"/>
      <c r="EU29" s="368"/>
      <c r="EV29" s="368"/>
      <c r="EW29" s="368"/>
      <c r="EX29" s="368"/>
      <c r="EY29" s="368"/>
      <c r="EZ29" s="368"/>
      <c r="FA29" s="368"/>
      <c r="FB29" s="368"/>
      <c r="FC29" s="368"/>
      <c r="FD29" s="2036"/>
      <c r="FE29" s="2034"/>
      <c r="FG29" s="368"/>
      <c r="FH29" s="368"/>
      <c r="FI29" s="368"/>
      <c r="FJ29" s="368"/>
      <c r="FK29" s="368"/>
      <c r="FL29" s="368"/>
      <c r="FM29" s="368"/>
      <c r="FN29" s="368"/>
      <c r="FO29" s="368"/>
      <c r="FP29" s="368"/>
      <c r="FQ29" s="368"/>
      <c r="FR29" s="368"/>
      <c r="FS29" s="368"/>
      <c r="FT29" s="368"/>
      <c r="FU29" s="368"/>
      <c r="FV29" s="368"/>
      <c r="FW29" s="368"/>
      <c r="FX29" s="368"/>
      <c r="FY29" s="368"/>
      <c r="FZ29" s="368"/>
      <c r="GA29" s="2036"/>
      <c r="GB29" s="2034"/>
      <c r="GD29" s="368"/>
      <c r="GE29" s="368"/>
      <c r="GF29" s="368"/>
      <c r="GG29" s="368"/>
      <c r="GH29" s="368"/>
      <c r="GI29" s="368"/>
      <c r="GJ29" s="368"/>
      <c r="GK29" s="368"/>
      <c r="GL29" s="368"/>
      <c r="GM29" s="368"/>
      <c r="GN29" s="368"/>
      <c r="GO29" s="368"/>
      <c r="GP29" s="368"/>
      <c r="GQ29" s="368"/>
      <c r="GR29" s="368"/>
      <c r="GS29" s="368"/>
      <c r="GT29" s="368"/>
      <c r="GU29" s="368"/>
      <c r="GV29" s="368"/>
      <c r="GW29" s="368"/>
      <c r="GX29" s="2036"/>
      <c r="GY29" s="2034"/>
      <c r="HA29" s="368"/>
      <c r="HB29" s="368"/>
      <c r="HC29" s="368"/>
      <c r="HD29" s="368"/>
      <c r="HE29" s="368"/>
      <c r="HF29" s="368"/>
      <c r="HG29" s="368"/>
      <c r="HH29" s="368"/>
      <c r="HI29" s="368"/>
      <c r="HJ29" s="368"/>
      <c r="HK29" s="368"/>
      <c r="HL29" s="368"/>
      <c r="HM29" s="368"/>
      <c r="HN29" s="368"/>
      <c r="HO29" s="368"/>
      <c r="HP29" s="368"/>
      <c r="HQ29" s="368"/>
      <c r="HR29" s="368"/>
      <c r="HS29" s="368"/>
      <c r="HT29" s="368"/>
      <c r="HU29" s="2036"/>
      <c r="HV29" s="2034"/>
      <c r="HX29" s="368"/>
      <c r="HY29" s="368"/>
      <c r="HZ29" s="368"/>
      <c r="IA29" s="368"/>
      <c r="IB29" s="368"/>
      <c r="IC29" s="368"/>
      <c r="ID29" s="368"/>
      <c r="IE29" s="368"/>
      <c r="IF29" s="368"/>
      <c r="IG29" s="368"/>
      <c r="IH29" s="368"/>
      <c r="II29" s="368"/>
      <c r="IJ29" s="368"/>
      <c r="IK29" s="368"/>
      <c r="IL29" s="368"/>
      <c r="IM29" s="368"/>
      <c r="IN29" s="368"/>
      <c r="IO29" s="368"/>
      <c r="IP29" s="368"/>
      <c r="IQ29" s="368"/>
      <c r="IR29" s="2036"/>
      <c r="IS29" s="2034"/>
    </row>
    <row r="30" spans="1:254" x14ac:dyDescent="0.2">
      <c r="A30" s="2027"/>
      <c r="B30" s="2030"/>
      <c r="C30" s="1206" t="s">
        <v>3987</v>
      </c>
      <c r="D30" s="366">
        <v>2788437.4123340598</v>
      </c>
      <c r="E30" s="366">
        <v>217521.91525999998</v>
      </c>
      <c r="F30" s="366">
        <v>0</v>
      </c>
      <c r="G30" s="366">
        <v>0</v>
      </c>
      <c r="H30" s="366">
        <v>0</v>
      </c>
      <c r="I30" s="366">
        <v>3535.8535999999995</v>
      </c>
      <c r="J30" s="366">
        <v>183425.34190999999</v>
      </c>
      <c r="K30" s="366">
        <v>101814.60664499999</v>
      </c>
      <c r="L30" s="366">
        <v>0</v>
      </c>
      <c r="M30" s="366">
        <v>0</v>
      </c>
      <c r="N30" s="366">
        <v>0.47455959999999997</v>
      </c>
      <c r="O30" s="366">
        <v>0</v>
      </c>
      <c r="P30" s="366">
        <v>0</v>
      </c>
      <c r="Q30" s="366">
        <v>0</v>
      </c>
      <c r="R30" s="366">
        <v>370.75695660000002</v>
      </c>
      <c r="S30" s="366">
        <v>26024.598822</v>
      </c>
      <c r="T30" s="366">
        <v>0</v>
      </c>
      <c r="U30" s="366">
        <v>3321130.9600872602</v>
      </c>
      <c r="V30" s="1207"/>
      <c r="W30" s="2035"/>
      <c r="Y30" s="368"/>
      <c r="Z30" s="368"/>
      <c r="AA30" s="368"/>
      <c r="AB30" s="368"/>
      <c r="AC30" s="368"/>
      <c r="AD30" s="368"/>
      <c r="AE30" s="368"/>
      <c r="AF30" s="368"/>
      <c r="AG30" s="368"/>
      <c r="AH30" s="368"/>
      <c r="AI30" s="368"/>
      <c r="AJ30" s="368"/>
      <c r="AK30" s="368"/>
      <c r="AL30" s="368"/>
      <c r="AM30" s="368"/>
      <c r="AN30" s="368"/>
      <c r="AO30" s="368"/>
      <c r="AP30" s="368"/>
      <c r="AQ30" s="368"/>
      <c r="AR30" s="368"/>
      <c r="AS30" s="2036"/>
      <c r="AT30" s="2035"/>
      <c r="AV30" s="368"/>
      <c r="AW30" s="368"/>
      <c r="AX30" s="368"/>
      <c r="AY30" s="368"/>
      <c r="AZ30" s="368"/>
      <c r="BA30" s="368"/>
      <c r="BB30" s="368"/>
      <c r="BC30" s="368"/>
      <c r="BD30" s="368"/>
      <c r="BE30" s="368"/>
      <c r="BF30" s="368"/>
      <c r="BG30" s="368"/>
      <c r="BH30" s="368"/>
      <c r="BI30" s="368"/>
      <c r="BJ30" s="368"/>
      <c r="BK30" s="368"/>
      <c r="BL30" s="368"/>
      <c r="BM30" s="368"/>
      <c r="BN30" s="368"/>
      <c r="BO30" s="368"/>
      <c r="BP30" s="2036"/>
      <c r="BQ30" s="2035"/>
      <c r="BS30" s="368"/>
      <c r="BT30" s="368"/>
      <c r="BU30" s="368"/>
      <c r="BV30" s="368"/>
      <c r="BW30" s="368"/>
      <c r="BX30" s="368"/>
      <c r="BY30" s="368"/>
      <c r="BZ30" s="368"/>
      <c r="CA30" s="368"/>
      <c r="CB30" s="368"/>
      <c r="CC30" s="368"/>
      <c r="CD30" s="368"/>
      <c r="CE30" s="368"/>
      <c r="CF30" s="368"/>
      <c r="CG30" s="368"/>
      <c r="CH30" s="368"/>
      <c r="CI30" s="368"/>
      <c r="CJ30" s="368"/>
      <c r="CK30" s="368"/>
      <c r="CL30" s="368"/>
      <c r="CM30" s="2036"/>
      <c r="CN30" s="2035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2036"/>
      <c r="DK30" s="2035"/>
      <c r="DM30" s="368"/>
      <c r="DN30" s="368"/>
      <c r="DO30" s="368"/>
      <c r="DP30" s="368"/>
      <c r="DQ30" s="368"/>
      <c r="DR30" s="368"/>
      <c r="DS30" s="368"/>
      <c r="DT30" s="368"/>
      <c r="DU30" s="368"/>
      <c r="DV30" s="368"/>
      <c r="DW30" s="368"/>
      <c r="DX30" s="368"/>
      <c r="DY30" s="368"/>
      <c r="DZ30" s="368"/>
      <c r="EA30" s="368"/>
      <c r="EB30" s="368"/>
      <c r="EC30" s="368"/>
      <c r="ED30" s="368"/>
      <c r="EE30" s="368"/>
      <c r="EF30" s="368"/>
      <c r="EG30" s="2036"/>
      <c r="EH30" s="2035"/>
      <c r="EJ30" s="368"/>
      <c r="EK30" s="368"/>
      <c r="EL30" s="368"/>
      <c r="EM30" s="368"/>
      <c r="EN30" s="368"/>
      <c r="EO30" s="368"/>
      <c r="EP30" s="368"/>
      <c r="EQ30" s="368"/>
      <c r="ER30" s="368"/>
      <c r="ES30" s="368"/>
      <c r="ET30" s="368"/>
      <c r="EU30" s="368"/>
      <c r="EV30" s="368"/>
      <c r="EW30" s="368"/>
      <c r="EX30" s="368"/>
      <c r="EY30" s="368"/>
      <c r="EZ30" s="368"/>
      <c r="FA30" s="368"/>
      <c r="FB30" s="368"/>
      <c r="FC30" s="368"/>
      <c r="FD30" s="2036"/>
      <c r="FE30" s="2035"/>
      <c r="FG30" s="368"/>
      <c r="FH30" s="368"/>
      <c r="FI30" s="368"/>
      <c r="FJ30" s="368"/>
      <c r="FK30" s="368"/>
      <c r="FL30" s="368"/>
      <c r="FM30" s="368"/>
      <c r="FN30" s="368"/>
      <c r="FO30" s="368"/>
      <c r="FP30" s="368"/>
      <c r="FQ30" s="368"/>
      <c r="FR30" s="368"/>
      <c r="FS30" s="368"/>
      <c r="FT30" s="368"/>
      <c r="FU30" s="368"/>
      <c r="FV30" s="368"/>
      <c r="FW30" s="368"/>
      <c r="FX30" s="368"/>
      <c r="FY30" s="368"/>
      <c r="FZ30" s="368"/>
      <c r="GA30" s="2036"/>
      <c r="GB30" s="2035"/>
      <c r="GD30" s="368"/>
      <c r="GE30" s="368"/>
      <c r="GF30" s="368"/>
      <c r="GG30" s="368"/>
      <c r="GH30" s="368"/>
      <c r="GI30" s="368"/>
      <c r="GJ30" s="368"/>
      <c r="GK30" s="368"/>
      <c r="GL30" s="368"/>
      <c r="GM30" s="368"/>
      <c r="GN30" s="368"/>
      <c r="GO30" s="368"/>
      <c r="GP30" s="368"/>
      <c r="GQ30" s="368"/>
      <c r="GR30" s="368"/>
      <c r="GS30" s="368"/>
      <c r="GT30" s="368"/>
      <c r="GU30" s="368"/>
      <c r="GV30" s="368"/>
      <c r="GW30" s="368"/>
      <c r="GX30" s="2036"/>
      <c r="GY30" s="2035"/>
      <c r="HA30" s="368"/>
      <c r="HB30" s="368"/>
      <c r="HC30" s="368"/>
      <c r="HD30" s="368"/>
      <c r="HE30" s="368"/>
      <c r="HF30" s="368"/>
      <c r="HG30" s="368"/>
      <c r="HH30" s="368"/>
      <c r="HI30" s="368"/>
      <c r="HJ30" s="368"/>
      <c r="HK30" s="368"/>
      <c r="HL30" s="368"/>
      <c r="HM30" s="368"/>
      <c r="HN30" s="368"/>
      <c r="HO30" s="368"/>
      <c r="HP30" s="368"/>
      <c r="HQ30" s="368"/>
      <c r="HR30" s="368"/>
      <c r="HS30" s="368"/>
      <c r="HT30" s="368"/>
      <c r="HU30" s="2036"/>
      <c r="HV30" s="2035"/>
      <c r="HX30" s="368"/>
      <c r="HY30" s="368"/>
      <c r="HZ30" s="368"/>
      <c r="IA30" s="368"/>
      <c r="IB30" s="368"/>
      <c r="IC30" s="368"/>
      <c r="ID30" s="368"/>
      <c r="IE30" s="368"/>
      <c r="IF30" s="368"/>
      <c r="IG30" s="368"/>
      <c r="IH30" s="368"/>
      <c r="II30" s="368"/>
      <c r="IJ30" s="368"/>
      <c r="IK30" s="368"/>
      <c r="IL30" s="368"/>
      <c r="IM30" s="368"/>
      <c r="IN30" s="368"/>
      <c r="IO30" s="368"/>
      <c r="IP30" s="368"/>
      <c r="IQ30" s="368"/>
      <c r="IR30" s="2036"/>
      <c r="IS30" s="2035"/>
    </row>
    <row r="31" spans="1:254" x14ac:dyDescent="0.2">
      <c r="A31" s="2027"/>
      <c r="B31" s="2031"/>
      <c r="C31" s="1816" t="s">
        <v>1489</v>
      </c>
      <c r="D31" s="1090">
        <v>3632618.0886165947</v>
      </c>
      <c r="E31" s="1090">
        <v>283913.75805999996</v>
      </c>
      <c r="F31" s="1090">
        <v>0</v>
      </c>
      <c r="G31" s="1090">
        <v>0</v>
      </c>
      <c r="H31" s="1090">
        <v>0</v>
      </c>
      <c r="I31" s="1090">
        <v>4143.8534499999996</v>
      </c>
      <c r="J31" s="1090">
        <v>244447.17281999998</v>
      </c>
      <c r="K31" s="1090">
        <v>128696.50644499999</v>
      </c>
      <c r="L31" s="1090">
        <v>0</v>
      </c>
      <c r="M31" s="1090">
        <v>0</v>
      </c>
      <c r="N31" s="1090">
        <v>0.53530084999999994</v>
      </c>
      <c r="O31" s="1090">
        <v>0</v>
      </c>
      <c r="P31" s="1090">
        <v>0</v>
      </c>
      <c r="Q31" s="1090">
        <v>0</v>
      </c>
      <c r="R31" s="1090">
        <v>417.86495660000003</v>
      </c>
      <c r="S31" s="1090">
        <v>36730.119241499997</v>
      </c>
      <c r="T31" s="1090">
        <v>0</v>
      </c>
      <c r="U31" s="1090">
        <v>4330967.8988905437</v>
      </c>
      <c r="V31" s="1207"/>
      <c r="W31" s="2035"/>
      <c r="X31" s="785"/>
      <c r="Y31" s="712"/>
      <c r="Z31" s="712"/>
      <c r="AA31" s="712"/>
      <c r="AB31" s="712"/>
      <c r="AC31" s="712"/>
      <c r="AD31" s="712"/>
      <c r="AE31" s="712"/>
      <c r="AF31" s="712"/>
      <c r="AG31" s="712"/>
      <c r="AH31" s="712"/>
      <c r="AI31" s="712"/>
      <c r="AJ31" s="712"/>
      <c r="AK31" s="712"/>
      <c r="AL31" s="712"/>
      <c r="AM31" s="712"/>
      <c r="AN31" s="712"/>
      <c r="AO31" s="712"/>
      <c r="AP31" s="712"/>
      <c r="AQ31" s="712"/>
      <c r="AR31" s="712"/>
      <c r="AS31" s="2036"/>
      <c r="AT31" s="2035"/>
      <c r="AU31" s="785"/>
      <c r="AV31" s="712"/>
      <c r="AW31" s="712"/>
      <c r="AX31" s="712"/>
      <c r="AY31" s="712"/>
      <c r="AZ31" s="712"/>
      <c r="BA31" s="712"/>
      <c r="BB31" s="712"/>
      <c r="BC31" s="712"/>
      <c r="BD31" s="712"/>
      <c r="BE31" s="712"/>
      <c r="BF31" s="712"/>
      <c r="BG31" s="712"/>
      <c r="BH31" s="712"/>
      <c r="BI31" s="712"/>
      <c r="BJ31" s="712"/>
      <c r="BK31" s="712"/>
      <c r="BL31" s="712"/>
      <c r="BM31" s="712"/>
      <c r="BN31" s="712"/>
      <c r="BO31" s="712"/>
      <c r="BP31" s="2036"/>
      <c r="BQ31" s="2035"/>
      <c r="BR31" s="785"/>
      <c r="BS31" s="712"/>
      <c r="BT31" s="712"/>
      <c r="BU31" s="712"/>
      <c r="BV31" s="712"/>
      <c r="BW31" s="712"/>
      <c r="BX31" s="712"/>
      <c r="BY31" s="712"/>
      <c r="BZ31" s="712"/>
      <c r="CA31" s="712"/>
      <c r="CB31" s="712"/>
      <c r="CC31" s="712"/>
      <c r="CD31" s="712"/>
      <c r="CE31" s="712"/>
      <c r="CF31" s="712"/>
      <c r="CG31" s="712"/>
      <c r="CH31" s="712"/>
      <c r="CI31" s="712"/>
      <c r="CJ31" s="712"/>
      <c r="CK31" s="712"/>
      <c r="CL31" s="712"/>
      <c r="CM31" s="2036"/>
      <c r="CN31" s="2035"/>
      <c r="CO31" s="785"/>
      <c r="CP31" s="712"/>
      <c r="CQ31" s="712"/>
      <c r="CR31" s="712"/>
      <c r="CS31" s="712"/>
      <c r="CT31" s="712"/>
      <c r="CU31" s="712"/>
      <c r="CV31" s="712"/>
      <c r="CW31" s="712"/>
      <c r="CX31" s="712"/>
      <c r="CY31" s="712"/>
      <c r="CZ31" s="712"/>
      <c r="DA31" s="712"/>
      <c r="DB31" s="712"/>
      <c r="DC31" s="712"/>
      <c r="DD31" s="712"/>
      <c r="DE31" s="712"/>
      <c r="DF31" s="712"/>
      <c r="DG31" s="712"/>
      <c r="DH31" s="712"/>
      <c r="DI31" s="712"/>
      <c r="DJ31" s="2036"/>
      <c r="DK31" s="2035"/>
      <c r="DL31" s="785"/>
      <c r="DM31" s="712"/>
      <c r="DN31" s="712"/>
      <c r="DO31" s="712"/>
      <c r="DP31" s="712"/>
      <c r="DQ31" s="712"/>
      <c r="DR31" s="712"/>
      <c r="DS31" s="712"/>
      <c r="DT31" s="712"/>
      <c r="DU31" s="712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2036"/>
      <c r="EH31" s="2035"/>
      <c r="EI31" s="785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2036"/>
      <c r="FE31" s="2035"/>
      <c r="FF31" s="785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712"/>
      <c r="FT31" s="712"/>
      <c r="FU31" s="712"/>
      <c r="FV31" s="712"/>
      <c r="FW31" s="712"/>
      <c r="FX31" s="712"/>
      <c r="FY31" s="712"/>
      <c r="FZ31" s="712"/>
      <c r="GA31" s="2036"/>
      <c r="GB31" s="2035"/>
      <c r="GC31" s="785"/>
      <c r="GD31" s="712"/>
      <c r="GE31" s="712"/>
      <c r="GF31" s="712"/>
      <c r="GG31" s="712"/>
      <c r="GH31" s="712"/>
      <c r="GI31" s="712"/>
      <c r="GJ31" s="712"/>
      <c r="GK31" s="712"/>
      <c r="GL31" s="712"/>
      <c r="GM31" s="712"/>
      <c r="GN31" s="712"/>
      <c r="GO31" s="712"/>
      <c r="GP31" s="712"/>
      <c r="GQ31" s="712"/>
      <c r="GR31" s="712"/>
      <c r="GS31" s="712"/>
      <c r="GT31" s="712"/>
      <c r="GU31" s="712"/>
      <c r="GV31" s="712"/>
      <c r="GW31" s="712"/>
      <c r="GX31" s="2036"/>
      <c r="GY31" s="2035"/>
      <c r="GZ31" s="785"/>
      <c r="HA31" s="712"/>
      <c r="HB31" s="712"/>
      <c r="HC31" s="712"/>
      <c r="HD31" s="712"/>
      <c r="HE31" s="712"/>
      <c r="HF31" s="712"/>
      <c r="HG31" s="712"/>
      <c r="HH31" s="712"/>
      <c r="HI31" s="712"/>
      <c r="HJ31" s="712"/>
      <c r="HK31" s="712"/>
      <c r="HL31" s="712"/>
      <c r="HM31" s="712"/>
      <c r="HN31" s="712"/>
      <c r="HO31" s="712"/>
      <c r="HP31" s="712"/>
      <c r="HQ31" s="712"/>
      <c r="HR31" s="712"/>
      <c r="HS31" s="712"/>
      <c r="HT31" s="712"/>
      <c r="HU31" s="2036"/>
      <c r="HV31" s="2035"/>
      <c r="HW31" s="785"/>
      <c r="HX31" s="712"/>
      <c r="HY31" s="712"/>
      <c r="HZ31" s="712"/>
      <c r="IA31" s="712"/>
      <c r="IB31" s="712"/>
      <c r="IC31" s="712"/>
      <c r="ID31" s="712"/>
      <c r="IE31" s="712"/>
      <c r="IF31" s="712"/>
      <c r="IG31" s="712"/>
      <c r="IH31" s="712"/>
      <c r="II31" s="712"/>
      <c r="IJ31" s="712"/>
      <c r="IK31" s="712"/>
      <c r="IL31" s="712"/>
      <c r="IM31" s="712"/>
      <c r="IN31" s="712"/>
      <c r="IO31" s="712"/>
      <c r="IP31" s="712"/>
      <c r="IQ31" s="712"/>
      <c r="IR31" s="2036"/>
      <c r="IS31" s="2035"/>
      <c r="IT31" s="785"/>
    </row>
    <row r="32" spans="1:254" ht="12.75" customHeight="1" x14ac:dyDescent="0.2">
      <c r="A32" s="2027"/>
      <c r="B32" s="2032" t="s">
        <v>70</v>
      </c>
      <c r="C32" s="1206" t="s">
        <v>3988</v>
      </c>
      <c r="D32" s="366">
        <v>42899.880680569513</v>
      </c>
      <c r="E32" s="366">
        <v>12251.245999999999</v>
      </c>
      <c r="F32" s="366">
        <v>0</v>
      </c>
      <c r="G32" s="366">
        <v>0</v>
      </c>
      <c r="H32" s="366">
        <v>0</v>
      </c>
      <c r="I32" s="366">
        <v>420.5</v>
      </c>
      <c r="J32" s="366">
        <v>4301.9359999999997</v>
      </c>
      <c r="K32" s="366">
        <v>1808.7660000000001</v>
      </c>
      <c r="L32" s="366">
        <v>0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10.41</v>
      </c>
      <c r="S32" s="366">
        <v>452.95254999999997</v>
      </c>
      <c r="T32" s="366">
        <v>0</v>
      </c>
      <c r="U32" s="366">
        <v>62145.691230569522</v>
      </c>
      <c r="V32" s="1207"/>
      <c r="W32" s="2034"/>
      <c r="Y32" s="368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/>
      <c r="AP32" s="368"/>
      <c r="AQ32" s="368"/>
      <c r="AR32" s="368"/>
      <c r="AS32" s="2036"/>
      <c r="AT32" s="2034"/>
      <c r="AV32" s="368"/>
      <c r="AW32" s="368"/>
      <c r="AX32" s="368"/>
      <c r="AY32" s="368"/>
      <c r="AZ32" s="368"/>
      <c r="BA32" s="368"/>
      <c r="BB32" s="368"/>
      <c r="BC32" s="368"/>
      <c r="BD32" s="368"/>
      <c r="BE32" s="368"/>
      <c r="BF32" s="368"/>
      <c r="BG32" s="368"/>
      <c r="BH32" s="368"/>
      <c r="BI32" s="368"/>
      <c r="BJ32" s="368"/>
      <c r="BK32" s="368"/>
      <c r="BL32" s="368"/>
      <c r="BM32" s="368"/>
      <c r="BN32" s="368"/>
      <c r="BO32" s="368"/>
      <c r="BP32" s="2036"/>
      <c r="BQ32" s="2034"/>
      <c r="BS32" s="368"/>
      <c r="BT32" s="368"/>
      <c r="BU32" s="368"/>
      <c r="BV32" s="368"/>
      <c r="BW32" s="368"/>
      <c r="BX32" s="368"/>
      <c r="BY32" s="368"/>
      <c r="BZ32" s="368"/>
      <c r="CA32" s="368"/>
      <c r="CB32" s="368"/>
      <c r="CC32" s="368"/>
      <c r="CD32" s="368"/>
      <c r="CE32" s="368"/>
      <c r="CF32" s="368"/>
      <c r="CG32" s="368"/>
      <c r="CH32" s="368"/>
      <c r="CI32" s="368"/>
      <c r="CJ32" s="368"/>
      <c r="CK32" s="368"/>
      <c r="CL32" s="368"/>
      <c r="CM32" s="2036"/>
      <c r="CN32" s="2034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2036"/>
      <c r="DK32" s="2034"/>
      <c r="DM32" s="368"/>
      <c r="DN32" s="368"/>
      <c r="DO32" s="368"/>
      <c r="DP32" s="368"/>
      <c r="DQ32" s="368"/>
      <c r="DR32" s="368"/>
      <c r="DS32" s="368"/>
      <c r="DT32" s="368"/>
      <c r="DU32" s="368"/>
      <c r="DV32" s="368"/>
      <c r="DW32" s="368"/>
      <c r="DX32" s="368"/>
      <c r="DY32" s="368"/>
      <c r="DZ32" s="368"/>
      <c r="EA32" s="368"/>
      <c r="EB32" s="368"/>
      <c r="EC32" s="368"/>
      <c r="ED32" s="368"/>
      <c r="EE32" s="368"/>
      <c r="EF32" s="368"/>
      <c r="EG32" s="2036"/>
      <c r="EH32" s="2034"/>
      <c r="EJ32" s="368"/>
      <c r="EK32" s="368"/>
      <c r="EL32" s="368"/>
      <c r="EM32" s="368"/>
      <c r="EN32" s="368"/>
      <c r="EO32" s="368"/>
      <c r="EP32" s="368"/>
      <c r="EQ32" s="368"/>
      <c r="ER32" s="368"/>
      <c r="ES32" s="368"/>
      <c r="ET32" s="368"/>
      <c r="EU32" s="368"/>
      <c r="EV32" s="368"/>
      <c r="EW32" s="368"/>
      <c r="EX32" s="368"/>
      <c r="EY32" s="368"/>
      <c r="EZ32" s="368"/>
      <c r="FA32" s="368"/>
      <c r="FB32" s="368"/>
      <c r="FC32" s="368"/>
      <c r="FD32" s="2036"/>
      <c r="FE32" s="2034"/>
      <c r="FG32" s="368"/>
      <c r="FH32" s="368"/>
      <c r="FI32" s="368"/>
      <c r="FJ32" s="368"/>
      <c r="FK32" s="368"/>
      <c r="FL32" s="368"/>
      <c r="FM32" s="368"/>
      <c r="FN32" s="368"/>
      <c r="FO32" s="368"/>
      <c r="FP32" s="368"/>
      <c r="FQ32" s="368"/>
      <c r="FR32" s="368"/>
      <c r="FS32" s="368"/>
      <c r="FT32" s="368"/>
      <c r="FU32" s="368"/>
      <c r="FV32" s="368"/>
      <c r="FW32" s="368"/>
      <c r="FX32" s="368"/>
      <c r="FY32" s="368"/>
      <c r="FZ32" s="368"/>
      <c r="GA32" s="2036"/>
      <c r="GB32" s="2034"/>
      <c r="GD32" s="368"/>
      <c r="GE32" s="368"/>
      <c r="GF32" s="368"/>
      <c r="GG32" s="368"/>
      <c r="GH32" s="368"/>
      <c r="GI32" s="368"/>
      <c r="GJ32" s="368"/>
      <c r="GK32" s="368"/>
      <c r="GL32" s="368"/>
      <c r="GM32" s="368"/>
      <c r="GN32" s="368"/>
      <c r="GO32" s="368"/>
      <c r="GP32" s="368"/>
      <c r="GQ32" s="368"/>
      <c r="GR32" s="368"/>
      <c r="GS32" s="368"/>
      <c r="GT32" s="368"/>
      <c r="GU32" s="368"/>
      <c r="GV32" s="368"/>
      <c r="GW32" s="368"/>
      <c r="GX32" s="2036"/>
      <c r="GY32" s="2034"/>
      <c r="HA32" s="368"/>
      <c r="HB32" s="368"/>
      <c r="HC32" s="368"/>
      <c r="HD32" s="368"/>
      <c r="HE32" s="368"/>
      <c r="HF32" s="368"/>
      <c r="HG32" s="368"/>
      <c r="HH32" s="368"/>
      <c r="HI32" s="368"/>
      <c r="HJ32" s="368"/>
      <c r="HK32" s="368"/>
      <c r="HL32" s="368"/>
      <c r="HM32" s="368"/>
      <c r="HN32" s="368"/>
      <c r="HO32" s="368"/>
      <c r="HP32" s="368"/>
      <c r="HQ32" s="368"/>
      <c r="HR32" s="368"/>
      <c r="HS32" s="368"/>
      <c r="HT32" s="368"/>
      <c r="HU32" s="2036"/>
      <c r="HV32" s="2034"/>
      <c r="HX32" s="368"/>
      <c r="HY32" s="368"/>
      <c r="HZ32" s="368"/>
      <c r="IA32" s="368"/>
      <c r="IB32" s="368"/>
      <c r="IC32" s="368"/>
      <c r="ID32" s="368"/>
      <c r="IE32" s="368"/>
      <c r="IF32" s="368"/>
      <c r="IG32" s="368"/>
      <c r="IH32" s="368"/>
      <c r="II32" s="368"/>
      <c r="IJ32" s="368"/>
      <c r="IK32" s="368"/>
      <c r="IL32" s="368"/>
      <c r="IM32" s="368"/>
      <c r="IN32" s="368"/>
      <c r="IO32" s="368"/>
      <c r="IP32" s="368"/>
      <c r="IQ32" s="368"/>
      <c r="IR32" s="2036"/>
      <c r="IS32" s="2034"/>
    </row>
    <row r="33" spans="1:254" x14ac:dyDescent="0.2">
      <c r="A33" s="2027"/>
      <c r="B33" s="2030"/>
      <c r="C33" s="1206" t="s">
        <v>3989</v>
      </c>
      <c r="D33" s="366">
        <v>900684.49905851192</v>
      </c>
      <c r="E33" s="366">
        <v>107267.72332999999</v>
      </c>
      <c r="F33" s="366">
        <v>0</v>
      </c>
      <c r="G33" s="366">
        <v>0</v>
      </c>
      <c r="H33" s="366">
        <v>0</v>
      </c>
      <c r="I33" s="366">
        <v>2085.8016000000002</v>
      </c>
      <c r="J33" s="366">
        <v>73193.724190000008</v>
      </c>
      <c r="K33" s="366">
        <v>35881.208100000003</v>
      </c>
      <c r="L33" s="366">
        <v>0</v>
      </c>
      <c r="M33" s="366">
        <v>0</v>
      </c>
      <c r="N33" s="366">
        <v>5.1249999999999997E-2</v>
      </c>
      <c r="O33" s="366">
        <v>0</v>
      </c>
      <c r="P33" s="366">
        <v>0</v>
      </c>
      <c r="Q33" s="366">
        <v>0</v>
      </c>
      <c r="R33" s="366">
        <v>117.414</v>
      </c>
      <c r="S33" s="366">
        <v>8976.242830000001</v>
      </c>
      <c r="T33" s="366">
        <v>0</v>
      </c>
      <c r="U33" s="366">
        <v>1128206.664358512</v>
      </c>
      <c r="V33" s="1207"/>
      <c r="W33" s="2035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2036"/>
      <c r="AT33" s="2035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2036"/>
      <c r="BQ33" s="2035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  <c r="CF33" s="368"/>
      <c r="CG33" s="368"/>
      <c r="CH33" s="368"/>
      <c r="CI33" s="368"/>
      <c r="CJ33" s="368"/>
      <c r="CK33" s="368"/>
      <c r="CL33" s="368"/>
      <c r="CM33" s="2036"/>
      <c r="CN33" s="2035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2036"/>
      <c r="DK33" s="2035"/>
      <c r="DM33" s="368"/>
      <c r="DN33" s="368"/>
      <c r="DO33" s="368"/>
      <c r="DP33" s="368"/>
      <c r="DQ33" s="368"/>
      <c r="DR33" s="368"/>
      <c r="DS33" s="368"/>
      <c r="DT33" s="368"/>
      <c r="DU33" s="368"/>
      <c r="DV33" s="368"/>
      <c r="DW33" s="368"/>
      <c r="DX33" s="368"/>
      <c r="DY33" s="368"/>
      <c r="DZ33" s="368"/>
      <c r="EA33" s="368"/>
      <c r="EB33" s="368"/>
      <c r="EC33" s="368"/>
      <c r="ED33" s="368"/>
      <c r="EE33" s="368"/>
      <c r="EF33" s="368"/>
      <c r="EG33" s="2036"/>
      <c r="EH33" s="2035"/>
      <c r="EJ33" s="368"/>
      <c r="EK33" s="368"/>
      <c r="EL33" s="368"/>
      <c r="EM33" s="368"/>
      <c r="EN33" s="368"/>
      <c r="EO33" s="368"/>
      <c r="EP33" s="368"/>
      <c r="EQ33" s="368"/>
      <c r="ER33" s="368"/>
      <c r="ES33" s="368"/>
      <c r="ET33" s="368"/>
      <c r="EU33" s="368"/>
      <c r="EV33" s="368"/>
      <c r="EW33" s="368"/>
      <c r="EX33" s="368"/>
      <c r="EY33" s="368"/>
      <c r="EZ33" s="368"/>
      <c r="FA33" s="368"/>
      <c r="FB33" s="368"/>
      <c r="FC33" s="368"/>
      <c r="FD33" s="2036"/>
      <c r="FE33" s="2035"/>
      <c r="FG33" s="368"/>
      <c r="FH33" s="368"/>
      <c r="FI33" s="368"/>
      <c r="FJ33" s="368"/>
      <c r="FK33" s="368"/>
      <c r="FL33" s="368"/>
      <c r="FM33" s="368"/>
      <c r="FN33" s="368"/>
      <c r="FO33" s="368"/>
      <c r="FP33" s="368"/>
      <c r="FQ33" s="368"/>
      <c r="FR33" s="368"/>
      <c r="FS33" s="368"/>
      <c r="FT33" s="368"/>
      <c r="FU33" s="368"/>
      <c r="FV33" s="368"/>
      <c r="FW33" s="368"/>
      <c r="FX33" s="368"/>
      <c r="FY33" s="368"/>
      <c r="FZ33" s="368"/>
      <c r="GA33" s="2036"/>
      <c r="GB33" s="2035"/>
      <c r="GD33" s="368"/>
      <c r="GE33" s="368"/>
      <c r="GF33" s="368"/>
      <c r="GG33" s="368"/>
      <c r="GH33" s="368"/>
      <c r="GI33" s="368"/>
      <c r="GJ33" s="368"/>
      <c r="GK33" s="368"/>
      <c r="GL33" s="368"/>
      <c r="GM33" s="368"/>
      <c r="GN33" s="368"/>
      <c r="GO33" s="368"/>
      <c r="GP33" s="368"/>
      <c r="GQ33" s="368"/>
      <c r="GR33" s="368"/>
      <c r="GS33" s="368"/>
      <c r="GT33" s="368"/>
      <c r="GU33" s="368"/>
      <c r="GV33" s="368"/>
      <c r="GW33" s="368"/>
      <c r="GX33" s="2036"/>
      <c r="GY33" s="2035"/>
      <c r="HA33" s="368"/>
      <c r="HB33" s="368"/>
      <c r="HC33" s="368"/>
      <c r="HD33" s="368"/>
      <c r="HE33" s="368"/>
      <c r="HF33" s="368"/>
      <c r="HG33" s="368"/>
      <c r="HH33" s="368"/>
      <c r="HI33" s="368"/>
      <c r="HJ33" s="368"/>
      <c r="HK33" s="368"/>
      <c r="HL33" s="368"/>
      <c r="HM33" s="368"/>
      <c r="HN33" s="368"/>
      <c r="HO33" s="368"/>
      <c r="HP33" s="368"/>
      <c r="HQ33" s="368"/>
      <c r="HR33" s="368"/>
      <c r="HS33" s="368"/>
      <c r="HT33" s="368"/>
      <c r="HU33" s="2036"/>
      <c r="HV33" s="2035"/>
      <c r="HX33" s="368"/>
      <c r="HY33" s="368"/>
      <c r="HZ33" s="368"/>
      <c r="IA33" s="368"/>
      <c r="IB33" s="368"/>
      <c r="IC33" s="368"/>
      <c r="ID33" s="368"/>
      <c r="IE33" s="368"/>
      <c r="IF33" s="368"/>
      <c r="IG33" s="368"/>
      <c r="IH33" s="368"/>
      <c r="II33" s="368"/>
      <c r="IJ33" s="368"/>
      <c r="IK33" s="368"/>
      <c r="IL33" s="368"/>
      <c r="IM33" s="368"/>
      <c r="IN33" s="368"/>
      <c r="IO33" s="368"/>
      <c r="IP33" s="368"/>
      <c r="IQ33" s="368"/>
      <c r="IR33" s="2036"/>
      <c r="IS33" s="2035"/>
    </row>
    <row r="34" spans="1:254" x14ac:dyDescent="0.2">
      <c r="A34" s="2027"/>
      <c r="B34" s="2030"/>
      <c r="C34" s="1817" t="s">
        <v>3990</v>
      </c>
      <c r="D34" s="366">
        <v>1258657.3672578393</v>
      </c>
      <c r="E34" s="366">
        <v>110989.54842000001</v>
      </c>
      <c r="F34" s="366">
        <v>0</v>
      </c>
      <c r="G34" s="366">
        <v>0</v>
      </c>
      <c r="H34" s="366">
        <v>0</v>
      </c>
      <c r="I34" s="366">
        <v>1103.5010500000001</v>
      </c>
      <c r="J34" s="366">
        <v>106979.71029999999</v>
      </c>
      <c r="K34" s="366">
        <v>58125.814044999999</v>
      </c>
      <c r="L34" s="366">
        <v>0</v>
      </c>
      <c r="M34" s="366">
        <v>0</v>
      </c>
      <c r="N34" s="366">
        <v>0.29155084999999997</v>
      </c>
      <c r="O34" s="366">
        <v>0</v>
      </c>
      <c r="P34" s="366">
        <v>0</v>
      </c>
      <c r="Q34" s="366">
        <v>0</v>
      </c>
      <c r="R34" s="366">
        <v>171.27270659999999</v>
      </c>
      <c r="S34" s="366">
        <v>20125.314161500002</v>
      </c>
      <c r="T34" s="366">
        <v>0</v>
      </c>
      <c r="U34" s="366">
        <v>1556152.8194917892</v>
      </c>
      <c r="V34" s="1207"/>
      <c r="W34" s="2035"/>
      <c r="X34" s="1091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2036"/>
      <c r="AT34" s="2035"/>
      <c r="AU34" s="1091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2036"/>
      <c r="BQ34" s="2035"/>
      <c r="BR34" s="1091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  <c r="CF34" s="368"/>
      <c r="CG34" s="368"/>
      <c r="CH34" s="368"/>
      <c r="CI34" s="368"/>
      <c r="CJ34" s="368"/>
      <c r="CK34" s="368"/>
      <c r="CL34" s="368"/>
      <c r="CM34" s="2036"/>
      <c r="CN34" s="2035"/>
      <c r="CO34" s="1091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2036"/>
      <c r="DK34" s="2035"/>
      <c r="DL34" s="1091"/>
      <c r="DM34" s="368"/>
      <c r="DN34" s="368"/>
      <c r="DO34" s="368"/>
      <c r="DP34" s="368"/>
      <c r="DQ34" s="368"/>
      <c r="DR34" s="368"/>
      <c r="DS34" s="368"/>
      <c r="DT34" s="368"/>
      <c r="DU34" s="368"/>
      <c r="DV34" s="368"/>
      <c r="DW34" s="368"/>
      <c r="DX34" s="368"/>
      <c r="DY34" s="368"/>
      <c r="DZ34" s="368"/>
      <c r="EA34" s="368"/>
      <c r="EB34" s="368"/>
      <c r="EC34" s="368"/>
      <c r="ED34" s="368"/>
      <c r="EE34" s="368"/>
      <c r="EF34" s="368"/>
      <c r="EG34" s="2036"/>
      <c r="EH34" s="2035"/>
      <c r="EI34" s="1091"/>
      <c r="EJ34" s="368"/>
      <c r="EK34" s="368"/>
      <c r="EL34" s="368"/>
      <c r="EM34" s="368"/>
      <c r="EN34" s="368"/>
      <c r="EO34" s="368"/>
      <c r="EP34" s="368"/>
      <c r="EQ34" s="368"/>
      <c r="ER34" s="368"/>
      <c r="ES34" s="368"/>
      <c r="ET34" s="368"/>
      <c r="EU34" s="368"/>
      <c r="EV34" s="368"/>
      <c r="EW34" s="368"/>
      <c r="EX34" s="368"/>
      <c r="EY34" s="368"/>
      <c r="EZ34" s="368"/>
      <c r="FA34" s="368"/>
      <c r="FB34" s="368"/>
      <c r="FC34" s="368"/>
      <c r="FD34" s="2036"/>
      <c r="FE34" s="2035"/>
      <c r="FF34" s="1091"/>
      <c r="FG34" s="368"/>
      <c r="FH34" s="368"/>
      <c r="FI34" s="368"/>
      <c r="FJ34" s="368"/>
      <c r="FK34" s="368"/>
      <c r="FL34" s="368"/>
      <c r="FM34" s="368"/>
      <c r="FN34" s="368"/>
      <c r="FO34" s="368"/>
      <c r="FP34" s="368"/>
      <c r="FQ34" s="368"/>
      <c r="FR34" s="368"/>
      <c r="FS34" s="368"/>
      <c r="FT34" s="368"/>
      <c r="FU34" s="368"/>
      <c r="FV34" s="368"/>
      <c r="FW34" s="368"/>
      <c r="FX34" s="368"/>
      <c r="FY34" s="368"/>
      <c r="FZ34" s="368"/>
      <c r="GA34" s="2036"/>
      <c r="GB34" s="2035"/>
      <c r="GC34" s="1091"/>
      <c r="GD34" s="368"/>
      <c r="GE34" s="368"/>
      <c r="GF34" s="368"/>
      <c r="GG34" s="368"/>
      <c r="GH34" s="368"/>
      <c r="GI34" s="368"/>
      <c r="GJ34" s="368"/>
      <c r="GK34" s="368"/>
      <c r="GL34" s="368"/>
      <c r="GM34" s="368"/>
      <c r="GN34" s="368"/>
      <c r="GO34" s="368"/>
      <c r="GP34" s="368"/>
      <c r="GQ34" s="368"/>
      <c r="GR34" s="368"/>
      <c r="GS34" s="368"/>
      <c r="GT34" s="368"/>
      <c r="GU34" s="368"/>
      <c r="GV34" s="368"/>
      <c r="GW34" s="368"/>
      <c r="GX34" s="2036"/>
      <c r="GY34" s="2035"/>
      <c r="GZ34" s="1091"/>
      <c r="HA34" s="368"/>
      <c r="HB34" s="368"/>
      <c r="HC34" s="368"/>
      <c r="HD34" s="368"/>
      <c r="HE34" s="368"/>
      <c r="HF34" s="368"/>
      <c r="HG34" s="368"/>
      <c r="HH34" s="368"/>
      <c r="HI34" s="368"/>
      <c r="HJ34" s="368"/>
      <c r="HK34" s="368"/>
      <c r="HL34" s="368"/>
      <c r="HM34" s="368"/>
      <c r="HN34" s="368"/>
      <c r="HO34" s="368"/>
      <c r="HP34" s="368"/>
      <c r="HQ34" s="368"/>
      <c r="HR34" s="368"/>
      <c r="HS34" s="368"/>
      <c r="HT34" s="368"/>
      <c r="HU34" s="2036"/>
      <c r="HV34" s="2035"/>
      <c r="HW34" s="1091"/>
      <c r="HX34" s="368"/>
      <c r="HY34" s="368"/>
      <c r="HZ34" s="368"/>
      <c r="IA34" s="368"/>
      <c r="IB34" s="368"/>
      <c r="IC34" s="368"/>
      <c r="ID34" s="368"/>
      <c r="IE34" s="368"/>
      <c r="IF34" s="368"/>
      <c r="IG34" s="368"/>
      <c r="IH34" s="368"/>
      <c r="II34" s="368"/>
      <c r="IJ34" s="368"/>
      <c r="IK34" s="368"/>
      <c r="IL34" s="368"/>
      <c r="IM34" s="368"/>
      <c r="IN34" s="368"/>
      <c r="IO34" s="368"/>
      <c r="IP34" s="368"/>
      <c r="IQ34" s="368"/>
      <c r="IR34" s="2036"/>
      <c r="IS34" s="2035"/>
      <c r="IT34" s="1091"/>
    </row>
    <row r="35" spans="1:254" x14ac:dyDescent="0.2">
      <c r="A35" s="2027"/>
      <c r="B35" s="2030"/>
      <c r="C35" s="1206" t="s">
        <v>71</v>
      </c>
      <c r="D35" s="366">
        <v>982584.75116818794</v>
      </c>
      <c r="E35" s="366">
        <v>41833.976310000005</v>
      </c>
      <c r="F35" s="366">
        <v>0</v>
      </c>
      <c r="G35" s="366">
        <v>0</v>
      </c>
      <c r="H35" s="366">
        <v>0</v>
      </c>
      <c r="I35" s="366">
        <v>456.25079999999997</v>
      </c>
      <c r="J35" s="366">
        <v>47455.554329999999</v>
      </c>
      <c r="K35" s="366">
        <v>23970.510300000002</v>
      </c>
      <c r="L35" s="366">
        <v>0</v>
      </c>
      <c r="M35" s="366">
        <v>0</v>
      </c>
      <c r="N35" s="366">
        <v>0.15</v>
      </c>
      <c r="O35" s="366">
        <v>0</v>
      </c>
      <c r="P35" s="366">
        <v>0</v>
      </c>
      <c r="Q35" s="366">
        <v>0</v>
      </c>
      <c r="R35" s="366">
        <v>117.70425</v>
      </c>
      <c r="S35" s="366">
        <v>6876.5082000000002</v>
      </c>
      <c r="T35" s="366">
        <v>0</v>
      </c>
      <c r="U35" s="366">
        <v>1103295.4053581879</v>
      </c>
      <c r="V35" s="1207"/>
      <c r="W35" s="2035"/>
      <c r="Y35" s="368"/>
      <c r="Z35" s="368"/>
      <c r="AA35" s="368"/>
      <c r="AB35" s="368"/>
      <c r="AC35" s="368"/>
      <c r="AD35" s="368"/>
      <c r="AE35" s="368"/>
      <c r="AF35" s="368"/>
      <c r="AG35" s="368"/>
      <c r="AH35" s="368"/>
      <c r="AI35" s="368"/>
      <c r="AJ35" s="368"/>
      <c r="AK35" s="368"/>
      <c r="AL35" s="368"/>
      <c r="AM35" s="368"/>
      <c r="AN35" s="368"/>
      <c r="AO35" s="368"/>
      <c r="AP35" s="368"/>
      <c r="AQ35" s="368"/>
      <c r="AR35" s="368"/>
      <c r="AS35" s="2036"/>
      <c r="AT35" s="2035"/>
      <c r="AV35" s="368"/>
      <c r="AW35" s="368"/>
      <c r="AX35" s="368"/>
      <c r="AY35" s="368"/>
      <c r="AZ35" s="368"/>
      <c r="BA35" s="368"/>
      <c r="BB35" s="368"/>
      <c r="BC35" s="368"/>
      <c r="BD35" s="368"/>
      <c r="BE35" s="368"/>
      <c r="BF35" s="368"/>
      <c r="BG35" s="368"/>
      <c r="BH35" s="368"/>
      <c r="BI35" s="368"/>
      <c r="BJ35" s="368"/>
      <c r="BK35" s="368"/>
      <c r="BL35" s="368"/>
      <c r="BM35" s="368"/>
      <c r="BN35" s="368"/>
      <c r="BO35" s="368"/>
      <c r="BP35" s="2036"/>
      <c r="BQ35" s="2035"/>
      <c r="BS35" s="368"/>
      <c r="BT35" s="368"/>
      <c r="BU35" s="368"/>
      <c r="BV35" s="368"/>
      <c r="BW35" s="368"/>
      <c r="BX35" s="368"/>
      <c r="BY35" s="368"/>
      <c r="BZ35" s="368"/>
      <c r="CA35" s="368"/>
      <c r="CB35" s="368"/>
      <c r="CC35" s="368"/>
      <c r="CD35" s="368"/>
      <c r="CE35" s="368"/>
      <c r="CF35" s="368"/>
      <c r="CG35" s="368"/>
      <c r="CH35" s="368"/>
      <c r="CI35" s="368"/>
      <c r="CJ35" s="368"/>
      <c r="CK35" s="368"/>
      <c r="CL35" s="368"/>
      <c r="CM35" s="2036"/>
      <c r="CN35" s="2035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2036"/>
      <c r="DK35" s="2035"/>
      <c r="DM35" s="368"/>
      <c r="DN35" s="368"/>
      <c r="DO35" s="368"/>
      <c r="DP35" s="368"/>
      <c r="DQ35" s="368"/>
      <c r="DR35" s="368"/>
      <c r="DS35" s="368"/>
      <c r="DT35" s="368"/>
      <c r="DU35" s="368"/>
      <c r="DV35" s="368"/>
      <c r="DW35" s="368"/>
      <c r="DX35" s="368"/>
      <c r="DY35" s="368"/>
      <c r="DZ35" s="368"/>
      <c r="EA35" s="368"/>
      <c r="EB35" s="368"/>
      <c r="EC35" s="368"/>
      <c r="ED35" s="368"/>
      <c r="EE35" s="368"/>
      <c r="EF35" s="368"/>
      <c r="EG35" s="2036"/>
      <c r="EH35" s="2035"/>
      <c r="EJ35" s="368"/>
      <c r="EK35" s="368"/>
      <c r="EL35" s="368"/>
      <c r="EM35" s="368"/>
      <c r="EN35" s="368"/>
      <c r="EO35" s="368"/>
      <c r="EP35" s="368"/>
      <c r="EQ35" s="368"/>
      <c r="ER35" s="368"/>
      <c r="ES35" s="368"/>
      <c r="ET35" s="368"/>
      <c r="EU35" s="368"/>
      <c r="EV35" s="368"/>
      <c r="EW35" s="368"/>
      <c r="EX35" s="368"/>
      <c r="EY35" s="368"/>
      <c r="EZ35" s="368"/>
      <c r="FA35" s="368"/>
      <c r="FB35" s="368"/>
      <c r="FC35" s="368"/>
      <c r="FD35" s="2036"/>
      <c r="FE35" s="2035"/>
      <c r="FG35" s="368"/>
      <c r="FH35" s="368"/>
      <c r="FI35" s="368"/>
      <c r="FJ35" s="368"/>
      <c r="FK35" s="368"/>
      <c r="FL35" s="368"/>
      <c r="FM35" s="368"/>
      <c r="FN35" s="368"/>
      <c r="FO35" s="368"/>
      <c r="FP35" s="368"/>
      <c r="FQ35" s="368"/>
      <c r="FR35" s="368"/>
      <c r="FS35" s="368"/>
      <c r="FT35" s="368"/>
      <c r="FU35" s="368"/>
      <c r="FV35" s="368"/>
      <c r="FW35" s="368"/>
      <c r="FX35" s="368"/>
      <c r="FY35" s="368"/>
      <c r="FZ35" s="368"/>
      <c r="GA35" s="2036"/>
      <c r="GB35" s="2035"/>
      <c r="GD35" s="368"/>
      <c r="GE35" s="368"/>
      <c r="GF35" s="368"/>
      <c r="GG35" s="368"/>
      <c r="GH35" s="368"/>
      <c r="GI35" s="368"/>
      <c r="GJ35" s="368"/>
      <c r="GK35" s="368"/>
      <c r="GL35" s="368"/>
      <c r="GM35" s="368"/>
      <c r="GN35" s="368"/>
      <c r="GO35" s="368"/>
      <c r="GP35" s="368"/>
      <c r="GQ35" s="368"/>
      <c r="GR35" s="368"/>
      <c r="GS35" s="368"/>
      <c r="GT35" s="368"/>
      <c r="GU35" s="368"/>
      <c r="GV35" s="368"/>
      <c r="GW35" s="368"/>
      <c r="GX35" s="2036"/>
      <c r="GY35" s="2035"/>
      <c r="HA35" s="368"/>
      <c r="HB35" s="368"/>
      <c r="HC35" s="368"/>
      <c r="HD35" s="368"/>
      <c r="HE35" s="368"/>
      <c r="HF35" s="368"/>
      <c r="HG35" s="368"/>
      <c r="HH35" s="368"/>
      <c r="HI35" s="368"/>
      <c r="HJ35" s="368"/>
      <c r="HK35" s="368"/>
      <c r="HL35" s="368"/>
      <c r="HM35" s="368"/>
      <c r="HN35" s="368"/>
      <c r="HO35" s="368"/>
      <c r="HP35" s="368"/>
      <c r="HQ35" s="368"/>
      <c r="HR35" s="368"/>
      <c r="HS35" s="368"/>
      <c r="HT35" s="368"/>
      <c r="HU35" s="2036"/>
      <c r="HV35" s="2035"/>
      <c r="HX35" s="368"/>
      <c r="HY35" s="368"/>
      <c r="HZ35" s="368"/>
      <c r="IA35" s="368"/>
      <c r="IB35" s="368"/>
      <c r="IC35" s="368"/>
      <c r="ID35" s="368"/>
      <c r="IE35" s="368"/>
      <c r="IF35" s="368"/>
      <c r="IG35" s="368"/>
      <c r="IH35" s="368"/>
      <c r="II35" s="368"/>
      <c r="IJ35" s="368"/>
      <c r="IK35" s="368"/>
      <c r="IL35" s="368"/>
      <c r="IM35" s="368"/>
      <c r="IN35" s="368"/>
      <c r="IO35" s="368"/>
      <c r="IP35" s="368"/>
      <c r="IQ35" s="368"/>
      <c r="IR35" s="2036"/>
      <c r="IS35" s="2035"/>
    </row>
    <row r="36" spans="1:254" x14ac:dyDescent="0.2">
      <c r="A36" s="2027"/>
      <c r="B36" s="2030"/>
      <c r="C36" s="1206" t="s">
        <v>72</v>
      </c>
      <c r="D36" s="366">
        <v>447791.59045148402</v>
      </c>
      <c r="E36" s="366">
        <v>11571.263999999999</v>
      </c>
      <c r="F36" s="366">
        <v>0</v>
      </c>
      <c r="G36" s="366">
        <v>0</v>
      </c>
      <c r="H36" s="366">
        <v>0</v>
      </c>
      <c r="I36" s="366">
        <v>77.8</v>
      </c>
      <c r="J36" s="366">
        <v>12516.248</v>
      </c>
      <c r="K36" s="366">
        <v>8910.2080000000005</v>
      </c>
      <c r="L36" s="366">
        <v>0</v>
      </c>
      <c r="M36" s="366">
        <v>0</v>
      </c>
      <c r="N36" s="366">
        <v>4.2500000000000003E-2</v>
      </c>
      <c r="O36" s="366">
        <v>0</v>
      </c>
      <c r="P36" s="366">
        <v>0</v>
      </c>
      <c r="Q36" s="366">
        <v>0</v>
      </c>
      <c r="R36" s="366">
        <v>1.0640000000000001</v>
      </c>
      <c r="S36" s="366">
        <v>299.10149999999999</v>
      </c>
      <c r="T36" s="366">
        <v>0</v>
      </c>
      <c r="U36" s="366">
        <v>481167.31845148402</v>
      </c>
      <c r="V36" s="1207"/>
      <c r="W36" s="2035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2036"/>
      <c r="AT36" s="2035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68"/>
      <c r="BM36" s="368"/>
      <c r="BN36" s="368"/>
      <c r="BO36" s="368"/>
      <c r="BP36" s="2036"/>
      <c r="BQ36" s="2035"/>
      <c r="BS36" s="368"/>
      <c r="BT36" s="368"/>
      <c r="BU36" s="368"/>
      <c r="BV36" s="368"/>
      <c r="BW36" s="368"/>
      <c r="BX36" s="368"/>
      <c r="BY36" s="368"/>
      <c r="BZ36" s="368"/>
      <c r="CA36" s="368"/>
      <c r="CB36" s="368"/>
      <c r="CC36" s="368"/>
      <c r="CD36" s="368"/>
      <c r="CE36" s="368"/>
      <c r="CF36" s="368"/>
      <c r="CG36" s="368"/>
      <c r="CH36" s="368"/>
      <c r="CI36" s="368"/>
      <c r="CJ36" s="368"/>
      <c r="CK36" s="368"/>
      <c r="CL36" s="368"/>
      <c r="CM36" s="2036"/>
      <c r="CN36" s="2035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2036"/>
      <c r="DK36" s="2035"/>
      <c r="DM36" s="368"/>
      <c r="DN36" s="368"/>
      <c r="DO36" s="368"/>
      <c r="DP36" s="368"/>
      <c r="DQ36" s="368"/>
      <c r="DR36" s="368"/>
      <c r="DS36" s="368"/>
      <c r="DT36" s="368"/>
      <c r="DU36" s="368"/>
      <c r="DV36" s="368"/>
      <c r="DW36" s="368"/>
      <c r="DX36" s="368"/>
      <c r="DY36" s="368"/>
      <c r="DZ36" s="368"/>
      <c r="EA36" s="368"/>
      <c r="EB36" s="368"/>
      <c r="EC36" s="368"/>
      <c r="ED36" s="368"/>
      <c r="EE36" s="368"/>
      <c r="EF36" s="368"/>
      <c r="EG36" s="2036"/>
      <c r="EH36" s="2035"/>
      <c r="EJ36" s="368"/>
      <c r="EK36" s="368"/>
      <c r="EL36" s="368"/>
      <c r="EM36" s="368"/>
      <c r="EN36" s="368"/>
      <c r="EO36" s="368"/>
      <c r="EP36" s="368"/>
      <c r="EQ36" s="368"/>
      <c r="ER36" s="368"/>
      <c r="ES36" s="368"/>
      <c r="ET36" s="368"/>
      <c r="EU36" s="368"/>
      <c r="EV36" s="368"/>
      <c r="EW36" s="368"/>
      <c r="EX36" s="368"/>
      <c r="EY36" s="368"/>
      <c r="EZ36" s="368"/>
      <c r="FA36" s="368"/>
      <c r="FB36" s="368"/>
      <c r="FC36" s="368"/>
      <c r="FD36" s="2036"/>
      <c r="FE36" s="2035"/>
      <c r="FG36" s="368"/>
      <c r="FH36" s="368"/>
      <c r="FI36" s="368"/>
      <c r="FJ36" s="368"/>
      <c r="FK36" s="368"/>
      <c r="FL36" s="368"/>
      <c r="FM36" s="368"/>
      <c r="FN36" s="368"/>
      <c r="FO36" s="368"/>
      <c r="FP36" s="368"/>
      <c r="FQ36" s="368"/>
      <c r="FR36" s="368"/>
      <c r="FS36" s="368"/>
      <c r="FT36" s="368"/>
      <c r="FU36" s="368"/>
      <c r="FV36" s="368"/>
      <c r="FW36" s="368"/>
      <c r="FX36" s="368"/>
      <c r="FY36" s="368"/>
      <c r="FZ36" s="368"/>
      <c r="GA36" s="2036"/>
      <c r="GB36" s="2035"/>
      <c r="GD36" s="368"/>
      <c r="GE36" s="368"/>
      <c r="GF36" s="368"/>
      <c r="GG36" s="368"/>
      <c r="GH36" s="368"/>
      <c r="GI36" s="368"/>
      <c r="GJ36" s="368"/>
      <c r="GK36" s="368"/>
      <c r="GL36" s="368"/>
      <c r="GM36" s="368"/>
      <c r="GN36" s="368"/>
      <c r="GO36" s="368"/>
      <c r="GP36" s="368"/>
      <c r="GQ36" s="368"/>
      <c r="GR36" s="368"/>
      <c r="GS36" s="368"/>
      <c r="GT36" s="368"/>
      <c r="GU36" s="368"/>
      <c r="GV36" s="368"/>
      <c r="GW36" s="368"/>
      <c r="GX36" s="2036"/>
      <c r="GY36" s="2035"/>
      <c r="HA36" s="368"/>
      <c r="HB36" s="368"/>
      <c r="HC36" s="368"/>
      <c r="HD36" s="368"/>
      <c r="HE36" s="368"/>
      <c r="HF36" s="368"/>
      <c r="HG36" s="368"/>
      <c r="HH36" s="368"/>
      <c r="HI36" s="368"/>
      <c r="HJ36" s="368"/>
      <c r="HK36" s="368"/>
      <c r="HL36" s="368"/>
      <c r="HM36" s="368"/>
      <c r="HN36" s="368"/>
      <c r="HO36" s="368"/>
      <c r="HP36" s="368"/>
      <c r="HQ36" s="368"/>
      <c r="HR36" s="368"/>
      <c r="HS36" s="368"/>
      <c r="HT36" s="368"/>
      <c r="HU36" s="2036"/>
      <c r="HV36" s="2035"/>
      <c r="HX36" s="368"/>
      <c r="HY36" s="368"/>
      <c r="HZ36" s="368"/>
      <c r="IA36" s="368"/>
      <c r="IB36" s="368"/>
      <c r="IC36" s="368"/>
      <c r="ID36" s="368"/>
      <c r="IE36" s="368"/>
      <c r="IF36" s="368"/>
      <c r="IG36" s="368"/>
      <c r="IH36" s="368"/>
      <c r="II36" s="368"/>
      <c r="IJ36" s="368"/>
      <c r="IK36" s="368"/>
      <c r="IL36" s="368"/>
      <c r="IM36" s="368"/>
      <c r="IN36" s="368"/>
      <c r="IO36" s="368"/>
      <c r="IP36" s="368"/>
      <c r="IQ36" s="368"/>
      <c r="IR36" s="2036"/>
      <c r="IS36" s="2035"/>
    </row>
    <row r="37" spans="1:254" ht="14.25" thickBot="1" x14ac:dyDescent="0.25">
      <c r="A37" s="2028"/>
      <c r="B37" s="2033"/>
      <c r="C37" s="1818" t="s">
        <v>3991</v>
      </c>
      <c r="D37" s="710">
        <v>3632618.0886165923</v>
      </c>
      <c r="E37" s="710">
        <v>283913.75806000002</v>
      </c>
      <c r="F37" s="710">
        <v>0</v>
      </c>
      <c r="G37" s="710">
        <v>0</v>
      </c>
      <c r="H37" s="710">
        <v>0</v>
      </c>
      <c r="I37" s="710">
        <v>4143.8534500000005</v>
      </c>
      <c r="J37" s="710">
        <v>244447.17282000001</v>
      </c>
      <c r="K37" s="710">
        <v>128696.50644499999</v>
      </c>
      <c r="L37" s="710">
        <v>0</v>
      </c>
      <c r="M37" s="710">
        <v>0</v>
      </c>
      <c r="N37" s="710">
        <v>0.53530084999999994</v>
      </c>
      <c r="O37" s="710">
        <v>0</v>
      </c>
      <c r="P37" s="710">
        <v>0</v>
      </c>
      <c r="Q37" s="710">
        <v>0</v>
      </c>
      <c r="R37" s="710">
        <v>417.86495660000003</v>
      </c>
      <c r="S37" s="710">
        <v>36730.119241500004</v>
      </c>
      <c r="T37" s="710">
        <v>0</v>
      </c>
      <c r="U37" s="710">
        <v>4330967.8988905419</v>
      </c>
      <c r="V37" s="788"/>
      <c r="W37" s="2035"/>
      <c r="X37" s="785"/>
      <c r="Y37" s="712"/>
      <c r="Z37" s="712"/>
      <c r="AA37" s="712"/>
      <c r="AB37" s="712"/>
      <c r="AC37" s="712"/>
      <c r="AD37" s="712"/>
      <c r="AE37" s="712"/>
      <c r="AF37" s="712"/>
      <c r="AG37" s="712"/>
      <c r="AH37" s="712"/>
      <c r="AI37" s="712"/>
      <c r="AJ37" s="712"/>
      <c r="AK37" s="712"/>
      <c r="AL37" s="712"/>
      <c r="AM37" s="712"/>
      <c r="AN37" s="712"/>
      <c r="AO37" s="712"/>
      <c r="AP37" s="712"/>
      <c r="AQ37" s="712"/>
      <c r="AR37" s="712"/>
      <c r="AS37" s="2036"/>
      <c r="AT37" s="2035"/>
      <c r="AU37" s="785"/>
      <c r="AV37" s="712"/>
      <c r="AW37" s="712"/>
      <c r="AX37" s="712"/>
      <c r="AY37" s="712"/>
      <c r="AZ37" s="712"/>
      <c r="BA37" s="712"/>
      <c r="BB37" s="712"/>
      <c r="BC37" s="712"/>
      <c r="BD37" s="712"/>
      <c r="BE37" s="712"/>
      <c r="BF37" s="712"/>
      <c r="BG37" s="712"/>
      <c r="BH37" s="712"/>
      <c r="BI37" s="712"/>
      <c r="BJ37" s="712"/>
      <c r="BK37" s="712"/>
      <c r="BL37" s="712"/>
      <c r="BM37" s="712"/>
      <c r="BN37" s="712"/>
      <c r="BO37" s="712"/>
      <c r="BP37" s="2036"/>
      <c r="BQ37" s="2035"/>
      <c r="BR37" s="785"/>
      <c r="BS37" s="712"/>
      <c r="BT37" s="712"/>
      <c r="BU37" s="712"/>
      <c r="BV37" s="712"/>
      <c r="BW37" s="712"/>
      <c r="BX37" s="712"/>
      <c r="BY37" s="712"/>
      <c r="BZ37" s="712"/>
      <c r="CA37" s="712"/>
      <c r="CB37" s="712"/>
      <c r="CC37" s="712"/>
      <c r="CD37" s="712"/>
      <c r="CE37" s="712"/>
      <c r="CF37" s="712"/>
      <c r="CG37" s="712"/>
      <c r="CH37" s="712"/>
      <c r="CI37" s="712"/>
      <c r="CJ37" s="712"/>
      <c r="CK37" s="712"/>
      <c r="CL37" s="712"/>
      <c r="CM37" s="2036"/>
      <c r="CN37" s="2035"/>
      <c r="CO37" s="785"/>
      <c r="CP37" s="712"/>
      <c r="CQ37" s="712"/>
      <c r="CR37" s="712"/>
      <c r="CS37" s="712"/>
      <c r="CT37" s="712"/>
      <c r="CU37" s="712"/>
      <c r="CV37" s="712"/>
      <c r="CW37" s="712"/>
      <c r="CX37" s="712"/>
      <c r="CY37" s="712"/>
      <c r="CZ37" s="712"/>
      <c r="DA37" s="712"/>
      <c r="DB37" s="712"/>
      <c r="DC37" s="712"/>
      <c r="DD37" s="712"/>
      <c r="DE37" s="712"/>
      <c r="DF37" s="712"/>
      <c r="DG37" s="712"/>
      <c r="DH37" s="712"/>
      <c r="DI37" s="712"/>
      <c r="DJ37" s="2036"/>
      <c r="DK37" s="2035"/>
      <c r="DL37" s="785"/>
      <c r="DM37" s="712"/>
      <c r="DN37" s="712"/>
      <c r="DO37" s="712"/>
      <c r="DP37" s="712"/>
      <c r="DQ37" s="712"/>
      <c r="DR37" s="712"/>
      <c r="DS37" s="712"/>
      <c r="DT37" s="712"/>
      <c r="DU37" s="712"/>
      <c r="DV37" s="712"/>
      <c r="DW37" s="712"/>
      <c r="DX37" s="712"/>
      <c r="DY37" s="712"/>
      <c r="DZ37" s="712"/>
      <c r="EA37" s="712"/>
      <c r="EB37" s="712"/>
      <c r="EC37" s="712"/>
      <c r="ED37" s="712"/>
      <c r="EE37" s="712"/>
      <c r="EF37" s="712"/>
      <c r="EG37" s="2036"/>
      <c r="EH37" s="2035"/>
      <c r="EI37" s="785"/>
      <c r="EJ37" s="712"/>
      <c r="EK37" s="712"/>
      <c r="EL37" s="712"/>
      <c r="EM37" s="712"/>
      <c r="EN37" s="712"/>
      <c r="EO37" s="712"/>
      <c r="EP37" s="712"/>
      <c r="EQ37" s="712"/>
      <c r="ER37" s="712"/>
      <c r="ES37" s="712"/>
      <c r="ET37" s="712"/>
      <c r="EU37" s="712"/>
      <c r="EV37" s="712"/>
      <c r="EW37" s="712"/>
      <c r="EX37" s="712"/>
      <c r="EY37" s="712"/>
      <c r="EZ37" s="712"/>
      <c r="FA37" s="712"/>
      <c r="FB37" s="712"/>
      <c r="FC37" s="712"/>
      <c r="FD37" s="2036"/>
      <c r="FE37" s="2035"/>
      <c r="FF37" s="785"/>
      <c r="FG37" s="712"/>
      <c r="FH37" s="712"/>
      <c r="FI37" s="712"/>
      <c r="FJ37" s="712"/>
      <c r="FK37" s="712"/>
      <c r="FL37" s="712"/>
      <c r="FM37" s="712"/>
      <c r="FN37" s="712"/>
      <c r="FO37" s="712"/>
      <c r="FP37" s="712"/>
      <c r="FQ37" s="712"/>
      <c r="FR37" s="712"/>
      <c r="FS37" s="712"/>
      <c r="FT37" s="712"/>
      <c r="FU37" s="712"/>
      <c r="FV37" s="712"/>
      <c r="FW37" s="712"/>
      <c r="FX37" s="712"/>
      <c r="FY37" s="712"/>
      <c r="FZ37" s="712"/>
      <c r="GA37" s="2036"/>
      <c r="GB37" s="2035"/>
      <c r="GC37" s="785"/>
      <c r="GD37" s="712"/>
      <c r="GE37" s="712"/>
      <c r="GF37" s="712"/>
      <c r="GG37" s="712"/>
      <c r="GH37" s="712"/>
      <c r="GI37" s="712"/>
      <c r="GJ37" s="712"/>
      <c r="GK37" s="712"/>
      <c r="GL37" s="712"/>
      <c r="GM37" s="712"/>
      <c r="GN37" s="712"/>
      <c r="GO37" s="712"/>
      <c r="GP37" s="712"/>
      <c r="GQ37" s="712"/>
      <c r="GR37" s="712"/>
      <c r="GS37" s="712"/>
      <c r="GT37" s="712"/>
      <c r="GU37" s="712"/>
      <c r="GV37" s="712"/>
      <c r="GW37" s="712"/>
      <c r="GX37" s="2036"/>
      <c r="GY37" s="2035"/>
      <c r="GZ37" s="785"/>
      <c r="HA37" s="712"/>
      <c r="HB37" s="712"/>
      <c r="HC37" s="712"/>
      <c r="HD37" s="712"/>
      <c r="HE37" s="712"/>
      <c r="HF37" s="712"/>
      <c r="HG37" s="712"/>
      <c r="HH37" s="712"/>
      <c r="HI37" s="712"/>
      <c r="HJ37" s="712"/>
      <c r="HK37" s="712"/>
      <c r="HL37" s="712"/>
      <c r="HM37" s="712"/>
      <c r="HN37" s="712"/>
      <c r="HO37" s="712"/>
      <c r="HP37" s="712"/>
      <c r="HQ37" s="712"/>
      <c r="HR37" s="712"/>
      <c r="HS37" s="712"/>
      <c r="HT37" s="712"/>
      <c r="HU37" s="2036"/>
      <c r="HV37" s="2035"/>
      <c r="HW37" s="785"/>
      <c r="HX37" s="712"/>
      <c r="HY37" s="712"/>
      <c r="HZ37" s="712"/>
      <c r="IA37" s="712"/>
      <c r="IB37" s="712"/>
      <c r="IC37" s="712"/>
      <c r="ID37" s="712"/>
      <c r="IE37" s="712"/>
      <c r="IF37" s="712"/>
      <c r="IG37" s="712"/>
      <c r="IH37" s="712"/>
      <c r="II37" s="712"/>
      <c r="IJ37" s="712"/>
      <c r="IK37" s="712"/>
      <c r="IL37" s="712"/>
      <c r="IM37" s="712"/>
      <c r="IN37" s="712"/>
      <c r="IO37" s="712"/>
      <c r="IP37" s="712"/>
      <c r="IQ37" s="712"/>
      <c r="IR37" s="2036"/>
      <c r="IS37" s="2035"/>
      <c r="IT37" s="785"/>
    </row>
    <row r="38" spans="1:254" ht="12.75" customHeight="1" x14ac:dyDescent="0.2">
      <c r="A38" s="2026" t="s">
        <v>141</v>
      </c>
      <c r="B38" s="2029" t="s">
        <v>3771</v>
      </c>
      <c r="C38" s="1815" t="s">
        <v>3986</v>
      </c>
      <c r="D38" s="362">
        <v>680995.94833000062</v>
      </c>
      <c r="E38" s="362">
        <v>0</v>
      </c>
      <c r="F38" s="362">
        <v>0</v>
      </c>
      <c r="G38" s="362">
        <v>0</v>
      </c>
      <c r="H38" s="362">
        <v>0</v>
      </c>
      <c r="I38" s="362">
        <v>0</v>
      </c>
      <c r="J38" s="362">
        <v>53046.851699999956</v>
      </c>
      <c r="K38" s="362">
        <v>681030.16935000056</v>
      </c>
      <c r="L38" s="362">
        <v>0</v>
      </c>
      <c r="M38" s="362">
        <v>0</v>
      </c>
      <c r="N38" s="362">
        <v>0</v>
      </c>
      <c r="O38" s="362">
        <v>4552.8</v>
      </c>
      <c r="P38" s="362">
        <v>0</v>
      </c>
      <c r="Q38" s="362">
        <v>0</v>
      </c>
      <c r="R38" s="362">
        <v>18191.978160000021</v>
      </c>
      <c r="S38" s="362">
        <v>40300.091639999948</v>
      </c>
      <c r="T38" s="362">
        <v>0</v>
      </c>
      <c r="U38" s="362">
        <v>1478117.8391800013</v>
      </c>
      <c r="V38" s="1207"/>
      <c r="W38" s="2034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  <c r="AP38" s="368"/>
      <c r="AQ38" s="368"/>
      <c r="AR38" s="368"/>
      <c r="AS38" s="2036"/>
      <c r="AT38" s="2034"/>
      <c r="AV38" s="368"/>
      <c r="AW38" s="368"/>
      <c r="AX38" s="368"/>
      <c r="AY38" s="368"/>
      <c r="AZ38" s="368"/>
      <c r="BA38" s="368"/>
      <c r="BB38" s="368"/>
      <c r="BC38" s="368"/>
      <c r="BD38" s="368"/>
      <c r="BE38" s="368"/>
      <c r="BF38" s="368"/>
      <c r="BG38" s="368"/>
      <c r="BH38" s="368"/>
      <c r="BI38" s="368"/>
      <c r="BJ38" s="368"/>
      <c r="BK38" s="368"/>
      <c r="BL38" s="368"/>
      <c r="BM38" s="368"/>
      <c r="BN38" s="368"/>
      <c r="BO38" s="368"/>
      <c r="BP38" s="2036"/>
      <c r="BQ38" s="2034"/>
      <c r="BS38" s="368"/>
      <c r="BT38" s="368"/>
      <c r="BU38" s="368"/>
      <c r="BV38" s="368"/>
      <c r="BW38" s="368"/>
      <c r="BX38" s="368"/>
      <c r="BY38" s="368"/>
      <c r="BZ38" s="368"/>
      <c r="CA38" s="368"/>
      <c r="CB38" s="368"/>
      <c r="CC38" s="368"/>
      <c r="CD38" s="368"/>
      <c r="CE38" s="368"/>
      <c r="CF38" s="368"/>
      <c r="CG38" s="368"/>
      <c r="CH38" s="368"/>
      <c r="CI38" s="368"/>
      <c r="CJ38" s="368"/>
      <c r="CK38" s="368"/>
      <c r="CL38" s="368"/>
      <c r="CM38" s="2036"/>
      <c r="CN38" s="2034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2036"/>
      <c r="DK38" s="2034"/>
      <c r="DM38" s="368"/>
      <c r="DN38" s="368"/>
      <c r="DO38" s="368"/>
      <c r="DP38" s="368"/>
      <c r="DQ38" s="368"/>
      <c r="DR38" s="368"/>
      <c r="DS38" s="368"/>
      <c r="DT38" s="368"/>
      <c r="DU38" s="368"/>
      <c r="DV38" s="368"/>
      <c r="DW38" s="368"/>
      <c r="DX38" s="368"/>
      <c r="DY38" s="368"/>
      <c r="DZ38" s="368"/>
      <c r="EA38" s="368"/>
      <c r="EB38" s="368"/>
      <c r="EC38" s="368"/>
      <c r="ED38" s="368"/>
      <c r="EE38" s="368"/>
      <c r="EF38" s="368"/>
      <c r="EG38" s="2036"/>
      <c r="EH38" s="2034"/>
      <c r="EJ38" s="368"/>
      <c r="EK38" s="368"/>
      <c r="EL38" s="368"/>
      <c r="EM38" s="368"/>
      <c r="EN38" s="368"/>
      <c r="EO38" s="368"/>
      <c r="EP38" s="368"/>
      <c r="EQ38" s="368"/>
      <c r="ER38" s="368"/>
      <c r="ES38" s="368"/>
      <c r="ET38" s="368"/>
      <c r="EU38" s="368"/>
      <c r="EV38" s="368"/>
      <c r="EW38" s="368"/>
      <c r="EX38" s="368"/>
      <c r="EY38" s="368"/>
      <c r="EZ38" s="368"/>
      <c r="FA38" s="368"/>
      <c r="FB38" s="368"/>
      <c r="FC38" s="368"/>
      <c r="FD38" s="2036"/>
      <c r="FE38" s="2034"/>
      <c r="FG38" s="368"/>
      <c r="FH38" s="368"/>
      <c r="FI38" s="368"/>
      <c r="FJ38" s="368"/>
      <c r="FK38" s="368"/>
      <c r="FL38" s="368"/>
      <c r="FM38" s="368"/>
      <c r="FN38" s="368"/>
      <c r="FO38" s="368"/>
      <c r="FP38" s="368"/>
      <c r="FQ38" s="368"/>
      <c r="FR38" s="368"/>
      <c r="FS38" s="368"/>
      <c r="FT38" s="368"/>
      <c r="FU38" s="368"/>
      <c r="FV38" s="368"/>
      <c r="FW38" s="368"/>
      <c r="FX38" s="368"/>
      <c r="FY38" s="368"/>
      <c r="FZ38" s="368"/>
      <c r="GA38" s="2036"/>
      <c r="GB38" s="2034"/>
      <c r="GD38" s="368"/>
      <c r="GE38" s="368"/>
      <c r="GF38" s="368"/>
      <c r="GG38" s="368"/>
      <c r="GH38" s="368"/>
      <c r="GI38" s="368"/>
      <c r="GJ38" s="368"/>
      <c r="GK38" s="368"/>
      <c r="GL38" s="368"/>
      <c r="GM38" s="368"/>
      <c r="GN38" s="368"/>
      <c r="GO38" s="368"/>
      <c r="GP38" s="368"/>
      <c r="GQ38" s="368"/>
      <c r="GR38" s="368"/>
      <c r="GS38" s="368"/>
      <c r="GT38" s="368"/>
      <c r="GU38" s="368"/>
      <c r="GV38" s="368"/>
      <c r="GW38" s="368"/>
      <c r="GX38" s="2036"/>
      <c r="GY38" s="2034"/>
      <c r="HA38" s="368"/>
      <c r="HB38" s="368"/>
      <c r="HC38" s="368"/>
      <c r="HD38" s="368"/>
      <c r="HE38" s="368"/>
      <c r="HF38" s="368"/>
      <c r="HG38" s="368"/>
      <c r="HH38" s="368"/>
      <c r="HI38" s="368"/>
      <c r="HJ38" s="368"/>
      <c r="HK38" s="368"/>
      <c r="HL38" s="368"/>
      <c r="HM38" s="368"/>
      <c r="HN38" s="368"/>
      <c r="HO38" s="368"/>
      <c r="HP38" s="368"/>
      <c r="HQ38" s="368"/>
      <c r="HR38" s="368"/>
      <c r="HS38" s="368"/>
      <c r="HT38" s="368"/>
      <c r="HU38" s="2036"/>
      <c r="HV38" s="2034"/>
      <c r="HX38" s="368"/>
      <c r="HY38" s="368"/>
      <c r="HZ38" s="368"/>
      <c r="IA38" s="368"/>
      <c r="IB38" s="368"/>
      <c r="IC38" s="368"/>
      <c r="ID38" s="368"/>
      <c r="IE38" s="368"/>
      <c r="IF38" s="368"/>
      <c r="IG38" s="368"/>
      <c r="IH38" s="368"/>
      <c r="II38" s="368"/>
      <c r="IJ38" s="368"/>
      <c r="IK38" s="368"/>
      <c r="IL38" s="368"/>
      <c r="IM38" s="368"/>
      <c r="IN38" s="368"/>
      <c r="IO38" s="368"/>
      <c r="IP38" s="368"/>
      <c r="IQ38" s="368"/>
      <c r="IR38" s="2036"/>
      <c r="IS38" s="2034"/>
    </row>
    <row r="39" spans="1:254" x14ac:dyDescent="0.2">
      <c r="A39" s="2027"/>
      <c r="B39" s="2030"/>
      <c r="C39" s="1206" t="s">
        <v>3987</v>
      </c>
      <c r="D39" s="366">
        <v>2941276.82773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366">
        <v>252117.22069999794</v>
      </c>
      <c r="K39" s="366">
        <v>2941242.60671</v>
      </c>
      <c r="L39" s="366">
        <v>0</v>
      </c>
      <c r="M39" s="366">
        <v>0</v>
      </c>
      <c r="N39" s="366">
        <v>0</v>
      </c>
      <c r="O39" s="366">
        <v>26806.799999999999</v>
      </c>
      <c r="P39" s="366">
        <v>0</v>
      </c>
      <c r="Q39" s="366">
        <v>0</v>
      </c>
      <c r="R39" s="366">
        <v>93343.470900000393</v>
      </c>
      <c r="S39" s="366">
        <v>186959.26716999797</v>
      </c>
      <c r="T39" s="366">
        <v>0</v>
      </c>
      <c r="U39" s="366">
        <v>6441746.1932099964</v>
      </c>
      <c r="V39" s="1207"/>
      <c r="W39" s="2035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  <c r="AP39" s="368"/>
      <c r="AQ39" s="368"/>
      <c r="AR39" s="368"/>
      <c r="AS39" s="2036"/>
      <c r="AT39" s="2035"/>
      <c r="AV39" s="368"/>
      <c r="AW39" s="368"/>
      <c r="AX39" s="368"/>
      <c r="AY39" s="368"/>
      <c r="AZ39" s="368"/>
      <c r="BA39" s="368"/>
      <c r="BB39" s="368"/>
      <c r="BC39" s="368"/>
      <c r="BD39" s="368"/>
      <c r="BE39" s="368"/>
      <c r="BF39" s="368"/>
      <c r="BG39" s="368"/>
      <c r="BH39" s="368"/>
      <c r="BI39" s="368"/>
      <c r="BJ39" s="368"/>
      <c r="BK39" s="368"/>
      <c r="BL39" s="368"/>
      <c r="BM39" s="368"/>
      <c r="BN39" s="368"/>
      <c r="BO39" s="368"/>
      <c r="BP39" s="2036"/>
      <c r="BQ39" s="2035"/>
      <c r="BS39" s="368"/>
      <c r="BT39" s="368"/>
      <c r="BU39" s="368"/>
      <c r="BV39" s="368"/>
      <c r="BW39" s="368"/>
      <c r="BX39" s="368"/>
      <c r="BY39" s="368"/>
      <c r="BZ39" s="368"/>
      <c r="CA39" s="368"/>
      <c r="CB39" s="368"/>
      <c r="CC39" s="368"/>
      <c r="CD39" s="368"/>
      <c r="CE39" s="368"/>
      <c r="CF39" s="368"/>
      <c r="CG39" s="368"/>
      <c r="CH39" s="368"/>
      <c r="CI39" s="368"/>
      <c r="CJ39" s="368"/>
      <c r="CK39" s="368"/>
      <c r="CL39" s="368"/>
      <c r="CM39" s="2036"/>
      <c r="CN39" s="2035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2036"/>
      <c r="DK39" s="2035"/>
      <c r="DM39" s="368"/>
      <c r="DN39" s="368"/>
      <c r="DO39" s="368"/>
      <c r="DP39" s="368"/>
      <c r="DQ39" s="368"/>
      <c r="DR39" s="368"/>
      <c r="DS39" s="368"/>
      <c r="DT39" s="368"/>
      <c r="DU39" s="368"/>
      <c r="DV39" s="368"/>
      <c r="DW39" s="368"/>
      <c r="DX39" s="368"/>
      <c r="DY39" s="368"/>
      <c r="DZ39" s="368"/>
      <c r="EA39" s="368"/>
      <c r="EB39" s="368"/>
      <c r="EC39" s="368"/>
      <c r="ED39" s="368"/>
      <c r="EE39" s="368"/>
      <c r="EF39" s="368"/>
      <c r="EG39" s="2036"/>
      <c r="EH39" s="2035"/>
      <c r="EJ39" s="368"/>
      <c r="EK39" s="368"/>
      <c r="EL39" s="368"/>
      <c r="EM39" s="368"/>
      <c r="EN39" s="368"/>
      <c r="EO39" s="368"/>
      <c r="EP39" s="368"/>
      <c r="EQ39" s="368"/>
      <c r="ER39" s="368"/>
      <c r="ES39" s="368"/>
      <c r="ET39" s="368"/>
      <c r="EU39" s="368"/>
      <c r="EV39" s="368"/>
      <c r="EW39" s="368"/>
      <c r="EX39" s="368"/>
      <c r="EY39" s="368"/>
      <c r="EZ39" s="368"/>
      <c r="FA39" s="368"/>
      <c r="FB39" s="368"/>
      <c r="FC39" s="368"/>
      <c r="FD39" s="2036"/>
      <c r="FE39" s="2035"/>
      <c r="FG39" s="368"/>
      <c r="FH39" s="368"/>
      <c r="FI39" s="368"/>
      <c r="FJ39" s="368"/>
      <c r="FK39" s="368"/>
      <c r="FL39" s="368"/>
      <c r="FM39" s="368"/>
      <c r="FN39" s="368"/>
      <c r="FO39" s="368"/>
      <c r="FP39" s="368"/>
      <c r="FQ39" s="368"/>
      <c r="FR39" s="368"/>
      <c r="FS39" s="368"/>
      <c r="FT39" s="368"/>
      <c r="FU39" s="368"/>
      <c r="FV39" s="368"/>
      <c r="FW39" s="368"/>
      <c r="FX39" s="368"/>
      <c r="FY39" s="368"/>
      <c r="FZ39" s="368"/>
      <c r="GA39" s="2036"/>
      <c r="GB39" s="2035"/>
      <c r="GD39" s="368"/>
      <c r="GE39" s="368"/>
      <c r="GF39" s="368"/>
      <c r="GG39" s="368"/>
      <c r="GH39" s="368"/>
      <c r="GI39" s="368"/>
      <c r="GJ39" s="368"/>
      <c r="GK39" s="368"/>
      <c r="GL39" s="368"/>
      <c r="GM39" s="368"/>
      <c r="GN39" s="368"/>
      <c r="GO39" s="368"/>
      <c r="GP39" s="368"/>
      <c r="GQ39" s="368"/>
      <c r="GR39" s="368"/>
      <c r="GS39" s="368"/>
      <c r="GT39" s="368"/>
      <c r="GU39" s="368"/>
      <c r="GV39" s="368"/>
      <c r="GW39" s="368"/>
      <c r="GX39" s="2036"/>
      <c r="GY39" s="2035"/>
      <c r="HA39" s="368"/>
      <c r="HB39" s="368"/>
      <c r="HC39" s="368"/>
      <c r="HD39" s="368"/>
      <c r="HE39" s="368"/>
      <c r="HF39" s="368"/>
      <c r="HG39" s="368"/>
      <c r="HH39" s="368"/>
      <c r="HI39" s="368"/>
      <c r="HJ39" s="368"/>
      <c r="HK39" s="368"/>
      <c r="HL39" s="368"/>
      <c r="HM39" s="368"/>
      <c r="HN39" s="368"/>
      <c r="HO39" s="368"/>
      <c r="HP39" s="368"/>
      <c r="HQ39" s="368"/>
      <c r="HR39" s="368"/>
      <c r="HS39" s="368"/>
      <c r="HT39" s="368"/>
      <c r="HU39" s="2036"/>
      <c r="HV39" s="2035"/>
      <c r="HX39" s="368"/>
      <c r="HY39" s="368"/>
      <c r="HZ39" s="368"/>
      <c r="IA39" s="368"/>
      <c r="IB39" s="368"/>
      <c r="IC39" s="368"/>
      <c r="ID39" s="368"/>
      <c r="IE39" s="368"/>
      <c r="IF39" s="368"/>
      <c r="IG39" s="368"/>
      <c r="IH39" s="368"/>
      <c r="II39" s="368"/>
      <c r="IJ39" s="368"/>
      <c r="IK39" s="368"/>
      <c r="IL39" s="368"/>
      <c r="IM39" s="368"/>
      <c r="IN39" s="368"/>
      <c r="IO39" s="368"/>
      <c r="IP39" s="368"/>
      <c r="IQ39" s="368"/>
      <c r="IR39" s="2036"/>
      <c r="IS39" s="2035"/>
    </row>
    <row r="40" spans="1:254" x14ac:dyDescent="0.2">
      <c r="A40" s="2027"/>
      <c r="B40" s="2031"/>
      <c r="C40" s="1816" t="s">
        <v>1489</v>
      </c>
      <c r="D40" s="1090">
        <v>3622272.7760600005</v>
      </c>
      <c r="E40" s="1090">
        <v>0</v>
      </c>
      <c r="F40" s="1090">
        <v>0</v>
      </c>
      <c r="G40" s="1090">
        <v>0</v>
      </c>
      <c r="H40" s="1090">
        <v>0</v>
      </c>
      <c r="I40" s="1090">
        <v>0</v>
      </c>
      <c r="J40" s="1090">
        <v>305164.07239999791</v>
      </c>
      <c r="K40" s="1090">
        <v>3622272.7760600005</v>
      </c>
      <c r="L40" s="1090">
        <v>0</v>
      </c>
      <c r="M40" s="1090">
        <v>0</v>
      </c>
      <c r="N40" s="1090">
        <v>0</v>
      </c>
      <c r="O40" s="1090">
        <v>31359.599999999999</v>
      </c>
      <c r="P40" s="1090">
        <v>0</v>
      </c>
      <c r="Q40" s="1090">
        <v>0</v>
      </c>
      <c r="R40" s="1090">
        <v>111535.44906000042</v>
      </c>
      <c r="S40" s="1090">
        <v>227259.35880999791</v>
      </c>
      <c r="T40" s="1090">
        <v>0</v>
      </c>
      <c r="U40" s="1090">
        <v>7919864.0323899966</v>
      </c>
      <c r="V40" s="1207"/>
      <c r="W40" s="2035"/>
      <c r="X40" s="785"/>
      <c r="Y40" s="712"/>
      <c r="Z40" s="712"/>
      <c r="AA40" s="712"/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2"/>
      <c r="AO40" s="712"/>
      <c r="AP40" s="712"/>
      <c r="AQ40" s="712"/>
      <c r="AR40" s="712"/>
      <c r="AS40" s="2036"/>
      <c r="AT40" s="2035"/>
      <c r="AU40" s="785"/>
      <c r="AV40" s="712"/>
      <c r="AW40" s="712"/>
      <c r="AX40" s="712"/>
      <c r="AY40" s="712"/>
      <c r="AZ40" s="712"/>
      <c r="BA40" s="712"/>
      <c r="BB40" s="712"/>
      <c r="BC40" s="712"/>
      <c r="BD40" s="712"/>
      <c r="BE40" s="712"/>
      <c r="BF40" s="712"/>
      <c r="BG40" s="712"/>
      <c r="BH40" s="712"/>
      <c r="BI40" s="712"/>
      <c r="BJ40" s="712"/>
      <c r="BK40" s="712"/>
      <c r="BL40" s="712"/>
      <c r="BM40" s="712"/>
      <c r="BN40" s="712"/>
      <c r="BO40" s="712"/>
      <c r="BP40" s="2036"/>
      <c r="BQ40" s="2035"/>
      <c r="BR40" s="785"/>
      <c r="BS40" s="712"/>
      <c r="BT40" s="712"/>
      <c r="BU40" s="712"/>
      <c r="BV40" s="712"/>
      <c r="BW40" s="712"/>
      <c r="BX40" s="712"/>
      <c r="BY40" s="712"/>
      <c r="BZ40" s="712"/>
      <c r="CA40" s="712"/>
      <c r="CB40" s="712"/>
      <c r="CC40" s="712"/>
      <c r="CD40" s="712"/>
      <c r="CE40" s="712"/>
      <c r="CF40" s="712"/>
      <c r="CG40" s="712"/>
      <c r="CH40" s="712"/>
      <c r="CI40" s="712"/>
      <c r="CJ40" s="712"/>
      <c r="CK40" s="712"/>
      <c r="CL40" s="712"/>
      <c r="CM40" s="2036"/>
      <c r="CN40" s="2035"/>
      <c r="CO40" s="785"/>
      <c r="CP40" s="712"/>
      <c r="CQ40" s="712"/>
      <c r="CR40" s="712"/>
      <c r="CS40" s="712"/>
      <c r="CT40" s="712"/>
      <c r="CU40" s="712"/>
      <c r="CV40" s="712"/>
      <c r="CW40" s="712"/>
      <c r="CX40" s="712"/>
      <c r="CY40" s="712"/>
      <c r="CZ40" s="712"/>
      <c r="DA40" s="712"/>
      <c r="DB40" s="712"/>
      <c r="DC40" s="712"/>
      <c r="DD40" s="712"/>
      <c r="DE40" s="712"/>
      <c r="DF40" s="712"/>
      <c r="DG40" s="712"/>
      <c r="DH40" s="712"/>
      <c r="DI40" s="712"/>
      <c r="DJ40" s="2036"/>
      <c r="DK40" s="2035"/>
      <c r="DL40" s="785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2036"/>
      <c r="EH40" s="2035"/>
      <c r="EI40" s="785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2036"/>
      <c r="FE40" s="2035"/>
      <c r="FF40" s="785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712"/>
      <c r="FT40" s="712"/>
      <c r="FU40" s="712"/>
      <c r="FV40" s="712"/>
      <c r="FW40" s="712"/>
      <c r="FX40" s="712"/>
      <c r="FY40" s="712"/>
      <c r="FZ40" s="712"/>
      <c r="GA40" s="2036"/>
      <c r="GB40" s="2035"/>
      <c r="GC40" s="785"/>
      <c r="GD40" s="712"/>
      <c r="GE40" s="712"/>
      <c r="GF40" s="712"/>
      <c r="GG40" s="712"/>
      <c r="GH40" s="712"/>
      <c r="GI40" s="712"/>
      <c r="GJ40" s="712"/>
      <c r="GK40" s="712"/>
      <c r="GL40" s="712"/>
      <c r="GM40" s="712"/>
      <c r="GN40" s="712"/>
      <c r="GO40" s="712"/>
      <c r="GP40" s="712"/>
      <c r="GQ40" s="712"/>
      <c r="GR40" s="712"/>
      <c r="GS40" s="712"/>
      <c r="GT40" s="712"/>
      <c r="GU40" s="712"/>
      <c r="GV40" s="712"/>
      <c r="GW40" s="712"/>
      <c r="GX40" s="2036"/>
      <c r="GY40" s="2035"/>
      <c r="GZ40" s="785"/>
      <c r="HA40" s="712"/>
      <c r="HB40" s="712"/>
      <c r="HC40" s="712"/>
      <c r="HD40" s="712"/>
      <c r="HE40" s="712"/>
      <c r="HF40" s="712"/>
      <c r="HG40" s="712"/>
      <c r="HH40" s="712"/>
      <c r="HI40" s="712"/>
      <c r="HJ40" s="712"/>
      <c r="HK40" s="712"/>
      <c r="HL40" s="712"/>
      <c r="HM40" s="712"/>
      <c r="HN40" s="712"/>
      <c r="HO40" s="712"/>
      <c r="HP40" s="712"/>
      <c r="HQ40" s="712"/>
      <c r="HR40" s="712"/>
      <c r="HS40" s="712"/>
      <c r="HT40" s="712"/>
      <c r="HU40" s="2036"/>
      <c r="HV40" s="2035"/>
      <c r="HW40" s="785"/>
      <c r="HX40" s="712"/>
      <c r="HY40" s="712"/>
      <c r="HZ40" s="712"/>
      <c r="IA40" s="712"/>
      <c r="IB40" s="712"/>
      <c r="IC40" s="712"/>
      <c r="ID40" s="712"/>
      <c r="IE40" s="712"/>
      <c r="IF40" s="712"/>
      <c r="IG40" s="712"/>
      <c r="IH40" s="712"/>
      <c r="II40" s="712"/>
      <c r="IJ40" s="712"/>
      <c r="IK40" s="712"/>
      <c r="IL40" s="712"/>
      <c r="IM40" s="712"/>
      <c r="IN40" s="712"/>
      <c r="IO40" s="712"/>
      <c r="IP40" s="712"/>
      <c r="IQ40" s="712"/>
      <c r="IR40" s="2036"/>
      <c r="IS40" s="2035"/>
      <c r="IT40" s="785"/>
    </row>
    <row r="41" spans="1:254" ht="15" customHeight="1" x14ac:dyDescent="0.2">
      <c r="A41" s="2027"/>
      <c r="B41" s="2032" t="s">
        <v>70</v>
      </c>
      <c r="C41" s="1206" t="s">
        <v>3988</v>
      </c>
      <c r="D41" s="366">
        <v>147988.86017999999</v>
      </c>
      <c r="E41" s="366">
        <v>0</v>
      </c>
      <c r="F41" s="366">
        <v>0</v>
      </c>
      <c r="G41" s="366">
        <v>0</v>
      </c>
      <c r="H41" s="366">
        <v>0</v>
      </c>
      <c r="I41" s="366">
        <v>0</v>
      </c>
      <c r="J41" s="366">
        <v>13196.746479999998</v>
      </c>
      <c r="K41" s="366">
        <v>147988.86017999999</v>
      </c>
      <c r="L41" s="366">
        <v>0</v>
      </c>
      <c r="M41" s="366">
        <v>0</v>
      </c>
      <c r="N41" s="366">
        <v>0</v>
      </c>
      <c r="O41" s="366">
        <v>1230</v>
      </c>
      <c r="P41" s="366">
        <v>0</v>
      </c>
      <c r="Q41" s="366">
        <v>0</v>
      </c>
      <c r="R41" s="366">
        <v>4471.1609399999998</v>
      </c>
      <c r="S41" s="366">
        <v>10003.793509999998</v>
      </c>
      <c r="T41" s="366">
        <v>0</v>
      </c>
      <c r="U41" s="366">
        <v>324879.42128999997</v>
      </c>
      <c r="V41" s="1207"/>
      <c r="W41" s="2034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  <c r="AP41" s="368"/>
      <c r="AQ41" s="368"/>
      <c r="AR41" s="368"/>
      <c r="AS41" s="2036"/>
      <c r="AT41" s="2034"/>
      <c r="AV41" s="368"/>
      <c r="AW41" s="368"/>
      <c r="AX41" s="368"/>
      <c r="AY41" s="368"/>
      <c r="AZ41" s="368"/>
      <c r="BA41" s="368"/>
      <c r="BB41" s="368"/>
      <c r="BC41" s="368"/>
      <c r="BD41" s="368"/>
      <c r="BE41" s="368"/>
      <c r="BF41" s="368"/>
      <c r="BG41" s="368"/>
      <c r="BH41" s="368"/>
      <c r="BI41" s="368"/>
      <c r="BJ41" s="368"/>
      <c r="BK41" s="368"/>
      <c r="BL41" s="368"/>
      <c r="BM41" s="368"/>
      <c r="BN41" s="368"/>
      <c r="BO41" s="368"/>
      <c r="BP41" s="2036"/>
      <c r="BQ41" s="2034"/>
      <c r="BS41" s="368"/>
      <c r="BT41" s="368"/>
      <c r="BU41" s="368"/>
      <c r="BV41" s="368"/>
      <c r="BW41" s="368"/>
      <c r="BX41" s="368"/>
      <c r="BY41" s="368"/>
      <c r="BZ41" s="368"/>
      <c r="CA41" s="368"/>
      <c r="CB41" s="368"/>
      <c r="CC41" s="368"/>
      <c r="CD41" s="368"/>
      <c r="CE41" s="368"/>
      <c r="CF41" s="368"/>
      <c r="CG41" s="368"/>
      <c r="CH41" s="368"/>
      <c r="CI41" s="368"/>
      <c r="CJ41" s="368"/>
      <c r="CK41" s="368"/>
      <c r="CL41" s="368"/>
      <c r="CM41" s="2036"/>
      <c r="CN41" s="2034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2036"/>
      <c r="DK41" s="2034"/>
      <c r="DM41" s="368"/>
      <c r="DN41" s="368"/>
      <c r="DO41" s="368"/>
      <c r="DP41" s="368"/>
      <c r="DQ41" s="368"/>
      <c r="DR41" s="368"/>
      <c r="DS41" s="368"/>
      <c r="DT41" s="368"/>
      <c r="DU41" s="368"/>
      <c r="DV41" s="368"/>
      <c r="DW41" s="368"/>
      <c r="DX41" s="368"/>
      <c r="DY41" s="368"/>
      <c r="DZ41" s="368"/>
      <c r="EA41" s="368"/>
      <c r="EB41" s="368"/>
      <c r="EC41" s="368"/>
      <c r="ED41" s="368"/>
      <c r="EE41" s="368"/>
      <c r="EF41" s="368"/>
      <c r="EG41" s="2036"/>
      <c r="EH41" s="2034"/>
      <c r="EJ41" s="368"/>
      <c r="EK41" s="368"/>
      <c r="EL41" s="368"/>
      <c r="EM41" s="368"/>
      <c r="EN41" s="368"/>
      <c r="EO41" s="368"/>
      <c r="EP41" s="368"/>
      <c r="EQ41" s="368"/>
      <c r="ER41" s="368"/>
      <c r="ES41" s="368"/>
      <c r="ET41" s="368"/>
      <c r="EU41" s="368"/>
      <c r="EV41" s="368"/>
      <c r="EW41" s="368"/>
      <c r="EX41" s="368"/>
      <c r="EY41" s="368"/>
      <c r="EZ41" s="368"/>
      <c r="FA41" s="368"/>
      <c r="FB41" s="368"/>
      <c r="FC41" s="368"/>
      <c r="FD41" s="2036"/>
      <c r="FE41" s="2034"/>
      <c r="FG41" s="368"/>
      <c r="FH41" s="368"/>
      <c r="FI41" s="368"/>
      <c r="FJ41" s="368"/>
      <c r="FK41" s="368"/>
      <c r="FL41" s="368"/>
      <c r="FM41" s="368"/>
      <c r="FN41" s="368"/>
      <c r="FO41" s="368"/>
      <c r="FP41" s="368"/>
      <c r="FQ41" s="368"/>
      <c r="FR41" s="368"/>
      <c r="FS41" s="368"/>
      <c r="FT41" s="368"/>
      <c r="FU41" s="368"/>
      <c r="FV41" s="368"/>
      <c r="FW41" s="368"/>
      <c r="FX41" s="368"/>
      <c r="FY41" s="368"/>
      <c r="FZ41" s="368"/>
      <c r="GA41" s="2036"/>
      <c r="GB41" s="2034"/>
      <c r="GD41" s="368"/>
      <c r="GE41" s="368"/>
      <c r="GF41" s="368"/>
      <c r="GG41" s="368"/>
      <c r="GH41" s="368"/>
      <c r="GI41" s="368"/>
      <c r="GJ41" s="368"/>
      <c r="GK41" s="368"/>
      <c r="GL41" s="368"/>
      <c r="GM41" s="368"/>
      <c r="GN41" s="368"/>
      <c r="GO41" s="368"/>
      <c r="GP41" s="368"/>
      <c r="GQ41" s="368"/>
      <c r="GR41" s="368"/>
      <c r="GS41" s="368"/>
      <c r="GT41" s="368"/>
      <c r="GU41" s="368"/>
      <c r="GV41" s="368"/>
      <c r="GW41" s="368"/>
      <c r="GX41" s="2036"/>
      <c r="GY41" s="2034"/>
      <c r="HA41" s="368"/>
      <c r="HB41" s="368"/>
      <c r="HC41" s="368"/>
      <c r="HD41" s="368"/>
      <c r="HE41" s="368"/>
      <c r="HF41" s="368"/>
      <c r="HG41" s="368"/>
      <c r="HH41" s="368"/>
      <c r="HI41" s="368"/>
      <c r="HJ41" s="368"/>
      <c r="HK41" s="368"/>
      <c r="HL41" s="368"/>
      <c r="HM41" s="368"/>
      <c r="HN41" s="368"/>
      <c r="HO41" s="368"/>
      <c r="HP41" s="368"/>
      <c r="HQ41" s="368"/>
      <c r="HR41" s="368"/>
      <c r="HS41" s="368"/>
      <c r="HT41" s="368"/>
      <c r="HU41" s="2036"/>
      <c r="HV41" s="2034"/>
      <c r="HX41" s="368"/>
      <c r="HY41" s="368"/>
      <c r="HZ41" s="368"/>
      <c r="IA41" s="368"/>
      <c r="IB41" s="368"/>
      <c r="IC41" s="368"/>
      <c r="ID41" s="368"/>
      <c r="IE41" s="368"/>
      <c r="IF41" s="368"/>
      <c r="IG41" s="368"/>
      <c r="IH41" s="368"/>
      <c r="II41" s="368"/>
      <c r="IJ41" s="368"/>
      <c r="IK41" s="368"/>
      <c r="IL41" s="368"/>
      <c r="IM41" s="368"/>
      <c r="IN41" s="368"/>
      <c r="IO41" s="368"/>
      <c r="IP41" s="368"/>
      <c r="IQ41" s="368"/>
      <c r="IR41" s="2036"/>
      <c r="IS41" s="2034"/>
    </row>
    <row r="42" spans="1:254" x14ac:dyDescent="0.2">
      <c r="A42" s="2027"/>
      <c r="B42" s="2030"/>
      <c r="C42" s="1206" t="s">
        <v>3989</v>
      </c>
      <c r="D42" s="366">
        <v>1186853.9128700003</v>
      </c>
      <c r="E42" s="366">
        <v>0</v>
      </c>
      <c r="F42" s="366">
        <v>0</v>
      </c>
      <c r="G42" s="366">
        <v>0</v>
      </c>
      <c r="H42" s="366">
        <v>0</v>
      </c>
      <c r="I42" s="366">
        <v>0</v>
      </c>
      <c r="J42" s="366">
        <v>101943.57308999996</v>
      </c>
      <c r="K42" s="366">
        <v>1186853.9128700003</v>
      </c>
      <c r="L42" s="366">
        <v>0</v>
      </c>
      <c r="M42" s="366">
        <v>0</v>
      </c>
      <c r="N42" s="366">
        <v>0</v>
      </c>
      <c r="O42" s="366">
        <v>9009.6</v>
      </c>
      <c r="P42" s="366">
        <v>0</v>
      </c>
      <c r="Q42" s="366">
        <v>0</v>
      </c>
      <c r="R42" s="366">
        <v>35051.694659999986</v>
      </c>
      <c r="S42" s="366">
        <v>71451.819460000028</v>
      </c>
      <c r="T42" s="366">
        <v>0</v>
      </c>
      <c r="U42" s="366">
        <v>2591164.5129500013</v>
      </c>
      <c r="V42" s="1207"/>
      <c r="W42" s="2035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  <c r="AN42" s="368"/>
      <c r="AO42" s="368"/>
      <c r="AP42" s="368"/>
      <c r="AQ42" s="368"/>
      <c r="AR42" s="368"/>
      <c r="AS42" s="2036"/>
      <c r="AT42" s="2035"/>
      <c r="AV42" s="368"/>
      <c r="AW42" s="368"/>
      <c r="AX42" s="368"/>
      <c r="AY42" s="368"/>
      <c r="AZ42" s="368"/>
      <c r="BA42" s="368"/>
      <c r="BB42" s="368"/>
      <c r="BC42" s="368"/>
      <c r="BD42" s="368"/>
      <c r="BE42" s="368"/>
      <c r="BF42" s="368"/>
      <c r="BG42" s="368"/>
      <c r="BH42" s="368"/>
      <c r="BI42" s="368"/>
      <c r="BJ42" s="368"/>
      <c r="BK42" s="368"/>
      <c r="BL42" s="368"/>
      <c r="BM42" s="368"/>
      <c r="BN42" s="368"/>
      <c r="BO42" s="368"/>
      <c r="BP42" s="2036"/>
      <c r="BQ42" s="2035"/>
      <c r="BS42" s="368"/>
      <c r="BT42" s="368"/>
      <c r="BU42" s="368"/>
      <c r="BV42" s="368"/>
      <c r="BW42" s="368"/>
      <c r="BX42" s="368"/>
      <c r="BY42" s="368"/>
      <c r="BZ42" s="368"/>
      <c r="CA42" s="368"/>
      <c r="CB42" s="368"/>
      <c r="CC42" s="368"/>
      <c r="CD42" s="368"/>
      <c r="CE42" s="368"/>
      <c r="CF42" s="368"/>
      <c r="CG42" s="368"/>
      <c r="CH42" s="368"/>
      <c r="CI42" s="368"/>
      <c r="CJ42" s="368"/>
      <c r="CK42" s="368"/>
      <c r="CL42" s="368"/>
      <c r="CM42" s="2036"/>
      <c r="CN42" s="2035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2036"/>
      <c r="DK42" s="2035"/>
      <c r="DM42" s="368"/>
      <c r="DN42" s="368"/>
      <c r="DO42" s="368"/>
      <c r="DP42" s="368"/>
      <c r="DQ42" s="368"/>
      <c r="DR42" s="368"/>
      <c r="DS42" s="368"/>
      <c r="DT42" s="368"/>
      <c r="DU42" s="368"/>
      <c r="DV42" s="368"/>
      <c r="DW42" s="368"/>
      <c r="DX42" s="368"/>
      <c r="DY42" s="368"/>
      <c r="DZ42" s="368"/>
      <c r="EA42" s="368"/>
      <c r="EB42" s="368"/>
      <c r="EC42" s="368"/>
      <c r="ED42" s="368"/>
      <c r="EE42" s="368"/>
      <c r="EF42" s="368"/>
      <c r="EG42" s="2036"/>
      <c r="EH42" s="2035"/>
      <c r="EJ42" s="368"/>
      <c r="EK42" s="368"/>
      <c r="EL42" s="368"/>
      <c r="EM42" s="368"/>
      <c r="EN42" s="368"/>
      <c r="EO42" s="368"/>
      <c r="EP42" s="368"/>
      <c r="EQ42" s="368"/>
      <c r="ER42" s="368"/>
      <c r="ES42" s="368"/>
      <c r="ET42" s="368"/>
      <c r="EU42" s="368"/>
      <c r="EV42" s="368"/>
      <c r="EW42" s="368"/>
      <c r="EX42" s="368"/>
      <c r="EY42" s="368"/>
      <c r="EZ42" s="368"/>
      <c r="FA42" s="368"/>
      <c r="FB42" s="368"/>
      <c r="FC42" s="368"/>
      <c r="FD42" s="2036"/>
      <c r="FE42" s="2035"/>
      <c r="FG42" s="368"/>
      <c r="FH42" s="368"/>
      <c r="FI42" s="368"/>
      <c r="FJ42" s="368"/>
      <c r="FK42" s="368"/>
      <c r="FL42" s="368"/>
      <c r="FM42" s="368"/>
      <c r="FN42" s="368"/>
      <c r="FO42" s="368"/>
      <c r="FP42" s="368"/>
      <c r="FQ42" s="368"/>
      <c r="FR42" s="368"/>
      <c r="FS42" s="368"/>
      <c r="FT42" s="368"/>
      <c r="FU42" s="368"/>
      <c r="FV42" s="368"/>
      <c r="FW42" s="368"/>
      <c r="FX42" s="368"/>
      <c r="FY42" s="368"/>
      <c r="FZ42" s="368"/>
      <c r="GA42" s="2036"/>
      <c r="GB42" s="2035"/>
      <c r="GD42" s="368"/>
      <c r="GE42" s="368"/>
      <c r="GF42" s="368"/>
      <c r="GG42" s="368"/>
      <c r="GH42" s="368"/>
      <c r="GI42" s="368"/>
      <c r="GJ42" s="368"/>
      <c r="GK42" s="368"/>
      <c r="GL42" s="368"/>
      <c r="GM42" s="368"/>
      <c r="GN42" s="368"/>
      <c r="GO42" s="368"/>
      <c r="GP42" s="368"/>
      <c r="GQ42" s="368"/>
      <c r="GR42" s="368"/>
      <c r="GS42" s="368"/>
      <c r="GT42" s="368"/>
      <c r="GU42" s="368"/>
      <c r="GV42" s="368"/>
      <c r="GW42" s="368"/>
      <c r="GX42" s="2036"/>
      <c r="GY42" s="2035"/>
      <c r="HA42" s="368"/>
      <c r="HB42" s="368"/>
      <c r="HC42" s="368"/>
      <c r="HD42" s="368"/>
      <c r="HE42" s="368"/>
      <c r="HF42" s="368"/>
      <c r="HG42" s="368"/>
      <c r="HH42" s="368"/>
      <c r="HI42" s="368"/>
      <c r="HJ42" s="368"/>
      <c r="HK42" s="368"/>
      <c r="HL42" s="368"/>
      <c r="HM42" s="368"/>
      <c r="HN42" s="368"/>
      <c r="HO42" s="368"/>
      <c r="HP42" s="368"/>
      <c r="HQ42" s="368"/>
      <c r="HR42" s="368"/>
      <c r="HS42" s="368"/>
      <c r="HT42" s="368"/>
      <c r="HU42" s="2036"/>
      <c r="HV42" s="2035"/>
      <c r="HX42" s="368"/>
      <c r="HY42" s="368"/>
      <c r="HZ42" s="368"/>
      <c r="IA42" s="368"/>
      <c r="IB42" s="368"/>
      <c r="IC42" s="368"/>
      <c r="ID42" s="368"/>
      <c r="IE42" s="368"/>
      <c r="IF42" s="368"/>
      <c r="IG42" s="368"/>
      <c r="IH42" s="368"/>
      <c r="II42" s="368"/>
      <c r="IJ42" s="368"/>
      <c r="IK42" s="368"/>
      <c r="IL42" s="368"/>
      <c r="IM42" s="368"/>
      <c r="IN42" s="368"/>
      <c r="IO42" s="368"/>
      <c r="IP42" s="368"/>
      <c r="IQ42" s="368"/>
      <c r="IR42" s="2036"/>
      <c r="IS42" s="2035"/>
    </row>
    <row r="43" spans="1:254" x14ac:dyDescent="0.2">
      <c r="A43" s="2027"/>
      <c r="B43" s="2030"/>
      <c r="C43" s="1817" t="s">
        <v>3990</v>
      </c>
      <c r="D43" s="366">
        <v>1187095.8806800018</v>
      </c>
      <c r="E43" s="366">
        <v>0</v>
      </c>
      <c r="F43" s="366">
        <v>0</v>
      </c>
      <c r="G43" s="366">
        <v>0</v>
      </c>
      <c r="H43" s="366">
        <v>0</v>
      </c>
      <c r="I43" s="366">
        <v>0</v>
      </c>
      <c r="J43" s="366">
        <v>97879.503930000312</v>
      </c>
      <c r="K43" s="366">
        <v>1187095.8806800018</v>
      </c>
      <c r="L43" s="366">
        <v>0</v>
      </c>
      <c r="M43" s="366">
        <v>0</v>
      </c>
      <c r="N43" s="366">
        <v>0</v>
      </c>
      <c r="O43" s="366">
        <v>12256.8</v>
      </c>
      <c r="P43" s="366">
        <v>0</v>
      </c>
      <c r="Q43" s="366">
        <v>0</v>
      </c>
      <c r="R43" s="366">
        <v>38190.582660000029</v>
      </c>
      <c r="S43" s="366">
        <v>70201.982810000205</v>
      </c>
      <c r="T43" s="366">
        <v>0</v>
      </c>
      <c r="U43" s="366">
        <v>2592720.6307600038</v>
      </c>
      <c r="V43" s="1207"/>
      <c r="W43" s="2035"/>
      <c r="X43" s="1091"/>
      <c r="Y43" s="368"/>
      <c r="Z43" s="368"/>
      <c r="AA43" s="368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8"/>
      <c r="AM43" s="368"/>
      <c r="AN43" s="368"/>
      <c r="AO43" s="368"/>
      <c r="AP43" s="368"/>
      <c r="AQ43" s="368"/>
      <c r="AR43" s="368"/>
      <c r="AS43" s="2036"/>
      <c r="AT43" s="2035"/>
      <c r="AU43" s="1091"/>
      <c r="AV43" s="368"/>
      <c r="AW43" s="368"/>
      <c r="AX43" s="368"/>
      <c r="AY43" s="368"/>
      <c r="AZ43" s="368"/>
      <c r="BA43" s="368"/>
      <c r="BB43" s="368"/>
      <c r="BC43" s="368"/>
      <c r="BD43" s="368"/>
      <c r="BE43" s="368"/>
      <c r="BF43" s="368"/>
      <c r="BG43" s="368"/>
      <c r="BH43" s="368"/>
      <c r="BI43" s="368"/>
      <c r="BJ43" s="368"/>
      <c r="BK43" s="368"/>
      <c r="BL43" s="368"/>
      <c r="BM43" s="368"/>
      <c r="BN43" s="368"/>
      <c r="BO43" s="368"/>
      <c r="BP43" s="2036"/>
      <c r="BQ43" s="2035"/>
      <c r="BR43" s="1091"/>
      <c r="BS43" s="368"/>
      <c r="BT43" s="368"/>
      <c r="BU43" s="368"/>
      <c r="BV43" s="368"/>
      <c r="BW43" s="368"/>
      <c r="BX43" s="368"/>
      <c r="BY43" s="368"/>
      <c r="BZ43" s="368"/>
      <c r="CA43" s="368"/>
      <c r="CB43" s="368"/>
      <c r="CC43" s="368"/>
      <c r="CD43" s="368"/>
      <c r="CE43" s="368"/>
      <c r="CF43" s="368"/>
      <c r="CG43" s="368"/>
      <c r="CH43" s="368"/>
      <c r="CI43" s="368"/>
      <c r="CJ43" s="368"/>
      <c r="CK43" s="368"/>
      <c r="CL43" s="368"/>
      <c r="CM43" s="2036"/>
      <c r="CN43" s="2035"/>
      <c r="CO43" s="1091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2036"/>
      <c r="DK43" s="2035"/>
      <c r="DL43" s="1091"/>
      <c r="DM43" s="368"/>
      <c r="DN43" s="368"/>
      <c r="DO43" s="368"/>
      <c r="DP43" s="368"/>
      <c r="DQ43" s="368"/>
      <c r="DR43" s="368"/>
      <c r="DS43" s="368"/>
      <c r="DT43" s="368"/>
      <c r="DU43" s="368"/>
      <c r="DV43" s="368"/>
      <c r="DW43" s="368"/>
      <c r="DX43" s="368"/>
      <c r="DY43" s="368"/>
      <c r="DZ43" s="368"/>
      <c r="EA43" s="368"/>
      <c r="EB43" s="368"/>
      <c r="EC43" s="368"/>
      <c r="ED43" s="368"/>
      <c r="EE43" s="368"/>
      <c r="EF43" s="368"/>
      <c r="EG43" s="2036"/>
      <c r="EH43" s="2035"/>
      <c r="EI43" s="1091"/>
      <c r="EJ43" s="368"/>
      <c r="EK43" s="368"/>
      <c r="EL43" s="368"/>
      <c r="EM43" s="368"/>
      <c r="EN43" s="368"/>
      <c r="EO43" s="368"/>
      <c r="EP43" s="368"/>
      <c r="EQ43" s="368"/>
      <c r="ER43" s="368"/>
      <c r="ES43" s="368"/>
      <c r="ET43" s="368"/>
      <c r="EU43" s="368"/>
      <c r="EV43" s="368"/>
      <c r="EW43" s="368"/>
      <c r="EX43" s="368"/>
      <c r="EY43" s="368"/>
      <c r="EZ43" s="368"/>
      <c r="FA43" s="368"/>
      <c r="FB43" s="368"/>
      <c r="FC43" s="368"/>
      <c r="FD43" s="2036"/>
      <c r="FE43" s="2035"/>
      <c r="FF43" s="1091"/>
      <c r="FG43" s="368"/>
      <c r="FH43" s="368"/>
      <c r="FI43" s="368"/>
      <c r="FJ43" s="368"/>
      <c r="FK43" s="368"/>
      <c r="FL43" s="368"/>
      <c r="FM43" s="368"/>
      <c r="FN43" s="368"/>
      <c r="FO43" s="368"/>
      <c r="FP43" s="368"/>
      <c r="FQ43" s="368"/>
      <c r="FR43" s="368"/>
      <c r="FS43" s="368"/>
      <c r="FT43" s="368"/>
      <c r="FU43" s="368"/>
      <c r="FV43" s="368"/>
      <c r="FW43" s="368"/>
      <c r="FX43" s="368"/>
      <c r="FY43" s="368"/>
      <c r="FZ43" s="368"/>
      <c r="GA43" s="2036"/>
      <c r="GB43" s="2035"/>
      <c r="GC43" s="1091"/>
      <c r="GD43" s="368"/>
      <c r="GE43" s="368"/>
      <c r="GF43" s="368"/>
      <c r="GG43" s="368"/>
      <c r="GH43" s="368"/>
      <c r="GI43" s="368"/>
      <c r="GJ43" s="368"/>
      <c r="GK43" s="368"/>
      <c r="GL43" s="368"/>
      <c r="GM43" s="368"/>
      <c r="GN43" s="368"/>
      <c r="GO43" s="368"/>
      <c r="GP43" s="368"/>
      <c r="GQ43" s="368"/>
      <c r="GR43" s="368"/>
      <c r="GS43" s="368"/>
      <c r="GT43" s="368"/>
      <c r="GU43" s="368"/>
      <c r="GV43" s="368"/>
      <c r="GW43" s="368"/>
      <c r="GX43" s="2036"/>
      <c r="GY43" s="2035"/>
      <c r="GZ43" s="1091"/>
      <c r="HA43" s="368"/>
      <c r="HB43" s="368"/>
      <c r="HC43" s="368"/>
      <c r="HD43" s="368"/>
      <c r="HE43" s="368"/>
      <c r="HF43" s="368"/>
      <c r="HG43" s="368"/>
      <c r="HH43" s="368"/>
      <c r="HI43" s="368"/>
      <c r="HJ43" s="368"/>
      <c r="HK43" s="368"/>
      <c r="HL43" s="368"/>
      <c r="HM43" s="368"/>
      <c r="HN43" s="368"/>
      <c r="HO43" s="368"/>
      <c r="HP43" s="368"/>
      <c r="HQ43" s="368"/>
      <c r="HR43" s="368"/>
      <c r="HS43" s="368"/>
      <c r="HT43" s="368"/>
      <c r="HU43" s="2036"/>
      <c r="HV43" s="2035"/>
      <c r="HW43" s="1091"/>
      <c r="HX43" s="368"/>
      <c r="HY43" s="368"/>
      <c r="HZ43" s="368"/>
      <c r="IA43" s="368"/>
      <c r="IB43" s="368"/>
      <c r="IC43" s="368"/>
      <c r="ID43" s="368"/>
      <c r="IE43" s="368"/>
      <c r="IF43" s="368"/>
      <c r="IG43" s="368"/>
      <c r="IH43" s="368"/>
      <c r="II43" s="368"/>
      <c r="IJ43" s="368"/>
      <c r="IK43" s="368"/>
      <c r="IL43" s="368"/>
      <c r="IM43" s="368"/>
      <c r="IN43" s="368"/>
      <c r="IO43" s="368"/>
      <c r="IP43" s="368"/>
      <c r="IQ43" s="368"/>
      <c r="IR43" s="2036"/>
      <c r="IS43" s="2035"/>
      <c r="IT43" s="1091"/>
    </row>
    <row r="44" spans="1:254" x14ac:dyDescent="0.2">
      <c r="A44" s="2027"/>
      <c r="B44" s="2030"/>
      <c r="C44" s="1206" t="s">
        <v>71</v>
      </c>
      <c r="D44" s="366">
        <v>713893.97145999968</v>
      </c>
      <c r="E44" s="366">
        <v>0</v>
      </c>
      <c r="F44" s="366">
        <v>0</v>
      </c>
      <c r="G44" s="366">
        <v>0</v>
      </c>
      <c r="H44" s="366">
        <v>0</v>
      </c>
      <c r="I44" s="366">
        <v>0</v>
      </c>
      <c r="J44" s="366">
        <v>63905.755869999986</v>
      </c>
      <c r="K44" s="366">
        <v>713893.97145999968</v>
      </c>
      <c r="L44" s="366">
        <v>0</v>
      </c>
      <c r="M44" s="366">
        <v>0</v>
      </c>
      <c r="N44" s="366">
        <v>0</v>
      </c>
      <c r="O44" s="366">
        <v>6294</v>
      </c>
      <c r="P44" s="366">
        <v>0</v>
      </c>
      <c r="Q44" s="366">
        <v>0</v>
      </c>
      <c r="R44" s="366">
        <v>23677.561199999986</v>
      </c>
      <c r="S44" s="366">
        <v>50611.135729999987</v>
      </c>
      <c r="T44" s="366">
        <v>0</v>
      </c>
      <c r="U44" s="366">
        <v>1572276.3957199992</v>
      </c>
      <c r="V44" s="1207"/>
      <c r="W44" s="2035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  <c r="AP44" s="368"/>
      <c r="AQ44" s="368"/>
      <c r="AR44" s="368"/>
      <c r="AS44" s="2036"/>
      <c r="AT44" s="2035"/>
      <c r="AV44" s="368"/>
      <c r="AW44" s="368"/>
      <c r="AX44" s="368"/>
      <c r="AY44" s="368"/>
      <c r="AZ44" s="368"/>
      <c r="BA44" s="368"/>
      <c r="BB44" s="368"/>
      <c r="BC44" s="368"/>
      <c r="BD44" s="368"/>
      <c r="BE44" s="368"/>
      <c r="BF44" s="368"/>
      <c r="BG44" s="368"/>
      <c r="BH44" s="368"/>
      <c r="BI44" s="368"/>
      <c r="BJ44" s="368"/>
      <c r="BK44" s="368"/>
      <c r="BL44" s="368"/>
      <c r="BM44" s="368"/>
      <c r="BN44" s="368"/>
      <c r="BO44" s="368"/>
      <c r="BP44" s="2036"/>
      <c r="BQ44" s="2035"/>
      <c r="BS44" s="368"/>
      <c r="BT44" s="368"/>
      <c r="BU44" s="368"/>
      <c r="BV44" s="368"/>
      <c r="BW44" s="368"/>
      <c r="BX44" s="368"/>
      <c r="BY44" s="368"/>
      <c r="BZ44" s="368"/>
      <c r="CA44" s="368"/>
      <c r="CB44" s="368"/>
      <c r="CC44" s="368"/>
      <c r="CD44" s="368"/>
      <c r="CE44" s="368"/>
      <c r="CF44" s="368"/>
      <c r="CG44" s="368"/>
      <c r="CH44" s="368"/>
      <c r="CI44" s="368"/>
      <c r="CJ44" s="368"/>
      <c r="CK44" s="368"/>
      <c r="CL44" s="368"/>
      <c r="CM44" s="2036"/>
      <c r="CN44" s="2035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2036"/>
      <c r="DK44" s="2035"/>
      <c r="DM44" s="368"/>
      <c r="DN44" s="368"/>
      <c r="DO44" s="368"/>
      <c r="DP44" s="368"/>
      <c r="DQ44" s="368"/>
      <c r="DR44" s="368"/>
      <c r="DS44" s="368"/>
      <c r="DT44" s="368"/>
      <c r="DU44" s="368"/>
      <c r="DV44" s="368"/>
      <c r="DW44" s="368"/>
      <c r="DX44" s="368"/>
      <c r="DY44" s="368"/>
      <c r="DZ44" s="368"/>
      <c r="EA44" s="368"/>
      <c r="EB44" s="368"/>
      <c r="EC44" s="368"/>
      <c r="ED44" s="368"/>
      <c r="EE44" s="368"/>
      <c r="EF44" s="368"/>
      <c r="EG44" s="2036"/>
      <c r="EH44" s="2035"/>
      <c r="EJ44" s="368"/>
      <c r="EK44" s="368"/>
      <c r="EL44" s="368"/>
      <c r="EM44" s="368"/>
      <c r="EN44" s="368"/>
      <c r="EO44" s="368"/>
      <c r="EP44" s="368"/>
      <c r="EQ44" s="368"/>
      <c r="ER44" s="368"/>
      <c r="ES44" s="368"/>
      <c r="ET44" s="368"/>
      <c r="EU44" s="368"/>
      <c r="EV44" s="368"/>
      <c r="EW44" s="368"/>
      <c r="EX44" s="368"/>
      <c r="EY44" s="368"/>
      <c r="EZ44" s="368"/>
      <c r="FA44" s="368"/>
      <c r="FB44" s="368"/>
      <c r="FC44" s="368"/>
      <c r="FD44" s="2036"/>
      <c r="FE44" s="2035"/>
      <c r="FG44" s="368"/>
      <c r="FH44" s="368"/>
      <c r="FI44" s="368"/>
      <c r="FJ44" s="368"/>
      <c r="FK44" s="368"/>
      <c r="FL44" s="368"/>
      <c r="FM44" s="368"/>
      <c r="FN44" s="368"/>
      <c r="FO44" s="368"/>
      <c r="FP44" s="368"/>
      <c r="FQ44" s="368"/>
      <c r="FR44" s="368"/>
      <c r="FS44" s="368"/>
      <c r="FT44" s="368"/>
      <c r="FU44" s="368"/>
      <c r="FV44" s="368"/>
      <c r="FW44" s="368"/>
      <c r="FX44" s="368"/>
      <c r="FY44" s="368"/>
      <c r="FZ44" s="368"/>
      <c r="GA44" s="2036"/>
      <c r="GB44" s="2035"/>
      <c r="GD44" s="368"/>
      <c r="GE44" s="368"/>
      <c r="GF44" s="368"/>
      <c r="GG44" s="368"/>
      <c r="GH44" s="368"/>
      <c r="GI44" s="368"/>
      <c r="GJ44" s="368"/>
      <c r="GK44" s="368"/>
      <c r="GL44" s="368"/>
      <c r="GM44" s="368"/>
      <c r="GN44" s="368"/>
      <c r="GO44" s="368"/>
      <c r="GP44" s="368"/>
      <c r="GQ44" s="368"/>
      <c r="GR44" s="368"/>
      <c r="GS44" s="368"/>
      <c r="GT44" s="368"/>
      <c r="GU44" s="368"/>
      <c r="GV44" s="368"/>
      <c r="GW44" s="368"/>
      <c r="GX44" s="2036"/>
      <c r="GY44" s="2035"/>
      <c r="HA44" s="368"/>
      <c r="HB44" s="368"/>
      <c r="HC44" s="368"/>
      <c r="HD44" s="368"/>
      <c r="HE44" s="368"/>
      <c r="HF44" s="368"/>
      <c r="HG44" s="368"/>
      <c r="HH44" s="368"/>
      <c r="HI44" s="368"/>
      <c r="HJ44" s="368"/>
      <c r="HK44" s="368"/>
      <c r="HL44" s="368"/>
      <c r="HM44" s="368"/>
      <c r="HN44" s="368"/>
      <c r="HO44" s="368"/>
      <c r="HP44" s="368"/>
      <c r="HQ44" s="368"/>
      <c r="HR44" s="368"/>
      <c r="HS44" s="368"/>
      <c r="HT44" s="368"/>
      <c r="HU44" s="2036"/>
      <c r="HV44" s="2035"/>
      <c r="HX44" s="368"/>
      <c r="HY44" s="368"/>
      <c r="HZ44" s="368"/>
      <c r="IA44" s="368"/>
      <c r="IB44" s="368"/>
      <c r="IC44" s="368"/>
      <c r="ID44" s="368"/>
      <c r="IE44" s="368"/>
      <c r="IF44" s="368"/>
      <c r="IG44" s="368"/>
      <c r="IH44" s="368"/>
      <c r="II44" s="368"/>
      <c r="IJ44" s="368"/>
      <c r="IK44" s="368"/>
      <c r="IL44" s="368"/>
      <c r="IM44" s="368"/>
      <c r="IN44" s="368"/>
      <c r="IO44" s="368"/>
      <c r="IP44" s="368"/>
      <c r="IQ44" s="368"/>
      <c r="IR44" s="2036"/>
      <c r="IS44" s="2035"/>
    </row>
    <row r="45" spans="1:254" x14ac:dyDescent="0.2">
      <c r="A45" s="2027"/>
      <c r="B45" s="2030"/>
      <c r="C45" s="1206" t="s">
        <v>72</v>
      </c>
      <c r="D45" s="366">
        <v>386440.1508699999</v>
      </c>
      <c r="E45" s="366">
        <v>0</v>
      </c>
      <c r="F45" s="366">
        <v>0</v>
      </c>
      <c r="G45" s="366">
        <v>0</v>
      </c>
      <c r="H45" s="366">
        <v>0</v>
      </c>
      <c r="I45" s="366">
        <v>0</v>
      </c>
      <c r="J45" s="366">
        <v>28238.493029999929</v>
      </c>
      <c r="K45" s="366">
        <v>386440.1508699999</v>
      </c>
      <c r="L45" s="366">
        <v>0</v>
      </c>
      <c r="M45" s="366">
        <v>0</v>
      </c>
      <c r="N45" s="366">
        <v>0</v>
      </c>
      <c r="O45" s="366">
        <v>2569.1999999999998</v>
      </c>
      <c r="P45" s="366">
        <v>0</v>
      </c>
      <c r="Q45" s="366">
        <v>0</v>
      </c>
      <c r="R45" s="366">
        <v>10144.449599999994</v>
      </c>
      <c r="S45" s="366">
        <v>24990.627299999938</v>
      </c>
      <c r="T45" s="366">
        <v>0</v>
      </c>
      <c r="U45" s="366">
        <v>838823.07166999963</v>
      </c>
      <c r="V45" s="1207"/>
      <c r="W45" s="2035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  <c r="AP45" s="368"/>
      <c r="AQ45" s="368"/>
      <c r="AR45" s="368"/>
      <c r="AS45" s="2036"/>
      <c r="AT45" s="2035"/>
      <c r="AV45" s="368"/>
      <c r="AW45" s="368"/>
      <c r="AX45" s="368"/>
      <c r="AY45" s="368"/>
      <c r="AZ45" s="368"/>
      <c r="BA45" s="368"/>
      <c r="BB45" s="368"/>
      <c r="BC45" s="368"/>
      <c r="BD45" s="368"/>
      <c r="BE45" s="368"/>
      <c r="BF45" s="368"/>
      <c r="BG45" s="368"/>
      <c r="BH45" s="368"/>
      <c r="BI45" s="368"/>
      <c r="BJ45" s="368"/>
      <c r="BK45" s="368"/>
      <c r="BL45" s="368"/>
      <c r="BM45" s="368"/>
      <c r="BN45" s="368"/>
      <c r="BO45" s="368"/>
      <c r="BP45" s="2036"/>
      <c r="BQ45" s="2035"/>
      <c r="BS45" s="368"/>
      <c r="BT45" s="368"/>
      <c r="BU45" s="368"/>
      <c r="BV45" s="368"/>
      <c r="BW45" s="368"/>
      <c r="BX45" s="368"/>
      <c r="BY45" s="368"/>
      <c r="BZ45" s="368"/>
      <c r="CA45" s="368"/>
      <c r="CB45" s="368"/>
      <c r="CC45" s="368"/>
      <c r="CD45" s="368"/>
      <c r="CE45" s="368"/>
      <c r="CF45" s="368"/>
      <c r="CG45" s="368"/>
      <c r="CH45" s="368"/>
      <c r="CI45" s="368"/>
      <c r="CJ45" s="368"/>
      <c r="CK45" s="368"/>
      <c r="CL45" s="368"/>
      <c r="CM45" s="2036"/>
      <c r="CN45" s="2035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2036"/>
      <c r="DK45" s="2035"/>
      <c r="DM45" s="368"/>
      <c r="DN45" s="368"/>
      <c r="DO45" s="368"/>
      <c r="DP45" s="368"/>
      <c r="DQ45" s="368"/>
      <c r="DR45" s="368"/>
      <c r="DS45" s="368"/>
      <c r="DT45" s="368"/>
      <c r="DU45" s="368"/>
      <c r="DV45" s="368"/>
      <c r="DW45" s="368"/>
      <c r="DX45" s="368"/>
      <c r="DY45" s="368"/>
      <c r="DZ45" s="368"/>
      <c r="EA45" s="368"/>
      <c r="EB45" s="368"/>
      <c r="EC45" s="368"/>
      <c r="ED45" s="368"/>
      <c r="EE45" s="368"/>
      <c r="EF45" s="368"/>
      <c r="EG45" s="2036"/>
      <c r="EH45" s="2035"/>
      <c r="EJ45" s="368"/>
      <c r="EK45" s="368"/>
      <c r="EL45" s="368"/>
      <c r="EM45" s="368"/>
      <c r="EN45" s="368"/>
      <c r="EO45" s="368"/>
      <c r="EP45" s="368"/>
      <c r="EQ45" s="368"/>
      <c r="ER45" s="368"/>
      <c r="ES45" s="368"/>
      <c r="ET45" s="368"/>
      <c r="EU45" s="368"/>
      <c r="EV45" s="368"/>
      <c r="EW45" s="368"/>
      <c r="EX45" s="368"/>
      <c r="EY45" s="368"/>
      <c r="EZ45" s="368"/>
      <c r="FA45" s="368"/>
      <c r="FB45" s="368"/>
      <c r="FC45" s="368"/>
      <c r="FD45" s="2036"/>
      <c r="FE45" s="2035"/>
      <c r="FG45" s="368"/>
      <c r="FH45" s="368"/>
      <c r="FI45" s="368"/>
      <c r="FJ45" s="368"/>
      <c r="FK45" s="368"/>
      <c r="FL45" s="368"/>
      <c r="FM45" s="368"/>
      <c r="FN45" s="368"/>
      <c r="FO45" s="368"/>
      <c r="FP45" s="368"/>
      <c r="FQ45" s="368"/>
      <c r="FR45" s="368"/>
      <c r="FS45" s="368"/>
      <c r="FT45" s="368"/>
      <c r="FU45" s="368"/>
      <c r="FV45" s="368"/>
      <c r="FW45" s="368"/>
      <c r="FX45" s="368"/>
      <c r="FY45" s="368"/>
      <c r="FZ45" s="368"/>
      <c r="GA45" s="2036"/>
      <c r="GB45" s="2035"/>
      <c r="GD45" s="368"/>
      <c r="GE45" s="368"/>
      <c r="GF45" s="368"/>
      <c r="GG45" s="368"/>
      <c r="GH45" s="368"/>
      <c r="GI45" s="368"/>
      <c r="GJ45" s="368"/>
      <c r="GK45" s="368"/>
      <c r="GL45" s="368"/>
      <c r="GM45" s="368"/>
      <c r="GN45" s="368"/>
      <c r="GO45" s="368"/>
      <c r="GP45" s="368"/>
      <c r="GQ45" s="368"/>
      <c r="GR45" s="368"/>
      <c r="GS45" s="368"/>
      <c r="GT45" s="368"/>
      <c r="GU45" s="368"/>
      <c r="GV45" s="368"/>
      <c r="GW45" s="368"/>
      <c r="GX45" s="2036"/>
      <c r="GY45" s="2035"/>
      <c r="HA45" s="368"/>
      <c r="HB45" s="368"/>
      <c r="HC45" s="368"/>
      <c r="HD45" s="368"/>
      <c r="HE45" s="368"/>
      <c r="HF45" s="368"/>
      <c r="HG45" s="368"/>
      <c r="HH45" s="368"/>
      <c r="HI45" s="368"/>
      <c r="HJ45" s="368"/>
      <c r="HK45" s="368"/>
      <c r="HL45" s="368"/>
      <c r="HM45" s="368"/>
      <c r="HN45" s="368"/>
      <c r="HO45" s="368"/>
      <c r="HP45" s="368"/>
      <c r="HQ45" s="368"/>
      <c r="HR45" s="368"/>
      <c r="HS45" s="368"/>
      <c r="HT45" s="368"/>
      <c r="HU45" s="2036"/>
      <c r="HV45" s="2035"/>
      <c r="HX45" s="368"/>
      <c r="HY45" s="368"/>
      <c r="HZ45" s="368"/>
      <c r="IA45" s="368"/>
      <c r="IB45" s="368"/>
      <c r="IC45" s="368"/>
      <c r="ID45" s="368"/>
      <c r="IE45" s="368"/>
      <c r="IF45" s="368"/>
      <c r="IG45" s="368"/>
      <c r="IH45" s="368"/>
      <c r="II45" s="368"/>
      <c r="IJ45" s="368"/>
      <c r="IK45" s="368"/>
      <c r="IL45" s="368"/>
      <c r="IM45" s="368"/>
      <c r="IN45" s="368"/>
      <c r="IO45" s="368"/>
      <c r="IP45" s="368"/>
      <c r="IQ45" s="368"/>
      <c r="IR45" s="2036"/>
      <c r="IS45" s="2035"/>
    </row>
    <row r="46" spans="1:254" ht="14.25" thickBot="1" x14ac:dyDescent="0.25">
      <c r="A46" s="2028"/>
      <c r="B46" s="2033"/>
      <c r="C46" s="1818" t="s">
        <v>3991</v>
      </c>
      <c r="D46" s="710">
        <v>3622272.7760600019</v>
      </c>
      <c r="E46" s="710">
        <v>0</v>
      </c>
      <c r="F46" s="710">
        <v>0</v>
      </c>
      <c r="G46" s="710">
        <v>0</v>
      </c>
      <c r="H46" s="710">
        <v>0</v>
      </c>
      <c r="I46" s="710">
        <v>0</v>
      </c>
      <c r="J46" s="710">
        <v>305164.07240000024</v>
      </c>
      <c r="K46" s="710">
        <v>3622272.7760600019</v>
      </c>
      <c r="L46" s="710">
        <v>0</v>
      </c>
      <c r="M46" s="710">
        <v>0</v>
      </c>
      <c r="N46" s="710">
        <v>0</v>
      </c>
      <c r="O46" s="710">
        <v>31359.600000000002</v>
      </c>
      <c r="P46" s="710">
        <v>0</v>
      </c>
      <c r="Q46" s="710">
        <v>0</v>
      </c>
      <c r="R46" s="710">
        <v>111535.44906</v>
      </c>
      <c r="S46" s="710">
        <v>227259.35881000015</v>
      </c>
      <c r="T46" s="710">
        <v>0</v>
      </c>
      <c r="U46" s="710">
        <v>7919864.0323900031</v>
      </c>
      <c r="V46" s="788"/>
      <c r="W46" s="2035"/>
      <c r="X46" s="785"/>
      <c r="Y46" s="712"/>
      <c r="Z46" s="712"/>
      <c r="AA46" s="712"/>
      <c r="AB46" s="712"/>
      <c r="AC46" s="712"/>
      <c r="AD46" s="712"/>
      <c r="AE46" s="712"/>
      <c r="AF46" s="712"/>
      <c r="AG46" s="712"/>
      <c r="AH46" s="712"/>
      <c r="AI46" s="712"/>
      <c r="AJ46" s="712"/>
      <c r="AK46" s="712"/>
      <c r="AL46" s="712"/>
      <c r="AM46" s="712"/>
      <c r="AN46" s="712"/>
      <c r="AO46" s="712"/>
      <c r="AP46" s="712"/>
      <c r="AQ46" s="712"/>
      <c r="AR46" s="712"/>
      <c r="AS46" s="2036"/>
      <c r="AT46" s="2035"/>
      <c r="AU46" s="785"/>
      <c r="AV46" s="712"/>
      <c r="AW46" s="712"/>
      <c r="AX46" s="712"/>
      <c r="AY46" s="712"/>
      <c r="AZ46" s="712"/>
      <c r="BA46" s="712"/>
      <c r="BB46" s="712"/>
      <c r="BC46" s="712"/>
      <c r="BD46" s="712"/>
      <c r="BE46" s="712"/>
      <c r="BF46" s="712"/>
      <c r="BG46" s="712"/>
      <c r="BH46" s="712"/>
      <c r="BI46" s="712"/>
      <c r="BJ46" s="712"/>
      <c r="BK46" s="712"/>
      <c r="BL46" s="712"/>
      <c r="BM46" s="712"/>
      <c r="BN46" s="712"/>
      <c r="BO46" s="712"/>
      <c r="BP46" s="2036"/>
      <c r="BQ46" s="2035"/>
      <c r="BR46" s="785"/>
      <c r="BS46" s="712"/>
      <c r="BT46" s="712"/>
      <c r="BU46" s="712"/>
      <c r="BV46" s="712"/>
      <c r="BW46" s="712"/>
      <c r="BX46" s="712"/>
      <c r="BY46" s="712"/>
      <c r="BZ46" s="712"/>
      <c r="CA46" s="712"/>
      <c r="CB46" s="712"/>
      <c r="CC46" s="712"/>
      <c r="CD46" s="712"/>
      <c r="CE46" s="712"/>
      <c r="CF46" s="712"/>
      <c r="CG46" s="712"/>
      <c r="CH46" s="712"/>
      <c r="CI46" s="712"/>
      <c r="CJ46" s="712"/>
      <c r="CK46" s="712"/>
      <c r="CL46" s="712"/>
      <c r="CM46" s="2036"/>
      <c r="CN46" s="2035"/>
      <c r="CO46" s="785"/>
      <c r="CP46" s="712"/>
      <c r="CQ46" s="712"/>
      <c r="CR46" s="712"/>
      <c r="CS46" s="712"/>
      <c r="CT46" s="712"/>
      <c r="CU46" s="712"/>
      <c r="CV46" s="712"/>
      <c r="CW46" s="712"/>
      <c r="CX46" s="712"/>
      <c r="CY46" s="712"/>
      <c r="CZ46" s="712"/>
      <c r="DA46" s="712"/>
      <c r="DB46" s="712"/>
      <c r="DC46" s="712"/>
      <c r="DD46" s="712"/>
      <c r="DE46" s="712"/>
      <c r="DF46" s="712"/>
      <c r="DG46" s="712"/>
      <c r="DH46" s="712"/>
      <c r="DI46" s="712"/>
      <c r="DJ46" s="2036"/>
      <c r="DK46" s="2035"/>
      <c r="DL46" s="785"/>
      <c r="DM46" s="712"/>
      <c r="DN46" s="712"/>
      <c r="DO46" s="712"/>
      <c r="DP46" s="712"/>
      <c r="DQ46" s="712"/>
      <c r="DR46" s="712"/>
      <c r="DS46" s="712"/>
      <c r="DT46" s="712"/>
      <c r="DU46" s="712"/>
      <c r="DV46" s="712"/>
      <c r="DW46" s="712"/>
      <c r="DX46" s="712"/>
      <c r="DY46" s="712"/>
      <c r="DZ46" s="712"/>
      <c r="EA46" s="712"/>
      <c r="EB46" s="712"/>
      <c r="EC46" s="712"/>
      <c r="ED46" s="712"/>
      <c r="EE46" s="712"/>
      <c r="EF46" s="712"/>
      <c r="EG46" s="2036"/>
      <c r="EH46" s="2035"/>
      <c r="EI46" s="785"/>
      <c r="EJ46" s="712"/>
      <c r="EK46" s="712"/>
      <c r="EL46" s="712"/>
      <c r="EM46" s="712"/>
      <c r="EN46" s="712"/>
      <c r="EO46" s="712"/>
      <c r="EP46" s="712"/>
      <c r="EQ46" s="712"/>
      <c r="ER46" s="712"/>
      <c r="ES46" s="712"/>
      <c r="ET46" s="712"/>
      <c r="EU46" s="712"/>
      <c r="EV46" s="712"/>
      <c r="EW46" s="712"/>
      <c r="EX46" s="712"/>
      <c r="EY46" s="712"/>
      <c r="EZ46" s="712"/>
      <c r="FA46" s="712"/>
      <c r="FB46" s="712"/>
      <c r="FC46" s="712"/>
      <c r="FD46" s="2036"/>
      <c r="FE46" s="2035"/>
      <c r="FF46" s="785"/>
      <c r="FG46" s="712"/>
      <c r="FH46" s="712"/>
      <c r="FI46" s="712"/>
      <c r="FJ46" s="712"/>
      <c r="FK46" s="712"/>
      <c r="FL46" s="712"/>
      <c r="FM46" s="712"/>
      <c r="FN46" s="712"/>
      <c r="FO46" s="712"/>
      <c r="FP46" s="712"/>
      <c r="FQ46" s="712"/>
      <c r="FR46" s="712"/>
      <c r="FS46" s="712"/>
      <c r="FT46" s="712"/>
      <c r="FU46" s="712"/>
      <c r="FV46" s="712"/>
      <c r="FW46" s="712"/>
      <c r="FX46" s="712"/>
      <c r="FY46" s="712"/>
      <c r="FZ46" s="712"/>
      <c r="GA46" s="2036"/>
      <c r="GB46" s="2035"/>
      <c r="GC46" s="785"/>
      <c r="GD46" s="712"/>
      <c r="GE46" s="712"/>
      <c r="GF46" s="712"/>
      <c r="GG46" s="712"/>
      <c r="GH46" s="712"/>
      <c r="GI46" s="712"/>
      <c r="GJ46" s="712"/>
      <c r="GK46" s="712"/>
      <c r="GL46" s="712"/>
      <c r="GM46" s="712"/>
      <c r="GN46" s="712"/>
      <c r="GO46" s="712"/>
      <c r="GP46" s="712"/>
      <c r="GQ46" s="712"/>
      <c r="GR46" s="712"/>
      <c r="GS46" s="712"/>
      <c r="GT46" s="712"/>
      <c r="GU46" s="712"/>
      <c r="GV46" s="712"/>
      <c r="GW46" s="712"/>
      <c r="GX46" s="2036"/>
      <c r="GY46" s="2035"/>
      <c r="GZ46" s="785"/>
      <c r="HA46" s="712"/>
      <c r="HB46" s="712"/>
      <c r="HC46" s="712"/>
      <c r="HD46" s="712"/>
      <c r="HE46" s="712"/>
      <c r="HF46" s="712"/>
      <c r="HG46" s="712"/>
      <c r="HH46" s="712"/>
      <c r="HI46" s="712"/>
      <c r="HJ46" s="712"/>
      <c r="HK46" s="712"/>
      <c r="HL46" s="712"/>
      <c r="HM46" s="712"/>
      <c r="HN46" s="712"/>
      <c r="HO46" s="712"/>
      <c r="HP46" s="712"/>
      <c r="HQ46" s="712"/>
      <c r="HR46" s="712"/>
      <c r="HS46" s="712"/>
      <c r="HT46" s="712"/>
      <c r="HU46" s="2036"/>
      <c r="HV46" s="2035"/>
      <c r="HW46" s="785"/>
      <c r="HX46" s="712"/>
      <c r="HY46" s="712"/>
      <c r="HZ46" s="712"/>
      <c r="IA46" s="712"/>
      <c r="IB46" s="712"/>
      <c r="IC46" s="712"/>
      <c r="ID46" s="712"/>
      <c r="IE46" s="712"/>
      <c r="IF46" s="712"/>
      <c r="IG46" s="712"/>
      <c r="IH46" s="712"/>
      <c r="II46" s="712"/>
      <c r="IJ46" s="712"/>
      <c r="IK46" s="712"/>
      <c r="IL46" s="712"/>
      <c r="IM46" s="712"/>
      <c r="IN46" s="712"/>
      <c r="IO46" s="712"/>
      <c r="IP46" s="712"/>
      <c r="IQ46" s="712"/>
      <c r="IR46" s="2036"/>
      <c r="IS46" s="2035"/>
      <c r="IT46" s="785"/>
    </row>
    <row r="47" spans="1:254" ht="12.75" customHeight="1" x14ac:dyDescent="0.2">
      <c r="A47" s="2026" t="s">
        <v>4</v>
      </c>
      <c r="B47" s="2029" t="s">
        <v>3771</v>
      </c>
      <c r="C47" s="1815" t="s">
        <v>3986</v>
      </c>
      <c r="D47" s="362">
        <v>670</v>
      </c>
      <c r="E47" s="362">
        <v>670</v>
      </c>
      <c r="F47" s="362">
        <v>0</v>
      </c>
      <c r="G47" s="362">
        <v>0</v>
      </c>
      <c r="H47" s="362">
        <v>0</v>
      </c>
      <c r="I47" s="362">
        <v>0</v>
      </c>
      <c r="J47" s="362">
        <v>0</v>
      </c>
      <c r="K47" s="362">
        <v>0</v>
      </c>
      <c r="L47" s="362">
        <v>0</v>
      </c>
      <c r="M47" s="362">
        <v>0</v>
      </c>
      <c r="N47" s="362">
        <v>0</v>
      </c>
      <c r="O47" s="362">
        <v>0</v>
      </c>
      <c r="P47" s="362">
        <v>0</v>
      </c>
      <c r="Q47" s="362">
        <v>0</v>
      </c>
      <c r="R47" s="362">
        <v>0</v>
      </c>
      <c r="S47" s="362">
        <v>225</v>
      </c>
      <c r="T47" s="362">
        <v>0</v>
      </c>
      <c r="U47" s="362">
        <v>1565</v>
      </c>
      <c r="V47" s="1207"/>
      <c r="W47" s="2034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2036"/>
      <c r="AT47" s="2034"/>
      <c r="AV47" s="368"/>
      <c r="AW47" s="368"/>
      <c r="AX47" s="368"/>
      <c r="AY47" s="368"/>
      <c r="AZ47" s="368"/>
      <c r="BA47" s="368"/>
      <c r="BB47" s="368"/>
      <c r="BC47" s="368"/>
      <c r="BD47" s="368"/>
      <c r="BE47" s="368"/>
      <c r="BF47" s="368"/>
      <c r="BG47" s="368"/>
      <c r="BH47" s="368"/>
      <c r="BI47" s="368"/>
      <c r="BJ47" s="368"/>
      <c r="BK47" s="368"/>
      <c r="BL47" s="368"/>
      <c r="BM47" s="368"/>
      <c r="BN47" s="368"/>
      <c r="BO47" s="368"/>
      <c r="BP47" s="2036"/>
      <c r="BQ47" s="2034"/>
      <c r="BS47" s="368"/>
      <c r="BT47" s="368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368"/>
      <c r="CM47" s="2036"/>
      <c r="CN47" s="2034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2036"/>
      <c r="DK47" s="2034"/>
      <c r="DM47" s="368"/>
      <c r="DN47" s="368"/>
      <c r="DO47" s="368"/>
      <c r="DP47" s="368"/>
      <c r="DQ47" s="368"/>
      <c r="DR47" s="368"/>
      <c r="DS47" s="368"/>
      <c r="DT47" s="368"/>
      <c r="DU47" s="368"/>
      <c r="DV47" s="368"/>
      <c r="DW47" s="368"/>
      <c r="DX47" s="368"/>
      <c r="DY47" s="368"/>
      <c r="DZ47" s="368"/>
      <c r="EA47" s="368"/>
      <c r="EB47" s="368"/>
      <c r="EC47" s="368"/>
      <c r="ED47" s="368"/>
      <c r="EE47" s="368"/>
      <c r="EF47" s="368"/>
      <c r="EG47" s="2036"/>
      <c r="EH47" s="2034"/>
      <c r="EJ47" s="368"/>
      <c r="EK47" s="368"/>
      <c r="EL47" s="368"/>
      <c r="EM47" s="368"/>
      <c r="EN47" s="368"/>
      <c r="EO47" s="368"/>
      <c r="EP47" s="368"/>
      <c r="EQ47" s="368"/>
      <c r="ER47" s="368"/>
      <c r="ES47" s="368"/>
      <c r="ET47" s="368"/>
      <c r="EU47" s="368"/>
      <c r="EV47" s="368"/>
      <c r="EW47" s="368"/>
      <c r="EX47" s="368"/>
      <c r="EY47" s="368"/>
      <c r="EZ47" s="368"/>
      <c r="FA47" s="368"/>
      <c r="FB47" s="368"/>
      <c r="FC47" s="368"/>
      <c r="FD47" s="2036"/>
      <c r="FE47" s="2034"/>
      <c r="FG47" s="368"/>
      <c r="FH47" s="368"/>
      <c r="FI47" s="368"/>
      <c r="FJ47" s="368"/>
      <c r="FK47" s="368"/>
      <c r="FL47" s="368"/>
      <c r="FM47" s="368"/>
      <c r="FN47" s="368"/>
      <c r="FO47" s="368"/>
      <c r="FP47" s="368"/>
      <c r="FQ47" s="368"/>
      <c r="FR47" s="368"/>
      <c r="FS47" s="368"/>
      <c r="FT47" s="368"/>
      <c r="FU47" s="368"/>
      <c r="FV47" s="368"/>
      <c r="FW47" s="368"/>
      <c r="FX47" s="368"/>
      <c r="FY47" s="368"/>
      <c r="FZ47" s="368"/>
      <c r="GA47" s="2036"/>
      <c r="GB47" s="2034"/>
      <c r="GD47" s="368"/>
      <c r="GE47" s="368"/>
      <c r="GF47" s="368"/>
      <c r="GG47" s="368"/>
      <c r="GH47" s="368"/>
      <c r="GI47" s="368"/>
      <c r="GJ47" s="368"/>
      <c r="GK47" s="368"/>
      <c r="GL47" s="368"/>
      <c r="GM47" s="368"/>
      <c r="GN47" s="368"/>
      <c r="GO47" s="368"/>
      <c r="GP47" s="368"/>
      <c r="GQ47" s="368"/>
      <c r="GR47" s="368"/>
      <c r="GS47" s="368"/>
      <c r="GT47" s="368"/>
      <c r="GU47" s="368"/>
      <c r="GV47" s="368"/>
      <c r="GW47" s="368"/>
      <c r="GX47" s="2036"/>
      <c r="GY47" s="2034"/>
      <c r="HA47" s="368"/>
      <c r="HB47" s="368"/>
      <c r="HC47" s="368"/>
      <c r="HD47" s="368"/>
      <c r="HE47" s="368"/>
      <c r="HF47" s="368"/>
      <c r="HG47" s="368"/>
      <c r="HH47" s="368"/>
      <c r="HI47" s="368"/>
      <c r="HJ47" s="368"/>
      <c r="HK47" s="368"/>
      <c r="HL47" s="368"/>
      <c r="HM47" s="368"/>
      <c r="HN47" s="368"/>
      <c r="HO47" s="368"/>
      <c r="HP47" s="368"/>
      <c r="HQ47" s="368"/>
      <c r="HR47" s="368"/>
      <c r="HS47" s="368"/>
      <c r="HT47" s="368"/>
      <c r="HU47" s="2036"/>
      <c r="HV47" s="2034"/>
      <c r="HX47" s="368"/>
      <c r="HY47" s="368"/>
      <c r="HZ47" s="368"/>
      <c r="IA47" s="368"/>
      <c r="IB47" s="368"/>
      <c r="IC47" s="368"/>
      <c r="ID47" s="368"/>
      <c r="IE47" s="368"/>
      <c r="IF47" s="368"/>
      <c r="IG47" s="368"/>
      <c r="IH47" s="368"/>
      <c r="II47" s="368"/>
      <c r="IJ47" s="368"/>
      <c r="IK47" s="368"/>
      <c r="IL47" s="368"/>
      <c r="IM47" s="368"/>
      <c r="IN47" s="368"/>
      <c r="IO47" s="368"/>
      <c r="IP47" s="368"/>
      <c r="IQ47" s="368"/>
      <c r="IR47" s="2036"/>
      <c r="IS47" s="2034"/>
    </row>
    <row r="48" spans="1:254" x14ac:dyDescent="0.2">
      <c r="A48" s="2027"/>
      <c r="B48" s="2030"/>
      <c r="C48" s="1206" t="s">
        <v>3987</v>
      </c>
      <c r="D48" s="366">
        <v>2002.5</v>
      </c>
      <c r="E48" s="366">
        <v>2002.5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0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</v>
      </c>
      <c r="S48" s="366">
        <v>862.5</v>
      </c>
      <c r="T48" s="366">
        <v>0</v>
      </c>
      <c r="U48" s="366">
        <v>4867.5</v>
      </c>
      <c r="V48" s="1207"/>
      <c r="W48" s="2035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2036"/>
      <c r="AT48" s="2035"/>
      <c r="AV48" s="368"/>
      <c r="AW48" s="368"/>
      <c r="AX48" s="368"/>
      <c r="AY48" s="368"/>
      <c r="AZ48" s="368"/>
      <c r="BA48" s="368"/>
      <c r="BB48" s="368"/>
      <c r="BC48" s="368"/>
      <c r="BD48" s="368"/>
      <c r="BE48" s="368"/>
      <c r="BF48" s="368"/>
      <c r="BG48" s="368"/>
      <c r="BH48" s="368"/>
      <c r="BI48" s="368"/>
      <c r="BJ48" s="368"/>
      <c r="BK48" s="368"/>
      <c r="BL48" s="368"/>
      <c r="BM48" s="368"/>
      <c r="BN48" s="368"/>
      <c r="BO48" s="368"/>
      <c r="BP48" s="2036"/>
      <c r="BQ48" s="2035"/>
      <c r="BS48" s="368"/>
      <c r="BT48" s="368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368"/>
      <c r="CM48" s="2036"/>
      <c r="CN48" s="2035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2036"/>
      <c r="DK48" s="2035"/>
      <c r="DM48" s="368"/>
      <c r="DN48" s="368"/>
      <c r="DO48" s="368"/>
      <c r="DP48" s="368"/>
      <c r="DQ48" s="368"/>
      <c r="DR48" s="368"/>
      <c r="DS48" s="368"/>
      <c r="DT48" s="368"/>
      <c r="DU48" s="368"/>
      <c r="DV48" s="368"/>
      <c r="DW48" s="368"/>
      <c r="DX48" s="368"/>
      <c r="DY48" s="368"/>
      <c r="DZ48" s="368"/>
      <c r="EA48" s="368"/>
      <c r="EB48" s="368"/>
      <c r="EC48" s="368"/>
      <c r="ED48" s="368"/>
      <c r="EE48" s="368"/>
      <c r="EF48" s="368"/>
      <c r="EG48" s="2036"/>
      <c r="EH48" s="2035"/>
      <c r="EJ48" s="368"/>
      <c r="EK48" s="368"/>
      <c r="EL48" s="368"/>
      <c r="EM48" s="368"/>
      <c r="EN48" s="368"/>
      <c r="EO48" s="368"/>
      <c r="EP48" s="368"/>
      <c r="EQ48" s="368"/>
      <c r="ER48" s="368"/>
      <c r="ES48" s="368"/>
      <c r="ET48" s="368"/>
      <c r="EU48" s="368"/>
      <c r="EV48" s="368"/>
      <c r="EW48" s="368"/>
      <c r="EX48" s="368"/>
      <c r="EY48" s="368"/>
      <c r="EZ48" s="368"/>
      <c r="FA48" s="368"/>
      <c r="FB48" s="368"/>
      <c r="FC48" s="368"/>
      <c r="FD48" s="2036"/>
      <c r="FE48" s="2035"/>
      <c r="FG48" s="368"/>
      <c r="FH48" s="368"/>
      <c r="FI48" s="368"/>
      <c r="FJ48" s="368"/>
      <c r="FK48" s="368"/>
      <c r="FL48" s="368"/>
      <c r="FM48" s="368"/>
      <c r="FN48" s="368"/>
      <c r="FO48" s="368"/>
      <c r="FP48" s="368"/>
      <c r="FQ48" s="368"/>
      <c r="FR48" s="368"/>
      <c r="FS48" s="368"/>
      <c r="FT48" s="368"/>
      <c r="FU48" s="368"/>
      <c r="FV48" s="368"/>
      <c r="FW48" s="368"/>
      <c r="FX48" s="368"/>
      <c r="FY48" s="368"/>
      <c r="FZ48" s="368"/>
      <c r="GA48" s="2036"/>
      <c r="GB48" s="2035"/>
      <c r="GD48" s="368"/>
      <c r="GE48" s="368"/>
      <c r="GF48" s="368"/>
      <c r="GG48" s="368"/>
      <c r="GH48" s="368"/>
      <c r="GI48" s="368"/>
      <c r="GJ48" s="368"/>
      <c r="GK48" s="368"/>
      <c r="GL48" s="368"/>
      <c r="GM48" s="368"/>
      <c r="GN48" s="368"/>
      <c r="GO48" s="368"/>
      <c r="GP48" s="368"/>
      <c r="GQ48" s="368"/>
      <c r="GR48" s="368"/>
      <c r="GS48" s="368"/>
      <c r="GT48" s="368"/>
      <c r="GU48" s="368"/>
      <c r="GV48" s="368"/>
      <c r="GW48" s="368"/>
      <c r="GX48" s="2036"/>
      <c r="GY48" s="2035"/>
      <c r="HA48" s="368"/>
      <c r="HB48" s="368"/>
      <c r="HC48" s="368"/>
      <c r="HD48" s="368"/>
      <c r="HE48" s="368"/>
      <c r="HF48" s="368"/>
      <c r="HG48" s="368"/>
      <c r="HH48" s="368"/>
      <c r="HI48" s="368"/>
      <c r="HJ48" s="368"/>
      <c r="HK48" s="368"/>
      <c r="HL48" s="368"/>
      <c r="HM48" s="368"/>
      <c r="HN48" s="368"/>
      <c r="HO48" s="368"/>
      <c r="HP48" s="368"/>
      <c r="HQ48" s="368"/>
      <c r="HR48" s="368"/>
      <c r="HS48" s="368"/>
      <c r="HT48" s="368"/>
      <c r="HU48" s="2036"/>
      <c r="HV48" s="2035"/>
      <c r="HX48" s="368"/>
      <c r="HY48" s="368"/>
      <c r="HZ48" s="368"/>
      <c r="IA48" s="368"/>
      <c r="IB48" s="368"/>
      <c r="IC48" s="368"/>
      <c r="ID48" s="368"/>
      <c r="IE48" s="368"/>
      <c r="IF48" s="368"/>
      <c r="IG48" s="368"/>
      <c r="IH48" s="368"/>
      <c r="II48" s="368"/>
      <c r="IJ48" s="368"/>
      <c r="IK48" s="368"/>
      <c r="IL48" s="368"/>
      <c r="IM48" s="368"/>
      <c r="IN48" s="368"/>
      <c r="IO48" s="368"/>
      <c r="IP48" s="368"/>
      <c r="IQ48" s="368"/>
      <c r="IR48" s="2036"/>
      <c r="IS48" s="2035"/>
    </row>
    <row r="49" spans="1:254" x14ac:dyDescent="0.2">
      <c r="A49" s="2027"/>
      <c r="B49" s="2031"/>
      <c r="C49" s="1816" t="s">
        <v>1489</v>
      </c>
      <c r="D49" s="1090">
        <v>2672.5</v>
      </c>
      <c r="E49" s="1090">
        <v>2672.5</v>
      </c>
      <c r="F49" s="1090">
        <v>0</v>
      </c>
      <c r="G49" s="1090">
        <v>0</v>
      </c>
      <c r="H49" s="1090">
        <v>0</v>
      </c>
      <c r="I49" s="1090">
        <v>0</v>
      </c>
      <c r="J49" s="1090">
        <v>0</v>
      </c>
      <c r="K49" s="1090">
        <v>0</v>
      </c>
      <c r="L49" s="1090">
        <v>0</v>
      </c>
      <c r="M49" s="1090">
        <v>0</v>
      </c>
      <c r="N49" s="1090">
        <v>0</v>
      </c>
      <c r="O49" s="1090">
        <v>0</v>
      </c>
      <c r="P49" s="1090">
        <v>0</v>
      </c>
      <c r="Q49" s="1090">
        <v>0</v>
      </c>
      <c r="R49" s="1090">
        <v>0</v>
      </c>
      <c r="S49" s="1090">
        <v>1087.5</v>
      </c>
      <c r="T49" s="1090">
        <v>0</v>
      </c>
      <c r="U49" s="1090">
        <v>6432.5</v>
      </c>
      <c r="V49" s="1207"/>
      <c r="W49" s="2035"/>
      <c r="X49" s="785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  <c r="AJ49" s="712"/>
      <c r="AK49" s="712"/>
      <c r="AL49" s="712"/>
      <c r="AM49" s="712"/>
      <c r="AN49" s="712"/>
      <c r="AO49" s="712"/>
      <c r="AP49" s="712"/>
      <c r="AQ49" s="712"/>
      <c r="AR49" s="712"/>
      <c r="AS49" s="2036"/>
      <c r="AT49" s="2035"/>
      <c r="AU49" s="785"/>
      <c r="AV49" s="712"/>
      <c r="AW49" s="712"/>
      <c r="AX49" s="712"/>
      <c r="AY49" s="712"/>
      <c r="AZ49" s="712"/>
      <c r="BA49" s="712"/>
      <c r="BB49" s="712"/>
      <c r="BC49" s="712"/>
      <c r="BD49" s="712"/>
      <c r="BE49" s="712"/>
      <c r="BF49" s="712"/>
      <c r="BG49" s="712"/>
      <c r="BH49" s="712"/>
      <c r="BI49" s="712"/>
      <c r="BJ49" s="712"/>
      <c r="BK49" s="712"/>
      <c r="BL49" s="712"/>
      <c r="BM49" s="712"/>
      <c r="BN49" s="712"/>
      <c r="BO49" s="712"/>
      <c r="BP49" s="2036"/>
      <c r="BQ49" s="2035"/>
      <c r="BR49" s="785"/>
      <c r="BS49" s="712"/>
      <c r="BT49" s="712"/>
      <c r="BU49" s="712"/>
      <c r="BV49" s="712"/>
      <c r="BW49" s="712"/>
      <c r="BX49" s="712"/>
      <c r="BY49" s="712"/>
      <c r="BZ49" s="712"/>
      <c r="CA49" s="712"/>
      <c r="CB49" s="712"/>
      <c r="CC49" s="712"/>
      <c r="CD49" s="712"/>
      <c r="CE49" s="712"/>
      <c r="CF49" s="712"/>
      <c r="CG49" s="712"/>
      <c r="CH49" s="712"/>
      <c r="CI49" s="712"/>
      <c r="CJ49" s="712"/>
      <c r="CK49" s="712"/>
      <c r="CL49" s="712"/>
      <c r="CM49" s="2036"/>
      <c r="CN49" s="2035"/>
      <c r="CO49" s="785"/>
      <c r="CP49" s="712"/>
      <c r="CQ49" s="712"/>
      <c r="CR49" s="712"/>
      <c r="CS49" s="712"/>
      <c r="CT49" s="712"/>
      <c r="CU49" s="712"/>
      <c r="CV49" s="712"/>
      <c r="CW49" s="712"/>
      <c r="CX49" s="712"/>
      <c r="CY49" s="712"/>
      <c r="CZ49" s="712"/>
      <c r="DA49" s="712"/>
      <c r="DB49" s="712"/>
      <c r="DC49" s="712"/>
      <c r="DD49" s="712"/>
      <c r="DE49" s="712"/>
      <c r="DF49" s="712"/>
      <c r="DG49" s="712"/>
      <c r="DH49" s="712"/>
      <c r="DI49" s="712"/>
      <c r="DJ49" s="2036"/>
      <c r="DK49" s="2035"/>
      <c r="DL49" s="785"/>
      <c r="DM49" s="712"/>
      <c r="DN49" s="712"/>
      <c r="DO49" s="712"/>
      <c r="DP49" s="712"/>
      <c r="DQ49" s="712"/>
      <c r="DR49" s="712"/>
      <c r="DS49" s="712"/>
      <c r="DT49" s="712"/>
      <c r="DU49" s="712"/>
      <c r="DV49" s="712"/>
      <c r="DW49" s="712"/>
      <c r="DX49" s="712"/>
      <c r="DY49" s="712"/>
      <c r="DZ49" s="712"/>
      <c r="EA49" s="712"/>
      <c r="EB49" s="712"/>
      <c r="EC49" s="712"/>
      <c r="ED49" s="712"/>
      <c r="EE49" s="712"/>
      <c r="EF49" s="712"/>
      <c r="EG49" s="2036"/>
      <c r="EH49" s="2035"/>
      <c r="EI49" s="785"/>
      <c r="EJ49" s="712"/>
      <c r="EK49" s="712"/>
      <c r="EL49" s="712"/>
      <c r="EM49" s="712"/>
      <c r="EN49" s="712"/>
      <c r="EO49" s="712"/>
      <c r="EP49" s="712"/>
      <c r="EQ49" s="712"/>
      <c r="ER49" s="712"/>
      <c r="ES49" s="712"/>
      <c r="ET49" s="712"/>
      <c r="EU49" s="712"/>
      <c r="EV49" s="712"/>
      <c r="EW49" s="712"/>
      <c r="EX49" s="712"/>
      <c r="EY49" s="712"/>
      <c r="EZ49" s="712"/>
      <c r="FA49" s="712"/>
      <c r="FB49" s="712"/>
      <c r="FC49" s="712"/>
      <c r="FD49" s="2036"/>
      <c r="FE49" s="2035"/>
      <c r="FF49" s="785"/>
      <c r="FG49" s="712"/>
      <c r="FH49" s="712"/>
      <c r="FI49" s="712"/>
      <c r="FJ49" s="712"/>
      <c r="FK49" s="712"/>
      <c r="FL49" s="712"/>
      <c r="FM49" s="712"/>
      <c r="FN49" s="712"/>
      <c r="FO49" s="712"/>
      <c r="FP49" s="712"/>
      <c r="FQ49" s="712"/>
      <c r="FR49" s="712"/>
      <c r="FS49" s="712"/>
      <c r="FT49" s="712"/>
      <c r="FU49" s="712"/>
      <c r="FV49" s="712"/>
      <c r="FW49" s="712"/>
      <c r="FX49" s="712"/>
      <c r="FY49" s="712"/>
      <c r="FZ49" s="712"/>
      <c r="GA49" s="2036"/>
      <c r="GB49" s="2035"/>
      <c r="GC49" s="785"/>
      <c r="GD49" s="712"/>
      <c r="GE49" s="712"/>
      <c r="GF49" s="712"/>
      <c r="GG49" s="712"/>
      <c r="GH49" s="712"/>
      <c r="GI49" s="712"/>
      <c r="GJ49" s="712"/>
      <c r="GK49" s="712"/>
      <c r="GL49" s="712"/>
      <c r="GM49" s="712"/>
      <c r="GN49" s="712"/>
      <c r="GO49" s="712"/>
      <c r="GP49" s="712"/>
      <c r="GQ49" s="712"/>
      <c r="GR49" s="712"/>
      <c r="GS49" s="712"/>
      <c r="GT49" s="712"/>
      <c r="GU49" s="712"/>
      <c r="GV49" s="712"/>
      <c r="GW49" s="712"/>
      <c r="GX49" s="2036"/>
      <c r="GY49" s="2035"/>
      <c r="GZ49" s="785"/>
      <c r="HA49" s="712"/>
      <c r="HB49" s="712"/>
      <c r="HC49" s="712"/>
      <c r="HD49" s="712"/>
      <c r="HE49" s="712"/>
      <c r="HF49" s="712"/>
      <c r="HG49" s="712"/>
      <c r="HH49" s="712"/>
      <c r="HI49" s="712"/>
      <c r="HJ49" s="712"/>
      <c r="HK49" s="712"/>
      <c r="HL49" s="712"/>
      <c r="HM49" s="712"/>
      <c r="HN49" s="712"/>
      <c r="HO49" s="712"/>
      <c r="HP49" s="712"/>
      <c r="HQ49" s="712"/>
      <c r="HR49" s="712"/>
      <c r="HS49" s="712"/>
      <c r="HT49" s="712"/>
      <c r="HU49" s="2036"/>
      <c r="HV49" s="2035"/>
      <c r="HW49" s="785"/>
      <c r="HX49" s="712"/>
      <c r="HY49" s="712"/>
      <c r="HZ49" s="712"/>
      <c r="IA49" s="712"/>
      <c r="IB49" s="712"/>
      <c r="IC49" s="712"/>
      <c r="ID49" s="712"/>
      <c r="IE49" s="712"/>
      <c r="IF49" s="712"/>
      <c r="IG49" s="712"/>
      <c r="IH49" s="712"/>
      <c r="II49" s="712"/>
      <c r="IJ49" s="712"/>
      <c r="IK49" s="712"/>
      <c r="IL49" s="712"/>
      <c r="IM49" s="712"/>
      <c r="IN49" s="712"/>
      <c r="IO49" s="712"/>
      <c r="IP49" s="712"/>
      <c r="IQ49" s="712"/>
      <c r="IR49" s="2036"/>
      <c r="IS49" s="2035"/>
      <c r="IT49" s="785"/>
    </row>
    <row r="50" spans="1:254" ht="12.75" customHeight="1" x14ac:dyDescent="0.2">
      <c r="A50" s="2027"/>
      <c r="B50" s="2032" t="s">
        <v>70</v>
      </c>
      <c r="C50" s="1206" t="s">
        <v>3988</v>
      </c>
      <c r="D50" s="366">
        <v>150</v>
      </c>
      <c r="E50" s="366">
        <v>150</v>
      </c>
      <c r="F50" s="366">
        <v>0</v>
      </c>
      <c r="G50" s="366">
        <v>0</v>
      </c>
      <c r="H50" s="366">
        <v>0</v>
      </c>
      <c r="I50" s="366">
        <v>0</v>
      </c>
      <c r="J50" s="366">
        <v>0</v>
      </c>
      <c r="K50" s="366">
        <v>0</v>
      </c>
      <c r="L50" s="366">
        <v>0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0</v>
      </c>
      <c r="S50" s="366">
        <v>75</v>
      </c>
      <c r="T50" s="366">
        <v>0</v>
      </c>
      <c r="U50" s="366">
        <v>375</v>
      </c>
      <c r="V50" s="1207"/>
      <c r="W50" s="2034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2036"/>
      <c r="AT50" s="2034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2036"/>
      <c r="BQ50" s="2034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/>
      <c r="CJ50" s="368"/>
      <c r="CK50" s="368"/>
      <c r="CL50" s="368"/>
      <c r="CM50" s="2036"/>
      <c r="CN50" s="2034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2036"/>
      <c r="DK50" s="2034"/>
      <c r="DM50" s="368"/>
      <c r="DN50" s="368"/>
      <c r="DO50" s="368"/>
      <c r="DP50" s="368"/>
      <c r="DQ50" s="368"/>
      <c r="DR50" s="368"/>
      <c r="DS50" s="368"/>
      <c r="DT50" s="368"/>
      <c r="DU50" s="368"/>
      <c r="DV50" s="368"/>
      <c r="DW50" s="368"/>
      <c r="DX50" s="368"/>
      <c r="DY50" s="368"/>
      <c r="DZ50" s="368"/>
      <c r="EA50" s="368"/>
      <c r="EB50" s="368"/>
      <c r="EC50" s="368"/>
      <c r="ED50" s="368"/>
      <c r="EE50" s="368"/>
      <c r="EF50" s="368"/>
      <c r="EG50" s="2036"/>
      <c r="EH50" s="2034"/>
      <c r="EJ50" s="368"/>
      <c r="EK50" s="368"/>
      <c r="EL50" s="368"/>
      <c r="EM50" s="368"/>
      <c r="EN50" s="368"/>
      <c r="EO50" s="368"/>
      <c r="EP50" s="368"/>
      <c r="EQ50" s="368"/>
      <c r="ER50" s="368"/>
      <c r="ES50" s="368"/>
      <c r="ET50" s="368"/>
      <c r="EU50" s="368"/>
      <c r="EV50" s="368"/>
      <c r="EW50" s="368"/>
      <c r="EX50" s="368"/>
      <c r="EY50" s="368"/>
      <c r="EZ50" s="368"/>
      <c r="FA50" s="368"/>
      <c r="FB50" s="368"/>
      <c r="FC50" s="368"/>
      <c r="FD50" s="2036"/>
      <c r="FE50" s="2034"/>
      <c r="FG50" s="368"/>
      <c r="FH50" s="368"/>
      <c r="FI50" s="368"/>
      <c r="FJ50" s="368"/>
      <c r="FK50" s="368"/>
      <c r="FL50" s="368"/>
      <c r="FM50" s="368"/>
      <c r="FN50" s="368"/>
      <c r="FO50" s="368"/>
      <c r="FP50" s="368"/>
      <c r="FQ50" s="368"/>
      <c r="FR50" s="368"/>
      <c r="FS50" s="368"/>
      <c r="FT50" s="368"/>
      <c r="FU50" s="368"/>
      <c r="FV50" s="368"/>
      <c r="FW50" s="368"/>
      <c r="FX50" s="368"/>
      <c r="FY50" s="368"/>
      <c r="FZ50" s="368"/>
      <c r="GA50" s="2036"/>
      <c r="GB50" s="2034"/>
      <c r="GD50" s="368"/>
      <c r="GE50" s="368"/>
      <c r="GF50" s="368"/>
      <c r="GG50" s="368"/>
      <c r="GH50" s="368"/>
      <c r="GI50" s="368"/>
      <c r="GJ50" s="368"/>
      <c r="GK50" s="368"/>
      <c r="GL50" s="368"/>
      <c r="GM50" s="368"/>
      <c r="GN50" s="368"/>
      <c r="GO50" s="368"/>
      <c r="GP50" s="368"/>
      <c r="GQ50" s="368"/>
      <c r="GR50" s="368"/>
      <c r="GS50" s="368"/>
      <c r="GT50" s="368"/>
      <c r="GU50" s="368"/>
      <c r="GV50" s="368"/>
      <c r="GW50" s="368"/>
      <c r="GX50" s="2036"/>
      <c r="GY50" s="2034"/>
      <c r="HA50" s="368"/>
      <c r="HB50" s="368"/>
      <c r="HC50" s="368"/>
      <c r="HD50" s="368"/>
      <c r="HE50" s="368"/>
      <c r="HF50" s="368"/>
      <c r="HG50" s="368"/>
      <c r="HH50" s="368"/>
      <c r="HI50" s="368"/>
      <c r="HJ50" s="368"/>
      <c r="HK50" s="368"/>
      <c r="HL50" s="368"/>
      <c r="HM50" s="368"/>
      <c r="HN50" s="368"/>
      <c r="HO50" s="368"/>
      <c r="HP50" s="368"/>
      <c r="HQ50" s="368"/>
      <c r="HR50" s="368"/>
      <c r="HS50" s="368"/>
      <c r="HT50" s="368"/>
      <c r="HU50" s="2036"/>
      <c r="HV50" s="2034"/>
      <c r="HX50" s="368"/>
      <c r="HY50" s="368"/>
      <c r="HZ50" s="368"/>
      <c r="IA50" s="368"/>
      <c r="IB50" s="368"/>
      <c r="IC50" s="368"/>
      <c r="ID50" s="368"/>
      <c r="IE50" s="368"/>
      <c r="IF50" s="368"/>
      <c r="IG50" s="368"/>
      <c r="IH50" s="368"/>
      <c r="II50" s="368"/>
      <c r="IJ50" s="368"/>
      <c r="IK50" s="368"/>
      <c r="IL50" s="368"/>
      <c r="IM50" s="368"/>
      <c r="IN50" s="368"/>
      <c r="IO50" s="368"/>
      <c r="IP50" s="368"/>
      <c r="IQ50" s="368"/>
      <c r="IR50" s="2036"/>
      <c r="IS50" s="2034"/>
    </row>
    <row r="51" spans="1:254" x14ac:dyDescent="0.2">
      <c r="A51" s="2027"/>
      <c r="B51" s="2030"/>
      <c r="C51" s="1206" t="s">
        <v>3989</v>
      </c>
      <c r="D51" s="366">
        <v>675</v>
      </c>
      <c r="E51" s="366">
        <v>675</v>
      </c>
      <c r="F51" s="366">
        <v>0</v>
      </c>
      <c r="G51" s="366">
        <v>0</v>
      </c>
      <c r="H51" s="366">
        <v>0</v>
      </c>
      <c r="I51" s="366">
        <v>0</v>
      </c>
      <c r="J51" s="366">
        <v>0</v>
      </c>
      <c r="K51" s="366">
        <v>0</v>
      </c>
      <c r="L51" s="366">
        <v>0</v>
      </c>
      <c r="M51" s="366">
        <v>0</v>
      </c>
      <c r="N51" s="366">
        <v>0</v>
      </c>
      <c r="O51" s="366">
        <v>0</v>
      </c>
      <c r="P51" s="366">
        <v>0</v>
      </c>
      <c r="Q51" s="366">
        <v>0</v>
      </c>
      <c r="R51" s="366">
        <v>0</v>
      </c>
      <c r="S51" s="366">
        <v>337.5</v>
      </c>
      <c r="T51" s="366">
        <v>0</v>
      </c>
      <c r="U51" s="366">
        <v>1687.5</v>
      </c>
      <c r="V51" s="1207"/>
      <c r="W51" s="2035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2036"/>
      <c r="AT51" s="2035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2036"/>
      <c r="BQ51" s="2035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/>
      <c r="CJ51" s="368"/>
      <c r="CK51" s="368"/>
      <c r="CL51" s="368"/>
      <c r="CM51" s="2036"/>
      <c r="CN51" s="2035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2036"/>
      <c r="DK51" s="2035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B51" s="368"/>
      <c r="EC51" s="368"/>
      <c r="ED51" s="368"/>
      <c r="EE51" s="368"/>
      <c r="EF51" s="368"/>
      <c r="EG51" s="2036"/>
      <c r="EH51" s="2035"/>
      <c r="EJ51" s="368"/>
      <c r="EK51" s="368"/>
      <c r="EL51" s="368"/>
      <c r="EM51" s="368"/>
      <c r="EN51" s="368"/>
      <c r="EO51" s="368"/>
      <c r="EP51" s="368"/>
      <c r="EQ51" s="368"/>
      <c r="ER51" s="368"/>
      <c r="ES51" s="368"/>
      <c r="ET51" s="368"/>
      <c r="EU51" s="368"/>
      <c r="EV51" s="368"/>
      <c r="EW51" s="368"/>
      <c r="EX51" s="368"/>
      <c r="EY51" s="368"/>
      <c r="EZ51" s="368"/>
      <c r="FA51" s="368"/>
      <c r="FB51" s="368"/>
      <c r="FC51" s="368"/>
      <c r="FD51" s="2036"/>
      <c r="FE51" s="2035"/>
      <c r="FG51" s="368"/>
      <c r="FH51" s="368"/>
      <c r="FI51" s="368"/>
      <c r="FJ51" s="368"/>
      <c r="FK51" s="368"/>
      <c r="FL51" s="368"/>
      <c r="FM51" s="368"/>
      <c r="FN51" s="368"/>
      <c r="FO51" s="368"/>
      <c r="FP51" s="368"/>
      <c r="FQ51" s="368"/>
      <c r="FR51" s="368"/>
      <c r="FS51" s="368"/>
      <c r="FT51" s="368"/>
      <c r="FU51" s="368"/>
      <c r="FV51" s="368"/>
      <c r="FW51" s="368"/>
      <c r="FX51" s="368"/>
      <c r="FY51" s="368"/>
      <c r="FZ51" s="368"/>
      <c r="GA51" s="2036"/>
      <c r="GB51" s="2035"/>
      <c r="GD51" s="368"/>
      <c r="GE51" s="368"/>
      <c r="GF51" s="368"/>
      <c r="GG51" s="368"/>
      <c r="GH51" s="368"/>
      <c r="GI51" s="368"/>
      <c r="GJ51" s="368"/>
      <c r="GK51" s="368"/>
      <c r="GL51" s="368"/>
      <c r="GM51" s="368"/>
      <c r="GN51" s="368"/>
      <c r="GO51" s="368"/>
      <c r="GP51" s="368"/>
      <c r="GQ51" s="368"/>
      <c r="GR51" s="368"/>
      <c r="GS51" s="368"/>
      <c r="GT51" s="368"/>
      <c r="GU51" s="368"/>
      <c r="GV51" s="368"/>
      <c r="GW51" s="368"/>
      <c r="GX51" s="2036"/>
      <c r="GY51" s="2035"/>
      <c r="HA51" s="368"/>
      <c r="HB51" s="368"/>
      <c r="HC51" s="368"/>
      <c r="HD51" s="368"/>
      <c r="HE51" s="368"/>
      <c r="HF51" s="368"/>
      <c r="HG51" s="368"/>
      <c r="HH51" s="368"/>
      <c r="HI51" s="368"/>
      <c r="HJ51" s="368"/>
      <c r="HK51" s="368"/>
      <c r="HL51" s="368"/>
      <c r="HM51" s="368"/>
      <c r="HN51" s="368"/>
      <c r="HO51" s="368"/>
      <c r="HP51" s="368"/>
      <c r="HQ51" s="368"/>
      <c r="HR51" s="368"/>
      <c r="HS51" s="368"/>
      <c r="HT51" s="368"/>
      <c r="HU51" s="2036"/>
      <c r="HV51" s="2035"/>
      <c r="HX51" s="368"/>
      <c r="HY51" s="368"/>
      <c r="HZ51" s="368"/>
      <c r="IA51" s="368"/>
      <c r="IB51" s="368"/>
      <c r="IC51" s="368"/>
      <c r="ID51" s="368"/>
      <c r="IE51" s="368"/>
      <c r="IF51" s="368"/>
      <c r="IG51" s="368"/>
      <c r="IH51" s="368"/>
      <c r="II51" s="368"/>
      <c r="IJ51" s="368"/>
      <c r="IK51" s="368"/>
      <c r="IL51" s="368"/>
      <c r="IM51" s="368"/>
      <c r="IN51" s="368"/>
      <c r="IO51" s="368"/>
      <c r="IP51" s="368"/>
      <c r="IQ51" s="368"/>
      <c r="IR51" s="2036"/>
      <c r="IS51" s="2035"/>
    </row>
    <row r="52" spans="1:254" x14ac:dyDescent="0.2">
      <c r="A52" s="2027"/>
      <c r="B52" s="2030"/>
      <c r="C52" s="1817" t="s">
        <v>3990</v>
      </c>
      <c r="D52" s="366">
        <v>725</v>
      </c>
      <c r="E52" s="366">
        <v>725</v>
      </c>
      <c r="F52" s="366">
        <v>0</v>
      </c>
      <c r="G52" s="366">
        <v>0</v>
      </c>
      <c r="H52" s="366">
        <v>0</v>
      </c>
      <c r="I52" s="366">
        <v>0</v>
      </c>
      <c r="J52" s="366">
        <v>0</v>
      </c>
      <c r="K52" s="366">
        <v>0</v>
      </c>
      <c r="L52" s="366">
        <v>0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0</v>
      </c>
      <c r="S52" s="366">
        <v>362.5</v>
      </c>
      <c r="T52" s="366">
        <v>0</v>
      </c>
      <c r="U52" s="366">
        <v>1812.5</v>
      </c>
      <c r="V52" s="1207"/>
      <c r="W52" s="2035"/>
      <c r="X52" s="1091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  <c r="AL52" s="368"/>
      <c r="AM52" s="368"/>
      <c r="AN52" s="368"/>
      <c r="AO52" s="368"/>
      <c r="AP52" s="368"/>
      <c r="AQ52" s="368"/>
      <c r="AR52" s="368"/>
      <c r="AS52" s="2036"/>
      <c r="AT52" s="2035"/>
      <c r="AU52" s="1091"/>
      <c r="AV52" s="368"/>
      <c r="AW52" s="368"/>
      <c r="AX52" s="368"/>
      <c r="AY52" s="368"/>
      <c r="AZ52" s="368"/>
      <c r="BA52" s="368"/>
      <c r="BB52" s="368"/>
      <c r="BC52" s="368"/>
      <c r="BD52" s="368"/>
      <c r="BE52" s="368"/>
      <c r="BF52" s="368"/>
      <c r="BG52" s="368"/>
      <c r="BH52" s="368"/>
      <c r="BI52" s="368"/>
      <c r="BJ52" s="368"/>
      <c r="BK52" s="368"/>
      <c r="BL52" s="368"/>
      <c r="BM52" s="368"/>
      <c r="BN52" s="368"/>
      <c r="BO52" s="368"/>
      <c r="BP52" s="2036"/>
      <c r="BQ52" s="2035"/>
      <c r="BR52" s="1091"/>
      <c r="BS52" s="368"/>
      <c r="BT52" s="368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368"/>
      <c r="CI52" s="368"/>
      <c r="CJ52" s="368"/>
      <c r="CK52" s="368"/>
      <c r="CL52" s="368"/>
      <c r="CM52" s="2036"/>
      <c r="CN52" s="2035"/>
      <c r="CO52" s="1091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2036"/>
      <c r="DK52" s="2035"/>
      <c r="DL52" s="1091"/>
      <c r="DM52" s="368"/>
      <c r="DN52" s="368"/>
      <c r="DO52" s="368"/>
      <c r="DP52" s="368"/>
      <c r="DQ52" s="368"/>
      <c r="DR52" s="368"/>
      <c r="DS52" s="368"/>
      <c r="DT52" s="368"/>
      <c r="DU52" s="368"/>
      <c r="DV52" s="368"/>
      <c r="DW52" s="368"/>
      <c r="DX52" s="368"/>
      <c r="DY52" s="368"/>
      <c r="DZ52" s="368"/>
      <c r="EA52" s="368"/>
      <c r="EB52" s="368"/>
      <c r="EC52" s="368"/>
      <c r="ED52" s="368"/>
      <c r="EE52" s="368"/>
      <c r="EF52" s="368"/>
      <c r="EG52" s="2036"/>
      <c r="EH52" s="2035"/>
      <c r="EI52" s="1091"/>
      <c r="EJ52" s="368"/>
      <c r="EK52" s="368"/>
      <c r="EL52" s="368"/>
      <c r="EM52" s="368"/>
      <c r="EN52" s="368"/>
      <c r="EO52" s="368"/>
      <c r="EP52" s="368"/>
      <c r="EQ52" s="368"/>
      <c r="ER52" s="368"/>
      <c r="ES52" s="368"/>
      <c r="ET52" s="368"/>
      <c r="EU52" s="368"/>
      <c r="EV52" s="368"/>
      <c r="EW52" s="368"/>
      <c r="EX52" s="368"/>
      <c r="EY52" s="368"/>
      <c r="EZ52" s="368"/>
      <c r="FA52" s="368"/>
      <c r="FB52" s="368"/>
      <c r="FC52" s="368"/>
      <c r="FD52" s="2036"/>
      <c r="FE52" s="2035"/>
      <c r="FF52" s="1091"/>
      <c r="FG52" s="368"/>
      <c r="FH52" s="368"/>
      <c r="FI52" s="368"/>
      <c r="FJ52" s="368"/>
      <c r="FK52" s="368"/>
      <c r="FL52" s="368"/>
      <c r="FM52" s="368"/>
      <c r="FN52" s="368"/>
      <c r="FO52" s="368"/>
      <c r="FP52" s="368"/>
      <c r="FQ52" s="368"/>
      <c r="FR52" s="368"/>
      <c r="FS52" s="368"/>
      <c r="FT52" s="368"/>
      <c r="FU52" s="368"/>
      <c r="FV52" s="368"/>
      <c r="FW52" s="368"/>
      <c r="FX52" s="368"/>
      <c r="FY52" s="368"/>
      <c r="FZ52" s="368"/>
      <c r="GA52" s="2036"/>
      <c r="GB52" s="2035"/>
      <c r="GC52" s="1091"/>
      <c r="GD52" s="368"/>
      <c r="GE52" s="368"/>
      <c r="GF52" s="368"/>
      <c r="GG52" s="368"/>
      <c r="GH52" s="368"/>
      <c r="GI52" s="368"/>
      <c r="GJ52" s="368"/>
      <c r="GK52" s="368"/>
      <c r="GL52" s="368"/>
      <c r="GM52" s="368"/>
      <c r="GN52" s="368"/>
      <c r="GO52" s="368"/>
      <c r="GP52" s="368"/>
      <c r="GQ52" s="368"/>
      <c r="GR52" s="368"/>
      <c r="GS52" s="368"/>
      <c r="GT52" s="368"/>
      <c r="GU52" s="368"/>
      <c r="GV52" s="368"/>
      <c r="GW52" s="368"/>
      <c r="GX52" s="2036"/>
      <c r="GY52" s="2035"/>
      <c r="GZ52" s="1091"/>
      <c r="HA52" s="368"/>
      <c r="HB52" s="368"/>
      <c r="HC52" s="368"/>
      <c r="HD52" s="368"/>
      <c r="HE52" s="368"/>
      <c r="HF52" s="368"/>
      <c r="HG52" s="368"/>
      <c r="HH52" s="368"/>
      <c r="HI52" s="368"/>
      <c r="HJ52" s="368"/>
      <c r="HK52" s="368"/>
      <c r="HL52" s="368"/>
      <c r="HM52" s="368"/>
      <c r="HN52" s="368"/>
      <c r="HO52" s="368"/>
      <c r="HP52" s="368"/>
      <c r="HQ52" s="368"/>
      <c r="HR52" s="368"/>
      <c r="HS52" s="368"/>
      <c r="HT52" s="368"/>
      <c r="HU52" s="2036"/>
      <c r="HV52" s="2035"/>
      <c r="HW52" s="1091"/>
      <c r="HX52" s="368"/>
      <c r="HY52" s="368"/>
      <c r="HZ52" s="368"/>
      <c r="IA52" s="368"/>
      <c r="IB52" s="368"/>
      <c r="IC52" s="368"/>
      <c r="ID52" s="368"/>
      <c r="IE52" s="368"/>
      <c r="IF52" s="368"/>
      <c r="IG52" s="368"/>
      <c r="IH52" s="368"/>
      <c r="II52" s="368"/>
      <c r="IJ52" s="368"/>
      <c r="IK52" s="368"/>
      <c r="IL52" s="368"/>
      <c r="IM52" s="368"/>
      <c r="IN52" s="368"/>
      <c r="IO52" s="368"/>
      <c r="IP52" s="368"/>
      <c r="IQ52" s="368"/>
      <c r="IR52" s="2036"/>
      <c r="IS52" s="2035"/>
      <c r="IT52" s="1091"/>
    </row>
    <row r="53" spans="1:254" x14ac:dyDescent="0.2">
      <c r="A53" s="2027"/>
      <c r="B53" s="2030"/>
      <c r="C53" s="1206" t="s">
        <v>71</v>
      </c>
      <c r="D53" s="366">
        <v>300</v>
      </c>
      <c r="E53" s="366">
        <v>300</v>
      </c>
      <c r="F53" s="366">
        <v>0</v>
      </c>
      <c r="G53" s="366">
        <v>0</v>
      </c>
      <c r="H53" s="366">
        <v>0</v>
      </c>
      <c r="I53" s="366">
        <v>0</v>
      </c>
      <c r="J53" s="366">
        <v>0</v>
      </c>
      <c r="K53" s="366">
        <v>0</v>
      </c>
      <c r="L53" s="366">
        <v>0</v>
      </c>
      <c r="M53" s="366">
        <v>0</v>
      </c>
      <c r="N53" s="366">
        <v>0</v>
      </c>
      <c r="O53" s="366">
        <v>0</v>
      </c>
      <c r="P53" s="366">
        <v>0</v>
      </c>
      <c r="Q53" s="366">
        <v>0</v>
      </c>
      <c r="R53" s="366">
        <v>0</v>
      </c>
      <c r="S53" s="366">
        <v>150</v>
      </c>
      <c r="T53" s="366">
        <v>0</v>
      </c>
      <c r="U53" s="366">
        <v>750</v>
      </c>
      <c r="V53" s="1207"/>
      <c r="W53" s="2035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2036"/>
      <c r="AT53" s="2035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2036"/>
      <c r="BQ53" s="2035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/>
      <c r="CJ53" s="368"/>
      <c r="CK53" s="368"/>
      <c r="CL53" s="368"/>
      <c r="CM53" s="2036"/>
      <c r="CN53" s="2035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2036"/>
      <c r="DK53" s="2035"/>
      <c r="DM53" s="368"/>
      <c r="DN53" s="368"/>
      <c r="DO53" s="368"/>
      <c r="DP53" s="368"/>
      <c r="DQ53" s="368"/>
      <c r="DR53" s="368"/>
      <c r="DS53" s="368"/>
      <c r="DT53" s="368"/>
      <c r="DU53" s="368"/>
      <c r="DV53" s="368"/>
      <c r="DW53" s="368"/>
      <c r="DX53" s="368"/>
      <c r="DY53" s="368"/>
      <c r="DZ53" s="368"/>
      <c r="EA53" s="368"/>
      <c r="EB53" s="368"/>
      <c r="EC53" s="368"/>
      <c r="ED53" s="368"/>
      <c r="EE53" s="368"/>
      <c r="EF53" s="368"/>
      <c r="EG53" s="2036"/>
      <c r="EH53" s="2035"/>
      <c r="EJ53" s="368"/>
      <c r="EK53" s="368"/>
      <c r="EL53" s="368"/>
      <c r="EM53" s="368"/>
      <c r="EN53" s="368"/>
      <c r="EO53" s="368"/>
      <c r="EP53" s="368"/>
      <c r="EQ53" s="368"/>
      <c r="ER53" s="368"/>
      <c r="ES53" s="368"/>
      <c r="ET53" s="368"/>
      <c r="EU53" s="368"/>
      <c r="EV53" s="368"/>
      <c r="EW53" s="368"/>
      <c r="EX53" s="368"/>
      <c r="EY53" s="368"/>
      <c r="EZ53" s="368"/>
      <c r="FA53" s="368"/>
      <c r="FB53" s="368"/>
      <c r="FC53" s="368"/>
      <c r="FD53" s="2036"/>
      <c r="FE53" s="2035"/>
      <c r="FG53" s="368"/>
      <c r="FH53" s="368"/>
      <c r="FI53" s="368"/>
      <c r="FJ53" s="368"/>
      <c r="FK53" s="368"/>
      <c r="FL53" s="368"/>
      <c r="FM53" s="368"/>
      <c r="FN53" s="368"/>
      <c r="FO53" s="368"/>
      <c r="FP53" s="368"/>
      <c r="FQ53" s="368"/>
      <c r="FR53" s="368"/>
      <c r="FS53" s="368"/>
      <c r="FT53" s="368"/>
      <c r="FU53" s="368"/>
      <c r="FV53" s="368"/>
      <c r="FW53" s="368"/>
      <c r="FX53" s="368"/>
      <c r="FY53" s="368"/>
      <c r="FZ53" s="368"/>
      <c r="GA53" s="2036"/>
      <c r="GB53" s="2035"/>
      <c r="GD53" s="368"/>
      <c r="GE53" s="368"/>
      <c r="GF53" s="368"/>
      <c r="GG53" s="368"/>
      <c r="GH53" s="368"/>
      <c r="GI53" s="368"/>
      <c r="GJ53" s="368"/>
      <c r="GK53" s="368"/>
      <c r="GL53" s="368"/>
      <c r="GM53" s="368"/>
      <c r="GN53" s="368"/>
      <c r="GO53" s="368"/>
      <c r="GP53" s="368"/>
      <c r="GQ53" s="368"/>
      <c r="GR53" s="368"/>
      <c r="GS53" s="368"/>
      <c r="GT53" s="368"/>
      <c r="GU53" s="368"/>
      <c r="GV53" s="368"/>
      <c r="GW53" s="368"/>
      <c r="GX53" s="2036"/>
      <c r="GY53" s="2035"/>
      <c r="HA53" s="368"/>
      <c r="HB53" s="368"/>
      <c r="HC53" s="368"/>
      <c r="HD53" s="368"/>
      <c r="HE53" s="368"/>
      <c r="HF53" s="368"/>
      <c r="HG53" s="368"/>
      <c r="HH53" s="368"/>
      <c r="HI53" s="368"/>
      <c r="HJ53" s="368"/>
      <c r="HK53" s="368"/>
      <c r="HL53" s="368"/>
      <c r="HM53" s="368"/>
      <c r="HN53" s="368"/>
      <c r="HO53" s="368"/>
      <c r="HP53" s="368"/>
      <c r="HQ53" s="368"/>
      <c r="HR53" s="368"/>
      <c r="HS53" s="368"/>
      <c r="HT53" s="368"/>
      <c r="HU53" s="2036"/>
      <c r="HV53" s="2035"/>
      <c r="HX53" s="368"/>
      <c r="HY53" s="368"/>
      <c r="HZ53" s="368"/>
      <c r="IA53" s="368"/>
      <c r="IB53" s="368"/>
      <c r="IC53" s="368"/>
      <c r="ID53" s="368"/>
      <c r="IE53" s="368"/>
      <c r="IF53" s="368"/>
      <c r="IG53" s="368"/>
      <c r="IH53" s="368"/>
      <c r="II53" s="368"/>
      <c r="IJ53" s="368"/>
      <c r="IK53" s="368"/>
      <c r="IL53" s="368"/>
      <c r="IM53" s="368"/>
      <c r="IN53" s="368"/>
      <c r="IO53" s="368"/>
      <c r="IP53" s="368"/>
      <c r="IQ53" s="368"/>
      <c r="IR53" s="2036"/>
      <c r="IS53" s="2035"/>
    </row>
    <row r="54" spans="1:254" x14ac:dyDescent="0.2">
      <c r="A54" s="2027"/>
      <c r="B54" s="2030"/>
      <c r="C54" s="1206" t="s">
        <v>72</v>
      </c>
      <c r="D54" s="366">
        <v>822.5</v>
      </c>
      <c r="E54" s="366">
        <v>822.5</v>
      </c>
      <c r="F54" s="366">
        <v>0</v>
      </c>
      <c r="G54" s="366">
        <v>0</v>
      </c>
      <c r="H54" s="366">
        <v>0</v>
      </c>
      <c r="I54" s="366">
        <v>0</v>
      </c>
      <c r="J54" s="366">
        <v>0</v>
      </c>
      <c r="K54" s="366">
        <v>0</v>
      </c>
      <c r="L54" s="366">
        <v>0</v>
      </c>
      <c r="M54" s="366">
        <v>0</v>
      </c>
      <c r="N54" s="366">
        <v>0</v>
      </c>
      <c r="O54" s="366">
        <v>0</v>
      </c>
      <c r="P54" s="366">
        <v>0</v>
      </c>
      <c r="Q54" s="366">
        <v>0</v>
      </c>
      <c r="R54" s="366">
        <v>0</v>
      </c>
      <c r="S54" s="366">
        <v>162.5</v>
      </c>
      <c r="T54" s="366">
        <v>0</v>
      </c>
      <c r="U54" s="366">
        <v>1807.5</v>
      </c>
      <c r="V54" s="1207"/>
      <c r="W54" s="2035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2036"/>
      <c r="AT54" s="2035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2036"/>
      <c r="BQ54" s="2035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2036"/>
      <c r="CN54" s="2035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2036"/>
      <c r="DK54" s="2035"/>
      <c r="DM54" s="368"/>
      <c r="DN54" s="368"/>
      <c r="DO54" s="368"/>
      <c r="DP54" s="368"/>
      <c r="DQ54" s="368"/>
      <c r="DR54" s="368"/>
      <c r="DS54" s="368"/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68"/>
      <c r="EF54" s="368"/>
      <c r="EG54" s="2036"/>
      <c r="EH54" s="2035"/>
      <c r="EJ54" s="368"/>
      <c r="EK54" s="368"/>
      <c r="EL54" s="368"/>
      <c r="EM54" s="368"/>
      <c r="EN54" s="368"/>
      <c r="EO54" s="368"/>
      <c r="EP54" s="368"/>
      <c r="EQ54" s="368"/>
      <c r="ER54" s="368"/>
      <c r="ES54" s="368"/>
      <c r="ET54" s="368"/>
      <c r="EU54" s="368"/>
      <c r="EV54" s="368"/>
      <c r="EW54" s="368"/>
      <c r="EX54" s="368"/>
      <c r="EY54" s="368"/>
      <c r="EZ54" s="368"/>
      <c r="FA54" s="368"/>
      <c r="FB54" s="368"/>
      <c r="FC54" s="368"/>
      <c r="FD54" s="2036"/>
      <c r="FE54" s="2035"/>
      <c r="FG54" s="368"/>
      <c r="FH54" s="368"/>
      <c r="FI54" s="368"/>
      <c r="FJ54" s="368"/>
      <c r="FK54" s="368"/>
      <c r="FL54" s="368"/>
      <c r="FM54" s="368"/>
      <c r="FN54" s="368"/>
      <c r="FO54" s="368"/>
      <c r="FP54" s="368"/>
      <c r="FQ54" s="368"/>
      <c r="FR54" s="368"/>
      <c r="FS54" s="368"/>
      <c r="FT54" s="368"/>
      <c r="FU54" s="368"/>
      <c r="FV54" s="368"/>
      <c r="FW54" s="368"/>
      <c r="FX54" s="368"/>
      <c r="FY54" s="368"/>
      <c r="FZ54" s="368"/>
      <c r="GA54" s="2036"/>
      <c r="GB54" s="2035"/>
      <c r="GD54" s="368"/>
      <c r="GE54" s="368"/>
      <c r="GF54" s="368"/>
      <c r="GG54" s="368"/>
      <c r="GH54" s="368"/>
      <c r="GI54" s="368"/>
      <c r="GJ54" s="368"/>
      <c r="GK54" s="368"/>
      <c r="GL54" s="368"/>
      <c r="GM54" s="368"/>
      <c r="GN54" s="368"/>
      <c r="GO54" s="368"/>
      <c r="GP54" s="368"/>
      <c r="GQ54" s="368"/>
      <c r="GR54" s="368"/>
      <c r="GS54" s="368"/>
      <c r="GT54" s="368"/>
      <c r="GU54" s="368"/>
      <c r="GV54" s="368"/>
      <c r="GW54" s="368"/>
      <c r="GX54" s="2036"/>
      <c r="GY54" s="2035"/>
      <c r="HA54" s="368"/>
      <c r="HB54" s="368"/>
      <c r="HC54" s="368"/>
      <c r="HD54" s="368"/>
      <c r="HE54" s="368"/>
      <c r="HF54" s="368"/>
      <c r="HG54" s="368"/>
      <c r="HH54" s="368"/>
      <c r="HI54" s="368"/>
      <c r="HJ54" s="368"/>
      <c r="HK54" s="368"/>
      <c r="HL54" s="368"/>
      <c r="HM54" s="368"/>
      <c r="HN54" s="368"/>
      <c r="HO54" s="368"/>
      <c r="HP54" s="368"/>
      <c r="HQ54" s="368"/>
      <c r="HR54" s="368"/>
      <c r="HS54" s="368"/>
      <c r="HT54" s="368"/>
      <c r="HU54" s="2036"/>
      <c r="HV54" s="2035"/>
      <c r="HX54" s="368"/>
      <c r="HY54" s="368"/>
      <c r="HZ54" s="368"/>
      <c r="IA54" s="368"/>
      <c r="IB54" s="368"/>
      <c r="IC54" s="368"/>
      <c r="ID54" s="368"/>
      <c r="IE54" s="368"/>
      <c r="IF54" s="368"/>
      <c r="IG54" s="368"/>
      <c r="IH54" s="368"/>
      <c r="II54" s="368"/>
      <c r="IJ54" s="368"/>
      <c r="IK54" s="368"/>
      <c r="IL54" s="368"/>
      <c r="IM54" s="368"/>
      <c r="IN54" s="368"/>
      <c r="IO54" s="368"/>
      <c r="IP54" s="368"/>
      <c r="IQ54" s="368"/>
      <c r="IR54" s="2036"/>
      <c r="IS54" s="2035"/>
    </row>
    <row r="55" spans="1:254" ht="14.25" thickBot="1" x14ac:dyDescent="0.25">
      <c r="A55" s="2028"/>
      <c r="B55" s="2033"/>
      <c r="C55" s="1818" t="s">
        <v>3991</v>
      </c>
      <c r="D55" s="710">
        <v>2672.5</v>
      </c>
      <c r="E55" s="710">
        <v>2672.5</v>
      </c>
      <c r="F55" s="710">
        <v>0</v>
      </c>
      <c r="G55" s="710">
        <v>0</v>
      </c>
      <c r="H55" s="710">
        <v>0</v>
      </c>
      <c r="I55" s="710">
        <v>0</v>
      </c>
      <c r="J55" s="710">
        <v>0</v>
      </c>
      <c r="K55" s="710">
        <v>0</v>
      </c>
      <c r="L55" s="710">
        <v>0</v>
      </c>
      <c r="M55" s="710">
        <v>0</v>
      </c>
      <c r="N55" s="710">
        <v>0</v>
      </c>
      <c r="O55" s="710">
        <v>0</v>
      </c>
      <c r="P55" s="710">
        <v>0</v>
      </c>
      <c r="Q55" s="710">
        <v>0</v>
      </c>
      <c r="R55" s="710">
        <v>0</v>
      </c>
      <c r="S55" s="710">
        <v>1087.5</v>
      </c>
      <c r="T55" s="710">
        <v>0</v>
      </c>
      <c r="U55" s="710">
        <v>6432.5</v>
      </c>
      <c r="V55" s="788"/>
      <c r="W55" s="2035"/>
      <c r="X55" s="785"/>
      <c r="Y55" s="712"/>
      <c r="Z55" s="712"/>
      <c r="AA55" s="712"/>
      <c r="AB55" s="712"/>
      <c r="AC55" s="712"/>
      <c r="AD55" s="712"/>
      <c r="AE55" s="712"/>
      <c r="AF55" s="712"/>
      <c r="AG55" s="712"/>
      <c r="AH55" s="712"/>
      <c r="AI55" s="712"/>
      <c r="AJ55" s="712"/>
      <c r="AK55" s="712"/>
      <c r="AL55" s="712"/>
      <c r="AM55" s="712"/>
      <c r="AN55" s="712"/>
      <c r="AO55" s="712"/>
      <c r="AP55" s="712"/>
      <c r="AQ55" s="712"/>
      <c r="AR55" s="712"/>
      <c r="AS55" s="2036"/>
      <c r="AT55" s="2035"/>
      <c r="AU55" s="785"/>
      <c r="AV55" s="712"/>
      <c r="AW55" s="712"/>
      <c r="AX55" s="712"/>
      <c r="AY55" s="712"/>
      <c r="AZ55" s="712"/>
      <c r="BA55" s="712"/>
      <c r="BB55" s="712"/>
      <c r="BC55" s="712"/>
      <c r="BD55" s="712"/>
      <c r="BE55" s="712"/>
      <c r="BF55" s="712"/>
      <c r="BG55" s="712"/>
      <c r="BH55" s="712"/>
      <c r="BI55" s="712"/>
      <c r="BJ55" s="712"/>
      <c r="BK55" s="712"/>
      <c r="BL55" s="712"/>
      <c r="BM55" s="712"/>
      <c r="BN55" s="712"/>
      <c r="BO55" s="712"/>
      <c r="BP55" s="2036"/>
      <c r="BQ55" s="2035"/>
      <c r="BR55" s="785"/>
      <c r="BS55" s="712"/>
      <c r="BT55" s="712"/>
      <c r="BU55" s="712"/>
      <c r="BV55" s="712"/>
      <c r="BW55" s="712"/>
      <c r="BX55" s="712"/>
      <c r="BY55" s="712"/>
      <c r="BZ55" s="712"/>
      <c r="CA55" s="712"/>
      <c r="CB55" s="712"/>
      <c r="CC55" s="712"/>
      <c r="CD55" s="712"/>
      <c r="CE55" s="712"/>
      <c r="CF55" s="712"/>
      <c r="CG55" s="712"/>
      <c r="CH55" s="712"/>
      <c r="CI55" s="712"/>
      <c r="CJ55" s="712"/>
      <c r="CK55" s="712"/>
      <c r="CL55" s="712"/>
      <c r="CM55" s="2036"/>
      <c r="CN55" s="2035"/>
      <c r="CO55" s="785"/>
      <c r="CP55" s="712"/>
      <c r="CQ55" s="712"/>
      <c r="CR55" s="712"/>
      <c r="CS55" s="712"/>
      <c r="CT55" s="712"/>
      <c r="CU55" s="712"/>
      <c r="CV55" s="712"/>
      <c r="CW55" s="712"/>
      <c r="CX55" s="712"/>
      <c r="CY55" s="712"/>
      <c r="CZ55" s="712"/>
      <c r="DA55" s="712"/>
      <c r="DB55" s="712"/>
      <c r="DC55" s="712"/>
      <c r="DD55" s="712"/>
      <c r="DE55" s="712"/>
      <c r="DF55" s="712"/>
      <c r="DG55" s="712"/>
      <c r="DH55" s="712"/>
      <c r="DI55" s="712"/>
      <c r="DJ55" s="2036"/>
      <c r="DK55" s="2035"/>
      <c r="DL55" s="785"/>
      <c r="DM55" s="712"/>
      <c r="DN55" s="712"/>
      <c r="DO55" s="712"/>
      <c r="DP55" s="712"/>
      <c r="DQ55" s="712"/>
      <c r="DR55" s="712"/>
      <c r="DS55" s="712"/>
      <c r="DT55" s="712"/>
      <c r="DU55" s="712"/>
      <c r="DV55" s="712"/>
      <c r="DW55" s="712"/>
      <c r="DX55" s="712"/>
      <c r="DY55" s="712"/>
      <c r="DZ55" s="712"/>
      <c r="EA55" s="712"/>
      <c r="EB55" s="712"/>
      <c r="EC55" s="712"/>
      <c r="ED55" s="712"/>
      <c r="EE55" s="712"/>
      <c r="EF55" s="712"/>
      <c r="EG55" s="2036"/>
      <c r="EH55" s="2035"/>
      <c r="EI55" s="785"/>
      <c r="EJ55" s="712"/>
      <c r="EK55" s="712"/>
      <c r="EL55" s="712"/>
      <c r="EM55" s="712"/>
      <c r="EN55" s="712"/>
      <c r="EO55" s="712"/>
      <c r="EP55" s="712"/>
      <c r="EQ55" s="712"/>
      <c r="ER55" s="712"/>
      <c r="ES55" s="712"/>
      <c r="ET55" s="712"/>
      <c r="EU55" s="712"/>
      <c r="EV55" s="712"/>
      <c r="EW55" s="712"/>
      <c r="EX55" s="712"/>
      <c r="EY55" s="712"/>
      <c r="EZ55" s="712"/>
      <c r="FA55" s="712"/>
      <c r="FB55" s="712"/>
      <c r="FC55" s="712"/>
      <c r="FD55" s="2036"/>
      <c r="FE55" s="2035"/>
      <c r="FF55" s="785"/>
      <c r="FG55" s="712"/>
      <c r="FH55" s="712"/>
      <c r="FI55" s="712"/>
      <c r="FJ55" s="712"/>
      <c r="FK55" s="712"/>
      <c r="FL55" s="712"/>
      <c r="FM55" s="712"/>
      <c r="FN55" s="712"/>
      <c r="FO55" s="712"/>
      <c r="FP55" s="712"/>
      <c r="FQ55" s="712"/>
      <c r="FR55" s="712"/>
      <c r="FS55" s="712"/>
      <c r="FT55" s="712"/>
      <c r="FU55" s="712"/>
      <c r="FV55" s="712"/>
      <c r="FW55" s="712"/>
      <c r="FX55" s="712"/>
      <c r="FY55" s="712"/>
      <c r="FZ55" s="712"/>
      <c r="GA55" s="2036"/>
      <c r="GB55" s="2035"/>
      <c r="GC55" s="785"/>
      <c r="GD55" s="712"/>
      <c r="GE55" s="712"/>
      <c r="GF55" s="712"/>
      <c r="GG55" s="712"/>
      <c r="GH55" s="712"/>
      <c r="GI55" s="712"/>
      <c r="GJ55" s="712"/>
      <c r="GK55" s="712"/>
      <c r="GL55" s="712"/>
      <c r="GM55" s="712"/>
      <c r="GN55" s="712"/>
      <c r="GO55" s="712"/>
      <c r="GP55" s="712"/>
      <c r="GQ55" s="712"/>
      <c r="GR55" s="712"/>
      <c r="GS55" s="712"/>
      <c r="GT55" s="712"/>
      <c r="GU55" s="712"/>
      <c r="GV55" s="712"/>
      <c r="GW55" s="712"/>
      <c r="GX55" s="2036"/>
      <c r="GY55" s="2035"/>
      <c r="GZ55" s="785"/>
      <c r="HA55" s="712"/>
      <c r="HB55" s="712"/>
      <c r="HC55" s="712"/>
      <c r="HD55" s="712"/>
      <c r="HE55" s="712"/>
      <c r="HF55" s="712"/>
      <c r="HG55" s="712"/>
      <c r="HH55" s="712"/>
      <c r="HI55" s="712"/>
      <c r="HJ55" s="712"/>
      <c r="HK55" s="712"/>
      <c r="HL55" s="712"/>
      <c r="HM55" s="712"/>
      <c r="HN55" s="712"/>
      <c r="HO55" s="712"/>
      <c r="HP55" s="712"/>
      <c r="HQ55" s="712"/>
      <c r="HR55" s="712"/>
      <c r="HS55" s="712"/>
      <c r="HT55" s="712"/>
      <c r="HU55" s="2036"/>
      <c r="HV55" s="2035"/>
      <c r="HW55" s="785"/>
      <c r="HX55" s="712"/>
      <c r="HY55" s="712"/>
      <c r="HZ55" s="712"/>
      <c r="IA55" s="712"/>
      <c r="IB55" s="712"/>
      <c r="IC55" s="712"/>
      <c r="ID55" s="712"/>
      <c r="IE55" s="712"/>
      <c r="IF55" s="712"/>
      <c r="IG55" s="712"/>
      <c r="IH55" s="712"/>
      <c r="II55" s="712"/>
      <c r="IJ55" s="712"/>
      <c r="IK55" s="712"/>
      <c r="IL55" s="712"/>
      <c r="IM55" s="712"/>
      <c r="IN55" s="712"/>
      <c r="IO55" s="712"/>
      <c r="IP55" s="712"/>
      <c r="IQ55" s="712"/>
      <c r="IR55" s="2036"/>
      <c r="IS55" s="2035"/>
      <c r="IT55" s="785"/>
    </row>
    <row r="56" spans="1:254" ht="12.75" customHeight="1" x14ac:dyDescent="0.2">
      <c r="A56" s="2026" t="s">
        <v>1104</v>
      </c>
      <c r="B56" s="2029" t="s">
        <v>3771</v>
      </c>
      <c r="C56" s="1815" t="s">
        <v>3986</v>
      </c>
      <c r="D56" s="362">
        <v>53536.970600000284</v>
      </c>
      <c r="E56" s="362">
        <v>0</v>
      </c>
      <c r="F56" s="362">
        <v>0</v>
      </c>
      <c r="G56" s="362">
        <v>0</v>
      </c>
      <c r="H56" s="362">
        <v>11873.767249999992</v>
      </c>
      <c r="I56" s="362">
        <v>0</v>
      </c>
      <c r="J56" s="362">
        <v>49831.833850000286</v>
      </c>
      <c r="K56" s="362">
        <v>0</v>
      </c>
      <c r="L56" s="362">
        <v>0</v>
      </c>
      <c r="M56" s="362">
        <v>0</v>
      </c>
      <c r="N56" s="362">
        <v>0</v>
      </c>
      <c r="O56" s="362">
        <v>0</v>
      </c>
      <c r="P56" s="362">
        <v>0</v>
      </c>
      <c r="Q56" s="362">
        <v>0</v>
      </c>
      <c r="R56" s="362">
        <v>1990.0139999999999</v>
      </c>
      <c r="S56" s="362">
        <v>0</v>
      </c>
      <c r="T56" s="362">
        <v>0</v>
      </c>
      <c r="U56" s="362">
        <v>117232.58570000055</v>
      </c>
      <c r="V56" s="1207"/>
      <c r="W56" s="2034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2036"/>
      <c r="AT56" s="2034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2036"/>
      <c r="BQ56" s="2034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2036"/>
      <c r="CN56" s="2034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2036"/>
      <c r="DK56" s="2034"/>
      <c r="DM56" s="368"/>
      <c r="DN56" s="368"/>
      <c r="DO56" s="368"/>
      <c r="DP56" s="368"/>
      <c r="DQ56" s="368"/>
      <c r="DR56" s="368"/>
      <c r="DS56" s="368"/>
      <c r="DT56" s="368"/>
      <c r="DU56" s="368"/>
      <c r="DV56" s="368"/>
      <c r="DW56" s="368"/>
      <c r="DX56" s="368"/>
      <c r="DY56" s="368"/>
      <c r="DZ56" s="368"/>
      <c r="EA56" s="368"/>
      <c r="EB56" s="368"/>
      <c r="EC56" s="368"/>
      <c r="ED56" s="368"/>
      <c r="EE56" s="368"/>
      <c r="EF56" s="368"/>
      <c r="EG56" s="2036"/>
      <c r="EH56" s="2034"/>
      <c r="EJ56" s="368"/>
      <c r="EK56" s="368"/>
      <c r="EL56" s="368"/>
      <c r="EM56" s="368"/>
      <c r="EN56" s="368"/>
      <c r="EO56" s="368"/>
      <c r="EP56" s="368"/>
      <c r="EQ56" s="368"/>
      <c r="ER56" s="368"/>
      <c r="ES56" s="368"/>
      <c r="ET56" s="368"/>
      <c r="EU56" s="368"/>
      <c r="EV56" s="368"/>
      <c r="EW56" s="368"/>
      <c r="EX56" s="368"/>
      <c r="EY56" s="368"/>
      <c r="EZ56" s="368"/>
      <c r="FA56" s="368"/>
      <c r="FB56" s="368"/>
      <c r="FC56" s="368"/>
      <c r="FD56" s="2036"/>
      <c r="FE56" s="2034"/>
      <c r="FG56" s="368"/>
      <c r="FH56" s="368"/>
      <c r="FI56" s="368"/>
      <c r="FJ56" s="368"/>
      <c r="FK56" s="368"/>
      <c r="FL56" s="368"/>
      <c r="FM56" s="368"/>
      <c r="FN56" s="368"/>
      <c r="FO56" s="368"/>
      <c r="FP56" s="368"/>
      <c r="FQ56" s="368"/>
      <c r="FR56" s="368"/>
      <c r="FS56" s="368"/>
      <c r="FT56" s="368"/>
      <c r="FU56" s="368"/>
      <c r="FV56" s="368"/>
      <c r="FW56" s="368"/>
      <c r="FX56" s="368"/>
      <c r="FY56" s="368"/>
      <c r="FZ56" s="368"/>
      <c r="GA56" s="2036"/>
      <c r="GB56" s="2034"/>
      <c r="GD56" s="368"/>
      <c r="GE56" s="368"/>
      <c r="GF56" s="368"/>
      <c r="GG56" s="368"/>
      <c r="GH56" s="368"/>
      <c r="GI56" s="368"/>
      <c r="GJ56" s="368"/>
      <c r="GK56" s="368"/>
      <c r="GL56" s="368"/>
      <c r="GM56" s="368"/>
      <c r="GN56" s="368"/>
      <c r="GO56" s="368"/>
      <c r="GP56" s="368"/>
      <c r="GQ56" s="368"/>
      <c r="GR56" s="368"/>
      <c r="GS56" s="368"/>
      <c r="GT56" s="368"/>
      <c r="GU56" s="368"/>
      <c r="GV56" s="368"/>
      <c r="GW56" s="368"/>
      <c r="GX56" s="2036"/>
      <c r="GY56" s="2034"/>
      <c r="HA56" s="368"/>
      <c r="HB56" s="368"/>
      <c r="HC56" s="368"/>
      <c r="HD56" s="368"/>
      <c r="HE56" s="368"/>
      <c r="HF56" s="368"/>
      <c r="HG56" s="368"/>
      <c r="HH56" s="368"/>
      <c r="HI56" s="368"/>
      <c r="HJ56" s="368"/>
      <c r="HK56" s="368"/>
      <c r="HL56" s="368"/>
      <c r="HM56" s="368"/>
      <c r="HN56" s="368"/>
      <c r="HO56" s="368"/>
      <c r="HP56" s="368"/>
      <c r="HQ56" s="368"/>
      <c r="HR56" s="368"/>
      <c r="HS56" s="368"/>
      <c r="HT56" s="368"/>
      <c r="HU56" s="2036"/>
      <c r="HV56" s="2034"/>
      <c r="HX56" s="368"/>
      <c r="HY56" s="368"/>
      <c r="HZ56" s="368"/>
      <c r="IA56" s="368"/>
      <c r="IB56" s="368"/>
      <c r="IC56" s="368"/>
      <c r="ID56" s="368"/>
      <c r="IE56" s="368"/>
      <c r="IF56" s="368"/>
      <c r="IG56" s="368"/>
      <c r="IH56" s="368"/>
      <c r="II56" s="368"/>
      <c r="IJ56" s="368"/>
      <c r="IK56" s="368"/>
      <c r="IL56" s="368"/>
      <c r="IM56" s="368"/>
      <c r="IN56" s="368"/>
      <c r="IO56" s="368"/>
      <c r="IP56" s="368"/>
      <c r="IQ56" s="368"/>
      <c r="IR56" s="2036"/>
      <c r="IS56" s="2034"/>
    </row>
    <row r="57" spans="1:254" x14ac:dyDescent="0.2">
      <c r="A57" s="2027"/>
      <c r="B57" s="2030"/>
      <c r="C57" s="1206" t="s">
        <v>3987</v>
      </c>
      <c r="D57" s="366">
        <v>333002.0803757346</v>
      </c>
      <c r="E57" s="366">
        <v>0</v>
      </c>
      <c r="F57" s="366">
        <v>0</v>
      </c>
      <c r="G57" s="366">
        <v>0</v>
      </c>
      <c r="H57" s="366">
        <v>8874.3511700000072</v>
      </c>
      <c r="I57" s="366">
        <v>0</v>
      </c>
      <c r="J57" s="366">
        <v>330505.0784957346</v>
      </c>
      <c r="K57" s="366">
        <v>0</v>
      </c>
      <c r="L57" s="366">
        <v>0</v>
      </c>
      <c r="M57" s="366">
        <v>0</v>
      </c>
      <c r="N57" s="366">
        <v>0</v>
      </c>
      <c r="O57" s="366">
        <v>0</v>
      </c>
      <c r="P57" s="366">
        <v>0</v>
      </c>
      <c r="Q57" s="366">
        <v>0</v>
      </c>
      <c r="R57" s="366">
        <v>101372.68229213482</v>
      </c>
      <c r="S57" s="366">
        <v>0</v>
      </c>
      <c r="T57" s="366">
        <v>0</v>
      </c>
      <c r="U57" s="366">
        <v>773754.19233360409</v>
      </c>
      <c r="V57" s="1207"/>
      <c r="W57" s="2035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2036"/>
      <c r="AT57" s="2035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2036"/>
      <c r="BQ57" s="2035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368"/>
      <c r="CJ57" s="368"/>
      <c r="CK57" s="368"/>
      <c r="CL57" s="368"/>
      <c r="CM57" s="2036"/>
      <c r="CN57" s="2035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2036"/>
      <c r="DK57" s="2035"/>
      <c r="DM57" s="368"/>
      <c r="DN57" s="368"/>
      <c r="DO57" s="368"/>
      <c r="DP57" s="368"/>
      <c r="DQ57" s="368"/>
      <c r="DR57" s="368"/>
      <c r="DS57" s="368"/>
      <c r="DT57" s="368"/>
      <c r="DU57" s="368"/>
      <c r="DV57" s="368"/>
      <c r="DW57" s="368"/>
      <c r="DX57" s="368"/>
      <c r="DY57" s="368"/>
      <c r="DZ57" s="368"/>
      <c r="EA57" s="368"/>
      <c r="EB57" s="368"/>
      <c r="EC57" s="368"/>
      <c r="ED57" s="368"/>
      <c r="EE57" s="368"/>
      <c r="EF57" s="368"/>
      <c r="EG57" s="2036"/>
      <c r="EH57" s="2035"/>
      <c r="EJ57" s="368"/>
      <c r="EK57" s="368"/>
      <c r="EL57" s="368"/>
      <c r="EM57" s="368"/>
      <c r="EN57" s="368"/>
      <c r="EO57" s="368"/>
      <c r="EP57" s="368"/>
      <c r="EQ57" s="368"/>
      <c r="ER57" s="368"/>
      <c r="ES57" s="368"/>
      <c r="ET57" s="368"/>
      <c r="EU57" s="368"/>
      <c r="EV57" s="368"/>
      <c r="EW57" s="368"/>
      <c r="EX57" s="368"/>
      <c r="EY57" s="368"/>
      <c r="EZ57" s="368"/>
      <c r="FA57" s="368"/>
      <c r="FB57" s="368"/>
      <c r="FC57" s="368"/>
      <c r="FD57" s="2036"/>
      <c r="FE57" s="2035"/>
      <c r="FG57" s="368"/>
      <c r="FH57" s="368"/>
      <c r="FI57" s="368"/>
      <c r="FJ57" s="368"/>
      <c r="FK57" s="368"/>
      <c r="FL57" s="368"/>
      <c r="FM57" s="368"/>
      <c r="FN57" s="368"/>
      <c r="FO57" s="368"/>
      <c r="FP57" s="368"/>
      <c r="FQ57" s="368"/>
      <c r="FR57" s="368"/>
      <c r="FS57" s="368"/>
      <c r="FT57" s="368"/>
      <c r="FU57" s="368"/>
      <c r="FV57" s="368"/>
      <c r="FW57" s="368"/>
      <c r="FX57" s="368"/>
      <c r="FY57" s="368"/>
      <c r="FZ57" s="368"/>
      <c r="GA57" s="2036"/>
      <c r="GB57" s="2035"/>
      <c r="GD57" s="368"/>
      <c r="GE57" s="368"/>
      <c r="GF57" s="368"/>
      <c r="GG57" s="368"/>
      <c r="GH57" s="368"/>
      <c r="GI57" s="368"/>
      <c r="GJ57" s="368"/>
      <c r="GK57" s="368"/>
      <c r="GL57" s="368"/>
      <c r="GM57" s="368"/>
      <c r="GN57" s="368"/>
      <c r="GO57" s="368"/>
      <c r="GP57" s="368"/>
      <c r="GQ57" s="368"/>
      <c r="GR57" s="368"/>
      <c r="GS57" s="368"/>
      <c r="GT57" s="368"/>
      <c r="GU57" s="368"/>
      <c r="GV57" s="368"/>
      <c r="GW57" s="368"/>
      <c r="GX57" s="2036"/>
      <c r="GY57" s="2035"/>
      <c r="HA57" s="368"/>
      <c r="HB57" s="368"/>
      <c r="HC57" s="368"/>
      <c r="HD57" s="368"/>
      <c r="HE57" s="368"/>
      <c r="HF57" s="368"/>
      <c r="HG57" s="368"/>
      <c r="HH57" s="368"/>
      <c r="HI57" s="368"/>
      <c r="HJ57" s="368"/>
      <c r="HK57" s="368"/>
      <c r="HL57" s="368"/>
      <c r="HM57" s="368"/>
      <c r="HN57" s="368"/>
      <c r="HO57" s="368"/>
      <c r="HP57" s="368"/>
      <c r="HQ57" s="368"/>
      <c r="HR57" s="368"/>
      <c r="HS57" s="368"/>
      <c r="HT57" s="368"/>
      <c r="HU57" s="2036"/>
      <c r="HV57" s="2035"/>
      <c r="HX57" s="368"/>
      <c r="HY57" s="368"/>
      <c r="HZ57" s="368"/>
      <c r="IA57" s="368"/>
      <c r="IB57" s="368"/>
      <c r="IC57" s="368"/>
      <c r="ID57" s="368"/>
      <c r="IE57" s="368"/>
      <c r="IF57" s="368"/>
      <c r="IG57" s="368"/>
      <c r="IH57" s="368"/>
      <c r="II57" s="368"/>
      <c r="IJ57" s="368"/>
      <c r="IK57" s="368"/>
      <c r="IL57" s="368"/>
      <c r="IM57" s="368"/>
      <c r="IN57" s="368"/>
      <c r="IO57" s="368"/>
      <c r="IP57" s="368"/>
      <c r="IQ57" s="368"/>
      <c r="IR57" s="2036"/>
      <c r="IS57" s="2035"/>
    </row>
    <row r="58" spans="1:254" x14ac:dyDescent="0.2">
      <c r="A58" s="2027"/>
      <c r="B58" s="2031"/>
      <c r="C58" s="1816" t="s">
        <v>1489</v>
      </c>
      <c r="D58" s="1090">
        <v>386539.05097573489</v>
      </c>
      <c r="E58" s="1090">
        <v>0</v>
      </c>
      <c r="F58" s="1090">
        <v>0</v>
      </c>
      <c r="G58" s="1090">
        <v>0</v>
      </c>
      <c r="H58" s="1090">
        <v>20748.118419999999</v>
      </c>
      <c r="I58" s="1090">
        <v>0</v>
      </c>
      <c r="J58" s="1090">
        <v>380336.91234573489</v>
      </c>
      <c r="K58" s="1090">
        <v>0</v>
      </c>
      <c r="L58" s="1090">
        <v>0</v>
      </c>
      <c r="M58" s="1090">
        <v>0</v>
      </c>
      <c r="N58" s="1090">
        <v>0</v>
      </c>
      <c r="O58" s="1090">
        <v>0</v>
      </c>
      <c r="P58" s="1090">
        <v>0</v>
      </c>
      <c r="Q58" s="1090">
        <v>0</v>
      </c>
      <c r="R58" s="1090">
        <v>103362.69629213482</v>
      </c>
      <c r="S58" s="1090">
        <v>0</v>
      </c>
      <c r="T58" s="1090">
        <v>0</v>
      </c>
      <c r="U58" s="1090">
        <v>890986.77803360461</v>
      </c>
      <c r="V58" s="1207"/>
      <c r="W58" s="2035"/>
      <c r="X58" s="785"/>
      <c r="Y58" s="712"/>
      <c r="Z58" s="712"/>
      <c r="AA58" s="712"/>
      <c r="AB58" s="712"/>
      <c r="AC58" s="712"/>
      <c r="AD58" s="712"/>
      <c r="AE58" s="712"/>
      <c r="AF58" s="712"/>
      <c r="AG58" s="712"/>
      <c r="AH58" s="712"/>
      <c r="AI58" s="712"/>
      <c r="AJ58" s="712"/>
      <c r="AK58" s="712"/>
      <c r="AL58" s="712"/>
      <c r="AM58" s="712"/>
      <c r="AN58" s="712"/>
      <c r="AO58" s="712"/>
      <c r="AP58" s="712"/>
      <c r="AQ58" s="712"/>
      <c r="AR58" s="712"/>
      <c r="AS58" s="2036"/>
      <c r="AT58" s="2035"/>
      <c r="AU58" s="785"/>
      <c r="AV58" s="712"/>
      <c r="AW58" s="712"/>
      <c r="AX58" s="712"/>
      <c r="AY58" s="712"/>
      <c r="AZ58" s="712"/>
      <c r="BA58" s="712"/>
      <c r="BB58" s="712"/>
      <c r="BC58" s="712"/>
      <c r="BD58" s="712"/>
      <c r="BE58" s="712"/>
      <c r="BF58" s="712"/>
      <c r="BG58" s="712"/>
      <c r="BH58" s="712"/>
      <c r="BI58" s="712"/>
      <c r="BJ58" s="712"/>
      <c r="BK58" s="712"/>
      <c r="BL58" s="712"/>
      <c r="BM58" s="712"/>
      <c r="BN58" s="712"/>
      <c r="BO58" s="712"/>
      <c r="BP58" s="2036"/>
      <c r="BQ58" s="2035"/>
      <c r="BR58" s="785"/>
      <c r="BS58" s="712"/>
      <c r="BT58" s="712"/>
      <c r="BU58" s="712"/>
      <c r="BV58" s="712"/>
      <c r="BW58" s="712"/>
      <c r="BX58" s="712"/>
      <c r="BY58" s="712"/>
      <c r="BZ58" s="712"/>
      <c r="CA58" s="712"/>
      <c r="CB58" s="712"/>
      <c r="CC58" s="712"/>
      <c r="CD58" s="712"/>
      <c r="CE58" s="712"/>
      <c r="CF58" s="712"/>
      <c r="CG58" s="712"/>
      <c r="CH58" s="712"/>
      <c r="CI58" s="712"/>
      <c r="CJ58" s="712"/>
      <c r="CK58" s="712"/>
      <c r="CL58" s="712"/>
      <c r="CM58" s="2036"/>
      <c r="CN58" s="2035"/>
      <c r="CO58" s="785"/>
      <c r="CP58" s="712"/>
      <c r="CQ58" s="712"/>
      <c r="CR58" s="712"/>
      <c r="CS58" s="712"/>
      <c r="CT58" s="712"/>
      <c r="CU58" s="712"/>
      <c r="CV58" s="712"/>
      <c r="CW58" s="712"/>
      <c r="CX58" s="712"/>
      <c r="CY58" s="712"/>
      <c r="CZ58" s="712"/>
      <c r="DA58" s="712"/>
      <c r="DB58" s="712"/>
      <c r="DC58" s="712"/>
      <c r="DD58" s="712"/>
      <c r="DE58" s="712"/>
      <c r="DF58" s="712"/>
      <c r="DG58" s="712"/>
      <c r="DH58" s="712"/>
      <c r="DI58" s="712"/>
      <c r="DJ58" s="2036"/>
      <c r="DK58" s="2035"/>
      <c r="DL58" s="785"/>
      <c r="DM58" s="712"/>
      <c r="DN58" s="712"/>
      <c r="DO58" s="712"/>
      <c r="DP58" s="712"/>
      <c r="DQ58" s="712"/>
      <c r="DR58" s="712"/>
      <c r="DS58" s="712"/>
      <c r="DT58" s="712"/>
      <c r="DU58" s="712"/>
      <c r="DV58" s="712"/>
      <c r="DW58" s="712"/>
      <c r="DX58" s="712"/>
      <c r="DY58" s="712"/>
      <c r="DZ58" s="712"/>
      <c r="EA58" s="712"/>
      <c r="EB58" s="712"/>
      <c r="EC58" s="712"/>
      <c r="ED58" s="712"/>
      <c r="EE58" s="712"/>
      <c r="EF58" s="712"/>
      <c r="EG58" s="2036"/>
      <c r="EH58" s="2035"/>
      <c r="EI58" s="785"/>
      <c r="EJ58" s="712"/>
      <c r="EK58" s="712"/>
      <c r="EL58" s="712"/>
      <c r="EM58" s="712"/>
      <c r="EN58" s="712"/>
      <c r="EO58" s="712"/>
      <c r="EP58" s="712"/>
      <c r="EQ58" s="712"/>
      <c r="ER58" s="712"/>
      <c r="ES58" s="712"/>
      <c r="ET58" s="712"/>
      <c r="EU58" s="712"/>
      <c r="EV58" s="712"/>
      <c r="EW58" s="712"/>
      <c r="EX58" s="712"/>
      <c r="EY58" s="712"/>
      <c r="EZ58" s="712"/>
      <c r="FA58" s="712"/>
      <c r="FB58" s="712"/>
      <c r="FC58" s="712"/>
      <c r="FD58" s="2036"/>
      <c r="FE58" s="2035"/>
      <c r="FF58" s="785"/>
      <c r="FG58" s="712"/>
      <c r="FH58" s="712"/>
      <c r="FI58" s="712"/>
      <c r="FJ58" s="712"/>
      <c r="FK58" s="712"/>
      <c r="FL58" s="712"/>
      <c r="FM58" s="712"/>
      <c r="FN58" s="712"/>
      <c r="FO58" s="712"/>
      <c r="FP58" s="712"/>
      <c r="FQ58" s="712"/>
      <c r="FR58" s="712"/>
      <c r="FS58" s="712"/>
      <c r="FT58" s="712"/>
      <c r="FU58" s="712"/>
      <c r="FV58" s="712"/>
      <c r="FW58" s="712"/>
      <c r="FX58" s="712"/>
      <c r="FY58" s="712"/>
      <c r="FZ58" s="712"/>
      <c r="GA58" s="2036"/>
      <c r="GB58" s="2035"/>
      <c r="GC58" s="785"/>
      <c r="GD58" s="712"/>
      <c r="GE58" s="712"/>
      <c r="GF58" s="712"/>
      <c r="GG58" s="712"/>
      <c r="GH58" s="712"/>
      <c r="GI58" s="712"/>
      <c r="GJ58" s="712"/>
      <c r="GK58" s="712"/>
      <c r="GL58" s="712"/>
      <c r="GM58" s="712"/>
      <c r="GN58" s="712"/>
      <c r="GO58" s="712"/>
      <c r="GP58" s="712"/>
      <c r="GQ58" s="712"/>
      <c r="GR58" s="712"/>
      <c r="GS58" s="712"/>
      <c r="GT58" s="712"/>
      <c r="GU58" s="712"/>
      <c r="GV58" s="712"/>
      <c r="GW58" s="712"/>
      <c r="GX58" s="2036"/>
      <c r="GY58" s="2035"/>
      <c r="GZ58" s="785"/>
      <c r="HA58" s="712"/>
      <c r="HB58" s="712"/>
      <c r="HC58" s="712"/>
      <c r="HD58" s="712"/>
      <c r="HE58" s="712"/>
      <c r="HF58" s="712"/>
      <c r="HG58" s="712"/>
      <c r="HH58" s="712"/>
      <c r="HI58" s="712"/>
      <c r="HJ58" s="712"/>
      <c r="HK58" s="712"/>
      <c r="HL58" s="712"/>
      <c r="HM58" s="712"/>
      <c r="HN58" s="712"/>
      <c r="HO58" s="712"/>
      <c r="HP58" s="712"/>
      <c r="HQ58" s="712"/>
      <c r="HR58" s="712"/>
      <c r="HS58" s="712"/>
      <c r="HT58" s="712"/>
      <c r="HU58" s="2036"/>
      <c r="HV58" s="2035"/>
      <c r="HW58" s="785"/>
      <c r="HX58" s="712"/>
      <c r="HY58" s="712"/>
      <c r="HZ58" s="712"/>
      <c r="IA58" s="712"/>
      <c r="IB58" s="712"/>
      <c r="IC58" s="712"/>
      <c r="ID58" s="712"/>
      <c r="IE58" s="712"/>
      <c r="IF58" s="712"/>
      <c r="IG58" s="712"/>
      <c r="IH58" s="712"/>
      <c r="II58" s="712"/>
      <c r="IJ58" s="712"/>
      <c r="IK58" s="712"/>
      <c r="IL58" s="712"/>
      <c r="IM58" s="712"/>
      <c r="IN58" s="712"/>
      <c r="IO58" s="712"/>
      <c r="IP58" s="712"/>
      <c r="IQ58" s="712"/>
      <c r="IR58" s="2036"/>
      <c r="IS58" s="2035"/>
      <c r="IT58" s="785"/>
    </row>
    <row r="59" spans="1:254" ht="12.75" customHeight="1" x14ac:dyDescent="0.2">
      <c r="A59" s="2027"/>
      <c r="B59" s="2032" t="s">
        <v>70</v>
      </c>
      <c r="C59" s="1206" t="s">
        <v>3988</v>
      </c>
      <c r="D59" s="366">
        <v>4736.0749200000064</v>
      </c>
      <c r="E59" s="366">
        <v>0</v>
      </c>
      <c r="F59" s="366">
        <v>0</v>
      </c>
      <c r="G59" s="366">
        <v>0</v>
      </c>
      <c r="H59" s="366">
        <v>1161.0489299999997</v>
      </c>
      <c r="I59" s="366">
        <v>0</v>
      </c>
      <c r="J59" s="366">
        <v>4445.1970400000064</v>
      </c>
      <c r="K59" s="366">
        <v>0</v>
      </c>
      <c r="L59" s="366">
        <v>0</v>
      </c>
      <c r="M59" s="366">
        <v>0</v>
      </c>
      <c r="N59" s="366">
        <v>0</v>
      </c>
      <c r="O59" s="366">
        <v>0</v>
      </c>
      <c r="P59" s="366">
        <v>0</v>
      </c>
      <c r="Q59" s="366">
        <v>0</v>
      </c>
      <c r="R59" s="366">
        <v>424.63799999999998</v>
      </c>
      <c r="S59" s="366">
        <v>0</v>
      </c>
      <c r="T59" s="366">
        <v>0</v>
      </c>
      <c r="U59" s="366">
        <v>10766.958890000014</v>
      </c>
      <c r="V59" s="1207"/>
      <c r="W59" s="2034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2036"/>
      <c r="AT59" s="2034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2036"/>
      <c r="BQ59" s="2034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368"/>
      <c r="CJ59" s="368"/>
      <c r="CK59" s="368"/>
      <c r="CL59" s="368"/>
      <c r="CM59" s="2036"/>
      <c r="CN59" s="2034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2036"/>
      <c r="DK59" s="2034"/>
      <c r="DM59" s="368"/>
      <c r="DN59" s="368"/>
      <c r="DO59" s="368"/>
      <c r="DP59" s="368"/>
      <c r="DQ59" s="368"/>
      <c r="DR59" s="368"/>
      <c r="DS59" s="368"/>
      <c r="DT59" s="368"/>
      <c r="DU59" s="368"/>
      <c r="DV59" s="368"/>
      <c r="DW59" s="368"/>
      <c r="DX59" s="368"/>
      <c r="DY59" s="368"/>
      <c r="DZ59" s="368"/>
      <c r="EA59" s="368"/>
      <c r="EB59" s="368"/>
      <c r="EC59" s="368"/>
      <c r="ED59" s="368"/>
      <c r="EE59" s="368"/>
      <c r="EF59" s="368"/>
      <c r="EG59" s="2036"/>
      <c r="EH59" s="2034"/>
      <c r="EJ59" s="368"/>
      <c r="EK59" s="368"/>
      <c r="EL59" s="368"/>
      <c r="EM59" s="368"/>
      <c r="EN59" s="368"/>
      <c r="EO59" s="368"/>
      <c r="EP59" s="368"/>
      <c r="EQ59" s="368"/>
      <c r="ER59" s="368"/>
      <c r="ES59" s="368"/>
      <c r="ET59" s="368"/>
      <c r="EU59" s="368"/>
      <c r="EV59" s="368"/>
      <c r="EW59" s="368"/>
      <c r="EX59" s="368"/>
      <c r="EY59" s="368"/>
      <c r="EZ59" s="368"/>
      <c r="FA59" s="368"/>
      <c r="FB59" s="368"/>
      <c r="FC59" s="368"/>
      <c r="FD59" s="2036"/>
      <c r="FE59" s="2034"/>
      <c r="FG59" s="368"/>
      <c r="FH59" s="368"/>
      <c r="FI59" s="368"/>
      <c r="FJ59" s="368"/>
      <c r="FK59" s="368"/>
      <c r="FL59" s="368"/>
      <c r="FM59" s="368"/>
      <c r="FN59" s="368"/>
      <c r="FO59" s="368"/>
      <c r="FP59" s="368"/>
      <c r="FQ59" s="368"/>
      <c r="FR59" s="368"/>
      <c r="FS59" s="368"/>
      <c r="FT59" s="368"/>
      <c r="FU59" s="368"/>
      <c r="FV59" s="368"/>
      <c r="FW59" s="368"/>
      <c r="FX59" s="368"/>
      <c r="FY59" s="368"/>
      <c r="FZ59" s="368"/>
      <c r="GA59" s="2036"/>
      <c r="GB59" s="2034"/>
      <c r="GD59" s="368"/>
      <c r="GE59" s="368"/>
      <c r="GF59" s="368"/>
      <c r="GG59" s="368"/>
      <c r="GH59" s="368"/>
      <c r="GI59" s="368"/>
      <c r="GJ59" s="368"/>
      <c r="GK59" s="368"/>
      <c r="GL59" s="368"/>
      <c r="GM59" s="368"/>
      <c r="GN59" s="368"/>
      <c r="GO59" s="368"/>
      <c r="GP59" s="368"/>
      <c r="GQ59" s="368"/>
      <c r="GR59" s="368"/>
      <c r="GS59" s="368"/>
      <c r="GT59" s="368"/>
      <c r="GU59" s="368"/>
      <c r="GV59" s="368"/>
      <c r="GW59" s="368"/>
      <c r="GX59" s="2036"/>
      <c r="GY59" s="2034"/>
      <c r="HA59" s="368"/>
      <c r="HB59" s="368"/>
      <c r="HC59" s="368"/>
      <c r="HD59" s="368"/>
      <c r="HE59" s="368"/>
      <c r="HF59" s="368"/>
      <c r="HG59" s="368"/>
      <c r="HH59" s="368"/>
      <c r="HI59" s="368"/>
      <c r="HJ59" s="368"/>
      <c r="HK59" s="368"/>
      <c r="HL59" s="368"/>
      <c r="HM59" s="368"/>
      <c r="HN59" s="368"/>
      <c r="HO59" s="368"/>
      <c r="HP59" s="368"/>
      <c r="HQ59" s="368"/>
      <c r="HR59" s="368"/>
      <c r="HS59" s="368"/>
      <c r="HT59" s="368"/>
      <c r="HU59" s="2036"/>
      <c r="HV59" s="2034"/>
      <c r="HX59" s="368"/>
      <c r="HY59" s="368"/>
      <c r="HZ59" s="368"/>
      <c r="IA59" s="368"/>
      <c r="IB59" s="368"/>
      <c r="IC59" s="368"/>
      <c r="ID59" s="368"/>
      <c r="IE59" s="368"/>
      <c r="IF59" s="368"/>
      <c r="IG59" s="368"/>
      <c r="IH59" s="368"/>
      <c r="II59" s="368"/>
      <c r="IJ59" s="368"/>
      <c r="IK59" s="368"/>
      <c r="IL59" s="368"/>
      <c r="IM59" s="368"/>
      <c r="IN59" s="368"/>
      <c r="IO59" s="368"/>
      <c r="IP59" s="368"/>
      <c r="IQ59" s="368"/>
      <c r="IR59" s="2036"/>
      <c r="IS59" s="2034"/>
    </row>
    <row r="60" spans="1:254" x14ac:dyDescent="0.2">
      <c r="A60" s="2027"/>
      <c r="B60" s="2030"/>
      <c r="C60" s="1206" t="s">
        <v>3989</v>
      </c>
      <c r="D60" s="366">
        <v>67526.791549999965</v>
      </c>
      <c r="E60" s="366">
        <v>0</v>
      </c>
      <c r="F60" s="366">
        <v>0</v>
      </c>
      <c r="G60" s="366">
        <v>0</v>
      </c>
      <c r="H60" s="366">
        <v>3425.561139999998</v>
      </c>
      <c r="I60" s="366">
        <v>0</v>
      </c>
      <c r="J60" s="366">
        <v>66544.84004999997</v>
      </c>
      <c r="K60" s="366">
        <v>0</v>
      </c>
      <c r="L60" s="366">
        <v>0</v>
      </c>
      <c r="M60" s="366">
        <v>0</v>
      </c>
      <c r="N60" s="366">
        <v>0</v>
      </c>
      <c r="O60" s="366">
        <v>0</v>
      </c>
      <c r="P60" s="366">
        <v>0</v>
      </c>
      <c r="Q60" s="366">
        <v>0</v>
      </c>
      <c r="R60" s="366">
        <v>3977.652</v>
      </c>
      <c r="S60" s="366">
        <v>0</v>
      </c>
      <c r="T60" s="366">
        <v>0</v>
      </c>
      <c r="U60" s="366">
        <v>141474.84473999994</v>
      </c>
      <c r="V60" s="1207"/>
      <c r="W60" s="2035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2036"/>
      <c r="AT60" s="2035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2036"/>
      <c r="BQ60" s="2035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368"/>
      <c r="CJ60" s="368"/>
      <c r="CK60" s="368"/>
      <c r="CL60" s="368"/>
      <c r="CM60" s="2036"/>
      <c r="CN60" s="2035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2036"/>
      <c r="DK60" s="2035"/>
      <c r="DM60" s="368"/>
      <c r="DN60" s="368"/>
      <c r="DO60" s="368"/>
      <c r="DP60" s="368"/>
      <c r="DQ60" s="368"/>
      <c r="DR60" s="368"/>
      <c r="DS60" s="368"/>
      <c r="DT60" s="368"/>
      <c r="DU60" s="368"/>
      <c r="DV60" s="368"/>
      <c r="DW60" s="368"/>
      <c r="DX60" s="368"/>
      <c r="DY60" s="368"/>
      <c r="DZ60" s="368"/>
      <c r="EA60" s="368"/>
      <c r="EB60" s="368"/>
      <c r="EC60" s="368"/>
      <c r="ED60" s="368"/>
      <c r="EE60" s="368"/>
      <c r="EF60" s="368"/>
      <c r="EG60" s="2036"/>
      <c r="EH60" s="2035"/>
      <c r="EJ60" s="368"/>
      <c r="EK60" s="368"/>
      <c r="EL60" s="368"/>
      <c r="EM60" s="368"/>
      <c r="EN60" s="368"/>
      <c r="EO60" s="368"/>
      <c r="EP60" s="368"/>
      <c r="EQ60" s="368"/>
      <c r="ER60" s="368"/>
      <c r="ES60" s="368"/>
      <c r="ET60" s="368"/>
      <c r="EU60" s="368"/>
      <c r="EV60" s="368"/>
      <c r="EW60" s="368"/>
      <c r="EX60" s="368"/>
      <c r="EY60" s="368"/>
      <c r="EZ60" s="368"/>
      <c r="FA60" s="368"/>
      <c r="FB60" s="368"/>
      <c r="FC60" s="368"/>
      <c r="FD60" s="2036"/>
      <c r="FE60" s="2035"/>
      <c r="FG60" s="368"/>
      <c r="FH60" s="368"/>
      <c r="FI60" s="368"/>
      <c r="FJ60" s="368"/>
      <c r="FK60" s="368"/>
      <c r="FL60" s="368"/>
      <c r="FM60" s="368"/>
      <c r="FN60" s="368"/>
      <c r="FO60" s="368"/>
      <c r="FP60" s="368"/>
      <c r="FQ60" s="368"/>
      <c r="FR60" s="368"/>
      <c r="FS60" s="368"/>
      <c r="FT60" s="368"/>
      <c r="FU60" s="368"/>
      <c r="FV60" s="368"/>
      <c r="FW60" s="368"/>
      <c r="FX60" s="368"/>
      <c r="FY60" s="368"/>
      <c r="FZ60" s="368"/>
      <c r="GA60" s="2036"/>
      <c r="GB60" s="2035"/>
      <c r="GD60" s="368"/>
      <c r="GE60" s="368"/>
      <c r="GF60" s="368"/>
      <c r="GG60" s="368"/>
      <c r="GH60" s="368"/>
      <c r="GI60" s="368"/>
      <c r="GJ60" s="368"/>
      <c r="GK60" s="368"/>
      <c r="GL60" s="368"/>
      <c r="GM60" s="368"/>
      <c r="GN60" s="368"/>
      <c r="GO60" s="368"/>
      <c r="GP60" s="368"/>
      <c r="GQ60" s="368"/>
      <c r="GR60" s="368"/>
      <c r="GS60" s="368"/>
      <c r="GT60" s="368"/>
      <c r="GU60" s="368"/>
      <c r="GV60" s="368"/>
      <c r="GW60" s="368"/>
      <c r="GX60" s="2036"/>
      <c r="GY60" s="2035"/>
      <c r="HA60" s="368"/>
      <c r="HB60" s="368"/>
      <c r="HC60" s="368"/>
      <c r="HD60" s="368"/>
      <c r="HE60" s="368"/>
      <c r="HF60" s="368"/>
      <c r="HG60" s="368"/>
      <c r="HH60" s="368"/>
      <c r="HI60" s="368"/>
      <c r="HJ60" s="368"/>
      <c r="HK60" s="368"/>
      <c r="HL60" s="368"/>
      <c r="HM60" s="368"/>
      <c r="HN60" s="368"/>
      <c r="HO60" s="368"/>
      <c r="HP60" s="368"/>
      <c r="HQ60" s="368"/>
      <c r="HR60" s="368"/>
      <c r="HS60" s="368"/>
      <c r="HT60" s="368"/>
      <c r="HU60" s="2036"/>
      <c r="HV60" s="2035"/>
      <c r="HX60" s="368"/>
      <c r="HY60" s="368"/>
      <c r="HZ60" s="368"/>
      <c r="IA60" s="368"/>
      <c r="IB60" s="368"/>
      <c r="IC60" s="368"/>
      <c r="ID60" s="368"/>
      <c r="IE60" s="368"/>
      <c r="IF60" s="368"/>
      <c r="IG60" s="368"/>
      <c r="IH60" s="368"/>
      <c r="II60" s="368"/>
      <c r="IJ60" s="368"/>
      <c r="IK60" s="368"/>
      <c r="IL60" s="368"/>
      <c r="IM60" s="368"/>
      <c r="IN60" s="368"/>
      <c r="IO60" s="368"/>
      <c r="IP60" s="368"/>
      <c r="IQ60" s="368"/>
      <c r="IR60" s="2036"/>
      <c r="IS60" s="2035"/>
    </row>
    <row r="61" spans="1:254" x14ac:dyDescent="0.2">
      <c r="A61" s="2027"/>
      <c r="B61" s="2030"/>
      <c r="C61" s="1817" t="s">
        <v>3990</v>
      </c>
      <c r="D61" s="366">
        <v>76335.105620000308</v>
      </c>
      <c r="E61" s="366">
        <v>0</v>
      </c>
      <c r="F61" s="366">
        <v>0</v>
      </c>
      <c r="G61" s="366">
        <v>0</v>
      </c>
      <c r="H61" s="366">
        <v>5790.9262400000025</v>
      </c>
      <c r="I61" s="366">
        <v>0</v>
      </c>
      <c r="J61" s="366">
        <v>74746.709120000305</v>
      </c>
      <c r="K61" s="366">
        <v>0</v>
      </c>
      <c r="L61" s="366">
        <v>0</v>
      </c>
      <c r="M61" s="366">
        <v>0</v>
      </c>
      <c r="N61" s="366">
        <v>0</v>
      </c>
      <c r="O61" s="366">
        <v>0</v>
      </c>
      <c r="P61" s="366">
        <v>0</v>
      </c>
      <c r="Q61" s="366">
        <v>0</v>
      </c>
      <c r="R61" s="366">
        <v>3114.1619999999998</v>
      </c>
      <c r="S61" s="366">
        <v>0</v>
      </c>
      <c r="T61" s="366">
        <v>0</v>
      </c>
      <c r="U61" s="366">
        <v>159986.90298000062</v>
      </c>
      <c r="V61" s="1207"/>
      <c r="W61" s="2035"/>
      <c r="X61" s="1091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2036"/>
      <c r="AT61" s="2035"/>
      <c r="AU61" s="1091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2036"/>
      <c r="BQ61" s="2035"/>
      <c r="BR61" s="1091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368"/>
      <c r="CJ61" s="368"/>
      <c r="CK61" s="368"/>
      <c r="CL61" s="368"/>
      <c r="CM61" s="2036"/>
      <c r="CN61" s="2035"/>
      <c r="CO61" s="1091"/>
      <c r="CP61" s="368"/>
      <c r="CQ61" s="368"/>
      <c r="CR61" s="368"/>
      <c r="CS61" s="368"/>
      <c r="CT61" s="368"/>
      <c r="CU61" s="368"/>
      <c r="CV61" s="368"/>
      <c r="CW61" s="368"/>
      <c r="CX61" s="368"/>
      <c r="CY61" s="368"/>
      <c r="CZ61" s="368"/>
      <c r="DA61" s="368"/>
      <c r="DB61" s="368"/>
      <c r="DC61" s="368"/>
      <c r="DD61" s="368"/>
      <c r="DE61" s="368"/>
      <c r="DF61" s="368"/>
      <c r="DG61" s="368"/>
      <c r="DH61" s="368"/>
      <c r="DI61" s="368"/>
      <c r="DJ61" s="2036"/>
      <c r="DK61" s="2035"/>
      <c r="DL61" s="1091"/>
      <c r="DM61" s="368"/>
      <c r="DN61" s="368"/>
      <c r="DO61" s="368"/>
      <c r="DP61" s="368"/>
      <c r="DQ61" s="368"/>
      <c r="DR61" s="368"/>
      <c r="DS61" s="368"/>
      <c r="DT61" s="368"/>
      <c r="DU61" s="368"/>
      <c r="DV61" s="368"/>
      <c r="DW61" s="368"/>
      <c r="DX61" s="368"/>
      <c r="DY61" s="368"/>
      <c r="DZ61" s="368"/>
      <c r="EA61" s="368"/>
      <c r="EB61" s="368"/>
      <c r="EC61" s="368"/>
      <c r="ED61" s="368"/>
      <c r="EE61" s="368"/>
      <c r="EF61" s="368"/>
      <c r="EG61" s="2036"/>
      <c r="EH61" s="2035"/>
      <c r="EI61" s="1091"/>
      <c r="EJ61" s="368"/>
      <c r="EK61" s="368"/>
      <c r="EL61" s="368"/>
      <c r="EM61" s="368"/>
      <c r="EN61" s="368"/>
      <c r="EO61" s="368"/>
      <c r="EP61" s="368"/>
      <c r="EQ61" s="368"/>
      <c r="ER61" s="368"/>
      <c r="ES61" s="368"/>
      <c r="ET61" s="368"/>
      <c r="EU61" s="368"/>
      <c r="EV61" s="368"/>
      <c r="EW61" s="368"/>
      <c r="EX61" s="368"/>
      <c r="EY61" s="368"/>
      <c r="EZ61" s="368"/>
      <c r="FA61" s="368"/>
      <c r="FB61" s="368"/>
      <c r="FC61" s="368"/>
      <c r="FD61" s="2036"/>
      <c r="FE61" s="2035"/>
      <c r="FF61" s="1091"/>
      <c r="FG61" s="368"/>
      <c r="FH61" s="368"/>
      <c r="FI61" s="368"/>
      <c r="FJ61" s="368"/>
      <c r="FK61" s="368"/>
      <c r="FL61" s="368"/>
      <c r="FM61" s="368"/>
      <c r="FN61" s="368"/>
      <c r="FO61" s="368"/>
      <c r="FP61" s="368"/>
      <c r="FQ61" s="368"/>
      <c r="FR61" s="368"/>
      <c r="FS61" s="368"/>
      <c r="FT61" s="368"/>
      <c r="FU61" s="368"/>
      <c r="FV61" s="368"/>
      <c r="FW61" s="368"/>
      <c r="FX61" s="368"/>
      <c r="FY61" s="368"/>
      <c r="FZ61" s="368"/>
      <c r="GA61" s="2036"/>
      <c r="GB61" s="2035"/>
      <c r="GC61" s="1091"/>
      <c r="GD61" s="368"/>
      <c r="GE61" s="368"/>
      <c r="GF61" s="368"/>
      <c r="GG61" s="368"/>
      <c r="GH61" s="368"/>
      <c r="GI61" s="368"/>
      <c r="GJ61" s="368"/>
      <c r="GK61" s="368"/>
      <c r="GL61" s="368"/>
      <c r="GM61" s="368"/>
      <c r="GN61" s="368"/>
      <c r="GO61" s="368"/>
      <c r="GP61" s="368"/>
      <c r="GQ61" s="368"/>
      <c r="GR61" s="368"/>
      <c r="GS61" s="368"/>
      <c r="GT61" s="368"/>
      <c r="GU61" s="368"/>
      <c r="GV61" s="368"/>
      <c r="GW61" s="368"/>
      <c r="GX61" s="2036"/>
      <c r="GY61" s="2035"/>
      <c r="GZ61" s="1091"/>
      <c r="HA61" s="368"/>
      <c r="HB61" s="368"/>
      <c r="HC61" s="368"/>
      <c r="HD61" s="368"/>
      <c r="HE61" s="368"/>
      <c r="HF61" s="368"/>
      <c r="HG61" s="368"/>
      <c r="HH61" s="368"/>
      <c r="HI61" s="368"/>
      <c r="HJ61" s="368"/>
      <c r="HK61" s="368"/>
      <c r="HL61" s="368"/>
      <c r="HM61" s="368"/>
      <c r="HN61" s="368"/>
      <c r="HO61" s="368"/>
      <c r="HP61" s="368"/>
      <c r="HQ61" s="368"/>
      <c r="HR61" s="368"/>
      <c r="HS61" s="368"/>
      <c r="HT61" s="368"/>
      <c r="HU61" s="2036"/>
      <c r="HV61" s="2035"/>
      <c r="HW61" s="1091"/>
      <c r="HX61" s="368"/>
      <c r="HY61" s="368"/>
      <c r="HZ61" s="368"/>
      <c r="IA61" s="368"/>
      <c r="IB61" s="368"/>
      <c r="IC61" s="368"/>
      <c r="ID61" s="368"/>
      <c r="IE61" s="368"/>
      <c r="IF61" s="368"/>
      <c r="IG61" s="368"/>
      <c r="IH61" s="368"/>
      <c r="II61" s="368"/>
      <c r="IJ61" s="368"/>
      <c r="IK61" s="368"/>
      <c r="IL61" s="368"/>
      <c r="IM61" s="368"/>
      <c r="IN61" s="368"/>
      <c r="IO61" s="368"/>
      <c r="IP61" s="368"/>
      <c r="IQ61" s="368"/>
      <c r="IR61" s="2036"/>
      <c r="IS61" s="2035"/>
      <c r="IT61" s="1091"/>
    </row>
    <row r="62" spans="1:254" x14ac:dyDescent="0.2">
      <c r="A62" s="2027"/>
      <c r="B62" s="2030"/>
      <c r="C62" s="1206" t="s">
        <v>71</v>
      </c>
      <c r="D62" s="366">
        <v>222287.54538573811</v>
      </c>
      <c r="E62" s="366">
        <v>0</v>
      </c>
      <c r="F62" s="366">
        <v>0</v>
      </c>
      <c r="G62" s="366">
        <v>0</v>
      </c>
      <c r="H62" s="366">
        <v>6217.8229800000026</v>
      </c>
      <c r="I62" s="366">
        <v>0</v>
      </c>
      <c r="J62" s="366">
        <v>220298.88313573811</v>
      </c>
      <c r="K62" s="366">
        <v>0</v>
      </c>
      <c r="L62" s="366">
        <v>0</v>
      </c>
      <c r="M62" s="366">
        <v>0</v>
      </c>
      <c r="N62" s="366">
        <v>0</v>
      </c>
      <c r="O62" s="366">
        <v>0</v>
      </c>
      <c r="P62" s="366">
        <v>0</v>
      </c>
      <c r="Q62" s="366">
        <v>0</v>
      </c>
      <c r="R62" s="366">
        <v>95806.410292134824</v>
      </c>
      <c r="S62" s="366">
        <v>0</v>
      </c>
      <c r="T62" s="366">
        <v>0</v>
      </c>
      <c r="U62" s="366">
        <v>544610.66179361101</v>
      </c>
      <c r="V62" s="1207"/>
      <c r="W62" s="2035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2036"/>
      <c r="AT62" s="2035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2036"/>
      <c r="BQ62" s="2035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368"/>
      <c r="CJ62" s="368"/>
      <c r="CK62" s="368"/>
      <c r="CL62" s="368"/>
      <c r="CM62" s="2036"/>
      <c r="CN62" s="2035"/>
      <c r="CP62" s="368"/>
      <c r="CQ62" s="368"/>
      <c r="CR62" s="368"/>
      <c r="CS62" s="368"/>
      <c r="CT62" s="368"/>
      <c r="CU62" s="368"/>
      <c r="CV62" s="368"/>
      <c r="CW62" s="368"/>
      <c r="CX62" s="368"/>
      <c r="CY62" s="368"/>
      <c r="CZ62" s="368"/>
      <c r="DA62" s="368"/>
      <c r="DB62" s="368"/>
      <c r="DC62" s="368"/>
      <c r="DD62" s="368"/>
      <c r="DE62" s="368"/>
      <c r="DF62" s="368"/>
      <c r="DG62" s="368"/>
      <c r="DH62" s="368"/>
      <c r="DI62" s="368"/>
      <c r="DJ62" s="2036"/>
      <c r="DK62" s="2035"/>
      <c r="DM62" s="368"/>
      <c r="DN62" s="368"/>
      <c r="DO62" s="368"/>
      <c r="DP62" s="368"/>
      <c r="DQ62" s="368"/>
      <c r="DR62" s="368"/>
      <c r="DS62" s="368"/>
      <c r="DT62" s="368"/>
      <c r="DU62" s="368"/>
      <c r="DV62" s="368"/>
      <c r="DW62" s="368"/>
      <c r="DX62" s="368"/>
      <c r="DY62" s="368"/>
      <c r="DZ62" s="368"/>
      <c r="EA62" s="368"/>
      <c r="EB62" s="368"/>
      <c r="EC62" s="368"/>
      <c r="ED62" s="368"/>
      <c r="EE62" s="368"/>
      <c r="EF62" s="368"/>
      <c r="EG62" s="2036"/>
      <c r="EH62" s="2035"/>
      <c r="EJ62" s="368"/>
      <c r="EK62" s="368"/>
      <c r="EL62" s="368"/>
      <c r="EM62" s="368"/>
      <c r="EN62" s="368"/>
      <c r="EO62" s="368"/>
      <c r="EP62" s="368"/>
      <c r="EQ62" s="368"/>
      <c r="ER62" s="368"/>
      <c r="ES62" s="368"/>
      <c r="ET62" s="368"/>
      <c r="EU62" s="368"/>
      <c r="EV62" s="368"/>
      <c r="EW62" s="368"/>
      <c r="EX62" s="368"/>
      <c r="EY62" s="368"/>
      <c r="EZ62" s="368"/>
      <c r="FA62" s="368"/>
      <c r="FB62" s="368"/>
      <c r="FC62" s="368"/>
      <c r="FD62" s="2036"/>
      <c r="FE62" s="2035"/>
      <c r="FG62" s="368"/>
      <c r="FH62" s="368"/>
      <c r="FI62" s="368"/>
      <c r="FJ62" s="368"/>
      <c r="FK62" s="368"/>
      <c r="FL62" s="368"/>
      <c r="FM62" s="368"/>
      <c r="FN62" s="368"/>
      <c r="FO62" s="368"/>
      <c r="FP62" s="368"/>
      <c r="FQ62" s="368"/>
      <c r="FR62" s="368"/>
      <c r="FS62" s="368"/>
      <c r="FT62" s="368"/>
      <c r="FU62" s="368"/>
      <c r="FV62" s="368"/>
      <c r="FW62" s="368"/>
      <c r="FX62" s="368"/>
      <c r="FY62" s="368"/>
      <c r="FZ62" s="368"/>
      <c r="GA62" s="2036"/>
      <c r="GB62" s="2035"/>
      <c r="GD62" s="368"/>
      <c r="GE62" s="368"/>
      <c r="GF62" s="368"/>
      <c r="GG62" s="368"/>
      <c r="GH62" s="368"/>
      <c r="GI62" s="368"/>
      <c r="GJ62" s="368"/>
      <c r="GK62" s="368"/>
      <c r="GL62" s="368"/>
      <c r="GM62" s="368"/>
      <c r="GN62" s="368"/>
      <c r="GO62" s="368"/>
      <c r="GP62" s="368"/>
      <c r="GQ62" s="368"/>
      <c r="GR62" s="368"/>
      <c r="GS62" s="368"/>
      <c r="GT62" s="368"/>
      <c r="GU62" s="368"/>
      <c r="GV62" s="368"/>
      <c r="GW62" s="368"/>
      <c r="GX62" s="2036"/>
      <c r="GY62" s="2035"/>
      <c r="HA62" s="368"/>
      <c r="HB62" s="368"/>
      <c r="HC62" s="368"/>
      <c r="HD62" s="368"/>
      <c r="HE62" s="368"/>
      <c r="HF62" s="368"/>
      <c r="HG62" s="368"/>
      <c r="HH62" s="368"/>
      <c r="HI62" s="368"/>
      <c r="HJ62" s="368"/>
      <c r="HK62" s="368"/>
      <c r="HL62" s="368"/>
      <c r="HM62" s="368"/>
      <c r="HN62" s="368"/>
      <c r="HO62" s="368"/>
      <c r="HP62" s="368"/>
      <c r="HQ62" s="368"/>
      <c r="HR62" s="368"/>
      <c r="HS62" s="368"/>
      <c r="HT62" s="368"/>
      <c r="HU62" s="2036"/>
      <c r="HV62" s="2035"/>
      <c r="HX62" s="368"/>
      <c r="HY62" s="368"/>
      <c r="HZ62" s="368"/>
      <c r="IA62" s="368"/>
      <c r="IB62" s="368"/>
      <c r="IC62" s="368"/>
      <c r="ID62" s="368"/>
      <c r="IE62" s="368"/>
      <c r="IF62" s="368"/>
      <c r="IG62" s="368"/>
      <c r="IH62" s="368"/>
      <c r="II62" s="368"/>
      <c r="IJ62" s="368"/>
      <c r="IK62" s="368"/>
      <c r="IL62" s="368"/>
      <c r="IM62" s="368"/>
      <c r="IN62" s="368"/>
      <c r="IO62" s="368"/>
      <c r="IP62" s="368"/>
      <c r="IQ62" s="368"/>
      <c r="IR62" s="2036"/>
      <c r="IS62" s="2035"/>
    </row>
    <row r="63" spans="1:254" x14ac:dyDescent="0.2">
      <c r="A63" s="2027"/>
      <c r="B63" s="2030"/>
      <c r="C63" s="1206" t="s">
        <v>72</v>
      </c>
      <c r="D63" s="366">
        <v>15653.533500000016</v>
      </c>
      <c r="E63" s="366">
        <v>0</v>
      </c>
      <c r="F63" s="366">
        <v>0</v>
      </c>
      <c r="G63" s="366">
        <v>0</v>
      </c>
      <c r="H63" s="366">
        <v>4152.7591299999985</v>
      </c>
      <c r="I63" s="366">
        <v>0</v>
      </c>
      <c r="J63" s="366">
        <v>14301.283000000018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  <c r="P63" s="366">
        <v>0</v>
      </c>
      <c r="Q63" s="366">
        <v>0</v>
      </c>
      <c r="R63" s="366">
        <v>39.834000000000003</v>
      </c>
      <c r="S63" s="366">
        <v>0</v>
      </c>
      <c r="T63" s="366">
        <v>0</v>
      </c>
      <c r="U63" s="366">
        <v>34147.409630000038</v>
      </c>
      <c r="V63" s="1207"/>
      <c r="W63" s="2035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2036"/>
      <c r="AT63" s="2035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2036"/>
      <c r="BQ63" s="2035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368"/>
      <c r="CJ63" s="368"/>
      <c r="CK63" s="368"/>
      <c r="CL63" s="368"/>
      <c r="CM63" s="2036"/>
      <c r="CN63" s="2035"/>
      <c r="CP63" s="368"/>
      <c r="CQ63" s="368"/>
      <c r="CR63" s="368"/>
      <c r="CS63" s="368"/>
      <c r="CT63" s="368"/>
      <c r="CU63" s="368"/>
      <c r="CV63" s="368"/>
      <c r="CW63" s="368"/>
      <c r="CX63" s="368"/>
      <c r="CY63" s="368"/>
      <c r="CZ63" s="368"/>
      <c r="DA63" s="368"/>
      <c r="DB63" s="368"/>
      <c r="DC63" s="368"/>
      <c r="DD63" s="368"/>
      <c r="DE63" s="368"/>
      <c r="DF63" s="368"/>
      <c r="DG63" s="368"/>
      <c r="DH63" s="368"/>
      <c r="DI63" s="368"/>
      <c r="DJ63" s="2036"/>
      <c r="DK63" s="2035"/>
      <c r="DM63" s="368"/>
      <c r="DN63" s="368"/>
      <c r="DO63" s="368"/>
      <c r="DP63" s="368"/>
      <c r="DQ63" s="368"/>
      <c r="DR63" s="368"/>
      <c r="DS63" s="368"/>
      <c r="DT63" s="368"/>
      <c r="DU63" s="368"/>
      <c r="DV63" s="368"/>
      <c r="DW63" s="368"/>
      <c r="DX63" s="368"/>
      <c r="DY63" s="368"/>
      <c r="DZ63" s="368"/>
      <c r="EA63" s="368"/>
      <c r="EB63" s="368"/>
      <c r="EC63" s="368"/>
      <c r="ED63" s="368"/>
      <c r="EE63" s="368"/>
      <c r="EF63" s="368"/>
      <c r="EG63" s="2036"/>
      <c r="EH63" s="2035"/>
      <c r="EJ63" s="368"/>
      <c r="EK63" s="368"/>
      <c r="EL63" s="368"/>
      <c r="EM63" s="368"/>
      <c r="EN63" s="368"/>
      <c r="EO63" s="368"/>
      <c r="EP63" s="368"/>
      <c r="EQ63" s="368"/>
      <c r="ER63" s="368"/>
      <c r="ES63" s="368"/>
      <c r="ET63" s="368"/>
      <c r="EU63" s="368"/>
      <c r="EV63" s="368"/>
      <c r="EW63" s="368"/>
      <c r="EX63" s="368"/>
      <c r="EY63" s="368"/>
      <c r="EZ63" s="368"/>
      <c r="FA63" s="368"/>
      <c r="FB63" s="368"/>
      <c r="FC63" s="368"/>
      <c r="FD63" s="2036"/>
      <c r="FE63" s="2035"/>
      <c r="FG63" s="368"/>
      <c r="FH63" s="368"/>
      <c r="FI63" s="368"/>
      <c r="FJ63" s="368"/>
      <c r="FK63" s="368"/>
      <c r="FL63" s="368"/>
      <c r="FM63" s="368"/>
      <c r="FN63" s="368"/>
      <c r="FO63" s="368"/>
      <c r="FP63" s="368"/>
      <c r="FQ63" s="368"/>
      <c r="FR63" s="368"/>
      <c r="FS63" s="368"/>
      <c r="FT63" s="368"/>
      <c r="FU63" s="368"/>
      <c r="FV63" s="368"/>
      <c r="FW63" s="368"/>
      <c r="FX63" s="368"/>
      <c r="FY63" s="368"/>
      <c r="FZ63" s="368"/>
      <c r="GA63" s="2036"/>
      <c r="GB63" s="2035"/>
      <c r="GD63" s="368"/>
      <c r="GE63" s="368"/>
      <c r="GF63" s="368"/>
      <c r="GG63" s="368"/>
      <c r="GH63" s="368"/>
      <c r="GI63" s="368"/>
      <c r="GJ63" s="368"/>
      <c r="GK63" s="368"/>
      <c r="GL63" s="368"/>
      <c r="GM63" s="368"/>
      <c r="GN63" s="368"/>
      <c r="GO63" s="368"/>
      <c r="GP63" s="368"/>
      <c r="GQ63" s="368"/>
      <c r="GR63" s="368"/>
      <c r="GS63" s="368"/>
      <c r="GT63" s="368"/>
      <c r="GU63" s="368"/>
      <c r="GV63" s="368"/>
      <c r="GW63" s="368"/>
      <c r="GX63" s="2036"/>
      <c r="GY63" s="2035"/>
      <c r="HA63" s="368"/>
      <c r="HB63" s="368"/>
      <c r="HC63" s="368"/>
      <c r="HD63" s="368"/>
      <c r="HE63" s="368"/>
      <c r="HF63" s="368"/>
      <c r="HG63" s="368"/>
      <c r="HH63" s="368"/>
      <c r="HI63" s="368"/>
      <c r="HJ63" s="368"/>
      <c r="HK63" s="368"/>
      <c r="HL63" s="368"/>
      <c r="HM63" s="368"/>
      <c r="HN63" s="368"/>
      <c r="HO63" s="368"/>
      <c r="HP63" s="368"/>
      <c r="HQ63" s="368"/>
      <c r="HR63" s="368"/>
      <c r="HS63" s="368"/>
      <c r="HT63" s="368"/>
      <c r="HU63" s="2036"/>
      <c r="HV63" s="2035"/>
      <c r="HX63" s="368"/>
      <c r="HY63" s="368"/>
      <c r="HZ63" s="368"/>
      <c r="IA63" s="368"/>
      <c r="IB63" s="368"/>
      <c r="IC63" s="368"/>
      <c r="ID63" s="368"/>
      <c r="IE63" s="368"/>
      <c r="IF63" s="368"/>
      <c r="IG63" s="368"/>
      <c r="IH63" s="368"/>
      <c r="II63" s="368"/>
      <c r="IJ63" s="368"/>
      <c r="IK63" s="368"/>
      <c r="IL63" s="368"/>
      <c r="IM63" s="368"/>
      <c r="IN63" s="368"/>
      <c r="IO63" s="368"/>
      <c r="IP63" s="368"/>
      <c r="IQ63" s="368"/>
      <c r="IR63" s="2036"/>
      <c r="IS63" s="2035"/>
    </row>
    <row r="64" spans="1:254" ht="14.25" thickBot="1" x14ac:dyDescent="0.25">
      <c r="A64" s="2028"/>
      <c r="B64" s="2033"/>
      <c r="C64" s="1818" t="s">
        <v>3991</v>
      </c>
      <c r="D64" s="710">
        <v>386539.05097573844</v>
      </c>
      <c r="E64" s="710">
        <v>0</v>
      </c>
      <c r="F64" s="710">
        <v>0</v>
      </c>
      <c r="G64" s="710">
        <v>0</v>
      </c>
      <c r="H64" s="710">
        <v>20748.118419999999</v>
      </c>
      <c r="I64" s="710">
        <v>0</v>
      </c>
      <c r="J64" s="710">
        <v>380336.91234573838</v>
      </c>
      <c r="K64" s="710">
        <v>0</v>
      </c>
      <c r="L64" s="710">
        <v>0</v>
      </c>
      <c r="M64" s="710">
        <v>0</v>
      </c>
      <c r="N64" s="710">
        <v>0</v>
      </c>
      <c r="O64" s="710">
        <v>0</v>
      </c>
      <c r="P64" s="710">
        <v>0</v>
      </c>
      <c r="Q64" s="710">
        <v>0</v>
      </c>
      <c r="R64" s="710">
        <v>103362.69629213483</v>
      </c>
      <c r="S64" s="710">
        <v>0</v>
      </c>
      <c r="T64" s="710">
        <v>0</v>
      </c>
      <c r="U64" s="710">
        <v>890986.77803361171</v>
      </c>
      <c r="V64" s="788"/>
      <c r="W64" s="2035"/>
      <c r="X64" s="785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2036"/>
      <c r="AT64" s="2035"/>
      <c r="AU64" s="785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2036"/>
      <c r="BQ64" s="2035"/>
      <c r="BR64" s="785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2036"/>
      <c r="CN64" s="2035"/>
      <c r="CO64" s="785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  <c r="DD64" s="712"/>
      <c r="DE64" s="712"/>
      <c r="DF64" s="712"/>
      <c r="DG64" s="712"/>
      <c r="DH64" s="712"/>
      <c r="DI64" s="712"/>
      <c r="DJ64" s="2036"/>
      <c r="DK64" s="2035"/>
      <c r="DL64" s="785"/>
      <c r="DM64" s="712"/>
      <c r="DN64" s="712"/>
      <c r="DO64" s="712"/>
      <c r="DP64" s="712"/>
      <c r="DQ64" s="712"/>
      <c r="DR64" s="712"/>
      <c r="DS64" s="712"/>
      <c r="DT64" s="712"/>
      <c r="DU64" s="712"/>
      <c r="DV64" s="712"/>
      <c r="DW64" s="712"/>
      <c r="DX64" s="712"/>
      <c r="DY64" s="712"/>
      <c r="DZ64" s="712"/>
      <c r="EA64" s="712"/>
      <c r="EB64" s="712"/>
      <c r="EC64" s="712"/>
      <c r="ED64" s="712"/>
      <c r="EE64" s="712"/>
      <c r="EF64" s="712"/>
      <c r="EG64" s="2036"/>
      <c r="EH64" s="2035"/>
      <c r="EI64" s="785"/>
      <c r="EJ64" s="712"/>
      <c r="EK64" s="712"/>
      <c r="EL64" s="712"/>
      <c r="EM64" s="712"/>
      <c r="EN64" s="712"/>
      <c r="EO64" s="712"/>
      <c r="EP64" s="712"/>
      <c r="EQ64" s="712"/>
      <c r="ER64" s="712"/>
      <c r="ES64" s="712"/>
      <c r="ET64" s="712"/>
      <c r="EU64" s="712"/>
      <c r="EV64" s="712"/>
      <c r="EW64" s="712"/>
      <c r="EX64" s="712"/>
      <c r="EY64" s="712"/>
      <c r="EZ64" s="712"/>
      <c r="FA64" s="712"/>
      <c r="FB64" s="712"/>
      <c r="FC64" s="712"/>
      <c r="FD64" s="2036"/>
      <c r="FE64" s="2035"/>
      <c r="FF64" s="785"/>
      <c r="FG64" s="712"/>
      <c r="FH64" s="712"/>
      <c r="FI64" s="712"/>
      <c r="FJ64" s="712"/>
      <c r="FK64" s="712"/>
      <c r="FL64" s="712"/>
      <c r="FM64" s="712"/>
      <c r="FN64" s="712"/>
      <c r="FO64" s="712"/>
      <c r="FP64" s="712"/>
      <c r="FQ64" s="712"/>
      <c r="FR64" s="712"/>
      <c r="FS64" s="712"/>
      <c r="FT64" s="712"/>
      <c r="FU64" s="712"/>
      <c r="FV64" s="712"/>
      <c r="FW64" s="712"/>
      <c r="FX64" s="712"/>
      <c r="FY64" s="712"/>
      <c r="FZ64" s="712"/>
      <c r="GA64" s="2036"/>
      <c r="GB64" s="2035"/>
      <c r="GC64" s="785"/>
      <c r="GD64" s="712"/>
      <c r="GE64" s="712"/>
      <c r="GF64" s="712"/>
      <c r="GG64" s="712"/>
      <c r="GH64" s="712"/>
      <c r="GI64" s="712"/>
      <c r="GJ64" s="712"/>
      <c r="GK64" s="712"/>
      <c r="GL64" s="712"/>
      <c r="GM64" s="712"/>
      <c r="GN64" s="712"/>
      <c r="GO64" s="712"/>
      <c r="GP64" s="712"/>
      <c r="GQ64" s="712"/>
      <c r="GR64" s="712"/>
      <c r="GS64" s="712"/>
      <c r="GT64" s="712"/>
      <c r="GU64" s="712"/>
      <c r="GV64" s="712"/>
      <c r="GW64" s="712"/>
      <c r="GX64" s="2036"/>
      <c r="GY64" s="2035"/>
      <c r="GZ64" s="785"/>
      <c r="HA64" s="712"/>
      <c r="HB64" s="712"/>
      <c r="HC64" s="712"/>
      <c r="HD64" s="712"/>
      <c r="HE64" s="712"/>
      <c r="HF64" s="712"/>
      <c r="HG64" s="712"/>
      <c r="HH64" s="712"/>
      <c r="HI64" s="712"/>
      <c r="HJ64" s="712"/>
      <c r="HK64" s="712"/>
      <c r="HL64" s="712"/>
      <c r="HM64" s="712"/>
      <c r="HN64" s="712"/>
      <c r="HO64" s="712"/>
      <c r="HP64" s="712"/>
      <c r="HQ64" s="712"/>
      <c r="HR64" s="712"/>
      <c r="HS64" s="712"/>
      <c r="HT64" s="712"/>
      <c r="HU64" s="2036"/>
      <c r="HV64" s="2035"/>
      <c r="HW64" s="785"/>
      <c r="HX64" s="712"/>
      <c r="HY64" s="712"/>
      <c r="HZ64" s="712"/>
      <c r="IA64" s="712"/>
      <c r="IB64" s="712"/>
      <c r="IC64" s="712"/>
      <c r="ID64" s="712"/>
      <c r="IE64" s="712"/>
      <c r="IF64" s="712"/>
      <c r="IG64" s="712"/>
      <c r="IH64" s="712"/>
      <c r="II64" s="712"/>
      <c r="IJ64" s="712"/>
      <c r="IK64" s="712"/>
      <c r="IL64" s="712"/>
      <c r="IM64" s="712"/>
      <c r="IN64" s="712"/>
      <c r="IO64" s="712"/>
      <c r="IP64" s="712"/>
      <c r="IQ64" s="712"/>
      <c r="IR64" s="2036"/>
      <c r="IS64" s="2035"/>
      <c r="IT64" s="785"/>
    </row>
    <row r="65" spans="1:254" ht="12.75" customHeight="1" x14ac:dyDescent="0.2">
      <c r="A65" s="2026" t="s">
        <v>1882</v>
      </c>
      <c r="B65" s="2029" t="s">
        <v>3771</v>
      </c>
      <c r="C65" s="1815" t="s">
        <v>3986</v>
      </c>
      <c r="D65" s="362">
        <v>16197.584000000001</v>
      </c>
      <c r="E65" s="362">
        <v>1369.6723999999999</v>
      </c>
      <c r="F65" s="362">
        <v>1162.576</v>
      </c>
      <c r="G65" s="362">
        <v>0</v>
      </c>
      <c r="H65" s="362">
        <v>0</v>
      </c>
      <c r="I65" s="362">
        <v>0</v>
      </c>
      <c r="J65" s="362">
        <v>0</v>
      </c>
      <c r="K65" s="362">
        <v>0</v>
      </c>
      <c r="L65" s="362">
        <v>1476.2268000000001</v>
      </c>
      <c r="M65" s="362">
        <v>1517.8598999999999</v>
      </c>
      <c r="N65" s="362">
        <v>0</v>
      </c>
      <c r="O65" s="362">
        <v>0</v>
      </c>
      <c r="P65" s="362">
        <v>0</v>
      </c>
      <c r="Q65" s="362">
        <v>0</v>
      </c>
      <c r="R65" s="362">
        <v>0</v>
      </c>
      <c r="S65" s="362">
        <v>0</v>
      </c>
      <c r="T65" s="362">
        <v>0</v>
      </c>
      <c r="U65" s="362">
        <v>21723.919100000003</v>
      </c>
      <c r="V65" s="1207"/>
      <c r="W65" s="2034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2036"/>
      <c r="AT65" s="2034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2036"/>
      <c r="BQ65" s="2034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2036"/>
      <c r="CN65" s="2034"/>
      <c r="CP65" s="368"/>
      <c r="CQ65" s="368"/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368"/>
      <c r="DD65" s="368"/>
      <c r="DE65" s="368"/>
      <c r="DF65" s="368"/>
      <c r="DG65" s="368"/>
      <c r="DH65" s="368"/>
      <c r="DI65" s="368"/>
      <c r="DJ65" s="2036"/>
      <c r="DK65" s="2034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B65" s="368"/>
      <c r="EC65" s="368"/>
      <c r="ED65" s="368"/>
      <c r="EE65" s="368"/>
      <c r="EF65" s="368"/>
      <c r="EG65" s="2036"/>
      <c r="EH65" s="2034"/>
      <c r="EJ65" s="368"/>
      <c r="EK65" s="368"/>
      <c r="EL65" s="368"/>
      <c r="EM65" s="368"/>
      <c r="EN65" s="368"/>
      <c r="EO65" s="368"/>
      <c r="EP65" s="368"/>
      <c r="EQ65" s="368"/>
      <c r="ER65" s="368"/>
      <c r="ES65" s="368"/>
      <c r="ET65" s="368"/>
      <c r="EU65" s="368"/>
      <c r="EV65" s="368"/>
      <c r="EW65" s="368"/>
      <c r="EX65" s="368"/>
      <c r="EY65" s="368"/>
      <c r="EZ65" s="368"/>
      <c r="FA65" s="368"/>
      <c r="FB65" s="368"/>
      <c r="FC65" s="368"/>
      <c r="FD65" s="2036"/>
      <c r="FE65" s="2034"/>
      <c r="FG65" s="368"/>
      <c r="FH65" s="368"/>
      <c r="FI65" s="368"/>
      <c r="FJ65" s="368"/>
      <c r="FK65" s="368"/>
      <c r="FL65" s="368"/>
      <c r="FM65" s="368"/>
      <c r="FN65" s="368"/>
      <c r="FO65" s="368"/>
      <c r="FP65" s="368"/>
      <c r="FQ65" s="368"/>
      <c r="FR65" s="368"/>
      <c r="FS65" s="368"/>
      <c r="FT65" s="368"/>
      <c r="FU65" s="368"/>
      <c r="FV65" s="368"/>
      <c r="FW65" s="368"/>
      <c r="FX65" s="368"/>
      <c r="FY65" s="368"/>
      <c r="FZ65" s="368"/>
      <c r="GA65" s="2036"/>
      <c r="GB65" s="2034"/>
      <c r="GD65" s="368"/>
      <c r="GE65" s="368"/>
      <c r="GF65" s="368"/>
      <c r="GG65" s="368"/>
      <c r="GH65" s="368"/>
      <c r="GI65" s="368"/>
      <c r="GJ65" s="368"/>
      <c r="GK65" s="368"/>
      <c r="GL65" s="368"/>
      <c r="GM65" s="368"/>
      <c r="GN65" s="368"/>
      <c r="GO65" s="368"/>
      <c r="GP65" s="368"/>
      <c r="GQ65" s="368"/>
      <c r="GR65" s="368"/>
      <c r="GS65" s="368"/>
      <c r="GT65" s="368"/>
      <c r="GU65" s="368"/>
      <c r="GV65" s="368"/>
      <c r="GW65" s="368"/>
      <c r="GX65" s="2036"/>
      <c r="GY65" s="2034"/>
      <c r="HA65" s="368"/>
      <c r="HB65" s="368"/>
      <c r="HC65" s="368"/>
      <c r="HD65" s="368"/>
      <c r="HE65" s="368"/>
      <c r="HF65" s="368"/>
      <c r="HG65" s="368"/>
      <c r="HH65" s="368"/>
      <c r="HI65" s="368"/>
      <c r="HJ65" s="368"/>
      <c r="HK65" s="368"/>
      <c r="HL65" s="368"/>
      <c r="HM65" s="368"/>
      <c r="HN65" s="368"/>
      <c r="HO65" s="368"/>
      <c r="HP65" s="368"/>
      <c r="HQ65" s="368"/>
      <c r="HR65" s="368"/>
      <c r="HS65" s="368"/>
      <c r="HT65" s="368"/>
      <c r="HU65" s="2036"/>
      <c r="HV65" s="2034"/>
      <c r="HX65" s="368"/>
      <c r="HY65" s="368"/>
      <c r="HZ65" s="368"/>
      <c r="IA65" s="368"/>
      <c r="IB65" s="368"/>
      <c r="IC65" s="368"/>
      <c r="ID65" s="368"/>
      <c r="IE65" s="368"/>
      <c r="IF65" s="368"/>
      <c r="IG65" s="368"/>
      <c r="IH65" s="368"/>
      <c r="II65" s="368"/>
      <c r="IJ65" s="368"/>
      <c r="IK65" s="368"/>
      <c r="IL65" s="368"/>
      <c r="IM65" s="368"/>
      <c r="IN65" s="368"/>
      <c r="IO65" s="368"/>
      <c r="IP65" s="368"/>
      <c r="IQ65" s="368"/>
      <c r="IR65" s="2036"/>
      <c r="IS65" s="2034"/>
    </row>
    <row r="66" spans="1:254" x14ac:dyDescent="0.2">
      <c r="A66" s="2027"/>
      <c r="B66" s="2030"/>
      <c r="C66" s="1206" t="s">
        <v>3987</v>
      </c>
      <c r="D66" s="366">
        <v>43791.565000000002</v>
      </c>
      <c r="E66" s="366">
        <v>3539.3612000000003</v>
      </c>
      <c r="F66" s="366">
        <v>2119.5652999999998</v>
      </c>
      <c r="G66" s="366">
        <v>0</v>
      </c>
      <c r="H66" s="366">
        <v>0</v>
      </c>
      <c r="I66" s="366">
        <v>0</v>
      </c>
      <c r="J66" s="366">
        <v>0</v>
      </c>
      <c r="K66" s="366">
        <v>0</v>
      </c>
      <c r="L66" s="366">
        <v>3783.6260000000002</v>
      </c>
      <c r="M66" s="366">
        <v>3578.5594000000001</v>
      </c>
      <c r="N66" s="366">
        <v>0</v>
      </c>
      <c r="O66" s="366">
        <v>0</v>
      </c>
      <c r="P66" s="366">
        <v>0</v>
      </c>
      <c r="Q66" s="366">
        <v>0</v>
      </c>
      <c r="R66" s="366">
        <v>0</v>
      </c>
      <c r="S66" s="366">
        <v>0</v>
      </c>
      <c r="T66" s="366">
        <v>0</v>
      </c>
      <c r="U66" s="366">
        <v>56812.676900000006</v>
      </c>
      <c r="V66" s="1207"/>
      <c r="W66" s="2035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2036"/>
      <c r="AT66" s="2035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2036"/>
      <c r="BQ66" s="2035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368"/>
      <c r="CL66" s="368"/>
      <c r="CM66" s="2036"/>
      <c r="CN66" s="2035"/>
      <c r="CP66" s="368"/>
      <c r="CQ66" s="368"/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368"/>
      <c r="DD66" s="368"/>
      <c r="DE66" s="368"/>
      <c r="DF66" s="368"/>
      <c r="DG66" s="368"/>
      <c r="DH66" s="368"/>
      <c r="DI66" s="368"/>
      <c r="DJ66" s="2036"/>
      <c r="DK66" s="2035"/>
      <c r="DM66" s="368"/>
      <c r="DN66" s="368"/>
      <c r="DO66" s="368"/>
      <c r="DP66" s="368"/>
      <c r="DQ66" s="368"/>
      <c r="DR66" s="368"/>
      <c r="DS66" s="368"/>
      <c r="DT66" s="368"/>
      <c r="DU66" s="368"/>
      <c r="DV66" s="368"/>
      <c r="DW66" s="368"/>
      <c r="DX66" s="368"/>
      <c r="DY66" s="368"/>
      <c r="DZ66" s="368"/>
      <c r="EA66" s="368"/>
      <c r="EB66" s="368"/>
      <c r="EC66" s="368"/>
      <c r="ED66" s="368"/>
      <c r="EE66" s="368"/>
      <c r="EF66" s="368"/>
      <c r="EG66" s="2036"/>
      <c r="EH66" s="2035"/>
      <c r="EJ66" s="368"/>
      <c r="EK66" s="368"/>
      <c r="EL66" s="368"/>
      <c r="EM66" s="368"/>
      <c r="EN66" s="368"/>
      <c r="EO66" s="368"/>
      <c r="EP66" s="368"/>
      <c r="EQ66" s="368"/>
      <c r="ER66" s="368"/>
      <c r="ES66" s="368"/>
      <c r="ET66" s="368"/>
      <c r="EU66" s="368"/>
      <c r="EV66" s="368"/>
      <c r="EW66" s="368"/>
      <c r="EX66" s="368"/>
      <c r="EY66" s="368"/>
      <c r="EZ66" s="368"/>
      <c r="FA66" s="368"/>
      <c r="FB66" s="368"/>
      <c r="FC66" s="368"/>
      <c r="FD66" s="2036"/>
      <c r="FE66" s="2035"/>
      <c r="FG66" s="368"/>
      <c r="FH66" s="368"/>
      <c r="FI66" s="368"/>
      <c r="FJ66" s="368"/>
      <c r="FK66" s="368"/>
      <c r="FL66" s="368"/>
      <c r="FM66" s="368"/>
      <c r="FN66" s="368"/>
      <c r="FO66" s="368"/>
      <c r="FP66" s="368"/>
      <c r="FQ66" s="368"/>
      <c r="FR66" s="368"/>
      <c r="FS66" s="368"/>
      <c r="FT66" s="368"/>
      <c r="FU66" s="368"/>
      <c r="FV66" s="368"/>
      <c r="FW66" s="368"/>
      <c r="FX66" s="368"/>
      <c r="FY66" s="368"/>
      <c r="FZ66" s="368"/>
      <c r="GA66" s="2036"/>
      <c r="GB66" s="2035"/>
      <c r="GD66" s="368"/>
      <c r="GE66" s="368"/>
      <c r="GF66" s="368"/>
      <c r="GG66" s="368"/>
      <c r="GH66" s="368"/>
      <c r="GI66" s="368"/>
      <c r="GJ66" s="368"/>
      <c r="GK66" s="368"/>
      <c r="GL66" s="368"/>
      <c r="GM66" s="368"/>
      <c r="GN66" s="368"/>
      <c r="GO66" s="368"/>
      <c r="GP66" s="368"/>
      <c r="GQ66" s="368"/>
      <c r="GR66" s="368"/>
      <c r="GS66" s="368"/>
      <c r="GT66" s="368"/>
      <c r="GU66" s="368"/>
      <c r="GV66" s="368"/>
      <c r="GW66" s="368"/>
      <c r="GX66" s="2036"/>
      <c r="GY66" s="2035"/>
      <c r="HA66" s="368"/>
      <c r="HB66" s="368"/>
      <c r="HC66" s="368"/>
      <c r="HD66" s="368"/>
      <c r="HE66" s="368"/>
      <c r="HF66" s="368"/>
      <c r="HG66" s="368"/>
      <c r="HH66" s="368"/>
      <c r="HI66" s="368"/>
      <c r="HJ66" s="368"/>
      <c r="HK66" s="368"/>
      <c r="HL66" s="368"/>
      <c r="HM66" s="368"/>
      <c r="HN66" s="368"/>
      <c r="HO66" s="368"/>
      <c r="HP66" s="368"/>
      <c r="HQ66" s="368"/>
      <c r="HR66" s="368"/>
      <c r="HS66" s="368"/>
      <c r="HT66" s="368"/>
      <c r="HU66" s="2036"/>
      <c r="HV66" s="2035"/>
      <c r="HX66" s="368"/>
      <c r="HY66" s="368"/>
      <c r="HZ66" s="368"/>
      <c r="IA66" s="368"/>
      <c r="IB66" s="368"/>
      <c r="IC66" s="368"/>
      <c r="ID66" s="368"/>
      <c r="IE66" s="368"/>
      <c r="IF66" s="368"/>
      <c r="IG66" s="368"/>
      <c r="IH66" s="368"/>
      <c r="II66" s="368"/>
      <c r="IJ66" s="368"/>
      <c r="IK66" s="368"/>
      <c r="IL66" s="368"/>
      <c r="IM66" s="368"/>
      <c r="IN66" s="368"/>
      <c r="IO66" s="368"/>
      <c r="IP66" s="368"/>
      <c r="IQ66" s="368"/>
      <c r="IR66" s="2036"/>
      <c r="IS66" s="2035"/>
    </row>
    <row r="67" spans="1:254" x14ac:dyDescent="0.2">
      <c r="A67" s="2027"/>
      <c r="B67" s="2031"/>
      <c r="C67" s="1816" t="s">
        <v>1489</v>
      </c>
      <c r="D67" s="1090">
        <v>59989.149000000005</v>
      </c>
      <c r="E67" s="1090">
        <v>4909.0336000000007</v>
      </c>
      <c r="F67" s="1090">
        <v>3282.1412999999998</v>
      </c>
      <c r="G67" s="1090">
        <v>0</v>
      </c>
      <c r="H67" s="1090">
        <v>0</v>
      </c>
      <c r="I67" s="1090">
        <v>0</v>
      </c>
      <c r="J67" s="1090">
        <v>0</v>
      </c>
      <c r="K67" s="1090">
        <v>0</v>
      </c>
      <c r="L67" s="1090">
        <v>5259.8528000000006</v>
      </c>
      <c r="M67" s="1090">
        <v>5096.4192999999996</v>
      </c>
      <c r="N67" s="1090">
        <v>0</v>
      </c>
      <c r="O67" s="1090">
        <v>0</v>
      </c>
      <c r="P67" s="1090">
        <v>0</v>
      </c>
      <c r="Q67" s="1090">
        <v>0</v>
      </c>
      <c r="R67" s="1090">
        <v>0</v>
      </c>
      <c r="S67" s="1090">
        <v>0</v>
      </c>
      <c r="T67" s="1090">
        <v>0</v>
      </c>
      <c r="U67" s="1090">
        <v>78536.596000000005</v>
      </c>
      <c r="V67" s="1207"/>
      <c r="W67" s="2035"/>
      <c r="X67" s="785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2036"/>
      <c r="AT67" s="2035"/>
      <c r="AU67" s="785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2036"/>
      <c r="BQ67" s="2035"/>
      <c r="BR67" s="785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2036"/>
      <c r="CN67" s="2035"/>
      <c r="CO67" s="785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  <c r="DD67" s="712"/>
      <c r="DE67" s="712"/>
      <c r="DF67" s="712"/>
      <c r="DG67" s="712"/>
      <c r="DH67" s="712"/>
      <c r="DI67" s="712"/>
      <c r="DJ67" s="2036"/>
      <c r="DK67" s="2035"/>
      <c r="DL67" s="785"/>
      <c r="DM67" s="712"/>
      <c r="DN67" s="712"/>
      <c r="DO67" s="712"/>
      <c r="DP67" s="712"/>
      <c r="DQ67" s="712"/>
      <c r="DR67" s="712"/>
      <c r="DS67" s="712"/>
      <c r="DT67" s="712"/>
      <c r="DU67" s="712"/>
      <c r="DV67" s="712"/>
      <c r="DW67" s="712"/>
      <c r="DX67" s="712"/>
      <c r="DY67" s="712"/>
      <c r="DZ67" s="712"/>
      <c r="EA67" s="712"/>
      <c r="EB67" s="712"/>
      <c r="EC67" s="712"/>
      <c r="ED67" s="712"/>
      <c r="EE67" s="712"/>
      <c r="EF67" s="712"/>
      <c r="EG67" s="2036"/>
      <c r="EH67" s="2035"/>
      <c r="EI67" s="785"/>
      <c r="EJ67" s="712"/>
      <c r="EK67" s="712"/>
      <c r="EL67" s="712"/>
      <c r="EM67" s="712"/>
      <c r="EN67" s="712"/>
      <c r="EO67" s="712"/>
      <c r="EP67" s="712"/>
      <c r="EQ67" s="712"/>
      <c r="ER67" s="712"/>
      <c r="ES67" s="712"/>
      <c r="ET67" s="712"/>
      <c r="EU67" s="712"/>
      <c r="EV67" s="712"/>
      <c r="EW67" s="712"/>
      <c r="EX67" s="712"/>
      <c r="EY67" s="712"/>
      <c r="EZ67" s="712"/>
      <c r="FA67" s="712"/>
      <c r="FB67" s="712"/>
      <c r="FC67" s="712"/>
      <c r="FD67" s="2036"/>
      <c r="FE67" s="2035"/>
      <c r="FF67" s="785"/>
      <c r="FG67" s="712"/>
      <c r="FH67" s="712"/>
      <c r="FI67" s="712"/>
      <c r="FJ67" s="712"/>
      <c r="FK67" s="712"/>
      <c r="FL67" s="712"/>
      <c r="FM67" s="712"/>
      <c r="FN67" s="712"/>
      <c r="FO67" s="712"/>
      <c r="FP67" s="712"/>
      <c r="FQ67" s="712"/>
      <c r="FR67" s="712"/>
      <c r="FS67" s="712"/>
      <c r="FT67" s="712"/>
      <c r="FU67" s="712"/>
      <c r="FV67" s="712"/>
      <c r="FW67" s="712"/>
      <c r="FX67" s="712"/>
      <c r="FY67" s="712"/>
      <c r="FZ67" s="712"/>
      <c r="GA67" s="2036"/>
      <c r="GB67" s="2035"/>
      <c r="GC67" s="785"/>
      <c r="GD67" s="712"/>
      <c r="GE67" s="712"/>
      <c r="GF67" s="712"/>
      <c r="GG67" s="712"/>
      <c r="GH67" s="712"/>
      <c r="GI67" s="712"/>
      <c r="GJ67" s="712"/>
      <c r="GK67" s="712"/>
      <c r="GL67" s="712"/>
      <c r="GM67" s="712"/>
      <c r="GN67" s="712"/>
      <c r="GO67" s="712"/>
      <c r="GP67" s="712"/>
      <c r="GQ67" s="712"/>
      <c r="GR67" s="712"/>
      <c r="GS67" s="712"/>
      <c r="GT67" s="712"/>
      <c r="GU67" s="712"/>
      <c r="GV67" s="712"/>
      <c r="GW67" s="712"/>
      <c r="GX67" s="2036"/>
      <c r="GY67" s="2035"/>
      <c r="GZ67" s="785"/>
      <c r="HA67" s="712"/>
      <c r="HB67" s="712"/>
      <c r="HC67" s="712"/>
      <c r="HD67" s="712"/>
      <c r="HE67" s="712"/>
      <c r="HF67" s="712"/>
      <c r="HG67" s="712"/>
      <c r="HH67" s="712"/>
      <c r="HI67" s="712"/>
      <c r="HJ67" s="712"/>
      <c r="HK67" s="712"/>
      <c r="HL67" s="712"/>
      <c r="HM67" s="712"/>
      <c r="HN67" s="712"/>
      <c r="HO67" s="712"/>
      <c r="HP67" s="712"/>
      <c r="HQ67" s="712"/>
      <c r="HR67" s="712"/>
      <c r="HS67" s="712"/>
      <c r="HT67" s="712"/>
      <c r="HU67" s="2036"/>
      <c r="HV67" s="2035"/>
      <c r="HW67" s="785"/>
      <c r="HX67" s="712"/>
      <c r="HY67" s="712"/>
      <c r="HZ67" s="712"/>
      <c r="IA67" s="712"/>
      <c r="IB67" s="712"/>
      <c r="IC67" s="712"/>
      <c r="ID67" s="712"/>
      <c r="IE67" s="712"/>
      <c r="IF67" s="712"/>
      <c r="IG67" s="712"/>
      <c r="IH67" s="712"/>
      <c r="II67" s="712"/>
      <c r="IJ67" s="712"/>
      <c r="IK67" s="712"/>
      <c r="IL67" s="712"/>
      <c r="IM67" s="712"/>
      <c r="IN67" s="712"/>
      <c r="IO67" s="712"/>
      <c r="IP67" s="712"/>
      <c r="IQ67" s="712"/>
      <c r="IR67" s="2036"/>
      <c r="IS67" s="2035"/>
      <c r="IT67" s="785"/>
    </row>
    <row r="68" spans="1:254" ht="12.75" customHeight="1" x14ac:dyDescent="0.2">
      <c r="A68" s="2027"/>
      <c r="B68" s="2032" t="s">
        <v>70</v>
      </c>
      <c r="C68" s="1206" t="s">
        <v>3988</v>
      </c>
      <c r="D68" s="366">
        <v>1431.0108</v>
      </c>
      <c r="E68" s="366">
        <v>0</v>
      </c>
      <c r="F68" s="366">
        <v>0</v>
      </c>
      <c r="G68" s="366">
        <v>0</v>
      </c>
      <c r="H68" s="366">
        <v>0</v>
      </c>
      <c r="I68" s="366">
        <v>0</v>
      </c>
      <c r="J68" s="366">
        <v>0</v>
      </c>
      <c r="K68" s="366">
        <v>0</v>
      </c>
      <c r="L68" s="366">
        <v>0</v>
      </c>
      <c r="M68" s="366">
        <v>0</v>
      </c>
      <c r="N68" s="366">
        <v>0</v>
      </c>
      <c r="O68" s="366">
        <v>0</v>
      </c>
      <c r="P68" s="366">
        <v>0</v>
      </c>
      <c r="Q68" s="366">
        <v>0</v>
      </c>
      <c r="R68" s="366">
        <v>0</v>
      </c>
      <c r="S68" s="366">
        <v>0</v>
      </c>
      <c r="T68" s="366">
        <v>0</v>
      </c>
      <c r="U68" s="366">
        <v>1431.0108</v>
      </c>
      <c r="V68" s="1207"/>
      <c r="W68" s="2034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2036"/>
      <c r="AT68" s="2034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2036"/>
      <c r="BQ68" s="2034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368"/>
      <c r="CL68" s="368"/>
      <c r="CM68" s="2036"/>
      <c r="CN68" s="2034"/>
      <c r="CP68" s="368"/>
      <c r="CQ68" s="368"/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368"/>
      <c r="DD68" s="368"/>
      <c r="DE68" s="368"/>
      <c r="DF68" s="368"/>
      <c r="DG68" s="368"/>
      <c r="DH68" s="368"/>
      <c r="DI68" s="368"/>
      <c r="DJ68" s="2036"/>
      <c r="DK68" s="2034"/>
      <c r="DM68" s="368"/>
      <c r="DN68" s="368"/>
      <c r="DO68" s="368"/>
      <c r="DP68" s="368"/>
      <c r="DQ68" s="368"/>
      <c r="DR68" s="368"/>
      <c r="DS68" s="368"/>
      <c r="DT68" s="368"/>
      <c r="DU68" s="368"/>
      <c r="DV68" s="368"/>
      <c r="DW68" s="368"/>
      <c r="DX68" s="368"/>
      <c r="DY68" s="368"/>
      <c r="DZ68" s="368"/>
      <c r="EA68" s="368"/>
      <c r="EB68" s="368"/>
      <c r="EC68" s="368"/>
      <c r="ED68" s="368"/>
      <c r="EE68" s="368"/>
      <c r="EF68" s="368"/>
      <c r="EG68" s="2036"/>
      <c r="EH68" s="2034"/>
      <c r="EJ68" s="368"/>
      <c r="EK68" s="368"/>
      <c r="EL68" s="368"/>
      <c r="EM68" s="368"/>
      <c r="EN68" s="368"/>
      <c r="EO68" s="368"/>
      <c r="EP68" s="368"/>
      <c r="EQ68" s="368"/>
      <c r="ER68" s="368"/>
      <c r="ES68" s="368"/>
      <c r="ET68" s="368"/>
      <c r="EU68" s="368"/>
      <c r="EV68" s="368"/>
      <c r="EW68" s="368"/>
      <c r="EX68" s="368"/>
      <c r="EY68" s="368"/>
      <c r="EZ68" s="368"/>
      <c r="FA68" s="368"/>
      <c r="FB68" s="368"/>
      <c r="FC68" s="368"/>
      <c r="FD68" s="2036"/>
      <c r="FE68" s="2034"/>
      <c r="FG68" s="368"/>
      <c r="FH68" s="368"/>
      <c r="FI68" s="368"/>
      <c r="FJ68" s="368"/>
      <c r="FK68" s="368"/>
      <c r="FL68" s="368"/>
      <c r="FM68" s="368"/>
      <c r="FN68" s="368"/>
      <c r="FO68" s="368"/>
      <c r="FP68" s="368"/>
      <c r="FQ68" s="368"/>
      <c r="FR68" s="368"/>
      <c r="FS68" s="368"/>
      <c r="FT68" s="368"/>
      <c r="FU68" s="368"/>
      <c r="FV68" s="368"/>
      <c r="FW68" s="368"/>
      <c r="FX68" s="368"/>
      <c r="FY68" s="368"/>
      <c r="FZ68" s="368"/>
      <c r="GA68" s="2036"/>
      <c r="GB68" s="2034"/>
      <c r="GD68" s="368"/>
      <c r="GE68" s="368"/>
      <c r="GF68" s="368"/>
      <c r="GG68" s="368"/>
      <c r="GH68" s="368"/>
      <c r="GI68" s="368"/>
      <c r="GJ68" s="368"/>
      <c r="GK68" s="368"/>
      <c r="GL68" s="368"/>
      <c r="GM68" s="368"/>
      <c r="GN68" s="368"/>
      <c r="GO68" s="368"/>
      <c r="GP68" s="368"/>
      <c r="GQ68" s="368"/>
      <c r="GR68" s="368"/>
      <c r="GS68" s="368"/>
      <c r="GT68" s="368"/>
      <c r="GU68" s="368"/>
      <c r="GV68" s="368"/>
      <c r="GW68" s="368"/>
      <c r="GX68" s="2036"/>
      <c r="GY68" s="2034"/>
      <c r="HA68" s="368"/>
      <c r="HB68" s="368"/>
      <c r="HC68" s="368"/>
      <c r="HD68" s="368"/>
      <c r="HE68" s="368"/>
      <c r="HF68" s="368"/>
      <c r="HG68" s="368"/>
      <c r="HH68" s="368"/>
      <c r="HI68" s="368"/>
      <c r="HJ68" s="368"/>
      <c r="HK68" s="368"/>
      <c r="HL68" s="368"/>
      <c r="HM68" s="368"/>
      <c r="HN68" s="368"/>
      <c r="HO68" s="368"/>
      <c r="HP68" s="368"/>
      <c r="HQ68" s="368"/>
      <c r="HR68" s="368"/>
      <c r="HS68" s="368"/>
      <c r="HT68" s="368"/>
      <c r="HU68" s="2036"/>
      <c r="HV68" s="2034"/>
      <c r="HX68" s="368"/>
      <c r="HY68" s="368"/>
      <c r="HZ68" s="368"/>
      <c r="IA68" s="368"/>
      <c r="IB68" s="368"/>
      <c r="IC68" s="368"/>
      <c r="ID68" s="368"/>
      <c r="IE68" s="368"/>
      <c r="IF68" s="368"/>
      <c r="IG68" s="368"/>
      <c r="IH68" s="368"/>
      <c r="II68" s="368"/>
      <c r="IJ68" s="368"/>
      <c r="IK68" s="368"/>
      <c r="IL68" s="368"/>
      <c r="IM68" s="368"/>
      <c r="IN68" s="368"/>
      <c r="IO68" s="368"/>
      <c r="IP68" s="368"/>
      <c r="IQ68" s="368"/>
      <c r="IR68" s="2036"/>
      <c r="IS68" s="2034"/>
    </row>
    <row r="69" spans="1:254" x14ac:dyDescent="0.2">
      <c r="A69" s="2027"/>
      <c r="B69" s="2030"/>
      <c r="C69" s="1206" t="s">
        <v>3989</v>
      </c>
      <c r="D69" s="366">
        <v>16751.562000000002</v>
      </c>
      <c r="E69" s="366">
        <v>92.885000000000005</v>
      </c>
      <c r="F69" s="366">
        <v>92.884240000000005</v>
      </c>
      <c r="G69" s="366">
        <v>0</v>
      </c>
      <c r="H69" s="366">
        <v>0</v>
      </c>
      <c r="I69" s="366">
        <v>0</v>
      </c>
      <c r="J69" s="366">
        <v>0</v>
      </c>
      <c r="K69" s="366">
        <v>0</v>
      </c>
      <c r="L69" s="366">
        <v>143.48424</v>
      </c>
      <c r="M69" s="366">
        <v>92.884240000000005</v>
      </c>
      <c r="N69" s="366">
        <v>0</v>
      </c>
      <c r="O69" s="366">
        <v>0</v>
      </c>
      <c r="P69" s="366">
        <v>0</v>
      </c>
      <c r="Q69" s="366">
        <v>0</v>
      </c>
      <c r="R69" s="366">
        <v>0</v>
      </c>
      <c r="S69" s="366">
        <v>0</v>
      </c>
      <c r="T69" s="366">
        <v>0</v>
      </c>
      <c r="U69" s="366">
        <v>17173.699720000001</v>
      </c>
      <c r="V69" s="1207"/>
      <c r="W69" s="2035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2036"/>
      <c r="AT69" s="2035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2036"/>
      <c r="BQ69" s="2035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368"/>
      <c r="CL69" s="368"/>
      <c r="CM69" s="2036"/>
      <c r="CN69" s="2035"/>
      <c r="CP69" s="368"/>
      <c r="CQ69" s="368"/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368"/>
      <c r="DD69" s="368"/>
      <c r="DE69" s="368"/>
      <c r="DF69" s="368"/>
      <c r="DG69" s="368"/>
      <c r="DH69" s="368"/>
      <c r="DI69" s="368"/>
      <c r="DJ69" s="2036"/>
      <c r="DK69" s="2035"/>
      <c r="DM69" s="368"/>
      <c r="DN69" s="368"/>
      <c r="DO69" s="368"/>
      <c r="DP69" s="368"/>
      <c r="DQ69" s="368"/>
      <c r="DR69" s="368"/>
      <c r="DS69" s="368"/>
      <c r="DT69" s="368"/>
      <c r="DU69" s="368"/>
      <c r="DV69" s="368"/>
      <c r="DW69" s="368"/>
      <c r="DX69" s="368"/>
      <c r="DY69" s="368"/>
      <c r="DZ69" s="368"/>
      <c r="EA69" s="368"/>
      <c r="EB69" s="368"/>
      <c r="EC69" s="368"/>
      <c r="ED69" s="368"/>
      <c r="EE69" s="368"/>
      <c r="EF69" s="368"/>
      <c r="EG69" s="2036"/>
      <c r="EH69" s="2035"/>
      <c r="EJ69" s="368"/>
      <c r="EK69" s="368"/>
      <c r="EL69" s="368"/>
      <c r="EM69" s="368"/>
      <c r="EN69" s="368"/>
      <c r="EO69" s="368"/>
      <c r="EP69" s="368"/>
      <c r="EQ69" s="368"/>
      <c r="ER69" s="368"/>
      <c r="ES69" s="368"/>
      <c r="ET69" s="368"/>
      <c r="EU69" s="368"/>
      <c r="EV69" s="368"/>
      <c r="EW69" s="368"/>
      <c r="EX69" s="368"/>
      <c r="EY69" s="368"/>
      <c r="EZ69" s="368"/>
      <c r="FA69" s="368"/>
      <c r="FB69" s="368"/>
      <c r="FC69" s="368"/>
      <c r="FD69" s="2036"/>
      <c r="FE69" s="2035"/>
      <c r="FG69" s="368"/>
      <c r="FH69" s="368"/>
      <c r="FI69" s="368"/>
      <c r="FJ69" s="368"/>
      <c r="FK69" s="368"/>
      <c r="FL69" s="368"/>
      <c r="FM69" s="368"/>
      <c r="FN69" s="368"/>
      <c r="FO69" s="368"/>
      <c r="FP69" s="368"/>
      <c r="FQ69" s="368"/>
      <c r="FR69" s="368"/>
      <c r="FS69" s="368"/>
      <c r="FT69" s="368"/>
      <c r="FU69" s="368"/>
      <c r="FV69" s="368"/>
      <c r="FW69" s="368"/>
      <c r="FX69" s="368"/>
      <c r="FY69" s="368"/>
      <c r="FZ69" s="368"/>
      <c r="GA69" s="2036"/>
      <c r="GB69" s="2035"/>
      <c r="GD69" s="368"/>
      <c r="GE69" s="368"/>
      <c r="GF69" s="368"/>
      <c r="GG69" s="368"/>
      <c r="GH69" s="368"/>
      <c r="GI69" s="368"/>
      <c r="GJ69" s="368"/>
      <c r="GK69" s="368"/>
      <c r="GL69" s="368"/>
      <c r="GM69" s="368"/>
      <c r="GN69" s="368"/>
      <c r="GO69" s="368"/>
      <c r="GP69" s="368"/>
      <c r="GQ69" s="368"/>
      <c r="GR69" s="368"/>
      <c r="GS69" s="368"/>
      <c r="GT69" s="368"/>
      <c r="GU69" s="368"/>
      <c r="GV69" s="368"/>
      <c r="GW69" s="368"/>
      <c r="GX69" s="2036"/>
      <c r="GY69" s="2035"/>
      <c r="HA69" s="368"/>
      <c r="HB69" s="368"/>
      <c r="HC69" s="368"/>
      <c r="HD69" s="368"/>
      <c r="HE69" s="368"/>
      <c r="HF69" s="368"/>
      <c r="HG69" s="368"/>
      <c r="HH69" s="368"/>
      <c r="HI69" s="368"/>
      <c r="HJ69" s="368"/>
      <c r="HK69" s="368"/>
      <c r="HL69" s="368"/>
      <c r="HM69" s="368"/>
      <c r="HN69" s="368"/>
      <c r="HO69" s="368"/>
      <c r="HP69" s="368"/>
      <c r="HQ69" s="368"/>
      <c r="HR69" s="368"/>
      <c r="HS69" s="368"/>
      <c r="HT69" s="368"/>
      <c r="HU69" s="2036"/>
      <c r="HV69" s="2035"/>
      <c r="HX69" s="368"/>
      <c r="HY69" s="368"/>
      <c r="HZ69" s="368"/>
      <c r="IA69" s="368"/>
      <c r="IB69" s="368"/>
      <c r="IC69" s="368"/>
      <c r="ID69" s="368"/>
      <c r="IE69" s="368"/>
      <c r="IF69" s="368"/>
      <c r="IG69" s="368"/>
      <c r="IH69" s="368"/>
      <c r="II69" s="368"/>
      <c r="IJ69" s="368"/>
      <c r="IK69" s="368"/>
      <c r="IL69" s="368"/>
      <c r="IM69" s="368"/>
      <c r="IN69" s="368"/>
      <c r="IO69" s="368"/>
      <c r="IP69" s="368"/>
      <c r="IQ69" s="368"/>
      <c r="IR69" s="2036"/>
      <c r="IS69" s="2035"/>
    </row>
    <row r="70" spans="1:254" x14ac:dyDescent="0.2">
      <c r="A70" s="2027"/>
      <c r="B70" s="2030"/>
      <c r="C70" s="1817" t="s">
        <v>3990</v>
      </c>
      <c r="D70" s="366">
        <v>20165.782999999999</v>
      </c>
      <c r="E70" s="366">
        <v>1268.4594</v>
      </c>
      <c r="F70" s="366">
        <v>624.64986999999996</v>
      </c>
      <c r="G70" s="366">
        <v>0</v>
      </c>
      <c r="H70" s="366">
        <v>0</v>
      </c>
      <c r="I70" s="366">
        <v>0</v>
      </c>
      <c r="J70" s="366">
        <v>0</v>
      </c>
      <c r="K70" s="366">
        <v>0</v>
      </c>
      <c r="L70" s="366">
        <v>1400.0928999999999</v>
      </c>
      <c r="M70" s="366">
        <v>1597.471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366">
        <v>0</v>
      </c>
      <c r="U70" s="366">
        <v>25056.456170000001</v>
      </c>
      <c r="V70" s="1207"/>
      <c r="W70" s="2035"/>
      <c r="X70" s="1091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2036"/>
      <c r="AT70" s="2035"/>
      <c r="AU70" s="1091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2036"/>
      <c r="BQ70" s="2035"/>
      <c r="BR70" s="1091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2036"/>
      <c r="CN70" s="2035"/>
      <c r="CO70" s="1091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2036"/>
      <c r="DK70" s="2035"/>
      <c r="DL70" s="1091"/>
      <c r="DM70" s="368"/>
      <c r="DN70" s="368"/>
      <c r="DO70" s="368"/>
      <c r="DP70" s="368"/>
      <c r="DQ70" s="368"/>
      <c r="DR70" s="368"/>
      <c r="DS70" s="368"/>
      <c r="DT70" s="368"/>
      <c r="DU70" s="368"/>
      <c r="DV70" s="368"/>
      <c r="DW70" s="368"/>
      <c r="DX70" s="368"/>
      <c r="DY70" s="368"/>
      <c r="DZ70" s="368"/>
      <c r="EA70" s="368"/>
      <c r="EB70" s="368"/>
      <c r="EC70" s="368"/>
      <c r="ED70" s="368"/>
      <c r="EE70" s="368"/>
      <c r="EF70" s="368"/>
      <c r="EG70" s="2036"/>
      <c r="EH70" s="2035"/>
      <c r="EI70" s="1091"/>
      <c r="EJ70" s="368"/>
      <c r="EK70" s="368"/>
      <c r="EL70" s="368"/>
      <c r="EM70" s="368"/>
      <c r="EN70" s="368"/>
      <c r="EO70" s="368"/>
      <c r="EP70" s="368"/>
      <c r="EQ70" s="368"/>
      <c r="ER70" s="368"/>
      <c r="ES70" s="368"/>
      <c r="ET70" s="368"/>
      <c r="EU70" s="368"/>
      <c r="EV70" s="368"/>
      <c r="EW70" s="368"/>
      <c r="EX70" s="368"/>
      <c r="EY70" s="368"/>
      <c r="EZ70" s="368"/>
      <c r="FA70" s="368"/>
      <c r="FB70" s="368"/>
      <c r="FC70" s="368"/>
      <c r="FD70" s="2036"/>
      <c r="FE70" s="2035"/>
      <c r="FF70" s="1091"/>
      <c r="FG70" s="368"/>
      <c r="FH70" s="368"/>
      <c r="FI70" s="368"/>
      <c r="FJ70" s="368"/>
      <c r="FK70" s="368"/>
      <c r="FL70" s="368"/>
      <c r="FM70" s="368"/>
      <c r="FN70" s="368"/>
      <c r="FO70" s="368"/>
      <c r="FP70" s="368"/>
      <c r="FQ70" s="368"/>
      <c r="FR70" s="368"/>
      <c r="FS70" s="368"/>
      <c r="FT70" s="368"/>
      <c r="FU70" s="368"/>
      <c r="FV70" s="368"/>
      <c r="FW70" s="368"/>
      <c r="FX70" s="368"/>
      <c r="FY70" s="368"/>
      <c r="FZ70" s="368"/>
      <c r="GA70" s="2036"/>
      <c r="GB70" s="2035"/>
      <c r="GC70" s="1091"/>
      <c r="GD70" s="368"/>
      <c r="GE70" s="368"/>
      <c r="GF70" s="368"/>
      <c r="GG70" s="368"/>
      <c r="GH70" s="368"/>
      <c r="GI70" s="368"/>
      <c r="GJ70" s="368"/>
      <c r="GK70" s="368"/>
      <c r="GL70" s="368"/>
      <c r="GM70" s="368"/>
      <c r="GN70" s="368"/>
      <c r="GO70" s="368"/>
      <c r="GP70" s="368"/>
      <c r="GQ70" s="368"/>
      <c r="GR70" s="368"/>
      <c r="GS70" s="368"/>
      <c r="GT70" s="368"/>
      <c r="GU70" s="368"/>
      <c r="GV70" s="368"/>
      <c r="GW70" s="368"/>
      <c r="GX70" s="2036"/>
      <c r="GY70" s="2035"/>
      <c r="GZ70" s="1091"/>
      <c r="HA70" s="368"/>
      <c r="HB70" s="368"/>
      <c r="HC70" s="368"/>
      <c r="HD70" s="368"/>
      <c r="HE70" s="368"/>
      <c r="HF70" s="368"/>
      <c r="HG70" s="368"/>
      <c r="HH70" s="368"/>
      <c r="HI70" s="368"/>
      <c r="HJ70" s="368"/>
      <c r="HK70" s="368"/>
      <c r="HL70" s="368"/>
      <c r="HM70" s="368"/>
      <c r="HN70" s="368"/>
      <c r="HO70" s="368"/>
      <c r="HP70" s="368"/>
      <c r="HQ70" s="368"/>
      <c r="HR70" s="368"/>
      <c r="HS70" s="368"/>
      <c r="HT70" s="368"/>
      <c r="HU70" s="2036"/>
      <c r="HV70" s="2035"/>
      <c r="HW70" s="1091"/>
      <c r="HX70" s="368"/>
      <c r="HY70" s="368"/>
      <c r="HZ70" s="368"/>
      <c r="IA70" s="368"/>
      <c r="IB70" s="368"/>
      <c r="IC70" s="368"/>
      <c r="ID70" s="368"/>
      <c r="IE70" s="368"/>
      <c r="IF70" s="368"/>
      <c r="IG70" s="368"/>
      <c r="IH70" s="368"/>
      <c r="II70" s="368"/>
      <c r="IJ70" s="368"/>
      <c r="IK70" s="368"/>
      <c r="IL70" s="368"/>
      <c r="IM70" s="368"/>
      <c r="IN70" s="368"/>
      <c r="IO70" s="368"/>
      <c r="IP70" s="368"/>
      <c r="IQ70" s="368"/>
      <c r="IR70" s="2036"/>
      <c r="IS70" s="2035"/>
      <c r="IT70" s="1091"/>
    </row>
    <row r="71" spans="1:254" x14ac:dyDescent="0.2">
      <c r="A71" s="2027"/>
      <c r="B71" s="2030"/>
      <c r="C71" s="1206" t="s">
        <v>71</v>
      </c>
      <c r="D71" s="366">
        <v>15532.994000000001</v>
      </c>
      <c r="E71" s="366">
        <v>3108.0533</v>
      </c>
      <c r="F71" s="366">
        <v>2241.2474999999999</v>
      </c>
      <c r="G71" s="366">
        <v>0</v>
      </c>
      <c r="H71" s="366">
        <v>0</v>
      </c>
      <c r="I71" s="366">
        <v>0</v>
      </c>
      <c r="J71" s="366">
        <v>0</v>
      </c>
      <c r="K71" s="366">
        <v>0</v>
      </c>
      <c r="L71" s="366">
        <v>3204.9166</v>
      </c>
      <c r="M71" s="366">
        <v>2894.7060999999999</v>
      </c>
      <c r="N71" s="366">
        <v>0</v>
      </c>
      <c r="O71" s="366">
        <v>0</v>
      </c>
      <c r="P71" s="366">
        <v>0</v>
      </c>
      <c r="Q71" s="366">
        <v>0</v>
      </c>
      <c r="R71" s="366">
        <v>0</v>
      </c>
      <c r="S71" s="366">
        <v>0</v>
      </c>
      <c r="T71" s="366">
        <v>0</v>
      </c>
      <c r="U71" s="366">
        <v>26981.917500000003</v>
      </c>
      <c r="V71" s="1207"/>
      <c r="W71" s="2035"/>
      <c r="Y71" s="368"/>
      <c r="Z71" s="368"/>
      <c r="AA71" s="368"/>
      <c r="AB71" s="368"/>
      <c r="AC71" s="368"/>
      <c r="AD71" s="368"/>
      <c r="AE71" s="368"/>
      <c r="AF71" s="368"/>
      <c r="AG71" s="368"/>
      <c r="AH71" s="368"/>
      <c r="AI71" s="368"/>
      <c r="AJ71" s="368"/>
      <c r="AK71" s="368"/>
      <c r="AL71" s="368"/>
      <c r="AM71" s="368"/>
      <c r="AN71" s="368"/>
      <c r="AO71" s="368"/>
      <c r="AP71" s="368"/>
      <c r="AQ71" s="368"/>
      <c r="AR71" s="368"/>
      <c r="AS71" s="2036"/>
      <c r="AT71" s="2035"/>
      <c r="AV71" s="368"/>
      <c r="AW71" s="368"/>
      <c r="AX71" s="368"/>
      <c r="AY71" s="368"/>
      <c r="AZ71" s="368"/>
      <c r="BA71" s="368"/>
      <c r="BB71" s="368"/>
      <c r="BC71" s="368"/>
      <c r="BD71" s="368"/>
      <c r="BE71" s="368"/>
      <c r="BF71" s="368"/>
      <c r="BG71" s="368"/>
      <c r="BH71" s="368"/>
      <c r="BI71" s="368"/>
      <c r="BJ71" s="368"/>
      <c r="BK71" s="368"/>
      <c r="BL71" s="368"/>
      <c r="BM71" s="368"/>
      <c r="BN71" s="368"/>
      <c r="BO71" s="368"/>
      <c r="BP71" s="2036"/>
      <c r="BQ71" s="2035"/>
      <c r="BS71" s="368"/>
      <c r="BT71" s="368"/>
      <c r="BU71" s="368"/>
      <c r="BV71" s="368"/>
      <c r="BW71" s="368"/>
      <c r="BX71" s="368"/>
      <c r="BY71" s="368"/>
      <c r="BZ71" s="368"/>
      <c r="CA71" s="368"/>
      <c r="CB71" s="368"/>
      <c r="CC71" s="368"/>
      <c r="CD71" s="368"/>
      <c r="CE71" s="368"/>
      <c r="CF71" s="368"/>
      <c r="CG71" s="368"/>
      <c r="CH71" s="368"/>
      <c r="CI71" s="368"/>
      <c r="CJ71" s="368"/>
      <c r="CK71" s="368"/>
      <c r="CL71" s="368"/>
      <c r="CM71" s="2036"/>
      <c r="CN71" s="2035"/>
      <c r="CP71" s="368"/>
      <c r="CQ71" s="368"/>
      <c r="CR71" s="368"/>
      <c r="CS71" s="368"/>
      <c r="CT71" s="368"/>
      <c r="CU71" s="368"/>
      <c r="CV71" s="368"/>
      <c r="CW71" s="368"/>
      <c r="CX71" s="368"/>
      <c r="CY71" s="368"/>
      <c r="CZ71" s="368"/>
      <c r="DA71" s="368"/>
      <c r="DB71" s="368"/>
      <c r="DC71" s="368"/>
      <c r="DD71" s="368"/>
      <c r="DE71" s="368"/>
      <c r="DF71" s="368"/>
      <c r="DG71" s="368"/>
      <c r="DH71" s="368"/>
      <c r="DI71" s="368"/>
      <c r="DJ71" s="2036"/>
      <c r="DK71" s="2035"/>
      <c r="DM71" s="368"/>
      <c r="DN71" s="368"/>
      <c r="DO71" s="368"/>
      <c r="DP71" s="368"/>
      <c r="DQ71" s="368"/>
      <c r="DR71" s="368"/>
      <c r="DS71" s="368"/>
      <c r="DT71" s="368"/>
      <c r="DU71" s="368"/>
      <c r="DV71" s="368"/>
      <c r="DW71" s="368"/>
      <c r="DX71" s="368"/>
      <c r="DY71" s="368"/>
      <c r="DZ71" s="368"/>
      <c r="EA71" s="368"/>
      <c r="EB71" s="368"/>
      <c r="EC71" s="368"/>
      <c r="ED71" s="368"/>
      <c r="EE71" s="368"/>
      <c r="EF71" s="368"/>
      <c r="EG71" s="2036"/>
      <c r="EH71" s="2035"/>
      <c r="EJ71" s="368"/>
      <c r="EK71" s="368"/>
      <c r="EL71" s="368"/>
      <c r="EM71" s="368"/>
      <c r="EN71" s="368"/>
      <c r="EO71" s="368"/>
      <c r="EP71" s="368"/>
      <c r="EQ71" s="368"/>
      <c r="ER71" s="368"/>
      <c r="ES71" s="368"/>
      <c r="ET71" s="368"/>
      <c r="EU71" s="368"/>
      <c r="EV71" s="368"/>
      <c r="EW71" s="368"/>
      <c r="EX71" s="368"/>
      <c r="EY71" s="368"/>
      <c r="EZ71" s="368"/>
      <c r="FA71" s="368"/>
      <c r="FB71" s="368"/>
      <c r="FC71" s="368"/>
      <c r="FD71" s="2036"/>
      <c r="FE71" s="2035"/>
      <c r="FG71" s="368"/>
      <c r="FH71" s="368"/>
      <c r="FI71" s="368"/>
      <c r="FJ71" s="368"/>
      <c r="FK71" s="368"/>
      <c r="FL71" s="368"/>
      <c r="FM71" s="368"/>
      <c r="FN71" s="368"/>
      <c r="FO71" s="368"/>
      <c r="FP71" s="368"/>
      <c r="FQ71" s="368"/>
      <c r="FR71" s="368"/>
      <c r="FS71" s="368"/>
      <c r="FT71" s="368"/>
      <c r="FU71" s="368"/>
      <c r="FV71" s="368"/>
      <c r="FW71" s="368"/>
      <c r="FX71" s="368"/>
      <c r="FY71" s="368"/>
      <c r="FZ71" s="368"/>
      <c r="GA71" s="2036"/>
      <c r="GB71" s="2035"/>
      <c r="GD71" s="368"/>
      <c r="GE71" s="368"/>
      <c r="GF71" s="368"/>
      <c r="GG71" s="368"/>
      <c r="GH71" s="368"/>
      <c r="GI71" s="368"/>
      <c r="GJ71" s="368"/>
      <c r="GK71" s="368"/>
      <c r="GL71" s="368"/>
      <c r="GM71" s="368"/>
      <c r="GN71" s="368"/>
      <c r="GO71" s="368"/>
      <c r="GP71" s="368"/>
      <c r="GQ71" s="368"/>
      <c r="GR71" s="368"/>
      <c r="GS71" s="368"/>
      <c r="GT71" s="368"/>
      <c r="GU71" s="368"/>
      <c r="GV71" s="368"/>
      <c r="GW71" s="368"/>
      <c r="GX71" s="2036"/>
      <c r="GY71" s="2035"/>
      <c r="HA71" s="368"/>
      <c r="HB71" s="368"/>
      <c r="HC71" s="368"/>
      <c r="HD71" s="368"/>
      <c r="HE71" s="368"/>
      <c r="HF71" s="368"/>
      <c r="HG71" s="368"/>
      <c r="HH71" s="368"/>
      <c r="HI71" s="368"/>
      <c r="HJ71" s="368"/>
      <c r="HK71" s="368"/>
      <c r="HL71" s="368"/>
      <c r="HM71" s="368"/>
      <c r="HN71" s="368"/>
      <c r="HO71" s="368"/>
      <c r="HP71" s="368"/>
      <c r="HQ71" s="368"/>
      <c r="HR71" s="368"/>
      <c r="HS71" s="368"/>
      <c r="HT71" s="368"/>
      <c r="HU71" s="2036"/>
      <c r="HV71" s="2035"/>
      <c r="HX71" s="368"/>
      <c r="HY71" s="368"/>
      <c r="HZ71" s="368"/>
      <c r="IA71" s="368"/>
      <c r="IB71" s="368"/>
      <c r="IC71" s="368"/>
      <c r="ID71" s="368"/>
      <c r="IE71" s="368"/>
      <c r="IF71" s="368"/>
      <c r="IG71" s="368"/>
      <c r="IH71" s="368"/>
      <c r="II71" s="368"/>
      <c r="IJ71" s="368"/>
      <c r="IK71" s="368"/>
      <c r="IL71" s="368"/>
      <c r="IM71" s="368"/>
      <c r="IN71" s="368"/>
      <c r="IO71" s="368"/>
      <c r="IP71" s="368"/>
      <c r="IQ71" s="368"/>
      <c r="IR71" s="2036"/>
      <c r="IS71" s="2035"/>
    </row>
    <row r="72" spans="1:254" x14ac:dyDescent="0.2">
      <c r="A72" s="2027"/>
      <c r="B72" s="2030"/>
      <c r="C72" s="1206" t="s">
        <v>72</v>
      </c>
      <c r="D72" s="366">
        <v>6107.7997000000005</v>
      </c>
      <c r="E72" s="366">
        <v>439.63643999999999</v>
      </c>
      <c r="F72" s="366">
        <v>323.35975999999999</v>
      </c>
      <c r="G72" s="366">
        <v>0</v>
      </c>
      <c r="H72" s="366">
        <v>0</v>
      </c>
      <c r="I72" s="366">
        <v>0</v>
      </c>
      <c r="J72" s="366">
        <v>0</v>
      </c>
      <c r="K72" s="366">
        <v>0</v>
      </c>
      <c r="L72" s="366">
        <v>511.35807</v>
      </c>
      <c r="M72" s="366">
        <v>511.35807</v>
      </c>
      <c r="N72" s="366">
        <v>0</v>
      </c>
      <c r="O72" s="366">
        <v>0</v>
      </c>
      <c r="P72" s="366">
        <v>0</v>
      </c>
      <c r="Q72" s="366">
        <v>0</v>
      </c>
      <c r="R72" s="366">
        <v>0</v>
      </c>
      <c r="S72" s="366">
        <v>0</v>
      </c>
      <c r="T72" s="366">
        <v>0</v>
      </c>
      <c r="U72" s="366">
        <v>7893.5120400000014</v>
      </c>
      <c r="V72" s="1207"/>
      <c r="W72" s="2035"/>
      <c r="Y72" s="368"/>
      <c r="Z72" s="368"/>
      <c r="AA72" s="368"/>
      <c r="AB72" s="368"/>
      <c r="AC72" s="368"/>
      <c r="AD72" s="368"/>
      <c r="AE72" s="368"/>
      <c r="AF72" s="368"/>
      <c r="AG72" s="368"/>
      <c r="AH72" s="368"/>
      <c r="AI72" s="368"/>
      <c r="AJ72" s="368"/>
      <c r="AK72" s="368"/>
      <c r="AL72" s="368"/>
      <c r="AM72" s="368"/>
      <c r="AN72" s="368"/>
      <c r="AO72" s="368"/>
      <c r="AP72" s="368"/>
      <c r="AQ72" s="368"/>
      <c r="AR72" s="368"/>
      <c r="AS72" s="2036"/>
      <c r="AT72" s="2035"/>
      <c r="AV72" s="368"/>
      <c r="AW72" s="368"/>
      <c r="AX72" s="368"/>
      <c r="AY72" s="368"/>
      <c r="AZ72" s="368"/>
      <c r="BA72" s="368"/>
      <c r="BB72" s="368"/>
      <c r="BC72" s="368"/>
      <c r="BD72" s="368"/>
      <c r="BE72" s="368"/>
      <c r="BF72" s="368"/>
      <c r="BG72" s="368"/>
      <c r="BH72" s="368"/>
      <c r="BI72" s="368"/>
      <c r="BJ72" s="368"/>
      <c r="BK72" s="368"/>
      <c r="BL72" s="368"/>
      <c r="BM72" s="368"/>
      <c r="BN72" s="368"/>
      <c r="BO72" s="368"/>
      <c r="BP72" s="2036"/>
      <c r="BQ72" s="2035"/>
      <c r="BS72" s="368"/>
      <c r="BT72" s="368"/>
      <c r="BU72" s="368"/>
      <c r="BV72" s="368"/>
      <c r="BW72" s="368"/>
      <c r="BX72" s="368"/>
      <c r="BY72" s="368"/>
      <c r="BZ72" s="368"/>
      <c r="CA72" s="368"/>
      <c r="CB72" s="368"/>
      <c r="CC72" s="368"/>
      <c r="CD72" s="368"/>
      <c r="CE72" s="368"/>
      <c r="CF72" s="368"/>
      <c r="CG72" s="368"/>
      <c r="CH72" s="368"/>
      <c r="CI72" s="368"/>
      <c r="CJ72" s="368"/>
      <c r="CK72" s="368"/>
      <c r="CL72" s="368"/>
      <c r="CM72" s="2036"/>
      <c r="CN72" s="2035"/>
      <c r="CP72" s="368"/>
      <c r="CQ72" s="368"/>
      <c r="CR72" s="368"/>
      <c r="CS72" s="368"/>
      <c r="CT72" s="368"/>
      <c r="CU72" s="368"/>
      <c r="CV72" s="368"/>
      <c r="CW72" s="368"/>
      <c r="CX72" s="368"/>
      <c r="CY72" s="368"/>
      <c r="CZ72" s="368"/>
      <c r="DA72" s="368"/>
      <c r="DB72" s="368"/>
      <c r="DC72" s="368"/>
      <c r="DD72" s="368"/>
      <c r="DE72" s="368"/>
      <c r="DF72" s="368"/>
      <c r="DG72" s="368"/>
      <c r="DH72" s="368"/>
      <c r="DI72" s="368"/>
      <c r="DJ72" s="2036"/>
      <c r="DK72" s="2035"/>
      <c r="DM72" s="368"/>
      <c r="DN72" s="368"/>
      <c r="DO72" s="368"/>
      <c r="DP72" s="368"/>
      <c r="DQ72" s="368"/>
      <c r="DR72" s="368"/>
      <c r="DS72" s="368"/>
      <c r="DT72" s="368"/>
      <c r="DU72" s="368"/>
      <c r="DV72" s="368"/>
      <c r="DW72" s="368"/>
      <c r="DX72" s="368"/>
      <c r="DY72" s="368"/>
      <c r="DZ72" s="368"/>
      <c r="EA72" s="368"/>
      <c r="EB72" s="368"/>
      <c r="EC72" s="368"/>
      <c r="ED72" s="368"/>
      <c r="EE72" s="368"/>
      <c r="EF72" s="368"/>
      <c r="EG72" s="2036"/>
      <c r="EH72" s="2035"/>
      <c r="EJ72" s="368"/>
      <c r="EK72" s="368"/>
      <c r="EL72" s="368"/>
      <c r="EM72" s="368"/>
      <c r="EN72" s="368"/>
      <c r="EO72" s="368"/>
      <c r="EP72" s="368"/>
      <c r="EQ72" s="368"/>
      <c r="ER72" s="368"/>
      <c r="ES72" s="368"/>
      <c r="ET72" s="368"/>
      <c r="EU72" s="368"/>
      <c r="EV72" s="368"/>
      <c r="EW72" s="368"/>
      <c r="EX72" s="368"/>
      <c r="EY72" s="368"/>
      <c r="EZ72" s="368"/>
      <c r="FA72" s="368"/>
      <c r="FB72" s="368"/>
      <c r="FC72" s="368"/>
      <c r="FD72" s="2036"/>
      <c r="FE72" s="2035"/>
      <c r="FG72" s="368"/>
      <c r="FH72" s="368"/>
      <c r="FI72" s="368"/>
      <c r="FJ72" s="368"/>
      <c r="FK72" s="368"/>
      <c r="FL72" s="368"/>
      <c r="FM72" s="368"/>
      <c r="FN72" s="368"/>
      <c r="FO72" s="368"/>
      <c r="FP72" s="368"/>
      <c r="FQ72" s="368"/>
      <c r="FR72" s="368"/>
      <c r="FS72" s="368"/>
      <c r="FT72" s="368"/>
      <c r="FU72" s="368"/>
      <c r="FV72" s="368"/>
      <c r="FW72" s="368"/>
      <c r="FX72" s="368"/>
      <c r="FY72" s="368"/>
      <c r="FZ72" s="368"/>
      <c r="GA72" s="2036"/>
      <c r="GB72" s="2035"/>
      <c r="GD72" s="368"/>
      <c r="GE72" s="368"/>
      <c r="GF72" s="368"/>
      <c r="GG72" s="368"/>
      <c r="GH72" s="368"/>
      <c r="GI72" s="368"/>
      <c r="GJ72" s="368"/>
      <c r="GK72" s="368"/>
      <c r="GL72" s="368"/>
      <c r="GM72" s="368"/>
      <c r="GN72" s="368"/>
      <c r="GO72" s="368"/>
      <c r="GP72" s="368"/>
      <c r="GQ72" s="368"/>
      <c r="GR72" s="368"/>
      <c r="GS72" s="368"/>
      <c r="GT72" s="368"/>
      <c r="GU72" s="368"/>
      <c r="GV72" s="368"/>
      <c r="GW72" s="368"/>
      <c r="GX72" s="2036"/>
      <c r="GY72" s="2035"/>
      <c r="HA72" s="368"/>
      <c r="HB72" s="368"/>
      <c r="HC72" s="368"/>
      <c r="HD72" s="368"/>
      <c r="HE72" s="368"/>
      <c r="HF72" s="368"/>
      <c r="HG72" s="368"/>
      <c r="HH72" s="368"/>
      <c r="HI72" s="368"/>
      <c r="HJ72" s="368"/>
      <c r="HK72" s="368"/>
      <c r="HL72" s="368"/>
      <c r="HM72" s="368"/>
      <c r="HN72" s="368"/>
      <c r="HO72" s="368"/>
      <c r="HP72" s="368"/>
      <c r="HQ72" s="368"/>
      <c r="HR72" s="368"/>
      <c r="HS72" s="368"/>
      <c r="HT72" s="368"/>
      <c r="HU72" s="2036"/>
      <c r="HV72" s="2035"/>
      <c r="HX72" s="368"/>
      <c r="HY72" s="368"/>
      <c r="HZ72" s="368"/>
      <c r="IA72" s="368"/>
      <c r="IB72" s="368"/>
      <c r="IC72" s="368"/>
      <c r="ID72" s="368"/>
      <c r="IE72" s="368"/>
      <c r="IF72" s="368"/>
      <c r="IG72" s="368"/>
      <c r="IH72" s="368"/>
      <c r="II72" s="368"/>
      <c r="IJ72" s="368"/>
      <c r="IK72" s="368"/>
      <c r="IL72" s="368"/>
      <c r="IM72" s="368"/>
      <c r="IN72" s="368"/>
      <c r="IO72" s="368"/>
      <c r="IP72" s="368"/>
      <c r="IQ72" s="368"/>
      <c r="IR72" s="2036"/>
      <c r="IS72" s="2035"/>
    </row>
    <row r="73" spans="1:254" ht="14.25" thickBot="1" x14ac:dyDescent="0.25">
      <c r="A73" s="2028"/>
      <c r="B73" s="2033"/>
      <c r="C73" s="1818" t="s">
        <v>3991</v>
      </c>
      <c r="D73" s="710">
        <v>59989.149500000007</v>
      </c>
      <c r="E73" s="710">
        <v>4909.0341399999998</v>
      </c>
      <c r="F73" s="710">
        <v>3282.1413699999998</v>
      </c>
      <c r="G73" s="710">
        <v>0</v>
      </c>
      <c r="H73" s="710">
        <v>0</v>
      </c>
      <c r="I73" s="710">
        <v>0</v>
      </c>
      <c r="J73" s="710">
        <v>0</v>
      </c>
      <c r="K73" s="710">
        <v>0</v>
      </c>
      <c r="L73" s="710">
        <v>5259.8518100000001</v>
      </c>
      <c r="M73" s="710">
        <v>5096.4194100000004</v>
      </c>
      <c r="N73" s="710">
        <v>0</v>
      </c>
      <c r="O73" s="710">
        <v>0</v>
      </c>
      <c r="P73" s="710">
        <v>0</v>
      </c>
      <c r="Q73" s="710">
        <v>0</v>
      </c>
      <c r="R73" s="710">
        <v>0</v>
      </c>
      <c r="S73" s="710">
        <v>0</v>
      </c>
      <c r="T73" s="710">
        <v>0</v>
      </c>
      <c r="U73" s="710">
        <v>78536.596229999996</v>
      </c>
      <c r="V73" s="788"/>
      <c r="W73" s="2035"/>
      <c r="X73" s="785"/>
      <c r="Y73" s="712"/>
      <c r="Z73" s="712"/>
      <c r="AA73" s="712"/>
      <c r="AB73" s="712"/>
      <c r="AC73" s="712"/>
      <c r="AD73" s="712"/>
      <c r="AE73" s="712"/>
      <c r="AF73" s="712"/>
      <c r="AG73" s="712"/>
      <c r="AH73" s="712"/>
      <c r="AI73" s="712"/>
      <c r="AJ73" s="712"/>
      <c r="AK73" s="712"/>
      <c r="AL73" s="712"/>
      <c r="AM73" s="712"/>
      <c r="AN73" s="712"/>
      <c r="AO73" s="712"/>
      <c r="AP73" s="712"/>
      <c r="AQ73" s="712"/>
      <c r="AR73" s="712"/>
      <c r="AS73" s="2036"/>
      <c r="AT73" s="2035"/>
      <c r="AU73" s="785"/>
      <c r="AV73" s="712"/>
      <c r="AW73" s="712"/>
      <c r="AX73" s="712"/>
      <c r="AY73" s="712"/>
      <c r="AZ73" s="712"/>
      <c r="BA73" s="712"/>
      <c r="BB73" s="712"/>
      <c r="BC73" s="712"/>
      <c r="BD73" s="712"/>
      <c r="BE73" s="712"/>
      <c r="BF73" s="712"/>
      <c r="BG73" s="712"/>
      <c r="BH73" s="712"/>
      <c r="BI73" s="712"/>
      <c r="BJ73" s="712"/>
      <c r="BK73" s="712"/>
      <c r="BL73" s="712"/>
      <c r="BM73" s="712"/>
      <c r="BN73" s="712"/>
      <c r="BO73" s="712"/>
      <c r="BP73" s="2036"/>
      <c r="BQ73" s="2035"/>
      <c r="BR73" s="785"/>
      <c r="BS73" s="712"/>
      <c r="BT73" s="712"/>
      <c r="BU73" s="712"/>
      <c r="BV73" s="712"/>
      <c r="BW73" s="712"/>
      <c r="BX73" s="712"/>
      <c r="BY73" s="712"/>
      <c r="BZ73" s="712"/>
      <c r="CA73" s="712"/>
      <c r="CB73" s="712"/>
      <c r="CC73" s="712"/>
      <c r="CD73" s="712"/>
      <c r="CE73" s="712"/>
      <c r="CF73" s="712"/>
      <c r="CG73" s="712"/>
      <c r="CH73" s="712"/>
      <c r="CI73" s="712"/>
      <c r="CJ73" s="712"/>
      <c r="CK73" s="712"/>
      <c r="CL73" s="712"/>
      <c r="CM73" s="2036"/>
      <c r="CN73" s="2035"/>
      <c r="CO73" s="785"/>
      <c r="CP73" s="712"/>
      <c r="CQ73" s="712"/>
      <c r="CR73" s="712"/>
      <c r="CS73" s="712"/>
      <c r="CT73" s="712"/>
      <c r="CU73" s="712"/>
      <c r="CV73" s="712"/>
      <c r="CW73" s="712"/>
      <c r="CX73" s="712"/>
      <c r="CY73" s="712"/>
      <c r="CZ73" s="712"/>
      <c r="DA73" s="712"/>
      <c r="DB73" s="712"/>
      <c r="DC73" s="712"/>
      <c r="DD73" s="712"/>
      <c r="DE73" s="712"/>
      <c r="DF73" s="712"/>
      <c r="DG73" s="712"/>
      <c r="DH73" s="712"/>
      <c r="DI73" s="712"/>
      <c r="DJ73" s="2036"/>
      <c r="DK73" s="2035"/>
      <c r="DL73" s="785"/>
      <c r="DM73" s="712"/>
      <c r="DN73" s="712"/>
      <c r="DO73" s="712"/>
      <c r="DP73" s="712"/>
      <c r="DQ73" s="712"/>
      <c r="DR73" s="712"/>
      <c r="DS73" s="712"/>
      <c r="DT73" s="712"/>
      <c r="DU73" s="712"/>
      <c r="DV73" s="712"/>
      <c r="DW73" s="712"/>
      <c r="DX73" s="712"/>
      <c r="DY73" s="712"/>
      <c r="DZ73" s="712"/>
      <c r="EA73" s="712"/>
      <c r="EB73" s="712"/>
      <c r="EC73" s="712"/>
      <c r="ED73" s="712"/>
      <c r="EE73" s="712"/>
      <c r="EF73" s="712"/>
      <c r="EG73" s="2036"/>
      <c r="EH73" s="2035"/>
      <c r="EI73" s="785"/>
      <c r="EJ73" s="712"/>
      <c r="EK73" s="712"/>
      <c r="EL73" s="712"/>
      <c r="EM73" s="712"/>
      <c r="EN73" s="712"/>
      <c r="EO73" s="712"/>
      <c r="EP73" s="712"/>
      <c r="EQ73" s="712"/>
      <c r="ER73" s="712"/>
      <c r="ES73" s="712"/>
      <c r="ET73" s="712"/>
      <c r="EU73" s="712"/>
      <c r="EV73" s="712"/>
      <c r="EW73" s="712"/>
      <c r="EX73" s="712"/>
      <c r="EY73" s="712"/>
      <c r="EZ73" s="712"/>
      <c r="FA73" s="712"/>
      <c r="FB73" s="712"/>
      <c r="FC73" s="712"/>
      <c r="FD73" s="2036"/>
      <c r="FE73" s="2035"/>
      <c r="FF73" s="785"/>
      <c r="FG73" s="712"/>
      <c r="FH73" s="712"/>
      <c r="FI73" s="712"/>
      <c r="FJ73" s="712"/>
      <c r="FK73" s="712"/>
      <c r="FL73" s="712"/>
      <c r="FM73" s="712"/>
      <c r="FN73" s="712"/>
      <c r="FO73" s="712"/>
      <c r="FP73" s="712"/>
      <c r="FQ73" s="712"/>
      <c r="FR73" s="712"/>
      <c r="FS73" s="712"/>
      <c r="FT73" s="712"/>
      <c r="FU73" s="712"/>
      <c r="FV73" s="712"/>
      <c r="FW73" s="712"/>
      <c r="FX73" s="712"/>
      <c r="FY73" s="712"/>
      <c r="FZ73" s="712"/>
      <c r="GA73" s="2036"/>
      <c r="GB73" s="2035"/>
      <c r="GC73" s="785"/>
      <c r="GD73" s="712"/>
      <c r="GE73" s="712"/>
      <c r="GF73" s="712"/>
      <c r="GG73" s="712"/>
      <c r="GH73" s="712"/>
      <c r="GI73" s="712"/>
      <c r="GJ73" s="712"/>
      <c r="GK73" s="712"/>
      <c r="GL73" s="712"/>
      <c r="GM73" s="712"/>
      <c r="GN73" s="712"/>
      <c r="GO73" s="712"/>
      <c r="GP73" s="712"/>
      <c r="GQ73" s="712"/>
      <c r="GR73" s="712"/>
      <c r="GS73" s="712"/>
      <c r="GT73" s="712"/>
      <c r="GU73" s="712"/>
      <c r="GV73" s="712"/>
      <c r="GW73" s="712"/>
      <c r="GX73" s="2036"/>
      <c r="GY73" s="2035"/>
      <c r="GZ73" s="785"/>
      <c r="HA73" s="712"/>
      <c r="HB73" s="712"/>
      <c r="HC73" s="712"/>
      <c r="HD73" s="712"/>
      <c r="HE73" s="712"/>
      <c r="HF73" s="712"/>
      <c r="HG73" s="712"/>
      <c r="HH73" s="712"/>
      <c r="HI73" s="712"/>
      <c r="HJ73" s="712"/>
      <c r="HK73" s="712"/>
      <c r="HL73" s="712"/>
      <c r="HM73" s="712"/>
      <c r="HN73" s="712"/>
      <c r="HO73" s="712"/>
      <c r="HP73" s="712"/>
      <c r="HQ73" s="712"/>
      <c r="HR73" s="712"/>
      <c r="HS73" s="712"/>
      <c r="HT73" s="712"/>
      <c r="HU73" s="2036"/>
      <c r="HV73" s="2035"/>
      <c r="HW73" s="785"/>
      <c r="HX73" s="712"/>
      <c r="HY73" s="712"/>
      <c r="HZ73" s="712"/>
      <c r="IA73" s="712"/>
      <c r="IB73" s="712"/>
      <c r="IC73" s="712"/>
      <c r="ID73" s="712"/>
      <c r="IE73" s="712"/>
      <c r="IF73" s="712"/>
      <c r="IG73" s="712"/>
      <c r="IH73" s="712"/>
      <c r="II73" s="712"/>
      <c r="IJ73" s="712"/>
      <c r="IK73" s="712"/>
      <c r="IL73" s="712"/>
      <c r="IM73" s="712"/>
      <c r="IN73" s="712"/>
      <c r="IO73" s="712"/>
      <c r="IP73" s="712"/>
      <c r="IQ73" s="712"/>
      <c r="IR73" s="2036"/>
      <c r="IS73" s="2035"/>
      <c r="IT73" s="785"/>
    </row>
    <row r="74" spans="1:254" ht="12.75" customHeight="1" x14ac:dyDescent="0.2">
      <c r="A74" s="2026" t="s">
        <v>1754</v>
      </c>
      <c r="B74" s="2029" t="s">
        <v>3771</v>
      </c>
      <c r="C74" s="1815" t="s">
        <v>3986</v>
      </c>
      <c r="D74" s="362">
        <v>4440713.8216765244</v>
      </c>
      <c r="E74" s="362">
        <v>0</v>
      </c>
      <c r="F74" s="362">
        <v>0</v>
      </c>
      <c r="G74" s="362">
        <v>0</v>
      </c>
      <c r="H74" s="362">
        <v>90.225850000000008</v>
      </c>
      <c r="I74" s="362">
        <v>0</v>
      </c>
      <c r="J74" s="362">
        <v>19542.325486339225</v>
      </c>
      <c r="K74" s="362">
        <v>19542.325486339225</v>
      </c>
      <c r="L74" s="362">
        <v>0</v>
      </c>
      <c r="M74" s="362">
        <v>0</v>
      </c>
      <c r="N74" s="362">
        <v>0</v>
      </c>
      <c r="O74" s="362">
        <v>0</v>
      </c>
      <c r="P74" s="362">
        <v>0</v>
      </c>
      <c r="Q74" s="362">
        <v>0</v>
      </c>
      <c r="R74" s="362">
        <v>0</v>
      </c>
      <c r="S74" s="362">
        <v>0</v>
      </c>
      <c r="T74" s="362">
        <v>0</v>
      </c>
      <c r="U74" s="362">
        <v>4479888.6984992037</v>
      </c>
      <c r="V74" s="1207"/>
      <c r="W74" s="2034"/>
      <c r="Y74" s="368"/>
      <c r="Z74" s="368"/>
      <c r="AA74" s="368"/>
      <c r="AB74" s="368"/>
      <c r="AC74" s="368"/>
      <c r="AD74" s="368"/>
      <c r="AE74" s="368"/>
      <c r="AF74" s="368"/>
      <c r="AG74" s="368"/>
      <c r="AH74" s="368"/>
      <c r="AI74" s="368"/>
      <c r="AJ74" s="368"/>
      <c r="AK74" s="368"/>
      <c r="AL74" s="368"/>
      <c r="AM74" s="368"/>
      <c r="AN74" s="368"/>
      <c r="AO74" s="368"/>
      <c r="AP74" s="368"/>
      <c r="AQ74" s="368"/>
      <c r="AR74" s="368"/>
      <c r="AS74" s="2036"/>
      <c r="AT74" s="2034"/>
      <c r="AV74" s="368"/>
      <c r="AW74" s="368"/>
      <c r="AX74" s="368"/>
      <c r="AY74" s="368"/>
      <c r="AZ74" s="368"/>
      <c r="BA74" s="368"/>
      <c r="BB74" s="368"/>
      <c r="BC74" s="368"/>
      <c r="BD74" s="368"/>
      <c r="BE74" s="368"/>
      <c r="BF74" s="368"/>
      <c r="BG74" s="368"/>
      <c r="BH74" s="368"/>
      <c r="BI74" s="368"/>
      <c r="BJ74" s="368"/>
      <c r="BK74" s="368"/>
      <c r="BL74" s="368"/>
      <c r="BM74" s="368"/>
      <c r="BN74" s="368"/>
      <c r="BO74" s="368"/>
      <c r="BP74" s="2036"/>
      <c r="BQ74" s="2034"/>
      <c r="BS74" s="368"/>
      <c r="BT74" s="368"/>
      <c r="BU74" s="368"/>
      <c r="BV74" s="368"/>
      <c r="BW74" s="368"/>
      <c r="BX74" s="368"/>
      <c r="BY74" s="368"/>
      <c r="BZ74" s="368"/>
      <c r="CA74" s="368"/>
      <c r="CB74" s="368"/>
      <c r="CC74" s="368"/>
      <c r="CD74" s="368"/>
      <c r="CE74" s="368"/>
      <c r="CF74" s="368"/>
      <c r="CG74" s="368"/>
      <c r="CH74" s="368"/>
      <c r="CI74" s="368"/>
      <c r="CJ74" s="368"/>
      <c r="CK74" s="368"/>
      <c r="CL74" s="368"/>
      <c r="CM74" s="2036"/>
      <c r="CN74" s="2034"/>
      <c r="CP74" s="368"/>
      <c r="CQ74" s="368"/>
      <c r="CR74" s="368"/>
      <c r="CS74" s="368"/>
      <c r="CT74" s="368"/>
      <c r="CU74" s="368"/>
      <c r="CV74" s="368"/>
      <c r="CW74" s="368"/>
      <c r="CX74" s="368"/>
      <c r="CY74" s="368"/>
      <c r="CZ74" s="368"/>
      <c r="DA74" s="368"/>
      <c r="DB74" s="368"/>
      <c r="DC74" s="368"/>
      <c r="DD74" s="368"/>
      <c r="DE74" s="368"/>
      <c r="DF74" s="368"/>
      <c r="DG74" s="368"/>
      <c r="DH74" s="368"/>
      <c r="DI74" s="368"/>
      <c r="DJ74" s="2036"/>
      <c r="DK74" s="2034"/>
      <c r="DM74" s="368"/>
      <c r="DN74" s="368"/>
      <c r="DO74" s="368"/>
      <c r="DP74" s="368"/>
      <c r="DQ74" s="368"/>
      <c r="DR74" s="368"/>
      <c r="DS74" s="368"/>
      <c r="DT74" s="368"/>
      <c r="DU74" s="368"/>
      <c r="DV74" s="368"/>
      <c r="DW74" s="368"/>
      <c r="DX74" s="368"/>
      <c r="DY74" s="368"/>
      <c r="DZ74" s="368"/>
      <c r="EA74" s="368"/>
      <c r="EB74" s="368"/>
      <c r="EC74" s="368"/>
      <c r="ED74" s="368"/>
      <c r="EE74" s="368"/>
      <c r="EF74" s="368"/>
      <c r="EG74" s="2036"/>
      <c r="EH74" s="2034"/>
      <c r="EJ74" s="368"/>
      <c r="EK74" s="368"/>
      <c r="EL74" s="368"/>
      <c r="EM74" s="368"/>
      <c r="EN74" s="368"/>
      <c r="EO74" s="368"/>
      <c r="EP74" s="368"/>
      <c r="EQ74" s="368"/>
      <c r="ER74" s="368"/>
      <c r="ES74" s="368"/>
      <c r="ET74" s="368"/>
      <c r="EU74" s="368"/>
      <c r="EV74" s="368"/>
      <c r="EW74" s="368"/>
      <c r="EX74" s="368"/>
      <c r="EY74" s="368"/>
      <c r="EZ74" s="368"/>
      <c r="FA74" s="368"/>
      <c r="FB74" s="368"/>
      <c r="FC74" s="368"/>
      <c r="FD74" s="2036"/>
      <c r="FE74" s="2034"/>
      <c r="FG74" s="368"/>
      <c r="FH74" s="368"/>
      <c r="FI74" s="368"/>
      <c r="FJ74" s="368"/>
      <c r="FK74" s="368"/>
      <c r="FL74" s="368"/>
      <c r="FM74" s="368"/>
      <c r="FN74" s="368"/>
      <c r="FO74" s="368"/>
      <c r="FP74" s="368"/>
      <c r="FQ74" s="368"/>
      <c r="FR74" s="368"/>
      <c r="FS74" s="368"/>
      <c r="FT74" s="368"/>
      <c r="FU74" s="368"/>
      <c r="FV74" s="368"/>
      <c r="FW74" s="368"/>
      <c r="FX74" s="368"/>
      <c r="FY74" s="368"/>
      <c r="FZ74" s="368"/>
      <c r="GA74" s="2036"/>
      <c r="GB74" s="2034"/>
      <c r="GD74" s="368"/>
      <c r="GE74" s="368"/>
      <c r="GF74" s="368"/>
      <c r="GG74" s="368"/>
      <c r="GH74" s="368"/>
      <c r="GI74" s="368"/>
      <c r="GJ74" s="368"/>
      <c r="GK74" s="368"/>
      <c r="GL74" s="368"/>
      <c r="GM74" s="368"/>
      <c r="GN74" s="368"/>
      <c r="GO74" s="368"/>
      <c r="GP74" s="368"/>
      <c r="GQ74" s="368"/>
      <c r="GR74" s="368"/>
      <c r="GS74" s="368"/>
      <c r="GT74" s="368"/>
      <c r="GU74" s="368"/>
      <c r="GV74" s="368"/>
      <c r="GW74" s="368"/>
      <c r="GX74" s="2036"/>
      <c r="GY74" s="2034"/>
      <c r="HA74" s="368"/>
      <c r="HB74" s="368"/>
      <c r="HC74" s="368"/>
      <c r="HD74" s="368"/>
      <c r="HE74" s="368"/>
      <c r="HF74" s="368"/>
      <c r="HG74" s="368"/>
      <c r="HH74" s="368"/>
      <c r="HI74" s="368"/>
      <c r="HJ74" s="368"/>
      <c r="HK74" s="368"/>
      <c r="HL74" s="368"/>
      <c r="HM74" s="368"/>
      <c r="HN74" s="368"/>
      <c r="HO74" s="368"/>
      <c r="HP74" s="368"/>
      <c r="HQ74" s="368"/>
      <c r="HR74" s="368"/>
      <c r="HS74" s="368"/>
      <c r="HT74" s="368"/>
      <c r="HU74" s="2036"/>
      <c r="HV74" s="2034"/>
      <c r="HX74" s="368"/>
      <c r="HY74" s="368"/>
      <c r="HZ74" s="368"/>
      <c r="IA74" s="368"/>
      <c r="IB74" s="368"/>
      <c r="IC74" s="368"/>
      <c r="ID74" s="368"/>
      <c r="IE74" s="368"/>
      <c r="IF74" s="368"/>
      <c r="IG74" s="368"/>
      <c r="IH74" s="368"/>
      <c r="II74" s="368"/>
      <c r="IJ74" s="368"/>
      <c r="IK74" s="368"/>
      <c r="IL74" s="368"/>
      <c r="IM74" s="368"/>
      <c r="IN74" s="368"/>
      <c r="IO74" s="368"/>
      <c r="IP74" s="368"/>
      <c r="IQ74" s="368"/>
      <c r="IR74" s="2036"/>
      <c r="IS74" s="2034"/>
    </row>
    <row r="75" spans="1:254" x14ac:dyDescent="0.2">
      <c r="A75" s="2027"/>
      <c r="B75" s="2030"/>
      <c r="C75" s="1206" t="s">
        <v>3987</v>
      </c>
      <c r="D75" s="366">
        <v>13864117.157451848</v>
      </c>
      <c r="E75" s="366">
        <v>0</v>
      </c>
      <c r="F75" s="366">
        <v>0</v>
      </c>
      <c r="G75" s="366">
        <v>0</v>
      </c>
      <c r="H75" s="366">
        <v>167.00346000000002</v>
      </c>
      <c r="I75" s="366">
        <v>0</v>
      </c>
      <c r="J75" s="366">
        <v>39133.296414487209</v>
      </c>
      <c r="K75" s="366">
        <v>39133.296414487209</v>
      </c>
      <c r="L75" s="366">
        <v>0</v>
      </c>
      <c r="M75" s="366">
        <v>0</v>
      </c>
      <c r="N75" s="366">
        <v>0</v>
      </c>
      <c r="O75" s="366">
        <v>0</v>
      </c>
      <c r="P75" s="366">
        <v>0</v>
      </c>
      <c r="Q75" s="366">
        <v>0</v>
      </c>
      <c r="R75" s="366">
        <v>0</v>
      </c>
      <c r="S75" s="366">
        <v>0</v>
      </c>
      <c r="T75" s="366">
        <v>0</v>
      </c>
      <c r="U75" s="366">
        <v>13942550.753740821</v>
      </c>
      <c r="V75" s="1207"/>
      <c r="W75" s="2035"/>
      <c r="Y75" s="368"/>
      <c r="Z75" s="368"/>
      <c r="AA75" s="368"/>
      <c r="AB75" s="368"/>
      <c r="AC75" s="368"/>
      <c r="AD75" s="368"/>
      <c r="AE75" s="368"/>
      <c r="AF75" s="368"/>
      <c r="AG75" s="368"/>
      <c r="AH75" s="368"/>
      <c r="AI75" s="368"/>
      <c r="AJ75" s="368"/>
      <c r="AK75" s="368"/>
      <c r="AL75" s="368"/>
      <c r="AM75" s="368"/>
      <c r="AN75" s="368"/>
      <c r="AO75" s="368"/>
      <c r="AP75" s="368"/>
      <c r="AQ75" s="368"/>
      <c r="AR75" s="368"/>
      <c r="AS75" s="2036"/>
      <c r="AT75" s="2035"/>
      <c r="AV75" s="368"/>
      <c r="AW75" s="368"/>
      <c r="AX75" s="368"/>
      <c r="AY75" s="368"/>
      <c r="AZ75" s="368"/>
      <c r="BA75" s="368"/>
      <c r="BB75" s="368"/>
      <c r="BC75" s="368"/>
      <c r="BD75" s="368"/>
      <c r="BE75" s="368"/>
      <c r="BF75" s="368"/>
      <c r="BG75" s="368"/>
      <c r="BH75" s="368"/>
      <c r="BI75" s="368"/>
      <c r="BJ75" s="368"/>
      <c r="BK75" s="368"/>
      <c r="BL75" s="368"/>
      <c r="BM75" s="368"/>
      <c r="BN75" s="368"/>
      <c r="BO75" s="368"/>
      <c r="BP75" s="2036"/>
      <c r="BQ75" s="2035"/>
      <c r="BS75" s="368"/>
      <c r="BT75" s="368"/>
      <c r="BU75" s="368"/>
      <c r="BV75" s="368"/>
      <c r="BW75" s="368"/>
      <c r="BX75" s="368"/>
      <c r="BY75" s="368"/>
      <c r="BZ75" s="368"/>
      <c r="CA75" s="368"/>
      <c r="CB75" s="368"/>
      <c r="CC75" s="368"/>
      <c r="CD75" s="368"/>
      <c r="CE75" s="368"/>
      <c r="CF75" s="368"/>
      <c r="CG75" s="368"/>
      <c r="CH75" s="368"/>
      <c r="CI75" s="368"/>
      <c r="CJ75" s="368"/>
      <c r="CK75" s="368"/>
      <c r="CL75" s="368"/>
      <c r="CM75" s="2036"/>
      <c r="CN75" s="2035"/>
      <c r="CP75" s="368"/>
      <c r="CQ75" s="368"/>
      <c r="CR75" s="368"/>
      <c r="CS75" s="368"/>
      <c r="CT75" s="368"/>
      <c r="CU75" s="368"/>
      <c r="CV75" s="368"/>
      <c r="CW75" s="368"/>
      <c r="CX75" s="368"/>
      <c r="CY75" s="368"/>
      <c r="CZ75" s="368"/>
      <c r="DA75" s="368"/>
      <c r="DB75" s="368"/>
      <c r="DC75" s="368"/>
      <c r="DD75" s="368"/>
      <c r="DE75" s="368"/>
      <c r="DF75" s="368"/>
      <c r="DG75" s="368"/>
      <c r="DH75" s="368"/>
      <c r="DI75" s="368"/>
      <c r="DJ75" s="2036"/>
      <c r="DK75" s="2035"/>
      <c r="DM75" s="368"/>
      <c r="DN75" s="368"/>
      <c r="DO75" s="368"/>
      <c r="DP75" s="368"/>
      <c r="DQ75" s="368"/>
      <c r="DR75" s="368"/>
      <c r="DS75" s="368"/>
      <c r="DT75" s="368"/>
      <c r="DU75" s="368"/>
      <c r="DV75" s="368"/>
      <c r="DW75" s="368"/>
      <c r="DX75" s="368"/>
      <c r="DY75" s="368"/>
      <c r="DZ75" s="368"/>
      <c r="EA75" s="368"/>
      <c r="EB75" s="368"/>
      <c r="EC75" s="368"/>
      <c r="ED75" s="368"/>
      <c r="EE75" s="368"/>
      <c r="EF75" s="368"/>
      <c r="EG75" s="2036"/>
      <c r="EH75" s="2035"/>
      <c r="EJ75" s="368"/>
      <c r="EK75" s="368"/>
      <c r="EL75" s="368"/>
      <c r="EM75" s="368"/>
      <c r="EN75" s="368"/>
      <c r="EO75" s="368"/>
      <c r="EP75" s="368"/>
      <c r="EQ75" s="368"/>
      <c r="ER75" s="368"/>
      <c r="ES75" s="368"/>
      <c r="ET75" s="368"/>
      <c r="EU75" s="368"/>
      <c r="EV75" s="368"/>
      <c r="EW75" s="368"/>
      <c r="EX75" s="368"/>
      <c r="EY75" s="368"/>
      <c r="EZ75" s="368"/>
      <c r="FA75" s="368"/>
      <c r="FB75" s="368"/>
      <c r="FC75" s="368"/>
      <c r="FD75" s="2036"/>
      <c r="FE75" s="2035"/>
      <c r="FG75" s="368"/>
      <c r="FH75" s="368"/>
      <c r="FI75" s="368"/>
      <c r="FJ75" s="368"/>
      <c r="FK75" s="368"/>
      <c r="FL75" s="368"/>
      <c r="FM75" s="368"/>
      <c r="FN75" s="368"/>
      <c r="FO75" s="368"/>
      <c r="FP75" s="368"/>
      <c r="FQ75" s="368"/>
      <c r="FR75" s="368"/>
      <c r="FS75" s="368"/>
      <c r="FT75" s="368"/>
      <c r="FU75" s="368"/>
      <c r="FV75" s="368"/>
      <c r="FW75" s="368"/>
      <c r="FX75" s="368"/>
      <c r="FY75" s="368"/>
      <c r="FZ75" s="368"/>
      <c r="GA75" s="2036"/>
      <c r="GB75" s="2035"/>
      <c r="GD75" s="368"/>
      <c r="GE75" s="368"/>
      <c r="GF75" s="368"/>
      <c r="GG75" s="368"/>
      <c r="GH75" s="368"/>
      <c r="GI75" s="368"/>
      <c r="GJ75" s="368"/>
      <c r="GK75" s="368"/>
      <c r="GL75" s="368"/>
      <c r="GM75" s="368"/>
      <c r="GN75" s="368"/>
      <c r="GO75" s="368"/>
      <c r="GP75" s="368"/>
      <c r="GQ75" s="368"/>
      <c r="GR75" s="368"/>
      <c r="GS75" s="368"/>
      <c r="GT75" s="368"/>
      <c r="GU75" s="368"/>
      <c r="GV75" s="368"/>
      <c r="GW75" s="368"/>
      <c r="GX75" s="2036"/>
      <c r="GY75" s="2035"/>
      <c r="HA75" s="368"/>
      <c r="HB75" s="368"/>
      <c r="HC75" s="368"/>
      <c r="HD75" s="368"/>
      <c r="HE75" s="368"/>
      <c r="HF75" s="368"/>
      <c r="HG75" s="368"/>
      <c r="HH75" s="368"/>
      <c r="HI75" s="368"/>
      <c r="HJ75" s="368"/>
      <c r="HK75" s="368"/>
      <c r="HL75" s="368"/>
      <c r="HM75" s="368"/>
      <c r="HN75" s="368"/>
      <c r="HO75" s="368"/>
      <c r="HP75" s="368"/>
      <c r="HQ75" s="368"/>
      <c r="HR75" s="368"/>
      <c r="HS75" s="368"/>
      <c r="HT75" s="368"/>
      <c r="HU75" s="2036"/>
      <c r="HV75" s="2035"/>
      <c r="HX75" s="368"/>
      <c r="HY75" s="368"/>
      <c r="HZ75" s="368"/>
      <c r="IA75" s="368"/>
      <c r="IB75" s="368"/>
      <c r="IC75" s="368"/>
      <c r="ID75" s="368"/>
      <c r="IE75" s="368"/>
      <c r="IF75" s="368"/>
      <c r="IG75" s="368"/>
      <c r="IH75" s="368"/>
      <c r="II75" s="368"/>
      <c r="IJ75" s="368"/>
      <c r="IK75" s="368"/>
      <c r="IL75" s="368"/>
      <c r="IM75" s="368"/>
      <c r="IN75" s="368"/>
      <c r="IO75" s="368"/>
      <c r="IP75" s="368"/>
      <c r="IQ75" s="368"/>
      <c r="IR75" s="2036"/>
      <c r="IS75" s="2035"/>
    </row>
    <row r="76" spans="1:254" x14ac:dyDescent="0.2">
      <c r="A76" s="2027"/>
      <c r="B76" s="2031"/>
      <c r="C76" s="1816" t="s">
        <v>1489</v>
      </c>
      <c r="D76" s="1090">
        <v>18304830.979128372</v>
      </c>
      <c r="E76" s="1090">
        <v>0</v>
      </c>
      <c r="F76" s="1090">
        <v>0</v>
      </c>
      <c r="G76" s="1090">
        <v>0</v>
      </c>
      <c r="H76" s="1090">
        <v>257.22931000000005</v>
      </c>
      <c r="I76" s="1090">
        <v>0</v>
      </c>
      <c r="J76" s="1090">
        <v>58675.621900826431</v>
      </c>
      <c r="K76" s="1090">
        <v>58675.621900826431</v>
      </c>
      <c r="L76" s="1090">
        <v>0</v>
      </c>
      <c r="M76" s="1090">
        <v>0</v>
      </c>
      <c r="N76" s="1090">
        <v>0</v>
      </c>
      <c r="O76" s="1090">
        <v>0</v>
      </c>
      <c r="P76" s="1090">
        <v>0</v>
      </c>
      <c r="Q76" s="1090">
        <v>0</v>
      </c>
      <c r="R76" s="1090">
        <v>0</v>
      </c>
      <c r="S76" s="1090">
        <v>0</v>
      </c>
      <c r="T76" s="1090">
        <v>0</v>
      </c>
      <c r="U76" s="1090">
        <v>18422439.452240024</v>
      </c>
      <c r="V76" s="1207"/>
      <c r="W76" s="2035"/>
      <c r="X76" s="785"/>
      <c r="Y76" s="712"/>
      <c r="Z76" s="712"/>
      <c r="AA76" s="712"/>
      <c r="AB76" s="712"/>
      <c r="AC76" s="712"/>
      <c r="AD76" s="712"/>
      <c r="AE76" s="712"/>
      <c r="AF76" s="712"/>
      <c r="AG76" s="712"/>
      <c r="AH76" s="712"/>
      <c r="AI76" s="712"/>
      <c r="AJ76" s="712"/>
      <c r="AK76" s="712"/>
      <c r="AL76" s="712"/>
      <c r="AM76" s="712"/>
      <c r="AN76" s="712"/>
      <c r="AO76" s="712"/>
      <c r="AP76" s="712"/>
      <c r="AQ76" s="712"/>
      <c r="AR76" s="712"/>
      <c r="AS76" s="2036"/>
      <c r="AT76" s="2035"/>
      <c r="AU76" s="785"/>
      <c r="AV76" s="712"/>
      <c r="AW76" s="712"/>
      <c r="AX76" s="712"/>
      <c r="AY76" s="712"/>
      <c r="AZ76" s="712"/>
      <c r="BA76" s="712"/>
      <c r="BB76" s="712"/>
      <c r="BC76" s="712"/>
      <c r="BD76" s="712"/>
      <c r="BE76" s="712"/>
      <c r="BF76" s="712"/>
      <c r="BG76" s="712"/>
      <c r="BH76" s="712"/>
      <c r="BI76" s="712"/>
      <c r="BJ76" s="712"/>
      <c r="BK76" s="712"/>
      <c r="BL76" s="712"/>
      <c r="BM76" s="712"/>
      <c r="BN76" s="712"/>
      <c r="BO76" s="712"/>
      <c r="BP76" s="2036"/>
      <c r="BQ76" s="2035"/>
      <c r="BR76" s="785"/>
      <c r="BS76" s="712"/>
      <c r="BT76" s="712"/>
      <c r="BU76" s="712"/>
      <c r="BV76" s="712"/>
      <c r="BW76" s="712"/>
      <c r="BX76" s="712"/>
      <c r="BY76" s="712"/>
      <c r="BZ76" s="712"/>
      <c r="CA76" s="712"/>
      <c r="CB76" s="712"/>
      <c r="CC76" s="712"/>
      <c r="CD76" s="712"/>
      <c r="CE76" s="712"/>
      <c r="CF76" s="712"/>
      <c r="CG76" s="712"/>
      <c r="CH76" s="712"/>
      <c r="CI76" s="712"/>
      <c r="CJ76" s="712"/>
      <c r="CK76" s="712"/>
      <c r="CL76" s="712"/>
      <c r="CM76" s="2036"/>
      <c r="CN76" s="2035"/>
      <c r="CO76" s="785"/>
      <c r="CP76" s="712"/>
      <c r="CQ76" s="712"/>
      <c r="CR76" s="712"/>
      <c r="CS76" s="712"/>
      <c r="CT76" s="712"/>
      <c r="CU76" s="712"/>
      <c r="CV76" s="712"/>
      <c r="CW76" s="712"/>
      <c r="CX76" s="712"/>
      <c r="CY76" s="712"/>
      <c r="CZ76" s="712"/>
      <c r="DA76" s="712"/>
      <c r="DB76" s="712"/>
      <c r="DC76" s="712"/>
      <c r="DD76" s="712"/>
      <c r="DE76" s="712"/>
      <c r="DF76" s="712"/>
      <c r="DG76" s="712"/>
      <c r="DH76" s="712"/>
      <c r="DI76" s="712"/>
      <c r="DJ76" s="2036"/>
      <c r="DK76" s="2035"/>
      <c r="DL76" s="785"/>
      <c r="DM76" s="712"/>
      <c r="DN76" s="712"/>
      <c r="DO76" s="712"/>
      <c r="DP76" s="712"/>
      <c r="DQ76" s="712"/>
      <c r="DR76" s="712"/>
      <c r="DS76" s="712"/>
      <c r="DT76" s="712"/>
      <c r="DU76" s="712"/>
      <c r="DV76" s="712"/>
      <c r="DW76" s="712"/>
      <c r="DX76" s="712"/>
      <c r="DY76" s="712"/>
      <c r="DZ76" s="712"/>
      <c r="EA76" s="712"/>
      <c r="EB76" s="712"/>
      <c r="EC76" s="712"/>
      <c r="ED76" s="712"/>
      <c r="EE76" s="712"/>
      <c r="EF76" s="712"/>
      <c r="EG76" s="2036"/>
      <c r="EH76" s="2035"/>
      <c r="EI76" s="785"/>
      <c r="EJ76" s="712"/>
      <c r="EK76" s="712"/>
      <c r="EL76" s="712"/>
      <c r="EM76" s="712"/>
      <c r="EN76" s="712"/>
      <c r="EO76" s="712"/>
      <c r="EP76" s="712"/>
      <c r="EQ76" s="712"/>
      <c r="ER76" s="712"/>
      <c r="ES76" s="712"/>
      <c r="ET76" s="712"/>
      <c r="EU76" s="712"/>
      <c r="EV76" s="712"/>
      <c r="EW76" s="712"/>
      <c r="EX76" s="712"/>
      <c r="EY76" s="712"/>
      <c r="EZ76" s="712"/>
      <c r="FA76" s="712"/>
      <c r="FB76" s="712"/>
      <c r="FC76" s="712"/>
      <c r="FD76" s="2036"/>
      <c r="FE76" s="2035"/>
      <c r="FF76" s="785"/>
      <c r="FG76" s="712"/>
      <c r="FH76" s="712"/>
      <c r="FI76" s="712"/>
      <c r="FJ76" s="712"/>
      <c r="FK76" s="712"/>
      <c r="FL76" s="712"/>
      <c r="FM76" s="712"/>
      <c r="FN76" s="712"/>
      <c r="FO76" s="712"/>
      <c r="FP76" s="712"/>
      <c r="FQ76" s="712"/>
      <c r="FR76" s="712"/>
      <c r="FS76" s="712"/>
      <c r="FT76" s="712"/>
      <c r="FU76" s="712"/>
      <c r="FV76" s="712"/>
      <c r="FW76" s="712"/>
      <c r="FX76" s="712"/>
      <c r="FY76" s="712"/>
      <c r="FZ76" s="712"/>
      <c r="GA76" s="2036"/>
      <c r="GB76" s="2035"/>
      <c r="GC76" s="785"/>
      <c r="GD76" s="712"/>
      <c r="GE76" s="712"/>
      <c r="GF76" s="712"/>
      <c r="GG76" s="712"/>
      <c r="GH76" s="712"/>
      <c r="GI76" s="712"/>
      <c r="GJ76" s="712"/>
      <c r="GK76" s="712"/>
      <c r="GL76" s="712"/>
      <c r="GM76" s="712"/>
      <c r="GN76" s="712"/>
      <c r="GO76" s="712"/>
      <c r="GP76" s="712"/>
      <c r="GQ76" s="712"/>
      <c r="GR76" s="712"/>
      <c r="GS76" s="712"/>
      <c r="GT76" s="712"/>
      <c r="GU76" s="712"/>
      <c r="GV76" s="712"/>
      <c r="GW76" s="712"/>
      <c r="GX76" s="2036"/>
      <c r="GY76" s="2035"/>
      <c r="GZ76" s="785"/>
      <c r="HA76" s="712"/>
      <c r="HB76" s="712"/>
      <c r="HC76" s="712"/>
      <c r="HD76" s="712"/>
      <c r="HE76" s="712"/>
      <c r="HF76" s="712"/>
      <c r="HG76" s="712"/>
      <c r="HH76" s="712"/>
      <c r="HI76" s="712"/>
      <c r="HJ76" s="712"/>
      <c r="HK76" s="712"/>
      <c r="HL76" s="712"/>
      <c r="HM76" s="712"/>
      <c r="HN76" s="712"/>
      <c r="HO76" s="712"/>
      <c r="HP76" s="712"/>
      <c r="HQ76" s="712"/>
      <c r="HR76" s="712"/>
      <c r="HS76" s="712"/>
      <c r="HT76" s="712"/>
      <c r="HU76" s="2036"/>
      <c r="HV76" s="2035"/>
      <c r="HW76" s="785"/>
      <c r="HX76" s="712"/>
      <c r="HY76" s="712"/>
      <c r="HZ76" s="712"/>
      <c r="IA76" s="712"/>
      <c r="IB76" s="712"/>
      <c r="IC76" s="712"/>
      <c r="ID76" s="712"/>
      <c r="IE76" s="712"/>
      <c r="IF76" s="712"/>
      <c r="IG76" s="712"/>
      <c r="IH76" s="712"/>
      <c r="II76" s="712"/>
      <c r="IJ76" s="712"/>
      <c r="IK76" s="712"/>
      <c r="IL76" s="712"/>
      <c r="IM76" s="712"/>
      <c r="IN76" s="712"/>
      <c r="IO76" s="712"/>
      <c r="IP76" s="712"/>
      <c r="IQ76" s="712"/>
      <c r="IR76" s="2036"/>
      <c r="IS76" s="2035"/>
      <c r="IT76" s="785"/>
    </row>
    <row r="77" spans="1:254" ht="12.75" customHeight="1" x14ac:dyDescent="0.2">
      <c r="A77" s="2027"/>
      <c r="B77" s="2032" t="s">
        <v>70</v>
      </c>
      <c r="C77" s="1206" t="s">
        <v>3988</v>
      </c>
      <c r="D77" s="366">
        <v>445099.73202</v>
      </c>
      <c r="E77" s="366">
        <v>0</v>
      </c>
      <c r="F77" s="366">
        <v>0</v>
      </c>
      <c r="G77" s="366">
        <v>0</v>
      </c>
      <c r="H77" s="366">
        <v>0</v>
      </c>
      <c r="I77" s="366">
        <v>0</v>
      </c>
      <c r="J77" s="366">
        <v>3210</v>
      </c>
      <c r="K77" s="366">
        <v>3210</v>
      </c>
      <c r="L77" s="366">
        <v>0</v>
      </c>
      <c r="M77" s="366">
        <v>0</v>
      </c>
      <c r="N77" s="366">
        <v>0</v>
      </c>
      <c r="O77" s="366">
        <v>0</v>
      </c>
      <c r="P77" s="366">
        <v>0</v>
      </c>
      <c r="Q77" s="366">
        <v>0</v>
      </c>
      <c r="R77" s="366">
        <v>0</v>
      </c>
      <c r="S77" s="366">
        <v>0</v>
      </c>
      <c r="T77" s="366">
        <v>0</v>
      </c>
      <c r="U77" s="366">
        <v>451519.73202</v>
      </c>
      <c r="V77" s="1207"/>
      <c r="W77" s="2034"/>
      <c r="Y77" s="368"/>
      <c r="Z77" s="368"/>
      <c r="AA77" s="368"/>
      <c r="AB77" s="368"/>
      <c r="AC77" s="368"/>
      <c r="AD77" s="368"/>
      <c r="AE77" s="368"/>
      <c r="AF77" s="368"/>
      <c r="AG77" s="368"/>
      <c r="AH77" s="368"/>
      <c r="AI77" s="368"/>
      <c r="AJ77" s="368"/>
      <c r="AK77" s="368"/>
      <c r="AL77" s="368"/>
      <c r="AM77" s="368"/>
      <c r="AN77" s="368"/>
      <c r="AO77" s="368"/>
      <c r="AP77" s="368"/>
      <c r="AQ77" s="368"/>
      <c r="AR77" s="368"/>
      <c r="AS77" s="2036"/>
      <c r="AT77" s="2034"/>
      <c r="AV77" s="368"/>
      <c r="AW77" s="368"/>
      <c r="AX77" s="368"/>
      <c r="AY77" s="368"/>
      <c r="AZ77" s="368"/>
      <c r="BA77" s="368"/>
      <c r="BB77" s="368"/>
      <c r="BC77" s="368"/>
      <c r="BD77" s="368"/>
      <c r="BE77" s="368"/>
      <c r="BF77" s="368"/>
      <c r="BG77" s="368"/>
      <c r="BH77" s="368"/>
      <c r="BI77" s="368"/>
      <c r="BJ77" s="368"/>
      <c r="BK77" s="368"/>
      <c r="BL77" s="368"/>
      <c r="BM77" s="368"/>
      <c r="BN77" s="368"/>
      <c r="BO77" s="368"/>
      <c r="BP77" s="2036"/>
      <c r="BQ77" s="2034"/>
      <c r="BS77" s="368"/>
      <c r="BT77" s="368"/>
      <c r="BU77" s="368"/>
      <c r="BV77" s="368"/>
      <c r="BW77" s="368"/>
      <c r="BX77" s="368"/>
      <c r="BY77" s="368"/>
      <c r="BZ77" s="368"/>
      <c r="CA77" s="368"/>
      <c r="CB77" s="368"/>
      <c r="CC77" s="368"/>
      <c r="CD77" s="368"/>
      <c r="CE77" s="368"/>
      <c r="CF77" s="368"/>
      <c r="CG77" s="368"/>
      <c r="CH77" s="368"/>
      <c r="CI77" s="368"/>
      <c r="CJ77" s="368"/>
      <c r="CK77" s="368"/>
      <c r="CL77" s="368"/>
      <c r="CM77" s="2036"/>
      <c r="CN77" s="2034"/>
      <c r="CP77" s="368"/>
      <c r="CQ77" s="368"/>
      <c r="CR77" s="368"/>
      <c r="CS77" s="368"/>
      <c r="CT77" s="368"/>
      <c r="CU77" s="368"/>
      <c r="CV77" s="368"/>
      <c r="CW77" s="368"/>
      <c r="CX77" s="368"/>
      <c r="CY77" s="368"/>
      <c r="CZ77" s="368"/>
      <c r="DA77" s="368"/>
      <c r="DB77" s="368"/>
      <c r="DC77" s="368"/>
      <c r="DD77" s="368"/>
      <c r="DE77" s="368"/>
      <c r="DF77" s="368"/>
      <c r="DG77" s="368"/>
      <c r="DH77" s="368"/>
      <c r="DI77" s="368"/>
      <c r="DJ77" s="2036"/>
      <c r="DK77" s="2034"/>
      <c r="DM77" s="368"/>
      <c r="DN77" s="368"/>
      <c r="DO77" s="368"/>
      <c r="DP77" s="368"/>
      <c r="DQ77" s="368"/>
      <c r="DR77" s="368"/>
      <c r="DS77" s="368"/>
      <c r="DT77" s="368"/>
      <c r="DU77" s="368"/>
      <c r="DV77" s="368"/>
      <c r="DW77" s="368"/>
      <c r="DX77" s="368"/>
      <c r="DY77" s="368"/>
      <c r="DZ77" s="368"/>
      <c r="EA77" s="368"/>
      <c r="EB77" s="368"/>
      <c r="EC77" s="368"/>
      <c r="ED77" s="368"/>
      <c r="EE77" s="368"/>
      <c r="EF77" s="368"/>
      <c r="EG77" s="2036"/>
      <c r="EH77" s="2034"/>
      <c r="EJ77" s="368"/>
      <c r="EK77" s="368"/>
      <c r="EL77" s="368"/>
      <c r="EM77" s="368"/>
      <c r="EN77" s="368"/>
      <c r="EO77" s="368"/>
      <c r="EP77" s="368"/>
      <c r="EQ77" s="368"/>
      <c r="ER77" s="368"/>
      <c r="ES77" s="368"/>
      <c r="ET77" s="368"/>
      <c r="EU77" s="368"/>
      <c r="EV77" s="368"/>
      <c r="EW77" s="368"/>
      <c r="EX77" s="368"/>
      <c r="EY77" s="368"/>
      <c r="EZ77" s="368"/>
      <c r="FA77" s="368"/>
      <c r="FB77" s="368"/>
      <c r="FC77" s="368"/>
      <c r="FD77" s="2036"/>
      <c r="FE77" s="2034"/>
      <c r="FG77" s="368"/>
      <c r="FH77" s="368"/>
      <c r="FI77" s="368"/>
      <c r="FJ77" s="368"/>
      <c r="FK77" s="368"/>
      <c r="FL77" s="368"/>
      <c r="FM77" s="368"/>
      <c r="FN77" s="368"/>
      <c r="FO77" s="368"/>
      <c r="FP77" s="368"/>
      <c r="FQ77" s="368"/>
      <c r="FR77" s="368"/>
      <c r="FS77" s="368"/>
      <c r="FT77" s="368"/>
      <c r="FU77" s="368"/>
      <c r="FV77" s="368"/>
      <c r="FW77" s="368"/>
      <c r="FX77" s="368"/>
      <c r="FY77" s="368"/>
      <c r="FZ77" s="368"/>
      <c r="GA77" s="2036"/>
      <c r="GB77" s="2034"/>
      <c r="GD77" s="368"/>
      <c r="GE77" s="368"/>
      <c r="GF77" s="368"/>
      <c r="GG77" s="368"/>
      <c r="GH77" s="368"/>
      <c r="GI77" s="368"/>
      <c r="GJ77" s="368"/>
      <c r="GK77" s="368"/>
      <c r="GL77" s="368"/>
      <c r="GM77" s="368"/>
      <c r="GN77" s="368"/>
      <c r="GO77" s="368"/>
      <c r="GP77" s="368"/>
      <c r="GQ77" s="368"/>
      <c r="GR77" s="368"/>
      <c r="GS77" s="368"/>
      <c r="GT77" s="368"/>
      <c r="GU77" s="368"/>
      <c r="GV77" s="368"/>
      <c r="GW77" s="368"/>
      <c r="GX77" s="2036"/>
      <c r="GY77" s="2034"/>
      <c r="HA77" s="368"/>
      <c r="HB77" s="368"/>
      <c r="HC77" s="368"/>
      <c r="HD77" s="368"/>
      <c r="HE77" s="368"/>
      <c r="HF77" s="368"/>
      <c r="HG77" s="368"/>
      <c r="HH77" s="368"/>
      <c r="HI77" s="368"/>
      <c r="HJ77" s="368"/>
      <c r="HK77" s="368"/>
      <c r="HL77" s="368"/>
      <c r="HM77" s="368"/>
      <c r="HN77" s="368"/>
      <c r="HO77" s="368"/>
      <c r="HP77" s="368"/>
      <c r="HQ77" s="368"/>
      <c r="HR77" s="368"/>
      <c r="HS77" s="368"/>
      <c r="HT77" s="368"/>
      <c r="HU77" s="2036"/>
      <c r="HV77" s="2034"/>
      <c r="HX77" s="368"/>
      <c r="HY77" s="368"/>
      <c r="HZ77" s="368"/>
      <c r="IA77" s="368"/>
      <c r="IB77" s="368"/>
      <c r="IC77" s="368"/>
      <c r="ID77" s="368"/>
      <c r="IE77" s="368"/>
      <c r="IF77" s="368"/>
      <c r="IG77" s="368"/>
      <c r="IH77" s="368"/>
      <c r="II77" s="368"/>
      <c r="IJ77" s="368"/>
      <c r="IK77" s="368"/>
      <c r="IL77" s="368"/>
      <c r="IM77" s="368"/>
      <c r="IN77" s="368"/>
      <c r="IO77" s="368"/>
      <c r="IP77" s="368"/>
      <c r="IQ77" s="368"/>
      <c r="IR77" s="2036"/>
      <c r="IS77" s="2034"/>
    </row>
    <row r="78" spans="1:254" x14ac:dyDescent="0.2">
      <c r="A78" s="2027"/>
      <c r="B78" s="2030"/>
      <c r="C78" s="1206" t="s">
        <v>3989</v>
      </c>
      <c r="D78" s="366">
        <v>4222503.20964</v>
      </c>
      <c r="E78" s="366">
        <v>0</v>
      </c>
      <c r="F78" s="366">
        <v>0</v>
      </c>
      <c r="G78" s="366">
        <v>0</v>
      </c>
      <c r="H78" s="366">
        <v>69.917280000000005</v>
      </c>
      <c r="I78" s="366">
        <v>0</v>
      </c>
      <c r="J78" s="366">
        <v>22915</v>
      </c>
      <c r="K78" s="366">
        <v>22915</v>
      </c>
      <c r="L78" s="366">
        <v>0</v>
      </c>
      <c r="M78" s="366">
        <v>0</v>
      </c>
      <c r="N78" s="366">
        <v>0</v>
      </c>
      <c r="O78" s="366">
        <v>0</v>
      </c>
      <c r="P78" s="366">
        <v>0</v>
      </c>
      <c r="Q78" s="366">
        <v>0</v>
      </c>
      <c r="R78" s="366">
        <v>0</v>
      </c>
      <c r="S78" s="366">
        <v>0</v>
      </c>
      <c r="T78" s="366">
        <v>0</v>
      </c>
      <c r="U78" s="366">
        <v>4268403.1269199997</v>
      </c>
      <c r="V78" s="1207"/>
      <c r="W78" s="2035"/>
      <c r="Y78" s="368"/>
      <c r="Z78" s="368"/>
      <c r="AA78" s="368"/>
      <c r="AB78" s="368"/>
      <c r="AC78" s="368"/>
      <c r="AD78" s="368"/>
      <c r="AE78" s="368"/>
      <c r="AF78" s="368"/>
      <c r="AG78" s="368"/>
      <c r="AH78" s="368"/>
      <c r="AI78" s="368"/>
      <c r="AJ78" s="368"/>
      <c r="AK78" s="368"/>
      <c r="AL78" s="368"/>
      <c r="AM78" s="368"/>
      <c r="AN78" s="368"/>
      <c r="AO78" s="368"/>
      <c r="AP78" s="368"/>
      <c r="AQ78" s="368"/>
      <c r="AR78" s="368"/>
      <c r="AS78" s="2036"/>
      <c r="AT78" s="2035"/>
      <c r="AV78" s="368"/>
      <c r="AW78" s="368"/>
      <c r="AX78" s="368"/>
      <c r="AY78" s="368"/>
      <c r="AZ78" s="368"/>
      <c r="BA78" s="368"/>
      <c r="BB78" s="368"/>
      <c r="BC78" s="368"/>
      <c r="BD78" s="368"/>
      <c r="BE78" s="368"/>
      <c r="BF78" s="368"/>
      <c r="BG78" s="368"/>
      <c r="BH78" s="368"/>
      <c r="BI78" s="368"/>
      <c r="BJ78" s="368"/>
      <c r="BK78" s="368"/>
      <c r="BL78" s="368"/>
      <c r="BM78" s="368"/>
      <c r="BN78" s="368"/>
      <c r="BO78" s="368"/>
      <c r="BP78" s="2036"/>
      <c r="BQ78" s="2035"/>
      <c r="BS78" s="368"/>
      <c r="BT78" s="368"/>
      <c r="BU78" s="368"/>
      <c r="BV78" s="368"/>
      <c r="BW78" s="368"/>
      <c r="BX78" s="368"/>
      <c r="BY78" s="368"/>
      <c r="BZ78" s="368"/>
      <c r="CA78" s="368"/>
      <c r="CB78" s="368"/>
      <c r="CC78" s="368"/>
      <c r="CD78" s="368"/>
      <c r="CE78" s="368"/>
      <c r="CF78" s="368"/>
      <c r="CG78" s="368"/>
      <c r="CH78" s="368"/>
      <c r="CI78" s="368"/>
      <c r="CJ78" s="368"/>
      <c r="CK78" s="368"/>
      <c r="CL78" s="368"/>
      <c r="CM78" s="2036"/>
      <c r="CN78" s="2035"/>
      <c r="CP78" s="368"/>
      <c r="CQ78" s="368"/>
      <c r="CR78" s="368"/>
      <c r="CS78" s="368"/>
      <c r="CT78" s="368"/>
      <c r="CU78" s="368"/>
      <c r="CV78" s="368"/>
      <c r="CW78" s="368"/>
      <c r="CX78" s="368"/>
      <c r="CY78" s="368"/>
      <c r="CZ78" s="368"/>
      <c r="DA78" s="368"/>
      <c r="DB78" s="368"/>
      <c r="DC78" s="368"/>
      <c r="DD78" s="368"/>
      <c r="DE78" s="368"/>
      <c r="DF78" s="368"/>
      <c r="DG78" s="368"/>
      <c r="DH78" s="368"/>
      <c r="DI78" s="368"/>
      <c r="DJ78" s="2036"/>
      <c r="DK78" s="2035"/>
      <c r="DM78" s="368"/>
      <c r="DN78" s="368"/>
      <c r="DO78" s="368"/>
      <c r="DP78" s="368"/>
      <c r="DQ78" s="368"/>
      <c r="DR78" s="368"/>
      <c r="DS78" s="368"/>
      <c r="DT78" s="368"/>
      <c r="DU78" s="368"/>
      <c r="DV78" s="368"/>
      <c r="DW78" s="368"/>
      <c r="DX78" s="368"/>
      <c r="DY78" s="368"/>
      <c r="DZ78" s="368"/>
      <c r="EA78" s="368"/>
      <c r="EB78" s="368"/>
      <c r="EC78" s="368"/>
      <c r="ED78" s="368"/>
      <c r="EE78" s="368"/>
      <c r="EF78" s="368"/>
      <c r="EG78" s="2036"/>
      <c r="EH78" s="2035"/>
      <c r="EJ78" s="368"/>
      <c r="EK78" s="368"/>
      <c r="EL78" s="368"/>
      <c r="EM78" s="368"/>
      <c r="EN78" s="368"/>
      <c r="EO78" s="368"/>
      <c r="EP78" s="368"/>
      <c r="EQ78" s="368"/>
      <c r="ER78" s="368"/>
      <c r="ES78" s="368"/>
      <c r="ET78" s="368"/>
      <c r="EU78" s="368"/>
      <c r="EV78" s="368"/>
      <c r="EW78" s="368"/>
      <c r="EX78" s="368"/>
      <c r="EY78" s="368"/>
      <c r="EZ78" s="368"/>
      <c r="FA78" s="368"/>
      <c r="FB78" s="368"/>
      <c r="FC78" s="368"/>
      <c r="FD78" s="2036"/>
      <c r="FE78" s="2035"/>
      <c r="FG78" s="368"/>
      <c r="FH78" s="368"/>
      <c r="FI78" s="368"/>
      <c r="FJ78" s="368"/>
      <c r="FK78" s="368"/>
      <c r="FL78" s="368"/>
      <c r="FM78" s="368"/>
      <c r="FN78" s="368"/>
      <c r="FO78" s="368"/>
      <c r="FP78" s="368"/>
      <c r="FQ78" s="368"/>
      <c r="FR78" s="368"/>
      <c r="FS78" s="368"/>
      <c r="FT78" s="368"/>
      <c r="FU78" s="368"/>
      <c r="FV78" s="368"/>
      <c r="FW78" s="368"/>
      <c r="FX78" s="368"/>
      <c r="FY78" s="368"/>
      <c r="FZ78" s="368"/>
      <c r="GA78" s="2036"/>
      <c r="GB78" s="2035"/>
      <c r="GD78" s="368"/>
      <c r="GE78" s="368"/>
      <c r="GF78" s="368"/>
      <c r="GG78" s="368"/>
      <c r="GH78" s="368"/>
      <c r="GI78" s="368"/>
      <c r="GJ78" s="368"/>
      <c r="GK78" s="368"/>
      <c r="GL78" s="368"/>
      <c r="GM78" s="368"/>
      <c r="GN78" s="368"/>
      <c r="GO78" s="368"/>
      <c r="GP78" s="368"/>
      <c r="GQ78" s="368"/>
      <c r="GR78" s="368"/>
      <c r="GS78" s="368"/>
      <c r="GT78" s="368"/>
      <c r="GU78" s="368"/>
      <c r="GV78" s="368"/>
      <c r="GW78" s="368"/>
      <c r="GX78" s="2036"/>
      <c r="GY78" s="2035"/>
      <c r="HA78" s="368"/>
      <c r="HB78" s="368"/>
      <c r="HC78" s="368"/>
      <c r="HD78" s="368"/>
      <c r="HE78" s="368"/>
      <c r="HF78" s="368"/>
      <c r="HG78" s="368"/>
      <c r="HH78" s="368"/>
      <c r="HI78" s="368"/>
      <c r="HJ78" s="368"/>
      <c r="HK78" s="368"/>
      <c r="HL78" s="368"/>
      <c r="HM78" s="368"/>
      <c r="HN78" s="368"/>
      <c r="HO78" s="368"/>
      <c r="HP78" s="368"/>
      <c r="HQ78" s="368"/>
      <c r="HR78" s="368"/>
      <c r="HS78" s="368"/>
      <c r="HT78" s="368"/>
      <c r="HU78" s="2036"/>
      <c r="HV78" s="2035"/>
      <c r="HX78" s="368"/>
      <c r="HY78" s="368"/>
      <c r="HZ78" s="368"/>
      <c r="IA78" s="368"/>
      <c r="IB78" s="368"/>
      <c r="IC78" s="368"/>
      <c r="ID78" s="368"/>
      <c r="IE78" s="368"/>
      <c r="IF78" s="368"/>
      <c r="IG78" s="368"/>
      <c r="IH78" s="368"/>
      <c r="II78" s="368"/>
      <c r="IJ78" s="368"/>
      <c r="IK78" s="368"/>
      <c r="IL78" s="368"/>
      <c r="IM78" s="368"/>
      <c r="IN78" s="368"/>
      <c r="IO78" s="368"/>
      <c r="IP78" s="368"/>
      <c r="IQ78" s="368"/>
      <c r="IR78" s="2036"/>
      <c r="IS78" s="2035"/>
    </row>
    <row r="79" spans="1:254" x14ac:dyDescent="0.2">
      <c r="A79" s="2027"/>
      <c r="B79" s="2030"/>
      <c r="C79" s="1817" t="s">
        <v>3990</v>
      </c>
      <c r="D79" s="366">
        <v>4966859.2401283644</v>
      </c>
      <c r="E79" s="366">
        <v>0</v>
      </c>
      <c r="F79" s="366">
        <v>0</v>
      </c>
      <c r="G79" s="366">
        <v>0</v>
      </c>
      <c r="H79" s="366">
        <v>117.76716</v>
      </c>
      <c r="I79" s="366">
        <v>0</v>
      </c>
      <c r="J79" s="366">
        <v>24444.371900826438</v>
      </c>
      <c r="K79" s="366">
        <v>24444.371900826438</v>
      </c>
      <c r="L79" s="366">
        <v>0</v>
      </c>
      <c r="M79" s="366">
        <v>0</v>
      </c>
      <c r="N79" s="366">
        <v>0</v>
      </c>
      <c r="O79" s="366">
        <v>0</v>
      </c>
      <c r="P79" s="366">
        <v>0</v>
      </c>
      <c r="Q79" s="366">
        <v>0</v>
      </c>
      <c r="R79" s="366">
        <v>0</v>
      </c>
      <c r="S79" s="366">
        <v>0</v>
      </c>
      <c r="T79" s="366">
        <v>0</v>
      </c>
      <c r="U79" s="366">
        <v>5015865.7510900181</v>
      </c>
      <c r="V79" s="1207"/>
      <c r="W79" s="2035"/>
      <c r="X79" s="1091"/>
      <c r="Y79" s="368"/>
      <c r="Z79" s="368"/>
      <c r="AA79" s="368"/>
      <c r="AB79" s="368"/>
      <c r="AC79" s="368"/>
      <c r="AD79" s="368"/>
      <c r="AE79" s="368"/>
      <c r="AF79" s="368"/>
      <c r="AG79" s="368"/>
      <c r="AH79" s="368"/>
      <c r="AI79" s="368"/>
      <c r="AJ79" s="368"/>
      <c r="AK79" s="368"/>
      <c r="AL79" s="368"/>
      <c r="AM79" s="368"/>
      <c r="AN79" s="368"/>
      <c r="AO79" s="368"/>
      <c r="AP79" s="368"/>
      <c r="AQ79" s="368"/>
      <c r="AR79" s="368"/>
      <c r="AS79" s="2036"/>
      <c r="AT79" s="2035"/>
      <c r="AU79" s="1091"/>
      <c r="AV79" s="368"/>
      <c r="AW79" s="368"/>
      <c r="AX79" s="368"/>
      <c r="AY79" s="368"/>
      <c r="AZ79" s="368"/>
      <c r="BA79" s="368"/>
      <c r="BB79" s="368"/>
      <c r="BC79" s="368"/>
      <c r="BD79" s="368"/>
      <c r="BE79" s="368"/>
      <c r="BF79" s="368"/>
      <c r="BG79" s="368"/>
      <c r="BH79" s="368"/>
      <c r="BI79" s="368"/>
      <c r="BJ79" s="368"/>
      <c r="BK79" s="368"/>
      <c r="BL79" s="368"/>
      <c r="BM79" s="368"/>
      <c r="BN79" s="368"/>
      <c r="BO79" s="368"/>
      <c r="BP79" s="2036"/>
      <c r="BQ79" s="2035"/>
      <c r="BR79" s="1091"/>
      <c r="BS79" s="368"/>
      <c r="BT79" s="368"/>
      <c r="BU79" s="368"/>
      <c r="BV79" s="368"/>
      <c r="BW79" s="368"/>
      <c r="BX79" s="368"/>
      <c r="BY79" s="368"/>
      <c r="BZ79" s="368"/>
      <c r="CA79" s="368"/>
      <c r="CB79" s="368"/>
      <c r="CC79" s="368"/>
      <c r="CD79" s="368"/>
      <c r="CE79" s="368"/>
      <c r="CF79" s="368"/>
      <c r="CG79" s="368"/>
      <c r="CH79" s="368"/>
      <c r="CI79" s="368"/>
      <c r="CJ79" s="368"/>
      <c r="CK79" s="368"/>
      <c r="CL79" s="368"/>
      <c r="CM79" s="2036"/>
      <c r="CN79" s="2035"/>
      <c r="CO79" s="1091"/>
      <c r="CP79" s="368"/>
      <c r="CQ79" s="368"/>
      <c r="CR79" s="368"/>
      <c r="CS79" s="368"/>
      <c r="CT79" s="368"/>
      <c r="CU79" s="368"/>
      <c r="CV79" s="368"/>
      <c r="CW79" s="368"/>
      <c r="CX79" s="368"/>
      <c r="CY79" s="368"/>
      <c r="CZ79" s="368"/>
      <c r="DA79" s="368"/>
      <c r="DB79" s="368"/>
      <c r="DC79" s="368"/>
      <c r="DD79" s="368"/>
      <c r="DE79" s="368"/>
      <c r="DF79" s="368"/>
      <c r="DG79" s="368"/>
      <c r="DH79" s="368"/>
      <c r="DI79" s="368"/>
      <c r="DJ79" s="2036"/>
      <c r="DK79" s="2035"/>
      <c r="DL79" s="1091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B79" s="368"/>
      <c r="EC79" s="368"/>
      <c r="ED79" s="368"/>
      <c r="EE79" s="368"/>
      <c r="EF79" s="368"/>
      <c r="EG79" s="2036"/>
      <c r="EH79" s="2035"/>
      <c r="EI79" s="1091"/>
      <c r="EJ79" s="368"/>
      <c r="EK79" s="368"/>
      <c r="EL79" s="368"/>
      <c r="EM79" s="368"/>
      <c r="EN79" s="368"/>
      <c r="EO79" s="368"/>
      <c r="EP79" s="368"/>
      <c r="EQ79" s="368"/>
      <c r="ER79" s="368"/>
      <c r="ES79" s="368"/>
      <c r="ET79" s="368"/>
      <c r="EU79" s="368"/>
      <c r="EV79" s="368"/>
      <c r="EW79" s="368"/>
      <c r="EX79" s="368"/>
      <c r="EY79" s="368"/>
      <c r="EZ79" s="368"/>
      <c r="FA79" s="368"/>
      <c r="FB79" s="368"/>
      <c r="FC79" s="368"/>
      <c r="FD79" s="2036"/>
      <c r="FE79" s="2035"/>
      <c r="FF79" s="1091"/>
      <c r="FG79" s="368"/>
      <c r="FH79" s="368"/>
      <c r="FI79" s="368"/>
      <c r="FJ79" s="368"/>
      <c r="FK79" s="368"/>
      <c r="FL79" s="368"/>
      <c r="FM79" s="368"/>
      <c r="FN79" s="368"/>
      <c r="FO79" s="368"/>
      <c r="FP79" s="368"/>
      <c r="FQ79" s="368"/>
      <c r="FR79" s="368"/>
      <c r="FS79" s="368"/>
      <c r="FT79" s="368"/>
      <c r="FU79" s="368"/>
      <c r="FV79" s="368"/>
      <c r="FW79" s="368"/>
      <c r="FX79" s="368"/>
      <c r="FY79" s="368"/>
      <c r="FZ79" s="368"/>
      <c r="GA79" s="2036"/>
      <c r="GB79" s="2035"/>
      <c r="GC79" s="1091"/>
      <c r="GD79" s="368"/>
      <c r="GE79" s="368"/>
      <c r="GF79" s="368"/>
      <c r="GG79" s="368"/>
      <c r="GH79" s="368"/>
      <c r="GI79" s="368"/>
      <c r="GJ79" s="368"/>
      <c r="GK79" s="368"/>
      <c r="GL79" s="368"/>
      <c r="GM79" s="368"/>
      <c r="GN79" s="368"/>
      <c r="GO79" s="368"/>
      <c r="GP79" s="368"/>
      <c r="GQ79" s="368"/>
      <c r="GR79" s="368"/>
      <c r="GS79" s="368"/>
      <c r="GT79" s="368"/>
      <c r="GU79" s="368"/>
      <c r="GV79" s="368"/>
      <c r="GW79" s="368"/>
      <c r="GX79" s="2036"/>
      <c r="GY79" s="2035"/>
      <c r="GZ79" s="1091"/>
      <c r="HA79" s="368"/>
      <c r="HB79" s="368"/>
      <c r="HC79" s="368"/>
      <c r="HD79" s="368"/>
      <c r="HE79" s="368"/>
      <c r="HF79" s="368"/>
      <c r="HG79" s="368"/>
      <c r="HH79" s="368"/>
      <c r="HI79" s="368"/>
      <c r="HJ79" s="368"/>
      <c r="HK79" s="368"/>
      <c r="HL79" s="368"/>
      <c r="HM79" s="368"/>
      <c r="HN79" s="368"/>
      <c r="HO79" s="368"/>
      <c r="HP79" s="368"/>
      <c r="HQ79" s="368"/>
      <c r="HR79" s="368"/>
      <c r="HS79" s="368"/>
      <c r="HT79" s="368"/>
      <c r="HU79" s="2036"/>
      <c r="HV79" s="2035"/>
      <c r="HW79" s="1091"/>
      <c r="HX79" s="368"/>
      <c r="HY79" s="368"/>
      <c r="HZ79" s="368"/>
      <c r="IA79" s="368"/>
      <c r="IB79" s="368"/>
      <c r="IC79" s="368"/>
      <c r="ID79" s="368"/>
      <c r="IE79" s="368"/>
      <c r="IF79" s="368"/>
      <c r="IG79" s="368"/>
      <c r="IH79" s="368"/>
      <c r="II79" s="368"/>
      <c r="IJ79" s="368"/>
      <c r="IK79" s="368"/>
      <c r="IL79" s="368"/>
      <c r="IM79" s="368"/>
      <c r="IN79" s="368"/>
      <c r="IO79" s="368"/>
      <c r="IP79" s="368"/>
      <c r="IQ79" s="368"/>
      <c r="IR79" s="2036"/>
      <c r="IS79" s="2035"/>
      <c r="IT79" s="1091"/>
    </row>
    <row r="80" spans="1:254" x14ac:dyDescent="0.2">
      <c r="A80" s="2027"/>
      <c r="B80" s="2030"/>
      <c r="C80" s="1206" t="s">
        <v>71</v>
      </c>
      <c r="D80" s="366">
        <v>5044118.5606300067</v>
      </c>
      <c r="E80" s="366">
        <v>0</v>
      </c>
      <c r="F80" s="366">
        <v>0</v>
      </c>
      <c r="G80" s="366">
        <v>0</v>
      </c>
      <c r="H80" s="366">
        <v>27.815909999999995</v>
      </c>
      <c r="I80" s="366">
        <v>0</v>
      </c>
      <c r="J80" s="366">
        <v>7696.25</v>
      </c>
      <c r="K80" s="366">
        <v>7696.25</v>
      </c>
      <c r="L80" s="366">
        <v>0</v>
      </c>
      <c r="M80" s="366">
        <v>0</v>
      </c>
      <c r="N80" s="366">
        <v>0</v>
      </c>
      <c r="O80" s="366">
        <v>0</v>
      </c>
      <c r="P80" s="366">
        <v>0</v>
      </c>
      <c r="Q80" s="366">
        <v>0</v>
      </c>
      <c r="R80" s="366">
        <v>0</v>
      </c>
      <c r="S80" s="366">
        <v>0</v>
      </c>
      <c r="T80" s="366">
        <v>0</v>
      </c>
      <c r="U80" s="366">
        <v>5059538.8765400071</v>
      </c>
      <c r="V80" s="1207"/>
      <c r="W80" s="2035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2036"/>
      <c r="AT80" s="2035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2036"/>
      <c r="BQ80" s="2035"/>
      <c r="BS80" s="368"/>
      <c r="BT80" s="368"/>
      <c r="BU80" s="368"/>
      <c r="BV80" s="368"/>
      <c r="BW80" s="368"/>
      <c r="BX80" s="368"/>
      <c r="BY80" s="368"/>
      <c r="BZ80" s="368"/>
      <c r="CA80" s="368"/>
      <c r="CB80" s="368"/>
      <c r="CC80" s="368"/>
      <c r="CD80" s="368"/>
      <c r="CE80" s="368"/>
      <c r="CF80" s="368"/>
      <c r="CG80" s="368"/>
      <c r="CH80" s="368"/>
      <c r="CI80" s="368"/>
      <c r="CJ80" s="368"/>
      <c r="CK80" s="368"/>
      <c r="CL80" s="368"/>
      <c r="CM80" s="2036"/>
      <c r="CN80" s="2035"/>
      <c r="CP80" s="368"/>
      <c r="CQ80" s="368"/>
      <c r="CR80" s="368"/>
      <c r="CS80" s="368"/>
      <c r="CT80" s="368"/>
      <c r="CU80" s="368"/>
      <c r="CV80" s="368"/>
      <c r="CW80" s="368"/>
      <c r="CX80" s="368"/>
      <c r="CY80" s="368"/>
      <c r="CZ80" s="368"/>
      <c r="DA80" s="368"/>
      <c r="DB80" s="368"/>
      <c r="DC80" s="368"/>
      <c r="DD80" s="368"/>
      <c r="DE80" s="368"/>
      <c r="DF80" s="368"/>
      <c r="DG80" s="368"/>
      <c r="DH80" s="368"/>
      <c r="DI80" s="368"/>
      <c r="DJ80" s="2036"/>
      <c r="DK80" s="2035"/>
      <c r="DM80" s="368"/>
      <c r="DN80" s="368"/>
      <c r="DO80" s="368"/>
      <c r="DP80" s="368"/>
      <c r="DQ80" s="368"/>
      <c r="DR80" s="368"/>
      <c r="DS80" s="368"/>
      <c r="DT80" s="368"/>
      <c r="DU80" s="368"/>
      <c r="DV80" s="368"/>
      <c r="DW80" s="368"/>
      <c r="DX80" s="368"/>
      <c r="DY80" s="368"/>
      <c r="DZ80" s="368"/>
      <c r="EA80" s="368"/>
      <c r="EB80" s="368"/>
      <c r="EC80" s="368"/>
      <c r="ED80" s="368"/>
      <c r="EE80" s="368"/>
      <c r="EF80" s="368"/>
      <c r="EG80" s="2036"/>
      <c r="EH80" s="2035"/>
      <c r="EJ80" s="368"/>
      <c r="EK80" s="368"/>
      <c r="EL80" s="368"/>
      <c r="EM80" s="368"/>
      <c r="EN80" s="368"/>
      <c r="EO80" s="368"/>
      <c r="EP80" s="368"/>
      <c r="EQ80" s="368"/>
      <c r="ER80" s="368"/>
      <c r="ES80" s="368"/>
      <c r="ET80" s="368"/>
      <c r="EU80" s="368"/>
      <c r="EV80" s="368"/>
      <c r="EW80" s="368"/>
      <c r="EX80" s="368"/>
      <c r="EY80" s="368"/>
      <c r="EZ80" s="368"/>
      <c r="FA80" s="368"/>
      <c r="FB80" s="368"/>
      <c r="FC80" s="368"/>
      <c r="FD80" s="2036"/>
      <c r="FE80" s="2035"/>
      <c r="FG80" s="368"/>
      <c r="FH80" s="368"/>
      <c r="FI80" s="368"/>
      <c r="FJ80" s="368"/>
      <c r="FK80" s="368"/>
      <c r="FL80" s="368"/>
      <c r="FM80" s="368"/>
      <c r="FN80" s="368"/>
      <c r="FO80" s="368"/>
      <c r="FP80" s="368"/>
      <c r="FQ80" s="368"/>
      <c r="FR80" s="368"/>
      <c r="FS80" s="368"/>
      <c r="FT80" s="368"/>
      <c r="FU80" s="368"/>
      <c r="FV80" s="368"/>
      <c r="FW80" s="368"/>
      <c r="FX80" s="368"/>
      <c r="FY80" s="368"/>
      <c r="FZ80" s="368"/>
      <c r="GA80" s="2036"/>
      <c r="GB80" s="2035"/>
      <c r="GD80" s="368"/>
      <c r="GE80" s="368"/>
      <c r="GF80" s="368"/>
      <c r="GG80" s="368"/>
      <c r="GH80" s="368"/>
      <c r="GI80" s="368"/>
      <c r="GJ80" s="368"/>
      <c r="GK80" s="368"/>
      <c r="GL80" s="368"/>
      <c r="GM80" s="368"/>
      <c r="GN80" s="368"/>
      <c r="GO80" s="368"/>
      <c r="GP80" s="368"/>
      <c r="GQ80" s="368"/>
      <c r="GR80" s="368"/>
      <c r="GS80" s="368"/>
      <c r="GT80" s="368"/>
      <c r="GU80" s="368"/>
      <c r="GV80" s="368"/>
      <c r="GW80" s="368"/>
      <c r="GX80" s="2036"/>
      <c r="GY80" s="2035"/>
      <c r="HA80" s="368"/>
      <c r="HB80" s="368"/>
      <c r="HC80" s="368"/>
      <c r="HD80" s="368"/>
      <c r="HE80" s="368"/>
      <c r="HF80" s="368"/>
      <c r="HG80" s="368"/>
      <c r="HH80" s="368"/>
      <c r="HI80" s="368"/>
      <c r="HJ80" s="368"/>
      <c r="HK80" s="368"/>
      <c r="HL80" s="368"/>
      <c r="HM80" s="368"/>
      <c r="HN80" s="368"/>
      <c r="HO80" s="368"/>
      <c r="HP80" s="368"/>
      <c r="HQ80" s="368"/>
      <c r="HR80" s="368"/>
      <c r="HS80" s="368"/>
      <c r="HT80" s="368"/>
      <c r="HU80" s="2036"/>
      <c r="HV80" s="2035"/>
      <c r="HX80" s="368"/>
      <c r="HY80" s="368"/>
      <c r="HZ80" s="368"/>
      <c r="IA80" s="368"/>
      <c r="IB80" s="368"/>
      <c r="IC80" s="368"/>
      <c r="ID80" s="368"/>
      <c r="IE80" s="368"/>
      <c r="IF80" s="368"/>
      <c r="IG80" s="368"/>
      <c r="IH80" s="368"/>
      <c r="II80" s="368"/>
      <c r="IJ80" s="368"/>
      <c r="IK80" s="368"/>
      <c r="IL80" s="368"/>
      <c r="IM80" s="368"/>
      <c r="IN80" s="368"/>
      <c r="IO80" s="368"/>
      <c r="IP80" s="368"/>
      <c r="IQ80" s="368"/>
      <c r="IR80" s="2036"/>
      <c r="IS80" s="2035"/>
    </row>
    <row r="81" spans="1:254" x14ac:dyDescent="0.2">
      <c r="A81" s="2027"/>
      <c r="B81" s="2030"/>
      <c r="C81" s="1206" t="s">
        <v>72</v>
      </c>
      <c r="D81" s="366">
        <v>3626250.2367100017</v>
      </c>
      <c r="E81" s="366">
        <v>0</v>
      </c>
      <c r="F81" s="366">
        <v>0</v>
      </c>
      <c r="G81" s="366">
        <v>0</v>
      </c>
      <c r="H81" s="366">
        <v>41.728960000000001</v>
      </c>
      <c r="I81" s="366">
        <v>0</v>
      </c>
      <c r="J81" s="366">
        <v>410</v>
      </c>
      <c r="K81" s="366">
        <v>410</v>
      </c>
      <c r="L81" s="366">
        <v>0</v>
      </c>
      <c r="M81" s="366">
        <v>0</v>
      </c>
      <c r="N81" s="366">
        <v>0</v>
      </c>
      <c r="O81" s="366">
        <v>0</v>
      </c>
      <c r="P81" s="366">
        <v>0</v>
      </c>
      <c r="Q81" s="366">
        <v>0</v>
      </c>
      <c r="R81" s="366">
        <v>0</v>
      </c>
      <c r="S81" s="366">
        <v>0</v>
      </c>
      <c r="T81" s="366">
        <v>0</v>
      </c>
      <c r="U81" s="366">
        <v>3627111.9656700017</v>
      </c>
      <c r="V81" s="1207"/>
      <c r="W81" s="2035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  <c r="AI81" s="368"/>
      <c r="AJ81" s="368"/>
      <c r="AK81" s="368"/>
      <c r="AL81" s="368"/>
      <c r="AM81" s="368"/>
      <c r="AN81" s="368"/>
      <c r="AO81" s="368"/>
      <c r="AP81" s="368"/>
      <c r="AQ81" s="368"/>
      <c r="AR81" s="368"/>
      <c r="AS81" s="2036"/>
      <c r="AT81" s="2035"/>
      <c r="AV81" s="368"/>
      <c r="AW81" s="368"/>
      <c r="AX81" s="368"/>
      <c r="AY81" s="368"/>
      <c r="AZ81" s="368"/>
      <c r="BA81" s="368"/>
      <c r="BB81" s="368"/>
      <c r="BC81" s="368"/>
      <c r="BD81" s="368"/>
      <c r="BE81" s="368"/>
      <c r="BF81" s="368"/>
      <c r="BG81" s="368"/>
      <c r="BH81" s="368"/>
      <c r="BI81" s="368"/>
      <c r="BJ81" s="368"/>
      <c r="BK81" s="368"/>
      <c r="BL81" s="368"/>
      <c r="BM81" s="368"/>
      <c r="BN81" s="368"/>
      <c r="BO81" s="368"/>
      <c r="BP81" s="2036"/>
      <c r="BQ81" s="2035"/>
      <c r="BS81" s="368"/>
      <c r="BT81" s="368"/>
      <c r="BU81" s="368"/>
      <c r="BV81" s="368"/>
      <c r="BW81" s="368"/>
      <c r="BX81" s="368"/>
      <c r="BY81" s="368"/>
      <c r="BZ81" s="368"/>
      <c r="CA81" s="368"/>
      <c r="CB81" s="368"/>
      <c r="CC81" s="368"/>
      <c r="CD81" s="368"/>
      <c r="CE81" s="368"/>
      <c r="CF81" s="368"/>
      <c r="CG81" s="368"/>
      <c r="CH81" s="368"/>
      <c r="CI81" s="368"/>
      <c r="CJ81" s="368"/>
      <c r="CK81" s="368"/>
      <c r="CL81" s="368"/>
      <c r="CM81" s="2036"/>
      <c r="CN81" s="2035"/>
      <c r="CP81" s="368"/>
      <c r="CQ81" s="368"/>
      <c r="CR81" s="368"/>
      <c r="CS81" s="368"/>
      <c r="CT81" s="368"/>
      <c r="CU81" s="368"/>
      <c r="CV81" s="368"/>
      <c r="CW81" s="368"/>
      <c r="CX81" s="368"/>
      <c r="CY81" s="368"/>
      <c r="CZ81" s="368"/>
      <c r="DA81" s="368"/>
      <c r="DB81" s="368"/>
      <c r="DC81" s="368"/>
      <c r="DD81" s="368"/>
      <c r="DE81" s="368"/>
      <c r="DF81" s="368"/>
      <c r="DG81" s="368"/>
      <c r="DH81" s="368"/>
      <c r="DI81" s="368"/>
      <c r="DJ81" s="2036"/>
      <c r="DK81" s="2035"/>
      <c r="DM81" s="368"/>
      <c r="DN81" s="368"/>
      <c r="DO81" s="368"/>
      <c r="DP81" s="368"/>
      <c r="DQ81" s="368"/>
      <c r="DR81" s="368"/>
      <c r="DS81" s="368"/>
      <c r="DT81" s="368"/>
      <c r="DU81" s="368"/>
      <c r="DV81" s="368"/>
      <c r="DW81" s="368"/>
      <c r="DX81" s="368"/>
      <c r="DY81" s="368"/>
      <c r="DZ81" s="368"/>
      <c r="EA81" s="368"/>
      <c r="EB81" s="368"/>
      <c r="EC81" s="368"/>
      <c r="ED81" s="368"/>
      <c r="EE81" s="368"/>
      <c r="EF81" s="368"/>
      <c r="EG81" s="2036"/>
      <c r="EH81" s="2035"/>
      <c r="EJ81" s="368"/>
      <c r="EK81" s="368"/>
      <c r="EL81" s="368"/>
      <c r="EM81" s="368"/>
      <c r="EN81" s="368"/>
      <c r="EO81" s="368"/>
      <c r="EP81" s="368"/>
      <c r="EQ81" s="368"/>
      <c r="ER81" s="368"/>
      <c r="ES81" s="368"/>
      <c r="ET81" s="368"/>
      <c r="EU81" s="368"/>
      <c r="EV81" s="368"/>
      <c r="EW81" s="368"/>
      <c r="EX81" s="368"/>
      <c r="EY81" s="368"/>
      <c r="EZ81" s="368"/>
      <c r="FA81" s="368"/>
      <c r="FB81" s="368"/>
      <c r="FC81" s="368"/>
      <c r="FD81" s="2036"/>
      <c r="FE81" s="2035"/>
      <c r="FG81" s="368"/>
      <c r="FH81" s="368"/>
      <c r="FI81" s="368"/>
      <c r="FJ81" s="368"/>
      <c r="FK81" s="368"/>
      <c r="FL81" s="368"/>
      <c r="FM81" s="368"/>
      <c r="FN81" s="368"/>
      <c r="FO81" s="368"/>
      <c r="FP81" s="368"/>
      <c r="FQ81" s="368"/>
      <c r="FR81" s="368"/>
      <c r="FS81" s="368"/>
      <c r="FT81" s="368"/>
      <c r="FU81" s="368"/>
      <c r="FV81" s="368"/>
      <c r="FW81" s="368"/>
      <c r="FX81" s="368"/>
      <c r="FY81" s="368"/>
      <c r="FZ81" s="368"/>
      <c r="GA81" s="2036"/>
      <c r="GB81" s="2035"/>
      <c r="GD81" s="368"/>
      <c r="GE81" s="368"/>
      <c r="GF81" s="368"/>
      <c r="GG81" s="368"/>
      <c r="GH81" s="368"/>
      <c r="GI81" s="368"/>
      <c r="GJ81" s="368"/>
      <c r="GK81" s="368"/>
      <c r="GL81" s="368"/>
      <c r="GM81" s="368"/>
      <c r="GN81" s="368"/>
      <c r="GO81" s="368"/>
      <c r="GP81" s="368"/>
      <c r="GQ81" s="368"/>
      <c r="GR81" s="368"/>
      <c r="GS81" s="368"/>
      <c r="GT81" s="368"/>
      <c r="GU81" s="368"/>
      <c r="GV81" s="368"/>
      <c r="GW81" s="368"/>
      <c r="GX81" s="2036"/>
      <c r="GY81" s="2035"/>
      <c r="HA81" s="368"/>
      <c r="HB81" s="368"/>
      <c r="HC81" s="368"/>
      <c r="HD81" s="368"/>
      <c r="HE81" s="368"/>
      <c r="HF81" s="368"/>
      <c r="HG81" s="368"/>
      <c r="HH81" s="368"/>
      <c r="HI81" s="368"/>
      <c r="HJ81" s="368"/>
      <c r="HK81" s="368"/>
      <c r="HL81" s="368"/>
      <c r="HM81" s="368"/>
      <c r="HN81" s="368"/>
      <c r="HO81" s="368"/>
      <c r="HP81" s="368"/>
      <c r="HQ81" s="368"/>
      <c r="HR81" s="368"/>
      <c r="HS81" s="368"/>
      <c r="HT81" s="368"/>
      <c r="HU81" s="2036"/>
      <c r="HV81" s="2035"/>
      <c r="HX81" s="368"/>
      <c r="HY81" s="368"/>
      <c r="HZ81" s="368"/>
      <c r="IA81" s="368"/>
      <c r="IB81" s="368"/>
      <c r="IC81" s="368"/>
      <c r="ID81" s="368"/>
      <c r="IE81" s="368"/>
      <c r="IF81" s="368"/>
      <c r="IG81" s="368"/>
      <c r="IH81" s="368"/>
      <c r="II81" s="368"/>
      <c r="IJ81" s="368"/>
      <c r="IK81" s="368"/>
      <c r="IL81" s="368"/>
      <c r="IM81" s="368"/>
      <c r="IN81" s="368"/>
      <c r="IO81" s="368"/>
      <c r="IP81" s="368"/>
      <c r="IQ81" s="368"/>
      <c r="IR81" s="2036"/>
      <c r="IS81" s="2035"/>
    </row>
    <row r="82" spans="1:254" ht="14.25" thickBot="1" x14ac:dyDescent="0.25">
      <c r="A82" s="2028"/>
      <c r="B82" s="2033"/>
      <c r="C82" s="1818" t="s">
        <v>3991</v>
      </c>
      <c r="D82" s="710">
        <v>18304830.979128372</v>
      </c>
      <c r="E82" s="710">
        <v>0</v>
      </c>
      <c r="F82" s="710">
        <v>0</v>
      </c>
      <c r="G82" s="710">
        <v>0</v>
      </c>
      <c r="H82" s="710">
        <v>257.22931</v>
      </c>
      <c r="I82" s="710">
        <v>0</v>
      </c>
      <c r="J82" s="710">
        <v>58675.621900826438</v>
      </c>
      <c r="K82" s="710">
        <v>58675.621900826438</v>
      </c>
      <c r="L82" s="710">
        <v>0</v>
      </c>
      <c r="M82" s="710">
        <v>0</v>
      </c>
      <c r="N82" s="710">
        <v>0</v>
      </c>
      <c r="O82" s="710">
        <v>0</v>
      </c>
      <c r="P82" s="710">
        <v>0</v>
      </c>
      <c r="Q82" s="710">
        <v>0</v>
      </c>
      <c r="R82" s="710">
        <v>0</v>
      </c>
      <c r="S82" s="710">
        <v>0</v>
      </c>
      <c r="T82" s="710">
        <v>0</v>
      </c>
      <c r="U82" s="710">
        <v>18422439.452240024</v>
      </c>
      <c r="V82" s="788"/>
      <c r="W82" s="2035"/>
      <c r="X82" s="785"/>
      <c r="Y82" s="712"/>
      <c r="Z82" s="712"/>
      <c r="AA82" s="712"/>
      <c r="AB82" s="712"/>
      <c r="AC82" s="712"/>
      <c r="AD82" s="712"/>
      <c r="AE82" s="712"/>
      <c r="AF82" s="712"/>
      <c r="AG82" s="712"/>
      <c r="AH82" s="712"/>
      <c r="AI82" s="712"/>
      <c r="AJ82" s="712"/>
      <c r="AK82" s="712"/>
      <c r="AL82" s="712"/>
      <c r="AM82" s="712"/>
      <c r="AN82" s="712"/>
      <c r="AO82" s="712"/>
      <c r="AP82" s="712"/>
      <c r="AQ82" s="712"/>
      <c r="AR82" s="712"/>
      <c r="AS82" s="2036"/>
      <c r="AT82" s="2035"/>
      <c r="AU82" s="785"/>
      <c r="AV82" s="712"/>
      <c r="AW82" s="712"/>
      <c r="AX82" s="712"/>
      <c r="AY82" s="712"/>
      <c r="AZ82" s="712"/>
      <c r="BA82" s="712"/>
      <c r="BB82" s="712"/>
      <c r="BC82" s="712"/>
      <c r="BD82" s="712"/>
      <c r="BE82" s="712"/>
      <c r="BF82" s="712"/>
      <c r="BG82" s="712"/>
      <c r="BH82" s="712"/>
      <c r="BI82" s="712"/>
      <c r="BJ82" s="712"/>
      <c r="BK82" s="712"/>
      <c r="BL82" s="712"/>
      <c r="BM82" s="712"/>
      <c r="BN82" s="712"/>
      <c r="BO82" s="712"/>
      <c r="BP82" s="2036"/>
      <c r="BQ82" s="2035"/>
      <c r="BR82" s="785"/>
      <c r="BS82" s="712"/>
      <c r="BT82" s="712"/>
      <c r="BU82" s="712"/>
      <c r="BV82" s="712"/>
      <c r="BW82" s="712"/>
      <c r="BX82" s="712"/>
      <c r="BY82" s="712"/>
      <c r="BZ82" s="712"/>
      <c r="CA82" s="712"/>
      <c r="CB82" s="712"/>
      <c r="CC82" s="712"/>
      <c r="CD82" s="712"/>
      <c r="CE82" s="712"/>
      <c r="CF82" s="712"/>
      <c r="CG82" s="712"/>
      <c r="CH82" s="712"/>
      <c r="CI82" s="712"/>
      <c r="CJ82" s="712"/>
      <c r="CK82" s="712"/>
      <c r="CL82" s="712"/>
      <c r="CM82" s="2036"/>
      <c r="CN82" s="2035"/>
      <c r="CO82" s="785"/>
      <c r="CP82" s="712"/>
      <c r="CQ82" s="712"/>
      <c r="CR82" s="712"/>
      <c r="CS82" s="712"/>
      <c r="CT82" s="712"/>
      <c r="CU82" s="712"/>
      <c r="CV82" s="712"/>
      <c r="CW82" s="712"/>
      <c r="CX82" s="712"/>
      <c r="CY82" s="712"/>
      <c r="CZ82" s="712"/>
      <c r="DA82" s="712"/>
      <c r="DB82" s="712"/>
      <c r="DC82" s="712"/>
      <c r="DD82" s="712"/>
      <c r="DE82" s="712"/>
      <c r="DF82" s="712"/>
      <c r="DG82" s="712"/>
      <c r="DH82" s="712"/>
      <c r="DI82" s="712"/>
      <c r="DJ82" s="2036"/>
      <c r="DK82" s="2035"/>
      <c r="DL82" s="785"/>
      <c r="DM82" s="712"/>
      <c r="DN82" s="712"/>
      <c r="DO82" s="712"/>
      <c r="DP82" s="712"/>
      <c r="DQ82" s="712"/>
      <c r="DR82" s="712"/>
      <c r="DS82" s="712"/>
      <c r="DT82" s="712"/>
      <c r="DU82" s="712"/>
      <c r="DV82" s="712"/>
      <c r="DW82" s="712"/>
      <c r="DX82" s="712"/>
      <c r="DY82" s="712"/>
      <c r="DZ82" s="712"/>
      <c r="EA82" s="712"/>
      <c r="EB82" s="712"/>
      <c r="EC82" s="712"/>
      <c r="ED82" s="712"/>
      <c r="EE82" s="712"/>
      <c r="EF82" s="712"/>
      <c r="EG82" s="2036"/>
      <c r="EH82" s="2035"/>
      <c r="EI82" s="785"/>
      <c r="EJ82" s="712"/>
      <c r="EK82" s="712"/>
      <c r="EL82" s="712"/>
      <c r="EM82" s="712"/>
      <c r="EN82" s="712"/>
      <c r="EO82" s="712"/>
      <c r="EP82" s="712"/>
      <c r="EQ82" s="712"/>
      <c r="ER82" s="712"/>
      <c r="ES82" s="712"/>
      <c r="ET82" s="712"/>
      <c r="EU82" s="712"/>
      <c r="EV82" s="712"/>
      <c r="EW82" s="712"/>
      <c r="EX82" s="712"/>
      <c r="EY82" s="712"/>
      <c r="EZ82" s="712"/>
      <c r="FA82" s="712"/>
      <c r="FB82" s="712"/>
      <c r="FC82" s="712"/>
      <c r="FD82" s="2036"/>
      <c r="FE82" s="2035"/>
      <c r="FF82" s="785"/>
      <c r="FG82" s="712"/>
      <c r="FH82" s="712"/>
      <c r="FI82" s="712"/>
      <c r="FJ82" s="712"/>
      <c r="FK82" s="712"/>
      <c r="FL82" s="712"/>
      <c r="FM82" s="712"/>
      <c r="FN82" s="712"/>
      <c r="FO82" s="712"/>
      <c r="FP82" s="712"/>
      <c r="FQ82" s="712"/>
      <c r="FR82" s="712"/>
      <c r="FS82" s="712"/>
      <c r="FT82" s="712"/>
      <c r="FU82" s="712"/>
      <c r="FV82" s="712"/>
      <c r="FW82" s="712"/>
      <c r="FX82" s="712"/>
      <c r="FY82" s="712"/>
      <c r="FZ82" s="712"/>
      <c r="GA82" s="2036"/>
      <c r="GB82" s="2035"/>
      <c r="GC82" s="785"/>
      <c r="GD82" s="712"/>
      <c r="GE82" s="712"/>
      <c r="GF82" s="712"/>
      <c r="GG82" s="712"/>
      <c r="GH82" s="712"/>
      <c r="GI82" s="712"/>
      <c r="GJ82" s="712"/>
      <c r="GK82" s="712"/>
      <c r="GL82" s="712"/>
      <c r="GM82" s="712"/>
      <c r="GN82" s="712"/>
      <c r="GO82" s="712"/>
      <c r="GP82" s="712"/>
      <c r="GQ82" s="712"/>
      <c r="GR82" s="712"/>
      <c r="GS82" s="712"/>
      <c r="GT82" s="712"/>
      <c r="GU82" s="712"/>
      <c r="GV82" s="712"/>
      <c r="GW82" s="712"/>
      <c r="GX82" s="2036"/>
      <c r="GY82" s="2035"/>
      <c r="GZ82" s="785"/>
      <c r="HA82" s="712"/>
      <c r="HB82" s="712"/>
      <c r="HC82" s="712"/>
      <c r="HD82" s="712"/>
      <c r="HE82" s="712"/>
      <c r="HF82" s="712"/>
      <c r="HG82" s="712"/>
      <c r="HH82" s="712"/>
      <c r="HI82" s="712"/>
      <c r="HJ82" s="712"/>
      <c r="HK82" s="712"/>
      <c r="HL82" s="712"/>
      <c r="HM82" s="712"/>
      <c r="HN82" s="712"/>
      <c r="HO82" s="712"/>
      <c r="HP82" s="712"/>
      <c r="HQ82" s="712"/>
      <c r="HR82" s="712"/>
      <c r="HS82" s="712"/>
      <c r="HT82" s="712"/>
      <c r="HU82" s="2036"/>
      <c r="HV82" s="2035"/>
      <c r="HW82" s="785"/>
      <c r="HX82" s="712"/>
      <c r="HY82" s="712"/>
      <c r="HZ82" s="712"/>
      <c r="IA82" s="712"/>
      <c r="IB82" s="712"/>
      <c r="IC82" s="712"/>
      <c r="ID82" s="712"/>
      <c r="IE82" s="712"/>
      <c r="IF82" s="712"/>
      <c r="IG82" s="712"/>
      <c r="IH82" s="712"/>
      <c r="II82" s="712"/>
      <c r="IJ82" s="712"/>
      <c r="IK82" s="712"/>
      <c r="IL82" s="712"/>
      <c r="IM82" s="712"/>
      <c r="IN82" s="712"/>
      <c r="IO82" s="712"/>
      <c r="IP82" s="712"/>
      <c r="IQ82" s="712"/>
      <c r="IR82" s="2036"/>
      <c r="IS82" s="2035"/>
      <c r="IT82" s="785"/>
    </row>
    <row r="83" spans="1:254" ht="12.75" customHeight="1" x14ac:dyDescent="0.2">
      <c r="A83" s="2026" t="s">
        <v>1885</v>
      </c>
      <c r="B83" s="2029" t="s">
        <v>3771</v>
      </c>
      <c r="C83" s="1815" t="s">
        <v>3986</v>
      </c>
      <c r="D83" s="362">
        <v>634836.02546302776</v>
      </c>
      <c r="E83" s="362">
        <v>203061.47448220005</v>
      </c>
      <c r="F83" s="362">
        <v>25336.031999999999</v>
      </c>
      <c r="G83" s="362">
        <v>0</v>
      </c>
      <c r="H83" s="362">
        <v>0</v>
      </c>
      <c r="I83" s="362">
        <v>2892.0096000000003</v>
      </c>
      <c r="J83" s="362">
        <v>0</v>
      </c>
      <c r="K83" s="362">
        <v>0</v>
      </c>
      <c r="L83" s="362">
        <v>241240.95201508806</v>
      </c>
      <c r="M83" s="362">
        <v>237961.15928680002</v>
      </c>
      <c r="N83" s="362">
        <v>0</v>
      </c>
      <c r="O83" s="362">
        <v>0</v>
      </c>
      <c r="P83" s="362">
        <v>0</v>
      </c>
      <c r="Q83" s="362">
        <v>0</v>
      </c>
      <c r="R83" s="362">
        <v>5.94</v>
      </c>
      <c r="S83" s="362">
        <v>60978.294779099982</v>
      </c>
      <c r="T83" s="362">
        <v>0</v>
      </c>
      <c r="U83" s="362">
        <v>1406311.8876262158</v>
      </c>
      <c r="V83" s="1207"/>
      <c r="W83" s="2034"/>
      <c r="Y83" s="368"/>
      <c r="Z83" s="368"/>
      <c r="AA83" s="368"/>
      <c r="AB83" s="368"/>
      <c r="AC83" s="368"/>
      <c r="AD83" s="368"/>
      <c r="AE83" s="368"/>
      <c r="AF83" s="368"/>
      <c r="AG83" s="368"/>
      <c r="AH83" s="368"/>
      <c r="AI83" s="368"/>
      <c r="AJ83" s="368"/>
      <c r="AK83" s="368"/>
      <c r="AL83" s="368"/>
      <c r="AM83" s="368"/>
      <c r="AN83" s="368"/>
      <c r="AO83" s="368"/>
      <c r="AP83" s="368"/>
      <c r="AQ83" s="368"/>
      <c r="AR83" s="368"/>
      <c r="AS83" s="2036"/>
      <c r="AT83" s="2034"/>
      <c r="AV83" s="368"/>
      <c r="AW83" s="368"/>
      <c r="AX83" s="368"/>
      <c r="AY83" s="368"/>
      <c r="AZ83" s="368"/>
      <c r="BA83" s="368"/>
      <c r="BB83" s="368"/>
      <c r="BC83" s="368"/>
      <c r="BD83" s="368"/>
      <c r="BE83" s="368"/>
      <c r="BF83" s="368"/>
      <c r="BG83" s="368"/>
      <c r="BH83" s="368"/>
      <c r="BI83" s="368"/>
      <c r="BJ83" s="368"/>
      <c r="BK83" s="368"/>
      <c r="BL83" s="368"/>
      <c r="BM83" s="368"/>
      <c r="BN83" s="368"/>
      <c r="BO83" s="368"/>
      <c r="BP83" s="2036"/>
      <c r="BQ83" s="2034"/>
      <c r="BS83" s="368"/>
      <c r="BT83" s="368"/>
      <c r="BU83" s="368"/>
      <c r="BV83" s="368"/>
      <c r="BW83" s="368"/>
      <c r="BX83" s="368"/>
      <c r="BY83" s="368"/>
      <c r="BZ83" s="368"/>
      <c r="CA83" s="368"/>
      <c r="CB83" s="368"/>
      <c r="CC83" s="368"/>
      <c r="CD83" s="368"/>
      <c r="CE83" s="368"/>
      <c r="CF83" s="368"/>
      <c r="CG83" s="368"/>
      <c r="CH83" s="368"/>
      <c r="CI83" s="368"/>
      <c r="CJ83" s="368"/>
      <c r="CK83" s="368"/>
      <c r="CL83" s="368"/>
      <c r="CM83" s="2036"/>
      <c r="CN83" s="2034"/>
      <c r="CP83" s="368"/>
      <c r="CQ83" s="368"/>
      <c r="CR83" s="368"/>
      <c r="CS83" s="368"/>
      <c r="CT83" s="368"/>
      <c r="CU83" s="368"/>
      <c r="CV83" s="368"/>
      <c r="CW83" s="368"/>
      <c r="CX83" s="368"/>
      <c r="CY83" s="368"/>
      <c r="CZ83" s="368"/>
      <c r="DA83" s="368"/>
      <c r="DB83" s="368"/>
      <c r="DC83" s="368"/>
      <c r="DD83" s="368"/>
      <c r="DE83" s="368"/>
      <c r="DF83" s="368"/>
      <c r="DG83" s="368"/>
      <c r="DH83" s="368"/>
      <c r="DI83" s="368"/>
      <c r="DJ83" s="2036"/>
      <c r="DK83" s="2034"/>
      <c r="DM83" s="368"/>
      <c r="DN83" s="368"/>
      <c r="DO83" s="368"/>
      <c r="DP83" s="368"/>
      <c r="DQ83" s="368"/>
      <c r="DR83" s="368"/>
      <c r="DS83" s="368"/>
      <c r="DT83" s="368"/>
      <c r="DU83" s="368"/>
      <c r="DV83" s="368"/>
      <c r="DW83" s="368"/>
      <c r="DX83" s="368"/>
      <c r="DY83" s="368"/>
      <c r="DZ83" s="368"/>
      <c r="EA83" s="368"/>
      <c r="EB83" s="368"/>
      <c r="EC83" s="368"/>
      <c r="ED83" s="368"/>
      <c r="EE83" s="368"/>
      <c r="EF83" s="368"/>
      <c r="EG83" s="2036"/>
      <c r="EH83" s="2034"/>
      <c r="EJ83" s="368"/>
      <c r="EK83" s="368"/>
      <c r="EL83" s="368"/>
      <c r="EM83" s="368"/>
      <c r="EN83" s="368"/>
      <c r="EO83" s="368"/>
      <c r="EP83" s="368"/>
      <c r="EQ83" s="368"/>
      <c r="ER83" s="368"/>
      <c r="ES83" s="368"/>
      <c r="ET83" s="368"/>
      <c r="EU83" s="368"/>
      <c r="EV83" s="368"/>
      <c r="EW83" s="368"/>
      <c r="EX83" s="368"/>
      <c r="EY83" s="368"/>
      <c r="EZ83" s="368"/>
      <c r="FA83" s="368"/>
      <c r="FB83" s="368"/>
      <c r="FC83" s="368"/>
      <c r="FD83" s="2036"/>
      <c r="FE83" s="2034"/>
      <c r="FG83" s="368"/>
      <c r="FH83" s="368"/>
      <c r="FI83" s="368"/>
      <c r="FJ83" s="368"/>
      <c r="FK83" s="368"/>
      <c r="FL83" s="368"/>
      <c r="FM83" s="368"/>
      <c r="FN83" s="368"/>
      <c r="FO83" s="368"/>
      <c r="FP83" s="368"/>
      <c r="FQ83" s="368"/>
      <c r="FR83" s="368"/>
      <c r="FS83" s="368"/>
      <c r="FT83" s="368"/>
      <c r="FU83" s="368"/>
      <c r="FV83" s="368"/>
      <c r="FW83" s="368"/>
      <c r="FX83" s="368"/>
      <c r="FY83" s="368"/>
      <c r="FZ83" s="368"/>
      <c r="GA83" s="2036"/>
      <c r="GB83" s="2034"/>
      <c r="GD83" s="368"/>
      <c r="GE83" s="368"/>
      <c r="GF83" s="368"/>
      <c r="GG83" s="368"/>
      <c r="GH83" s="368"/>
      <c r="GI83" s="368"/>
      <c r="GJ83" s="368"/>
      <c r="GK83" s="368"/>
      <c r="GL83" s="368"/>
      <c r="GM83" s="368"/>
      <c r="GN83" s="368"/>
      <c r="GO83" s="368"/>
      <c r="GP83" s="368"/>
      <c r="GQ83" s="368"/>
      <c r="GR83" s="368"/>
      <c r="GS83" s="368"/>
      <c r="GT83" s="368"/>
      <c r="GU83" s="368"/>
      <c r="GV83" s="368"/>
      <c r="GW83" s="368"/>
      <c r="GX83" s="2036"/>
      <c r="GY83" s="2034"/>
      <c r="HA83" s="368"/>
      <c r="HB83" s="368"/>
      <c r="HC83" s="368"/>
      <c r="HD83" s="368"/>
      <c r="HE83" s="368"/>
      <c r="HF83" s="368"/>
      <c r="HG83" s="368"/>
      <c r="HH83" s="368"/>
      <c r="HI83" s="368"/>
      <c r="HJ83" s="368"/>
      <c r="HK83" s="368"/>
      <c r="HL83" s="368"/>
      <c r="HM83" s="368"/>
      <c r="HN83" s="368"/>
      <c r="HO83" s="368"/>
      <c r="HP83" s="368"/>
      <c r="HQ83" s="368"/>
      <c r="HR83" s="368"/>
      <c r="HS83" s="368"/>
      <c r="HT83" s="368"/>
      <c r="HU83" s="2036"/>
      <c r="HV83" s="2034"/>
      <c r="HX83" s="368"/>
      <c r="HY83" s="368"/>
      <c r="HZ83" s="368"/>
      <c r="IA83" s="368"/>
      <c r="IB83" s="368"/>
      <c r="IC83" s="368"/>
      <c r="ID83" s="368"/>
      <c r="IE83" s="368"/>
      <c r="IF83" s="368"/>
      <c r="IG83" s="368"/>
      <c r="IH83" s="368"/>
      <c r="II83" s="368"/>
      <c r="IJ83" s="368"/>
      <c r="IK83" s="368"/>
      <c r="IL83" s="368"/>
      <c r="IM83" s="368"/>
      <c r="IN83" s="368"/>
      <c r="IO83" s="368"/>
      <c r="IP83" s="368"/>
      <c r="IQ83" s="368"/>
      <c r="IR83" s="2036"/>
      <c r="IS83" s="2034"/>
    </row>
    <row r="84" spans="1:254" x14ac:dyDescent="0.2">
      <c r="A84" s="2027"/>
      <c r="B84" s="2030"/>
      <c r="C84" s="1206" t="s">
        <v>3987</v>
      </c>
      <c r="D84" s="366">
        <v>2080734.1701759712</v>
      </c>
      <c r="E84" s="366">
        <v>609412.2673543503</v>
      </c>
      <c r="F84" s="366">
        <v>23244.351999999999</v>
      </c>
      <c r="G84" s="366">
        <v>0</v>
      </c>
      <c r="H84" s="366">
        <v>0</v>
      </c>
      <c r="I84" s="366">
        <v>3902.9587999999999</v>
      </c>
      <c r="J84" s="366">
        <v>0</v>
      </c>
      <c r="K84" s="366">
        <v>0</v>
      </c>
      <c r="L84" s="366">
        <v>761026.46455285104</v>
      </c>
      <c r="M84" s="366">
        <v>751157.8162803509</v>
      </c>
      <c r="N84" s="366">
        <v>0</v>
      </c>
      <c r="O84" s="366">
        <v>0</v>
      </c>
      <c r="P84" s="366">
        <v>0</v>
      </c>
      <c r="Q84" s="366">
        <v>0</v>
      </c>
      <c r="R84" s="366">
        <v>0</v>
      </c>
      <c r="S84" s="366">
        <v>119509.75847145998</v>
      </c>
      <c r="T84" s="366">
        <v>0</v>
      </c>
      <c r="U84" s="366">
        <v>4348987.7876349837</v>
      </c>
      <c r="V84" s="1207"/>
      <c r="W84" s="2035"/>
      <c r="Y84" s="368"/>
      <c r="Z84" s="368"/>
      <c r="AA84" s="368"/>
      <c r="AB84" s="368"/>
      <c r="AC84" s="368"/>
      <c r="AD84" s="368"/>
      <c r="AE84" s="368"/>
      <c r="AF84" s="368"/>
      <c r="AG84" s="368"/>
      <c r="AH84" s="368"/>
      <c r="AI84" s="368"/>
      <c r="AJ84" s="368"/>
      <c r="AK84" s="368"/>
      <c r="AL84" s="368"/>
      <c r="AM84" s="368"/>
      <c r="AN84" s="368"/>
      <c r="AO84" s="368"/>
      <c r="AP84" s="368"/>
      <c r="AQ84" s="368"/>
      <c r="AR84" s="368"/>
      <c r="AS84" s="2036"/>
      <c r="AT84" s="2035"/>
      <c r="AV84" s="368"/>
      <c r="AW84" s="368"/>
      <c r="AX84" s="368"/>
      <c r="AY84" s="368"/>
      <c r="AZ84" s="368"/>
      <c r="BA84" s="368"/>
      <c r="BB84" s="368"/>
      <c r="BC84" s="368"/>
      <c r="BD84" s="368"/>
      <c r="BE84" s="368"/>
      <c r="BF84" s="368"/>
      <c r="BG84" s="368"/>
      <c r="BH84" s="368"/>
      <c r="BI84" s="368"/>
      <c r="BJ84" s="368"/>
      <c r="BK84" s="368"/>
      <c r="BL84" s="368"/>
      <c r="BM84" s="368"/>
      <c r="BN84" s="368"/>
      <c r="BO84" s="368"/>
      <c r="BP84" s="2036"/>
      <c r="BQ84" s="2035"/>
      <c r="BS84" s="368"/>
      <c r="BT84" s="368"/>
      <c r="BU84" s="368"/>
      <c r="BV84" s="368"/>
      <c r="BW84" s="368"/>
      <c r="BX84" s="368"/>
      <c r="BY84" s="368"/>
      <c r="BZ84" s="368"/>
      <c r="CA84" s="368"/>
      <c r="CB84" s="368"/>
      <c r="CC84" s="368"/>
      <c r="CD84" s="368"/>
      <c r="CE84" s="368"/>
      <c r="CF84" s="368"/>
      <c r="CG84" s="368"/>
      <c r="CH84" s="368"/>
      <c r="CI84" s="368"/>
      <c r="CJ84" s="368"/>
      <c r="CK84" s="368"/>
      <c r="CL84" s="368"/>
      <c r="CM84" s="2036"/>
      <c r="CN84" s="2035"/>
      <c r="CP84" s="368"/>
      <c r="CQ84" s="368"/>
      <c r="CR84" s="368"/>
      <c r="CS84" s="368"/>
      <c r="CT84" s="368"/>
      <c r="CU84" s="368"/>
      <c r="CV84" s="368"/>
      <c r="CW84" s="368"/>
      <c r="CX84" s="368"/>
      <c r="CY84" s="368"/>
      <c r="CZ84" s="368"/>
      <c r="DA84" s="368"/>
      <c r="DB84" s="368"/>
      <c r="DC84" s="368"/>
      <c r="DD84" s="368"/>
      <c r="DE84" s="368"/>
      <c r="DF84" s="368"/>
      <c r="DG84" s="368"/>
      <c r="DH84" s="368"/>
      <c r="DI84" s="368"/>
      <c r="DJ84" s="2036"/>
      <c r="DK84" s="2035"/>
      <c r="DM84" s="368"/>
      <c r="DN84" s="368"/>
      <c r="DO84" s="368"/>
      <c r="DP84" s="368"/>
      <c r="DQ84" s="368"/>
      <c r="DR84" s="368"/>
      <c r="DS84" s="368"/>
      <c r="DT84" s="368"/>
      <c r="DU84" s="368"/>
      <c r="DV84" s="368"/>
      <c r="DW84" s="368"/>
      <c r="DX84" s="368"/>
      <c r="DY84" s="368"/>
      <c r="DZ84" s="368"/>
      <c r="EA84" s="368"/>
      <c r="EB84" s="368"/>
      <c r="EC84" s="368"/>
      <c r="ED84" s="368"/>
      <c r="EE84" s="368"/>
      <c r="EF84" s="368"/>
      <c r="EG84" s="2036"/>
      <c r="EH84" s="2035"/>
      <c r="EJ84" s="368"/>
      <c r="EK84" s="368"/>
      <c r="EL84" s="368"/>
      <c r="EM84" s="368"/>
      <c r="EN84" s="368"/>
      <c r="EO84" s="368"/>
      <c r="EP84" s="368"/>
      <c r="EQ84" s="368"/>
      <c r="ER84" s="368"/>
      <c r="ES84" s="368"/>
      <c r="ET84" s="368"/>
      <c r="EU84" s="368"/>
      <c r="EV84" s="368"/>
      <c r="EW84" s="368"/>
      <c r="EX84" s="368"/>
      <c r="EY84" s="368"/>
      <c r="EZ84" s="368"/>
      <c r="FA84" s="368"/>
      <c r="FB84" s="368"/>
      <c r="FC84" s="368"/>
      <c r="FD84" s="2036"/>
      <c r="FE84" s="2035"/>
      <c r="FG84" s="368"/>
      <c r="FH84" s="368"/>
      <c r="FI84" s="368"/>
      <c r="FJ84" s="368"/>
      <c r="FK84" s="368"/>
      <c r="FL84" s="368"/>
      <c r="FM84" s="368"/>
      <c r="FN84" s="368"/>
      <c r="FO84" s="368"/>
      <c r="FP84" s="368"/>
      <c r="FQ84" s="368"/>
      <c r="FR84" s="368"/>
      <c r="FS84" s="368"/>
      <c r="FT84" s="368"/>
      <c r="FU84" s="368"/>
      <c r="FV84" s="368"/>
      <c r="FW84" s="368"/>
      <c r="FX84" s="368"/>
      <c r="FY84" s="368"/>
      <c r="FZ84" s="368"/>
      <c r="GA84" s="2036"/>
      <c r="GB84" s="2035"/>
      <c r="GD84" s="368"/>
      <c r="GE84" s="368"/>
      <c r="GF84" s="368"/>
      <c r="GG84" s="368"/>
      <c r="GH84" s="368"/>
      <c r="GI84" s="368"/>
      <c r="GJ84" s="368"/>
      <c r="GK84" s="368"/>
      <c r="GL84" s="368"/>
      <c r="GM84" s="368"/>
      <c r="GN84" s="368"/>
      <c r="GO84" s="368"/>
      <c r="GP84" s="368"/>
      <c r="GQ84" s="368"/>
      <c r="GR84" s="368"/>
      <c r="GS84" s="368"/>
      <c r="GT84" s="368"/>
      <c r="GU84" s="368"/>
      <c r="GV84" s="368"/>
      <c r="GW84" s="368"/>
      <c r="GX84" s="2036"/>
      <c r="GY84" s="2035"/>
      <c r="HA84" s="368"/>
      <c r="HB84" s="368"/>
      <c r="HC84" s="368"/>
      <c r="HD84" s="368"/>
      <c r="HE84" s="368"/>
      <c r="HF84" s="368"/>
      <c r="HG84" s="368"/>
      <c r="HH84" s="368"/>
      <c r="HI84" s="368"/>
      <c r="HJ84" s="368"/>
      <c r="HK84" s="368"/>
      <c r="HL84" s="368"/>
      <c r="HM84" s="368"/>
      <c r="HN84" s="368"/>
      <c r="HO84" s="368"/>
      <c r="HP84" s="368"/>
      <c r="HQ84" s="368"/>
      <c r="HR84" s="368"/>
      <c r="HS84" s="368"/>
      <c r="HT84" s="368"/>
      <c r="HU84" s="2036"/>
      <c r="HV84" s="2035"/>
      <c r="HX84" s="368"/>
      <c r="HY84" s="368"/>
      <c r="HZ84" s="368"/>
      <c r="IA84" s="368"/>
      <c r="IB84" s="368"/>
      <c r="IC84" s="368"/>
      <c r="ID84" s="368"/>
      <c r="IE84" s="368"/>
      <c r="IF84" s="368"/>
      <c r="IG84" s="368"/>
      <c r="IH84" s="368"/>
      <c r="II84" s="368"/>
      <c r="IJ84" s="368"/>
      <c r="IK84" s="368"/>
      <c r="IL84" s="368"/>
      <c r="IM84" s="368"/>
      <c r="IN84" s="368"/>
      <c r="IO84" s="368"/>
      <c r="IP84" s="368"/>
      <c r="IQ84" s="368"/>
      <c r="IR84" s="2036"/>
      <c r="IS84" s="2035"/>
    </row>
    <row r="85" spans="1:254" x14ac:dyDescent="0.2">
      <c r="A85" s="2027"/>
      <c r="B85" s="2031"/>
      <c r="C85" s="1816" t="s">
        <v>1489</v>
      </c>
      <c r="D85" s="1090">
        <v>2715570.1956389989</v>
      </c>
      <c r="E85" s="1090">
        <v>812473.74183655041</v>
      </c>
      <c r="F85" s="1090">
        <v>48580.383999999998</v>
      </c>
      <c r="G85" s="1090">
        <v>0</v>
      </c>
      <c r="H85" s="1090">
        <v>0</v>
      </c>
      <c r="I85" s="1090">
        <v>6794.9683999999997</v>
      </c>
      <c r="J85" s="1090">
        <v>0</v>
      </c>
      <c r="K85" s="1090">
        <v>0</v>
      </c>
      <c r="L85" s="1090">
        <v>1002267.4165679391</v>
      </c>
      <c r="M85" s="1090">
        <v>989118.97556715086</v>
      </c>
      <c r="N85" s="1090">
        <v>0</v>
      </c>
      <c r="O85" s="1090">
        <v>0</v>
      </c>
      <c r="P85" s="1090">
        <v>0</v>
      </c>
      <c r="Q85" s="1090">
        <v>0</v>
      </c>
      <c r="R85" s="1090">
        <v>5.94</v>
      </c>
      <c r="S85" s="1090">
        <v>180488.05325055995</v>
      </c>
      <c r="T85" s="1090">
        <v>0</v>
      </c>
      <c r="U85" s="1090">
        <v>5755299.6752611995</v>
      </c>
      <c r="V85" s="1207"/>
      <c r="W85" s="2035"/>
      <c r="X85" s="785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2036"/>
      <c r="AT85" s="2035"/>
      <c r="AU85" s="785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2036"/>
      <c r="BQ85" s="2035"/>
      <c r="BR85" s="785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2036"/>
      <c r="CN85" s="2035"/>
      <c r="CO85" s="785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  <c r="DD85" s="712"/>
      <c r="DE85" s="712"/>
      <c r="DF85" s="712"/>
      <c r="DG85" s="712"/>
      <c r="DH85" s="712"/>
      <c r="DI85" s="712"/>
      <c r="DJ85" s="2036"/>
      <c r="DK85" s="2035"/>
      <c r="DL85" s="785"/>
      <c r="DM85" s="712"/>
      <c r="DN85" s="712"/>
      <c r="DO85" s="712"/>
      <c r="DP85" s="712"/>
      <c r="DQ85" s="712"/>
      <c r="DR85" s="712"/>
      <c r="DS85" s="712"/>
      <c r="DT85" s="712"/>
      <c r="DU85" s="712"/>
      <c r="DV85" s="712"/>
      <c r="DW85" s="712"/>
      <c r="DX85" s="712"/>
      <c r="DY85" s="712"/>
      <c r="DZ85" s="712"/>
      <c r="EA85" s="712"/>
      <c r="EB85" s="712"/>
      <c r="EC85" s="712"/>
      <c r="ED85" s="712"/>
      <c r="EE85" s="712"/>
      <c r="EF85" s="712"/>
      <c r="EG85" s="2036"/>
      <c r="EH85" s="2035"/>
      <c r="EI85" s="785"/>
      <c r="EJ85" s="712"/>
      <c r="EK85" s="712"/>
      <c r="EL85" s="712"/>
      <c r="EM85" s="712"/>
      <c r="EN85" s="712"/>
      <c r="EO85" s="712"/>
      <c r="EP85" s="712"/>
      <c r="EQ85" s="712"/>
      <c r="ER85" s="712"/>
      <c r="ES85" s="712"/>
      <c r="ET85" s="712"/>
      <c r="EU85" s="712"/>
      <c r="EV85" s="712"/>
      <c r="EW85" s="712"/>
      <c r="EX85" s="712"/>
      <c r="EY85" s="712"/>
      <c r="EZ85" s="712"/>
      <c r="FA85" s="712"/>
      <c r="FB85" s="712"/>
      <c r="FC85" s="712"/>
      <c r="FD85" s="2036"/>
      <c r="FE85" s="2035"/>
      <c r="FF85" s="785"/>
      <c r="FG85" s="712"/>
      <c r="FH85" s="712"/>
      <c r="FI85" s="712"/>
      <c r="FJ85" s="712"/>
      <c r="FK85" s="712"/>
      <c r="FL85" s="712"/>
      <c r="FM85" s="712"/>
      <c r="FN85" s="712"/>
      <c r="FO85" s="712"/>
      <c r="FP85" s="712"/>
      <c r="FQ85" s="712"/>
      <c r="FR85" s="712"/>
      <c r="FS85" s="712"/>
      <c r="FT85" s="712"/>
      <c r="FU85" s="712"/>
      <c r="FV85" s="712"/>
      <c r="FW85" s="712"/>
      <c r="FX85" s="712"/>
      <c r="FY85" s="712"/>
      <c r="FZ85" s="712"/>
      <c r="GA85" s="2036"/>
      <c r="GB85" s="2035"/>
      <c r="GC85" s="785"/>
      <c r="GD85" s="712"/>
      <c r="GE85" s="712"/>
      <c r="GF85" s="712"/>
      <c r="GG85" s="712"/>
      <c r="GH85" s="712"/>
      <c r="GI85" s="712"/>
      <c r="GJ85" s="712"/>
      <c r="GK85" s="712"/>
      <c r="GL85" s="712"/>
      <c r="GM85" s="712"/>
      <c r="GN85" s="712"/>
      <c r="GO85" s="712"/>
      <c r="GP85" s="712"/>
      <c r="GQ85" s="712"/>
      <c r="GR85" s="712"/>
      <c r="GS85" s="712"/>
      <c r="GT85" s="712"/>
      <c r="GU85" s="712"/>
      <c r="GV85" s="712"/>
      <c r="GW85" s="712"/>
      <c r="GX85" s="2036"/>
      <c r="GY85" s="2035"/>
      <c r="GZ85" s="785"/>
      <c r="HA85" s="712"/>
      <c r="HB85" s="712"/>
      <c r="HC85" s="712"/>
      <c r="HD85" s="712"/>
      <c r="HE85" s="712"/>
      <c r="HF85" s="712"/>
      <c r="HG85" s="712"/>
      <c r="HH85" s="712"/>
      <c r="HI85" s="712"/>
      <c r="HJ85" s="712"/>
      <c r="HK85" s="712"/>
      <c r="HL85" s="712"/>
      <c r="HM85" s="712"/>
      <c r="HN85" s="712"/>
      <c r="HO85" s="712"/>
      <c r="HP85" s="712"/>
      <c r="HQ85" s="712"/>
      <c r="HR85" s="712"/>
      <c r="HS85" s="712"/>
      <c r="HT85" s="712"/>
      <c r="HU85" s="2036"/>
      <c r="HV85" s="2035"/>
      <c r="HW85" s="785"/>
      <c r="HX85" s="712"/>
      <c r="HY85" s="712"/>
      <c r="HZ85" s="712"/>
      <c r="IA85" s="712"/>
      <c r="IB85" s="712"/>
      <c r="IC85" s="712"/>
      <c r="ID85" s="712"/>
      <c r="IE85" s="712"/>
      <c r="IF85" s="712"/>
      <c r="IG85" s="712"/>
      <c r="IH85" s="712"/>
      <c r="II85" s="712"/>
      <c r="IJ85" s="712"/>
      <c r="IK85" s="712"/>
      <c r="IL85" s="712"/>
      <c r="IM85" s="712"/>
      <c r="IN85" s="712"/>
      <c r="IO85" s="712"/>
      <c r="IP85" s="712"/>
      <c r="IQ85" s="712"/>
      <c r="IR85" s="2036"/>
      <c r="IS85" s="2035"/>
      <c r="IT85" s="785"/>
    </row>
    <row r="86" spans="1:254" ht="12.75" customHeight="1" x14ac:dyDescent="0.2">
      <c r="A86" s="2027"/>
      <c r="B86" s="2032" t="s">
        <v>70</v>
      </c>
      <c r="C86" s="1206" t="s">
        <v>3988</v>
      </c>
      <c r="D86" s="366">
        <v>45431.559950000003</v>
      </c>
      <c r="E86" s="366">
        <v>15022.557879999998</v>
      </c>
      <c r="F86" s="366">
        <v>3963.5839999999998</v>
      </c>
      <c r="G86" s="366">
        <v>0</v>
      </c>
      <c r="H86" s="366">
        <v>0</v>
      </c>
      <c r="I86" s="366">
        <v>360.39600000000002</v>
      </c>
      <c r="J86" s="366">
        <v>0</v>
      </c>
      <c r="K86" s="366">
        <v>0</v>
      </c>
      <c r="L86" s="366">
        <v>15760.836879999999</v>
      </c>
      <c r="M86" s="366">
        <v>15434.836879999999</v>
      </c>
      <c r="N86" s="366">
        <v>0</v>
      </c>
      <c r="O86" s="366">
        <v>0</v>
      </c>
      <c r="P86" s="366">
        <v>0</v>
      </c>
      <c r="Q86" s="366">
        <v>0</v>
      </c>
      <c r="R86" s="366">
        <v>0</v>
      </c>
      <c r="S86" s="366">
        <v>1485.5434399999999</v>
      </c>
      <c r="T86" s="366">
        <v>0</v>
      </c>
      <c r="U86" s="366">
        <v>97459.315030000012</v>
      </c>
      <c r="V86" s="1207"/>
      <c r="W86" s="2034"/>
      <c r="Y86" s="368"/>
      <c r="Z86" s="368"/>
      <c r="AA86" s="368"/>
      <c r="AB86" s="368"/>
      <c r="AC86" s="368"/>
      <c r="AD86" s="368"/>
      <c r="AE86" s="368"/>
      <c r="AF86" s="368"/>
      <c r="AG86" s="368"/>
      <c r="AH86" s="368"/>
      <c r="AI86" s="368"/>
      <c r="AJ86" s="368"/>
      <c r="AK86" s="368"/>
      <c r="AL86" s="368"/>
      <c r="AM86" s="368"/>
      <c r="AN86" s="368"/>
      <c r="AO86" s="368"/>
      <c r="AP86" s="368"/>
      <c r="AQ86" s="368"/>
      <c r="AR86" s="368"/>
      <c r="AS86" s="2036"/>
      <c r="AT86" s="2034"/>
      <c r="AV86" s="368"/>
      <c r="AW86" s="368"/>
      <c r="AX86" s="368"/>
      <c r="AY86" s="368"/>
      <c r="AZ86" s="368"/>
      <c r="BA86" s="368"/>
      <c r="BB86" s="368"/>
      <c r="BC86" s="368"/>
      <c r="BD86" s="368"/>
      <c r="BE86" s="368"/>
      <c r="BF86" s="368"/>
      <c r="BG86" s="368"/>
      <c r="BH86" s="368"/>
      <c r="BI86" s="368"/>
      <c r="BJ86" s="368"/>
      <c r="BK86" s="368"/>
      <c r="BL86" s="368"/>
      <c r="BM86" s="368"/>
      <c r="BN86" s="368"/>
      <c r="BO86" s="368"/>
      <c r="BP86" s="2036"/>
      <c r="BQ86" s="2034"/>
      <c r="BS86" s="368"/>
      <c r="BT86" s="368"/>
      <c r="BU86" s="368"/>
      <c r="BV86" s="368"/>
      <c r="BW86" s="368"/>
      <c r="BX86" s="368"/>
      <c r="BY86" s="368"/>
      <c r="BZ86" s="368"/>
      <c r="CA86" s="368"/>
      <c r="CB86" s="368"/>
      <c r="CC86" s="368"/>
      <c r="CD86" s="368"/>
      <c r="CE86" s="368"/>
      <c r="CF86" s="368"/>
      <c r="CG86" s="368"/>
      <c r="CH86" s="368"/>
      <c r="CI86" s="368"/>
      <c r="CJ86" s="368"/>
      <c r="CK86" s="368"/>
      <c r="CL86" s="368"/>
      <c r="CM86" s="2036"/>
      <c r="CN86" s="2034"/>
      <c r="CP86" s="368"/>
      <c r="CQ86" s="368"/>
      <c r="CR86" s="368"/>
      <c r="CS86" s="368"/>
      <c r="CT86" s="368"/>
      <c r="CU86" s="368"/>
      <c r="CV86" s="368"/>
      <c r="CW86" s="368"/>
      <c r="CX86" s="368"/>
      <c r="CY86" s="368"/>
      <c r="CZ86" s="368"/>
      <c r="DA86" s="368"/>
      <c r="DB86" s="368"/>
      <c r="DC86" s="368"/>
      <c r="DD86" s="368"/>
      <c r="DE86" s="368"/>
      <c r="DF86" s="368"/>
      <c r="DG86" s="368"/>
      <c r="DH86" s="368"/>
      <c r="DI86" s="368"/>
      <c r="DJ86" s="2036"/>
      <c r="DK86" s="2034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B86" s="368"/>
      <c r="EC86" s="368"/>
      <c r="ED86" s="368"/>
      <c r="EE86" s="368"/>
      <c r="EF86" s="368"/>
      <c r="EG86" s="2036"/>
      <c r="EH86" s="2034"/>
      <c r="EJ86" s="368"/>
      <c r="EK86" s="368"/>
      <c r="EL86" s="368"/>
      <c r="EM86" s="368"/>
      <c r="EN86" s="368"/>
      <c r="EO86" s="368"/>
      <c r="EP86" s="368"/>
      <c r="EQ86" s="368"/>
      <c r="ER86" s="368"/>
      <c r="ES86" s="368"/>
      <c r="ET86" s="368"/>
      <c r="EU86" s="368"/>
      <c r="EV86" s="368"/>
      <c r="EW86" s="368"/>
      <c r="EX86" s="368"/>
      <c r="EY86" s="368"/>
      <c r="EZ86" s="368"/>
      <c r="FA86" s="368"/>
      <c r="FB86" s="368"/>
      <c r="FC86" s="368"/>
      <c r="FD86" s="2036"/>
      <c r="FE86" s="2034"/>
      <c r="FG86" s="368"/>
      <c r="FH86" s="368"/>
      <c r="FI86" s="368"/>
      <c r="FJ86" s="368"/>
      <c r="FK86" s="368"/>
      <c r="FL86" s="368"/>
      <c r="FM86" s="368"/>
      <c r="FN86" s="368"/>
      <c r="FO86" s="368"/>
      <c r="FP86" s="368"/>
      <c r="FQ86" s="368"/>
      <c r="FR86" s="368"/>
      <c r="FS86" s="368"/>
      <c r="FT86" s="368"/>
      <c r="FU86" s="368"/>
      <c r="FV86" s="368"/>
      <c r="FW86" s="368"/>
      <c r="FX86" s="368"/>
      <c r="FY86" s="368"/>
      <c r="FZ86" s="368"/>
      <c r="GA86" s="2036"/>
      <c r="GB86" s="2034"/>
      <c r="GD86" s="368"/>
      <c r="GE86" s="368"/>
      <c r="GF86" s="368"/>
      <c r="GG86" s="368"/>
      <c r="GH86" s="368"/>
      <c r="GI86" s="368"/>
      <c r="GJ86" s="368"/>
      <c r="GK86" s="368"/>
      <c r="GL86" s="368"/>
      <c r="GM86" s="368"/>
      <c r="GN86" s="368"/>
      <c r="GO86" s="368"/>
      <c r="GP86" s="368"/>
      <c r="GQ86" s="368"/>
      <c r="GR86" s="368"/>
      <c r="GS86" s="368"/>
      <c r="GT86" s="368"/>
      <c r="GU86" s="368"/>
      <c r="GV86" s="368"/>
      <c r="GW86" s="368"/>
      <c r="GX86" s="2036"/>
      <c r="GY86" s="2034"/>
      <c r="HA86" s="368"/>
      <c r="HB86" s="368"/>
      <c r="HC86" s="368"/>
      <c r="HD86" s="368"/>
      <c r="HE86" s="368"/>
      <c r="HF86" s="368"/>
      <c r="HG86" s="368"/>
      <c r="HH86" s="368"/>
      <c r="HI86" s="368"/>
      <c r="HJ86" s="368"/>
      <c r="HK86" s="368"/>
      <c r="HL86" s="368"/>
      <c r="HM86" s="368"/>
      <c r="HN86" s="368"/>
      <c r="HO86" s="368"/>
      <c r="HP86" s="368"/>
      <c r="HQ86" s="368"/>
      <c r="HR86" s="368"/>
      <c r="HS86" s="368"/>
      <c r="HT86" s="368"/>
      <c r="HU86" s="2036"/>
      <c r="HV86" s="2034"/>
      <c r="HX86" s="368"/>
      <c r="HY86" s="368"/>
      <c r="HZ86" s="368"/>
      <c r="IA86" s="368"/>
      <c r="IB86" s="368"/>
      <c r="IC86" s="368"/>
      <c r="ID86" s="368"/>
      <c r="IE86" s="368"/>
      <c r="IF86" s="368"/>
      <c r="IG86" s="368"/>
      <c r="IH86" s="368"/>
      <c r="II86" s="368"/>
      <c r="IJ86" s="368"/>
      <c r="IK86" s="368"/>
      <c r="IL86" s="368"/>
      <c r="IM86" s="368"/>
      <c r="IN86" s="368"/>
      <c r="IO86" s="368"/>
      <c r="IP86" s="368"/>
      <c r="IQ86" s="368"/>
      <c r="IR86" s="2036"/>
      <c r="IS86" s="2034"/>
    </row>
    <row r="87" spans="1:254" x14ac:dyDescent="0.2">
      <c r="A87" s="2027"/>
      <c r="B87" s="2030"/>
      <c r="C87" s="1206" t="s">
        <v>3989</v>
      </c>
      <c r="D87" s="366">
        <v>890642.77447353036</v>
      </c>
      <c r="E87" s="366">
        <v>300487.45184353</v>
      </c>
      <c r="F87" s="366">
        <v>25895.552</v>
      </c>
      <c r="G87" s="366">
        <v>0</v>
      </c>
      <c r="H87" s="366">
        <v>0</v>
      </c>
      <c r="I87" s="366">
        <v>3588.48</v>
      </c>
      <c r="J87" s="366">
        <v>0</v>
      </c>
      <c r="K87" s="366">
        <v>0</v>
      </c>
      <c r="L87" s="366">
        <v>351388.15984353004</v>
      </c>
      <c r="M87" s="366">
        <v>347959.59772353002</v>
      </c>
      <c r="N87" s="366">
        <v>0</v>
      </c>
      <c r="O87" s="366">
        <v>0</v>
      </c>
      <c r="P87" s="366">
        <v>0</v>
      </c>
      <c r="Q87" s="366">
        <v>0</v>
      </c>
      <c r="R87" s="366">
        <v>0</v>
      </c>
      <c r="S87" s="366">
        <v>74054.03060061</v>
      </c>
      <c r="T87" s="366">
        <v>0</v>
      </c>
      <c r="U87" s="366">
        <v>1994016.0464847302</v>
      </c>
      <c r="V87" s="1207"/>
      <c r="W87" s="2035"/>
      <c r="Y87" s="368"/>
      <c r="Z87" s="368"/>
      <c r="AA87" s="368"/>
      <c r="AB87" s="368"/>
      <c r="AC87" s="368"/>
      <c r="AD87" s="368"/>
      <c r="AE87" s="368"/>
      <c r="AF87" s="368"/>
      <c r="AG87" s="368"/>
      <c r="AH87" s="368"/>
      <c r="AI87" s="368"/>
      <c r="AJ87" s="368"/>
      <c r="AK87" s="368"/>
      <c r="AL87" s="368"/>
      <c r="AM87" s="368"/>
      <c r="AN87" s="368"/>
      <c r="AO87" s="368"/>
      <c r="AP87" s="368"/>
      <c r="AQ87" s="368"/>
      <c r="AR87" s="368"/>
      <c r="AS87" s="2036"/>
      <c r="AT87" s="2035"/>
      <c r="AV87" s="368"/>
      <c r="AW87" s="368"/>
      <c r="AX87" s="368"/>
      <c r="AY87" s="368"/>
      <c r="AZ87" s="368"/>
      <c r="BA87" s="368"/>
      <c r="BB87" s="368"/>
      <c r="BC87" s="368"/>
      <c r="BD87" s="368"/>
      <c r="BE87" s="368"/>
      <c r="BF87" s="368"/>
      <c r="BG87" s="368"/>
      <c r="BH87" s="368"/>
      <c r="BI87" s="368"/>
      <c r="BJ87" s="368"/>
      <c r="BK87" s="368"/>
      <c r="BL87" s="368"/>
      <c r="BM87" s="368"/>
      <c r="BN87" s="368"/>
      <c r="BO87" s="368"/>
      <c r="BP87" s="2036"/>
      <c r="BQ87" s="2035"/>
      <c r="BS87" s="368"/>
      <c r="BT87" s="368"/>
      <c r="BU87" s="368"/>
      <c r="BV87" s="368"/>
      <c r="BW87" s="368"/>
      <c r="BX87" s="368"/>
      <c r="BY87" s="368"/>
      <c r="BZ87" s="368"/>
      <c r="CA87" s="368"/>
      <c r="CB87" s="368"/>
      <c r="CC87" s="368"/>
      <c r="CD87" s="368"/>
      <c r="CE87" s="368"/>
      <c r="CF87" s="368"/>
      <c r="CG87" s="368"/>
      <c r="CH87" s="368"/>
      <c r="CI87" s="368"/>
      <c r="CJ87" s="368"/>
      <c r="CK87" s="368"/>
      <c r="CL87" s="368"/>
      <c r="CM87" s="2036"/>
      <c r="CN87" s="2035"/>
      <c r="CP87" s="368"/>
      <c r="CQ87" s="368"/>
      <c r="CR87" s="368"/>
      <c r="CS87" s="368"/>
      <c r="CT87" s="368"/>
      <c r="CU87" s="368"/>
      <c r="CV87" s="368"/>
      <c r="CW87" s="368"/>
      <c r="CX87" s="368"/>
      <c r="CY87" s="368"/>
      <c r="CZ87" s="368"/>
      <c r="DA87" s="368"/>
      <c r="DB87" s="368"/>
      <c r="DC87" s="368"/>
      <c r="DD87" s="368"/>
      <c r="DE87" s="368"/>
      <c r="DF87" s="368"/>
      <c r="DG87" s="368"/>
      <c r="DH87" s="368"/>
      <c r="DI87" s="368"/>
      <c r="DJ87" s="2036"/>
      <c r="DK87" s="2035"/>
      <c r="DM87" s="368"/>
      <c r="DN87" s="368"/>
      <c r="DO87" s="368"/>
      <c r="DP87" s="368"/>
      <c r="DQ87" s="368"/>
      <c r="DR87" s="368"/>
      <c r="DS87" s="368"/>
      <c r="DT87" s="368"/>
      <c r="DU87" s="368"/>
      <c r="DV87" s="368"/>
      <c r="DW87" s="368"/>
      <c r="DX87" s="368"/>
      <c r="DY87" s="368"/>
      <c r="DZ87" s="368"/>
      <c r="EA87" s="368"/>
      <c r="EB87" s="368"/>
      <c r="EC87" s="368"/>
      <c r="ED87" s="368"/>
      <c r="EE87" s="368"/>
      <c r="EF87" s="368"/>
      <c r="EG87" s="2036"/>
      <c r="EH87" s="2035"/>
      <c r="EJ87" s="368"/>
      <c r="EK87" s="368"/>
      <c r="EL87" s="368"/>
      <c r="EM87" s="368"/>
      <c r="EN87" s="368"/>
      <c r="EO87" s="368"/>
      <c r="EP87" s="368"/>
      <c r="EQ87" s="368"/>
      <c r="ER87" s="368"/>
      <c r="ES87" s="368"/>
      <c r="ET87" s="368"/>
      <c r="EU87" s="368"/>
      <c r="EV87" s="368"/>
      <c r="EW87" s="368"/>
      <c r="EX87" s="368"/>
      <c r="EY87" s="368"/>
      <c r="EZ87" s="368"/>
      <c r="FA87" s="368"/>
      <c r="FB87" s="368"/>
      <c r="FC87" s="368"/>
      <c r="FD87" s="2036"/>
      <c r="FE87" s="2035"/>
      <c r="FG87" s="368"/>
      <c r="FH87" s="368"/>
      <c r="FI87" s="368"/>
      <c r="FJ87" s="368"/>
      <c r="FK87" s="368"/>
      <c r="FL87" s="368"/>
      <c r="FM87" s="368"/>
      <c r="FN87" s="368"/>
      <c r="FO87" s="368"/>
      <c r="FP87" s="368"/>
      <c r="FQ87" s="368"/>
      <c r="FR87" s="368"/>
      <c r="FS87" s="368"/>
      <c r="FT87" s="368"/>
      <c r="FU87" s="368"/>
      <c r="FV87" s="368"/>
      <c r="FW87" s="368"/>
      <c r="FX87" s="368"/>
      <c r="FY87" s="368"/>
      <c r="FZ87" s="368"/>
      <c r="GA87" s="2036"/>
      <c r="GB87" s="2035"/>
      <c r="GD87" s="368"/>
      <c r="GE87" s="368"/>
      <c r="GF87" s="368"/>
      <c r="GG87" s="368"/>
      <c r="GH87" s="368"/>
      <c r="GI87" s="368"/>
      <c r="GJ87" s="368"/>
      <c r="GK87" s="368"/>
      <c r="GL87" s="368"/>
      <c r="GM87" s="368"/>
      <c r="GN87" s="368"/>
      <c r="GO87" s="368"/>
      <c r="GP87" s="368"/>
      <c r="GQ87" s="368"/>
      <c r="GR87" s="368"/>
      <c r="GS87" s="368"/>
      <c r="GT87" s="368"/>
      <c r="GU87" s="368"/>
      <c r="GV87" s="368"/>
      <c r="GW87" s="368"/>
      <c r="GX87" s="2036"/>
      <c r="GY87" s="2035"/>
      <c r="HA87" s="368"/>
      <c r="HB87" s="368"/>
      <c r="HC87" s="368"/>
      <c r="HD87" s="368"/>
      <c r="HE87" s="368"/>
      <c r="HF87" s="368"/>
      <c r="HG87" s="368"/>
      <c r="HH87" s="368"/>
      <c r="HI87" s="368"/>
      <c r="HJ87" s="368"/>
      <c r="HK87" s="368"/>
      <c r="HL87" s="368"/>
      <c r="HM87" s="368"/>
      <c r="HN87" s="368"/>
      <c r="HO87" s="368"/>
      <c r="HP87" s="368"/>
      <c r="HQ87" s="368"/>
      <c r="HR87" s="368"/>
      <c r="HS87" s="368"/>
      <c r="HT87" s="368"/>
      <c r="HU87" s="2036"/>
      <c r="HV87" s="2035"/>
      <c r="HX87" s="368"/>
      <c r="HY87" s="368"/>
      <c r="HZ87" s="368"/>
      <c r="IA87" s="368"/>
      <c r="IB87" s="368"/>
      <c r="IC87" s="368"/>
      <c r="ID87" s="368"/>
      <c r="IE87" s="368"/>
      <c r="IF87" s="368"/>
      <c r="IG87" s="368"/>
      <c r="IH87" s="368"/>
      <c r="II87" s="368"/>
      <c r="IJ87" s="368"/>
      <c r="IK87" s="368"/>
      <c r="IL87" s="368"/>
      <c r="IM87" s="368"/>
      <c r="IN87" s="368"/>
      <c r="IO87" s="368"/>
      <c r="IP87" s="368"/>
      <c r="IQ87" s="368"/>
      <c r="IR87" s="2036"/>
      <c r="IS87" s="2035"/>
    </row>
    <row r="88" spans="1:254" x14ac:dyDescent="0.2">
      <c r="A88" s="2027"/>
      <c r="B88" s="2030"/>
      <c r="C88" s="1817" t="s">
        <v>3990</v>
      </c>
      <c r="D88" s="366">
        <v>1049623.37645149</v>
      </c>
      <c r="E88" s="366">
        <v>320241.61374417006</v>
      </c>
      <c r="F88" s="366">
        <v>12562.656000000001</v>
      </c>
      <c r="G88" s="366">
        <v>0</v>
      </c>
      <c r="H88" s="366">
        <v>0</v>
      </c>
      <c r="I88" s="366">
        <v>2449.502</v>
      </c>
      <c r="J88" s="366">
        <v>0</v>
      </c>
      <c r="K88" s="366">
        <v>0</v>
      </c>
      <c r="L88" s="366">
        <v>390037.88612877001</v>
      </c>
      <c r="M88" s="366">
        <v>387082.70947126998</v>
      </c>
      <c r="N88" s="366">
        <v>0</v>
      </c>
      <c r="O88" s="366">
        <v>0</v>
      </c>
      <c r="P88" s="366">
        <v>0</v>
      </c>
      <c r="Q88" s="366">
        <v>0</v>
      </c>
      <c r="R88" s="366">
        <v>0</v>
      </c>
      <c r="S88" s="366">
        <v>91549.667915649989</v>
      </c>
      <c r="T88" s="366">
        <v>0</v>
      </c>
      <c r="U88" s="366">
        <v>2253547.4117113501</v>
      </c>
      <c r="V88" s="1207"/>
      <c r="W88" s="2035"/>
      <c r="X88" s="1091"/>
      <c r="Y88" s="368"/>
      <c r="Z88" s="368"/>
      <c r="AA88" s="368"/>
      <c r="AB88" s="368"/>
      <c r="AC88" s="368"/>
      <c r="AD88" s="368"/>
      <c r="AE88" s="368"/>
      <c r="AF88" s="368"/>
      <c r="AG88" s="368"/>
      <c r="AH88" s="368"/>
      <c r="AI88" s="368"/>
      <c r="AJ88" s="368"/>
      <c r="AK88" s="368"/>
      <c r="AL88" s="368"/>
      <c r="AM88" s="368"/>
      <c r="AN88" s="368"/>
      <c r="AO88" s="368"/>
      <c r="AP88" s="368"/>
      <c r="AQ88" s="368"/>
      <c r="AR88" s="368"/>
      <c r="AS88" s="2036"/>
      <c r="AT88" s="2035"/>
      <c r="AU88" s="1091"/>
      <c r="AV88" s="368"/>
      <c r="AW88" s="368"/>
      <c r="AX88" s="368"/>
      <c r="AY88" s="368"/>
      <c r="AZ88" s="368"/>
      <c r="BA88" s="368"/>
      <c r="BB88" s="368"/>
      <c r="BC88" s="368"/>
      <c r="BD88" s="368"/>
      <c r="BE88" s="368"/>
      <c r="BF88" s="368"/>
      <c r="BG88" s="368"/>
      <c r="BH88" s="368"/>
      <c r="BI88" s="368"/>
      <c r="BJ88" s="368"/>
      <c r="BK88" s="368"/>
      <c r="BL88" s="368"/>
      <c r="BM88" s="368"/>
      <c r="BN88" s="368"/>
      <c r="BO88" s="368"/>
      <c r="BP88" s="2036"/>
      <c r="BQ88" s="2035"/>
      <c r="BR88" s="1091"/>
      <c r="BS88" s="368"/>
      <c r="BT88" s="368"/>
      <c r="BU88" s="368"/>
      <c r="BV88" s="368"/>
      <c r="BW88" s="368"/>
      <c r="BX88" s="368"/>
      <c r="BY88" s="368"/>
      <c r="BZ88" s="368"/>
      <c r="CA88" s="368"/>
      <c r="CB88" s="368"/>
      <c r="CC88" s="368"/>
      <c r="CD88" s="368"/>
      <c r="CE88" s="368"/>
      <c r="CF88" s="368"/>
      <c r="CG88" s="368"/>
      <c r="CH88" s="368"/>
      <c r="CI88" s="368"/>
      <c r="CJ88" s="368"/>
      <c r="CK88" s="368"/>
      <c r="CL88" s="368"/>
      <c r="CM88" s="2036"/>
      <c r="CN88" s="2035"/>
      <c r="CO88" s="1091"/>
      <c r="CP88" s="368"/>
      <c r="CQ88" s="368"/>
      <c r="CR88" s="368"/>
      <c r="CS88" s="368"/>
      <c r="CT88" s="368"/>
      <c r="CU88" s="368"/>
      <c r="CV88" s="368"/>
      <c r="CW88" s="368"/>
      <c r="CX88" s="368"/>
      <c r="CY88" s="368"/>
      <c r="CZ88" s="368"/>
      <c r="DA88" s="368"/>
      <c r="DB88" s="368"/>
      <c r="DC88" s="368"/>
      <c r="DD88" s="368"/>
      <c r="DE88" s="368"/>
      <c r="DF88" s="368"/>
      <c r="DG88" s="368"/>
      <c r="DH88" s="368"/>
      <c r="DI88" s="368"/>
      <c r="DJ88" s="2036"/>
      <c r="DK88" s="2035"/>
      <c r="DL88" s="1091"/>
      <c r="DM88" s="368"/>
      <c r="DN88" s="368"/>
      <c r="DO88" s="368"/>
      <c r="DP88" s="368"/>
      <c r="DQ88" s="368"/>
      <c r="DR88" s="368"/>
      <c r="DS88" s="368"/>
      <c r="DT88" s="368"/>
      <c r="DU88" s="368"/>
      <c r="DV88" s="368"/>
      <c r="DW88" s="368"/>
      <c r="DX88" s="368"/>
      <c r="DY88" s="368"/>
      <c r="DZ88" s="368"/>
      <c r="EA88" s="368"/>
      <c r="EB88" s="368"/>
      <c r="EC88" s="368"/>
      <c r="ED88" s="368"/>
      <c r="EE88" s="368"/>
      <c r="EF88" s="368"/>
      <c r="EG88" s="2036"/>
      <c r="EH88" s="2035"/>
      <c r="EI88" s="1091"/>
      <c r="EJ88" s="368"/>
      <c r="EK88" s="368"/>
      <c r="EL88" s="368"/>
      <c r="EM88" s="368"/>
      <c r="EN88" s="368"/>
      <c r="EO88" s="368"/>
      <c r="EP88" s="368"/>
      <c r="EQ88" s="368"/>
      <c r="ER88" s="368"/>
      <c r="ES88" s="368"/>
      <c r="ET88" s="368"/>
      <c r="EU88" s="368"/>
      <c r="EV88" s="368"/>
      <c r="EW88" s="368"/>
      <c r="EX88" s="368"/>
      <c r="EY88" s="368"/>
      <c r="EZ88" s="368"/>
      <c r="FA88" s="368"/>
      <c r="FB88" s="368"/>
      <c r="FC88" s="368"/>
      <c r="FD88" s="2036"/>
      <c r="FE88" s="2035"/>
      <c r="FF88" s="1091"/>
      <c r="FG88" s="368"/>
      <c r="FH88" s="368"/>
      <c r="FI88" s="368"/>
      <c r="FJ88" s="368"/>
      <c r="FK88" s="368"/>
      <c r="FL88" s="368"/>
      <c r="FM88" s="368"/>
      <c r="FN88" s="368"/>
      <c r="FO88" s="368"/>
      <c r="FP88" s="368"/>
      <c r="FQ88" s="368"/>
      <c r="FR88" s="368"/>
      <c r="FS88" s="368"/>
      <c r="FT88" s="368"/>
      <c r="FU88" s="368"/>
      <c r="FV88" s="368"/>
      <c r="FW88" s="368"/>
      <c r="FX88" s="368"/>
      <c r="FY88" s="368"/>
      <c r="FZ88" s="368"/>
      <c r="GA88" s="2036"/>
      <c r="GB88" s="2035"/>
      <c r="GC88" s="1091"/>
      <c r="GD88" s="368"/>
      <c r="GE88" s="368"/>
      <c r="GF88" s="368"/>
      <c r="GG88" s="368"/>
      <c r="GH88" s="368"/>
      <c r="GI88" s="368"/>
      <c r="GJ88" s="368"/>
      <c r="GK88" s="368"/>
      <c r="GL88" s="368"/>
      <c r="GM88" s="368"/>
      <c r="GN88" s="368"/>
      <c r="GO88" s="368"/>
      <c r="GP88" s="368"/>
      <c r="GQ88" s="368"/>
      <c r="GR88" s="368"/>
      <c r="GS88" s="368"/>
      <c r="GT88" s="368"/>
      <c r="GU88" s="368"/>
      <c r="GV88" s="368"/>
      <c r="GW88" s="368"/>
      <c r="GX88" s="2036"/>
      <c r="GY88" s="2035"/>
      <c r="GZ88" s="1091"/>
      <c r="HA88" s="368"/>
      <c r="HB88" s="368"/>
      <c r="HC88" s="368"/>
      <c r="HD88" s="368"/>
      <c r="HE88" s="368"/>
      <c r="HF88" s="368"/>
      <c r="HG88" s="368"/>
      <c r="HH88" s="368"/>
      <c r="HI88" s="368"/>
      <c r="HJ88" s="368"/>
      <c r="HK88" s="368"/>
      <c r="HL88" s="368"/>
      <c r="HM88" s="368"/>
      <c r="HN88" s="368"/>
      <c r="HO88" s="368"/>
      <c r="HP88" s="368"/>
      <c r="HQ88" s="368"/>
      <c r="HR88" s="368"/>
      <c r="HS88" s="368"/>
      <c r="HT88" s="368"/>
      <c r="HU88" s="2036"/>
      <c r="HV88" s="2035"/>
      <c r="HW88" s="1091"/>
      <c r="HX88" s="368"/>
      <c r="HY88" s="368"/>
      <c r="HZ88" s="368"/>
      <c r="IA88" s="368"/>
      <c r="IB88" s="368"/>
      <c r="IC88" s="368"/>
      <c r="ID88" s="368"/>
      <c r="IE88" s="368"/>
      <c r="IF88" s="368"/>
      <c r="IG88" s="368"/>
      <c r="IH88" s="368"/>
      <c r="II88" s="368"/>
      <c r="IJ88" s="368"/>
      <c r="IK88" s="368"/>
      <c r="IL88" s="368"/>
      <c r="IM88" s="368"/>
      <c r="IN88" s="368"/>
      <c r="IO88" s="368"/>
      <c r="IP88" s="368"/>
      <c r="IQ88" s="368"/>
      <c r="IR88" s="2036"/>
      <c r="IS88" s="2035"/>
      <c r="IT88" s="1091"/>
    </row>
    <row r="89" spans="1:254" x14ac:dyDescent="0.2">
      <c r="A89" s="2027"/>
      <c r="B89" s="2030"/>
      <c r="C89" s="1206" t="s">
        <v>71</v>
      </c>
      <c r="D89" s="366">
        <v>513489.23741882865</v>
      </c>
      <c r="E89" s="366">
        <v>102733.32131135</v>
      </c>
      <c r="F89" s="366">
        <v>5018.1120000000001</v>
      </c>
      <c r="G89" s="366">
        <v>0</v>
      </c>
      <c r="H89" s="366">
        <v>0</v>
      </c>
      <c r="I89" s="366">
        <v>365.98320000000001</v>
      </c>
      <c r="J89" s="366">
        <v>0</v>
      </c>
      <c r="K89" s="366">
        <v>0</v>
      </c>
      <c r="L89" s="366">
        <v>145061.11499813801</v>
      </c>
      <c r="M89" s="366">
        <v>140941.44349235002</v>
      </c>
      <c r="N89" s="366">
        <v>0</v>
      </c>
      <c r="O89" s="366">
        <v>0</v>
      </c>
      <c r="P89" s="366">
        <v>0</v>
      </c>
      <c r="Q89" s="366">
        <v>0</v>
      </c>
      <c r="R89" s="366">
        <v>5.94</v>
      </c>
      <c r="S89" s="366">
        <v>11843.774294299999</v>
      </c>
      <c r="T89" s="366">
        <v>0</v>
      </c>
      <c r="U89" s="366">
        <v>919458.92671496666</v>
      </c>
      <c r="V89" s="1207"/>
      <c r="W89" s="2035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2036"/>
      <c r="AT89" s="2035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2036"/>
      <c r="BQ89" s="2035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368"/>
      <c r="CG89" s="368"/>
      <c r="CH89" s="368"/>
      <c r="CI89" s="368"/>
      <c r="CJ89" s="368"/>
      <c r="CK89" s="368"/>
      <c r="CL89" s="368"/>
      <c r="CM89" s="2036"/>
      <c r="CN89" s="2035"/>
      <c r="CP89" s="368"/>
      <c r="CQ89" s="368"/>
      <c r="CR89" s="368"/>
      <c r="CS89" s="368"/>
      <c r="CT89" s="368"/>
      <c r="CU89" s="368"/>
      <c r="CV89" s="368"/>
      <c r="CW89" s="368"/>
      <c r="CX89" s="368"/>
      <c r="CY89" s="368"/>
      <c r="CZ89" s="368"/>
      <c r="DA89" s="368"/>
      <c r="DB89" s="368"/>
      <c r="DC89" s="368"/>
      <c r="DD89" s="368"/>
      <c r="DE89" s="368"/>
      <c r="DF89" s="368"/>
      <c r="DG89" s="368"/>
      <c r="DH89" s="368"/>
      <c r="DI89" s="368"/>
      <c r="DJ89" s="2036"/>
      <c r="DK89" s="2035"/>
      <c r="DM89" s="368"/>
      <c r="DN89" s="368"/>
      <c r="DO89" s="368"/>
      <c r="DP89" s="368"/>
      <c r="DQ89" s="368"/>
      <c r="DR89" s="368"/>
      <c r="DS89" s="368"/>
      <c r="DT89" s="368"/>
      <c r="DU89" s="368"/>
      <c r="DV89" s="368"/>
      <c r="DW89" s="368"/>
      <c r="DX89" s="368"/>
      <c r="DY89" s="368"/>
      <c r="DZ89" s="368"/>
      <c r="EA89" s="368"/>
      <c r="EB89" s="368"/>
      <c r="EC89" s="368"/>
      <c r="ED89" s="368"/>
      <c r="EE89" s="368"/>
      <c r="EF89" s="368"/>
      <c r="EG89" s="2036"/>
      <c r="EH89" s="2035"/>
      <c r="EJ89" s="368"/>
      <c r="EK89" s="368"/>
      <c r="EL89" s="368"/>
      <c r="EM89" s="368"/>
      <c r="EN89" s="368"/>
      <c r="EO89" s="368"/>
      <c r="EP89" s="368"/>
      <c r="EQ89" s="368"/>
      <c r="ER89" s="368"/>
      <c r="ES89" s="368"/>
      <c r="ET89" s="368"/>
      <c r="EU89" s="368"/>
      <c r="EV89" s="368"/>
      <c r="EW89" s="368"/>
      <c r="EX89" s="368"/>
      <c r="EY89" s="368"/>
      <c r="EZ89" s="368"/>
      <c r="FA89" s="368"/>
      <c r="FB89" s="368"/>
      <c r="FC89" s="368"/>
      <c r="FD89" s="2036"/>
      <c r="FE89" s="2035"/>
      <c r="FG89" s="368"/>
      <c r="FH89" s="368"/>
      <c r="FI89" s="368"/>
      <c r="FJ89" s="368"/>
      <c r="FK89" s="368"/>
      <c r="FL89" s="368"/>
      <c r="FM89" s="368"/>
      <c r="FN89" s="368"/>
      <c r="FO89" s="368"/>
      <c r="FP89" s="368"/>
      <c r="FQ89" s="368"/>
      <c r="FR89" s="368"/>
      <c r="FS89" s="368"/>
      <c r="FT89" s="368"/>
      <c r="FU89" s="368"/>
      <c r="FV89" s="368"/>
      <c r="FW89" s="368"/>
      <c r="FX89" s="368"/>
      <c r="FY89" s="368"/>
      <c r="FZ89" s="368"/>
      <c r="GA89" s="2036"/>
      <c r="GB89" s="2035"/>
      <c r="GD89" s="368"/>
      <c r="GE89" s="368"/>
      <c r="GF89" s="368"/>
      <c r="GG89" s="368"/>
      <c r="GH89" s="368"/>
      <c r="GI89" s="368"/>
      <c r="GJ89" s="368"/>
      <c r="GK89" s="368"/>
      <c r="GL89" s="368"/>
      <c r="GM89" s="368"/>
      <c r="GN89" s="368"/>
      <c r="GO89" s="368"/>
      <c r="GP89" s="368"/>
      <c r="GQ89" s="368"/>
      <c r="GR89" s="368"/>
      <c r="GS89" s="368"/>
      <c r="GT89" s="368"/>
      <c r="GU89" s="368"/>
      <c r="GV89" s="368"/>
      <c r="GW89" s="368"/>
      <c r="GX89" s="2036"/>
      <c r="GY89" s="2035"/>
      <c r="HA89" s="368"/>
      <c r="HB89" s="368"/>
      <c r="HC89" s="368"/>
      <c r="HD89" s="368"/>
      <c r="HE89" s="368"/>
      <c r="HF89" s="368"/>
      <c r="HG89" s="368"/>
      <c r="HH89" s="368"/>
      <c r="HI89" s="368"/>
      <c r="HJ89" s="368"/>
      <c r="HK89" s="368"/>
      <c r="HL89" s="368"/>
      <c r="HM89" s="368"/>
      <c r="HN89" s="368"/>
      <c r="HO89" s="368"/>
      <c r="HP89" s="368"/>
      <c r="HQ89" s="368"/>
      <c r="HR89" s="368"/>
      <c r="HS89" s="368"/>
      <c r="HT89" s="368"/>
      <c r="HU89" s="2036"/>
      <c r="HV89" s="2035"/>
      <c r="HX89" s="368"/>
      <c r="HY89" s="368"/>
      <c r="HZ89" s="368"/>
      <c r="IA89" s="368"/>
      <c r="IB89" s="368"/>
      <c r="IC89" s="368"/>
      <c r="ID89" s="368"/>
      <c r="IE89" s="368"/>
      <c r="IF89" s="368"/>
      <c r="IG89" s="368"/>
      <c r="IH89" s="368"/>
      <c r="II89" s="368"/>
      <c r="IJ89" s="368"/>
      <c r="IK89" s="368"/>
      <c r="IL89" s="368"/>
      <c r="IM89" s="368"/>
      <c r="IN89" s="368"/>
      <c r="IO89" s="368"/>
      <c r="IP89" s="368"/>
      <c r="IQ89" s="368"/>
      <c r="IR89" s="2036"/>
      <c r="IS89" s="2035"/>
    </row>
    <row r="90" spans="1:254" x14ac:dyDescent="0.2">
      <c r="A90" s="2027"/>
      <c r="B90" s="2030"/>
      <c r="C90" s="1206" t="s">
        <v>72</v>
      </c>
      <c r="D90" s="366">
        <v>216383.24734515007</v>
      </c>
      <c r="E90" s="366">
        <v>73988.797057500007</v>
      </c>
      <c r="F90" s="366">
        <v>1140.48</v>
      </c>
      <c r="G90" s="366">
        <v>0</v>
      </c>
      <c r="H90" s="366">
        <v>0</v>
      </c>
      <c r="I90" s="366">
        <v>30.607200000000002</v>
      </c>
      <c r="J90" s="366">
        <v>0</v>
      </c>
      <c r="K90" s="366">
        <v>0</v>
      </c>
      <c r="L90" s="366">
        <v>100019.4187175</v>
      </c>
      <c r="M90" s="366">
        <v>97700.388000000006</v>
      </c>
      <c r="N90" s="366">
        <v>0</v>
      </c>
      <c r="O90" s="366">
        <v>0</v>
      </c>
      <c r="P90" s="366">
        <v>0</v>
      </c>
      <c r="Q90" s="366">
        <v>0</v>
      </c>
      <c r="R90" s="366">
        <v>0</v>
      </c>
      <c r="S90" s="366">
        <v>1555.037</v>
      </c>
      <c r="T90" s="366">
        <v>0</v>
      </c>
      <c r="U90" s="366">
        <v>490817.97532015014</v>
      </c>
      <c r="V90" s="1207"/>
      <c r="W90" s="2035"/>
      <c r="Y90" s="368"/>
      <c r="Z90" s="368"/>
      <c r="AA90" s="368"/>
      <c r="AB90" s="368"/>
      <c r="AC90" s="368"/>
      <c r="AD90" s="368"/>
      <c r="AE90" s="368"/>
      <c r="AF90" s="368"/>
      <c r="AG90" s="368"/>
      <c r="AH90" s="368"/>
      <c r="AI90" s="368"/>
      <c r="AJ90" s="368"/>
      <c r="AK90" s="368"/>
      <c r="AL90" s="368"/>
      <c r="AM90" s="368"/>
      <c r="AN90" s="368"/>
      <c r="AO90" s="368"/>
      <c r="AP90" s="368"/>
      <c r="AQ90" s="368"/>
      <c r="AR90" s="368"/>
      <c r="AS90" s="2036"/>
      <c r="AT90" s="2035"/>
      <c r="AV90" s="368"/>
      <c r="AW90" s="368"/>
      <c r="AX90" s="368"/>
      <c r="AY90" s="368"/>
      <c r="AZ90" s="368"/>
      <c r="BA90" s="368"/>
      <c r="BB90" s="368"/>
      <c r="BC90" s="368"/>
      <c r="BD90" s="368"/>
      <c r="BE90" s="368"/>
      <c r="BF90" s="368"/>
      <c r="BG90" s="368"/>
      <c r="BH90" s="368"/>
      <c r="BI90" s="368"/>
      <c r="BJ90" s="368"/>
      <c r="BK90" s="368"/>
      <c r="BL90" s="368"/>
      <c r="BM90" s="368"/>
      <c r="BN90" s="368"/>
      <c r="BO90" s="368"/>
      <c r="BP90" s="2036"/>
      <c r="BQ90" s="2035"/>
      <c r="BS90" s="368"/>
      <c r="BT90" s="368"/>
      <c r="BU90" s="368"/>
      <c r="BV90" s="368"/>
      <c r="BW90" s="368"/>
      <c r="BX90" s="368"/>
      <c r="BY90" s="368"/>
      <c r="BZ90" s="368"/>
      <c r="CA90" s="368"/>
      <c r="CB90" s="368"/>
      <c r="CC90" s="368"/>
      <c r="CD90" s="368"/>
      <c r="CE90" s="368"/>
      <c r="CF90" s="368"/>
      <c r="CG90" s="368"/>
      <c r="CH90" s="368"/>
      <c r="CI90" s="368"/>
      <c r="CJ90" s="368"/>
      <c r="CK90" s="368"/>
      <c r="CL90" s="368"/>
      <c r="CM90" s="2036"/>
      <c r="CN90" s="2035"/>
      <c r="CP90" s="368"/>
      <c r="CQ90" s="368"/>
      <c r="CR90" s="368"/>
      <c r="CS90" s="368"/>
      <c r="CT90" s="368"/>
      <c r="CU90" s="368"/>
      <c r="CV90" s="368"/>
      <c r="CW90" s="368"/>
      <c r="CX90" s="368"/>
      <c r="CY90" s="368"/>
      <c r="CZ90" s="368"/>
      <c r="DA90" s="368"/>
      <c r="DB90" s="368"/>
      <c r="DC90" s="368"/>
      <c r="DD90" s="368"/>
      <c r="DE90" s="368"/>
      <c r="DF90" s="368"/>
      <c r="DG90" s="368"/>
      <c r="DH90" s="368"/>
      <c r="DI90" s="368"/>
      <c r="DJ90" s="2036"/>
      <c r="DK90" s="2035"/>
      <c r="DM90" s="368"/>
      <c r="DN90" s="368"/>
      <c r="DO90" s="368"/>
      <c r="DP90" s="368"/>
      <c r="DQ90" s="368"/>
      <c r="DR90" s="368"/>
      <c r="DS90" s="368"/>
      <c r="DT90" s="368"/>
      <c r="DU90" s="368"/>
      <c r="DV90" s="368"/>
      <c r="DW90" s="368"/>
      <c r="DX90" s="368"/>
      <c r="DY90" s="368"/>
      <c r="DZ90" s="368"/>
      <c r="EA90" s="368"/>
      <c r="EB90" s="368"/>
      <c r="EC90" s="368"/>
      <c r="ED90" s="368"/>
      <c r="EE90" s="368"/>
      <c r="EF90" s="368"/>
      <c r="EG90" s="2036"/>
      <c r="EH90" s="2035"/>
      <c r="EJ90" s="368"/>
      <c r="EK90" s="368"/>
      <c r="EL90" s="368"/>
      <c r="EM90" s="368"/>
      <c r="EN90" s="368"/>
      <c r="EO90" s="368"/>
      <c r="EP90" s="368"/>
      <c r="EQ90" s="368"/>
      <c r="ER90" s="368"/>
      <c r="ES90" s="368"/>
      <c r="ET90" s="368"/>
      <c r="EU90" s="368"/>
      <c r="EV90" s="368"/>
      <c r="EW90" s="368"/>
      <c r="EX90" s="368"/>
      <c r="EY90" s="368"/>
      <c r="EZ90" s="368"/>
      <c r="FA90" s="368"/>
      <c r="FB90" s="368"/>
      <c r="FC90" s="368"/>
      <c r="FD90" s="2036"/>
      <c r="FE90" s="2035"/>
      <c r="FG90" s="368"/>
      <c r="FH90" s="368"/>
      <c r="FI90" s="368"/>
      <c r="FJ90" s="368"/>
      <c r="FK90" s="368"/>
      <c r="FL90" s="368"/>
      <c r="FM90" s="368"/>
      <c r="FN90" s="368"/>
      <c r="FO90" s="368"/>
      <c r="FP90" s="368"/>
      <c r="FQ90" s="368"/>
      <c r="FR90" s="368"/>
      <c r="FS90" s="368"/>
      <c r="FT90" s="368"/>
      <c r="FU90" s="368"/>
      <c r="FV90" s="368"/>
      <c r="FW90" s="368"/>
      <c r="FX90" s="368"/>
      <c r="FY90" s="368"/>
      <c r="FZ90" s="368"/>
      <c r="GA90" s="2036"/>
      <c r="GB90" s="2035"/>
      <c r="GD90" s="368"/>
      <c r="GE90" s="368"/>
      <c r="GF90" s="368"/>
      <c r="GG90" s="368"/>
      <c r="GH90" s="368"/>
      <c r="GI90" s="368"/>
      <c r="GJ90" s="368"/>
      <c r="GK90" s="368"/>
      <c r="GL90" s="368"/>
      <c r="GM90" s="368"/>
      <c r="GN90" s="368"/>
      <c r="GO90" s="368"/>
      <c r="GP90" s="368"/>
      <c r="GQ90" s="368"/>
      <c r="GR90" s="368"/>
      <c r="GS90" s="368"/>
      <c r="GT90" s="368"/>
      <c r="GU90" s="368"/>
      <c r="GV90" s="368"/>
      <c r="GW90" s="368"/>
      <c r="GX90" s="2036"/>
      <c r="GY90" s="2035"/>
      <c r="HA90" s="368"/>
      <c r="HB90" s="368"/>
      <c r="HC90" s="368"/>
      <c r="HD90" s="368"/>
      <c r="HE90" s="368"/>
      <c r="HF90" s="368"/>
      <c r="HG90" s="368"/>
      <c r="HH90" s="368"/>
      <c r="HI90" s="368"/>
      <c r="HJ90" s="368"/>
      <c r="HK90" s="368"/>
      <c r="HL90" s="368"/>
      <c r="HM90" s="368"/>
      <c r="HN90" s="368"/>
      <c r="HO90" s="368"/>
      <c r="HP90" s="368"/>
      <c r="HQ90" s="368"/>
      <c r="HR90" s="368"/>
      <c r="HS90" s="368"/>
      <c r="HT90" s="368"/>
      <c r="HU90" s="2036"/>
      <c r="HV90" s="2035"/>
      <c r="HX90" s="368"/>
      <c r="HY90" s="368"/>
      <c r="HZ90" s="368"/>
      <c r="IA90" s="368"/>
      <c r="IB90" s="368"/>
      <c r="IC90" s="368"/>
      <c r="ID90" s="368"/>
      <c r="IE90" s="368"/>
      <c r="IF90" s="368"/>
      <c r="IG90" s="368"/>
      <c r="IH90" s="368"/>
      <c r="II90" s="368"/>
      <c r="IJ90" s="368"/>
      <c r="IK90" s="368"/>
      <c r="IL90" s="368"/>
      <c r="IM90" s="368"/>
      <c r="IN90" s="368"/>
      <c r="IO90" s="368"/>
      <c r="IP90" s="368"/>
      <c r="IQ90" s="368"/>
      <c r="IR90" s="2036"/>
      <c r="IS90" s="2035"/>
    </row>
    <row r="91" spans="1:254" ht="14.25" thickBot="1" x14ac:dyDescent="0.25">
      <c r="A91" s="2028"/>
      <c r="B91" s="2033"/>
      <c r="C91" s="1818" t="s">
        <v>3991</v>
      </c>
      <c r="D91" s="710">
        <v>2715570.1956389989</v>
      </c>
      <c r="E91" s="710">
        <v>812473.74183655006</v>
      </c>
      <c r="F91" s="710">
        <v>48580.384000000005</v>
      </c>
      <c r="G91" s="710">
        <v>0</v>
      </c>
      <c r="H91" s="710">
        <v>0</v>
      </c>
      <c r="I91" s="710">
        <v>6794.9684000000007</v>
      </c>
      <c r="J91" s="710">
        <v>0</v>
      </c>
      <c r="K91" s="710">
        <v>0</v>
      </c>
      <c r="L91" s="710">
        <v>1002267.4165679382</v>
      </c>
      <c r="M91" s="710">
        <v>989118.97556715005</v>
      </c>
      <c r="N91" s="710">
        <v>0</v>
      </c>
      <c r="O91" s="710">
        <v>0</v>
      </c>
      <c r="P91" s="710">
        <v>0</v>
      </c>
      <c r="Q91" s="710">
        <v>0</v>
      </c>
      <c r="R91" s="710">
        <v>5.94</v>
      </c>
      <c r="S91" s="710">
        <v>180488.05325056001</v>
      </c>
      <c r="T91" s="710">
        <v>0</v>
      </c>
      <c r="U91" s="710">
        <v>5755299.6752611976</v>
      </c>
      <c r="V91" s="788"/>
      <c r="W91" s="2035"/>
      <c r="X91" s="785"/>
      <c r="Y91" s="712"/>
      <c r="Z91" s="712"/>
      <c r="AA91" s="712"/>
      <c r="AB91" s="712"/>
      <c r="AC91" s="712"/>
      <c r="AD91" s="712"/>
      <c r="AE91" s="712"/>
      <c r="AF91" s="712"/>
      <c r="AG91" s="712"/>
      <c r="AH91" s="712"/>
      <c r="AI91" s="712"/>
      <c r="AJ91" s="712"/>
      <c r="AK91" s="712"/>
      <c r="AL91" s="712"/>
      <c r="AM91" s="712"/>
      <c r="AN91" s="712"/>
      <c r="AO91" s="712"/>
      <c r="AP91" s="712"/>
      <c r="AQ91" s="712"/>
      <c r="AR91" s="712"/>
      <c r="AS91" s="2036"/>
      <c r="AT91" s="2035"/>
      <c r="AU91" s="785"/>
      <c r="AV91" s="712"/>
      <c r="AW91" s="712"/>
      <c r="AX91" s="712"/>
      <c r="AY91" s="712"/>
      <c r="AZ91" s="712"/>
      <c r="BA91" s="712"/>
      <c r="BB91" s="712"/>
      <c r="BC91" s="712"/>
      <c r="BD91" s="712"/>
      <c r="BE91" s="712"/>
      <c r="BF91" s="712"/>
      <c r="BG91" s="712"/>
      <c r="BH91" s="712"/>
      <c r="BI91" s="712"/>
      <c r="BJ91" s="712"/>
      <c r="BK91" s="712"/>
      <c r="BL91" s="712"/>
      <c r="BM91" s="712"/>
      <c r="BN91" s="712"/>
      <c r="BO91" s="712"/>
      <c r="BP91" s="2036"/>
      <c r="BQ91" s="2035"/>
      <c r="BR91" s="785"/>
      <c r="BS91" s="712"/>
      <c r="BT91" s="712"/>
      <c r="BU91" s="712"/>
      <c r="BV91" s="712"/>
      <c r="BW91" s="712"/>
      <c r="BX91" s="712"/>
      <c r="BY91" s="712"/>
      <c r="BZ91" s="712"/>
      <c r="CA91" s="712"/>
      <c r="CB91" s="712"/>
      <c r="CC91" s="712"/>
      <c r="CD91" s="712"/>
      <c r="CE91" s="712"/>
      <c r="CF91" s="712"/>
      <c r="CG91" s="712"/>
      <c r="CH91" s="712"/>
      <c r="CI91" s="712"/>
      <c r="CJ91" s="712"/>
      <c r="CK91" s="712"/>
      <c r="CL91" s="712"/>
      <c r="CM91" s="2036"/>
      <c r="CN91" s="2035"/>
      <c r="CO91" s="785"/>
      <c r="CP91" s="712"/>
      <c r="CQ91" s="712"/>
      <c r="CR91" s="712"/>
      <c r="CS91" s="712"/>
      <c r="CT91" s="712"/>
      <c r="CU91" s="712"/>
      <c r="CV91" s="712"/>
      <c r="CW91" s="712"/>
      <c r="CX91" s="712"/>
      <c r="CY91" s="712"/>
      <c r="CZ91" s="712"/>
      <c r="DA91" s="712"/>
      <c r="DB91" s="712"/>
      <c r="DC91" s="712"/>
      <c r="DD91" s="712"/>
      <c r="DE91" s="712"/>
      <c r="DF91" s="712"/>
      <c r="DG91" s="712"/>
      <c r="DH91" s="712"/>
      <c r="DI91" s="712"/>
      <c r="DJ91" s="2036"/>
      <c r="DK91" s="2035"/>
      <c r="DL91" s="785"/>
      <c r="DM91" s="712"/>
      <c r="DN91" s="712"/>
      <c r="DO91" s="712"/>
      <c r="DP91" s="712"/>
      <c r="DQ91" s="712"/>
      <c r="DR91" s="712"/>
      <c r="DS91" s="712"/>
      <c r="DT91" s="712"/>
      <c r="DU91" s="712"/>
      <c r="DV91" s="712"/>
      <c r="DW91" s="712"/>
      <c r="DX91" s="712"/>
      <c r="DY91" s="712"/>
      <c r="DZ91" s="712"/>
      <c r="EA91" s="712"/>
      <c r="EB91" s="712"/>
      <c r="EC91" s="712"/>
      <c r="ED91" s="712"/>
      <c r="EE91" s="712"/>
      <c r="EF91" s="712"/>
      <c r="EG91" s="2036"/>
      <c r="EH91" s="2035"/>
      <c r="EI91" s="785"/>
      <c r="EJ91" s="712"/>
      <c r="EK91" s="712"/>
      <c r="EL91" s="712"/>
      <c r="EM91" s="712"/>
      <c r="EN91" s="712"/>
      <c r="EO91" s="712"/>
      <c r="EP91" s="712"/>
      <c r="EQ91" s="712"/>
      <c r="ER91" s="712"/>
      <c r="ES91" s="712"/>
      <c r="ET91" s="712"/>
      <c r="EU91" s="712"/>
      <c r="EV91" s="712"/>
      <c r="EW91" s="712"/>
      <c r="EX91" s="712"/>
      <c r="EY91" s="712"/>
      <c r="EZ91" s="712"/>
      <c r="FA91" s="712"/>
      <c r="FB91" s="712"/>
      <c r="FC91" s="712"/>
      <c r="FD91" s="2036"/>
      <c r="FE91" s="2035"/>
      <c r="FF91" s="785"/>
      <c r="FG91" s="712"/>
      <c r="FH91" s="712"/>
      <c r="FI91" s="712"/>
      <c r="FJ91" s="712"/>
      <c r="FK91" s="712"/>
      <c r="FL91" s="712"/>
      <c r="FM91" s="712"/>
      <c r="FN91" s="712"/>
      <c r="FO91" s="712"/>
      <c r="FP91" s="712"/>
      <c r="FQ91" s="712"/>
      <c r="FR91" s="712"/>
      <c r="FS91" s="712"/>
      <c r="FT91" s="712"/>
      <c r="FU91" s="712"/>
      <c r="FV91" s="712"/>
      <c r="FW91" s="712"/>
      <c r="FX91" s="712"/>
      <c r="FY91" s="712"/>
      <c r="FZ91" s="712"/>
      <c r="GA91" s="2036"/>
      <c r="GB91" s="2035"/>
      <c r="GC91" s="785"/>
      <c r="GD91" s="712"/>
      <c r="GE91" s="712"/>
      <c r="GF91" s="712"/>
      <c r="GG91" s="712"/>
      <c r="GH91" s="712"/>
      <c r="GI91" s="712"/>
      <c r="GJ91" s="712"/>
      <c r="GK91" s="712"/>
      <c r="GL91" s="712"/>
      <c r="GM91" s="712"/>
      <c r="GN91" s="712"/>
      <c r="GO91" s="712"/>
      <c r="GP91" s="712"/>
      <c r="GQ91" s="712"/>
      <c r="GR91" s="712"/>
      <c r="GS91" s="712"/>
      <c r="GT91" s="712"/>
      <c r="GU91" s="712"/>
      <c r="GV91" s="712"/>
      <c r="GW91" s="712"/>
      <c r="GX91" s="2036"/>
      <c r="GY91" s="2035"/>
      <c r="GZ91" s="785"/>
      <c r="HA91" s="712"/>
      <c r="HB91" s="712"/>
      <c r="HC91" s="712"/>
      <c r="HD91" s="712"/>
      <c r="HE91" s="712"/>
      <c r="HF91" s="712"/>
      <c r="HG91" s="712"/>
      <c r="HH91" s="712"/>
      <c r="HI91" s="712"/>
      <c r="HJ91" s="712"/>
      <c r="HK91" s="712"/>
      <c r="HL91" s="712"/>
      <c r="HM91" s="712"/>
      <c r="HN91" s="712"/>
      <c r="HO91" s="712"/>
      <c r="HP91" s="712"/>
      <c r="HQ91" s="712"/>
      <c r="HR91" s="712"/>
      <c r="HS91" s="712"/>
      <c r="HT91" s="712"/>
      <c r="HU91" s="2036"/>
      <c r="HV91" s="2035"/>
      <c r="HW91" s="785"/>
      <c r="HX91" s="712"/>
      <c r="HY91" s="712"/>
      <c r="HZ91" s="712"/>
      <c r="IA91" s="712"/>
      <c r="IB91" s="712"/>
      <c r="IC91" s="712"/>
      <c r="ID91" s="712"/>
      <c r="IE91" s="712"/>
      <c r="IF91" s="712"/>
      <c r="IG91" s="712"/>
      <c r="IH91" s="712"/>
      <c r="II91" s="712"/>
      <c r="IJ91" s="712"/>
      <c r="IK91" s="712"/>
      <c r="IL91" s="712"/>
      <c r="IM91" s="712"/>
      <c r="IN91" s="712"/>
      <c r="IO91" s="712"/>
      <c r="IP91" s="712"/>
      <c r="IQ91" s="712"/>
      <c r="IR91" s="2036"/>
      <c r="IS91" s="2035"/>
      <c r="IT91" s="785"/>
    </row>
    <row r="92" spans="1:254" ht="12.75" customHeight="1" x14ac:dyDescent="0.2">
      <c r="A92" s="2026" t="s">
        <v>1755</v>
      </c>
      <c r="B92" s="2029" t="s">
        <v>3771</v>
      </c>
      <c r="C92" s="1815" t="s">
        <v>3986</v>
      </c>
      <c r="D92" s="362">
        <v>559315.2226655368</v>
      </c>
      <c r="E92" s="362">
        <v>65626.768666062009</v>
      </c>
      <c r="F92" s="362">
        <v>31496.278640000011</v>
      </c>
      <c r="G92" s="362">
        <v>0</v>
      </c>
      <c r="H92" s="362">
        <v>8588.0577503186651</v>
      </c>
      <c r="I92" s="362">
        <v>0</v>
      </c>
      <c r="J92" s="362">
        <v>0</v>
      </c>
      <c r="K92" s="362">
        <v>0</v>
      </c>
      <c r="L92" s="362">
        <v>21238.101136000001</v>
      </c>
      <c r="M92" s="362">
        <v>13121.90782</v>
      </c>
      <c r="N92" s="362">
        <v>0</v>
      </c>
      <c r="O92" s="362">
        <v>0</v>
      </c>
      <c r="P92" s="362">
        <v>0</v>
      </c>
      <c r="Q92" s="362">
        <v>0</v>
      </c>
      <c r="R92" s="362">
        <v>0</v>
      </c>
      <c r="S92" s="362">
        <v>134124.603143532</v>
      </c>
      <c r="T92" s="362">
        <v>8856.4932509969985</v>
      </c>
      <c r="U92" s="362">
        <v>842367.43307244661</v>
      </c>
      <c r="V92" s="1207"/>
      <c r="W92" s="2034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2036"/>
      <c r="AT92" s="2034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2036"/>
      <c r="BQ92" s="2034"/>
      <c r="BS92" s="368"/>
      <c r="BT92" s="368"/>
      <c r="BU92" s="368"/>
      <c r="BV92" s="368"/>
      <c r="BW92" s="368"/>
      <c r="BX92" s="368"/>
      <c r="BY92" s="368"/>
      <c r="BZ92" s="368"/>
      <c r="CA92" s="368"/>
      <c r="CB92" s="368"/>
      <c r="CC92" s="368"/>
      <c r="CD92" s="368"/>
      <c r="CE92" s="368"/>
      <c r="CF92" s="368"/>
      <c r="CG92" s="368"/>
      <c r="CH92" s="368"/>
      <c r="CI92" s="368"/>
      <c r="CJ92" s="368"/>
      <c r="CK92" s="368"/>
      <c r="CL92" s="368"/>
      <c r="CM92" s="2036"/>
      <c r="CN92" s="2034"/>
      <c r="CP92" s="368"/>
      <c r="CQ92" s="368"/>
      <c r="CR92" s="368"/>
      <c r="CS92" s="368"/>
      <c r="CT92" s="368"/>
      <c r="CU92" s="368"/>
      <c r="CV92" s="368"/>
      <c r="CW92" s="368"/>
      <c r="CX92" s="368"/>
      <c r="CY92" s="368"/>
      <c r="CZ92" s="368"/>
      <c r="DA92" s="368"/>
      <c r="DB92" s="368"/>
      <c r="DC92" s="368"/>
      <c r="DD92" s="368"/>
      <c r="DE92" s="368"/>
      <c r="DF92" s="368"/>
      <c r="DG92" s="368"/>
      <c r="DH92" s="368"/>
      <c r="DI92" s="368"/>
      <c r="DJ92" s="2036"/>
      <c r="DK92" s="2034"/>
      <c r="DM92" s="368"/>
      <c r="DN92" s="368"/>
      <c r="DO92" s="368"/>
      <c r="DP92" s="368"/>
      <c r="DQ92" s="368"/>
      <c r="DR92" s="368"/>
      <c r="DS92" s="368"/>
      <c r="DT92" s="368"/>
      <c r="DU92" s="368"/>
      <c r="DV92" s="368"/>
      <c r="DW92" s="368"/>
      <c r="DX92" s="368"/>
      <c r="DY92" s="368"/>
      <c r="DZ92" s="368"/>
      <c r="EA92" s="368"/>
      <c r="EB92" s="368"/>
      <c r="EC92" s="368"/>
      <c r="ED92" s="368"/>
      <c r="EE92" s="368"/>
      <c r="EF92" s="368"/>
      <c r="EG92" s="2036"/>
      <c r="EH92" s="2034"/>
      <c r="EJ92" s="368"/>
      <c r="EK92" s="368"/>
      <c r="EL92" s="368"/>
      <c r="EM92" s="368"/>
      <c r="EN92" s="368"/>
      <c r="EO92" s="368"/>
      <c r="EP92" s="368"/>
      <c r="EQ92" s="368"/>
      <c r="ER92" s="368"/>
      <c r="ES92" s="368"/>
      <c r="ET92" s="368"/>
      <c r="EU92" s="368"/>
      <c r="EV92" s="368"/>
      <c r="EW92" s="368"/>
      <c r="EX92" s="368"/>
      <c r="EY92" s="368"/>
      <c r="EZ92" s="368"/>
      <c r="FA92" s="368"/>
      <c r="FB92" s="368"/>
      <c r="FC92" s="368"/>
      <c r="FD92" s="2036"/>
      <c r="FE92" s="2034"/>
      <c r="FG92" s="368"/>
      <c r="FH92" s="368"/>
      <c r="FI92" s="368"/>
      <c r="FJ92" s="368"/>
      <c r="FK92" s="368"/>
      <c r="FL92" s="368"/>
      <c r="FM92" s="368"/>
      <c r="FN92" s="368"/>
      <c r="FO92" s="368"/>
      <c r="FP92" s="368"/>
      <c r="FQ92" s="368"/>
      <c r="FR92" s="368"/>
      <c r="FS92" s="368"/>
      <c r="FT92" s="368"/>
      <c r="FU92" s="368"/>
      <c r="FV92" s="368"/>
      <c r="FW92" s="368"/>
      <c r="FX92" s="368"/>
      <c r="FY92" s="368"/>
      <c r="FZ92" s="368"/>
      <c r="GA92" s="2036"/>
      <c r="GB92" s="2034"/>
      <c r="GD92" s="368"/>
      <c r="GE92" s="368"/>
      <c r="GF92" s="368"/>
      <c r="GG92" s="368"/>
      <c r="GH92" s="368"/>
      <c r="GI92" s="368"/>
      <c r="GJ92" s="368"/>
      <c r="GK92" s="368"/>
      <c r="GL92" s="368"/>
      <c r="GM92" s="368"/>
      <c r="GN92" s="368"/>
      <c r="GO92" s="368"/>
      <c r="GP92" s="368"/>
      <c r="GQ92" s="368"/>
      <c r="GR92" s="368"/>
      <c r="GS92" s="368"/>
      <c r="GT92" s="368"/>
      <c r="GU92" s="368"/>
      <c r="GV92" s="368"/>
      <c r="GW92" s="368"/>
      <c r="GX92" s="2036"/>
      <c r="GY92" s="2034"/>
      <c r="HA92" s="368"/>
      <c r="HB92" s="368"/>
      <c r="HC92" s="368"/>
      <c r="HD92" s="368"/>
      <c r="HE92" s="368"/>
      <c r="HF92" s="368"/>
      <c r="HG92" s="368"/>
      <c r="HH92" s="368"/>
      <c r="HI92" s="368"/>
      <c r="HJ92" s="368"/>
      <c r="HK92" s="368"/>
      <c r="HL92" s="368"/>
      <c r="HM92" s="368"/>
      <c r="HN92" s="368"/>
      <c r="HO92" s="368"/>
      <c r="HP92" s="368"/>
      <c r="HQ92" s="368"/>
      <c r="HR92" s="368"/>
      <c r="HS92" s="368"/>
      <c r="HT92" s="368"/>
      <c r="HU92" s="2036"/>
      <c r="HV92" s="2034"/>
      <c r="HX92" s="368"/>
      <c r="HY92" s="368"/>
      <c r="HZ92" s="368"/>
      <c r="IA92" s="368"/>
      <c r="IB92" s="368"/>
      <c r="IC92" s="368"/>
      <c r="ID92" s="368"/>
      <c r="IE92" s="368"/>
      <c r="IF92" s="368"/>
      <c r="IG92" s="368"/>
      <c r="IH92" s="368"/>
      <c r="II92" s="368"/>
      <c r="IJ92" s="368"/>
      <c r="IK92" s="368"/>
      <c r="IL92" s="368"/>
      <c r="IM92" s="368"/>
      <c r="IN92" s="368"/>
      <c r="IO92" s="368"/>
      <c r="IP92" s="368"/>
      <c r="IQ92" s="368"/>
      <c r="IR92" s="2036"/>
      <c r="IS92" s="2034"/>
    </row>
    <row r="93" spans="1:254" x14ac:dyDescent="0.2">
      <c r="A93" s="2027"/>
      <c r="B93" s="2030"/>
      <c r="C93" s="1206" t="s">
        <v>3987</v>
      </c>
      <c r="D93" s="366">
        <v>1364172.5937550352</v>
      </c>
      <c r="E93" s="366">
        <v>174143.12960936822</v>
      </c>
      <c r="F93" s="366">
        <v>90483.561370900003</v>
      </c>
      <c r="G93" s="366">
        <v>0</v>
      </c>
      <c r="H93" s="366">
        <v>20946.315318823381</v>
      </c>
      <c r="I93" s="366">
        <v>0</v>
      </c>
      <c r="J93" s="366">
        <v>0</v>
      </c>
      <c r="K93" s="366">
        <v>0</v>
      </c>
      <c r="L93" s="366">
        <v>45815.73928016</v>
      </c>
      <c r="M93" s="366">
        <v>14519.736596160001</v>
      </c>
      <c r="N93" s="366">
        <v>0</v>
      </c>
      <c r="O93" s="366">
        <v>0</v>
      </c>
      <c r="P93" s="366">
        <v>0</v>
      </c>
      <c r="Q93" s="366">
        <v>0</v>
      </c>
      <c r="R93" s="366">
        <v>0</v>
      </c>
      <c r="S93" s="366">
        <v>282824.08184362843</v>
      </c>
      <c r="T93" s="366">
        <v>18473.359549264005</v>
      </c>
      <c r="U93" s="366">
        <v>2011378.5173233394</v>
      </c>
      <c r="V93" s="1207"/>
      <c r="W93" s="2035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2036"/>
      <c r="AT93" s="2035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2036"/>
      <c r="BQ93" s="2035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  <c r="CF93" s="368"/>
      <c r="CG93" s="368"/>
      <c r="CH93" s="368"/>
      <c r="CI93" s="368"/>
      <c r="CJ93" s="368"/>
      <c r="CK93" s="368"/>
      <c r="CL93" s="368"/>
      <c r="CM93" s="2036"/>
      <c r="CN93" s="2035"/>
      <c r="CP93" s="368"/>
      <c r="CQ93" s="368"/>
      <c r="CR93" s="368"/>
      <c r="CS93" s="368"/>
      <c r="CT93" s="368"/>
      <c r="CU93" s="368"/>
      <c r="CV93" s="368"/>
      <c r="CW93" s="368"/>
      <c r="CX93" s="368"/>
      <c r="CY93" s="368"/>
      <c r="CZ93" s="368"/>
      <c r="DA93" s="368"/>
      <c r="DB93" s="368"/>
      <c r="DC93" s="368"/>
      <c r="DD93" s="368"/>
      <c r="DE93" s="368"/>
      <c r="DF93" s="368"/>
      <c r="DG93" s="368"/>
      <c r="DH93" s="368"/>
      <c r="DI93" s="368"/>
      <c r="DJ93" s="2036"/>
      <c r="DK93" s="2035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B93" s="368"/>
      <c r="EC93" s="368"/>
      <c r="ED93" s="368"/>
      <c r="EE93" s="368"/>
      <c r="EF93" s="368"/>
      <c r="EG93" s="2036"/>
      <c r="EH93" s="2035"/>
      <c r="EJ93" s="368"/>
      <c r="EK93" s="368"/>
      <c r="EL93" s="368"/>
      <c r="EM93" s="368"/>
      <c r="EN93" s="368"/>
      <c r="EO93" s="368"/>
      <c r="EP93" s="368"/>
      <c r="EQ93" s="368"/>
      <c r="ER93" s="368"/>
      <c r="ES93" s="368"/>
      <c r="ET93" s="368"/>
      <c r="EU93" s="368"/>
      <c r="EV93" s="368"/>
      <c r="EW93" s="368"/>
      <c r="EX93" s="368"/>
      <c r="EY93" s="368"/>
      <c r="EZ93" s="368"/>
      <c r="FA93" s="368"/>
      <c r="FB93" s="368"/>
      <c r="FC93" s="368"/>
      <c r="FD93" s="2036"/>
      <c r="FE93" s="2035"/>
      <c r="FG93" s="368"/>
      <c r="FH93" s="368"/>
      <c r="FI93" s="368"/>
      <c r="FJ93" s="368"/>
      <c r="FK93" s="368"/>
      <c r="FL93" s="368"/>
      <c r="FM93" s="368"/>
      <c r="FN93" s="368"/>
      <c r="FO93" s="368"/>
      <c r="FP93" s="368"/>
      <c r="FQ93" s="368"/>
      <c r="FR93" s="368"/>
      <c r="FS93" s="368"/>
      <c r="FT93" s="368"/>
      <c r="FU93" s="368"/>
      <c r="FV93" s="368"/>
      <c r="FW93" s="368"/>
      <c r="FX93" s="368"/>
      <c r="FY93" s="368"/>
      <c r="FZ93" s="368"/>
      <c r="GA93" s="2036"/>
      <c r="GB93" s="2035"/>
      <c r="GD93" s="368"/>
      <c r="GE93" s="368"/>
      <c r="GF93" s="368"/>
      <c r="GG93" s="368"/>
      <c r="GH93" s="368"/>
      <c r="GI93" s="368"/>
      <c r="GJ93" s="368"/>
      <c r="GK93" s="368"/>
      <c r="GL93" s="368"/>
      <c r="GM93" s="368"/>
      <c r="GN93" s="368"/>
      <c r="GO93" s="368"/>
      <c r="GP93" s="368"/>
      <c r="GQ93" s="368"/>
      <c r="GR93" s="368"/>
      <c r="GS93" s="368"/>
      <c r="GT93" s="368"/>
      <c r="GU93" s="368"/>
      <c r="GV93" s="368"/>
      <c r="GW93" s="368"/>
      <c r="GX93" s="2036"/>
      <c r="GY93" s="2035"/>
      <c r="HA93" s="368"/>
      <c r="HB93" s="368"/>
      <c r="HC93" s="368"/>
      <c r="HD93" s="368"/>
      <c r="HE93" s="368"/>
      <c r="HF93" s="368"/>
      <c r="HG93" s="368"/>
      <c r="HH93" s="368"/>
      <c r="HI93" s="368"/>
      <c r="HJ93" s="368"/>
      <c r="HK93" s="368"/>
      <c r="HL93" s="368"/>
      <c r="HM93" s="368"/>
      <c r="HN93" s="368"/>
      <c r="HO93" s="368"/>
      <c r="HP93" s="368"/>
      <c r="HQ93" s="368"/>
      <c r="HR93" s="368"/>
      <c r="HS93" s="368"/>
      <c r="HT93" s="368"/>
      <c r="HU93" s="2036"/>
      <c r="HV93" s="2035"/>
      <c r="HX93" s="368"/>
      <c r="HY93" s="368"/>
      <c r="HZ93" s="368"/>
      <c r="IA93" s="368"/>
      <c r="IB93" s="368"/>
      <c r="IC93" s="368"/>
      <c r="ID93" s="368"/>
      <c r="IE93" s="368"/>
      <c r="IF93" s="368"/>
      <c r="IG93" s="368"/>
      <c r="IH93" s="368"/>
      <c r="II93" s="368"/>
      <c r="IJ93" s="368"/>
      <c r="IK93" s="368"/>
      <c r="IL93" s="368"/>
      <c r="IM93" s="368"/>
      <c r="IN93" s="368"/>
      <c r="IO93" s="368"/>
      <c r="IP93" s="368"/>
      <c r="IQ93" s="368"/>
      <c r="IR93" s="2036"/>
      <c r="IS93" s="2035"/>
    </row>
    <row r="94" spans="1:254" x14ac:dyDescent="0.2">
      <c r="A94" s="2027"/>
      <c r="B94" s="2031"/>
      <c r="C94" s="1816" t="s">
        <v>1489</v>
      </c>
      <c r="D94" s="1090">
        <v>1923487.8164205719</v>
      </c>
      <c r="E94" s="1090">
        <v>239769.89827543023</v>
      </c>
      <c r="F94" s="1090">
        <v>121979.84001090002</v>
      </c>
      <c r="G94" s="1090">
        <v>0</v>
      </c>
      <c r="H94" s="1090">
        <v>29534.373069142046</v>
      </c>
      <c r="I94" s="1090">
        <v>0</v>
      </c>
      <c r="J94" s="1090">
        <v>0</v>
      </c>
      <c r="K94" s="1090">
        <v>0</v>
      </c>
      <c r="L94" s="1090">
        <v>67053.840416160005</v>
      </c>
      <c r="M94" s="1090">
        <v>27641.644416160001</v>
      </c>
      <c r="N94" s="1090">
        <v>0</v>
      </c>
      <c r="O94" s="1090">
        <v>0</v>
      </c>
      <c r="P94" s="1090">
        <v>0</v>
      </c>
      <c r="Q94" s="1090">
        <v>0</v>
      </c>
      <c r="R94" s="1090">
        <v>0</v>
      </c>
      <c r="S94" s="1090">
        <v>416948.68498716044</v>
      </c>
      <c r="T94" s="1090">
        <v>27329.852800261004</v>
      </c>
      <c r="U94" s="1090">
        <v>2853745.9503957857</v>
      </c>
      <c r="V94" s="1207"/>
      <c r="W94" s="2035"/>
      <c r="X94" s="785"/>
      <c r="Y94" s="712"/>
      <c r="Z94" s="712"/>
      <c r="AA94" s="712"/>
      <c r="AB94" s="712"/>
      <c r="AC94" s="712"/>
      <c r="AD94" s="712"/>
      <c r="AE94" s="712"/>
      <c r="AF94" s="712"/>
      <c r="AG94" s="712"/>
      <c r="AH94" s="712"/>
      <c r="AI94" s="712"/>
      <c r="AJ94" s="712"/>
      <c r="AK94" s="712"/>
      <c r="AL94" s="712"/>
      <c r="AM94" s="712"/>
      <c r="AN94" s="712"/>
      <c r="AO94" s="712"/>
      <c r="AP94" s="712"/>
      <c r="AQ94" s="712"/>
      <c r="AR94" s="712"/>
      <c r="AS94" s="2036"/>
      <c r="AT94" s="2035"/>
      <c r="AU94" s="785"/>
      <c r="AV94" s="712"/>
      <c r="AW94" s="712"/>
      <c r="AX94" s="712"/>
      <c r="AY94" s="712"/>
      <c r="AZ94" s="712"/>
      <c r="BA94" s="712"/>
      <c r="BB94" s="712"/>
      <c r="BC94" s="712"/>
      <c r="BD94" s="712"/>
      <c r="BE94" s="712"/>
      <c r="BF94" s="712"/>
      <c r="BG94" s="712"/>
      <c r="BH94" s="712"/>
      <c r="BI94" s="712"/>
      <c r="BJ94" s="712"/>
      <c r="BK94" s="712"/>
      <c r="BL94" s="712"/>
      <c r="BM94" s="712"/>
      <c r="BN94" s="712"/>
      <c r="BO94" s="712"/>
      <c r="BP94" s="2036"/>
      <c r="BQ94" s="2035"/>
      <c r="BR94" s="785"/>
      <c r="BS94" s="712"/>
      <c r="BT94" s="712"/>
      <c r="BU94" s="712"/>
      <c r="BV94" s="712"/>
      <c r="BW94" s="712"/>
      <c r="BX94" s="712"/>
      <c r="BY94" s="712"/>
      <c r="BZ94" s="712"/>
      <c r="CA94" s="712"/>
      <c r="CB94" s="712"/>
      <c r="CC94" s="712"/>
      <c r="CD94" s="712"/>
      <c r="CE94" s="712"/>
      <c r="CF94" s="712"/>
      <c r="CG94" s="712"/>
      <c r="CH94" s="712"/>
      <c r="CI94" s="712"/>
      <c r="CJ94" s="712"/>
      <c r="CK94" s="712"/>
      <c r="CL94" s="712"/>
      <c r="CM94" s="2036"/>
      <c r="CN94" s="2035"/>
      <c r="CO94" s="785"/>
      <c r="CP94" s="712"/>
      <c r="CQ94" s="712"/>
      <c r="CR94" s="712"/>
      <c r="CS94" s="712"/>
      <c r="CT94" s="712"/>
      <c r="CU94" s="712"/>
      <c r="CV94" s="712"/>
      <c r="CW94" s="712"/>
      <c r="CX94" s="712"/>
      <c r="CY94" s="712"/>
      <c r="CZ94" s="712"/>
      <c r="DA94" s="712"/>
      <c r="DB94" s="712"/>
      <c r="DC94" s="712"/>
      <c r="DD94" s="712"/>
      <c r="DE94" s="712"/>
      <c r="DF94" s="712"/>
      <c r="DG94" s="712"/>
      <c r="DH94" s="712"/>
      <c r="DI94" s="712"/>
      <c r="DJ94" s="2036"/>
      <c r="DK94" s="2035"/>
      <c r="DL94" s="785"/>
      <c r="DM94" s="712"/>
      <c r="DN94" s="712"/>
      <c r="DO94" s="712"/>
      <c r="DP94" s="712"/>
      <c r="DQ94" s="712"/>
      <c r="DR94" s="712"/>
      <c r="DS94" s="712"/>
      <c r="DT94" s="712"/>
      <c r="DU94" s="712"/>
      <c r="DV94" s="712"/>
      <c r="DW94" s="712"/>
      <c r="DX94" s="712"/>
      <c r="DY94" s="712"/>
      <c r="DZ94" s="712"/>
      <c r="EA94" s="712"/>
      <c r="EB94" s="712"/>
      <c r="EC94" s="712"/>
      <c r="ED94" s="712"/>
      <c r="EE94" s="712"/>
      <c r="EF94" s="712"/>
      <c r="EG94" s="2036"/>
      <c r="EH94" s="2035"/>
      <c r="EI94" s="785"/>
      <c r="EJ94" s="712"/>
      <c r="EK94" s="712"/>
      <c r="EL94" s="712"/>
      <c r="EM94" s="712"/>
      <c r="EN94" s="712"/>
      <c r="EO94" s="712"/>
      <c r="EP94" s="712"/>
      <c r="EQ94" s="712"/>
      <c r="ER94" s="712"/>
      <c r="ES94" s="712"/>
      <c r="ET94" s="712"/>
      <c r="EU94" s="712"/>
      <c r="EV94" s="712"/>
      <c r="EW94" s="712"/>
      <c r="EX94" s="712"/>
      <c r="EY94" s="712"/>
      <c r="EZ94" s="712"/>
      <c r="FA94" s="712"/>
      <c r="FB94" s="712"/>
      <c r="FC94" s="712"/>
      <c r="FD94" s="2036"/>
      <c r="FE94" s="2035"/>
      <c r="FF94" s="785"/>
      <c r="FG94" s="712"/>
      <c r="FH94" s="712"/>
      <c r="FI94" s="712"/>
      <c r="FJ94" s="712"/>
      <c r="FK94" s="712"/>
      <c r="FL94" s="712"/>
      <c r="FM94" s="712"/>
      <c r="FN94" s="712"/>
      <c r="FO94" s="712"/>
      <c r="FP94" s="712"/>
      <c r="FQ94" s="712"/>
      <c r="FR94" s="712"/>
      <c r="FS94" s="712"/>
      <c r="FT94" s="712"/>
      <c r="FU94" s="712"/>
      <c r="FV94" s="712"/>
      <c r="FW94" s="712"/>
      <c r="FX94" s="712"/>
      <c r="FY94" s="712"/>
      <c r="FZ94" s="712"/>
      <c r="GA94" s="2036"/>
      <c r="GB94" s="2035"/>
      <c r="GC94" s="785"/>
      <c r="GD94" s="712"/>
      <c r="GE94" s="712"/>
      <c r="GF94" s="712"/>
      <c r="GG94" s="712"/>
      <c r="GH94" s="712"/>
      <c r="GI94" s="712"/>
      <c r="GJ94" s="712"/>
      <c r="GK94" s="712"/>
      <c r="GL94" s="712"/>
      <c r="GM94" s="712"/>
      <c r="GN94" s="712"/>
      <c r="GO94" s="712"/>
      <c r="GP94" s="712"/>
      <c r="GQ94" s="712"/>
      <c r="GR94" s="712"/>
      <c r="GS94" s="712"/>
      <c r="GT94" s="712"/>
      <c r="GU94" s="712"/>
      <c r="GV94" s="712"/>
      <c r="GW94" s="712"/>
      <c r="GX94" s="2036"/>
      <c r="GY94" s="2035"/>
      <c r="GZ94" s="785"/>
      <c r="HA94" s="712"/>
      <c r="HB94" s="712"/>
      <c r="HC94" s="712"/>
      <c r="HD94" s="712"/>
      <c r="HE94" s="712"/>
      <c r="HF94" s="712"/>
      <c r="HG94" s="712"/>
      <c r="HH94" s="712"/>
      <c r="HI94" s="712"/>
      <c r="HJ94" s="712"/>
      <c r="HK94" s="712"/>
      <c r="HL94" s="712"/>
      <c r="HM94" s="712"/>
      <c r="HN94" s="712"/>
      <c r="HO94" s="712"/>
      <c r="HP94" s="712"/>
      <c r="HQ94" s="712"/>
      <c r="HR94" s="712"/>
      <c r="HS94" s="712"/>
      <c r="HT94" s="712"/>
      <c r="HU94" s="2036"/>
      <c r="HV94" s="2035"/>
      <c r="HW94" s="785"/>
      <c r="HX94" s="712"/>
      <c r="HY94" s="712"/>
      <c r="HZ94" s="712"/>
      <c r="IA94" s="712"/>
      <c r="IB94" s="712"/>
      <c r="IC94" s="712"/>
      <c r="ID94" s="712"/>
      <c r="IE94" s="712"/>
      <c r="IF94" s="712"/>
      <c r="IG94" s="712"/>
      <c r="IH94" s="712"/>
      <c r="II94" s="712"/>
      <c r="IJ94" s="712"/>
      <c r="IK94" s="712"/>
      <c r="IL94" s="712"/>
      <c r="IM94" s="712"/>
      <c r="IN94" s="712"/>
      <c r="IO94" s="712"/>
      <c r="IP94" s="712"/>
      <c r="IQ94" s="712"/>
      <c r="IR94" s="2036"/>
      <c r="IS94" s="2035"/>
      <c r="IT94" s="785"/>
    </row>
    <row r="95" spans="1:254" ht="12.75" customHeight="1" x14ac:dyDescent="0.2">
      <c r="A95" s="2027"/>
      <c r="B95" s="2032" t="s">
        <v>70</v>
      </c>
      <c r="C95" s="1206" t="s">
        <v>3988</v>
      </c>
      <c r="D95" s="366">
        <v>129608.15671435217</v>
      </c>
      <c r="E95" s="366">
        <v>14384.1795136</v>
      </c>
      <c r="F95" s="366">
        <v>7552.0853999999999</v>
      </c>
      <c r="G95" s="366">
        <v>0</v>
      </c>
      <c r="H95" s="366">
        <v>1990.080530028443</v>
      </c>
      <c r="I95" s="366">
        <v>0</v>
      </c>
      <c r="J95" s="366">
        <v>0</v>
      </c>
      <c r="K95" s="366">
        <v>0</v>
      </c>
      <c r="L95" s="366">
        <v>5039.5290400000004</v>
      </c>
      <c r="M95" s="366">
        <v>2280</v>
      </c>
      <c r="N95" s="366">
        <v>0</v>
      </c>
      <c r="O95" s="366">
        <v>0</v>
      </c>
      <c r="P95" s="366">
        <v>0</v>
      </c>
      <c r="Q95" s="366">
        <v>0</v>
      </c>
      <c r="R95" s="366">
        <v>0</v>
      </c>
      <c r="S95" s="366">
        <v>27262.788233599989</v>
      </c>
      <c r="T95" s="366">
        <v>644.99120294400029</v>
      </c>
      <c r="U95" s="366">
        <v>188761.81063452459</v>
      </c>
      <c r="V95" s="1207"/>
      <c r="W95" s="2034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  <c r="AN95" s="368"/>
      <c r="AO95" s="368"/>
      <c r="AP95" s="368"/>
      <c r="AQ95" s="368"/>
      <c r="AR95" s="368"/>
      <c r="AS95" s="2036"/>
      <c r="AT95" s="2034"/>
      <c r="AV95" s="368"/>
      <c r="AW95" s="368"/>
      <c r="AX95" s="368"/>
      <c r="AY95" s="368"/>
      <c r="AZ95" s="368"/>
      <c r="BA95" s="368"/>
      <c r="BB95" s="368"/>
      <c r="BC95" s="368"/>
      <c r="BD95" s="368"/>
      <c r="BE95" s="368"/>
      <c r="BF95" s="368"/>
      <c r="BG95" s="368"/>
      <c r="BH95" s="368"/>
      <c r="BI95" s="368"/>
      <c r="BJ95" s="368"/>
      <c r="BK95" s="368"/>
      <c r="BL95" s="368"/>
      <c r="BM95" s="368"/>
      <c r="BN95" s="368"/>
      <c r="BO95" s="368"/>
      <c r="BP95" s="2036"/>
      <c r="BQ95" s="2034"/>
      <c r="BS95" s="368"/>
      <c r="BT95" s="368"/>
      <c r="BU95" s="368"/>
      <c r="BV95" s="368"/>
      <c r="BW95" s="368"/>
      <c r="BX95" s="368"/>
      <c r="BY95" s="368"/>
      <c r="BZ95" s="368"/>
      <c r="CA95" s="368"/>
      <c r="CB95" s="368"/>
      <c r="CC95" s="368"/>
      <c r="CD95" s="368"/>
      <c r="CE95" s="368"/>
      <c r="CF95" s="368"/>
      <c r="CG95" s="368"/>
      <c r="CH95" s="368"/>
      <c r="CI95" s="368"/>
      <c r="CJ95" s="368"/>
      <c r="CK95" s="368"/>
      <c r="CL95" s="368"/>
      <c r="CM95" s="2036"/>
      <c r="CN95" s="2034"/>
      <c r="CP95" s="368"/>
      <c r="CQ95" s="368"/>
      <c r="CR95" s="368"/>
      <c r="CS95" s="368"/>
      <c r="CT95" s="368"/>
      <c r="CU95" s="368"/>
      <c r="CV95" s="368"/>
      <c r="CW95" s="368"/>
      <c r="CX95" s="368"/>
      <c r="CY95" s="368"/>
      <c r="CZ95" s="368"/>
      <c r="DA95" s="368"/>
      <c r="DB95" s="368"/>
      <c r="DC95" s="368"/>
      <c r="DD95" s="368"/>
      <c r="DE95" s="368"/>
      <c r="DF95" s="368"/>
      <c r="DG95" s="368"/>
      <c r="DH95" s="368"/>
      <c r="DI95" s="368"/>
      <c r="DJ95" s="2036"/>
      <c r="DK95" s="2034"/>
      <c r="DM95" s="368"/>
      <c r="DN95" s="368"/>
      <c r="DO95" s="368"/>
      <c r="DP95" s="368"/>
      <c r="DQ95" s="368"/>
      <c r="DR95" s="368"/>
      <c r="DS95" s="368"/>
      <c r="DT95" s="368"/>
      <c r="DU95" s="368"/>
      <c r="DV95" s="368"/>
      <c r="DW95" s="368"/>
      <c r="DX95" s="368"/>
      <c r="DY95" s="368"/>
      <c r="DZ95" s="368"/>
      <c r="EA95" s="368"/>
      <c r="EB95" s="368"/>
      <c r="EC95" s="368"/>
      <c r="ED95" s="368"/>
      <c r="EE95" s="368"/>
      <c r="EF95" s="368"/>
      <c r="EG95" s="2036"/>
      <c r="EH95" s="2034"/>
      <c r="EJ95" s="368"/>
      <c r="EK95" s="368"/>
      <c r="EL95" s="368"/>
      <c r="EM95" s="368"/>
      <c r="EN95" s="368"/>
      <c r="EO95" s="368"/>
      <c r="EP95" s="368"/>
      <c r="EQ95" s="368"/>
      <c r="ER95" s="368"/>
      <c r="ES95" s="368"/>
      <c r="ET95" s="368"/>
      <c r="EU95" s="368"/>
      <c r="EV95" s="368"/>
      <c r="EW95" s="368"/>
      <c r="EX95" s="368"/>
      <c r="EY95" s="368"/>
      <c r="EZ95" s="368"/>
      <c r="FA95" s="368"/>
      <c r="FB95" s="368"/>
      <c r="FC95" s="368"/>
      <c r="FD95" s="2036"/>
      <c r="FE95" s="2034"/>
      <c r="FG95" s="368"/>
      <c r="FH95" s="368"/>
      <c r="FI95" s="368"/>
      <c r="FJ95" s="368"/>
      <c r="FK95" s="368"/>
      <c r="FL95" s="368"/>
      <c r="FM95" s="368"/>
      <c r="FN95" s="368"/>
      <c r="FO95" s="368"/>
      <c r="FP95" s="368"/>
      <c r="FQ95" s="368"/>
      <c r="FR95" s="368"/>
      <c r="FS95" s="368"/>
      <c r="FT95" s="368"/>
      <c r="FU95" s="368"/>
      <c r="FV95" s="368"/>
      <c r="FW95" s="368"/>
      <c r="FX95" s="368"/>
      <c r="FY95" s="368"/>
      <c r="FZ95" s="368"/>
      <c r="GA95" s="2036"/>
      <c r="GB95" s="2034"/>
      <c r="GD95" s="368"/>
      <c r="GE95" s="368"/>
      <c r="GF95" s="368"/>
      <c r="GG95" s="368"/>
      <c r="GH95" s="368"/>
      <c r="GI95" s="368"/>
      <c r="GJ95" s="368"/>
      <c r="GK95" s="368"/>
      <c r="GL95" s="368"/>
      <c r="GM95" s="368"/>
      <c r="GN95" s="368"/>
      <c r="GO95" s="368"/>
      <c r="GP95" s="368"/>
      <c r="GQ95" s="368"/>
      <c r="GR95" s="368"/>
      <c r="GS95" s="368"/>
      <c r="GT95" s="368"/>
      <c r="GU95" s="368"/>
      <c r="GV95" s="368"/>
      <c r="GW95" s="368"/>
      <c r="GX95" s="2036"/>
      <c r="GY95" s="2034"/>
      <c r="HA95" s="368"/>
      <c r="HB95" s="368"/>
      <c r="HC95" s="368"/>
      <c r="HD95" s="368"/>
      <c r="HE95" s="368"/>
      <c r="HF95" s="368"/>
      <c r="HG95" s="368"/>
      <c r="HH95" s="368"/>
      <c r="HI95" s="368"/>
      <c r="HJ95" s="368"/>
      <c r="HK95" s="368"/>
      <c r="HL95" s="368"/>
      <c r="HM95" s="368"/>
      <c r="HN95" s="368"/>
      <c r="HO95" s="368"/>
      <c r="HP95" s="368"/>
      <c r="HQ95" s="368"/>
      <c r="HR95" s="368"/>
      <c r="HS95" s="368"/>
      <c r="HT95" s="368"/>
      <c r="HU95" s="2036"/>
      <c r="HV95" s="2034"/>
      <c r="HX95" s="368"/>
      <c r="HY95" s="368"/>
      <c r="HZ95" s="368"/>
      <c r="IA95" s="368"/>
      <c r="IB95" s="368"/>
      <c r="IC95" s="368"/>
      <c r="ID95" s="368"/>
      <c r="IE95" s="368"/>
      <c r="IF95" s="368"/>
      <c r="IG95" s="368"/>
      <c r="IH95" s="368"/>
      <c r="II95" s="368"/>
      <c r="IJ95" s="368"/>
      <c r="IK95" s="368"/>
      <c r="IL95" s="368"/>
      <c r="IM95" s="368"/>
      <c r="IN95" s="368"/>
      <c r="IO95" s="368"/>
      <c r="IP95" s="368"/>
      <c r="IQ95" s="368"/>
      <c r="IR95" s="2036"/>
      <c r="IS95" s="2034"/>
    </row>
    <row r="96" spans="1:254" x14ac:dyDescent="0.2">
      <c r="A96" s="2027"/>
      <c r="B96" s="2030"/>
      <c r="C96" s="1206" t="s">
        <v>3989</v>
      </c>
      <c r="D96" s="366">
        <v>799877.39592754305</v>
      </c>
      <c r="E96" s="366">
        <v>91408.197598864004</v>
      </c>
      <c r="F96" s="366">
        <v>44046.930649599999</v>
      </c>
      <c r="G96" s="366">
        <v>0</v>
      </c>
      <c r="H96" s="366">
        <v>12281.792075428733</v>
      </c>
      <c r="I96" s="366">
        <v>0</v>
      </c>
      <c r="J96" s="366">
        <v>0</v>
      </c>
      <c r="K96" s="366">
        <v>0</v>
      </c>
      <c r="L96" s="366">
        <v>27911.278127999998</v>
      </c>
      <c r="M96" s="366">
        <v>11347.9046</v>
      </c>
      <c r="N96" s="366">
        <v>0</v>
      </c>
      <c r="O96" s="366">
        <v>0</v>
      </c>
      <c r="P96" s="366">
        <v>0</v>
      </c>
      <c r="Q96" s="366">
        <v>0</v>
      </c>
      <c r="R96" s="366">
        <v>0</v>
      </c>
      <c r="S96" s="366">
        <v>190161.20641448806</v>
      </c>
      <c r="T96" s="366">
        <v>10405.40882366</v>
      </c>
      <c r="U96" s="366">
        <v>1187440.114217584</v>
      </c>
      <c r="V96" s="1207"/>
      <c r="W96" s="2035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2036"/>
      <c r="AT96" s="2035"/>
      <c r="AV96" s="368"/>
      <c r="AW96" s="368"/>
      <c r="AX96" s="368"/>
      <c r="AY96" s="368"/>
      <c r="AZ96" s="368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2036"/>
      <c r="BQ96" s="2035"/>
      <c r="BS96" s="368"/>
      <c r="BT96" s="368"/>
      <c r="BU96" s="368"/>
      <c r="BV96" s="368"/>
      <c r="BW96" s="368"/>
      <c r="BX96" s="368"/>
      <c r="BY96" s="368"/>
      <c r="BZ96" s="368"/>
      <c r="CA96" s="368"/>
      <c r="CB96" s="368"/>
      <c r="CC96" s="368"/>
      <c r="CD96" s="368"/>
      <c r="CE96" s="368"/>
      <c r="CF96" s="368"/>
      <c r="CG96" s="368"/>
      <c r="CH96" s="368"/>
      <c r="CI96" s="368"/>
      <c r="CJ96" s="368"/>
      <c r="CK96" s="368"/>
      <c r="CL96" s="368"/>
      <c r="CM96" s="2036"/>
      <c r="CN96" s="2035"/>
      <c r="CP96" s="368"/>
      <c r="CQ96" s="368"/>
      <c r="CR96" s="368"/>
      <c r="CS96" s="368"/>
      <c r="CT96" s="368"/>
      <c r="CU96" s="368"/>
      <c r="CV96" s="368"/>
      <c r="CW96" s="368"/>
      <c r="CX96" s="368"/>
      <c r="CY96" s="368"/>
      <c r="CZ96" s="368"/>
      <c r="DA96" s="368"/>
      <c r="DB96" s="368"/>
      <c r="DC96" s="368"/>
      <c r="DD96" s="368"/>
      <c r="DE96" s="368"/>
      <c r="DF96" s="368"/>
      <c r="DG96" s="368"/>
      <c r="DH96" s="368"/>
      <c r="DI96" s="368"/>
      <c r="DJ96" s="2036"/>
      <c r="DK96" s="2035"/>
      <c r="DM96" s="368"/>
      <c r="DN96" s="368"/>
      <c r="DO96" s="368"/>
      <c r="DP96" s="368"/>
      <c r="DQ96" s="368"/>
      <c r="DR96" s="368"/>
      <c r="DS96" s="368"/>
      <c r="DT96" s="368"/>
      <c r="DU96" s="368"/>
      <c r="DV96" s="368"/>
      <c r="DW96" s="368"/>
      <c r="DX96" s="368"/>
      <c r="DY96" s="368"/>
      <c r="DZ96" s="368"/>
      <c r="EA96" s="368"/>
      <c r="EB96" s="368"/>
      <c r="EC96" s="368"/>
      <c r="ED96" s="368"/>
      <c r="EE96" s="368"/>
      <c r="EF96" s="368"/>
      <c r="EG96" s="2036"/>
      <c r="EH96" s="2035"/>
      <c r="EJ96" s="368"/>
      <c r="EK96" s="368"/>
      <c r="EL96" s="368"/>
      <c r="EM96" s="368"/>
      <c r="EN96" s="368"/>
      <c r="EO96" s="368"/>
      <c r="EP96" s="368"/>
      <c r="EQ96" s="368"/>
      <c r="ER96" s="368"/>
      <c r="ES96" s="368"/>
      <c r="ET96" s="368"/>
      <c r="EU96" s="368"/>
      <c r="EV96" s="368"/>
      <c r="EW96" s="368"/>
      <c r="EX96" s="368"/>
      <c r="EY96" s="368"/>
      <c r="EZ96" s="368"/>
      <c r="FA96" s="368"/>
      <c r="FB96" s="368"/>
      <c r="FC96" s="368"/>
      <c r="FD96" s="2036"/>
      <c r="FE96" s="2035"/>
      <c r="FG96" s="368"/>
      <c r="FH96" s="368"/>
      <c r="FI96" s="368"/>
      <c r="FJ96" s="368"/>
      <c r="FK96" s="368"/>
      <c r="FL96" s="368"/>
      <c r="FM96" s="368"/>
      <c r="FN96" s="368"/>
      <c r="FO96" s="368"/>
      <c r="FP96" s="368"/>
      <c r="FQ96" s="368"/>
      <c r="FR96" s="368"/>
      <c r="FS96" s="368"/>
      <c r="FT96" s="368"/>
      <c r="FU96" s="368"/>
      <c r="FV96" s="368"/>
      <c r="FW96" s="368"/>
      <c r="FX96" s="368"/>
      <c r="FY96" s="368"/>
      <c r="FZ96" s="368"/>
      <c r="GA96" s="2036"/>
      <c r="GB96" s="2035"/>
      <c r="GD96" s="368"/>
      <c r="GE96" s="368"/>
      <c r="GF96" s="368"/>
      <c r="GG96" s="368"/>
      <c r="GH96" s="368"/>
      <c r="GI96" s="368"/>
      <c r="GJ96" s="368"/>
      <c r="GK96" s="368"/>
      <c r="GL96" s="368"/>
      <c r="GM96" s="368"/>
      <c r="GN96" s="368"/>
      <c r="GO96" s="368"/>
      <c r="GP96" s="368"/>
      <c r="GQ96" s="368"/>
      <c r="GR96" s="368"/>
      <c r="GS96" s="368"/>
      <c r="GT96" s="368"/>
      <c r="GU96" s="368"/>
      <c r="GV96" s="368"/>
      <c r="GW96" s="368"/>
      <c r="GX96" s="2036"/>
      <c r="GY96" s="2035"/>
      <c r="HA96" s="368"/>
      <c r="HB96" s="368"/>
      <c r="HC96" s="368"/>
      <c r="HD96" s="368"/>
      <c r="HE96" s="368"/>
      <c r="HF96" s="368"/>
      <c r="HG96" s="368"/>
      <c r="HH96" s="368"/>
      <c r="HI96" s="368"/>
      <c r="HJ96" s="368"/>
      <c r="HK96" s="368"/>
      <c r="HL96" s="368"/>
      <c r="HM96" s="368"/>
      <c r="HN96" s="368"/>
      <c r="HO96" s="368"/>
      <c r="HP96" s="368"/>
      <c r="HQ96" s="368"/>
      <c r="HR96" s="368"/>
      <c r="HS96" s="368"/>
      <c r="HT96" s="368"/>
      <c r="HU96" s="2036"/>
      <c r="HV96" s="2035"/>
      <c r="HX96" s="368"/>
      <c r="HY96" s="368"/>
      <c r="HZ96" s="368"/>
      <c r="IA96" s="368"/>
      <c r="IB96" s="368"/>
      <c r="IC96" s="368"/>
      <c r="ID96" s="368"/>
      <c r="IE96" s="368"/>
      <c r="IF96" s="368"/>
      <c r="IG96" s="368"/>
      <c r="IH96" s="368"/>
      <c r="II96" s="368"/>
      <c r="IJ96" s="368"/>
      <c r="IK96" s="368"/>
      <c r="IL96" s="368"/>
      <c r="IM96" s="368"/>
      <c r="IN96" s="368"/>
      <c r="IO96" s="368"/>
      <c r="IP96" s="368"/>
      <c r="IQ96" s="368"/>
      <c r="IR96" s="2036"/>
      <c r="IS96" s="2035"/>
    </row>
    <row r="97" spans="1:254" x14ac:dyDescent="0.2">
      <c r="A97" s="2027"/>
      <c r="B97" s="2030"/>
      <c r="C97" s="1817" t="s">
        <v>3990</v>
      </c>
      <c r="D97" s="366">
        <v>730612.6471991021</v>
      </c>
      <c r="E97" s="366">
        <v>89306.55361834621</v>
      </c>
      <c r="F97" s="366">
        <v>46705.675095199993</v>
      </c>
      <c r="G97" s="366">
        <v>0</v>
      </c>
      <c r="H97" s="366">
        <v>11218.260031179554</v>
      </c>
      <c r="I97" s="366">
        <v>0</v>
      </c>
      <c r="J97" s="366">
        <v>0</v>
      </c>
      <c r="K97" s="366">
        <v>0</v>
      </c>
      <c r="L97" s="366">
        <v>22811.811596</v>
      </c>
      <c r="M97" s="366">
        <v>9825.3734440000007</v>
      </c>
      <c r="N97" s="366">
        <v>0</v>
      </c>
      <c r="O97" s="366">
        <v>0</v>
      </c>
      <c r="P97" s="366">
        <v>0</v>
      </c>
      <c r="Q97" s="366">
        <v>0</v>
      </c>
      <c r="R97" s="366">
        <v>0</v>
      </c>
      <c r="S97" s="366">
        <v>155831.59200146605</v>
      </c>
      <c r="T97" s="366">
        <v>11439.206931181003</v>
      </c>
      <c r="U97" s="366">
        <v>1077751.1199164749</v>
      </c>
      <c r="V97" s="1207"/>
      <c r="W97" s="2035"/>
      <c r="X97" s="1091"/>
      <c r="Y97" s="368"/>
      <c r="Z97" s="368"/>
      <c r="AA97" s="368"/>
      <c r="AB97" s="368"/>
      <c r="AC97" s="368"/>
      <c r="AD97" s="368"/>
      <c r="AE97" s="368"/>
      <c r="AF97" s="368"/>
      <c r="AG97" s="368"/>
      <c r="AH97" s="368"/>
      <c r="AI97" s="368"/>
      <c r="AJ97" s="368"/>
      <c r="AK97" s="368"/>
      <c r="AL97" s="368"/>
      <c r="AM97" s="368"/>
      <c r="AN97" s="368"/>
      <c r="AO97" s="368"/>
      <c r="AP97" s="368"/>
      <c r="AQ97" s="368"/>
      <c r="AR97" s="368"/>
      <c r="AS97" s="2036"/>
      <c r="AT97" s="2035"/>
      <c r="AU97" s="1091"/>
      <c r="AV97" s="368"/>
      <c r="AW97" s="368"/>
      <c r="AX97" s="368"/>
      <c r="AY97" s="368"/>
      <c r="AZ97" s="368"/>
      <c r="BA97" s="368"/>
      <c r="BB97" s="368"/>
      <c r="BC97" s="368"/>
      <c r="BD97" s="368"/>
      <c r="BE97" s="368"/>
      <c r="BF97" s="368"/>
      <c r="BG97" s="368"/>
      <c r="BH97" s="368"/>
      <c r="BI97" s="368"/>
      <c r="BJ97" s="368"/>
      <c r="BK97" s="368"/>
      <c r="BL97" s="368"/>
      <c r="BM97" s="368"/>
      <c r="BN97" s="368"/>
      <c r="BO97" s="368"/>
      <c r="BP97" s="2036"/>
      <c r="BQ97" s="2035"/>
      <c r="BR97" s="1091"/>
      <c r="BS97" s="368"/>
      <c r="BT97" s="368"/>
      <c r="BU97" s="368"/>
      <c r="BV97" s="368"/>
      <c r="BW97" s="368"/>
      <c r="BX97" s="368"/>
      <c r="BY97" s="368"/>
      <c r="BZ97" s="368"/>
      <c r="CA97" s="368"/>
      <c r="CB97" s="368"/>
      <c r="CC97" s="368"/>
      <c r="CD97" s="368"/>
      <c r="CE97" s="368"/>
      <c r="CF97" s="368"/>
      <c r="CG97" s="368"/>
      <c r="CH97" s="368"/>
      <c r="CI97" s="368"/>
      <c r="CJ97" s="368"/>
      <c r="CK97" s="368"/>
      <c r="CL97" s="368"/>
      <c r="CM97" s="2036"/>
      <c r="CN97" s="2035"/>
      <c r="CO97" s="1091"/>
      <c r="CP97" s="368"/>
      <c r="CQ97" s="368"/>
      <c r="CR97" s="368"/>
      <c r="CS97" s="368"/>
      <c r="CT97" s="368"/>
      <c r="CU97" s="368"/>
      <c r="CV97" s="368"/>
      <c r="CW97" s="368"/>
      <c r="CX97" s="368"/>
      <c r="CY97" s="368"/>
      <c r="CZ97" s="368"/>
      <c r="DA97" s="368"/>
      <c r="DB97" s="368"/>
      <c r="DC97" s="368"/>
      <c r="DD97" s="368"/>
      <c r="DE97" s="368"/>
      <c r="DF97" s="368"/>
      <c r="DG97" s="368"/>
      <c r="DH97" s="368"/>
      <c r="DI97" s="368"/>
      <c r="DJ97" s="2036"/>
      <c r="DK97" s="2035"/>
      <c r="DL97" s="1091"/>
      <c r="DM97" s="368"/>
      <c r="DN97" s="368"/>
      <c r="DO97" s="368"/>
      <c r="DP97" s="368"/>
      <c r="DQ97" s="368"/>
      <c r="DR97" s="368"/>
      <c r="DS97" s="368"/>
      <c r="DT97" s="368"/>
      <c r="DU97" s="368"/>
      <c r="DV97" s="368"/>
      <c r="DW97" s="368"/>
      <c r="DX97" s="368"/>
      <c r="DY97" s="368"/>
      <c r="DZ97" s="368"/>
      <c r="EA97" s="368"/>
      <c r="EB97" s="368"/>
      <c r="EC97" s="368"/>
      <c r="ED97" s="368"/>
      <c r="EE97" s="368"/>
      <c r="EF97" s="368"/>
      <c r="EG97" s="2036"/>
      <c r="EH97" s="2035"/>
      <c r="EI97" s="1091"/>
      <c r="EJ97" s="368"/>
      <c r="EK97" s="368"/>
      <c r="EL97" s="368"/>
      <c r="EM97" s="368"/>
      <c r="EN97" s="368"/>
      <c r="EO97" s="368"/>
      <c r="EP97" s="368"/>
      <c r="EQ97" s="368"/>
      <c r="ER97" s="368"/>
      <c r="ES97" s="368"/>
      <c r="ET97" s="368"/>
      <c r="EU97" s="368"/>
      <c r="EV97" s="368"/>
      <c r="EW97" s="368"/>
      <c r="EX97" s="368"/>
      <c r="EY97" s="368"/>
      <c r="EZ97" s="368"/>
      <c r="FA97" s="368"/>
      <c r="FB97" s="368"/>
      <c r="FC97" s="368"/>
      <c r="FD97" s="2036"/>
      <c r="FE97" s="2035"/>
      <c r="FF97" s="1091"/>
      <c r="FG97" s="368"/>
      <c r="FH97" s="368"/>
      <c r="FI97" s="368"/>
      <c r="FJ97" s="368"/>
      <c r="FK97" s="368"/>
      <c r="FL97" s="368"/>
      <c r="FM97" s="368"/>
      <c r="FN97" s="368"/>
      <c r="FO97" s="368"/>
      <c r="FP97" s="368"/>
      <c r="FQ97" s="368"/>
      <c r="FR97" s="368"/>
      <c r="FS97" s="368"/>
      <c r="FT97" s="368"/>
      <c r="FU97" s="368"/>
      <c r="FV97" s="368"/>
      <c r="FW97" s="368"/>
      <c r="FX97" s="368"/>
      <c r="FY97" s="368"/>
      <c r="FZ97" s="368"/>
      <c r="GA97" s="2036"/>
      <c r="GB97" s="2035"/>
      <c r="GC97" s="1091"/>
      <c r="GD97" s="368"/>
      <c r="GE97" s="368"/>
      <c r="GF97" s="368"/>
      <c r="GG97" s="368"/>
      <c r="GH97" s="368"/>
      <c r="GI97" s="368"/>
      <c r="GJ97" s="368"/>
      <c r="GK97" s="368"/>
      <c r="GL97" s="368"/>
      <c r="GM97" s="368"/>
      <c r="GN97" s="368"/>
      <c r="GO97" s="368"/>
      <c r="GP97" s="368"/>
      <c r="GQ97" s="368"/>
      <c r="GR97" s="368"/>
      <c r="GS97" s="368"/>
      <c r="GT97" s="368"/>
      <c r="GU97" s="368"/>
      <c r="GV97" s="368"/>
      <c r="GW97" s="368"/>
      <c r="GX97" s="2036"/>
      <c r="GY97" s="2035"/>
      <c r="GZ97" s="1091"/>
      <c r="HA97" s="368"/>
      <c r="HB97" s="368"/>
      <c r="HC97" s="368"/>
      <c r="HD97" s="368"/>
      <c r="HE97" s="368"/>
      <c r="HF97" s="368"/>
      <c r="HG97" s="368"/>
      <c r="HH97" s="368"/>
      <c r="HI97" s="368"/>
      <c r="HJ97" s="368"/>
      <c r="HK97" s="368"/>
      <c r="HL97" s="368"/>
      <c r="HM97" s="368"/>
      <c r="HN97" s="368"/>
      <c r="HO97" s="368"/>
      <c r="HP97" s="368"/>
      <c r="HQ97" s="368"/>
      <c r="HR97" s="368"/>
      <c r="HS97" s="368"/>
      <c r="HT97" s="368"/>
      <c r="HU97" s="2036"/>
      <c r="HV97" s="2035"/>
      <c r="HW97" s="1091"/>
      <c r="HX97" s="368"/>
      <c r="HY97" s="368"/>
      <c r="HZ97" s="368"/>
      <c r="IA97" s="368"/>
      <c r="IB97" s="368"/>
      <c r="IC97" s="368"/>
      <c r="ID97" s="368"/>
      <c r="IE97" s="368"/>
      <c r="IF97" s="368"/>
      <c r="IG97" s="368"/>
      <c r="IH97" s="368"/>
      <c r="II97" s="368"/>
      <c r="IJ97" s="368"/>
      <c r="IK97" s="368"/>
      <c r="IL97" s="368"/>
      <c r="IM97" s="368"/>
      <c r="IN97" s="368"/>
      <c r="IO97" s="368"/>
      <c r="IP97" s="368"/>
      <c r="IQ97" s="368"/>
      <c r="IR97" s="2036"/>
      <c r="IS97" s="2035"/>
      <c r="IT97" s="1091"/>
    </row>
    <row r="98" spans="1:254" x14ac:dyDescent="0.2">
      <c r="A98" s="2027"/>
      <c r="B98" s="2030"/>
      <c r="C98" s="1206" t="s">
        <v>71</v>
      </c>
      <c r="D98" s="366">
        <v>233745.69972220427</v>
      </c>
      <c r="E98" s="366">
        <v>38782.725010519993</v>
      </c>
      <c r="F98" s="366">
        <v>20800.425353600003</v>
      </c>
      <c r="G98" s="366">
        <v>0</v>
      </c>
      <c r="H98" s="366">
        <v>3589.0701464124954</v>
      </c>
      <c r="I98" s="366">
        <v>0</v>
      </c>
      <c r="J98" s="366">
        <v>0</v>
      </c>
      <c r="K98" s="366">
        <v>0</v>
      </c>
      <c r="L98" s="366">
        <v>9395.3121321600011</v>
      </c>
      <c r="M98" s="366">
        <v>3095.9109721599998</v>
      </c>
      <c r="N98" s="366">
        <v>0</v>
      </c>
      <c r="O98" s="366">
        <v>0</v>
      </c>
      <c r="P98" s="366">
        <v>0</v>
      </c>
      <c r="Q98" s="366">
        <v>0</v>
      </c>
      <c r="R98" s="366">
        <v>0</v>
      </c>
      <c r="S98" s="366">
        <v>40585.235566981988</v>
      </c>
      <c r="T98" s="366">
        <v>4505.3915815479977</v>
      </c>
      <c r="U98" s="366">
        <v>354499.77048558672</v>
      </c>
      <c r="V98" s="1207"/>
      <c r="W98" s="2035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2036"/>
      <c r="AT98" s="2035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2036"/>
      <c r="BQ98" s="2035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  <c r="CF98" s="368"/>
      <c r="CG98" s="368"/>
      <c r="CH98" s="368"/>
      <c r="CI98" s="368"/>
      <c r="CJ98" s="368"/>
      <c r="CK98" s="368"/>
      <c r="CL98" s="368"/>
      <c r="CM98" s="2036"/>
      <c r="CN98" s="2035"/>
      <c r="CP98" s="368"/>
      <c r="CQ98" s="368"/>
      <c r="CR98" s="368"/>
      <c r="CS98" s="368"/>
      <c r="CT98" s="368"/>
      <c r="CU98" s="368"/>
      <c r="CV98" s="368"/>
      <c r="CW98" s="368"/>
      <c r="CX98" s="368"/>
      <c r="CY98" s="368"/>
      <c r="CZ98" s="368"/>
      <c r="DA98" s="368"/>
      <c r="DB98" s="368"/>
      <c r="DC98" s="368"/>
      <c r="DD98" s="368"/>
      <c r="DE98" s="368"/>
      <c r="DF98" s="368"/>
      <c r="DG98" s="368"/>
      <c r="DH98" s="368"/>
      <c r="DI98" s="368"/>
      <c r="DJ98" s="2036"/>
      <c r="DK98" s="2035"/>
      <c r="DM98" s="368"/>
      <c r="DN98" s="368"/>
      <c r="DO98" s="368"/>
      <c r="DP98" s="368"/>
      <c r="DQ98" s="368"/>
      <c r="DR98" s="368"/>
      <c r="DS98" s="368"/>
      <c r="DT98" s="368"/>
      <c r="DU98" s="368"/>
      <c r="DV98" s="368"/>
      <c r="DW98" s="368"/>
      <c r="DX98" s="368"/>
      <c r="DY98" s="368"/>
      <c r="DZ98" s="368"/>
      <c r="EA98" s="368"/>
      <c r="EB98" s="368"/>
      <c r="EC98" s="368"/>
      <c r="ED98" s="368"/>
      <c r="EE98" s="368"/>
      <c r="EF98" s="368"/>
      <c r="EG98" s="2036"/>
      <c r="EH98" s="2035"/>
      <c r="EJ98" s="368"/>
      <c r="EK98" s="368"/>
      <c r="EL98" s="368"/>
      <c r="EM98" s="368"/>
      <c r="EN98" s="368"/>
      <c r="EO98" s="368"/>
      <c r="EP98" s="368"/>
      <c r="EQ98" s="368"/>
      <c r="ER98" s="368"/>
      <c r="ES98" s="368"/>
      <c r="ET98" s="368"/>
      <c r="EU98" s="368"/>
      <c r="EV98" s="368"/>
      <c r="EW98" s="368"/>
      <c r="EX98" s="368"/>
      <c r="EY98" s="368"/>
      <c r="EZ98" s="368"/>
      <c r="FA98" s="368"/>
      <c r="FB98" s="368"/>
      <c r="FC98" s="368"/>
      <c r="FD98" s="2036"/>
      <c r="FE98" s="2035"/>
      <c r="FG98" s="368"/>
      <c r="FH98" s="368"/>
      <c r="FI98" s="368"/>
      <c r="FJ98" s="368"/>
      <c r="FK98" s="368"/>
      <c r="FL98" s="368"/>
      <c r="FM98" s="368"/>
      <c r="FN98" s="368"/>
      <c r="FO98" s="368"/>
      <c r="FP98" s="368"/>
      <c r="FQ98" s="368"/>
      <c r="FR98" s="368"/>
      <c r="FS98" s="368"/>
      <c r="FT98" s="368"/>
      <c r="FU98" s="368"/>
      <c r="FV98" s="368"/>
      <c r="FW98" s="368"/>
      <c r="FX98" s="368"/>
      <c r="FY98" s="368"/>
      <c r="FZ98" s="368"/>
      <c r="GA98" s="2036"/>
      <c r="GB98" s="2035"/>
      <c r="GD98" s="368"/>
      <c r="GE98" s="368"/>
      <c r="GF98" s="368"/>
      <c r="GG98" s="368"/>
      <c r="GH98" s="368"/>
      <c r="GI98" s="368"/>
      <c r="GJ98" s="368"/>
      <c r="GK98" s="368"/>
      <c r="GL98" s="368"/>
      <c r="GM98" s="368"/>
      <c r="GN98" s="368"/>
      <c r="GO98" s="368"/>
      <c r="GP98" s="368"/>
      <c r="GQ98" s="368"/>
      <c r="GR98" s="368"/>
      <c r="GS98" s="368"/>
      <c r="GT98" s="368"/>
      <c r="GU98" s="368"/>
      <c r="GV98" s="368"/>
      <c r="GW98" s="368"/>
      <c r="GX98" s="2036"/>
      <c r="GY98" s="2035"/>
      <c r="HA98" s="368"/>
      <c r="HB98" s="368"/>
      <c r="HC98" s="368"/>
      <c r="HD98" s="368"/>
      <c r="HE98" s="368"/>
      <c r="HF98" s="368"/>
      <c r="HG98" s="368"/>
      <c r="HH98" s="368"/>
      <c r="HI98" s="368"/>
      <c r="HJ98" s="368"/>
      <c r="HK98" s="368"/>
      <c r="HL98" s="368"/>
      <c r="HM98" s="368"/>
      <c r="HN98" s="368"/>
      <c r="HO98" s="368"/>
      <c r="HP98" s="368"/>
      <c r="HQ98" s="368"/>
      <c r="HR98" s="368"/>
      <c r="HS98" s="368"/>
      <c r="HT98" s="368"/>
      <c r="HU98" s="2036"/>
      <c r="HV98" s="2035"/>
      <c r="HX98" s="368"/>
      <c r="HY98" s="368"/>
      <c r="HZ98" s="368"/>
      <c r="IA98" s="368"/>
      <c r="IB98" s="368"/>
      <c r="IC98" s="368"/>
      <c r="ID98" s="368"/>
      <c r="IE98" s="368"/>
      <c r="IF98" s="368"/>
      <c r="IG98" s="368"/>
      <c r="IH98" s="368"/>
      <c r="II98" s="368"/>
      <c r="IJ98" s="368"/>
      <c r="IK98" s="368"/>
      <c r="IL98" s="368"/>
      <c r="IM98" s="368"/>
      <c r="IN98" s="368"/>
      <c r="IO98" s="368"/>
      <c r="IP98" s="368"/>
      <c r="IQ98" s="368"/>
      <c r="IR98" s="2036"/>
      <c r="IS98" s="2035"/>
    </row>
    <row r="99" spans="1:254" x14ac:dyDescent="0.2">
      <c r="A99" s="2027"/>
      <c r="B99" s="2030"/>
      <c r="C99" s="1206" t="s">
        <v>72</v>
      </c>
      <c r="D99" s="366">
        <v>29643.916857373635</v>
      </c>
      <c r="E99" s="366">
        <v>5888.2425340999998</v>
      </c>
      <c r="F99" s="366">
        <v>2874.7235125000002</v>
      </c>
      <c r="G99" s="366">
        <v>0</v>
      </c>
      <c r="H99" s="366">
        <v>455.17028609287019</v>
      </c>
      <c r="I99" s="366">
        <v>0</v>
      </c>
      <c r="J99" s="366">
        <v>0</v>
      </c>
      <c r="K99" s="366">
        <v>0</v>
      </c>
      <c r="L99" s="366">
        <v>1895.9095199999999</v>
      </c>
      <c r="M99" s="366">
        <v>1092.4553999999998</v>
      </c>
      <c r="N99" s="366">
        <v>0</v>
      </c>
      <c r="O99" s="366">
        <v>0</v>
      </c>
      <c r="P99" s="366">
        <v>0</v>
      </c>
      <c r="Q99" s="366">
        <v>0</v>
      </c>
      <c r="R99" s="366">
        <v>0</v>
      </c>
      <c r="S99" s="366">
        <v>3107.8627706239999</v>
      </c>
      <c r="T99" s="366">
        <v>334.85426092799997</v>
      </c>
      <c r="U99" s="366">
        <v>45293.135141618506</v>
      </c>
      <c r="V99" s="1207"/>
      <c r="W99" s="2035"/>
      <c r="Y99" s="368"/>
      <c r="Z99" s="368"/>
      <c r="AA99" s="368"/>
      <c r="AB99" s="368"/>
      <c r="AC99" s="368"/>
      <c r="AD99" s="368"/>
      <c r="AE99" s="368"/>
      <c r="AF99" s="368"/>
      <c r="AG99" s="368"/>
      <c r="AH99" s="368"/>
      <c r="AI99" s="368"/>
      <c r="AJ99" s="368"/>
      <c r="AK99" s="368"/>
      <c r="AL99" s="368"/>
      <c r="AM99" s="368"/>
      <c r="AN99" s="368"/>
      <c r="AO99" s="368"/>
      <c r="AP99" s="368"/>
      <c r="AQ99" s="368"/>
      <c r="AR99" s="368"/>
      <c r="AS99" s="2036"/>
      <c r="AT99" s="2035"/>
      <c r="AV99" s="368"/>
      <c r="AW99" s="368"/>
      <c r="AX99" s="368"/>
      <c r="AY99" s="368"/>
      <c r="AZ99" s="368"/>
      <c r="BA99" s="368"/>
      <c r="BB99" s="368"/>
      <c r="BC99" s="368"/>
      <c r="BD99" s="368"/>
      <c r="BE99" s="368"/>
      <c r="BF99" s="368"/>
      <c r="BG99" s="368"/>
      <c r="BH99" s="368"/>
      <c r="BI99" s="368"/>
      <c r="BJ99" s="368"/>
      <c r="BK99" s="368"/>
      <c r="BL99" s="368"/>
      <c r="BM99" s="368"/>
      <c r="BN99" s="368"/>
      <c r="BO99" s="368"/>
      <c r="BP99" s="2036"/>
      <c r="BQ99" s="2035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  <c r="CC99" s="368"/>
      <c r="CD99" s="368"/>
      <c r="CE99" s="368"/>
      <c r="CF99" s="368"/>
      <c r="CG99" s="368"/>
      <c r="CH99" s="368"/>
      <c r="CI99" s="368"/>
      <c r="CJ99" s="368"/>
      <c r="CK99" s="368"/>
      <c r="CL99" s="368"/>
      <c r="CM99" s="2036"/>
      <c r="CN99" s="2035"/>
      <c r="CP99" s="368"/>
      <c r="CQ99" s="368"/>
      <c r="CR99" s="368"/>
      <c r="CS99" s="368"/>
      <c r="CT99" s="368"/>
      <c r="CU99" s="368"/>
      <c r="CV99" s="368"/>
      <c r="CW99" s="368"/>
      <c r="CX99" s="368"/>
      <c r="CY99" s="368"/>
      <c r="CZ99" s="368"/>
      <c r="DA99" s="368"/>
      <c r="DB99" s="368"/>
      <c r="DC99" s="368"/>
      <c r="DD99" s="368"/>
      <c r="DE99" s="368"/>
      <c r="DF99" s="368"/>
      <c r="DG99" s="368"/>
      <c r="DH99" s="368"/>
      <c r="DI99" s="368"/>
      <c r="DJ99" s="2036"/>
      <c r="DK99" s="2035"/>
      <c r="DM99" s="368"/>
      <c r="DN99" s="368"/>
      <c r="DO99" s="368"/>
      <c r="DP99" s="368"/>
      <c r="DQ99" s="368"/>
      <c r="DR99" s="368"/>
      <c r="DS99" s="368"/>
      <c r="DT99" s="368"/>
      <c r="DU99" s="368"/>
      <c r="DV99" s="368"/>
      <c r="DW99" s="368"/>
      <c r="DX99" s="368"/>
      <c r="DY99" s="368"/>
      <c r="DZ99" s="368"/>
      <c r="EA99" s="368"/>
      <c r="EB99" s="368"/>
      <c r="EC99" s="368"/>
      <c r="ED99" s="368"/>
      <c r="EE99" s="368"/>
      <c r="EF99" s="368"/>
      <c r="EG99" s="2036"/>
      <c r="EH99" s="2035"/>
      <c r="EJ99" s="368"/>
      <c r="EK99" s="368"/>
      <c r="EL99" s="368"/>
      <c r="EM99" s="368"/>
      <c r="EN99" s="368"/>
      <c r="EO99" s="368"/>
      <c r="EP99" s="368"/>
      <c r="EQ99" s="368"/>
      <c r="ER99" s="368"/>
      <c r="ES99" s="368"/>
      <c r="ET99" s="368"/>
      <c r="EU99" s="368"/>
      <c r="EV99" s="368"/>
      <c r="EW99" s="368"/>
      <c r="EX99" s="368"/>
      <c r="EY99" s="368"/>
      <c r="EZ99" s="368"/>
      <c r="FA99" s="368"/>
      <c r="FB99" s="368"/>
      <c r="FC99" s="368"/>
      <c r="FD99" s="2036"/>
      <c r="FE99" s="2035"/>
      <c r="FG99" s="368"/>
      <c r="FH99" s="368"/>
      <c r="FI99" s="368"/>
      <c r="FJ99" s="368"/>
      <c r="FK99" s="368"/>
      <c r="FL99" s="368"/>
      <c r="FM99" s="368"/>
      <c r="FN99" s="368"/>
      <c r="FO99" s="368"/>
      <c r="FP99" s="368"/>
      <c r="FQ99" s="368"/>
      <c r="FR99" s="368"/>
      <c r="FS99" s="368"/>
      <c r="FT99" s="368"/>
      <c r="FU99" s="368"/>
      <c r="FV99" s="368"/>
      <c r="FW99" s="368"/>
      <c r="FX99" s="368"/>
      <c r="FY99" s="368"/>
      <c r="FZ99" s="368"/>
      <c r="GA99" s="2036"/>
      <c r="GB99" s="2035"/>
      <c r="GD99" s="368"/>
      <c r="GE99" s="368"/>
      <c r="GF99" s="368"/>
      <c r="GG99" s="368"/>
      <c r="GH99" s="368"/>
      <c r="GI99" s="368"/>
      <c r="GJ99" s="368"/>
      <c r="GK99" s="368"/>
      <c r="GL99" s="368"/>
      <c r="GM99" s="368"/>
      <c r="GN99" s="368"/>
      <c r="GO99" s="368"/>
      <c r="GP99" s="368"/>
      <c r="GQ99" s="368"/>
      <c r="GR99" s="368"/>
      <c r="GS99" s="368"/>
      <c r="GT99" s="368"/>
      <c r="GU99" s="368"/>
      <c r="GV99" s="368"/>
      <c r="GW99" s="368"/>
      <c r="GX99" s="2036"/>
      <c r="GY99" s="2035"/>
      <c r="HA99" s="368"/>
      <c r="HB99" s="368"/>
      <c r="HC99" s="368"/>
      <c r="HD99" s="368"/>
      <c r="HE99" s="368"/>
      <c r="HF99" s="368"/>
      <c r="HG99" s="368"/>
      <c r="HH99" s="368"/>
      <c r="HI99" s="368"/>
      <c r="HJ99" s="368"/>
      <c r="HK99" s="368"/>
      <c r="HL99" s="368"/>
      <c r="HM99" s="368"/>
      <c r="HN99" s="368"/>
      <c r="HO99" s="368"/>
      <c r="HP99" s="368"/>
      <c r="HQ99" s="368"/>
      <c r="HR99" s="368"/>
      <c r="HS99" s="368"/>
      <c r="HT99" s="368"/>
      <c r="HU99" s="2036"/>
      <c r="HV99" s="2035"/>
      <c r="HX99" s="368"/>
      <c r="HY99" s="368"/>
      <c r="HZ99" s="368"/>
      <c r="IA99" s="368"/>
      <c r="IB99" s="368"/>
      <c r="IC99" s="368"/>
      <c r="ID99" s="368"/>
      <c r="IE99" s="368"/>
      <c r="IF99" s="368"/>
      <c r="IG99" s="368"/>
      <c r="IH99" s="368"/>
      <c r="II99" s="368"/>
      <c r="IJ99" s="368"/>
      <c r="IK99" s="368"/>
      <c r="IL99" s="368"/>
      <c r="IM99" s="368"/>
      <c r="IN99" s="368"/>
      <c r="IO99" s="368"/>
      <c r="IP99" s="368"/>
      <c r="IQ99" s="368"/>
      <c r="IR99" s="2036"/>
      <c r="IS99" s="2035"/>
    </row>
    <row r="100" spans="1:254" ht="14.25" thickBot="1" x14ac:dyDescent="0.25">
      <c r="A100" s="2028"/>
      <c r="B100" s="2033"/>
      <c r="C100" s="1818" t="s">
        <v>3991</v>
      </c>
      <c r="D100" s="710">
        <v>1923487.8164205754</v>
      </c>
      <c r="E100" s="710">
        <v>239769.8982754302</v>
      </c>
      <c r="F100" s="710">
        <v>121979.84001089999</v>
      </c>
      <c r="G100" s="710">
        <v>0</v>
      </c>
      <c r="H100" s="710">
        <v>29534.373069142093</v>
      </c>
      <c r="I100" s="710">
        <v>0</v>
      </c>
      <c r="J100" s="710">
        <v>0</v>
      </c>
      <c r="K100" s="710">
        <v>0</v>
      </c>
      <c r="L100" s="710">
        <v>67053.840416160005</v>
      </c>
      <c r="M100" s="710">
        <v>27641.644416159997</v>
      </c>
      <c r="N100" s="710">
        <v>0</v>
      </c>
      <c r="O100" s="710">
        <v>0</v>
      </c>
      <c r="P100" s="710">
        <v>0</v>
      </c>
      <c r="Q100" s="710">
        <v>0</v>
      </c>
      <c r="R100" s="710">
        <v>0</v>
      </c>
      <c r="S100" s="710">
        <v>416948.68498716009</v>
      </c>
      <c r="T100" s="710">
        <v>27329.852800261</v>
      </c>
      <c r="U100" s="710">
        <v>2853745.9503957885</v>
      </c>
      <c r="V100" s="788"/>
      <c r="W100" s="2035"/>
      <c r="X100" s="785"/>
      <c r="Y100" s="712"/>
      <c r="Z100" s="712"/>
      <c r="AA100" s="712"/>
      <c r="AB100" s="712"/>
      <c r="AC100" s="712"/>
      <c r="AD100" s="712"/>
      <c r="AE100" s="712"/>
      <c r="AF100" s="712"/>
      <c r="AG100" s="712"/>
      <c r="AH100" s="712"/>
      <c r="AI100" s="712"/>
      <c r="AJ100" s="712"/>
      <c r="AK100" s="712"/>
      <c r="AL100" s="712"/>
      <c r="AM100" s="712"/>
      <c r="AN100" s="712"/>
      <c r="AO100" s="712"/>
      <c r="AP100" s="712"/>
      <c r="AQ100" s="712"/>
      <c r="AR100" s="712"/>
      <c r="AS100" s="2036"/>
      <c r="AT100" s="2035"/>
      <c r="AU100" s="785"/>
      <c r="AV100" s="712"/>
      <c r="AW100" s="712"/>
      <c r="AX100" s="712"/>
      <c r="AY100" s="712"/>
      <c r="AZ100" s="712"/>
      <c r="BA100" s="712"/>
      <c r="BB100" s="712"/>
      <c r="BC100" s="712"/>
      <c r="BD100" s="712"/>
      <c r="BE100" s="712"/>
      <c r="BF100" s="712"/>
      <c r="BG100" s="712"/>
      <c r="BH100" s="712"/>
      <c r="BI100" s="712"/>
      <c r="BJ100" s="712"/>
      <c r="BK100" s="712"/>
      <c r="BL100" s="712"/>
      <c r="BM100" s="712"/>
      <c r="BN100" s="712"/>
      <c r="BO100" s="712"/>
      <c r="BP100" s="2036"/>
      <c r="BQ100" s="2035"/>
      <c r="BR100" s="785"/>
      <c r="BS100" s="712"/>
      <c r="BT100" s="712"/>
      <c r="BU100" s="712"/>
      <c r="BV100" s="712"/>
      <c r="BW100" s="712"/>
      <c r="BX100" s="712"/>
      <c r="BY100" s="712"/>
      <c r="BZ100" s="712"/>
      <c r="CA100" s="712"/>
      <c r="CB100" s="712"/>
      <c r="CC100" s="712"/>
      <c r="CD100" s="712"/>
      <c r="CE100" s="712"/>
      <c r="CF100" s="712"/>
      <c r="CG100" s="712"/>
      <c r="CH100" s="712"/>
      <c r="CI100" s="712"/>
      <c r="CJ100" s="712"/>
      <c r="CK100" s="712"/>
      <c r="CL100" s="712"/>
      <c r="CM100" s="2036"/>
      <c r="CN100" s="2035"/>
      <c r="CO100" s="785"/>
      <c r="CP100" s="712"/>
      <c r="CQ100" s="712"/>
      <c r="CR100" s="712"/>
      <c r="CS100" s="712"/>
      <c r="CT100" s="712"/>
      <c r="CU100" s="712"/>
      <c r="CV100" s="712"/>
      <c r="CW100" s="712"/>
      <c r="CX100" s="712"/>
      <c r="CY100" s="712"/>
      <c r="CZ100" s="712"/>
      <c r="DA100" s="712"/>
      <c r="DB100" s="712"/>
      <c r="DC100" s="712"/>
      <c r="DD100" s="712"/>
      <c r="DE100" s="712"/>
      <c r="DF100" s="712"/>
      <c r="DG100" s="712"/>
      <c r="DH100" s="712"/>
      <c r="DI100" s="712"/>
      <c r="DJ100" s="2036"/>
      <c r="DK100" s="2035"/>
      <c r="DL100" s="785"/>
      <c r="DM100" s="712"/>
      <c r="DN100" s="712"/>
      <c r="DO100" s="712"/>
      <c r="DP100" s="712"/>
      <c r="DQ100" s="712"/>
      <c r="DR100" s="712"/>
      <c r="DS100" s="712"/>
      <c r="DT100" s="712"/>
      <c r="DU100" s="712"/>
      <c r="DV100" s="712"/>
      <c r="DW100" s="712"/>
      <c r="DX100" s="712"/>
      <c r="DY100" s="712"/>
      <c r="DZ100" s="712"/>
      <c r="EA100" s="712"/>
      <c r="EB100" s="712"/>
      <c r="EC100" s="712"/>
      <c r="ED100" s="712"/>
      <c r="EE100" s="712"/>
      <c r="EF100" s="712"/>
      <c r="EG100" s="2036"/>
      <c r="EH100" s="2035"/>
      <c r="EI100" s="785"/>
      <c r="EJ100" s="712"/>
      <c r="EK100" s="712"/>
      <c r="EL100" s="712"/>
      <c r="EM100" s="712"/>
      <c r="EN100" s="712"/>
      <c r="EO100" s="712"/>
      <c r="EP100" s="712"/>
      <c r="EQ100" s="712"/>
      <c r="ER100" s="712"/>
      <c r="ES100" s="712"/>
      <c r="ET100" s="712"/>
      <c r="EU100" s="712"/>
      <c r="EV100" s="712"/>
      <c r="EW100" s="712"/>
      <c r="EX100" s="712"/>
      <c r="EY100" s="712"/>
      <c r="EZ100" s="712"/>
      <c r="FA100" s="712"/>
      <c r="FB100" s="712"/>
      <c r="FC100" s="712"/>
      <c r="FD100" s="2036"/>
      <c r="FE100" s="2035"/>
      <c r="FF100" s="785"/>
      <c r="FG100" s="712"/>
      <c r="FH100" s="712"/>
      <c r="FI100" s="712"/>
      <c r="FJ100" s="712"/>
      <c r="FK100" s="712"/>
      <c r="FL100" s="712"/>
      <c r="FM100" s="712"/>
      <c r="FN100" s="712"/>
      <c r="FO100" s="712"/>
      <c r="FP100" s="712"/>
      <c r="FQ100" s="712"/>
      <c r="FR100" s="712"/>
      <c r="FS100" s="712"/>
      <c r="FT100" s="712"/>
      <c r="FU100" s="712"/>
      <c r="FV100" s="712"/>
      <c r="FW100" s="712"/>
      <c r="FX100" s="712"/>
      <c r="FY100" s="712"/>
      <c r="FZ100" s="712"/>
      <c r="GA100" s="2036"/>
      <c r="GB100" s="2035"/>
      <c r="GC100" s="785"/>
      <c r="GD100" s="712"/>
      <c r="GE100" s="712"/>
      <c r="GF100" s="712"/>
      <c r="GG100" s="712"/>
      <c r="GH100" s="712"/>
      <c r="GI100" s="712"/>
      <c r="GJ100" s="712"/>
      <c r="GK100" s="712"/>
      <c r="GL100" s="712"/>
      <c r="GM100" s="712"/>
      <c r="GN100" s="712"/>
      <c r="GO100" s="712"/>
      <c r="GP100" s="712"/>
      <c r="GQ100" s="712"/>
      <c r="GR100" s="712"/>
      <c r="GS100" s="712"/>
      <c r="GT100" s="712"/>
      <c r="GU100" s="712"/>
      <c r="GV100" s="712"/>
      <c r="GW100" s="712"/>
      <c r="GX100" s="2036"/>
      <c r="GY100" s="2035"/>
      <c r="GZ100" s="785"/>
      <c r="HA100" s="712"/>
      <c r="HB100" s="712"/>
      <c r="HC100" s="712"/>
      <c r="HD100" s="712"/>
      <c r="HE100" s="712"/>
      <c r="HF100" s="712"/>
      <c r="HG100" s="712"/>
      <c r="HH100" s="712"/>
      <c r="HI100" s="712"/>
      <c r="HJ100" s="712"/>
      <c r="HK100" s="712"/>
      <c r="HL100" s="712"/>
      <c r="HM100" s="712"/>
      <c r="HN100" s="712"/>
      <c r="HO100" s="712"/>
      <c r="HP100" s="712"/>
      <c r="HQ100" s="712"/>
      <c r="HR100" s="712"/>
      <c r="HS100" s="712"/>
      <c r="HT100" s="712"/>
      <c r="HU100" s="2036"/>
      <c r="HV100" s="2035"/>
      <c r="HW100" s="785"/>
      <c r="HX100" s="712"/>
      <c r="HY100" s="712"/>
      <c r="HZ100" s="712"/>
      <c r="IA100" s="712"/>
      <c r="IB100" s="712"/>
      <c r="IC100" s="712"/>
      <c r="ID100" s="712"/>
      <c r="IE100" s="712"/>
      <c r="IF100" s="712"/>
      <c r="IG100" s="712"/>
      <c r="IH100" s="712"/>
      <c r="II100" s="712"/>
      <c r="IJ100" s="712"/>
      <c r="IK100" s="712"/>
      <c r="IL100" s="712"/>
      <c r="IM100" s="712"/>
      <c r="IN100" s="712"/>
      <c r="IO100" s="712"/>
      <c r="IP100" s="712"/>
      <c r="IQ100" s="712"/>
      <c r="IR100" s="2036"/>
      <c r="IS100" s="2035"/>
      <c r="IT100" s="785"/>
    </row>
    <row r="101" spans="1:254" ht="12.75" customHeight="1" x14ac:dyDescent="0.2">
      <c r="A101" s="2026" t="s">
        <v>1072</v>
      </c>
      <c r="B101" s="2029" t="s">
        <v>3771</v>
      </c>
      <c r="C101" s="1815" t="s">
        <v>3986</v>
      </c>
      <c r="D101" s="362">
        <v>2552229.7333768099</v>
      </c>
      <c r="E101" s="362">
        <v>405352.8267121432</v>
      </c>
      <c r="F101" s="362">
        <v>44997.353760000005</v>
      </c>
      <c r="G101" s="362">
        <v>0</v>
      </c>
      <c r="H101" s="362">
        <v>0</v>
      </c>
      <c r="I101" s="362">
        <v>0</v>
      </c>
      <c r="J101" s="362">
        <v>297247.92711169808</v>
      </c>
      <c r="K101" s="362">
        <v>574457.55818442395</v>
      </c>
      <c r="L101" s="362">
        <v>0</v>
      </c>
      <c r="M101" s="362">
        <v>0</v>
      </c>
      <c r="N101" s="362">
        <v>0</v>
      </c>
      <c r="O101" s="362">
        <v>0</v>
      </c>
      <c r="P101" s="362">
        <v>0</v>
      </c>
      <c r="Q101" s="362">
        <v>0</v>
      </c>
      <c r="R101" s="362">
        <v>0</v>
      </c>
      <c r="S101" s="362">
        <v>16350.078396522484</v>
      </c>
      <c r="T101" s="362">
        <v>0</v>
      </c>
      <c r="U101" s="362">
        <v>3890635.4775415971</v>
      </c>
      <c r="V101" s="1207"/>
      <c r="W101" s="2034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2036"/>
      <c r="AT101" s="2034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2036"/>
      <c r="BQ101" s="2034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  <c r="CF101" s="368"/>
      <c r="CG101" s="368"/>
      <c r="CH101" s="368"/>
      <c r="CI101" s="368"/>
      <c r="CJ101" s="368"/>
      <c r="CK101" s="368"/>
      <c r="CL101" s="368"/>
      <c r="CM101" s="2036"/>
      <c r="CN101" s="2034"/>
      <c r="CP101" s="368"/>
      <c r="CQ101" s="368"/>
      <c r="CR101" s="368"/>
      <c r="CS101" s="368"/>
      <c r="CT101" s="368"/>
      <c r="CU101" s="368"/>
      <c r="CV101" s="368"/>
      <c r="CW101" s="368"/>
      <c r="CX101" s="368"/>
      <c r="CY101" s="368"/>
      <c r="CZ101" s="368"/>
      <c r="DA101" s="368"/>
      <c r="DB101" s="368"/>
      <c r="DC101" s="368"/>
      <c r="DD101" s="368"/>
      <c r="DE101" s="368"/>
      <c r="DF101" s="368"/>
      <c r="DG101" s="368"/>
      <c r="DH101" s="368"/>
      <c r="DI101" s="368"/>
      <c r="DJ101" s="2036"/>
      <c r="DK101" s="2034"/>
      <c r="DM101" s="368"/>
      <c r="DN101" s="368"/>
      <c r="DO101" s="368"/>
      <c r="DP101" s="368"/>
      <c r="DQ101" s="368"/>
      <c r="DR101" s="368"/>
      <c r="DS101" s="368"/>
      <c r="DT101" s="368"/>
      <c r="DU101" s="368"/>
      <c r="DV101" s="368"/>
      <c r="DW101" s="368"/>
      <c r="DX101" s="368"/>
      <c r="DY101" s="368"/>
      <c r="DZ101" s="368"/>
      <c r="EA101" s="368"/>
      <c r="EB101" s="368"/>
      <c r="EC101" s="368"/>
      <c r="ED101" s="368"/>
      <c r="EE101" s="368"/>
      <c r="EF101" s="368"/>
      <c r="EG101" s="2036"/>
      <c r="EH101" s="2034"/>
      <c r="EJ101" s="368"/>
      <c r="EK101" s="368"/>
      <c r="EL101" s="368"/>
      <c r="EM101" s="368"/>
      <c r="EN101" s="368"/>
      <c r="EO101" s="368"/>
      <c r="EP101" s="368"/>
      <c r="EQ101" s="368"/>
      <c r="ER101" s="368"/>
      <c r="ES101" s="368"/>
      <c r="ET101" s="368"/>
      <c r="EU101" s="368"/>
      <c r="EV101" s="368"/>
      <c r="EW101" s="368"/>
      <c r="EX101" s="368"/>
      <c r="EY101" s="368"/>
      <c r="EZ101" s="368"/>
      <c r="FA101" s="368"/>
      <c r="FB101" s="368"/>
      <c r="FC101" s="368"/>
      <c r="FD101" s="2036"/>
      <c r="FE101" s="2034"/>
      <c r="FG101" s="368"/>
      <c r="FH101" s="368"/>
      <c r="FI101" s="368"/>
      <c r="FJ101" s="368"/>
      <c r="FK101" s="368"/>
      <c r="FL101" s="368"/>
      <c r="FM101" s="368"/>
      <c r="FN101" s="368"/>
      <c r="FO101" s="368"/>
      <c r="FP101" s="368"/>
      <c r="FQ101" s="368"/>
      <c r="FR101" s="368"/>
      <c r="FS101" s="368"/>
      <c r="FT101" s="368"/>
      <c r="FU101" s="368"/>
      <c r="FV101" s="368"/>
      <c r="FW101" s="368"/>
      <c r="FX101" s="368"/>
      <c r="FY101" s="368"/>
      <c r="FZ101" s="368"/>
      <c r="GA101" s="2036"/>
      <c r="GB101" s="2034"/>
      <c r="GD101" s="368"/>
      <c r="GE101" s="368"/>
      <c r="GF101" s="368"/>
      <c r="GG101" s="368"/>
      <c r="GH101" s="368"/>
      <c r="GI101" s="368"/>
      <c r="GJ101" s="368"/>
      <c r="GK101" s="368"/>
      <c r="GL101" s="368"/>
      <c r="GM101" s="368"/>
      <c r="GN101" s="368"/>
      <c r="GO101" s="368"/>
      <c r="GP101" s="368"/>
      <c r="GQ101" s="368"/>
      <c r="GR101" s="368"/>
      <c r="GS101" s="368"/>
      <c r="GT101" s="368"/>
      <c r="GU101" s="368"/>
      <c r="GV101" s="368"/>
      <c r="GW101" s="368"/>
      <c r="GX101" s="2036"/>
      <c r="GY101" s="2034"/>
      <c r="HA101" s="368"/>
      <c r="HB101" s="368"/>
      <c r="HC101" s="368"/>
      <c r="HD101" s="368"/>
      <c r="HE101" s="368"/>
      <c r="HF101" s="368"/>
      <c r="HG101" s="368"/>
      <c r="HH101" s="368"/>
      <c r="HI101" s="368"/>
      <c r="HJ101" s="368"/>
      <c r="HK101" s="368"/>
      <c r="HL101" s="368"/>
      <c r="HM101" s="368"/>
      <c r="HN101" s="368"/>
      <c r="HO101" s="368"/>
      <c r="HP101" s="368"/>
      <c r="HQ101" s="368"/>
      <c r="HR101" s="368"/>
      <c r="HS101" s="368"/>
      <c r="HT101" s="368"/>
      <c r="HU101" s="2036"/>
      <c r="HV101" s="2034"/>
      <c r="HX101" s="368"/>
      <c r="HY101" s="368"/>
      <c r="HZ101" s="368"/>
      <c r="IA101" s="368"/>
      <c r="IB101" s="368"/>
      <c r="IC101" s="368"/>
      <c r="ID101" s="368"/>
      <c r="IE101" s="368"/>
      <c r="IF101" s="368"/>
      <c r="IG101" s="368"/>
      <c r="IH101" s="368"/>
      <c r="II101" s="368"/>
      <c r="IJ101" s="368"/>
      <c r="IK101" s="368"/>
      <c r="IL101" s="368"/>
      <c r="IM101" s="368"/>
      <c r="IN101" s="368"/>
      <c r="IO101" s="368"/>
      <c r="IP101" s="368"/>
      <c r="IQ101" s="368"/>
      <c r="IR101" s="2036"/>
      <c r="IS101" s="2034"/>
    </row>
    <row r="102" spans="1:254" x14ac:dyDescent="0.2">
      <c r="A102" s="2027"/>
      <c r="B102" s="2030"/>
      <c r="C102" s="1206" t="s">
        <v>3987</v>
      </c>
      <c r="D102" s="366">
        <v>2127655.2989307372</v>
      </c>
      <c r="E102" s="366">
        <v>551077.25583031797</v>
      </c>
      <c r="F102" s="366">
        <v>91831.580210000015</v>
      </c>
      <c r="G102" s="366">
        <v>0</v>
      </c>
      <c r="H102" s="366">
        <v>0</v>
      </c>
      <c r="I102" s="366">
        <v>0</v>
      </c>
      <c r="J102" s="366">
        <v>1539259.6021580093</v>
      </c>
      <c r="K102" s="366">
        <v>945007.62395197642</v>
      </c>
      <c r="L102" s="366">
        <v>0</v>
      </c>
      <c r="M102" s="366">
        <v>0</v>
      </c>
      <c r="N102" s="366">
        <v>0</v>
      </c>
      <c r="O102" s="366">
        <v>0</v>
      </c>
      <c r="P102" s="366">
        <v>0</v>
      </c>
      <c r="Q102" s="366">
        <v>0</v>
      </c>
      <c r="R102" s="366">
        <v>0</v>
      </c>
      <c r="S102" s="366">
        <v>87953.607443477522</v>
      </c>
      <c r="T102" s="366">
        <v>0</v>
      </c>
      <c r="U102" s="366">
        <v>5342784.9685245175</v>
      </c>
      <c r="V102" s="1207"/>
      <c r="W102" s="2035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2036"/>
      <c r="AT102" s="2035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2036"/>
      <c r="BQ102" s="2035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2036"/>
      <c r="CN102" s="2035"/>
      <c r="CP102" s="368"/>
      <c r="CQ102" s="368"/>
      <c r="CR102" s="368"/>
      <c r="CS102" s="368"/>
      <c r="CT102" s="368"/>
      <c r="CU102" s="368"/>
      <c r="CV102" s="368"/>
      <c r="CW102" s="368"/>
      <c r="CX102" s="368"/>
      <c r="CY102" s="368"/>
      <c r="CZ102" s="368"/>
      <c r="DA102" s="368"/>
      <c r="DB102" s="368"/>
      <c r="DC102" s="368"/>
      <c r="DD102" s="368"/>
      <c r="DE102" s="368"/>
      <c r="DF102" s="368"/>
      <c r="DG102" s="368"/>
      <c r="DH102" s="368"/>
      <c r="DI102" s="368"/>
      <c r="DJ102" s="2036"/>
      <c r="DK102" s="2035"/>
      <c r="DM102" s="368"/>
      <c r="DN102" s="368"/>
      <c r="DO102" s="368"/>
      <c r="DP102" s="368"/>
      <c r="DQ102" s="368"/>
      <c r="DR102" s="368"/>
      <c r="DS102" s="368"/>
      <c r="DT102" s="368"/>
      <c r="DU102" s="368"/>
      <c r="DV102" s="368"/>
      <c r="DW102" s="368"/>
      <c r="DX102" s="368"/>
      <c r="DY102" s="368"/>
      <c r="DZ102" s="368"/>
      <c r="EA102" s="368"/>
      <c r="EB102" s="368"/>
      <c r="EC102" s="368"/>
      <c r="ED102" s="368"/>
      <c r="EE102" s="368"/>
      <c r="EF102" s="368"/>
      <c r="EG102" s="2036"/>
      <c r="EH102" s="2035"/>
      <c r="EJ102" s="368"/>
      <c r="EK102" s="368"/>
      <c r="EL102" s="368"/>
      <c r="EM102" s="368"/>
      <c r="EN102" s="368"/>
      <c r="EO102" s="368"/>
      <c r="EP102" s="368"/>
      <c r="EQ102" s="368"/>
      <c r="ER102" s="368"/>
      <c r="ES102" s="368"/>
      <c r="ET102" s="368"/>
      <c r="EU102" s="368"/>
      <c r="EV102" s="368"/>
      <c r="EW102" s="368"/>
      <c r="EX102" s="368"/>
      <c r="EY102" s="368"/>
      <c r="EZ102" s="368"/>
      <c r="FA102" s="368"/>
      <c r="FB102" s="368"/>
      <c r="FC102" s="368"/>
      <c r="FD102" s="2036"/>
      <c r="FE102" s="2035"/>
      <c r="FG102" s="368"/>
      <c r="FH102" s="368"/>
      <c r="FI102" s="368"/>
      <c r="FJ102" s="368"/>
      <c r="FK102" s="368"/>
      <c r="FL102" s="368"/>
      <c r="FM102" s="368"/>
      <c r="FN102" s="368"/>
      <c r="FO102" s="368"/>
      <c r="FP102" s="368"/>
      <c r="FQ102" s="368"/>
      <c r="FR102" s="368"/>
      <c r="FS102" s="368"/>
      <c r="FT102" s="368"/>
      <c r="FU102" s="368"/>
      <c r="FV102" s="368"/>
      <c r="FW102" s="368"/>
      <c r="FX102" s="368"/>
      <c r="FY102" s="368"/>
      <c r="FZ102" s="368"/>
      <c r="GA102" s="2036"/>
      <c r="GB102" s="2035"/>
      <c r="GD102" s="368"/>
      <c r="GE102" s="368"/>
      <c r="GF102" s="368"/>
      <c r="GG102" s="368"/>
      <c r="GH102" s="368"/>
      <c r="GI102" s="368"/>
      <c r="GJ102" s="368"/>
      <c r="GK102" s="368"/>
      <c r="GL102" s="368"/>
      <c r="GM102" s="368"/>
      <c r="GN102" s="368"/>
      <c r="GO102" s="368"/>
      <c r="GP102" s="368"/>
      <c r="GQ102" s="368"/>
      <c r="GR102" s="368"/>
      <c r="GS102" s="368"/>
      <c r="GT102" s="368"/>
      <c r="GU102" s="368"/>
      <c r="GV102" s="368"/>
      <c r="GW102" s="368"/>
      <c r="GX102" s="2036"/>
      <c r="GY102" s="2035"/>
      <c r="HA102" s="368"/>
      <c r="HB102" s="368"/>
      <c r="HC102" s="368"/>
      <c r="HD102" s="368"/>
      <c r="HE102" s="368"/>
      <c r="HF102" s="368"/>
      <c r="HG102" s="368"/>
      <c r="HH102" s="368"/>
      <c r="HI102" s="368"/>
      <c r="HJ102" s="368"/>
      <c r="HK102" s="368"/>
      <c r="HL102" s="368"/>
      <c r="HM102" s="368"/>
      <c r="HN102" s="368"/>
      <c r="HO102" s="368"/>
      <c r="HP102" s="368"/>
      <c r="HQ102" s="368"/>
      <c r="HR102" s="368"/>
      <c r="HS102" s="368"/>
      <c r="HT102" s="368"/>
      <c r="HU102" s="2036"/>
      <c r="HV102" s="2035"/>
      <c r="HX102" s="368"/>
      <c r="HY102" s="368"/>
      <c r="HZ102" s="368"/>
      <c r="IA102" s="368"/>
      <c r="IB102" s="368"/>
      <c r="IC102" s="368"/>
      <c r="ID102" s="368"/>
      <c r="IE102" s="368"/>
      <c r="IF102" s="368"/>
      <c r="IG102" s="368"/>
      <c r="IH102" s="368"/>
      <c r="II102" s="368"/>
      <c r="IJ102" s="368"/>
      <c r="IK102" s="368"/>
      <c r="IL102" s="368"/>
      <c r="IM102" s="368"/>
      <c r="IN102" s="368"/>
      <c r="IO102" s="368"/>
      <c r="IP102" s="368"/>
      <c r="IQ102" s="368"/>
      <c r="IR102" s="2036"/>
      <c r="IS102" s="2035"/>
    </row>
    <row r="103" spans="1:254" x14ac:dyDescent="0.2">
      <c r="A103" s="2027"/>
      <c r="B103" s="2031"/>
      <c r="C103" s="1816" t="s">
        <v>1489</v>
      </c>
      <c r="D103" s="1090">
        <v>4679885.0323075466</v>
      </c>
      <c r="E103" s="1090">
        <v>956430.08254246111</v>
      </c>
      <c r="F103" s="1090">
        <v>136828.93397000001</v>
      </c>
      <c r="G103" s="1090">
        <v>0</v>
      </c>
      <c r="H103" s="1090">
        <v>0</v>
      </c>
      <c r="I103" s="1090">
        <v>0</v>
      </c>
      <c r="J103" s="1090">
        <v>1836507.5292697074</v>
      </c>
      <c r="K103" s="1090">
        <v>1519465.1821364004</v>
      </c>
      <c r="L103" s="1090">
        <v>0</v>
      </c>
      <c r="M103" s="1090">
        <v>0</v>
      </c>
      <c r="N103" s="1090">
        <v>0</v>
      </c>
      <c r="O103" s="1090">
        <v>0</v>
      </c>
      <c r="P103" s="1090">
        <v>0</v>
      </c>
      <c r="Q103" s="1090">
        <v>0</v>
      </c>
      <c r="R103" s="1090">
        <v>0</v>
      </c>
      <c r="S103" s="1090">
        <v>104303.68584000001</v>
      </c>
      <c r="T103" s="1090">
        <v>0</v>
      </c>
      <c r="U103" s="1090">
        <v>9233420.4460661151</v>
      </c>
      <c r="V103" s="1207"/>
      <c r="W103" s="2035"/>
      <c r="X103" s="785"/>
      <c r="Y103" s="712"/>
      <c r="Z103" s="712"/>
      <c r="AA103" s="712"/>
      <c r="AB103" s="712"/>
      <c r="AC103" s="712"/>
      <c r="AD103" s="712"/>
      <c r="AE103" s="712"/>
      <c r="AF103" s="712"/>
      <c r="AG103" s="712"/>
      <c r="AH103" s="712"/>
      <c r="AI103" s="712"/>
      <c r="AJ103" s="712"/>
      <c r="AK103" s="712"/>
      <c r="AL103" s="712"/>
      <c r="AM103" s="712"/>
      <c r="AN103" s="712"/>
      <c r="AO103" s="712"/>
      <c r="AP103" s="712"/>
      <c r="AQ103" s="712"/>
      <c r="AR103" s="712"/>
      <c r="AS103" s="2036"/>
      <c r="AT103" s="2035"/>
      <c r="AU103" s="785"/>
      <c r="AV103" s="712"/>
      <c r="AW103" s="712"/>
      <c r="AX103" s="712"/>
      <c r="AY103" s="712"/>
      <c r="AZ103" s="712"/>
      <c r="BA103" s="712"/>
      <c r="BB103" s="712"/>
      <c r="BC103" s="712"/>
      <c r="BD103" s="712"/>
      <c r="BE103" s="712"/>
      <c r="BF103" s="712"/>
      <c r="BG103" s="712"/>
      <c r="BH103" s="712"/>
      <c r="BI103" s="712"/>
      <c r="BJ103" s="712"/>
      <c r="BK103" s="712"/>
      <c r="BL103" s="712"/>
      <c r="BM103" s="712"/>
      <c r="BN103" s="712"/>
      <c r="BO103" s="712"/>
      <c r="BP103" s="2036"/>
      <c r="BQ103" s="2035"/>
      <c r="BR103" s="785"/>
      <c r="BS103" s="712"/>
      <c r="BT103" s="712"/>
      <c r="BU103" s="712"/>
      <c r="BV103" s="712"/>
      <c r="BW103" s="712"/>
      <c r="BX103" s="712"/>
      <c r="BY103" s="712"/>
      <c r="BZ103" s="712"/>
      <c r="CA103" s="712"/>
      <c r="CB103" s="712"/>
      <c r="CC103" s="712"/>
      <c r="CD103" s="712"/>
      <c r="CE103" s="712"/>
      <c r="CF103" s="712"/>
      <c r="CG103" s="712"/>
      <c r="CH103" s="712"/>
      <c r="CI103" s="712"/>
      <c r="CJ103" s="712"/>
      <c r="CK103" s="712"/>
      <c r="CL103" s="712"/>
      <c r="CM103" s="2036"/>
      <c r="CN103" s="2035"/>
      <c r="CO103" s="785"/>
      <c r="CP103" s="712"/>
      <c r="CQ103" s="712"/>
      <c r="CR103" s="712"/>
      <c r="CS103" s="712"/>
      <c r="CT103" s="712"/>
      <c r="CU103" s="712"/>
      <c r="CV103" s="712"/>
      <c r="CW103" s="712"/>
      <c r="CX103" s="712"/>
      <c r="CY103" s="712"/>
      <c r="CZ103" s="712"/>
      <c r="DA103" s="712"/>
      <c r="DB103" s="712"/>
      <c r="DC103" s="712"/>
      <c r="DD103" s="712"/>
      <c r="DE103" s="712"/>
      <c r="DF103" s="712"/>
      <c r="DG103" s="712"/>
      <c r="DH103" s="712"/>
      <c r="DI103" s="712"/>
      <c r="DJ103" s="2036"/>
      <c r="DK103" s="2035"/>
      <c r="DL103" s="785"/>
      <c r="DM103" s="712"/>
      <c r="DN103" s="712"/>
      <c r="DO103" s="712"/>
      <c r="DP103" s="712"/>
      <c r="DQ103" s="712"/>
      <c r="DR103" s="712"/>
      <c r="DS103" s="712"/>
      <c r="DT103" s="712"/>
      <c r="DU103" s="712"/>
      <c r="DV103" s="712"/>
      <c r="DW103" s="712"/>
      <c r="DX103" s="712"/>
      <c r="DY103" s="712"/>
      <c r="DZ103" s="712"/>
      <c r="EA103" s="712"/>
      <c r="EB103" s="712"/>
      <c r="EC103" s="712"/>
      <c r="ED103" s="712"/>
      <c r="EE103" s="712"/>
      <c r="EF103" s="712"/>
      <c r="EG103" s="2036"/>
      <c r="EH103" s="2035"/>
      <c r="EI103" s="785"/>
      <c r="EJ103" s="712"/>
      <c r="EK103" s="712"/>
      <c r="EL103" s="712"/>
      <c r="EM103" s="712"/>
      <c r="EN103" s="712"/>
      <c r="EO103" s="712"/>
      <c r="EP103" s="712"/>
      <c r="EQ103" s="712"/>
      <c r="ER103" s="712"/>
      <c r="ES103" s="712"/>
      <c r="ET103" s="712"/>
      <c r="EU103" s="712"/>
      <c r="EV103" s="712"/>
      <c r="EW103" s="712"/>
      <c r="EX103" s="712"/>
      <c r="EY103" s="712"/>
      <c r="EZ103" s="712"/>
      <c r="FA103" s="712"/>
      <c r="FB103" s="712"/>
      <c r="FC103" s="712"/>
      <c r="FD103" s="2036"/>
      <c r="FE103" s="2035"/>
      <c r="FF103" s="785"/>
      <c r="FG103" s="712"/>
      <c r="FH103" s="712"/>
      <c r="FI103" s="712"/>
      <c r="FJ103" s="712"/>
      <c r="FK103" s="712"/>
      <c r="FL103" s="712"/>
      <c r="FM103" s="712"/>
      <c r="FN103" s="712"/>
      <c r="FO103" s="712"/>
      <c r="FP103" s="712"/>
      <c r="FQ103" s="712"/>
      <c r="FR103" s="712"/>
      <c r="FS103" s="712"/>
      <c r="FT103" s="712"/>
      <c r="FU103" s="712"/>
      <c r="FV103" s="712"/>
      <c r="FW103" s="712"/>
      <c r="FX103" s="712"/>
      <c r="FY103" s="712"/>
      <c r="FZ103" s="712"/>
      <c r="GA103" s="2036"/>
      <c r="GB103" s="2035"/>
      <c r="GC103" s="785"/>
      <c r="GD103" s="712"/>
      <c r="GE103" s="712"/>
      <c r="GF103" s="712"/>
      <c r="GG103" s="712"/>
      <c r="GH103" s="712"/>
      <c r="GI103" s="712"/>
      <c r="GJ103" s="712"/>
      <c r="GK103" s="712"/>
      <c r="GL103" s="712"/>
      <c r="GM103" s="712"/>
      <c r="GN103" s="712"/>
      <c r="GO103" s="712"/>
      <c r="GP103" s="712"/>
      <c r="GQ103" s="712"/>
      <c r="GR103" s="712"/>
      <c r="GS103" s="712"/>
      <c r="GT103" s="712"/>
      <c r="GU103" s="712"/>
      <c r="GV103" s="712"/>
      <c r="GW103" s="712"/>
      <c r="GX103" s="2036"/>
      <c r="GY103" s="2035"/>
      <c r="GZ103" s="785"/>
      <c r="HA103" s="712"/>
      <c r="HB103" s="712"/>
      <c r="HC103" s="712"/>
      <c r="HD103" s="712"/>
      <c r="HE103" s="712"/>
      <c r="HF103" s="712"/>
      <c r="HG103" s="712"/>
      <c r="HH103" s="712"/>
      <c r="HI103" s="712"/>
      <c r="HJ103" s="712"/>
      <c r="HK103" s="712"/>
      <c r="HL103" s="712"/>
      <c r="HM103" s="712"/>
      <c r="HN103" s="712"/>
      <c r="HO103" s="712"/>
      <c r="HP103" s="712"/>
      <c r="HQ103" s="712"/>
      <c r="HR103" s="712"/>
      <c r="HS103" s="712"/>
      <c r="HT103" s="712"/>
      <c r="HU103" s="2036"/>
      <c r="HV103" s="2035"/>
      <c r="HW103" s="785"/>
      <c r="HX103" s="712"/>
      <c r="HY103" s="712"/>
      <c r="HZ103" s="712"/>
      <c r="IA103" s="712"/>
      <c r="IB103" s="712"/>
      <c r="IC103" s="712"/>
      <c r="ID103" s="712"/>
      <c r="IE103" s="712"/>
      <c r="IF103" s="712"/>
      <c r="IG103" s="712"/>
      <c r="IH103" s="712"/>
      <c r="II103" s="712"/>
      <c r="IJ103" s="712"/>
      <c r="IK103" s="712"/>
      <c r="IL103" s="712"/>
      <c r="IM103" s="712"/>
      <c r="IN103" s="712"/>
      <c r="IO103" s="712"/>
      <c r="IP103" s="712"/>
      <c r="IQ103" s="712"/>
      <c r="IR103" s="2036"/>
      <c r="IS103" s="2035"/>
      <c r="IT103" s="785"/>
    </row>
    <row r="104" spans="1:254" ht="12.75" customHeight="1" x14ac:dyDescent="0.2">
      <c r="A104" s="2027"/>
      <c r="B104" s="2032" t="s">
        <v>70</v>
      </c>
      <c r="C104" s="1206" t="s">
        <v>3988</v>
      </c>
      <c r="D104" s="366">
        <v>185595.17136999941</v>
      </c>
      <c r="E104" s="366">
        <v>25477.936699999995</v>
      </c>
      <c r="F104" s="366">
        <v>5752.3933999999999</v>
      </c>
      <c r="G104" s="366">
        <v>0</v>
      </c>
      <c r="H104" s="366">
        <v>0</v>
      </c>
      <c r="I104" s="366">
        <v>0</v>
      </c>
      <c r="J104" s="366">
        <v>103612.7446827481</v>
      </c>
      <c r="K104" s="366">
        <v>43006.537878729578</v>
      </c>
      <c r="L104" s="366">
        <v>0</v>
      </c>
      <c r="M104" s="366">
        <v>0</v>
      </c>
      <c r="N104" s="366">
        <v>0</v>
      </c>
      <c r="O104" s="366">
        <v>0</v>
      </c>
      <c r="P104" s="366">
        <v>0</v>
      </c>
      <c r="Q104" s="366">
        <v>0</v>
      </c>
      <c r="R104" s="366">
        <v>0</v>
      </c>
      <c r="S104" s="366">
        <v>10300.176008116219</v>
      </c>
      <c r="T104" s="366">
        <v>0</v>
      </c>
      <c r="U104" s="366">
        <v>373744.96003959334</v>
      </c>
      <c r="V104" s="1207"/>
      <c r="W104" s="2034"/>
      <c r="Y104" s="368"/>
      <c r="Z104" s="368"/>
      <c r="AA104" s="368"/>
      <c r="AB104" s="368"/>
      <c r="AC104" s="368"/>
      <c r="AD104" s="368"/>
      <c r="AE104" s="368"/>
      <c r="AF104" s="368"/>
      <c r="AG104" s="368"/>
      <c r="AH104" s="368"/>
      <c r="AI104" s="368"/>
      <c r="AJ104" s="368"/>
      <c r="AK104" s="368"/>
      <c r="AL104" s="368"/>
      <c r="AM104" s="368"/>
      <c r="AN104" s="368"/>
      <c r="AO104" s="368"/>
      <c r="AP104" s="368"/>
      <c r="AQ104" s="368"/>
      <c r="AR104" s="368"/>
      <c r="AS104" s="2036"/>
      <c r="AT104" s="2034"/>
      <c r="AV104" s="368"/>
      <c r="AW104" s="368"/>
      <c r="AX104" s="368"/>
      <c r="AY104" s="368"/>
      <c r="AZ104" s="368"/>
      <c r="BA104" s="368"/>
      <c r="BB104" s="368"/>
      <c r="BC104" s="368"/>
      <c r="BD104" s="368"/>
      <c r="BE104" s="368"/>
      <c r="BF104" s="368"/>
      <c r="BG104" s="368"/>
      <c r="BH104" s="368"/>
      <c r="BI104" s="368"/>
      <c r="BJ104" s="368"/>
      <c r="BK104" s="368"/>
      <c r="BL104" s="368"/>
      <c r="BM104" s="368"/>
      <c r="BN104" s="368"/>
      <c r="BO104" s="368"/>
      <c r="BP104" s="2036"/>
      <c r="BQ104" s="2034"/>
      <c r="BS104" s="368"/>
      <c r="BT104" s="368"/>
      <c r="BU104" s="368"/>
      <c r="BV104" s="368"/>
      <c r="BW104" s="368"/>
      <c r="BX104" s="368"/>
      <c r="BY104" s="368"/>
      <c r="BZ104" s="368"/>
      <c r="CA104" s="368"/>
      <c r="CB104" s="368"/>
      <c r="CC104" s="368"/>
      <c r="CD104" s="368"/>
      <c r="CE104" s="368"/>
      <c r="CF104" s="368"/>
      <c r="CG104" s="368"/>
      <c r="CH104" s="368"/>
      <c r="CI104" s="368"/>
      <c r="CJ104" s="368"/>
      <c r="CK104" s="368"/>
      <c r="CL104" s="368"/>
      <c r="CM104" s="2036"/>
      <c r="CN104" s="2034"/>
      <c r="CP104" s="368"/>
      <c r="CQ104" s="368"/>
      <c r="CR104" s="368"/>
      <c r="CS104" s="368"/>
      <c r="CT104" s="368"/>
      <c r="CU104" s="368"/>
      <c r="CV104" s="368"/>
      <c r="CW104" s="368"/>
      <c r="CX104" s="368"/>
      <c r="CY104" s="368"/>
      <c r="CZ104" s="368"/>
      <c r="DA104" s="368"/>
      <c r="DB104" s="368"/>
      <c r="DC104" s="368"/>
      <c r="DD104" s="368"/>
      <c r="DE104" s="368"/>
      <c r="DF104" s="368"/>
      <c r="DG104" s="368"/>
      <c r="DH104" s="368"/>
      <c r="DI104" s="368"/>
      <c r="DJ104" s="2036"/>
      <c r="DK104" s="2034"/>
      <c r="DM104" s="368"/>
      <c r="DN104" s="368"/>
      <c r="DO104" s="368"/>
      <c r="DP104" s="368"/>
      <c r="DQ104" s="368"/>
      <c r="DR104" s="368"/>
      <c r="DS104" s="368"/>
      <c r="DT104" s="368"/>
      <c r="DU104" s="368"/>
      <c r="DV104" s="368"/>
      <c r="DW104" s="368"/>
      <c r="DX104" s="368"/>
      <c r="DY104" s="368"/>
      <c r="DZ104" s="368"/>
      <c r="EA104" s="368"/>
      <c r="EB104" s="368"/>
      <c r="EC104" s="368"/>
      <c r="ED104" s="368"/>
      <c r="EE104" s="368"/>
      <c r="EF104" s="368"/>
      <c r="EG104" s="2036"/>
      <c r="EH104" s="2034"/>
      <c r="EJ104" s="368"/>
      <c r="EK104" s="368"/>
      <c r="EL104" s="368"/>
      <c r="EM104" s="368"/>
      <c r="EN104" s="368"/>
      <c r="EO104" s="368"/>
      <c r="EP104" s="368"/>
      <c r="EQ104" s="368"/>
      <c r="ER104" s="368"/>
      <c r="ES104" s="368"/>
      <c r="ET104" s="368"/>
      <c r="EU104" s="368"/>
      <c r="EV104" s="368"/>
      <c r="EW104" s="368"/>
      <c r="EX104" s="368"/>
      <c r="EY104" s="368"/>
      <c r="EZ104" s="368"/>
      <c r="FA104" s="368"/>
      <c r="FB104" s="368"/>
      <c r="FC104" s="368"/>
      <c r="FD104" s="2036"/>
      <c r="FE104" s="2034"/>
      <c r="FG104" s="368"/>
      <c r="FH104" s="368"/>
      <c r="FI104" s="368"/>
      <c r="FJ104" s="368"/>
      <c r="FK104" s="368"/>
      <c r="FL104" s="368"/>
      <c r="FM104" s="368"/>
      <c r="FN104" s="368"/>
      <c r="FO104" s="368"/>
      <c r="FP104" s="368"/>
      <c r="FQ104" s="368"/>
      <c r="FR104" s="368"/>
      <c r="FS104" s="368"/>
      <c r="FT104" s="368"/>
      <c r="FU104" s="368"/>
      <c r="FV104" s="368"/>
      <c r="FW104" s="368"/>
      <c r="FX104" s="368"/>
      <c r="FY104" s="368"/>
      <c r="FZ104" s="368"/>
      <c r="GA104" s="2036"/>
      <c r="GB104" s="2034"/>
      <c r="GD104" s="368"/>
      <c r="GE104" s="368"/>
      <c r="GF104" s="368"/>
      <c r="GG104" s="368"/>
      <c r="GH104" s="368"/>
      <c r="GI104" s="368"/>
      <c r="GJ104" s="368"/>
      <c r="GK104" s="368"/>
      <c r="GL104" s="368"/>
      <c r="GM104" s="368"/>
      <c r="GN104" s="368"/>
      <c r="GO104" s="368"/>
      <c r="GP104" s="368"/>
      <c r="GQ104" s="368"/>
      <c r="GR104" s="368"/>
      <c r="GS104" s="368"/>
      <c r="GT104" s="368"/>
      <c r="GU104" s="368"/>
      <c r="GV104" s="368"/>
      <c r="GW104" s="368"/>
      <c r="GX104" s="2036"/>
      <c r="GY104" s="2034"/>
      <c r="HA104" s="368"/>
      <c r="HB104" s="368"/>
      <c r="HC104" s="368"/>
      <c r="HD104" s="368"/>
      <c r="HE104" s="368"/>
      <c r="HF104" s="368"/>
      <c r="HG104" s="368"/>
      <c r="HH104" s="368"/>
      <c r="HI104" s="368"/>
      <c r="HJ104" s="368"/>
      <c r="HK104" s="368"/>
      <c r="HL104" s="368"/>
      <c r="HM104" s="368"/>
      <c r="HN104" s="368"/>
      <c r="HO104" s="368"/>
      <c r="HP104" s="368"/>
      <c r="HQ104" s="368"/>
      <c r="HR104" s="368"/>
      <c r="HS104" s="368"/>
      <c r="HT104" s="368"/>
      <c r="HU104" s="2036"/>
      <c r="HV104" s="2034"/>
      <c r="HX104" s="368"/>
      <c r="HY104" s="368"/>
      <c r="HZ104" s="368"/>
      <c r="IA104" s="368"/>
      <c r="IB104" s="368"/>
      <c r="IC104" s="368"/>
      <c r="ID104" s="368"/>
      <c r="IE104" s="368"/>
      <c r="IF104" s="368"/>
      <c r="IG104" s="368"/>
      <c r="IH104" s="368"/>
      <c r="II104" s="368"/>
      <c r="IJ104" s="368"/>
      <c r="IK104" s="368"/>
      <c r="IL104" s="368"/>
      <c r="IM104" s="368"/>
      <c r="IN104" s="368"/>
      <c r="IO104" s="368"/>
      <c r="IP104" s="368"/>
      <c r="IQ104" s="368"/>
      <c r="IR104" s="2036"/>
      <c r="IS104" s="2034"/>
    </row>
    <row r="105" spans="1:254" x14ac:dyDescent="0.2">
      <c r="A105" s="2027"/>
      <c r="B105" s="2030"/>
      <c r="C105" s="1206" t="s">
        <v>3989</v>
      </c>
      <c r="D105" s="366">
        <v>2004049.5336813</v>
      </c>
      <c r="E105" s="366">
        <v>349732.65175627015</v>
      </c>
      <c r="F105" s="366">
        <v>38217.814400000003</v>
      </c>
      <c r="G105" s="366">
        <v>0</v>
      </c>
      <c r="H105" s="366">
        <v>0</v>
      </c>
      <c r="I105" s="366">
        <v>0</v>
      </c>
      <c r="J105" s="366">
        <v>603290.92168237711</v>
      </c>
      <c r="K105" s="366">
        <v>600164.25209464249</v>
      </c>
      <c r="L105" s="366">
        <v>0</v>
      </c>
      <c r="M105" s="366">
        <v>0</v>
      </c>
      <c r="N105" s="366">
        <v>0</v>
      </c>
      <c r="O105" s="366">
        <v>0</v>
      </c>
      <c r="P105" s="366">
        <v>0</v>
      </c>
      <c r="Q105" s="366">
        <v>0</v>
      </c>
      <c r="R105" s="366">
        <v>0</v>
      </c>
      <c r="S105" s="366">
        <v>38587.513999301642</v>
      </c>
      <c r="T105" s="366">
        <v>0</v>
      </c>
      <c r="U105" s="366">
        <v>3634042.6876138914</v>
      </c>
      <c r="V105" s="1207"/>
      <c r="W105" s="2035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2036"/>
      <c r="AT105" s="2035"/>
      <c r="AV105" s="368"/>
      <c r="AW105" s="368"/>
      <c r="AX105" s="36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368"/>
      <c r="BI105" s="368"/>
      <c r="BJ105" s="368"/>
      <c r="BK105" s="368"/>
      <c r="BL105" s="368"/>
      <c r="BM105" s="368"/>
      <c r="BN105" s="368"/>
      <c r="BO105" s="368"/>
      <c r="BP105" s="2036"/>
      <c r="BQ105" s="2035"/>
      <c r="BS105" s="368"/>
      <c r="BT105" s="368"/>
      <c r="BU105" s="368"/>
      <c r="BV105" s="368"/>
      <c r="BW105" s="368"/>
      <c r="BX105" s="368"/>
      <c r="BY105" s="368"/>
      <c r="BZ105" s="368"/>
      <c r="CA105" s="368"/>
      <c r="CB105" s="368"/>
      <c r="CC105" s="368"/>
      <c r="CD105" s="368"/>
      <c r="CE105" s="368"/>
      <c r="CF105" s="368"/>
      <c r="CG105" s="368"/>
      <c r="CH105" s="368"/>
      <c r="CI105" s="368"/>
      <c r="CJ105" s="368"/>
      <c r="CK105" s="368"/>
      <c r="CL105" s="368"/>
      <c r="CM105" s="2036"/>
      <c r="CN105" s="2035"/>
      <c r="CP105" s="368"/>
      <c r="CQ105" s="368"/>
      <c r="CR105" s="368"/>
      <c r="CS105" s="368"/>
      <c r="CT105" s="368"/>
      <c r="CU105" s="368"/>
      <c r="CV105" s="368"/>
      <c r="CW105" s="368"/>
      <c r="CX105" s="368"/>
      <c r="CY105" s="368"/>
      <c r="CZ105" s="368"/>
      <c r="DA105" s="368"/>
      <c r="DB105" s="368"/>
      <c r="DC105" s="368"/>
      <c r="DD105" s="368"/>
      <c r="DE105" s="368"/>
      <c r="DF105" s="368"/>
      <c r="DG105" s="368"/>
      <c r="DH105" s="368"/>
      <c r="DI105" s="368"/>
      <c r="DJ105" s="2036"/>
      <c r="DK105" s="2035"/>
      <c r="DM105" s="368"/>
      <c r="DN105" s="368"/>
      <c r="DO105" s="368"/>
      <c r="DP105" s="368"/>
      <c r="DQ105" s="368"/>
      <c r="DR105" s="368"/>
      <c r="DS105" s="368"/>
      <c r="DT105" s="368"/>
      <c r="DU105" s="368"/>
      <c r="DV105" s="368"/>
      <c r="DW105" s="368"/>
      <c r="DX105" s="368"/>
      <c r="DY105" s="368"/>
      <c r="DZ105" s="368"/>
      <c r="EA105" s="368"/>
      <c r="EB105" s="368"/>
      <c r="EC105" s="368"/>
      <c r="ED105" s="368"/>
      <c r="EE105" s="368"/>
      <c r="EF105" s="368"/>
      <c r="EG105" s="2036"/>
      <c r="EH105" s="2035"/>
      <c r="EJ105" s="368"/>
      <c r="EK105" s="368"/>
      <c r="EL105" s="368"/>
      <c r="EM105" s="368"/>
      <c r="EN105" s="368"/>
      <c r="EO105" s="368"/>
      <c r="EP105" s="368"/>
      <c r="EQ105" s="368"/>
      <c r="ER105" s="368"/>
      <c r="ES105" s="368"/>
      <c r="ET105" s="368"/>
      <c r="EU105" s="368"/>
      <c r="EV105" s="368"/>
      <c r="EW105" s="368"/>
      <c r="EX105" s="368"/>
      <c r="EY105" s="368"/>
      <c r="EZ105" s="368"/>
      <c r="FA105" s="368"/>
      <c r="FB105" s="368"/>
      <c r="FC105" s="368"/>
      <c r="FD105" s="2036"/>
      <c r="FE105" s="2035"/>
      <c r="FG105" s="368"/>
      <c r="FH105" s="368"/>
      <c r="FI105" s="368"/>
      <c r="FJ105" s="368"/>
      <c r="FK105" s="368"/>
      <c r="FL105" s="368"/>
      <c r="FM105" s="368"/>
      <c r="FN105" s="368"/>
      <c r="FO105" s="368"/>
      <c r="FP105" s="368"/>
      <c r="FQ105" s="368"/>
      <c r="FR105" s="368"/>
      <c r="FS105" s="368"/>
      <c r="FT105" s="368"/>
      <c r="FU105" s="368"/>
      <c r="FV105" s="368"/>
      <c r="FW105" s="368"/>
      <c r="FX105" s="368"/>
      <c r="FY105" s="368"/>
      <c r="FZ105" s="368"/>
      <c r="GA105" s="2036"/>
      <c r="GB105" s="2035"/>
      <c r="GD105" s="368"/>
      <c r="GE105" s="368"/>
      <c r="GF105" s="368"/>
      <c r="GG105" s="368"/>
      <c r="GH105" s="368"/>
      <c r="GI105" s="368"/>
      <c r="GJ105" s="368"/>
      <c r="GK105" s="368"/>
      <c r="GL105" s="368"/>
      <c r="GM105" s="368"/>
      <c r="GN105" s="368"/>
      <c r="GO105" s="368"/>
      <c r="GP105" s="368"/>
      <c r="GQ105" s="368"/>
      <c r="GR105" s="368"/>
      <c r="GS105" s="368"/>
      <c r="GT105" s="368"/>
      <c r="GU105" s="368"/>
      <c r="GV105" s="368"/>
      <c r="GW105" s="368"/>
      <c r="GX105" s="2036"/>
      <c r="GY105" s="2035"/>
      <c r="HA105" s="368"/>
      <c r="HB105" s="368"/>
      <c r="HC105" s="368"/>
      <c r="HD105" s="368"/>
      <c r="HE105" s="368"/>
      <c r="HF105" s="368"/>
      <c r="HG105" s="368"/>
      <c r="HH105" s="368"/>
      <c r="HI105" s="368"/>
      <c r="HJ105" s="368"/>
      <c r="HK105" s="368"/>
      <c r="HL105" s="368"/>
      <c r="HM105" s="368"/>
      <c r="HN105" s="368"/>
      <c r="HO105" s="368"/>
      <c r="HP105" s="368"/>
      <c r="HQ105" s="368"/>
      <c r="HR105" s="368"/>
      <c r="HS105" s="368"/>
      <c r="HT105" s="368"/>
      <c r="HU105" s="2036"/>
      <c r="HV105" s="2035"/>
      <c r="HX105" s="368"/>
      <c r="HY105" s="368"/>
      <c r="HZ105" s="368"/>
      <c r="IA105" s="368"/>
      <c r="IB105" s="368"/>
      <c r="IC105" s="368"/>
      <c r="ID105" s="368"/>
      <c r="IE105" s="368"/>
      <c r="IF105" s="368"/>
      <c r="IG105" s="368"/>
      <c r="IH105" s="368"/>
      <c r="II105" s="368"/>
      <c r="IJ105" s="368"/>
      <c r="IK105" s="368"/>
      <c r="IL105" s="368"/>
      <c r="IM105" s="368"/>
      <c r="IN105" s="368"/>
      <c r="IO105" s="368"/>
      <c r="IP105" s="368"/>
      <c r="IQ105" s="368"/>
      <c r="IR105" s="2036"/>
      <c r="IS105" s="2035"/>
    </row>
    <row r="106" spans="1:254" x14ac:dyDescent="0.2">
      <c r="A106" s="2027"/>
      <c r="B106" s="2030"/>
      <c r="C106" s="1817" t="s">
        <v>3990</v>
      </c>
      <c r="D106" s="366">
        <v>1705025.0242409201</v>
      </c>
      <c r="E106" s="366">
        <v>387802.74352412741</v>
      </c>
      <c r="F106" s="366">
        <v>45817.148660000006</v>
      </c>
      <c r="G106" s="366">
        <v>0</v>
      </c>
      <c r="H106" s="366">
        <v>0</v>
      </c>
      <c r="I106" s="366">
        <v>0</v>
      </c>
      <c r="J106" s="366">
        <v>560830.74336953624</v>
      </c>
      <c r="K106" s="366">
        <v>594513.20136930188</v>
      </c>
      <c r="L106" s="366">
        <v>0</v>
      </c>
      <c r="M106" s="366">
        <v>0</v>
      </c>
      <c r="N106" s="366">
        <v>0</v>
      </c>
      <c r="O106" s="366">
        <v>0</v>
      </c>
      <c r="P106" s="366">
        <v>0</v>
      </c>
      <c r="Q106" s="366">
        <v>0</v>
      </c>
      <c r="R106" s="366">
        <v>0</v>
      </c>
      <c r="S106" s="366">
        <v>31829.903738547651</v>
      </c>
      <c r="T106" s="366">
        <v>0</v>
      </c>
      <c r="U106" s="366">
        <v>3325818.7649024329</v>
      </c>
      <c r="V106" s="1207"/>
      <c r="W106" s="2035"/>
      <c r="X106" s="1091"/>
      <c r="Y106" s="368"/>
      <c r="Z106" s="368"/>
      <c r="AA106" s="368"/>
      <c r="AB106" s="368"/>
      <c r="AC106" s="368"/>
      <c r="AD106" s="368"/>
      <c r="AE106" s="368"/>
      <c r="AF106" s="368"/>
      <c r="AG106" s="368"/>
      <c r="AH106" s="368"/>
      <c r="AI106" s="368"/>
      <c r="AJ106" s="368"/>
      <c r="AK106" s="368"/>
      <c r="AL106" s="368"/>
      <c r="AM106" s="368"/>
      <c r="AN106" s="368"/>
      <c r="AO106" s="368"/>
      <c r="AP106" s="368"/>
      <c r="AQ106" s="368"/>
      <c r="AR106" s="368"/>
      <c r="AS106" s="2036"/>
      <c r="AT106" s="2035"/>
      <c r="AU106" s="1091"/>
      <c r="AV106" s="368"/>
      <c r="AW106" s="368"/>
      <c r="AX106" s="368"/>
      <c r="AY106" s="368"/>
      <c r="AZ106" s="368"/>
      <c r="BA106" s="368"/>
      <c r="BB106" s="368"/>
      <c r="BC106" s="368"/>
      <c r="BD106" s="368"/>
      <c r="BE106" s="368"/>
      <c r="BF106" s="368"/>
      <c r="BG106" s="368"/>
      <c r="BH106" s="368"/>
      <c r="BI106" s="368"/>
      <c r="BJ106" s="368"/>
      <c r="BK106" s="368"/>
      <c r="BL106" s="368"/>
      <c r="BM106" s="368"/>
      <c r="BN106" s="368"/>
      <c r="BO106" s="368"/>
      <c r="BP106" s="2036"/>
      <c r="BQ106" s="2035"/>
      <c r="BR106" s="1091"/>
      <c r="BS106" s="368"/>
      <c r="BT106" s="368"/>
      <c r="BU106" s="368"/>
      <c r="BV106" s="368"/>
      <c r="BW106" s="368"/>
      <c r="BX106" s="368"/>
      <c r="BY106" s="368"/>
      <c r="BZ106" s="368"/>
      <c r="CA106" s="368"/>
      <c r="CB106" s="368"/>
      <c r="CC106" s="368"/>
      <c r="CD106" s="368"/>
      <c r="CE106" s="368"/>
      <c r="CF106" s="368"/>
      <c r="CG106" s="368"/>
      <c r="CH106" s="368"/>
      <c r="CI106" s="368"/>
      <c r="CJ106" s="368"/>
      <c r="CK106" s="368"/>
      <c r="CL106" s="368"/>
      <c r="CM106" s="2036"/>
      <c r="CN106" s="2035"/>
      <c r="CO106" s="1091"/>
      <c r="CP106" s="368"/>
      <c r="CQ106" s="368"/>
      <c r="CR106" s="368"/>
      <c r="CS106" s="368"/>
      <c r="CT106" s="368"/>
      <c r="CU106" s="368"/>
      <c r="CV106" s="368"/>
      <c r="CW106" s="368"/>
      <c r="CX106" s="368"/>
      <c r="CY106" s="368"/>
      <c r="CZ106" s="368"/>
      <c r="DA106" s="368"/>
      <c r="DB106" s="368"/>
      <c r="DC106" s="368"/>
      <c r="DD106" s="368"/>
      <c r="DE106" s="368"/>
      <c r="DF106" s="368"/>
      <c r="DG106" s="368"/>
      <c r="DH106" s="368"/>
      <c r="DI106" s="368"/>
      <c r="DJ106" s="2036"/>
      <c r="DK106" s="2035"/>
      <c r="DL106" s="1091"/>
      <c r="DM106" s="368"/>
      <c r="DN106" s="368"/>
      <c r="DO106" s="368"/>
      <c r="DP106" s="368"/>
      <c r="DQ106" s="368"/>
      <c r="DR106" s="368"/>
      <c r="DS106" s="368"/>
      <c r="DT106" s="368"/>
      <c r="DU106" s="368"/>
      <c r="DV106" s="368"/>
      <c r="DW106" s="368"/>
      <c r="DX106" s="368"/>
      <c r="DY106" s="368"/>
      <c r="DZ106" s="368"/>
      <c r="EA106" s="368"/>
      <c r="EB106" s="368"/>
      <c r="EC106" s="368"/>
      <c r="ED106" s="368"/>
      <c r="EE106" s="368"/>
      <c r="EF106" s="368"/>
      <c r="EG106" s="2036"/>
      <c r="EH106" s="2035"/>
      <c r="EI106" s="1091"/>
      <c r="EJ106" s="368"/>
      <c r="EK106" s="368"/>
      <c r="EL106" s="368"/>
      <c r="EM106" s="368"/>
      <c r="EN106" s="368"/>
      <c r="EO106" s="368"/>
      <c r="EP106" s="368"/>
      <c r="EQ106" s="368"/>
      <c r="ER106" s="368"/>
      <c r="ES106" s="368"/>
      <c r="ET106" s="368"/>
      <c r="EU106" s="368"/>
      <c r="EV106" s="368"/>
      <c r="EW106" s="368"/>
      <c r="EX106" s="368"/>
      <c r="EY106" s="368"/>
      <c r="EZ106" s="368"/>
      <c r="FA106" s="368"/>
      <c r="FB106" s="368"/>
      <c r="FC106" s="368"/>
      <c r="FD106" s="2036"/>
      <c r="FE106" s="2035"/>
      <c r="FF106" s="1091"/>
      <c r="FG106" s="368"/>
      <c r="FH106" s="368"/>
      <c r="FI106" s="368"/>
      <c r="FJ106" s="368"/>
      <c r="FK106" s="368"/>
      <c r="FL106" s="368"/>
      <c r="FM106" s="368"/>
      <c r="FN106" s="368"/>
      <c r="FO106" s="368"/>
      <c r="FP106" s="368"/>
      <c r="FQ106" s="368"/>
      <c r="FR106" s="368"/>
      <c r="FS106" s="368"/>
      <c r="FT106" s="368"/>
      <c r="FU106" s="368"/>
      <c r="FV106" s="368"/>
      <c r="FW106" s="368"/>
      <c r="FX106" s="368"/>
      <c r="FY106" s="368"/>
      <c r="FZ106" s="368"/>
      <c r="GA106" s="2036"/>
      <c r="GB106" s="2035"/>
      <c r="GC106" s="1091"/>
      <c r="GD106" s="368"/>
      <c r="GE106" s="368"/>
      <c r="GF106" s="368"/>
      <c r="GG106" s="368"/>
      <c r="GH106" s="368"/>
      <c r="GI106" s="368"/>
      <c r="GJ106" s="368"/>
      <c r="GK106" s="368"/>
      <c r="GL106" s="368"/>
      <c r="GM106" s="368"/>
      <c r="GN106" s="368"/>
      <c r="GO106" s="368"/>
      <c r="GP106" s="368"/>
      <c r="GQ106" s="368"/>
      <c r="GR106" s="368"/>
      <c r="GS106" s="368"/>
      <c r="GT106" s="368"/>
      <c r="GU106" s="368"/>
      <c r="GV106" s="368"/>
      <c r="GW106" s="368"/>
      <c r="GX106" s="2036"/>
      <c r="GY106" s="2035"/>
      <c r="GZ106" s="1091"/>
      <c r="HA106" s="368"/>
      <c r="HB106" s="368"/>
      <c r="HC106" s="368"/>
      <c r="HD106" s="368"/>
      <c r="HE106" s="368"/>
      <c r="HF106" s="368"/>
      <c r="HG106" s="368"/>
      <c r="HH106" s="368"/>
      <c r="HI106" s="368"/>
      <c r="HJ106" s="368"/>
      <c r="HK106" s="368"/>
      <c r="HL106" s="368"/>
      <c r="HM106" s="368"/>
      <c r="HN106" s="368"/>
      <c r="HO106" s="368"/>
      <c r="HP106" s="368"/>
      <c r="HQ106" s="368"/>
      <c r="HR106" s="368"/>
      <c r="HS106" s="368"/>
      <c r="HT106" s="368"/>
      <c r="HU106" s="2036"/>
      <c r="HV106" s="2035"/>
      <c r="HW106" s="1091"/>
      <c r="HX106" s="368"/>
      <c r="HY106" s="368"/>
      <c r="HZ106" s="368"/>
      <c r="IA106" s="368"/>
      <c r="IB106" s="368"/>
      <c r="IC106" s="368"/>
      <c r="ID106" s="368"/>
      <c r="IE106" s="368"/>
      <c r="IF106" s="368"/>
      <c r="IG106" s="368"/>
      <c r="IH106" s="368"/>
      <c r="II106" s="368"/>
      <c r="IJ106" s="368"/>
      <c r="IK106" s="368"/>
      <c r="IL106" s="368"/>
      <c r="IM106" s="368"/>
      <c r="IN106" s="368"/>
      <c r="IO106" s="368"/>
      <c r="IP106" s="368"/>
      <c r="IQ106" s="368"/>
      <c r="IR106" s="2036"/>
      <c r="IS106" s="2035"/>
      <c r="IT106" s="1091"/>
    </row>
    <row r="107" spans="1:254" x14ac:dyDescent="0.2">
      <c r="A107" s="2027"/>
      <c r="B107" s="2030"/>
      <c r="C107" s="1206" t="s">
        <v>71</v>
      </c>
      <c r="D107" s="366">
        <v>619247.73009538534</v>
      </c>
      <c r="E107" s="366">
        <v>156941.48721206401</v>
      </c>
      <c r="F107" s="366">
        <v>33804.951739999997</v>
      </c>
      <c r="G107" s="366">
        <v>0</v>
      </c>
      <c r="H107" s="366">
        <v>0</v>
      </c>
      <c r="I107" s="366">
        <v>0</v>
      </c>
      <c r="J107" s="366">
        <v>414141.93478881428</v>
      </c>
      <c r="K107" s="366">
        <v>234293.82103989567</v>
      </c>
      <c r="L107" s="366">
        <v>0</v>
      </c>
      <c r="M107" s="366">
        <v>0</v>
      </c>
      <c r="N107" s="366">
        <v>0</v>
      </c>
      <c r="O107" s="366">
        <v>0</v>
      </c>
      <c r="P107" s="366">
        <v>0</v>
      </c>
      <c r="Q107" s="366">
        <v>0</v>
      </c>
      <c r="R107" s="366">
        <v>0</v>
      </c>
      <c r="S107" s="366">
        <v>15278.26435676025</v>
      </c>
      <c r="T107" s="366">
        <v>0</v>
      </c>
      <c r="U107" s="366">
        <v>1473708.1892329196</v>
      </c>
      <c r="V107" s="1207"/>
      <c r="W107" s="2035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2036"/>
      <c r="AT107" s="2035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2036"/>
      <c r="BQ107" s="2035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  <c r="CF107" s="368"/>
      <c r="CG107" s="368"/>
      <c r="CH107" s="368"/>
      <c r="CI107" s="368"/>
      <c r="CJ107" s="368"/>
      <c r="CK107" s="368"/>
      <c r="CL107" s="368"/>
      <c r="CM107" s="2036"/>
      <c r="CN107" s="2035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368"/>
      <c r="DD107" s="368"/>
      <c r="DE107" s="368"/>
      <c r="DF107" s="368"/>
      <c r="DG107" s="368"/>
      <c r="DH107" s="368"/>
      <c r="DI107" s="368"/>
      <c r="DJ107" s="2036"/>
      <c r="DK107" s="2035"/>
      <c r="DM107" s="368"/>
      <c r="DN107" s="368"/>
      <c r="DO107" s="368"/>
      <c r="DP107" s="368"/>
      <c r="DQ107" s="368"/>
      <c r="DR107" s="368"/>
      <c r="DS107" s="368"/>
      <c r="DT107" s="368"/>
      <c r="DU107" s="368"/>
      <c r="DV107" s="368"/>
      <c r="DW107" s="368"/>
      <c r="DX107" s="368"/>
      <c r="DY107" s="368"/>
      <c r="DZ107" s="368"/>
      <c r="EA107" s="368"/>
      <c r="EB107" s="368"/>
      <c r="EC107" s="368"/>
      <c r="ED107" s="368"/>
      <c r="EE107" s="368"/>
      <c r="EF107" s="368"/>
      <c r="EG107" s="2036"/>
      <c r="EH107" s="2035"/>
      <c r="EJ107" s="368"/>
      <c r="EK107" s="368"/>
      <c r="EL107" s="368"/>
      <c r="EM107" s="368"/>
      <c r="EN107" s="368"/>
      <c r="EO107" s="368"/>
      <c r="EP107" s="368"/>
      <c r="EQ107" s="368"/>
      <c r="ER107" s="368"/>
      <c r="ES107" s="368"/>
      <c r="ET107" s="368"/>
      <c r="EU107" s="368"/>
      <c r="EV107" s="368"/>
      <c r="EW107" s="368"/>
      <c r="EX107" s="368"/>
      <c r="EY107" s="368"/>
      <c r="EZ107" s="368"/>
      <c r="FA107" s="368"/>
      <c r="FB107" s="368"/>
      <c r="FC107" s="368"/>
      <c r="FD107" s="2036"/>
      <c r="FE107" s="2035"/>
      <c r="FG107" s="368"/>
      <c r="FH107" s="368"/>
      <c r="FI107" s="368"/>
      <c r="FJ107" s="368"/>
      <c r="FK107" s="368"/>
      <c r="FL107" s="368"/>
      <c r="FM107" s="368"/>
      <c r="FN107" s="368"/>
      <c r="FO107" s="368"/>
      <c r="FP107" s="368"/>
      <c r="FQ107" s="368"/>
      <c r="FR107" s="368"/>
      <c r="FS107" s="368"/>
      <c r="FT107" s="368"/>
      <c r="FU107" s="368"/>
      <c r="FV107" s="368"/>
      <c r="FW107" s="368"/>
      <c r="FX107" s="368"/>
      <c r="FY107" s="368"/>
      <c r="FZ107" s="368"/>
      <c r="GA107" s="2036"/>
      <c r="GB107" s="2035"/>
      <c r="GD107" s="368"/>
      <c r="GE107" s="368"/>
      <c r="GF107" s="368"/>
      <c r="GG107" s="368"/>
      <c r="GH107" s="368"/>
      <c r="GI107" s="368"/>
      <c r="GJ107" s="368"/>
      <c r="GK107" s="368"/>
      <c r="GL107" s="368"/>
      <c r="GM107" s="368"/>
      <c r="GN107" s="368"/>
      <c r="GO107" s="368"/>
      <c r="GP107" s="368"/>
      <c r="GQ107" s="368"/>
      <c r="GR107" s="368"/>
      <c r="GS107" s="368"/>
      <c r="GT107" s="368"/>
      <c r="GU107" s="368"/>
      <c r="GV107" s="368"/>
      <c r="GW107" s="368"/>
      <c r="GX107" s="2036"/>
      <c r="GY107" s="2035"/>
      <c r="HA107" s="368"/>
      <c r="HB107" s="368"/>
      <c r="HC107" s="368"/>
      <c r="HD107" s="368"/>
      <c r="HE107" s="368"/>
      <c r="HF107" s="368"/>
      <c r="HG107" s="368"/>
      <c r="HH107" s="368"/>
      <c r="HI107" s="368"/>
      <c r="HJ107" s="368"/>
      <c r="HK107" s="368"/>
      <c r="HL107" s="368"/>
      <c r="HM107" s="368"/>
      <c r="HN107" s="368"/>
      <c r="HO107" s="368"/>
      <c r="HP107" s="368"/>
      <c r="HQ107" s="368"/>
      <c r="HR107" s="368"/>
      <c r="HS107" s="368"/>
      <c r="HT107" s="368"/>
      <c r="HU107" s="2036"/>
      <c r="HV107" s="2035"/>
      <c r="HX107" s="368"/>
      <c r="HY107" s="368"/>
      <c r="HZ107" s="368"/>
      <c r="IA107" s="368"/>
      <c r="IB107" s="368"/>
      <c r="IC107" s="368"/>
      <c r="ID107" s="368"/>
      <c r="IE107" s="368"/>
      <c r="IF107" s="368"/>
      <c r="IG107" s="368"/>
      <c r="IH107" s="368"/>
      <c r="II107" s="368"/>
      <c r="IJ107" s="368"/>
      <c r="IK107" s="368"/>
      <c r="IL107" s="368"/>
      <c r="IM107" s="368"/>
      <c r="IN107" s="368"/>
      <c r="IO107" s="368"/>
      <c r="IP107" s="368"/>
      <c r="IQ107" s="368"/>
      <c r="IR107" s="2036"/>
      <c r="IS107" s="2035"/>
    </row>
    <row r="108" spans="1:254" x14ac:dyDescent="0.2">
      <c r="A108" s="2027"/>
      <c r="B108" s="2030"/>
      <c r="C108" s="1206" t="s">
        <v>72</v>
      </c>
      <c r="D108" s="366">
        <v>165967.57292000041</v>
      </c>
      <c r="E108" s="366">
        <v>36475.263350000001</v>
      </c>
      <c r="F108" s="366">
        <v>13236.625769999999</v>
      </c>
      <c r="G108" s="366">
        <v>0</v>
      </c>
      <c r="H108" s="366">
        <v>0</v>
      </c>
      <c r="I108" s="366">
        <v>0</v>
      </c>
      <c r="J108" s="366">
        <v>154631.18474623124</v>
      </c>
      <c r="K108" s="366">
        <v>47487.369753830448</v>
      </c>
      <c r="L108" s="366">
        <v>0</v>
      </c>
      <c r="M108" s="366">
        <v>0</v>
      </c>
      <c r="N108" s="366">
        <v>0</v>
      </c>
      <c r="O108" s="366">
        <v>0</v>
      </c>
      <c r="P108" s="366">
        <v>0</v>
      </c>
      <c r="Q108" s="366">
        <v>0</v>
      </c>
      <c r="R108" s="366">
        <v>0</v>
      </c>
      <c r="S108" s="366">
        <v>8307.827737274245</v>
      </c>
      <c r="T108" s="366">
        <v>0</v>
      </c>
      <c r="U108" s="366">
        <v>426105.84427733632</v>
      </c>
      <c r="V108" s="1207"/>
      <c r="W108" s="2035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2036"/>
      <c r="AT108" s="2035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2036"/>
      <c r="BQ108" s="2035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  <c r="CF108" s="368"/>
      <c r="CG108" s="368"/>
      <c r="CH108" s="368"/>
      <c r="CI108" s="368"/>
      <c r="CJ108" s="368"/>
      <c r="CK108" s="368"/>
      <c r="CL108" s="368"/>
      <c r="CM108" s="2036"/>
      <c r="CN108" s="2035"/>
      <c r="CP108" s="368"/>
      <c r="CQ108" s="368"/>
      <c r="CR108" s="368"/>
      <c r="CS108" s="368"/>
      <c r="CT108" s="368"/>
      <c r="CU108" s="368"/>
      <c r="CV108" s="368"/>
      <c r="CW108" s="368"/>
      <c r="CX108" s="368"/>
      <c r="CY108" s="368"/>
      <c r="CZ108" s="368"/>
      <c r="DA108" s="368"/>
      <c r="DB108" s="368"/>
      <c r="DC108" s="368"/>
      <c r="DD108" s="368"/>
      <c r="DE108" s="368"/>
      <c r="DF108" s="368"/>
      <c r="DG108" s="368"/>
      <c r="DH108" s="368"/>
      <c r="DI108" s="368"/>
      <c r="DJ108" s="2036"/>
      <c r="DK108" s="2035"/>
      <c r="DM108" s="368"/>
      <c r="DN108" s="368"/>
      <c r="DO108" s="368"/>
      <c r="DP108" s="368"/>
      <c r="DQ108" s="368"/>
      <c r="DR108" s="368"/>
      <c r="DS108" s="368"/>
      <c r="DT108" s="368"/>
      <c r="DU108" s="368"/>
      <c r="DV108" s="368"/>
      <c r="DW108" s="368"/>
      <c r="DX108" s="368"/>
      <c r="DY108" s="368"/>
      <c r="DZ108" s="368"/>
      <c r="EA108" s="368"/>
      <c r="EB108" s="368"/>
      <c r="EC108" s="368"/>
      <c r="ED108" s="368"/>
      <c r="EE108" s="368"/>
      <c r="EF108" s="368"/>
      <c r="EG108" s="2036"/>
      <c r="EH108" s="2035"/>
      <c r="EJ108" s="368"/>
      <c r="EK108" s="368"/>
      <c r="EL108" s="368"/>
      <c r="EM108" s="368"/>
      <c r="EN108" s="368"/>
      <c r="EO108" s="368"/>
      <c r="EP108" s="368"/>
      <c r="EQ108" s="368"/>
      <c r="ER108" s="368"/>
      <c r="ES108" s="368"/>
      <c r="ET108" s="368"/>
      <c r="EU108" s="368"/>
      <c r="EV108" s="368"/>
      <c r="EW108" s="368"/>
      <c r="EX108" s="368"/>
      <c r="EY108" s="368"/>
      <c r="EZ108" s="368"/>
      <c r="FA108" s="368"/>
      <c r="FB108" s="368"/>
      <c r="FC108" s="368"/>
      <c r="FD108" s="2036"/>
      <c r="FE108" s="2035"/>
      <c r="FG108" s="368"/>
      <c r="FH108" s="368"/>
      <c r="FI108" s="368"/>
      <c r="FJ108" s="368"/>
      <c r="FK108" s="368"/>
      <c r="FL108" s="368"/>
      <c r="FM108" s="368"/>
      <c r="FN108" s="368"/>
      <c r="FO108" s="368"/>
      <c r="FP108" s="368"/>
      <c r="FQ108" s="368"/>
      <c r="FR108" s="368"/>
      <c r="FS108" s="368"/>
      <c r="FT108" s="368"/>
      <c r="FU108" s="368"/>
      <c r="FV108" s="368"/>
      <c r="FW108" s="368"/>
      <c r="FX108" s="368"/>
      <c r="FY108" s="368"/>
      <c r="FZ108" s="368"/>
      <c r="GA108" s="2036"/>
      <c r="GB108" s="2035"/>
      <c r="GD108" s="368"/>
      <c r="GE108" s="368"/>
      <c r="GF108" s="368"/>
      <c r="GG108" s="368"/>
      <c r="GH108" s="368"/>
      <c r="GI108" s="368"/>
      <c r="GJ108" s="368"/>
      <c r="GK108" s="368"/>
      <c r="GL108" s="368"/>
      <c r="GM108" s="368"/>
      <c r="GN108" s="368"/>
      <c r="GO108" s="368"/>
      <c r="GP108" s="368"/>
      <c r="GQ108" s="368"/>
      <c r="GR108" s="368"/>
      <c r="GS108" s="368"/>
      <c r="GT108" s="368"/>
      <c r="GU108" s="368"/>
      <c r="GV108" s="368"/>
      <c r="GW108" s="368"/>
      <c r="GX108" s="2036"/>
      <c r="GY108" s="2035"/>
      <c r="HA108" s="368"/>
      <c r="HB108" s="368"/>
      <c r="HC108" s="368"/>
      <c r="HD108" s="368"/>
      <c r="HE108" s="368"/>
      <c r="HF108" s="368"/>
      <c r="HG108" s="368"/>
      <c r="HH108" s="368"/>
      <c r="HI108" s="368"/>
      <c r="HJ108" s="368"/>
      <c r="HK108" s="368"/>
      <c r="HL108" s="368"/>
      <c r="HM108" s="368"/>
      <c r="HN108" s="368"/>
      <c r="HO108" s="368"/>
      <c r="HP108" s="368"/>
      <c r="HQ108" s="368"/>
      <c r="HR108" s="368"/>
      <c r="HS108" s="368"/>
      <c r="HT108" s="368"/>
      <c r="HU108" s="2036"/>
      <c r="HV108" s="2035"/>
      <c r="HX108" s="368"/>
      <c r="HY108" s="368"/>
      <c r="HZ108" s="368"/>
      <c r="IA108" s="368"/>
      <c r="IB108" s="368"/>
      <c r="IC108" s="368"/>
      <c r="ID108" s="368"/>
      <c r="IE108" s="368"/>
      <c r="IF108" s="368"/>
      <c r="IG108" s="368"/>
      <c r="IH108" s="368"/>
      <c r="II108" s="368"/>
      <c r="IJ108" s="368"/>
      <c r="IK108" s="368"/>
      <c r="IL108" s="368"/>
      <c r="IM108" s="368"/>
      <c r="IN108" s="368"/>
      <c r="IO108" s="368"/>
      <c r="IP108" s="368"/>
      <c r="IQ108" s="368"/>
      <c r="IR108" s="2036"/>
      <c r="IS108" s="2035"/>
    </row>
    <row r="109" spans="1:254" ht="14.25" thickBot="1" x14ac:dyDescent="0.25">
      <c r="A109" s="2028"/>
      <c r="B109" s="2033"/>
      <c r="C109" s="1818" t="s">
        <v>3991</v>
      </c>
      <c r="D109" s="710">
        <v>4679885.0323076053</v>
      </c>
      <c r="E109" s="710">
        <v>956430.08254246158</v>
      </c>
      <c r="F109" s="710">
        <v>136828.93397000001</v>
      </c>
      <c r="G109" s="710">
        <v>0</v>
      </c>
      <c r="H109" s="710">
        <v>0</v>
      </c>
      <c r="I109" s="710">
        <v>0</v>
      </c>
      <c r="J109" s="710">
        <v>1836507.5292697069</v>
      </c>
      <c r="K109" s="710">
        <v>1519465.1821364001</v>
      </c>
      <c r="L109" s="710">
        <v>0</v>
      </c>
      <c r="M109" s="710">
        <v>0</v>
      </c>
      <c r="N109" s="710">
        <v>0</v>
      </c>
      <c r="O109" s="710">
        <v>0</v>
      </c>
      <c r="P109" s="710">
        <v>0</v>
      </c>
      <c r="Q109" s="710">
        <v>0</v>
      </c>
      <c r="R109" s="710">
        <v>0</v>
      </c>
      <c r="S109" s="710">
        <v>104303.68584000001</v>
      </c>
      <c r="T109" s="710">
        <v>0</v>
      </c>
      <c r="U109" s="710">
        <v>9233420.4460661728</v>
      </c>
      <c r="V109" s="788"/>
      <c r="W109" s="2035"/>
      <c r="X109" s="785"/>
      <c r="Y109" s="712"/>
      <c r="Z109" s="712"/>
      <c r="AA109" s="712"/>
      <c r="AB109" s="712"/>
      <c r="AC109" s="712"/>
      <c r="AD109" s="712"/>
      <c r="AE109" s="712"/>
      <c r="AF109" s="712"/>
      <c r="AG109" s="712"/>
      <c r="AH109" s="712"/>
      <c r="AI109" s="712"/>
      <c r="AJ109" s="712"/>
      <c r="AK109" s="712"/>
      <c r="AL109" s="712"/>
      <c r="AM109" s="712"/>
      <c r="AN109" s="712"/>
      <c r="AO109" s="712"/>
      <c r="AP109" s="712"/>
      <c r="AQ109" s="712"/>
      <c r="AR109" s="712"/>
      <c r="AS109" s="2036"/>
      <c r="AT109" s="2035"/>
      <c r="AU109" s="785"/>
      <c r="AV109" s="712"/>
      <c r="AW109" s="712"/>
      <c r="AX109" s="712"/>
      <c r="AY109" s="712"/>
      <c r="AZ109" s="712"/>
      <c r="BA109" s="712"/>
      <c r="BB109" s="712"/>
      <c r="BC109" s="712"/>
      <c r="BD109" s="712"/>
      <c r="BE109" s="712"/>
      <c r="BF109" s="712"/>
      <c r="BG109" s="712"/>
      <c r="BH109" s="712"/>
      <c r="BI109" s="712"/>
      <c r="BJ109" s="712"/>
      <c r="BK109" s="712"/>
      <c r="BL109" s="712"/>
      <c r="BM109" s="712"/>
      <c r="BN109" s="712"/>
      <c r="BO109" s="712"/>
      <c r="BP109" s="2036"/>
      <c r="BQ109" s="2035"/>
      <c r="BR109" s="785"/>
      <c r="BS109" s="712"/>
      <c r="BT109" s="712"/>
      <c r="BU109" s="712"/>
      <c r="BV109" s="712"/>
      <c r="BW109" s="712"/>
      <c r="BX109" s="712"/>
      <c r="BY109" s="712"/>
      <c r="BZ109" s="712"/>
      <c r="CA109" s="712"/>
      <c r="CB109" s="712"/>
      <c r="CC109" s="712"/>
      <c r="CD109" s="712"/>
      <c r="CE109" s="712"/>
      <c r="CF109" s="712"/>
      <c r="CG109" s="712"/>
      <c r="CH109" s="712"/>
      <c r="CI109" s="712"/>
      <c r="CJ109" s="712"/>
      <c r="CK109" s="712"/>
      <c r="CL109" s="712"/>
      <c r="CM109" s="2036"/>
      <c r="CN109" s="2035"/>
      <c r="CO109" s="785"/>
      <c r="CP109" s="712"/>
      <c r="CQ109" s="712"/>
      <c r="CR109" s="712"/>
      <c r="CS109" s="712"/>
      <c r="CT109" s="712"/>
      <c r="CU109" s="712"/>
      <c r="CV109" s="712"/>
      <c r="CW109" s="712"/>
      <c r="CX109" s="712"/>
      <c r="CY109" s="712"/>
      <c r="CZ109" s="712"/>
      <c r="DA109" s="712"/>
      <c r="DB109" s="712"/>
      <c r="DC109" s="712"/>
      <c r="DD109" s="712"/>
      <c r="DE109" s="712"/>
      <c r="DF109" s="712"/>
      <c r="DG109" s="712"/>
      <c r="DH109" s="712"/>
      <c r="DI109" s="712"/>
      <c r="DJ109" s="2036"/>
      <c r="DK109" s="2035"/>
      <c r="DL109" s="785"/>
      <c r="DM109" s="712"/>
      <c r="DN109" s="712"/>
      <c r="DO109" s="712"/>
      <c r="DP109" s="712"/>
      <c r="DQ109" s="712"/>
      <c r="DR109" s="712"/>
      <c r="DS109" s="712"/>
      <c r="DT109" s="712"/>
      <c r="DU109" s="712"/>
      <c r="DV109" s="712"/>
      <c r="DW109" s="712"/>
      <c r="DX109" s="712"/>
      <c r="DY109" s="712"/>
      <c r="DZ109" s="712"/>
      <c r="EA109" s="712"/>
      <c r="EB109" s="712"/>
      <c r="EC109" s="712"/>
      <c r="ED109" s="712"/>
      <c r="EE109" s="712"/>
      <c r="EF109" s="712"/>
      <c r="EG109" s="2036"/>
      <c r="EH109" s="2035"/>
      <c r="EI109" s="785"/>
      <c r="EJ109" s="712"/>
      <c r="EK109" s="712"/>
      <c r="EL109" s="712"/>
      <c r="EM109" s="712"/>
      <c r="EN109" s="712"/>
      <c r="EO109" s="712"/>
      <c r="EP109" s="712"/>
      <c r="EQ109" s="712"/>
      <c r="ER109" s="712"/>
      <c r="ES109" s="712"/>
      <c r="ET109" s="712"/>
      <c r="EU109" s="712"/>
      <c r="EV109" s="712"/>
      <c r="EW109" s="712"/>
      <c r="EX109" s="712"/>
      <c r="EY109" s="712"/>
      <c r="EZ109" s="712"/>
      <c r="FA109" s="712"/>
      <c r="FB109" s="712"/>
      <c r="FC109" s="712"/>
      <c r="FD109" s="2036"/>
      <c r="FE109" s="2035"/>
      <c r="FF109" s="785"/>
      <c r="FG109" s="712"/>
      <c r="FH109" s="712"/>
      <c r="FI109" s="712"/>
      <c r="FJ109" s="712"/>
      <c r="FK109" s="712"/>
      <c r="FL109" s="712"/>
      <c r="FM109" s="712"/>
      <c r="FN109" s="712"/>
      <c r="FO109" s="712"/>
      <c r="FP109" s="712"/>
      <c r="FQ109" s="712"/>
      <c r="FR109" s="712"/>
      <c r="FS109" s="712"/>
      <c r="FT109" s="712"/>
      <c r="FU109" s="712"/>
      <c r="FV109" s="712"/>
      <c r="FW109" s="712"/>
      <c r="FX109" s="712"/>
      <c r="FY109" s="712"/>
      <c r="FZ109" s="712"/>
      <c r="GA109" s="2036"/>
      <c r="GB109" s="2035"/>
      <c r="GC109" s="785"/>
      <c r="GD109" s="712"/>
      <c r="GE109" s="712"/>
      <c r="GF109" s="712"/>
      <c r="GG109" s="712"/>
      <c r="GH109" s="712"/>
      <c r="GI109" s="712"/>
      <c r="GJ109" s="712"/>
      <c r="GK109" s="712"/>
      <c r="GL109" s="712"/>
      <c r="GM109" s="712"/>
      <c r="GN109" s="712"/>
      <c r="GO109" s="712"/>
      <c r="GP109" s="712"/>
      <c r="GQ109" s="712"/>
      <c r="GR109" s="712"/>
      <c r="GS109" s="712"/>
      <c r="GT109" s="712"/>
      <c r="GU109" s="712"/>
      <c r="GV109" s="712"/>
      <c r="GW109" s="712"/>
      <c r="GX109" s="2036"/>
      <c r="GY109" s="2035"/>
      <c r="GZ109" s="785"/>
      <c r="HA109" s="712"/>
      <c r="HB109" s="712"/>
      <c r="HC109" s="712"/>
      <c r="HD109" s="712"/>
      <c r="HE109" s="712"/>
      <c r="HF109" s="712"/>
      <c r="HG109" s="712"/>
      <c r="HH109" s="712"/>
      <c r="HI109" s="712"/>
      <c r="HJ109" s="712"/>
      <c r="HK109" s="712"/>
      <c r="HL109" s="712"/>
      <c r="HM109" s="712"/>
      <c r="HN109" s="712"/>
      <c r="HO109" s="712"/>
      <c r="HP109" s="712"/>
      <c r="HQ109" s="712"/>
      <c r="HR109" s="712"/>
      <c r="HS109" s="712"/>
      <c r="HT109" s="712"/>
      <c r="HU109" s="2036"/>
      <c r="HV109" s="2035"/>
      <c r="HW109" s="785"/>
      <c r="HX109" s="712"/>
      <c r="HY109" s="712"/>
      <c r="HZ109" s="712"/>
      <c r="IA109" s="712"/>
      <c r="IB109" s="712"/>
      <c r="IC109" s="712"/>
      <c r="ID109" s="712"/>
      <c r="IE109" s="712"/>
      <c r="IF109" s="712"/>
      <c r="IG109" s="712"/>
      <c r="IH109" s="712"/>
      <c r="II109" s="712"/>
      <c r="IJ109" s="712"/>
      <c r="IK109" s="712"/>
      <c r="IL109" s="712"/>
      <c r="IM109" s="712"/>
      <c r="IN109" s="712"/>
      <c r="IO109" s="712"/>
      <c r="IP109" s="712"/>
      <c r="IQ109" s="712"/>
      <c r="IR109" s="2036"/>
      <c r="IS109" s="2035"/>
      <c r="IT109" s="785"/>
    </row>
    <row r="110" spans="1:254" ht="12.75" customHeight="1" x14ac:dyDescent="0.2">
      <c r="A110" s="2026" t="s">
        <v>1103</v>
      </c>
      <c r="B110" s="2029" t="s">
        <v>3771</v>
      </c>
      <c r="C110" s="1815" t="s">
        <v>3986</v>
      </c>
      <c r="D110" s="362">
        <v>4416342.9235299993</v>
      </c>
      <c r="E110" s="362">
        <v>775087.04260000028</v>
      </c>
      <c r="F110" s="362">
        <v>183450.92192000002</v>
      </c>
      <c r="G110" s="362">
        <v>335992.36022077181</v>
      </c>
      <c r="H110" s="362">
        <v>168233.91784000001</v>
      </c>
      <c r="I110" s="362">
        <v>0</v>
      </c>
      <c r="J110" s="362">
        <v>0</v>
      </c>
      <c r="K110" s="362">
        <v>0</v>
      </c>
      <c r="L110" s="362">
        <v>1249618.9826500001</v>
      </c>
      <c r="M110" s="362">
        <v>976243.38694000023</v>
      </c>
      <c r="N110" s="362">
        <v>0</v>
      </c>
      <c r="O110" s="362">
        <v>0</v>
      </c>
      <c r="P110" s="362">
        <v>0</v>
      </c>
      <c r="Q110" s="362">
        <v>0</v>
      </c>
      <c r="R110" s="362">
        <v>50006.849570000035</v>
      </c>
      <c r="S110" s="362">
        <v>7768.21</v>
      </c>
      <c r="T110" s="362">
        <v>0</v>
      </c>
      <c r="U110" s="362">
        <v>8162744.5952707725</v>
      </c>
      <c r="V110" s="1207"/>
      <c r="W110" s="2034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2036"/>
      <c r="AT110" s="2034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2036"/>
      <c r="BQ110" s="2034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2036"/>
      <c r="CN110" s="2034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2036"/>
      <c r="DK110" s="2034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  <c r="DZ110" s="368"/>
      <c r="EA110" s="368"/>
      <c r="EB110" s="368"/>
      <c r="EC110" s="368"/>
      <c r="ED110" s="368"/>
      <c r="EE110" s="368"/>
      <c r="EF110" s="368"/>
      <c r="EG110" s="2036"/>
      <c r="EH110" s="2034"/>
      <c r="EJ110" s="368"/>
      <c r="EK110" s="368"/>
      <c r="EL110" s="368"/>
      <c r="EM110" s="368"/>
      <c r="EN110" s="368"/>
      <c r="EO110" s="368"/>
      <c r="EP110" s="368"/>
      <c r="EQ110" s="368"/>
      <c r="ER110" s="368"/>
      <c r="ES110" s="368"/>
      <c r="ET110" s="368"/>
      <c r="EU110" s="368"/>
      <c r="EV110" s="368"/>
      <c r="EW110" s="368"/>
      <c r="EX110" s="368"/>
      <c r="EY110" s="368"/>
      <c r="EZ110" s="368"/>
      <c r="FA110" s="368"/>
      <c r="FB110" s="368"/>
      <c r="FC110" s="368"/>
      <c r="FD110" s="2036"/>
      <c r="FE110" s="2034"/>
      <c r="FG110" s="368"/>
      <c r="FH110" s="368"/>
      <c r="FI110" s="368"/>
      <c r="FJ110" s="368"/>
      <c r="FK110" s="368"/>
      <c r="FL110" s="368"/>
      <c r="FM110" s="368"/>
      <c r="FN110" s="368"/>
      <c r="FO110" s="368"/>
      <c r="FP110" s="368"/>
      <c r="FQ110" s="368"/>
      <c r="FR110" s="368"/>
      <c r="FS110" s="368"/>
      <c r="FT110" s="368"/>
      <c r="FU110" s="368"/>
      <c r="FV110" s="368"/>
      <c r="FW110" s="368"/>
      <c r="FX110" s="368"/>
      <c r="FY110" s="368"/>
      <c r="FZ110" s="368"/>
      <c r="GA110" s="2036"/>
      <c r="GB110" s="2034"/>
      <c r="GD110" s="368"/>
      <c r="GE110" s="368"/>
      <c r="GF110" s="368"/>
      <c r="GG110" s="368"/>
      <c r="GH110" s="368"/>
      <c r="GI110" s="368"/>
      <c r="GJ110" s="368"/>
      <c r="GK110" s="368"/>
      <c r="GL110" s="368"/>
      <c r="GM110" s="368"/>
      <c r="GN110" s="368"/>
      <c r="GO110" s="368"/>
      <c r="GP110" s="368"/>
      <c r="GQ110" s="368"/>
      <c r="GR110" s="368"/>
      <c r="GS110" s="368"/>
      <c r="GT110" s="368"/>
      <c r="GU110" s="368"/>
      <c r="GV110" s="368"/>
      <c r="GW110" s="368"/>
      <c r="GX110" s="2036"/>
      <c r="GY110" s="2034"/>
      <c r="HA110" s="368"/>
      <c r="HB110" s="368"/>
      <c r="HC110" s="368"/>
      <c r="HD110" s="368"/>
      <c r="HE110" s="368"/>
      <c r="HF110" s="368"/>
      <c r="HG110" s="368"/>
      <c r="HH110" s="368"/>
      <c r="HI110" s="368"/>
      <c r="HJ110" s="368"/>
      <c r="HK110" s="368"/>
      <c r="HL110" s="368"/>
      <c r="HM110" s="368"/>
      <c r="HN110" s="368"/>
      <c r="HO110" s="368"/>
      <c r="HP110" s="368"/>
      <c r="HQ110" s="368"/>
      <c r="HR110" s="368"/>
      <c r="HS110" s="368"/>
      <c r="HT110" s="368"/>
      <c r="HU110" s="2036"/>
      <c r="HV110" s="2034"/>
      <c r="HX110" s="368"/>
      <c r="HY110" s="368"/>
      <c r="HZ110" s="368"/>
      <c r="IA110" s="368"/>
      <c r="IB110" s="368"/>
      <c r="IC110" s="368"/>
      <c r="ID110" s="368"/>
      <c r="IE110" s="368"/>
      <c r="IF110" s="368"/>
      <c r="IG110" s="368"/>
      <c r="IH110" s="368"/>
      <c r="II110" s="368"/>
      <c r="IJ110" s="368"/>
      <c r="IK110" s="368"/>
      <c r="IL110" s="368"/>
      <c r="IM110" s="368"/>
      <c r="IN110" s="368"/>
      <c r="IO110" s="368"/>
      <c r="IP110" s="368"/>
      <c r="IQ110" s="368"/>
      <c r="IR110" s="2036"/>
      <c r="IS110" s="2034"/>
    </row>
    <row r="111" spans="1:254" x14ac:dyDescent="0.2">
      <c r="A111" s="2027"/>
      <c r="B111" s="2030"/>
      <c r="C111" s="1206" t="s">
        <v>3987</v>
      </c>
      <c r="D111" s="366">
        <v>18455573.035139993</v>
      </c>
      <c r="E111" s="366">
        <v>1382129.1118600003</v>
      </c>
      <c r="F111" s="366">
        <v>291236.50412</v>
      </c>
      <c r="G111" s="366">
        <v>384029.78502041416</v>
      </c>
      <c r="H111" s="366">
        <v>230606.81484000001</v>
      </c>
      <c r="I111" s="366">
        <v>0</v>
      </c>
      <c r="J111" s="366">
        <v>0</v>
      </c>
      <c r="K111" s="366">
        <v>0</v>
      </c>
      <c r="L111" s="366">
        <v>2680839.9622900011</v>
      </c>
      <c r="M111" s="366">
        <v>2104466.2751400014</v>
      </c>
      <c r="N111" s="366">
        <v>0</v>
      </c>
      <c r="O111" s="366">
        <v>0</v>
      </c>
      <c r="P111" s="366">
        <v>0</v>
      </c>
      <c r="Q111" s="366">
        <v>0</v>
      </c>
      <c r="R111" s="366">
        <v>212339.31503999996</v>
      </c>
      <c r="S111" s="366">
        <v>10688.09204</v>
      </c>
      <c r="T111" s="366">
        <v>0</v>
      </c>
      <c r="U111" s="366">
        <v>25751908.895490408</v>
      </c>
      <c r="V111" s="1207"/>
      <c r="W111" s="2035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2036"/>
      <c r="AT111" s="2035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2036"/>
      <c r="BQ111" s="2035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2036"/>
      <c r="CN111" s="2035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2036"/>
      <c r="DK111" s="2035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  <c r="DZ111" s="368"/>
      <c r="EA111" s="368"/>
      <c r="EB111" s="368"/>
      <c r="EC111" s="368"/>
      <c r="ED111" s="368"/>
      <c r="EE111" s="368"/>
      <c r="EF111" s="368"/>
      <c r="EG111" s="2036"/>
      <c r="EH111" s="2035"/>
      <c r="EJ111" s="368"/>
      <c r="EK111" s="368"/>
      <c r="EL111" s="368"/>
      <c r="EM111" s="368"/>
      <c r="EN111" s="368"/>
      <c r="EO111" s="368"/>
      <c r="EP111" s="368"/>
      <c r="EQ111" s="368"/>
      <c r="ER111" s="368"/>
      <c r="ES111" s="368"/>
      <c r="ET111" s="368"/>
      <c r="EU111" s="368"/>
      <c r="EV111" s="368"/>
      <c r="EW111" s="368"/>
      <c r="EX111" s="368"/>
      <c r="EY111" s="368"/>
      <c r="EZ111" s="368"/>
      <c r="FA111" s="368"/>
      <c r="FB111" s="368"/>
      <c r="FC111" s="368"/>
      <c r="FD111" s="2036"/>
      <c r="FE111" s="2035"/>
      <c r="FG111" s="368"/>
      <c r="FH111" s="368"/>
      <c r="FI111" s="368"/>
      <c r="FJ111" s="368"/>
      <c r="FK111" s="368"/>
      <c r="FL111" s="368"/>
      <c r="FM111" s="368"/>
      <c r="FN111" s="368"/>
      <c r="FO111" s="368"/>
      <c r="FP111" s="368"/>
      <c r="FQ111" s="368"/>
      <c r="FR111" s="368"/>
      <c r="FS111" s="368"/>
      <c r="FT111" s="368"/>
      <c r="FU111" s="368"/>
      <c r="FV111" s="368"/>
      <c r="FW111" s="368"/>
      <c r="FX111" s="368"/>
      <c r="FY111" s="368"/>
      <c r="FZ111" s="368"/>
      <c r="GA111" s="2036"/>
      <c r="GB111" s="2035"/>
      <c r="GD111" s="368"/>
      <c r="GE111" s="368"/>
      <c r="GF111" s="368"/>
      <c r="GG111" s="368"/>
      <c r="GH111" s="368"/>
      <c r="GI111" s="368"/>
      <c r="GJ111" s="368"/>
      <c r="GK111" s="368"/>
      <c r="GL111" s="368"/>
      <c r="GM111" s="368"/>
      <c r="GN111" s="368"/>
      <c r="GO111" s="368"/>
      <c r="GP111" s="368"/>
      <c r="GQ111" s="368"/>
      <c r="GR111" s="368"/>
      <c r="GS111" s="368"/>
      <c r="GT111" s="368"/>
      <c r="GU111" s="368"/>
      <c r="GV111" s="368"/>
      <c r="GW111" s="368"/>
      <c r="GX111" s="2036"/>
      <c r="GY111" s="2035"/>
      <c r="HA111" s="368"/>
      <c r="HB111" s="368"/>
      <c r="HC111" s="368"/>
      <c r="HD111" s="368"/>
      <c r="HE111" s="368"/>
      <c r="HF111" s="368"/>
      <c r="HG111" s="368"/>
      <c r="HH111" s="368"/>
      <c r="HI111" s="368"/>
      <c r="HJ111" s="368"/>
      <c r="HK111" s="368"/>
      <c r="HL111" s="368"/>
      <c r="HM111" s="368"/>
      <c r="HN111" s="368"/>
      <c r="HO111" s="368"/>
      <c r="HP111" s="368"/>
      <c r="HQ111" s="368"/>
      <c r="HR111" s="368"/>
      <c r="HS111" s="368"/>
      <c r="HT111" s="368"/>
      <c r="HU111" s="2036"/>
      <c r="HV111" s="2035"/>
      <c r="HX111" s="368"/>
      <c r="HY111" s="368"/>
      <c r="HZ111" s="368"/>
      <c r="IA111" s="368"/>
      <c r="IB111" s="368"/>
      <c r="IC111" s="368"/>
      <c r="ID111" s="368"/>
      <c r="IE111" s="368"/>
      <c r="IF111" s="368"/>
      <c r="IG111" s="368"/>
      <c r="IH111" s="368"/>
      <c r="II111" s="368"/>
      <c r="IJ111" s="368"/>
      <c r="IK111" s="368"/>
      <c r="IL111" s="368"/>
      <c r="IM111" s="368"/>
      <c r="IN111" s="368"/>
      <c r="IO111" s="368"/>
      <c r="IP111" s="368"/>
      <c r="IQ111" s="368"/>
      <c r="IR111" s="2036"/>
      <c r="IS111" s="2035"/>
    </row>
    <row r="112" spans="1:254" x14ac:dyDescent="0.2">
      <c r="A112" s="2027"/>
      <c r="B112" s="2031"/>
      <c r="C112" s="1816" t="s">
        <v>1489</v>
      </c>
      <c r="D112" s="1090">
        <v>22871915.95866999</v>
      </c>
      <c r="E112" s="1090">
        <v>2157216.1544600008</v>
      </c>
      <c r="F112" s="1090">
        <v>474687.42604000005</v>
      </c>
      <c r="G112" s="1090">
        <v>720022.14524118602</v>
      </c>
      <c r="H112" s="1090">
        <v>398840.73268000002</v>
      </c>
      <c r="I112" s="1090">
        <v>0</v>
      </c>
      <c r="J112" s="1090">
        <v>0</v>
      </c>
      <c r="K112" s="1090">
        <v>0</v>
      </c>
      <c r="L112" s="1090">
        <v>3930458.9449400012</v>
      </c>
      <c r="M112" s="1090">
        <v>3080709.6620800016</v>
      </c>
      <c r="N112" s="1090">
        <v>0</v>
      </c>
      <c r="O112" s="1090">
        <v>0</v>
      </c>
      <c r="P112" s="1090">
        <v>0</v>
      </c>
      <c r="Q112" s="1090">
        <v>0</v>
      </c>
      <c r="R112" s="1090">
        <v>262346.16460999998</v>
      </c>
      <c r="S112" s="1090">
        <v>18456.302039999999</v>
      </c>
      <c r="T112" s="1090">
        <v>0</v>
      </c>
      <c r="U112" s="1090">
        <v>33914653.490761183</v>
      </c>
      <c r="V112" s="1207"/>
      <c r="W112" s="2035"/>
      <c r="X112" s="785"/>
      <c r="Y112" s="712"/>
      <c r="Z112" s="712"/>
      <c r="AA112" s="712"/>
      <c r="AB112" s="712"/>
      <c r="AC112" s="712"/>
      <c r="AD112" s="712"/>
      <c r="AE112" s="712"/>
      <c r="AF112" s="712"/>
      <c r="AG112" s="712"/>
      <c r="AH112" s="712"/>
      <c r="AI112" s="712"/>
      <c r="AJ112" s="712"/>
      <c r="AK112" s="712"/>
      <c r="AL112" s="712"/>
      <c r="AM112" s="712"/>
      <c r="AN112" s="712"/>
      <c r="AO112" s="712"/>
      <c r="AP112" s="712"/>
      <c r="AQ112" s="712"/>
      <c r="AR112" s="712"/>
      <c r="AS112" s="2036"/>
      <c r="AT112" s="2035"/>
      <c r="AU112" s="785"/>
      <c r="AV112" s="712"/>
      <c r="AW112" s="712"/>
      <c r="AX112" s="712"/>
      <c r="AY112" s="712"/>
      <c r="AZ112" s="712"/>
      <c r="BA112" s="712"/>
      <c r="BB112" s="712"/>
      <c r="BC112" s="712"/>
      <c r="BD112" s="712"/>
      <c r="BE112" s="712"/>
      <c r="BF112" s="712"/>
      <c r="BG112" s="712"/>
      <c r="BH112" s="712"/>
      <c r="BI112" s="712"/>
      <c r="BJ112" s="712"/>
      <c r="BK112" s="712"/>
      <c r="BL112" s="712"/>
      <c r="BM112" s="712"/>
      <c r="BN112" s="712"/>
      <c r="BO112" s="712"/>
      <c r="BP112" s="2036"/>
      <c r="BQ112" s="2035"/>
      <c r="BR112" s="785"/>
      <c r="BS112" s="712"/>
      <c r="BT112" s="712"/>
      <c r="BU112" s="712"/>
      <c r="BV112" s="712"/>
      <c r="BW112" s="712"/>
      <c r="BX112" s="712"/>
      <c r="BY112" s="712"/>
      <c r="BZ112" s="712"/>
      <c r="CA112" s="712"/>
      <c r="CB112" s="712"/>
      <c r="CC112" s="712"/>
      <c r="CD112" s="712"/>
      <c r="CE112" s="712"/>
      <c r="CF112" s="712"/>
      <c r="CG112" s="712"/>
      <c r="CH112" s="712"/>
      <c r="CI112" s="712"/>
      <c r="CJ112" s="712"/>
      <c r="CK112" s="712"/>
      <c r="CL112" s="712"/>
      <c r="CM112" s="2036"/>
      <c r="CN112" s="2035"/>
      <c r="CO112" s="785"/>
      <c r="CP112" s="712"/>
      <c r="CQ112" s="712"/>
      <c r="CR112" s="712"/>
      <c r="CS112" s="712"/>
      <c r="CT112" s="712"/>
      <c r="CU112" s="712"/>
      <c r="CV112" s="712"/>
      <c r="CW112" s="712"/>
      <c r="CX112" s="712"/>
      <c r="CY112" s="712"/>
      <c r="CZ112" s="712"/>
      <c r="DA112" s="712"/>
      <c r="DB112" s="712"/>
      <c r="DC112" s="712"/>
      <c r="DD112" s="712"/>
      <c r="DE112" s="712"/>
      <c r="DF112" s="712"/>
      <c r="DG112" s="712"/>
      <c r="DH112" s="712"/>
      <c r="DI112" s="712"/>
      <c r="DJ112" s="2036"/>
      <c r="DK112" s="2035"/>
      <c r="DL112" s="785"/>
      <c r="DM112" s="712"/>
      <c r="DN112" s="712"/>
      <c r="DO112" s="712"/>
      <c r="DP112" s="712"/>
      <c r="DQ112" s="712"/>
      <c r="DR112" s="712"/>
      <c r="DS112" s="712"/>
      <c r="DT112" s="712"/>
      <c r="DU112" s="712"/>
      <c r="DV112" s="712"/>
      <c r="DW112" s="712"/>
      <c r="DX112" s="712"/>
      <c r="DY112" s="712"/>
      <c r="DZ112" s="712"/>
      <c r="EA112" s="712"/>
      <c r="EB112" s="712"/>
      <c r="EC112" s="712"/>
      <c r="ED112" s="712"/>
      <c r="EE112" s="712"/>
      <c r="EF112" s="712"/>
      <c r="EG112" s="2036"/>
      <c r="EH112" s="2035"/>
      <c r="EI112" s="785"/>
      <c r="EJ112" s="712"/>
      <c r="EK112" s="712"/>
      <c r="EL112" s="712"/>
      <c r="EM112" s="712"/>
      <c r="EN112" s="712"/>
      <c r="EO112" s="712"/>
      <c r="EP112" s="712"/>
      <c r="EQ112" s="712"/>
      <c r="ER112" s="712"/>
      <c r="ES112" s="712"/>
      <c r="ET112" s="712"/>
      <c r="EU112" s="712"/>
      <c r="EV112" s="712"/>
      <c r="EW112" s="712"/>
      <c r="EX112" s="712"/>
      <c r="EY112" s="712"/>
      <c r="EZ112" s="712"/>
      <c r="FA112" s="712"/>
      <c r="FB112" s="712"/>
      <c r="FC112" s="712"/>
      <c r="FD112" s="2036"/>
      <c r="FE112" s="2035"/>
      <c r="FF112" s="785"/>
      <c r="FG112" s="712"/>
      <c r="FH112" s="712"/>
      <c r="FI112" s="712"/>
      <c r="FJ112" s="712"/>
      <c r="FK112" s="712"/>
      <c r="FL112" s="712"/>
      <c r="FM112" s="712"/>
      <c r="FN112" s="712"/>
      <c r="FO112" s="712"/>
      <c r="FP112" s="712"/>
      <c r="FQ112" s="712"/>
      <c r="FR112" s="712"/>
      <c r="FS112" s="712"/>
      <c r="FT112" s="712"/>
      <c r="FU112" s="712"/>
      <c r="FV112" s="712"/>
      <c r="FW112" s="712"/>
      <c r="FX112" s="712"/>
      <c r="FY112" s="712"/>
      <c r="FZ112" s="712"/>
      <c r="GA112" s="2036"/>
      <c r="GB112" s="2035"/>
      <c r="GC112" s="785"/>
      <c r="GD112" s="712"/>
      <c r="GE112" s="712"/>
      <c r="GF112" s="712"/>
      <c r="GG112" s="712"/>
      <c r="GH112" s="712"/>
      <c r="GI112" s="712"/>
      <c r="GJ112" s="712"/>
      <c r="GK112" s="712"/>
      <c r="GL112" s="712"/>
      <c r="GM112" s="712"/>
      <c r="GN112" s="712"/>
      <c r="GO112" s="712"/>
      <c r="GP112" s="712"/>
      <c r="GQ112" s="712"/>
      <c r="GR112" s="712"/>
      <c r="GS112" s="712"/>
      <c r="GT112" s="712"/>
      <c r="GU112" s="712"/>
      <c r="GV112" s="712"/>
      <c r="GW112" s="712"/>
      <c r="GX112" s="2036"/>
      <c r="GY112" s="2035"/>
      <c r="GZ112" s="785"/>
      <c r="HA112" s="712"/>
      <c r="HB112" s="712"/>
      <c r="HC112" s="712"/>
      <c r="HD112" s="712"/>
      <c r="HE112" s="712"/>
      <c r="HF112" s="712"/>
      <c r="HG112" s="712"/>
      <c r="HH112" s="712"/>
      <c r="HI112" s="712"/>
      <c r="HJ112" s="712"/>
      <c r="HK112" s="712"/>
      <c r="HL112" s="712"/>
      <c r="HM112" s="712"/>
      <c r="HN112" s="712"/>
      <c r="HO112" s="712"/>
      <c r="HP112" s="712"/>
      <c r="HQ112" s="712"/>
      <c r="HR112" s="712"/>
      <c r="HS112" s="712"/>
      <c r="HT112" s="712"/>
      <c r="HU112" s="2036"/>
      <c r="HV112" s="2035"/>
      <c r="HW112" s="785"/>
      <c r="HX112" s="712"/>
      <c r="HY112" s="712"/>
      <c r="HZ112" s="712"/>
      <c r="IA112" s="712"/>
      <c r="IB112" s="712"/>
      <c r="IC112" s="712"/>
      <c r="ID112" s="712"/>
      <c r="IE112" s="712"/>
      <c r="IF112" s="712"/>
      <c r="IG112" s="712"/>
      <c r="IH112" s="712"/>
      <c r="II112" s="712"/>
      <c r="IJ112" s="712"/>
      <c r="IK112" s="712"/>
      <c r="IL112" s="712"/>
      <c r="IM112" s="712"/>
      <c r="IN112" s="712"/>
      <c r="IO112" s="712"/>
      <c r="IP112" s="712"/>
      <c r="IQ112" s="712"/>
      <c r="IR112" s="2036"/>
      <c r="IS112" s="2035"/>
      <c r="IT112" s="785"/>
    </row>
    <row r="113" spans="1:254" ht="12.75" customHeight="1" x14ac:dyDescent="0.2">
      <c r="A113" s="2027"/>
      <c r="B113" s="2032" t="s">
        <v>70</v>
      </c>
      <c r="C113" s="1206" t="s">
        <v>3988</v>
      </c>
      <c r="D113" s="366">
        <v>6361032.911820001</v>
      </c>
      <c r="E113" s="366">
        <v>47544.337909999995</v>
      </c>
      <c r="F113" s="366">
        <v>8529.7870000000003</v>
      </c>
      <c r="G113" s="366">
        <v>415508.91435753187</v>
      </c>
      <c r="H113" s="366">
        <v>1561.98848</v>
      </c>
      <c r="I113" s="366">
        <v>0</v>
      </c>
      <c r="J113" s="366">
        <v>0</v>
      </c>
      <c r="K113" s="366">
        <v>0</v>
      </c>
      <c r="L113" s="366">
        <v>111188.60533000002</v>
      </c>
      <c r="M113" s="366">
        <v>100441.44101000002</v>
      </c>
      <c r="N113" s="366">
        <v>0</v>
      </c>
      <c r="O113" s="366">
        <v>0</v>
      </c>
      <c r="P113" s="366">
        <v>0</v>
      </c>
      <c r="Q113" s="366">
        <v>0</v>
      </c>
      <c r="R113" s="366">
        <v>16948.35387000001</v>
      </c>
      <c r="S113" s="366">
        <v>100</v>
      </c>
      <c r="T113" s="366">
        <v>0</v>
      </c>
      <c r="U113" s="366">
        <v>7062856.339777532</v>
      </c>
      <c r="V113" s="1207"/>
      <c r="W113" s="2034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/>
      <c r="AP113" s="368"/>
      <c r="AQ113" s="368"/>
      <c r="AR113" s="368"/>
      <c r="AS113" s="2036"/>
      <c r="AT113" s="2034"/>
      <c r="AV113" s="368"/>
      <c r="AW113" s="368"/>
      <c r="AX113" s="368"/>
      <c r="AY113" s="368"/>
      <c r="AZ113" s="368"/>
      <c r="BA113" s="368"/>
      <c r="BB113" s="368"/>
      <c r="BC113" s="368"/>
      <c r="BD113" s="368"/>
      <c r="BE113" s="368"/>
      <c r="BF113" s="368"/>
      <c r="BG113" s="368"/>
      <c r="BH113" s="368"/>
      <c r="BI113" s="368"/>
      <c r="BJ113" s="368"/>
      <c r="BK113" s="368"/>
      <c r="BL113" s="368"/>
      <c r="BM113" s="368"/>
      <c r="BN113" s="368"/>
      <c r="BO113" s="368"/>
      <c r="BP113" s="2036"/>
      <c r="BQ113" s="2034"/>
      <c r="BS113" s="368"/>
      <c r="BT113" s="368"/>
      <c r="BU113" s="368"/>
      <c r="BV113" s="368"/>
      <c r="BW113" s="368"/>
      <c r="BX113" s="368"/>
      <c r="BY113" s="368"/>
      <c r="BZ113" s="368"/>
      <c r="CA113" s="368"/>
      <c r="CB113" s="368"/>
      <c r="CC113" s="368"/>
      <c r="CD113" s="368"/>
      <c r="CE113" s="368"/>
      <c r="CF113" s="368"/>
      <c r="CG113" s="368"/>
      <c r="CH113" s="368"/>
      <c r="CI113" s="368"/>
      <c r="CJ113" s="368"/>
      <c r="CK113" s="368"/>
      <c r="CL113" s="368"/>
      <c r="CM113" s="2036"/>
      <c r="CN113" s="2034"/>
      <c r="CP113" s="368"/>
      <c r="CQ113" s="368"/>
      <c r="CR113" s="368"/>
      <c r="CS113" s="368"/>
      <c r="CT113" s="368"/>
      <c r="CU113" s="368"/>
      <c r="CV113" s="368"/>
      <c r="CW113" s="368"/>
      <c r="CX113" s="368"/>
      <c r="CY113" s="368"/>
      <c r="CZ113" s="368"/>
      <c r="DA113" s="368"/>
      <c r="DB113" s="368"/>
      <c r="DC113" s="368"/>
      <c r="DD113" s="368"/>
      <c r="DE113" s="368"/>
      <c r="DF113" s="368"/>
      <c r="DG113" s="368"/>
      <c r="DH113" s="368"/>
      <c r="DI113" s="368"/>
      <c r="DJ113" s="2036"/>
      <c r="DK113" s="2034"/>
      <c r="DM113" s="368"/>
      <c r="DN113" s="368"/>
      <c r="DO113" s="368"/>
      <c r="DP113" s="368"/>
      <c r="DQ113" s="368"/>
      <c r="DR113" s="368"/>
      <c r="DS113" s="368"/>
      <c r="DT113" s="368"/>
      <c r="DU113" s="368"/>
      <c r="DV113" s="368"/>
      <c r="DW113" s="368"/>
      <c r="DX113" s="368"/>
      <c r="DY113" s="368"/>
      <c r="DZ113" s="368"/>
      <c r="EA113" s="368"/>
      <c r="EB113" s="368"/>
      <c r="EC113" s="368"/>
      <c r="ED113" s="368"/>
      <c r="EE113" s="368"/>
      <c r="EF113" s="368"/>
      <c r="EG113" s="2036"/>
      <c r="EH113" s="2034"/>
      <c r="EJ113" s="368"/>
      <c r="EK113" s="368"/>
      <c r="EL113" s="368"/>
      <c r="EM113" s="368"/>
      <c r="EN113" s="368"/>
      <c r="EO113" s="368"/>
      <c r="EP113" s="368"/>
      <c r="EQ113" s="368"/>
      <c r="ER113" s="368"/>
      <c r="ES113" s="368"/>
      <c r="ET113" s="368"/>
      <c r="EU113" s="368"/>
      <c r="EV113" s="368"/>
      <c r="EW113" s="368"/>
      <c r="EX113" s="368"/>
      <c r="EY113" s="368"/>
      <c r="EZ113" s="368"/>
      <c r="FA113" s="368"/>
      <c r="FB113" s="368"/>
      <c r="FC113" s="368"/>
      <c r="FD113" s="2036"/>
      <c r="FE113" s="2034"/>
      <c r="FG113" s="368"/>
      <c r="FH113" s="368"/>
      <c r="FI113" s="368"/>
      <c r="FJ113" s="368"/>
      <c r="FK113" s="368"/>
      <c r="FL113" s="368"/>
      <c r="FM113" s="368"/>
      <c r="FN113" s="368"/>
      <c r="FO113" s="368"/>
      <c r="FP113" s="368"/>
      <c r="FQ113" s="368"/>
      <c r="FR113" s="368"/>
      <c r="FS113" s="368"/>
      <c r="FT113" s="368"/>
      <c r="FU113" s="368"/>
      <c r="FV113" s="368"/>
      <c r="FW113" s="368"/>
      <c r="FX113" s="368"/>
      <c r="FY113" s="368"/>
      <c r="FZ113" s="368"/>
      <c r="GA113" s="2036"/>
      <c r="GB113" s="2034"/>
      <c r="GD113" s="368"/>
      <c r="GE113" s="368"/>
      <c r="GF113" s="368"/>
      <c r="GG113" s="368"/>
      <c r="GH113" s="368"/>
      <c r="GI113" s="368"/>
      <c r="GJ113" s="368"/>
      <c r="GK113" s="368"/>
      <c r="GL113" s="368"/>
      <c r="GM113" s="368"/>
      <c r="GN113" s="368"/>
      <c r="GO113" s="368"/>
      <c r="GP113" s="368"/>
      <c r="GQ113" s="368"/>
      <c r="GR113" s="368"/>
      <c r="GS113" s="368"/>
      <c r="GT113" s="368"/>
      <c r="GU113" s="368"/>
      <c r="GV113" s="368"/>
      <c r="GW113" s="368"/>
      <c r="GX113" s="2036"/>
      <c r="GY113" s="2034"/>
      <c r="HA113" s="368"/>
      <c r="HB113" s="368"/>
      <c r="HC113" s="368"/>
      <c r="HD113" s="368"/>
      <c r="HE113" s="368"/>
      <c r="HF113" s="368"/>
      <c r="HG113" s="368"/>
      <c r="HH113" s="368"/>
      <c r="HI113" s="368"/>
      <c r="HJ113" s="368"/>
      <c r="HK113" s="368"/>
      <c r="HL113" s="368"/>
      <c r="HM113" s="368"/>
      <c r="HN113" s="368"/>
      <c r="HO113" s="368"/>
      <c r="HP113" s="368"/>
      <c r="HQ113" s="368"/>
      <c r="HR113" s="368"/>
      <c r="HS113" s="368"/>
      <c r="HT113" s="368"/>
      <c r="HU113" s="2036"/>
      <c r="HV113" s="2034"/>
      <c r="HX113" s="368"/>
      <c r="HY113" s="368"/>
      <c r="HZ113" s="368"/>
      <c r="IA113" s="368"/>
      <c r="IB113" s="368"/>
      <c r="IC113" s="368"/>
      <c r="ID113" s="368"/>
      <c r="IE113" s="368"/>
      <c r="IF113" s="368"/>
      <c r="IG113" s="368"/>
      <c r="IH113" s="368"/>
      <c r="II113" s="368"/>
      <c r="IJ113" s="368"/>
      <c r="IK113" s="368"/>
      <c r="IL113" s="368"/>
      <c r="IM113" s="368"/>
      <c r="IN113" s="368"/>
      <c r="IO113" s="368"/>
      <c r="IP113" s="368"/>
      <c r="IQ113" s="368"/>
      <c r="IR113" s="2036"/>
      <c r="IS113" s="2034"/>
    </row>
    <row r="114" spans="1:254" x14ac:dyDescent="0.2">
      <c r="A114" s="2027"/>
      <c r="B114" s="2030"/>
      <c r="C114" s="1206" t="s">
        <v>3989</v>
      </c>
      <c r="D114" s="366">
        <v>6524986.3996099988</v>
      </c>
      <c r="E114" s="366">
        <v>714281.37780000037</v>
      </c>
      <c r="F114" s="366">
        <v>217397.76704000001</v>
      </c>
      <c r="G114" s="366">
        <v>92112.550655503976</v>
      </c>
      <c r="H114" s="366">
        <v>40380.04105</v>
      </c>
      <c r="I114" s="366">
        <v>0</v>
      </c>
      <c r="J114" s="366">
        <v>0</v>
      </c>
      <c r="K114" s="366">
        <v>0</v>
      </c>
      <c r="L114" s="366">
        <v>1442261.5952400002</v>
      </c>
      <c r="M114" s="366">
        <v>1106432.0798500003</v>
      </c>
      <c r="N114" s="366">
        <v>0</v>
      </c>
      <c r="O114" s="366">
        <v>0</v>
      </c>
      <c r="P114" s="366">
        <v>0</v>
      </c>
      <c r="Q114" s="366">
        <v>0</v>
      </c>
      <c r="R114" s="366">
        <v>112694.56052999994</v>
      </c>
      <c r="S114" s="366">
        <v>7741.63</v>
      </c>
      <c r="T114" s="366">
        <v>0</v>
      </c>
      <c r="U114" s="366">
        <v>10258288.001775503</v>
      </c>
      <c r="V114" s="1207"/>
      <c r="W114" s="2035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8"/>
      <c r="AK114" s="368"/>
      <c r="AL114" s="368"/>
      <c r="AM114" s="368"/>
      <c r="AN114" s="368"/>
      <c r="AO114" s="368"/>
      <c r="AP114" s="368"/>
      <c r="AQ114" s="368"/>
      <c r="AR114" s="368"/>
      <c r="AS114" s="2036"/>
      <c r="AT114" s="2035"/>
      <c r="AV114" s="368"/>
      <c r="AW114" s="368"/>
      <c r="AX114" s="368"/>
      <c r="AY114" s="368"/>
      <c r="AZ114" s="368"/>
      <c r="BA114" s="368"/>
      <c r="BB114" s="368"/>
      <c r="BC114" s="368"/>
      <c r="BD114" s="368"/>
      <c r="BE114" s="368"/>
      <c r="BF114" s="368"/>
      <c r="BG114" s="368"/>
      <c r="BH114" s="368"/>
      <c r="BI114" s="368"/>
      <c r="BJ114" s="368"/>
      <c r="BK114" s="368"/>
      <c r="BL114" s="368"/>
      <c r="BM114" s="368"/>
      <c r="BN114" s="368"/>
      <c r="BO114" s="368"/>
      <c r="BP114" s="2036"/>
      <c r="BQ114" s="2035"/>
      <c r="BS114" s="368"/>
      <c r="BT114" s="368"/>
      <c r="BU114" s="368"/>
      <c r="BV114" s="368"/>
      <c r="BW114" s="368"/>
      <c r="BX114" s="368"/>
      <c r="BY114" s="368"/>
      <c r="BZ114" s="368"/>
      <c r="CA114" s="368"/>
      <c r="CB114" s="368"/>
      <c r="CC114" s="368"/>
      <c r="CD114" s="368"/>
      <c r="CE114" s="368"/>
      <c r="CF114" s="368"/>
      <c r="CG114" s="368"/>
      <c r="CH114" s="368"/>
      <c r="CI114" s="368"/>
      <c r="CJ114" s="368"/>
      <c r="CK114" s="368"/>
      <c r="CL114" s="368"/>
      <c r="CM114" s="2036"/>
      <c r="CN114" s="2035"/>
      <c r="CP114" s="368"/>
      <c r="CQ114" s="368"/>
      <c r="CR114" s="368"/>
      <c r="CS114" s="368"/>
      <c r="CT114" s="368"/>
      <c r="CU114" s="368"/>
      <c r="CV114" s="368"/>
      <c r="CW114" s="368"/>
      <c r="CX114" s="368"/>
      <c r="CY114" s="368"/>
      <c r="CZ114" s="368"/>
      <c r="DA114" s="368"/>
      <c r="DB114" s="368"/>
      <c r="DC114" s="368"/>
      <c r="DD114" s="368"/>
      <c r="DE114" s="368"/>
      <c r="DF114" s="368"/>
      <c r="DG114" s="368"/>
      <c r="DH114" s="368"/>
      <c r="DI114" s="368"/>
      <c r="DJ114" s="2036"/>
      <c r="DK114" s="2035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  <c r="DZ114" s="368"/>
      <c r="EA114" s="368"/>
      <c r="EB114" s="368"/>
      <c r="EC114" s="368"/>
      <c r="ED114" s="368"/>
      <c r="EE114" s="368"/>
      <c r="EF114" s="368"/>
      <c r="EG114" s="2036"/>
      <c r="EH114" s="2035"/>
      <c r="EJ114" s="368"/>
      <c r="EK114" s="368"/>
      <c r="EL114" s="368"/>
      <c r="EM114" s="368"/>
      <c r="EN114" s="368"/>
      <c r="EO114" s="368"/>
      <c r="EP114" s="368"/>
      <c r="EQ114" s="368"/>
      <c r="ER114" s="368"/>
      <c r="ES114" s="368"/>
      <c r="ET114" s="368"/>
      <c r="EU114" s="368"/>
      <c r="EV114" s="368"/>
      <c r="EW114" s="368"/>
      <c r="EX114" s="368"/>
      <c r="EY114" s="368"/>
      <c r="EZ114" s="368"/>
      <c r="FA114" s="368"/>
      <c r="FB114" s="368"/>
      <c r="FC114" s="368"/>
      <c r="FD114" s="2036"/>
      <c r="FE114" s="2035"/>
      <c r="FG114" s="368"/>
      <c r="FH114" s="368"/>
      <c r="FI114" s="368"/>
      <c r="FJ114" s="368"/>
      <c r="FK114" s="368"/>
      <c r="FL114" s="368"/>
      <c r="FM114" s="368"/>
      <c r="FN114" s="368"/>
      <c r="FO114" s="368"/>
      <c r="FP114" s="368"/>
      <c r="FQ114" s="368"/>
      <c r="FR114" s="368"/>
      <c r="FS114" s="368"/>
      <c r="FT114" s="368"/>
      <c r="FU114" s="368"/>
      <c r="FV114" s="368"/>
      <c r="FW114" s="368"/>
      <c r="FX114" s="368"/>
      <c r="FY114" s="368"/>
      <c r="FZ114" s="368"/>
      <c r="GA114" s="2036"/>
      <c r="GB114" s="2035"/>
      <c r="GD114" s="368"/>
      <c r="GE114" s="368"/>
      <c r="GF114" s="368"/>
      <c r="GG114" s="368"/>
      <c r="GH114" s="368"/>
      <c r="GI114" s="368"/>
      <c r="GJ114" s="368"/>
      <c r="GK114" s="368"/>
      <c r="GL114" s="368"/>
      <c r="GM114" s="368"/>
      <c r="GN114" s="368"/>
      <c r="GO114" s="368"/>
      <c r="GP114" s="368"/>
      <c r="GQ114" s="368"/>
      <c r="GR114" s="368"/>
      <c r="GS114" s="368"/>
      <c r="GT114" s="368"/>
      <c r="GU114" s="368"/>
      <c r="GV114" s="368"/>
      <c r="GW114" s="368"/>
      <c r="GX114" s="2036"/>
      <c r="GY114" s="2035"/>
      <c r="HA114" s="368"/>
      <c r="HB114" s="368"/>
      <c r="HC114" s="368"/>
      <c r="HD114" s="368"/>
      <c r="HE114" s="368"/>
      <c r="HF114" s="368"/>
      <c r="HG114" s="368"/>
      <c r="HH114" s="368"/>
      <c r="HI114" s="368"/>
      <c r="HJ114" s="368"/>
      <c r="HK114" s="368"/>
      <c r="HL114" s="368"/>
      <c r="HM114" s="368"/>
      <c r="HN114" s="368"/>
      <c r="HO114" s="368"/>
      <c r="HP114" s="368"/>
      <c r="HQ114" s="368"/>
      <c r="HR114" s="368"/>
      <c r="HS114" s="368"/>
      <c r="HT114" s="368"/>
      <c r="HU114" s="2036"/>
      <c r="HV114" s="2035"/>
      <c r="HX114" s="368"/>
      <c r="HY114" s="368"/>
      <c r="HZ114" s="368"/>
      <c r="IA114" s="368"/>
      <c r="IB114" s="368"/>
      <c r="IC114" s="368"/>
      <c r="ID114" s="368"/>
      <c r="IE114" s="368"/>
      <c r="IF114" s="368"/>
      <c r="IG114" s="368"/>
      <c r="IH114" s="368"/>
      <c r="II114" s="368"/>
      <c r="IJ114" s="368"/>
      <c r="IK114" s="368"/>
      <c r="IL114" s="368"/>
      <c r="IM114" s="368"/>
      <c r="IN114" s="368"/>
      <c r="IO114" s="368"/>
      <c r="IP114" s="368"/>
      <c r="IQ114" s="368"/>
      <c r="IR114" s="2036"/>
      <c r="IS114" s="2035"/>
    </row>
    <row r="115" spans="1:254" x14ac:dyDescent="0.2">
      <c r="A115" s="2027"/>
      <c r="B115" s="2030"/>
      <c r="C115" s="1817" t="s">
        <v>3990</v>
      </c>
      <c r="D115" s="366">
        <v>5428586.1316699972</v>
      </c>
      <c r="E115" s="366">
        <v>838374.66995000013</v>
      </c>
      <c r="F115" s="366">
        <v>194388.10448000001</v>
      </c>
      <c r="G115" s="366">
        <v>95545.872064221912</v>
      </c>
      <c r="H115" s="366">
        <v>126438.56578999999</v>
      </c>
      <c r="I115" s="366">
        <v>0</v>
      </c>
      <c r="J115" s="366">
        <v>0</v>
      </c>
      <c r="K115" s="366">
        <v>0</v>
      </c>
      <c r="L115" s="366">
        <v>1554475.5261000008</v>
      </c>
      <c r="M115" s="366">
        <v>1176178.3221700008</v>
      </c>
      <c r="N115" s="366">
        <v>0</v>
      </c>
      <c r="O115" s="366">
        <v>0</v>
      </c>
      <c r="P115" s="366">
        <v>0</v>
      </c>
      <c r="Q115" s="366">
        <v>0</v>
      </c>
      <c r="R115" s="366">
        <v>84921.693970000022</v>
      </c>
      <c r="S115" s="366">
        <v>7609.6720400000004</v>
      </c>
      <c r="T115" s="366">
        <v>0</v>
      </c>
      <c r="U115" s="366">
        <v>9506518.5582342204</v>
      </c>
      <c r="V115" s="1207"/>
      <c r="W115" s="2035"/>
      <c r="X115" s="1091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8"/>
      <c r="AN115" s="368"/>
      <c r="AO115" s="368"/>
      <c r="AP115" s="368"/>
      <c r="AQ115" s="368"/>
      <c r="AR115" s="368"/>
      <c r="AS115" s="2036"/>
      <c r="AT115" s="2035"/>
      <c r="AU115" s="1091"/>
      <c r="AV115" s="368"/>
      <c r="AW115" s="368"/>
      <c r="AX115" s="368"/>
      <c r="AY115" s="368"/>
      <c r="AZ115" s="368"/>
      <c r="BA115" s="368"/>
      <c r="BB115" s="368"/>
      <c r="BC115" s="368"/>
      <c r="BD115" s="368"/>
      <c r="BE115" s="368"/>
      <c r="BF115" s="368"/>
      <c r="BG115" s="368"/>
      <c r="BH115" s="368"/>
      <c r="BI115" s="368"/>
      <c r="BJ115" s="368"/>
      <c r="BK115" s="368"/>
      <c r="BL115" s="368"/>
      <c r="BM115" s="368"/>
      <c r="BN115" s="368"/>
      <c r="BO115" s="368"/>
      <c r="BP115" s="2036"/>
      <c r="BQ115" s="2035"/>
      <c r="BR115" s="1091"/>
      <c r="BS115" s="368"/>
      <c r="BT115" s="368"/>
      <c r="BU115" s="368"/>
      <c r="BV115" s="368"/>
      <c r="BW115" s="368"/>
      <c r="BX115" s="368"/>
      <c r="BY115" s="368"/>
      <c r="BZ115" s="368"/>
      <c r="CA115" s="368"/>
      <c r="CB115" s="368"/>
      <c r="CC115" s="368"/>
      <c r="CD115" s="368"/>
      <c r="CE115" s="368"/>
      <c r="CF115" s="368"/>
      <c r="CG115" s="368"/>
      <c r="CH115" s="368"/>
      <c r="CI115" s="368"/>
      <c r="CJ115" s="368"/>
      <c r="CK115" s="368"/>
      <c r="CL115" s="368"/>
      <c r="CM115" s="2036"/>
      <c r="CN115" s="2035"/>
      <c r="CO115" s="1091"/>
      <c r="CP115" s="368"/>
      <c r="CQ115" s="368"/>
      <c r="CR115" s="368"/>
      <c r="CS115" s="368"/>
      <c r="CT115" s="368"/>
      <c r="CU115" s="368"/>
      <c r="CV115" s="368"/>
      <c r="CW115" s="368"/>
      <c r="CX115" s="368"/>
      <c r="CY115" s="368"/>
      <c r="CZ115" s="368"/>
      <c r="DA115" s="368"/>
      <c r="DB115" s="368"/>
      <c r="DC115" s="368"/>
      <c r="DD115" s="368"/>
      <c r="DE115" s="368"/>
      <c r="DF115" s="368"/>
      <c r="DG115" s="368"/>
      <c r="DH115" s="368"/>
      <c r="DI115" s="368"/>
      <c r="DJ115" s="2036"/>
      <c r="DK115" s="2035"/>
      <c r="DL115" s="1091"/>
      <c r="DM115" s="368"/>
      <c r="DN115" s="368"/>
      <c r="DO115" s="368"/>
      <c r="DP115" s="368"/>
      <c r="DQ115" s="368"/>
      <c r="DR115" s="368"/>
      <c r="DS115" s="368"/>
      <c r="DT115" s="368"/>
      <c r="DU115" s="368"/>
      <c r="DV115" s="368"/>
      <c r="DW115" s="368"/>
      <c r="DX115" s="368"/>
      <c r="DY115" s="368"/>
      <c r="DZ115" s="368"/>
      <c r="EA115" s="368"/>
      <c r="EB115" s="368"/>
      <c r="EC115" s="368"/>
      <c r="ED115" s="368"/>
      <c r="EE115" s="368"/>
      <c r="EF115" s="368"/>
      <c r="EG115" s="2036"/>
      <c r="EH115" s="2035"/>
      <c r="EI115" s="1091"/>
      <c r="EJ115" s="368"/>
      <c r="EK115" s="368"/>
      <c r="EL115" s="368"/>
      <c r="EM115" s="368"/>
      <c r="EN115" s="368"/>
      <c r="EO115" s="368"/>
      <c r="EP115" s="368"/>
      <c r="EQ115" s="368"/>
      <c r="ER115" s="368"/>
      <c r="ES115" s="368"/>
      <c r="ET115" s="368"/>
      <c r="EU115" s="368"/>
      <c r="EV115" s="368"/>
      <c r="EW115" s="368"/>
      <c r="EX115" s="368"/>
      <c r="EY115" s="368"/>
      <c r="EZ115" s="368"/>
      <c r="FA115" s="368"/>
      <c r="FB115" s="368"/>
      <c r="FC115" s="368"/>
      <c r="FD115" s="2036"/>
      <c r="FE115" s="2035"/>
      <c r="FF115" s="1091"/>
      <c r="FG115" s="368"/>
      <c r="FH115" s="368"/>
      <c r="FI115" s="368"/>
      <c r="FJ115" s="368"/>
      <c r="FK115" s="368"/>
      <c r="FL115" s="368"/>
      <c r="FM115" s="368"/>
      <c r="FN115" s="368"/>
      <c r="FO115" s="368"/>
      <c r="FP115" s="368"/>
      <c r="FQ115" s="368"/>
      <c r="FR115" s="368"/>
      <c r="FS115" s="368"/>
      <c r="FT115" s="368"/>
      <c r="FU115" s="368"/>
      <c r="FV115" s="368"/>
      <c r="FW115" s="368"/>
      <c r="FX115" s="368"/>
      <c r="FY115" s="368"/>
      <c r="FZ115" s="368"/>
      <c r="GA115" s="2036"/>
      <c r="GB115" s="2035"/>
      <c r="GC115" s="1091"/>
      <c r="GD115" s="368"/>
      <c r="GE115" s="368"/>
      <c r="GF115" s="368"/>
      <c r="GG115" s="368"/>
      <c r="GH115" s="368"/>
      <c r="GI115" s="368"/>
      <c r="GJ115" s="368"/>
      <c r="GK115" s="368"/>
      <c r="GL115" s="368"/>
      <c r="GM115" s="368"/>
      <c r="GN115" s="368"/>
      <c r="GO115" s="368"/>
      <c r="GP115" s="368"/>
      <c r="GQ115" s="368"/>
      <c r="GR115" s="368"/>
      <c r="GS115" s="368"/>
      <c r="GT115" s="368"/>
      <c r="GU115" s="368"/>
      <c r="GV115" s="368"/>
      <c r="GW115" s="368"/>
      <c r="GX115" s="2036"/>
      <c r="GY115" s="2035"/>
      <c r="GZ115" s="1091"/>
      <c r="HA115" s="368"/>
      <c r="HB115" s="368"/>
      <c r="HC115" s="368"/>
      <c r="HD115" s="368"/>
      <c r="HE115" s="368"/>
      <c r="HF115" s="368"/>
      <c r="HG115" s="368"/>
      <c r="HH115" s="368"/>
      <c r="HI115" s="368"/>
      <c r="HJ115" s="368"/>
      <c r="HK115" s="368"/>
      <c r="HL115" s="368"/>
      <c r="HM115" s="368"/>
      <c r="HN115" s="368"/>
      <c r="HO115" s="368"/>
      <c r="HP115" s="368"/>
      <c r="HQ115" s="368"/>
      <c r="HR115" s="368"/>
      <c r="HS115" s="368"/>
      <c r="HT115" s="368"/>
      <c r="HU115" s="2036"/>
      <c r="HV115" s="2035"/>
      <c r="HW115" s="1091"/>
      <c r="HX115" s="368"/>
      <c r="HY115" s="368"/>
      <c r="HZ115" s="368"/>
      <c r="IA115" s="368"/>
      <c r="IB115" s="368"/>
      <c r="IC115" s="368"/>
      <c r="ID115" s="368"/>
      <c r="IE115" s="368"/>
      <c r="IF115" s="368"/>
      <c r="IG115" s="368"/>
      <c r="IH115" s="368"/>
      <c r="II115" s="368"/>
      <c r="IJ115" s="368"/>
      <c r="IK115" s="368"/>
      <c r="IL115" s="368"/>
      <c r="IM115" s="368"/>
      <c r="IN115" s="368"/>
      <c r="IO115" s="368"/>
      <c r="IP115" s="368"/>
      <c r="IQ115" s="368"/>
      <c r="IR115" s="2036"/>
      <c r="IS115" s="2035"/>
      <c r="IT115" s="1091"/>
    </row>
    <row r="116" spans="1:254" x14ac:dyDescent="0.2">
      <c r="A116" s="2027"/>
      <c r="B116" s="2030"/>
      <c r="C116" s="1206" t="s">
        <v>71</v>
      </c>
      <c r="D116" s="366">
        <v>3169946.9700199999</v>
      </c>
      <c r="E116" s="366">
        <v>428029.43069999997</v>
      </c>
      <c r="F116" s="366">
        <v>50034.086799999997</v>
      </c>
      <c r="G116" s="366">
        <v>68305.761309870039</v>
      </c>
      <c r="H116" s="366">
        <v>152283.82253</v>
      </c>
      <c r="I116" s="366">
        <v>0</v>
      </c>
      <c r="J116" s="366">
        <v>0</v>
      </c>
      <c r="K116" s="366">
        <v>0</v>
      </c>
      <c r="L116" s="366">
        <v>650386.95854000025</v>
      </c>
      <c r="M116" s="366">
        <v>549549.49109000037</v>
      </c>
      <c r="N116" s="366">
        <v>0</v>
      </c>
      <c r="O116" s="366">
        <v>0</v>
      </c>
      <c r="P116" s="366">
        <v>0</v>
      </c>
      <c r="Q116" s="366">
        <v>0</v>
      </c>
      <c r="R116" s="366">
        <v>39373.922430000013</v>
      </c>
      <c r="S116" s="366">
        <v>2625</v>
      </c>
      <c r="T116" s="366">
        <v>0</v>
      </c>
      <c r="U116" s="366">
        <v>5110535.4434198709</v>
      </c>
      <c r="V116" s="1207"/>
      <c r="W116" s="2035"/>
      <c r="Y116" s="368"/>
      <c r="Z116" s="368"/>
      <c r="AA116" s="368"/>
      <c r="AB116" s="368"/>
      <c r="AC116" s="368"/>
      <c r="AD116" s="368"/>
      <c r="AE116" s="368"/>
      <c r="AF116" s="368"/>
      <c r="AG116" s="368"/>
      <c r="AH116" s="368"/>
      <c r="AI116" s="368"/>
      <c r="AJ116" s="368"/>
      <c r="AK116" s="368"/>
      <c r="AL116" s="368"/>
      <c r="AM116" s="368"/>
      <c r="AN116" s="368"/>
      <c r="AO116" s="368"/>
      <c r="AP116" s="368"/>
      <c r="AQ116" s="368"/>
      <c r="AR116" s="368"/>
      <c r="AS116" s="2036"/>
      <c r="AT116" s="2035"/>
      <c r="AV116" s="368"/>
      <c r="AW116" s="368"/>
      <c r="AX116" s="368"/>
      <c r="AY116" s="368"/>
      <c r="AZ116" s="368"/>
      <c r="BA116" s="368"/>
      <c r="BB116" s="368"/>
      <c r="BC116" s="368"/>
      <c r="BD116" s="368"/>
      <c r="BE116" s="368"/>
      <c r="BF116" s="368"/>
      <c r="BG116" s="368"/>
      <c r="BH116" s="368"/>
      <c r="BI116" s="368"/>
      <c r="BJ116" s="368"/>
      <c r="BK116" s="368"/>
      <c r="BL116" s="368"/>
      <c r="BM116" s="368"/>
      <c r="BN116" s="368"/>
      <c r="BO116" s="368"/>
      <c r="BP116" s="2036"/>
      <c r="BQ116" s="2035"/>
      <c r="BS116" s="368"/>
      <c r="BT116" s="368"/>
      <c r="BU116" s="368"/>
      <c r="BV116" s="368"/>
      <c r="BW116" s="368"/>
      <c r="BX116" s="368"/>
      <c r="BY116" s="368"/>
      <c r="BZ116" s="368"/>
      <c r="CA116" s="368"/>
      <c r="CB116" s="368"/>
      <c r="CC116" s="368"/>
      <c r="CD116" s="368"/>
      <c r="CE116" s="368"/>
      <c r="CF116" s="368"/>
      <c r="CG116" s="368"/>
      <c r="CH116" s="368"/>
      <c r="CI116" s="368"/>
      <c r="CJ116" s="368"/>
      <c r="CK116" s="368"/>
      <c r="CL116" s="368"/>
      <c r="CM116" s="2036"/>
      <c r="CN116" s="2035"/>
      <c r="CP116" s="368"/>
      <c r="CQ116" s="368"/>
      <c r="CR116" s="368"/>
      <c r="CS116" s="368"/>
      <c r="CT116" s="368"/>
      <c r="CU116" s="368"/>
      <c r="CV116" s="368"/>
      <c r="CW116" s="368"/>
      <c r="CX116" s="368"/>
      <c r="CY116" s="368"/>
      <c r="CZ116" s="368"/>
      <c r="DA116" s="368"/>
      <c r="DB116" s="368"/>
      <c r="DC116" s="368"/>
      <c r="DD116" s="368"/>
      <c r="DE116" s="368"/>
      <c r="DF116" s="368"/>
      <c r="DG116" s="368"/>
      <c r="DH116" s="368"/>
      <c r="DI116" s="368"/>
      <c r="DJ116" s="2036"/>
      <c r="DK116" s="2035"/>
      <c r="DM116" s="368"/>
      <c r="DN116" s="368"/>
      <c r="DO116" s="368"/>
      <c r="DP116" s="368"/>
      <c r="DQ116" s="368"/>
      <c r="DR116" s="368"/>
      <c r="DS116" s="368"/>
      <c r="DT116" s="368"/>
      <c r="DU116" s="368"/>
      <c r="DV116" s="368"/>
      <c r="DW116" s="368"/>
      <c r="DX116" s="368"/>
      <c r="DY116" s="368"/>
      <c r="DZ116" s="368"/>
      <c r="EA116" s="368"/>
      <c r="EB116" s="368"/>
      <c r="EC116" s="368"/>
      <c r="ED116" s="368"/>
      <c r="EE116" s="368"/>
      <c r="EF116" s="368"/>
      <c r="EG116" s="2036"/>
      <c r="EH116" s="2035"/>
      <c r="EJ116" s="368"/>
      <c r="EK116" s="368"/>
      <c r="EL116" s="368"/>
      <c r="EM116" s="368"/>
      <c r="EN116" s="368"/>
      <c r="EO116" s="368"/>
      <c r="EP116" s="368"/>
      <c r="EQ116" s="368"/>
      <c r="ER116" s="368"/>
      <c r="ES116" s="368"/>
      <c r="ET116" s="368"/>
      <c r="EU116" s="368"/>
      <c r="EV116" s="368"/>
      <c r="EW116" s="368"/>
      <c r="EX116" s="368"/>
      <c r="EY116" s="368"/>
      <c r="EZ116" s="368"/>
      <c r="FA116" s="368"/>
      <c r="FB116" s="368"/>
      <c r="FC116" s="368"/>
      <c r="FD116" s="2036"/>
      <c r="FE116" s="2035"/>
      <c r="FG116" s="368"/>
      <c r="FH116" s="368"/>
      <c r="FI116" s="368"/>
      <c r="FJ116" s="368"/>
      <c r="FK116" s="368"/>
      <c r="FL116" s="368"/>
      <c r="FM116" s="368"/>
      <c r="FN116" s="368"/>
      <c r="FO116" s="368"/>
      <c r="FP116" s="368"/>
      <c r="FQ116" s="368"/>
      <c r="FR116" s="368"/>
      <c r="FS116" s="368"/>
      <c r="FT116" s="368"/>
      <c r="FU116" s="368"/>
      <c r="FV116" s="368"/>
      <c r="FW116" s="368"/>
      <c r="FX116" s="368"/>
      <c r="FY116" s="368"/>
      <c r="FZ116" s="368"/>
      <c r="GA116" s="2036"/>
      <c r="GB116" s="2035"/>
      <c r="GD116" s="368"/>
      <c r="GE116" s="368"/>
      <c r="GF116" s="368"/>
      <c r="GG116" s="368"/>
      <c r="GH116" s="368"/>
      <c r="GI116" s="368"/>
      <c r="GJ116" s="368"/>
      <c r="GK116" s="368"/>
      <c r="GL116" s="368"/>
      <c r="GM116" s="368"/>
      <c r="GN116" s="368"/>
      <c r="GO116" s="368"/>
      <c r="GP116" s="368"/>
      <c r="GQ116" s="368"/>
      <c r="GR116" s="368"/>
      <c r="GS116" s="368"/>
      <c r="GT116" s="368"/>
      <c r="GU116" s="368"/>
      <c r="GV116" s="368"/>
      <c r="GW116" s="368"/>
      <c r="GX116" s="2036"/>
      <c r="GY116" s="2035"/>
      <c r="HA116" s="368"/>
      <c r="HB116" s="368"/>
      <c r="HC116" s="368"/>
      <c r="HD116" s="368"/>
      <c r="HE116" s="368"/>
      <c r="HF116" s="368"/>
      <c r="HG116" s="368"/>
      <c r="HH116" s="368"/>
      <c r="HI116" s="368"/>
      <c r="HJ116" s="368"/>
      <c r="HK116" s="368"/>
      <c r="HL116" s="368"/>
      <c r="HM116" s="368"/>
      <c r="HN116" s="368"/>
      <c r="HO116" s="368"/>
      <c r="HP116" s="368"/>
      <c r="HQ116" s="368"/>
      <c r="HR116" s="368"/>
      <c r="HS116" s="368"/>
      <c r="HT116" s="368"/>
      <c r="HU116" s="2036"/>
      <c r="HV116" s="2035"/>
      <c r="HX116" s="368"/>
      <c r="HY116" s="368"/>
      <c r="HZ116" s="368"/>
      <c r="IA116" s="368"/>
      <c r="IB116" s="368"/>
      <c r="IC116" s="368"/>
      <c r="ID116" s="368"/>
      <c r="IE116" s="368"/>
      <c r="IF116" s="368"/>
      <c r="IG116" s="368"/>
      <c r="IH116" s="368"/>
      <c r="II116" s="368"/>
      <c r="IJ116" s="368"/>
      <c r="IK116" s="368"/>
      <c r="IL116" s="368"/>
      <c r="IM116" s="368"/>
      <c r="IN116" s="368"/>
      <c r="IO116" s="368"/>
      <c r="IP116" s="368"/>
      <c r="IQ116" s="368"/>
      <c r="IR116" s="2036"/>
      <c r="IS116" s="2035"/>
    </row>
    <row r="117" spans="1:254" x14ac:dyDescent="0.2">
      <c r="A117" s="2027"/>
      <c r="B117" s="2030"/>
      <c r="C117" s="1206" t="s">
        <v>72</v>
      </c>
      <c r="D117" s="366">
        <v>1387363.5455499997</v>
      </c>
      <c r="E117" s="366">
        <v>128986.33809999999</v>
      </c>
      <c r="F117" s="366">
        <v>4337.6807199999994</v>
      </c>
      <c r="G117" s="366">
        <v>48549.046854061002</v>
      </c>
      <c r="H117" s="366">
        <v>78176.314830000003</v>
      </c>
      <c r="I117" s="366">
        <v>0</v>
      </c>
      <c r="J117" s="366">
        <v>0</v>
      </c>
      <c r="K117" s="366">
        <v>0</v>
      </c>
      <c r="L117" s="366">
        <v>172146.25973000002</v>
      </c>
      <c r="M117" s="366">
        <v>148108.32796</v>
      </c>
      <c r="N117" s="366">
        <v>0</v>
      </c>
      <c r="O117" s="366">
        <v>0</v>
      </c>
      <c r="P117" s="366">
        <v>0</v>
      </c>
      <c r="Q117" s="366">
        <v>0</v>
      </c>
      <c r="R117" s="366">
        <v>8407.633810000003</v>
      </c>
      <c r="S117" s="366">
        <v>380</v>
      </c>
      <c r="T117" s="366">
        <v>0</v>
      </c>
      <c r="U117" s="366">
        <v>1976455.1475540609</v>
      </c>
      <c r="V117" s="1207"/>
      <c r="W117" s="2035"/>
      <c r="Y117" s="368"/>
      <c r="Z117" s="368"/>
      <c r="AA117" s="368"/>
      <c r="AB117" s="368"/>
      <c r="AC117" s="368"/>
      <c r="AD117" s="368"/>
      <c r="AE117" s="368"/>
      <c r="AF117" s="368"/>
      <c r="AG117" s="368"/>
      <c r="AH117" s="368"/>
      <c r="AI117" s="368"/>
      <c r="AJ117" s="368"/>
      <c r="AK117" s="368"/>
      <c r="AL117" s="368"/>
      <c r="AM117" s="368"/>
      <c r="AN117" s="368"/>
      <c r="AO117" s="368"/>
      <c r="AP117" s="368"/>
      <c r="AQ117" s="368"/>
      <c r="AR117" s="368"/>
      <c r="AS117" s="2036"/>
      <c r="AT117" s="2035"/>
      <c r="AV117" s="368"/>
      <c r="AW117" s="368"/>
      <c r="AX117" s="368"/>
      <c r="AY117" s="368"/>
      <c r="AZ117" s="368"/>
      <c r="BA117" s="368"/>
      <c r="BB117" s="368"/>
      <c r="BC117" s="368"/>
      <c r="BD117" s="368"/>
      <c r="BE117" s="368"/>
      <c r="BF117" s="368"/>
      <c r="BG117" s="368"/>
      <c r="BH117" s="368"/>
      <c r="BI117" s="368"/>
      <c r="BJ117" s="368"/>
      <c r="BK117" s="368"/>
      <c r="BL117" s="368"/>
      <c r="BM117" s="368"/>
      <c r="BN117" s="368"/>
      <c r="BO117" s="368"/>
      <c r="BP117" s="2036"/>
      <c r="BQ117" s="2035"/>
      <c r="BS117" s="368"/>
      <c r="BT117" s="368"/>
      <c r="BU117" s="368"/>
      <c r="BV117" s="368"/>
      <c r="BW117" s="368"/>
      <c r="BX117" s="368"/>
      <c r="BY117" s="368"/>
      <c r="BZ117" s="368"/>
      <c r="CA117" s="368"/>
      <c r="CB117" s="368"/>
      <c r="CC117" s="368"/>
      <c r="CD117" s="368"/>
      <c r="CE117" s="368"/>
      <c r="CF117" s="368"/>
      <c r="CG117" s="368"/>
      <c r="CH117" s="368"/>
      <c r="CI117" s="368"/>
      <c r="CJ117" s="368"/>
      <c r="CK117" s="368"/>
      <c r="CL117" s="368"/>
      <c r="CM117" s="2036"/>
      <c r="CN117" s="2035"/>
      <c r="CP117" s="368"/>
      <c r="CQ117" s="368"/>
      <c r="CR117" s="368"/>
      <c r="CS117" s="368"/>
      <c r="CT117" s="368"/>
      <c r="CU117" s="368"/>
      <c r="CV117" s="368"/>
      <c r="CW117" s="368"/>
      <c r="CX117" s="368"/>
      <c r="CY117" s="368"/>
      <c r="CZ117" s="368"/>
      <c r="DA117" s="368"/>
      <c r="DB117" s="368"/>
      <c r="DC117" s="368"/>
      <c r="DD117" s="368"/>
      <c r="DE117" s="368"/>
      <c r="DF117" s="368"/>
      <c r="DG117" s="368"/>
      <c r="DH117" s="368"/>
      <c r="DI117" s="368"/>
      <c r="DJ117" s="2036"/>
      <c r="DK117" s="2035"/>
      <c r="DM117" s="368"/>
      <c r="DN117" s="368"/>
      <c r="DO117" s="368"/>
      <c r="DP117" s="368"/>
      <c r="DQ117" s="368"/>
      <c r="DR117" s="368"/>
      <c r="DS117" s="368"/>
      <c r="DT117" s="368"/>
      <c r="DU117" s="368"/>
      <c r="DV117" s="368"/>
      <c r="DW117" s="368"/>
      <c r="DX117" s="368"/>
      <c r="DY117" s="368"/>
      <c r="DZ117" s="368"/>
      <c r="EA117" s="368"/>
      <c r="EB117" s="368"/>
      <c r="EC117" s="368"/>
      <c r="ED117" s="368"/>
      <c r="EE117" s="368"/>
      <c r="EF117" s="368"/>
      <c r="EG117" s="2036"/>
      <c r="EH117" s="2035"/>
      <c r="EJ117" s="368"/>
      <c r="EK117" s="368"/>
      <c r="EL117" s="368"/>
      <c r="EM117" s="368"/>
      <c r="EN117" s="368"/>
      <c r="EO117" s="368"/>
      <c r="EP117" s="368"/>
      <c r="EQ117" s="368"/>
      <c r="ER117" s="368"/>
      <c r="ES117" s="368"/>
      <c r="ET117" s="368"/>
      <c r="EU117" s="368"/>
      <c r="EV117" s="368"/>
      <c r="EW117" s="368"/>
      <c r="EX117" s="368"/>
      <c r="EY117" s="368"/>
      <c r="EZ117" s="368"/>
      <c r="FA117" s="368"/>
      <c r="FB117" s="368"/>
      <c r="FC117" s="368"/>
      <c r="FD117" s="2036"/>
      <c r="FE117" s="2035"/>
      <c r="FG117" s="368"/>
      <c r="FH117" s="368"/>
      <c r="FI117" s="368"/>
      <c r="FJ117" s="368"/>
      <c r="FK117" s="368"/>
      <c r="FL117" s="368"/>
      <c r="FM117" s="368"/>
      <c r="FN117" s="368"/>
      <c r="FO117" s="368"/>
      <c r="FP117" s="368"/>
      <c r="FQ117" s="368"/>
      <c r="FR117" s="368"/>
      <c r="FS117" s="368"/>
      <c r="FT117" s="368"/>
      <c r="FU117" s="368"/>
      <c r="FV117" s="368"/>
      <c r="FW117" s="368"/>
      <c r="FX117" s="368"/>
      <c r="FY117" s="368"/>
      <c r="FZ117" s="368"/>
      <c r="GA117" s="2036"/>
      <c r="GB117" s="2035"/>
      <c r="GD117" s="368"/>
      <c r="GE117" s="368"/>
      <c r="GF117" s="368"/>
      <c r="GG117" s="368"/>
      <c r="GH117" s="368"/>
      <c r="GI117" s="368"/>
      <c r="GJ117" s="368"/>
      <c r="GK117" s="368"/>
      <c r="GL117" s="368"/>
      <c r="GM117" s="368"/>
      <c r="GN117" s="368"/>
      <c r="GO117" s="368"/>
      <c r="GP117" s="368"/>
      <c r="GQ117" s="368"/>
      <c r="GR117" s="368"/>
      <c r="GS117" s="368"/>
      <c r="GT117" s="368"/>
      <c r="GU117" s="368"/>
      <c r="GV117" s="368"/>
      <c r="GW117" s="368"/>
      <c r="GX117" s="2036"/>
      <c r="GY117" s="2035"/>
      <c r="HA117" s="368"/>
      <c r="HB117" s="368"/>
      <c r="HC117" s="368"/>
      <c r="HD117" s="368"/>
      <c r="HE117" s="368"/>
      <c r="HF117" s="368"/>
      <c r="HG117" s="368"/>
      <c r="HH117" s="368"/>
      <c r="HI117" s="368"/>
      <c r="HJ117" s="368"/>
      <c r="HK117" s="368"/>
      <c r="HL117" s="368"/>
      <c r="HM117" s="368"/>
      <c r="HN117" s="368"/>
      <c r="HO117" s="368"/>
      <c r="HP117" s="368"/>
      <c r="HQ117" s="368"/>
      <c r="HR117" s="368"/>
      <c r="HS117" s="368"/>
      <c r="HT117" s="368"/>
      <c r="HU117" s="2036"/>
      <c r="HV117" s="2035"/>
      <c r="HX117" s="368"/>
      <c r="HY117" s="368"/>
      <c r="HZ117" s="368"/>
      <c r="IA117" s="368"/>
      <c r="IB117" s="368"/>
      <c r="IC117" s="368"/>
      <c r="ID117" s="368"/>
      <c r="IE117" s="368"/>
      <c r="IF117" s="368"/>
      <c r="IG117" s="368"/>
      <c r="IH117" s="368"/>
      <c r="II117" s="368"/>
      <c r="IJ117" s="368"/>
      <c r="IK117" s="368"/>
      <c r="IL117" s="368"/>
      <c r="IM117" s="368"/>
      <c r="IN117" s="368"/>
      <c r="IO117" s="368"/>
      <c r="IP117" s="368"/>
      <c r="IQ117" s="368"/>
      <c r="IR117" s="2036"/>
      <c r="IS117" s="2035"/>
    </row>
    <row r="118" spans="1:254" ht="14.25" thickBot="1" x14ac:dyDescent="0.25">
      <c r="A118" s="2028"/>
      <c r="B118" s="2033"/>
      <c r="C118" s="1818" t="s">
        <v>3991</v>
      </c>
      <c r="D118" s="710">
        <v>22871915.958669998</v>
      </c>
      <c r="E118" s="710">
        <v>2157216.1544600003</v>
      </c>
      <c r="F118" s="710">
        <v>474687.42604000005</v>
      </c>
      <c r="G118" s="710">
        <v>720022.14524118882</v>
      </c>
      <c r="H118" s="710">
        <v>398840.73267999996</v>
      </c>
      <c r="I118" s="710">
        <v>0</v>
      </c>
      <c r="J118" s="710">
        <v>0</v>
      </c>
      <c r="K118" s="710">
        <v>0</v>
      </c>
      <c r="L118" s="710">
        <v>3930458.9449400008</v>
      </c>
      <c r="M118" s="710">
        <v>3080709.6620800016</v>
      </c>
      <c r="N118" s="710">
        <v>0</v>
      </c>
      <c r="O118" s="710">
        <v>0</v>
      </c>
      <c r="P118" s="710">
        <v>0</v>
      </c>
      <c r="Q118" s="710">
        <v>0</v>
      </c>
      <c r="R118" s="710">
        <v>262346.16460999998</v>
      </c>
      <c r="S118" s="710">
        <v>18456.302040000002</v>
      </c>
      <c r="T118" s="710">
        <v>0</v>
      </c>
      <c r="U118" s="710">
        <v>33914653.490761191</v>
      </c>
      <c r="V118" s="788"/>
      <c r="W118" s="2035"/>
      <c r="X118" s="785"/>
      <c r="Y118" s="712"/>
      <c r="Z118" s="712"/>
      <c r="AA118" s="712"/>
      <c r="AB118" s="712"/>
      <c r="AC118" s="712"/>
      <c r="AD118" s="712"/>
      <c r="AE118" s="712"/>
      <c r="AF118" s="712"/>
      <c r="AG118" s="712"/>
      <c r="AH118" s="712"/>
      <c r="AI118" s="712"/>
      <c r="AJ118" s="712"/>
      <c r="AK118" s="712"/>
      <c r="AL118" s="712"/>
      <c r="AM118" s="712"/>
      <c r="AN118" s="712"/>
      <c r="AO118" s="712"/>
      <c r="AP118" s="712"/>
      <c r="AQ118" s="712"/>
      <c r="AR118" s="712"/>
      <c r="AS118" s="2036"/>
      <c r="AT118" s="2035"/>
      <c r="AU118" s="785"/>
      <c r="AV118" s="712"/>
      <c r="AW118" s="712"/>
      <c r="AX118" s="712"/>
      <c r="AY118" s="712"/>
      <c r="AZ118" s="712"/>
      <c r="BA118" s="712"/>
      <c r="BB118" s="712"/>
      <c r="BC118" s="712"/>
      <c r="BD118" s="712"/>
      <c r="BE118" s="712"/>
      <c r="BF118" s="712"/>
      <c r="BG118" s="712"/>
      <c r="BH118" s="712"/>
      <c r="BI118" s="712"/>
      <c r="BJ118" s="712"/>
      <c r="BK118" s="712"/>
      <c r="BL118" s="712"/>
      <c r="BM118" s="712"/>
      <c r="BN118" s="712"/>
      <c r="BO118" s="712"/>
      <c r="BP118" s="2036"/>
      <c r="BQ118" s="2035"/>
      <c r="BR118" s="785"/>
      <c r="BS118" s="712"/>
      <c r="BT118" s="712"/>
      <c r="BU118" s="712"/>
      <c r="BV118" s="712"/>
      <c r="BW118" s="712"/>
      <c r="BX118" s="712"/>
      <c r="BY118" s="712"/>
      <c r="BZ118" s="712"/>
      <c r="CA118" s="712"/>
      <c r="CB118" s="712"/>
      <c r="CC118" s="712"/>
      <c r="CD118" s="712"/>
      <c r="CE118" s="712"/>
      <c r="CF118" s="712"/>
      <c r="CG118" s="712"/>
      <c r="CH118" s="712"/>
      <c r="CI118" s="712"/>
      <c r="CJ118" s="712"/>
      <c r="CK118" s="712"/>
      <c r="CL118" s="712"/>
      <c r="CM118" s="2036"/>
      <c r="CN118" s="2035"/>
      <c r="CO118" s="785"/>
      <c r="CP118" s="712"/>
      <c r="CQ118" s="712"/>
      <c r="CR118" s="712"/>
      <c r="CS118" s="712"/>
      <c r="CT118" s="712"/>
      <c r="CU118" s="712"/>
      <c r="CV118" s="712"/>
      <c r="CW118" s="712"/>
      <c r="CX118" s="712"/>
      <c r="CY118" s="712"/>
      <c r="CZ118" s="712"/>
      <c r="DA118" s="712"/>
      <c r="DB118" s="712"/>
      <c r="DC118" s="712"/>
      <c r="DD118" s="712"/>
      <c r="DE118" s="712"/>
      <c r="DF118" s="712"/>
      <c r="DG118" s="712"/>
      <c r="DH118" s="712"/>
      <c r="DI118" s="712"/>
      <c r="DJ118" s="2036"/>
      <c r="DK118" s="2035"/>
      <c r="DL118" s="785"/>
      <c r="DM118" s="712"/>
      <c r="DN118" s="712"/>
      <c r="DO118" s="712"/>
      <c r="DP118" s="712"/>
      <c r="DQ118" s="712"/>
      <c r="DR118" s="712"/>
      <c r="DS118" s="712"/>
      <c r="DT118" s="712"/>
      <c r="DU118" s="712"/>
      <c r="DV118" s="712"/>
      <c r="DW118" s="712"/>
      <c r="DX118" s="712"/>
      <c r="DY118" s="712"/>
      <c r="DZ118" s="712"/>
      <c r="EA118" s="712"/>
      <c r="EB118" s="712"/>
      <c r="EC118" s="712"/>
      <c r="ED118" s="712"/>
      <c r="EE118" s="712"/>
      <c r="EF118" s="712"/>
      <c r="EG118" s="2036"/>
      <c r="EH118" s="2035"/>
      <c r="EI118" s="785"/>
      <c r="EJ118" s="712"/>
      <c r="EK118" s="712"/>
      <c r="EL118" s="712"/>
      <c r="EM118" s="712"/>
      <c r="EN118" s="712"/>
      <c r="EO118" s="712"/>
      <c r="EP118" s="712"/>
      <c r="EQ118" s="712"/>
      <c r="ER118" s="712"/>
      <c r="ES118" s="712"/>
      <c r="ET118" s="712"/>
      <c r="EU118" s="712"/>
      <c r="EV118" s="712"/>
      <c r="EW118" s="712"/>
      <c r="EX118" s="712"/>
      <c r="EY118" s="712"/>
      <c r="EZ118" s="712"/>
      <c r="FA118" s="712"/>
      <c r="FB118" s="712"/>
      <c r="FC118" s="712"/>
      <c r="FD118" s="2036"/>
      <c r="FE118" s="2035"/>
      <c r="FF118" s="785"/>
      <c r="FG118" s="712"/>
      <c r="FH118" s="712"/>
      <c r="FI118" s="712"/>
      <c r="FJ118" s="712"/>
      <c r="FK118" s="712"/>
      <c r="FL118" s="712"/>
      <c r="FM118" s="712"/>
      <c r="FN118" s="712"/>
      <c r="FO118" s="712"/>
      <c r="FP118" s="712"/>
      <c r="FQ118" s="712"/>
      <c r="FR118" s="712"/>
      <c r="FS118" s="712"/>
      <c r="FT118" s="712"/>
      <c r="FU118" s="712"/>
      <c r="FV118" s="712"/>
      <c r="FW118" s="712"/>
      <c r="FX118" s="712"/>
      <c r="FY118" s="712"/>
      <c r="FZ118" s="712"/>
      <c r="GA118" s="2036"/>
      <c r="GB118" s="2035"/>
      <c r="GC118" s="785"/>
      <c r="GD118" s="712"/>
      <c r="GE118" s="712"/>
      <c r="GF118" s="712"/>
      <c r="GG118" s="712"/>
      <c r="GH118" s="712"/>
      <c r="GI118" s="712"/>
      <c r="GJ118" s="712"/>
      <c r="GK118" s="712"/>
      <c r="GL118" s="712"/>
      <c r="GM118" s="712"/>
      <c r="GN118" s="712"/>
      <c r="GO118" s="712"/>
      <c r="GP118" s="712"/>
      <c r="GQ118" s="712"/>
      <c r="GR118" s="712"/>
      <c r="GS118" s="712"/>
      <c r="GT118" s="712"/>
      <c r="GU118" s="712"/>
      <c r="GV118" s="712"/>
      <c r="GW118" s="712"/>
      <c r="GX118" s="2036"/>
      <c r="GY118" s="2035"/>
      <c r="GZ118" s="785"/>
      <c r="HA118" s="712"/>
      <c r="HB118" s="712"/>
      <c r="HC118" s="712"/>
      <c r="HD118" s="712"/>
      <c r="HE118" s="712"/>
      <c r="HF118" s="712"/>
      <c r="HG118" s="712"/>
      <c r="HH118" s="712"/>
      <c r="HI118" s="712"/>
      <c r="HJ118" s="712"/>
      <c r="HK118" s="712"/>
      <c r="HL118" s="712"/>
      <c r="HM118" s="712"/>
      <c r="HN118" s="712"/>
      <c r="HO118" s="712"/>
      <c r="HP118" s="712"/>
      <c r="HQ118" s="712"/>
      <c r="HR118" s="712"/>
      <c r="HS118" s="712"/>
      <c r="HT118" s="712"/>
      <c r="HU118" s="2036"/>
      <c r="HV118" s="2035"/>
      <c r="HW118" s="785"/>
      <c r="HX118" s="712"/>
      <c r="HY118" s="712"/>
      <c r="HZ118" s="712"/>
      <c r="IA118" s="712"/>
      <c r="IB118" s="712"/>
      <c r="IC118" s="712"/>
      <c r="ID118" s="712"/>
      <c r="IE118" s="712"/>
      <c r="IF118" s="712"/>
      <c r="IG118" s="712"/>
      <c r="IH118" s="712"/>
      <c r="II118" s="712"/>
      <c r="IJ118" s="712"/>
      <c r="IK118" s="712"/>
      <c r="IL118" s="712"/>
      <c r="IM118" s="712"/>
      <c r="IN118" s="712"/>
      <c r="IO118" s="712"/>
      <c r="IP118" s="712"/>
      <c r="IQ118" s="712"/>
      <c r="IR118" s="2036"/>
      <c r="IS118" s="2035"/>
      <c r="IT118" s="785"/>
    </row>
    <row r="119" spans="1:254" ht="12.75" customHeight="1" x14ac:dyDescent="0.2">
      <c r="A119" s="2026" t="s">
        <v>1893</v>
      </c>
      <c r="B119" s="2029" t="s">
        <v>3771</v>
      </c>
      <c r="C119" s="1815" t="s">
        <v>3986</v>
      </c>
      <c r="D119" s="362">
        <v>3376988.7131599993</v>
      </c>
      <c r="E119" s="362">
        <v>185975.90914999999</v>
      </c>
      <c r="F119" s="362">
        <v>15725</v>
      </c>
      <c r="G119" s="362">
        <v>0</v>
      </c>
      <c r="H119" s="362">
        <v>153794.33480767914</v>
      </c>
      <c r="I119" s="362">
        <v>488.81832000000003</v>
      </c>
      <c r="J119" s="362">
        <v>803055.66800749989</v>
      </c>
      <c r="K119" s="362">
        <v>800818.82800749992</v>
      </c>
      <c r="L119" s="362">
        <v>747440.72084999993</v>
      </c>
      <c r="M119" s="362">
        <v>242597.36284999998</v>
      </c>
      <c r="N119" s="362">
        <v>0</v>
      </c>
      <c r="O119" s="362">
        <v>0</v>
      </c>
      <c r="P119" s="362">
        <v>0</v>
      </c>
      <c r="Q119" s="362">
        <v>0</v>
      </c>
      <c r="R119" s="362">
        <v>624.45899999999995</v>
      </c>
      <c r="S119" s="362">
        <v>280678.65081000002</v>
      </c>
      <c r="T119" s="362">
        <v>0</v>
      </c>
      <c r="U119" s="362">
        <v>6608188.464962678</v>
      </c>
      <c r="V119" s="1207"/>
      <c r="W119" s="2034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2036"/>
      <c r="AT119" s="2034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2036"/>
      <c r="BQ119" s="2034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2036"/>
      <c r="CN119" s="2034"/>
      <c r="CP119" s="368"/>
      <c r="CQ119" s="368"/>
      <c r="CR119" s="368"/>
      <c r="CS119" s="368"/>
      <c r="CT119" s="368"/>
      <c r="CU119" s="368"/>
      <c r="CV119" s="368"/>
      <c r="CW119" s="368"/>
      <c r="CX119" s="368"/>
      <c r="CY119" s="368"/>
      <c r="CZ119" s="368"/>
      <c r="DA119" s="368"/>
      <c r="DB119" s="368"/>
      <c r="DC119" s="368"/>
      <c r="DD119" s="368"/>
      <c r="DE119" s="368"/>
      <c r="DF119" s="368"/>
      <c r="DG119" s="368"/>
      <c r="DH119" s="368"/>
      <c r="DI119" s="368"/>
      <c r="DJ119" s="2036"/>
      <c r="DK119" s="2034"/>
      <c r="DM119" s="368"/>
      <c r="DN119" s="368"/>
      <c r="DO119" s="368"/>
      <c r="DP119" s="368"/>
      <c r="DQ119" s="368"/>
      <c r="DR119" s="368"/>
      <c r="DS119" s="368"/>
      <c r="DT119" s="368"/>
      <c r="DU119" s="368"/>
      <c r="DV119" s="368"/>
      <c r="DW119" s="368"/>
      <c r="DX119" s="368"/>
      <c r="DY119" s="368"/>
      <c r="DZ119" s="368"/>
      <c r="EA119" s="368"/>
      <c r="EB119" s="368"/>
      <c r="EC119" s="368"/>
      <c r="ED119" s="368"/>
      <c r="EE119" s="368"/>
      <c r="EF119" s="368"/>
      <c r="EG119" s="2036"/>
      <c r="EH119" s="2034"/>
      <c r="EJ119" s="368"/>
      <c r="EK119" s="368"/>
      <c r="EL119" s="368"/>
      <c r="EM119" s="368"/>
      <c r="EN119" s="368"/>
      <c r="EO119" s="368"/>
      <c r="EP119" s="368"/>
      <c r="EQ119" s="368"/>
      <c r="ER119" s="368"/>
      <c r="ES119" s="368"/>
      <c r="ET119" s="368"/>
      <c r="EU119" s="368"/>
      <c r="EV119" s="368"/>
      <c r="EW119" s="368"/>
      <c r="EX119" s="368"/>
      <c r="EY119" s="368"/>
      <c r="EZ119" s="368"/>
      <c r="FA119" s="368"/>
      <c r="FB119" s="368"/>
      <c r="FC119" s="368"/>
      <c r="FD119" s="2036"/>
      <c r="FE119" s="2034"/>
      <c r="FG119" s="368"/>
      <c r="FH119" s="368"/>
      <c r="FI119" s="368"/>
      <c r="FJ119" s="368"/>
      <c r="FK119" s="368"/>
      <c r="FL119" s="368"/>
      <c r="FM119" s="368"/>
      <c r="FN119" s="368"/>
      <c r="FO119" s="368"/>
      <c r="FP119" s="368"/>
      <c r="FQ119" s="368"/>
      <c r="FR119" s="368"/>
      <c r="FS119" s="368"/>
      <c r="FT119" s="368"/>
      <c r="FU119" s="368"/>
      <c r="FV119" s="368"/>
      <c r="FW119" s="368"/>
      <c r="FX119" s="368"/>
      <c r="FY119" s="368"/>
      <c r="FZ119" s="368"/>
      <c r="GA119" s="2036"/>
      <c r="GB119" s="2034"/>
      <c r="GD119" s="368"/>
      <c r="GE119" s="368"/>
      <c r="GF119" s="368"/>
      <c r="GG119" s="368"/>
      <c r="GH119" s="368"/>
      <c r="GI119" s="368"/>
      <c r="GJ119" s="368"/>
      <c r="GK119" s="368"/>
      <c r="GL119" s="368"/>
      <c r="GM119" s="368"/>
      <c r="GN119" s="368"/>
      <c r="GO119" s="368"/>
      <c r="GP119" s="368"/>
      <c r="GQ119" s="368"/>
      <c r="GR119" s="368"/>
      <c r="GS119" s="368"/>
      <c r="GT119" s="368"/>
      <c r="GU119" s="368"/>
      <c r="GV119" s="368"/>
      <c r="GW119" s="368"/>
      <c r="GX119" s="2036"/>
      <c r="GY119" s="2034"/>
      <c r="HA119" s="368"/>
      <c r="HB119" s="368"/>
      <c r="HC119" s="368"/>
      <c r="HD119" s="368"/>
      <c r="HE119" s="368"/>
      <c r="HF119" s="368"/>
      <c r="HG119" s="368"/>
      <c r="HH119" s="368"/>
      <c r="HI119" s="368"/>
      <c r="HJ119" s="368"/>
      <c r="HK119" s="368"/>
      <c r="HL119" s="368"/>
      <c r="HM119" s="368"/>
      <c r="HN119" s="368"/>
      <c r="HO119" s="368"/>
      <c r="HP119" s="368"/>
      <c r="HQ119" s="368"/>
      <c r="HR119" s="368"/>
      <c r="HS119" s="368"/>
      <c r="HT119" s="368"/>
      <c r="HU119" s="2036"/>
      <c r="HV119" s="2034"/>
      <c r="HX119" s="368"/>
      <c r="HY119" s="368"/>
      <c r="HZ119" s="368"/>
      <c r="IA119" s="368"/>
      <c r="IB119" s="368"/>
      <c r="IC119" s="368"/>
      <c r="ID119" s="368"/>
      <c r="IE119" s="368"/>
      <c r="IF119" s="368"/>
      <c r="IG119" s="368"/>
      <c r="IH119" s="368"/>
      <c r="II119" s="368"/>
      <c r="IJ119" s="368"/>
      <c r="IK119" s="368"/>
      <c r="IL119" s="368"/>
      <c r="IM119" s="368"/>
      <c r="IN119" s="368"/>
      <c r="IO119" s="368"/>
      <c r="IP119" s="368"/>
      <c r="IQ119" s="368"/>
      <c r="IR119" s="2036"/>
      <c r="IS119" s="2034"/>
    </row>
    <row r="120" spans="1:254" x14ac:dyDescent="0.2">
      <c r="A120" s="2027"/>
      <c r="B120" s="2030"/>
      <c r="C120" s="1206" t="s">
        <v>3987</v>
      </c>
      <c r="D120" s="366">
        <v>12885506.721109895</v>
      </c>
      <c r="E120" s="366">
        <v>605561.88120000006</v>
      </c>
      <c r="F120" s="366">
        <v>31970</v>
      </c>
      <c r="G120" s="366">
        <v>0</v>
      </c>
      <c r="H120" s="366">
        <v>262174.93808890093</v>
      </c>
      <c r="I120" s="366">
        <v>3085.9200799999999</v>
      </c>
      <c r="J120" s="366">
        <v>3114836.7230830002</v>
      </c>
      <c r="K120" s="366">
        <v>3106387.563083</v>
      </c>
      <c r="L120" s="366">
        <v>3405783.8629400008</v>
      </c>
      <c r="M120" s="366">
        <v>947471.85454000055</v>
      </c>
      <c r="N120" s="366">
        <v>0</v>
      </c>
      <c r="O120" s="366">
        <v>0</v>
      </c>
      <c r="P120" s="366">
        <v>0</v>
      </c>
      <c r="Q120" s="366">
        <v>0</v>
      </c>
      <c r="R120" s="366">
        <v>1794.9079999999999</v>
      </c>
      <c r="S120" s="366">
        <v>728212.47791000025</v>
      </c>
      <c r="T120" s="366">
        <v>0</v>
      </c>
      <c r="U120" s="366">
        <v>25092786.850034803</v>
      </c>
      <c r="V120" s="1207"/>
      <c r="W120" s="2035"/>
      <c r="Y120" s="368"/>
      <c r="Z120" s="368"/>
      <c r="AA120" s="368"/>
      <c r="AB120" s="368"/>
      <c r="AC120" s="368"/>
      <c r="AD120" s="368"/>
      <c r="AE120" s="368"/>
      <c r="AF120" s="368"/>
      <c r="AG120" s="368"/>
      <c r="AH120" s="368"/>
      <c r="AI120" s="368"/>
      <c r="AJ120" s="368"/>
      <c r="AK120" s="368"/>
      <c r="AL120" s="368"/>
      <c r="AM120" s="368"/>
      <c r="AN120" s="368"/>
      <c r="AO120" s="368"/>
      <c r="AP120" s="368"/>
      <c r="AQ120" s="368"/>
      <c r="AR120" s="368"/>
      <c r="AS120" s="2036"/>
      <c r="AT120" s="2035"/>
      <c r="AV120" s="368"/>
      <c r="AW120" s="368"/>
      <c r="AX120" s="368"/>
      <c r="AY120" s="368"/>
      <c r="AZ120" s="368"/>
      <c r="BA120" s="368"/>
      <c r="BB120" s="368"/>
      <c r="BC120" s="368"/>
      <c r="BD120" s="368"/>
      <c r="BE120" s="368"/>
      <c r="BF120" s="368"/>
      <c r="BG120" s="368"/>
      <c r="BH120" s="368"/>
      <c r="BI120" s="368"/>
      <c r="BJ120" s="368"/>
      <c r="BK120" s="368"/>
      <c r="BL120" s="368"/>
      <c r="BM120" s="368"/>
      <c r="BN120" s="368"/>
      <c r="BO120" s="368"/>
      <c r="BP120" s="2036"/>
      <c r="BQ120" s="2035"/>
      <c r="BS120" s="368"/>
      <c r="BT120" s="368"/>
      <c r="BU120" s="368"/>
      <c r="BV120" s="368"/>
      <c r="BW120" s="368"/>
      <c r="BX120" s="368"/>
      <c r="BY120" s="368"/>
      <c r="BZ120" s="368"/>
      <c r="CA120" s="368"/>
      <c r="CB120" s="368"/>
      <c r="CC120" s="368"/>
      <c r="CD120" s="368"/>
      <c r="CE120" s="368"/>
      <c r="CF120" s="368"/>
      <c r="CG120" s="368"/>
      <c r="CH120" s="368"/>
      <c r="CI120" s="368"/>
      <c r="CJ120" s="368"/>
      <c r="CK120" s="368"/>
      <c r="CL120" s="368"/>
      <c r="CM120" s="2036"/>
      <c r="CN120" s="2035"/>
      <c r="CP120" s="368"/>
      <c r="CQ120" s="368"/>
      <c r="CR120" s="368"/>
      <c r="CS120" s="368"/>
      <c r="CT120" s="368"/>
      <c r="CU120" s="368"/>
      <c r="CV120" s="368"/>
      <c r="CW120" s="368"/>
      <c r="CX120" s="368"/>
      <c r="CY120" s="368"/>
      <c r="CZ120" s="368"/>
      <c r="DA120" s="368"/>
      <c r="DB120" s="368"/>
      <c r="DC120" s="368"/>
      <c r="DD120" s="368"/>
      <c r="DE120" s="368"/>
      <c r="DF120" s="368"/>
      <c r="DG120" s="368"/>
      <c r="DH120" s="368"/>
      <c r="DI120" s="368"/>
      <c r="DJ120" s="2036"/>
      <c r="DK120" s="2035"/>
      <c r="DM120" s="368"/>
      <c r="DN120" s="368"/>
      <c r="DO120" s="368"/>
      <c r="DP120" s="368"/>
      <c r="DQ120" s="368"/>
      <c r="DR120" s="368"/>
      <c r="DS120" s="368"/>
      <c r="DT120" s="368"/>
      <c r="DU120" s="368"/>
      <c r="DV120" s="368"/>
      <c r="DW120" s="368"/>
      <c r="DX120" s="368"/>
      <c r="DY120" s="368"/>
      <c r="DZ120" s="368"/>
      <c r="EA120" s="368"/>
      <c r="EB120" s="368"/>
      <c r="EC120" s="368"/>
      <c r="ED120" s="368"/>
      <c r="EE120" s="368"/>
      <c r="EF120" s="368"/>
      <c r="EG120" s="2036"/>
      <c r="EH120" s="2035"/>
      <c r="EJ120" s="368"/>
      <c r="EK120" s="368"/>
      <c r="EL120" s="368"/>
      <c r="EM120" s="368"/>
      <c r="EN120" s="368"/>
      <c r="EO120" s="368"/>
      <c r="EP120" s="368"/>
      <c r="EQ120" s="368"/>
      <c r="ER120" s="368"/>
      <c r="ES120" s="368"/>
      <c r="ET120" s="368"/>
      <c r="EU120" s="368"/>
      <c r="EV120" s="368"/>
      <c r="EW120" s="368"/>
      <c r="EX120" s="368"/>
      <c r="EY120" s="368"/>
      <c r="EZ120" s="368"/>
      <c r="FA120" s="368"/>
      <c r="FB120" s="368"/>
      <c r="FC120" s="368"/>
      <c r="FD120" s="2036"/>
      <c r="FE120" s="2035"/>
      <c r="FG120" s="368"/>
      <c r="FH120" s="368"/>
      <c r="FI120" s="368"/>
      <c r="FJ120" s="368"/>
      <c r="FK120" s="368"/>
      <c r="FL120" s="368"/>
      <c r="FM120" s="368"/>
      <c r="FN120" s="368"/>
      <c r="FO120" s="368"/>
      <c r="FP120" s="368"/>
      <c r="FQ120" s="368"/>
      <c r="FR120" s="368"/>
      <c r="FS120" s="368"/>
      <c r="FT120" s="368"/>
      <c r="FU120" s="368"/>
      <c r="FV120" s="368"/>
      <c r="FW120" s="368"/>
      <c r="FX120" s="368"/>
      <c r="FY120" s="368"/>
      <c r="FZ120" s="368"/>
      <c r="GA120" s="2036"/>
      <c r="GB120" s="2035"/>
      <c r="GD120" s="368"/>
      <c r="GE120" s="368"/>
      <c r="GF120" s="368"/>
      <c r="GG120" s="368"/>
      <c r="GH120" s="368"/>
      <c r="GI120" s="368"/>
      <c r="GJ120" s="368"/>
      <c r="GK120" s="368"/>
      <c r="GL120" s="368"/>
      <c r="GM120" s="368"/>
      <c r="GN120" s="368"/>
      <c r="GO120" s="368"/>
      <c r="GP120" s="368"/>
      <c r="GQ120" s="368"/>
      <c r="GR120" s="368"/>
      <c r="GS120" s="368"/>
      <c r="GT120" s="368"/>
      <c r="GU120" s="368"/>
      <c r="GV120" s="368"/>
      <c r="GW120" s="368"/>
      <c r="GX120" s="2036"/>
      <c r="GY120" s="2035"/>
      <c r="HA120" s="368"/>
      <c r="HB120" s="368"/>
      <c r="HC120" s="368"/>
      <c r="HD120" s="368"/>
      <c r="HE120" s="368"/>
      <c r="HF120" s="368"/>
      <c r="HG120" s="368"/>
      <c r="HH120" s="368"/>
      <c r="HI120" s="368"/>
      <c r="HJ120" s="368"/>
      <c r="HK120" s="368"/>
      <c r="HL120" s="368"/>
      <c r="HM120" s="368"/>
      <c r="HN120" s="368"/>
      <c r="HO120" s="368"/>
      <c r="HP120" s="368"/>
      <c r="HQ120" s="368"/>
      <c r="HR120" s="368"/>
      <c r="HS120" s="368"/>
      <c r="HT120" s="368"/>
      <c r="HU120" s="2036"/>
      <c r="HV120" s="2035"/>
      <c r="HX120" s="368"/>
      <c r="HY120" s="368"/>
      <c r="HZ120" s="368"/>
      <c r="IA120" s="368"/>
      <c r="IB120" s="368"/>
      <c r="IC120" s="368"/>
      <c r="ID120" s="368"/>
      <c r="IE120" s="368"/>
      <c r="IF120" s="368"/>
      <c r="IG120" s="368"/>
      <c r="IH120" s="368"/>
      <c r="II120" s="368"/>
      <c r="IJ120" s="368"/>
      <c r="IK120" s="368"/>
      <c r="IL120" s="368"/>
      <c r="IM120" s="368"/>
      <c r="IN120" s="368"/>
      <c r="IO120" s="368"/>
      <c r="IP120" s="368"/>
      <c r="IQ120" s="368"/>
      <c r="IR120" s="2036"/>
      <c r="IS120" s="2035"/>
    </row>
    <row r="121" spans="1:254" x14ac:dyDescent="0.2">
      <c r="A121" s="2027"/>
      <c r="B121" s="2031"/>
      <c r="C121" s="1816" t="s">
        <v>1489</v>
      </c>
      <c r="D121" s="1090">
        <v>16262495.434269894</v>
      </c>
      <c r="E121" s="1090">
        <v>791537.79035000002</v>
      </c>
      <c r="F121" s="1090">
        <v>47695</v>
      </c>
      <c r="G121" s="1090">
        <v>0</v>
      </c>
      <c r="H121" s="1090">
        <v>415969.27289658005</v>
      </c>
      <c r="I121" s="1090">
        <v>3574.7383999999997</v>
      </c>
      <c r="J121" s="1090">
        <v>3917892.3910905002</v>
      </c>
      <c r="K121" s="1090">
        <v>3907206.3910905002</v>
      </c>
      <c r="L121" s="1090">
        <v>4153224.5837900005</v>
      </c>
      <c r="M121" s="1090">
        <v>1190069.2173900006</v>
      </c>
      <c r="N121" s="1090">
        <v>0</v>
      </c>
      <c r="O121" s="1090">
        <v>0</v>
      </c>
      <c r="P121" s="1090">
        <v>0</v>
      </c>
      <c r="Q121" s="1090">
        <v>0</v>
      </c>
      <c r="R121" s="1090">
        <v>2419.3669999999997</v>
      </c>
      <c r="S121" s="1090">
        <v>1008891.1287200003</v>
      </c>
      <c r="T121" s="1090">
        <v>0</v>
      </c>
      <c r="U121" s="1090">
        <v>31700975.314997479</v>
      </c>
      <c r="V121" s="1207"/>
      <c r="W121" s="2035"/>
      <c r="X121" s="785"/>
      <c r="Y121" s="712"/>
      <c r="Z121" s="712"/>
      <c r="AA121" s="712"/>
      <c r="AB121" s="712"/>
      <c r="AC121" s="712"/>
      <c r="AD121" s="712"/>
      <c r="AE121" s="712"/>
      <c r="AF121" s="712"/>
      <c r="AG121" s="712"/>
      <c r="AH121" s="712"/>
      <c r="AI121" s="712"/>
      <c r="AJ121" s="712"/>
      <c r="AK121" s="712"/>
      <c r="AL121" s="712"/>
      <c r="AM121" s="712"/>
      <c r="AN121" s="712"/>
      <c r="AO121" s="712"/>
      <c r="AP121" s="712"/>
      <c r="AQ121" s="712"/>
      <c r="AR121" s="712"/>
      <c r="AS121" s="2036"/>
      <c r="AT121" s="2035"/>
      <c r="AU121" s="785"/>
      <c r="AV121" s="712"/>
      <c r="AW121" s="712"/>
      <c r="AX121" s="712"/>
      <c r="AY121" s="712"/>
      <c r="AZ121" s="712"/>
      <c r="BA121" s="712"/>
      <c r="BB121" s="712"/>
      <c r="BC121" s="712"/>
      <c r="BD121" s="712"/>
      <c r="BE121" s="712"/>
      <c r="BF121" s="712"/>
      <c r="BG121" s="712"/>
      <c r="BH121" s="712"/>
      <c r="BI121" s="712"/>
      <c r="BJ121" s="712"/>
      <c r="BK121" s="712"/>
      <c r="BL121" s="712"/>
      <c r="BM121" s="712"/>
      <c r="BN121" s="712"/>
      <c r="BO121" s="712"/>
      <c r="BP121" s="2036"/>
      <c r="BQ121" s="2035"/>
      <c r="BR121" s="785"/>
      <c r="BS121" s="712"/>
      <c r="BT121" s="712"/>
      <c r="BU121" s="712"/>
      <c r="BV121" s="712"/>
      <c r="BW121" s="712"/>
      <c r="BX121" s="712"/>
      <c r="BY121" s="712"/>
      <c r="BZ121" s="712"/>
      <c r="CA121" s="712"/>
      <c r="CB121" s="712"/>
      <c r="CC121" s="712"/>
      <c r="CD121" s="712"/>
      <c r="CE121" s="712"/>
      <c r="CF121" s="712"/>
      <c r="CG121" s="712"/>
      <c r="CH121" s="712"/>
      <c r="CI121" s="712"/>
      <c r="CJ121" s="712"/>
      <c r="CK121" s="712"/>
      <c r="CL121" s="712"/>
      <c r="CM121" s="2036"/>
      <c r="CN121" s="2035"/>
      <c r="CO121" s="785"/>
      <c r="CP121" s="712"/>
      <c r="CQ121" s="712"/>
      <c r="CR121" s="712"/>
      <c r="CS121" s="712"/>
      <c r="CT121" s="712"/>
      <c r="CU121" s="712"/>
      <c r="CV121" s="712"/>
      <c r="CW121" s="712"/>
      <c r="CX121" s="712"/>
      <c r="CY121" s="712"/>
      <c r="CZ121" s="712"/>
      <c r="DA121" s="712"/>
      <c r="DB121" s="712"/>
      <c r="DC121" s="712"/>
      <c r="DD121" s="712"/>
      <c r="DE121" s="712"/>
      <c r="DF121" s="712"/>
      <c r="DG121" s="712"/>
      <c r="DH121" s="712"/>
      <c r="DI121" s="712"/>
      <c r="DJ121" s="2036"/>
      <c r="DK121" s="2035"/>
      <c r="DL121" s="785"/>
      <c r="DM121" s="712"/>
      <c r="DN121" s="712"/>
      <c r="DO121" s="712"/>
      <c r="DP121" s="712"/>
      <c r="DQ121" s="712"/>
      <c r="DR121" s="712"/>
      <c r="DS121" s="712"/>
      <c r="DT121" s="712"/>
      <c r="DU121" s="712"/>
      <c r="DV121" s="712"/>
      <c r="DW121" s="712"/>
      <c r="DX121" s="712"/>
      <c r="DY121" s="712"/>
      <c r="DZ121" s="712"/>
      <c r="EA121" s="712"/>
      <c r="EB121" s="712"/>
      <c r="EC121" s="712"/>
      <c r="ED121" s="712"/>
      <c r="EE121" s="712"/>
      <c r="EF121" s="712"/>
      <c r="EG121" s="2036"/>
      <c r="EH121" s="2035"/>
      <c r="EI121" s="785"/>
      <c r="EJ121" s="712"/>
      <c r="EK121" s="712"/>
      <c r="EL121" s="712"/>
      <c r="EM121" s="712"/>
      <c r="EN121" s="712"/>
      <c r="EO121" s="712"/>
      <c r="EP121" s="712"/>
      <c r="EQ121" s="712"/>
      <c r="ER121" s="712"/>
      <c r="ES121" s="712"/>
      <c r="ET121" s="712"/>
      <c r="EU121" s="712"/>
      <c r="EV121" s="712"/>
      <c r="EW121" s="712"/>
      <c r="EX121" s="712"/>
      <c r="EY121" s="712"/>
      <c r="EZ121" s="712"/>
      <c r="FA121" s="712"/>
      <c r="FB121" s="712"/>
      <c r="FC121" s="712"/>
      <c r="FD121" s="2036"/>
      <c r="FE121" s="2035"/>
      <c r="FF121" s="785"/>
      <c r="FG121" s="712"/>
      <c r="FH121" s="712"/>
      <c r="FI121" s="712"/>
      <c r="FJ121" s="712"/>
      <c r="FK121" s="712"/>
      <c r="FL121" s="712"/>
      <c r="FM121" s="712"/>
      <c r="FN121" s="712"/>
      <c r="FO121" s="712"/>
      <c r="FP121" s="712"/>
      <c r="FQ121" s="712"/>
      <c r="FR121" s="712"/>
      <c r="FS121" s="712"/>
      <c r="FT121" s="712"/>
      <c r="FU121" s="712"/>
      <c r="FV121" s="712"/>
      <c r="FW121" s="712"/>
      <c r="FX121" s="712"/>
      <c r="FY121" s="712"/>
      <c r="FZ121" s="712"/>
      <c r="GA121" s="2036"/>
      <c r="GB121" s="2035"/>
      <c r="GC121" s="785"/>
      <c r="GD121" s="712"/>
      <c r="GE121" s="712"/>
      <c r="GF121" s="712"/>
      <c r="GG121" s="712"/>
      <c r="GH121" s="712"/>
      <c r="GI121" s="712"/>
      <c r="GJ121" s="712"/>
      <c r="GK121" s="712"/>
      <c r="GL121" s="712"/>
      <c r="GM121" s="712"/>
      <c r="GN121" s="712"/>
      <c r="GO121" s="712"/>
      <c r="GP121" s="712"/>
      <c r="GQ121" s="712"/>
      <c r="GR121" s="712"/>
      <c r="GS121" s="712"/>
      <c r="GT121" s="712"/>
      <c r="GU121" s="712"/>
      <c r="GV121" s="712"/>
      <c r="GW121" s="712"/>
      <c r="GX121" s="2036"/>
      <c r="GY121" s="2035"/>
      <c r="GZ121" s="785"/>
      <c r="HA121" s="712"/>
      <c r="HB121" s="712"/>
      <c r="HC121" s="712"/>
      <c r="HD121" s="712"/>
      <c r="HE121" s="712"/>
      <c r="HF121" s="712"/>
      <c r="HG121" s="712"/>
      <c r="HH121" s="712"/>
      <c r="HI121" s="712"/>
      <c r="HJ121" s="712"/>
      <c r="HK121" s="712"/>
      <c r="HL121" s="712"/>
      <c r="HM121" s="712"/>
      <c r="HN121" s="712"/>
      <c r="HO121" s="712"/>
      <c r="HP121" s="712"/>
      <c r="HQ121" s="712"/>
      <c r="HR121" s="712"/>
      <c r="HS121" s="712"/>
      <c r="HT121" s="712"/>
      <c r="HU121" s="2036"/>
      <c r="HV121" s="2035"/>
      <c r="HW121" s="785"/>
      <c r="HX121" s="712"/>
      <c r="HY121" s="712"/>
      <c r="HZ121" s="712"/>
      <c r="IA121" s="712"/>
      <c r="IB121" s="712"/>
      <c r="IC121" s="712"/>
      <c r="ID121" s="712"/>
      <c r="IE121" s="712"/>
      <c r="IF121" s="712"/>
      <c r="IG121" s="712"/>
      <c r="IH121" s="712"/>
      <c r="II121" s="712"/>
      <c r="IJ121" s="712"/>
      <c r="IK121" s="712"/>
      <c r="IL121" s="712"/>
      <c r="IM121" s="712"/>
      <c r="IN121" s="712"/>
      <c r="IO121" s="712"/>
      <c r="IP121" s="712"/>
      <c r="IQ121" s="712"/>
      <c r="IR121" s="2036"/>
      <c r="IS121" s="2035"/>
      <c r="IT121" s="785"/>
    </row>
    <row r="122" spans="1:254" ht="12.75" customHeight="1" x14ac:dyDescent="0.2">
      <c r="A122" s="2027"/>
      <c r="B122" s="2032" t="s">
        <v>70</v>
      </c>
      <c r="C122" s="1206" t="s">
        <v>3988</v>
      </c>
      <c r="D122" s="366">
        <v>701497.45415999996</v>
      </c>
      <c r="E122" s="366">
        <v>39415.101600000002</v>
      </c>
      <c r="F122" s="366">
        <v>4330</v>
      </c>
      <c r="G122" s="366">
        <v>0</v>
      </c>
      <c r="H122" s="366">
        <v>1059.4366836884406</v>
      </c>
      <c r="I122" s="366">
        <v>305.54007999999999</v>
      </c>
      <c r="J122" s="366">
        <v>182647.80656</v>
      </c>
      <c r="K122" s="366">
        <v>182556.80656</v>
      </c>
      <c r="L122" s="366">
        <v>147617.40862</v>
      </c>
      <c r="M122" s="366">
        <v>44920.134020000005</v>
      </c>
      <c r="N122" s="366">
        <v>0</v>
      </c>
      <c r="O122" s="366">
        <v>0</v>
      </c>
      <c r="P122" s="366">
        <v>0</v>
      </c>
      <c r="Q122" s="366">
        <v>0</v>
      </c>
      <c r="R122" s="366">
        <v>110.78700000000001</v>
      </c>
      <c r="S122" s="366">
        <v>51040.708500000001</v>
      </c>
      <c r="T122" s="366">
        <v>0</v>
      </c>
      <c r="U122" s="366">
        <v>1355501.1837836883</v>
      </c>
      <c r="V122" s="1207"/>
      <c r="W122" s="2034"/>
      <c r="Y122" s="368"/>
      <c r="Z122" s="368"/>
      <c r="AA122" s="368"/>
      <c r="AB122" s="368"/>
      <c r="AC122" s="368"/>
      <c r="AD122" s="368"/>
      <c r="AE122" s="368"/>
      <c r="AF122" s="368"/>
      <c r="AG122" s="368"/>
      <c r="AH122" s="368"/>
      <c r="AI122" s="368"/>
      <c r="AJ122" s="368"/>
      <c r="AK122" s="368"/>
      <c r="AL122" s="368"/>
      <c r="AM122" s="368"/>
      <c r="AN122" s="368"/>
      <c r="AO122" s="368"/>
      <c r="AP122" s="368"/>
      <c r="AQ122" s="368"/>
      <c r="AR122" s="368"/>
      <c r="AS122" s="2036"/>
      <c r="AT122" s="2034"/>
      <c r="AV122" s="368"/>
      <c r="AW122" s="368"/>
      <c r="AX122" s="368"/>
      <c r="AY122" s="368"/>
      <c r="AZ122" s="368"/>
      <c r="BA122" s="368"/>
      <c r="BB122" s="368"/>
      <c r="BC122" s="368"/>
      <c r="BD122" s="368"/>
      <c r="BE122" s="368"/>
      <c r="BF122" s="368"/>
      <c r="BG122" s="368"/>
      <c r="BH122" s="368"/>
      <c r="BI122" s="368"/>
      <c r="BJ122" s="368"/>
      <c r="BK122" s="368"/>
      <c r="BL122" s="368"/>
      <c r="BM122" s="368"/>
      <c r="BN122" s="368"/>
      <c r="BO122" s="368"/>
      <c r="BP122" s="2036"/>
      <c r="BQ122" s="2034"/>
      <c r="BS122" s="368"/>
      <c r="BT122" s="368"/>
      <c r="BU122" s="368"/>
      <c r="BV122" s="368"/>
      <c r="BW122" s="368"/>
      <c r="BX122" s="368"/>
      <c r="BY122" s="368"/>
      <c r="BZ122" s="368"/>
      <c r="CA122" s="368"/>
      <c r="CB122" s="368"/>
      <c r="CC122" s="368"/>
      <c r="CD122" s="368"/>
      <c r="CE122" s="368"/>
      <c r="CF122" s="368"/>
      <c r="CG122" s="368"/>
      <c r="CH122" s="368"/>
      <c r="CI122" s="368"/>
      <c r="CJ122" s="368"/>
      <c r="CK122" s="368"/>
      <c r="CL122" s="368"/>
      <c r="CM122" s="2036"/>
      <c r="CN122" s="2034"/>
      <c r="CP122" s="368"/>
      <c r="CQ122" s="368"/>
      <c r="CR122" s="368"/>
      <c r="CS122" s="368"/>
      <c r="CT122" s="368"/>
      <c r="CU122" s="368"/>
      <c r="CV122" s="368"/>
      <c r="CW122" s="368"/>
      <c r="CX122" s="368"/>
      <c r="CY122" s="368"/>
      <c r="CZ122" s="368"/>
      <c r="DA122" s="368"/>
      <c r="DB122" s="368"/>
      <c r="DC122" s="368"/>
      <c r="DD122" s="368"/>
      <c r="DE122" s="368"/>
      <c r="DF122" s="368"/>
      <c r="DG122" s="368"/>
      <c r="DH122" s="368"/>
      <c r="DI122" s="368"/>
      <c r="DJ122" s="2036"/>
      <c r="DK122" s="2034"/>
      <c r="DM122" s="368"/>
      <c r="DN122" s="368"/>
      <c r="DO122" s="368"/>
      <c r="DP122" s="368"/>
      <c r="DQ122" s="368"/>
      <c r="DR122" s="368"/>
      <c r="DS122" s="368"/>
      <c r="DT122" s="368"/>
      <c r="DU122" s="368"/>
      <c r="DV122" s="368"/>
      <c r="DW122" s="368"/>
      <c r="DX122" s="368"/>
      <c r="DY122" s="368"/>
      <c r="DZ122" s="368"/>
      <c r="EA122" s="368"/>
      <c r="EB122" s="368"/>
      <c r="EC122" s="368"/>
      <c r="ED122" s="368"/>
      <c r="EE122" s="368"/>
      <c r="EF122" s="368"/>
      <c r="EG122" s="2036"/>
      <c r="EH122" s="2034"/>
      <c r="EJ122" s="368"/>
      <c r="EK122" s="368"/>
      <c r="EL122" s="368"/>
      <c r="EM122" s="368"/>
      <c r="EN122" s="368"/>
      <c r="EO122" s="368"/>
      <c r="EP122" s="368"/>
      <c r="EQ122" s="368"/>
      <c r="ER122" s="368"/>
      <c r="ES122" s="368"/>
      <c r="ET122" s="368"/>
      <c r="EU122" s="368"/>
      <c r="EV122" s="368"/>
      <c r="EW122" s="368"/>
      <c r="EX122" s="368"/>
      <c r="EY122" s="368"/>
      <c r="EZ122" s="368"/>
      <c r="FA122" s="368"/>
      <c r="FB122" s="368"/>
      <c r="FC122" s="368"/>
      <c r="FD122" s="2036"/>
      <c r="FE122" s="2034"/>
      <c r="FG122" s="368"/>
      <c r="FH122" s="368"/>
      <c r="FI122" s="368"/>
      <c r="FJ122" s="368"/>
      <c r="FK122" s="368"/>
      <c r="FL122" s="368"/>
      <c r="FM122" s="368"/>
      <c r="FN122" s="368"/>
      <c r="FO122" s="368"/>
      <c r="FP122" s="368"/>
      <c r="FQ122" s="368"/>
      <c r="FR122" s="368"/>
      <c r="FS122" s="368"/>
      <c r="FT122" s="368"/>
      <c r="FU122" s="368"/>
      <c r="FV122" s="368"/>
      <c r="FW122" s="368"/>
      <c r="FX122" s="368"/>
      <c r="FY122" s="368"/>
      <c r="FZ122" s="368"/>
      <c r="GA122" s="2036"/>
      <c r="GB122" s="2034"/>
      <c r="GD122" s="368"/>
      <c r="GE122" s="368"/>
      <c r="GF122" s="368"/>
      <c r="GG122" s="368"/>
      <c r="GH122" s="368"/>
      <c r="GI122" s="368"/>
      <c r="GJ122" s="368"/>
      <c r="GK122" s="368"/>
      <c r="GL122" s="368"/>
      <c r="GM122" s="368"/>
      <c r="GN122" s="368"/>
      <c r="GO122" s="368"/>
      <c r="GP122" s="368"/>
      <c r="GQ122" s="368"/>
      <c r="GR122" s="368"/>
      <c r="GS122" s="368"/>
      <c r="GT122" s="368"/>
      <c r="GU122" s="368"/>
      <c r="GV122" s="368"/>
      <c r="GW122" s="368"/>
      <c r="GX122" s="2036"/>
      <c r="GY122" s="2034"/>
      <c r="HA122" s="368"/>
      <c r="HB122" s="368"/>
      <c r="HC122" s="368"/>
      <c r="HD122" s="368"/>
      <c r="HE122" s="368"/>
      <c r="HF122" s="368"/>
      <c r="HG122" s="368"/>
      <c r="HH122" s="368"/>
      <c r="HI122" s="368"/>
      <c r="HJ122" s="368"/>
      <c r="HK122" s="368"/>
      <c r="HL122" s="368"/>
      <c r="HM122" s="368"/>
      <c r="HN122" s="368"/>
      <c r="HO122" s="368"/>
      <c r="HP122" s="368"/>
      <c r="HQ122" s="368"/>
      <c r="HR122" s="368"/>
      <c r="HS122" s="368"/>
      <c r="HT122" s="368"/>
      <c r="HU122" s="2036"/>
      <c r="HV122" s="2034"/>
      <c r="HX122" s="368"/>
      <c r="HY122" s="368"/>
      <c r="HZ122" s="368"/>
      <c r="IA122" s="368"/>
      <c r="IB122" s="368"/>
      <c r="IC122" s="368"/>
      <c r="ID122" s="368"/>
      <c r="IE122" s="368"/>
      <c r="IF122" s="368"/>
      <c r="IG122" s="368"/>
      <c r="IH122" s="368"/>
      <c r="II122" s="368"/>
      <c r="IJ122" s="368"/>
      <c r="IK122" s="368"/>
      <c r="IL122" s="368"/>
      <c r="IM122" s="368"/>
      <c r="IN122" s="368"/>
      <c r="IO122" s="368"/>
      <c r="IP122" s="368"/>
      <c r="IQ122" s="368"/>
      <c r="IR122" s="2036"/>
      <c r="IS122" s="2034"/>
    </row>
    <row r="123" spans="1:254" x14ac:dyDescent="0.2">
      <c r="A123" s="2027"/>
      <c r="B123" s="2030"/>
      <c r="C123" s="1206" t="s">
        <v>3989</v>
      </c>
      <c r="D123" s="366">
        <v>5685936.9073820999</v>
      </c>
      <c r="E123" s="366">
        <v>217028.72047999999</v>
      </c>
      <c r="F123" s="366">
        <v>19420</v>
      </c>
      <c r="G123" s="366">
        <v>0</v>
      </c>
      <c r="H123" s="366">
        <v>45082.999227306362</v>
      </c>
      <c r="I123" s="366">
        <v>1565.0561599999999</v>
      </c>
      <c r="J123" s="366">
        <v>1746152.2883299999</v>
      </c>
      <c r="K123" s="366">
        <v>1743731.40833</v>
      </c>
      <c r="L123" s="366">
        <v>955569.97913999995</v>
      </c>
      <c r="M123" s="366">
        <v>310294.07594000001</v>
      </c>
      <c r="N123" s="366">
        <v>0</v>
      </c>
      <c r="O123" s="366">
        <v>0</v>
      </c>
      <c r="P123" s="366">
        <v>0</v>
      </c>
      <c r="Q123" s="366">
        <v>0</v>
      </c>
      <c r="R123" s="366">
        <v>948.08500000000004</v>
      </c>
      <c r="S123" s="366">
        <v>338859.90875</v>
      </c>
      <c r="T123" s="366">
        <v>0</v>
      </c>
      <c r="U123" s="366">
        <v>11064589.428739408</v>
      </c>
      <c r="V123" s="1207"/>
      <c r="W123" s="2035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  <c r="AN123" s="368"/>
      <c r="AO123" s="368"/>
      <c r="AP123" s="368"/>
      <c r="AQ123" s="368"/>
      <c r="AR123" s="368"/>
      <c r="AS123" s="2036"/>
      <c r="AT123" s="2035"/>
      <c r="AV123" s="368"/>
      <c r="AW123" s="368"/>
      <c r="AX123" s="368"/>
      <c r="AY123" s="368"/>
      <c r="AZ123" s="368"/>
      <c r="BA123" s="368"/>
      <c r="BB123" s="368"/>
      <c r="BC123" s="368"/>
      <c r="BD123" s="368"/>
      <c r="BE123" s="368"/>
      <c r="BF123" s="368"/>
      <c r="BG123" s="368"/>
      <c r="BH123" s="368"/>
      <c r="BI123" s="368"/>
      <c r="BJ123" s="368"/>
      <c r="BK123" s="368"/>
      <c r="BL123" s="368"/>
      <c r="BM123" s="368"/>
      <c r="BN123" s="368"/>
      <c r="BO123" s="368"/>
      <c r="BP123" s="2036"/>
      <c r="BQ123" s="2035"/>
      <c r="BS123" s="368"/>
      <c r="BT123" s="368"/>
      <c r="BU123" s="368"/>
      <c r="BV123" s="368"/>
      <c r="BW123" s="368"/>
      <c r="BX123" s="368"/>
      <c r="BY123" s="368"/>
      <c r="BZ123" s="368"/>
      <c r="CA123" s="368"/>
      <c r="CB123" s="368"/>
      <c r="CC123" s="368"/>
      <c r="CD123" s="368"/>
      <c r="CE123" s="368"/>
      <c r="CF123" s="368"/>
      <c r="CG123" s="368"/>
      <c r="CH123" s="368"/>
      <c r="CI123" s="368"/>
      <c r="CJ123" s="368"/>
      <c r="CK123" s="368"/>
      <c r="CL123" s="368"/>
      <c r="CM123" s="2036"/>
      <c r="CN123" s="2035"/>
      <c r="CP123" s="368"/>
      <c r="CQ123" s="368"/>
      <c r="CR123" s="368"/>
      <c r="CS123" s="368"/>
      <c r="CT123" s="368"/>
      <c r="CU123" s="368"/>
      <c r="CV123" s="368"/>
      <c r="CW123" s="368"/>
      <c r="CX123" s="368"/>
      <c r="CY123" s="368"/>
      <c r="CZ123" s="368"/>
      <c r="DA123" s="368"/>
      <c r="DB123" s="368"/>
      <c r="DC123" s="368"/>
      <c r="DD123" s="368"/>
      <c r="DE123" s="368"/>
      <c r="DF123" s="368"/>
      <c r="DG123" s="368"/>
      <c r="DH123" s="368"/>
      <c r="DI123" s="368"/>
      <c r="DJ123" s="2036"/>
      <c r="DK123" s="2035"/>
      <c r="DM123" s="368"/>
      <c r="DN123" s="368"/>
      <c r="DO123" s="368"/>
      <c r="DP123" s="368"/>
      <c r="DQ123" s="368"/>
      <c r="DR123" s="368"/>
      <c r="DS123" s="368"/>
      <c r="DT123" s="368"/>
      <c r="DU123" s="368"/>
      <c r="DV123" s="368"/>
      <c r="DW123" s="368"/>
      <c r="DX123" s="368"/>
      <c r="DY123" s="368"/>
      <c r="DZ123" s="368"/>
      <c r="EA123" s="368"/>
      <c r="EB123" s="368"/>
      <c r="EC123" s="368"/>
      <c r="ED123" s="368"/>
      <c r="EE123" s="368"/>
      <c r="EF123" s="368"/>
      <c r="EG123" s="2036"/>
      <c r="EH123" s="2035"/>
      <c r="EJ123" s="368"/>
      <c r="EK123" s="368"/>
      <c r="EL123" s="368"/>
      <c r="EM123" s="368"/>
      <c r="EN123" s="368"/>
      <c r="EO123" s="368"/>
      <c r="EP123" s="368"/>
      <c r="EQ123" s="368"/>
      <c r="ER123" s="368"/>
      <c r="ES123" s="368"/>
      <c r="ET123" s="368"/>
      <c r="EU123" s="368"/>
      <c r="EV123" s="368"/>
      <c r="EW123" s="368"/>
      <c r="EX123" s="368"/>
      <c r="EY123" s="368"/>
      <c r="EZ123" s="368"/>
      <c r="FA123" s="368"/>
      <c r="FB123" s="368"/>
      <c r="FC123" s="368"/>
      <c r="FD123" s="2036"/>
      <c r="FE123" s="2035"/>
      <c r="FG123" s="368"/>
      <c r="FH123" s="368"/>
      <c r="FI123" s="368"/>
      <c r="FJ123" s="368"/>
      <c r="FK123" s="368"/>
      <c r="FL123" s="368"/>
      <c r="FM123" s="368"/>
      <c r="FN123" s="368"/>
      <c r="FO123" s="368"/>
      <c r="FP123" s="368"/>
      <c r="FQ123" s="368"/>
      <c r="FR123" s="368"/>
      <c r="FS123" s="368"/>
      <c r="FT123" s="368"/>
      <c r="FU123" s="368"/>
      <c r="FV123" s="368"/>
      <c r="FW123" s="368"/>
      <c r="FX123" s="368"/>
      <c r="FY123" s="368"/>
      <c r="FZ123" s="368"/>
      <c r="GA123" s="2036"/>
      <c r="GB123" s="2035"/>
      <c r="GD123" s="368"/>
      <c r="GE123" s="368"/>
      <c r="GF123" s="368"/>
      <c r="GG123" s="368"/>
      <c r="GH123" s="368"/>
      <c r="GI123" s="368"/>
      <c r="GJ123" s="368"/>
      <c r="GK123" s="368"/>
      <c r="GL123" s="368"/>
      <c r="GM123" s="368"/>
      <c r="GN123" s="368"/>
      <c r="GO123" s="368"/>
      <c r="GP123" s="368"/>
      <c r="GQ123" s="368"/>
      <c r="GR123" s="368"/>
      <c r="GS123" s="368"/>
      <c r="GT123" s="368"/>
      <c r="GU123" s="368"/>
      <c r="GV123" s="368"/>
      <c r="GW123" s="368"/>
      <c r="GX123" s="2036"/>
      <c r="GY123" s="2035"/>
      <c r="HA123" s="368"/>
      <c r="HB123" s="368"/>
      <c r="HC123" s="368"/>
      <c r="HD123" s="368"/>
      <c r="HE123" s="368"/>
      <c r="HF123" s="368"/>
      <c r="HG123" s="368"/>
      <c r="HH123" s="368"/>
      <c r="HI123" s="368"/>
      <c r="HJ123" s="368"/>
      <c r="HK123" s="368"/>
      <c r="HL123" s="368"/>
      <c r="HM123" s="368"/>
      <c r="HN123" s="368"/>
      <c r="HO123" s="368"/>
      <c r="HP123" s="368"/>
      <c r="HQ123" s="368"/>
      <c r="HR123" s="368"/>
      <c r="HS123" s="368"/>
      <c r="HT123" s="368"/>
      <c r="HU123" s="2036"/>
      <c r="HV123" s="2035"/>
      <c r="HX123" s="368"/>
      <c r="HY123" s="368"/>
      <c r="HZ123" s="368"/>
      <c r="IA123" s="368"/>
      <c r="IB123" s="368"/>
      <c r="IC123" s="368"/>
      <c r="ID123" s="368"/>
      <c r="IE123" s="368"/>
      <c r="IF123" s="368"/>
      <c r="IG123" s="368"/>
      <c r="IH123" s="368"/>
      <c r="II123" s="368"/>
      <c r="IJ123" s="368"/>
      <c r="IK123" s="368"/>
      <c r="IL123" s="368"/>
      <c r="IM123" s="368"/>
      <c r="IN123" s="368"/>
      <c r="IO123" s="368"/>
      <c r="IP123" s="368"/>
      <c r="IQ123" s="368"/>
      <c r="IR123" s="2036"/>
      <c r="IS123" s="2035"/>
    </row>
    <row r="124" spans="1:254" x14ac:dyDescent="0.2">
      <c r="A124" s="2027"/>
      <c r="B124" s="2030"/>
      <c r="C124" s="1817" t="s">
        <v>3990</v>
      </c>
      <c r="D124" s="366">
        <v>6201400.4061078997</v>
      </c>
      <c r="E124" s="366">
        <v>323419.80194999999</v>
      </c>
      <c r="F124" s="366">
        <v>18430</v>
      </c>
      <c r="G124" s="366">
        <v>0</v>
      </c>
      <c r="H124" s="366">
        <v>226533.36715380999</v>
      </c>
      <c r="I124" s="366">
        <v>1409.2641599999999</v>
      </c>
      <c r="J124" s="366">
        <v>1570348.5033595995</v>
      </c>
      <c r="K124" s="366">
        <v>1565605.4633595997</v>
      </c>
      <c r="L124" s="366">
        <v>1370390.1733400002</v>
      </c>
      <c r="M124" s="366">
        <v>564826.13553999993</v>
      </c>
      <c r="N124" s="366">
        <v>0</v>
      </c>
      <c r="O124" s="366">
        <v>0</v>
      </c>
      <c r="P124" s="366">
        <v>0</v>
      </c>
      <c r="Q124" s="366">
        <v>0</v>
      </c>
      <c r="R124" s="366">
        <v>1047.078</v>
      </c>
      <c r="S124" s="366">
        <v>437687.81157000008</v>
      </c>
      <c r="T124" s="366">
        <v>0</v>
      </c>
      <c r="U124" s="366">
        <v>12281098.004540909</v>
      </c>
      <c r="V124" s="1207"/>
      <c r="W124" s="2035"/>
      <c r="X124" s="1091"/>
      <c r="Y124" s="368"/>
      <c r="Z124" s="368"/>
      <c r="AA124" s="368"/>
      <c r="AB124" s="368"/>
      <c r="AC124" s="368"/>
      <c r="AD124" s="368"/>
      <c r="AE124" s="368"/>
      <c r="AF124" s="368"/>
      <c r="AG124" s="368"/>
      <c r="AH124" s="368"/>
      <c r="AI124" s="368"/>
      <c r="AJ124" s="368"/>
      <c r="AK124" s="368"/>
      <c r="AL124" s="368"/>
      <c r="AM124" s="368"/>
      <c r="AN124" s="368"/>
      <c r="AO124" s="368"/>
      <c r="AP124" s="368"/>
      <c r="AQ124" s="368"/>
      <c r="AR124" s="368"/>
      <c r="AS124" s="2036"/>
      <c r="AT124" s="2035"/>
      <c r="AU124" s="1091"/>
      <c r="AV124" s="368"/>
      <c r="AW124" s="368"/>
      <c r="AX124" s="368"/>
      <c r="AY124" s="368"/>
      <c r="AZ124" s="368"/>
      <c r="BA124" s="368"/>
      <c r="BB124" s="368"/>
      <c r="BC124" s="368"/>
      <c r="BD124" s="368"/>
      <c r="BE124" s="368"/>
      <c r="BF124" s="368"/>
      <c r="BG124" s="368"/>
      <c r="BH124" s="368"/>
      <c r="BI124" s="368"/>
      <c r="BJ124" s="368"/>
      <c r="BK124" s="368"/>
      <c r="BL124" s="368"/>
      <c r="BM124" s="368"/>
      <c r="BN124" s="368"/>
      <c r="BO124" s="368"/>
      <c r="BP124" s="2036"/>
      <c r="BQ124" s="2035"/>
      <c r="BR124" s="1091"/>
      <c r="BS124" s="368"/>
      <c r="BT124" s="368"/>
      <c r="BU124" s="368"/>
      <c r="BV124" s="368"/>
      <c r="BW124" s="368"/>
      <c r="BX124" s="368"/>
      <c r="BY124" s="368"/>
      <c r="BZ124" s="368"/>
      <c r="CA124" s="368"/>
      <c r="CB124" s="368"/>
      <c r="CC124" s="368"/>
      <c r="CD124" s="368"/>
      <c r="CE124" s="368"/>
      <c r="CF124" s="368"/>
      <c r="CG124" s="368"/>
      <c r="CH124" s="368"/>
      <c r="CI124" s="368"/>
      <c r="CJ124" s="368"/>
      <c r="CK124" s="368"/>
      <c r="CL124" s="368"/>
      <c r="CM124" s="2036"/>
      <c r="CN124" s="2035"/>
      <c r="CO124" s="1091"/>
      <c r="CP124" s="368"/>
      <c r="CQ124" s="368"/>
      <c r="CR124" s="368"/>
      <c r="CS124" s="368"/>
      <c r="CT124" s="368"/>
      <c r="CU124" s="368"/>
      <c r="CV124" s="368"/>
      <c r="CW124" s="368"/>
      <c r="CX124" s="368"/>
      <c r="CY124" s="368"/>
      <c r="CZ124" s="368"/>
      <c r="DA124" s="368"/>
      <c r="DB124" s="368"/>
      <c r="DC124" s="368"/>
      <c r="DD124" s="368"/>
      <c r="DE124" s="368"/>
      <c r="DF124" s="368"/>
      <c r="DG124" s="368"/>
      <c r="DH124" s="368"/>
      <c r="DI124" s="368"/>
      <c r="DJ124" s="2036"/>
      <c r="DK124" s="2035"/>
      <c r="DL124" s="1091"/>
      <c r="DM124" s="368"/>
      <c r="DN124" s="368"/>
      <c r="DO124" s="368"/>
      <c r="DP124" s="368"/>
      <c r="DQ124" s="368"/>
      <c r="DR124" s="368"/>
      <c r="DS124" s="368"/>
      <c r="DT124" s="368"/>
      <c r="DU124" s="368"/>
      <c r="DV124" s="368"/>
      <c r="DW124" s="368"/>
      <c r="DX124" s="368"/>
      <c r="DY124" s="368"/>
      <c r="DZ124" s="368"/>
      <c r="EA124" s="368"/>
      <c r="EB124" s="368"/>
      <c r="EC124" s="368"/>
      <c r="ED124" s="368"/>
      <c r="EE124" s="368"/>
      <c r="EF124" s="368"/>
      <c r="EG124" s="2036"/>
      <c r="EH124" s="2035"/>
      <c r="EI124" s="1091"/>
      <c r="EJ124" s="368"/>
      <c r="EK124" s="368"/>
      <c r="EL124" s="368"/>
      <c r="EM124" s="368"/>
      <c r="EN124" s="368"/>
      <c r="EO124" s="368"/>
      <c r="EP124" s="368"/>
      <c r="EQ124" s="368"/>
      <c r="ER124" s="368"/>
      <c r="ES124" s="368"/>
      <c r="ET124" s="368"/>
      <c r="EU124" s="368"/>
      <c r="EV124" s="368"/>
      <c r="EW124" s="368"/>
      <c r="EX124" s="368"/>
      <c r="EY124" s="368"/>
      <c r="EZ124" s="368"/>
      <c r="FA124" s="368"/>
      <c r="FB124" s="368"/>
      <c r="FC124" s="368"/>
      <c r="FD124" s="2036"/>
      <c r="FE124" s="2035"/>
      <c r="FF124" s="1091"/>
      <c r="FG124" s="368"/>
      <c r="FH124" s="368"/>
      <c r="FI124" s="368"/>
      <c r="FJ124" s="368"/>
      <c r="FK124" s="368"/>
      <c r="FL124" s="368"/>
      <c r="FM124" s="368"/>
      <c r="FN124" s="368"/>
      <c r="FO124" s="368"/>
      <c r="FP124" s="368"/>
      <c r="FQ124" s="368"/>
      <c r="FR124" s="368"/>
      <c r="FS124" s="368"/>
      <c r="FT124" s="368"/>
      <c r="FU124" s="368"/>
      <c r="FV124" s="368"/>
      <c r="FW124" s="368"/>
      <c r="FX124" s="368"/>
      <c r="FY124" s="368"/>
      <c r="FZ124" s="368"/>
      <c r="GA124" s="2036"/>
      <c r="GB124" s="2035"/>
      <c r="GC124" s="1091"/>
      <c r="GD124" s="368"/>
      <c r="GE124" s="368"/>
      <c r="GF124" s="368"/>
      <c r="GG124" s="368"/>
      <c r="GH124" s="368"/>
      <c r="GI124" s="368"/>
      <c r="GJ124" s="368"/>
      <c r="GK124" s="368"/>
      <c r="GL124" s="368"/>
      <c r="GM124" s="368"/>
      <c r="GN124" s="368"/>
      <c r="GO124" s="368"/>
      <c r="GP124" s="368"/>
      <c r="GQ124" s="368"/>
      <c r="GR124" s="368"/>
      <c r="GS124" s="368"/>
      <c r="GT124" s="368"/>
      <c r="GU124" s="368"/>
      <c r="GV124" s="368"/>
      <c r="GW124" s="368"/>
      <c r="GX124" s="2036"/>
      <c r="GY124" s="2035"/>
      <c r="GZ124" s="1091"/>
      <c r="HA124" s="368"/>
      <c r="HB124" s="368"/>
      <c r="HC124" s="368"/>
      <c r="HD124" s="368"/>
      <c r="HE124" s="368"/>
      <c r="HF124" s="368"/>
      <c r="HG124" s="368"/>
      <c r="HH124" s="368"/>
      <c r="HI124" s="368"/>
      <c r="HJ124" s="368"/>
      <c r="HK124" s="368"/>
      <c r="HL124" s="368"/>
      <c r="HM124" s="368"/>
      <c r="HN124" s="368"/>
      <c r="HO124" s="368"/>
      <c r="HP124" s="368"/>
      <c r="HQ124" s="368"/>
      <c r="HR124" s="368"/>
      <c r="HS124" s="368"/>
      <c r="HT124" s="368"/>
      <c r="HU124" s="2036"/>
      <c r="HV124" s="2035"/>
      <c r="HW124" s="1091"/>
      <c r="HX124" s="368"/>
      <c r="HY124" s="368"/>
      <c r="HZ124" s="368"/>
      <c r="IA124" s="368"/>
      <c r="IB124" s="368"/>
      <c r="IC124" s="368"/>
      <c r="ID124" s="368"/>
      <c r="IE124" s="368"/>
      <c r="IF124" s="368"/>
      <c r="IG124" s="368"/>
      <c r="IH124" s="368"/>
      <c r="II124" s="368"/>
      <c r="IJ124" s="368"/>
      <c r="IK124" s="368"/>
      <c r="IL124" s="368"/>
      <c r="IM124" s="368"/>
      <c r="IN124" s="368"/>
      <c r="IO124" s="368"/>
      <c r="IP124" s="368"/>
      <c r="IQ124" s="368"/>
      <c r="IR124" s="2036"/>
      <c r="IS124" s="2035"/>
      <c r="IT124" s="1091"/>
    </row>
    <row r="125" spans="1:254" x14ac:dyDescent="0.2">
      <c r="A125" s="2027"/>
      <c r="B125" s="2030"/>
      <c r="C125" s="1206" t="s">
        <v>71</v>
      </c>
      <c r="D125" s="366">
        <v>2908045.0916599003</v>
      </c>
      <c r="E125" s="366">
        <v>172687.16289999997</v>
      </c>
      <c r="F125" s="366">
        <v>5195</v>
      </c>
      <c r="G125" s="366">
        <v>0</v>
      </c>
      <c r="H125" s="366">
        <v>116405.70283831393</v>
      </c>
      <c r="I125" s="366">
        <v>251.10599999999999</v>
      </c>
      <c r="J125" s="366">
        <v>396162.59604089998</v>
      </c>
      <c r="K125" s="366">
        <v>393169.79604089999</v>
      </c>
      <c r="L125" s="366">
        <v>1149498.42472</v>
      </c>
      <c r="M125" s="366">
        <v>240913.45091999994</v>
      </c>
      <c r="N125" s="366">
        <v>0</v>
      </c>
      <c r="O125" s="366">
        <v>0</v>
      </c>
      <c r="P125" s="366">
        <v>0</v>
      </c>
      <c r="Q125" s="366">
        <v>0</v>
      </c>
      <c r="R125" s="366">
        <v>266.92399999999998</v>
      </c>
      <c r="S125" s="366">
        <v>160259.04712</v>
      </c>
      <c r="T125" s="366">
        <v>0</v>
      </c>
      <c r="U125" s="366">
        <v>5542854.3022400141</v>
      </c>
      <c r="V125" s="1207"/>
      <c r="W125" s="2035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2036"/>
      <c r="AT125" s="2035"/>
      <c r="AV125" s="368"/>
      <c r="AW125" s="368"/>
      <c r="AX125" s="368"/>
      <c r="AY125" s="368"/>
      <c r="AZ125" s="368"/>
      <c r="BA125" s="368"/>
      <c r="BB125" s="368"/>
      <c r="BC125" s="368"/>
      <c r="BD125" s="368"/>
      <c r="BE125" s="368"/>
      <c r="BF125" s="368"/>
      <c r="BG125" s="368"/>
      <c r="BH125" s="368"/>
      <c r="BI125" s="368"/>
      <c r="BJ125" s="368"/>
      <c r="BK125" s="368"/>
      <c r="BL125" s="368"/>
      <c r="BM125" s="368"/>
      <c r="BN125" s="368"/>
      <c r="BO125" s="368"/>
      <c r="BP125" s="2036"/>
      <c r="BQ125" s="2035"/>
      <c r="BS125" s="368"/>
      <c r="BT125" s="368"/>
      <c r="BU125" s="368"/>
      <c r="BV125" s="368"/>
      <c r="BW125" s="368"/>
      <c r="BX125" s="368"/>
      <c r="BY125" s="368"/>
      <c r="BZ125" s="368"/>
      <c r="CA125" s="368"/>
      <c r="CB125" s="368"/>
      <c r="CC125" s="368"/>
      <c r="CD125" s="368"/>
      <c r="CE125" s="368"/>
      <c r="CF125" s="368"/>
      <c r="CG125" s="368"/>
      <c r="CH125" s="368"/>
      <c r="CI125" s="368"/>
      <c r="CJ125" s="368"/>
      <c r="CK125" s="368"/>
      <c r="CL125" s="368"/>
      <c r="CM125" s="2036"/>
      <c r="CN125" s="2035"/>
      <c r="CP125" s="368"/>
      <c r="CQ125" s="368"/>
      <c r="CR125" s="368"/>
      <c r="CS125" s="368"/>
      <c r="CT125" s="368"/>
      <c r="CU125" s="368"/>
      <c r="CV125" s="368"/>
      <c r="CW125" s="368"/>
      <c r="CX125" s="368"/>
      <c r="CY125" s="368"/>
      <c r="CZ125" s="368"/>
      <c r="DA125" s="368"/>
      <c r="DB125" s="368"/>
      <c r="DC125" s="368"/>
      <c r="DD125" s="368"/>
      <c r="DE125" s="368"/>
      <c r="DF125" s="368"/>
      <c r="DG125" s="368"/>
      <c r="DH125" s="368"/>
      <c r="DI125" s="368"/>
      <c r="DJ125" s="2036"/>
      <c r="DK125" s="2035"/>
      <c r="DM125" s="368"/>
      <c r="DN125" s="368"/>
      <c r="DO125" s="368"/>
      <c r="DP125" s="368"/>
      <c r="DQ125" s="368"/>
      <c r="DR125" s="368"/>
      <c r="DS125" s="368"/>
      <c r="DT125" s="368"/>
      <c r="DU125" s="368"/>
      <c r="DV125" s="368"/>
      <c r="DW125" s="368"/>
      <c r="DX125" s="368"/>
      <c r="DY125" s="368"/>
      <c r="DZ125" s="368"/>
      <c r="EA125" s="368"/>
      <c r="EB125" s="368"/>
      <c r="EC125" s="368"/>
      <c r="ED125" s="368"/>
      <c r="EE125" s="368"/>
      <c r="EF125" s="368"/>
      <c r="EG125" s="2036"/>
      <c r="EH125" s="2035"/>
      <c r="EJ125" s="368"/>
      <c r="EK125" s="368"/>
      <c r="EL125" s="368"/>
      <c r="EM125" s="368"/>
      <c r="EN125" s="368"/>
      <c r="EO125" s="368"/>
      <c r="EP125" s="368"/>
      <c r="EQ125" s="368"/>
      <c r="ER125" s="368"/>
      <c r="ES125" s="368"/>
      <c r="ET125" s="368"/>
      <c r="EU125" s="368"/>
      <c r="EV125" s="368"/>
      <c r="EW125" s="368"/>
      <c r="EX125" s="368"/>
      <c r="EY125" s="368"/>
      <c r="EZ125" s="368"/>
      <c r="FA125" s="368"/>
      <c r="FB125" s="368"/>
      <c r="FC125" s="368"/>
      <c r="FD125" s="2036"/>
      <c r="FE125" s="2035"/>
      <c r="FG125" s="368"/>
      <c r="FH125" s="368"/>
      <c r="FI125" s="368"/>
      <c r="FJ125" s="368"/>
      <c r="FK125" s="368"/>
      <c r="FL125" s="368"/>
      <c r="FM125" s="368"/>
      <c r="FN125" s="368"/>
      <c r="FO125" s="368"/>
      <c r="FP125" s="368"/>
      <c r="FQ125" s="368"/>
      <c r="FR125" s="368"/>
      <c r="FS125" s="368"/>
      <c r="FT125" s="368"/>
      <c r="FU125" s="368"/>
      <c r="FV125" s="368"/>
      <c r="FW125" s="368"/>
      <c r="FX125" s="368"/>
      <c r="FY125" s="368"/>
      <c r="FZ125" s="368"/>
      <c r="GA125" s="2036"/>
      <c r="GB125" s="2035"/>
      <c r="GD125" s="368"/>
      <c r="GE125" s="368"/>
      <c r="GF125" s="368"/>
      <c r="GG125" s="368"/>
      <c r="GH125" s="368"/>
      <c r="GI125" s="368"/>
      <c r="GJ125" s="368"/>
      <c r="GK125" s="368"/>
      <c r="GL125" s="368"/>
      <c r="GM125" s="368"/>
      <c r="GN125" s="368"/>
      <c r="GO125" s="368"/>
      <c r="GP125" s="368"/>
      <c r="GQ125" s="368"/>
      <c r="GR125" s="368"/>
      <c r="GS125" s="368"/>
      <c r="GT125" s="368"/>
      <c r="GU125" s="368"/>
      <c r="GV125" s="368"/>
      <c r="GW125" s="368"/>
      <c r="GX125" s="2036"/>
      <c r="GY125" s="2035"/>
      <c r="HA125" s="368"/>
      <c r="HB125" s="368"/>
      <c r="HC125" s="368"/>
      <c r="HD125" s="368"/>
      <c r="HE125" s="368"/>
      <c r="HF125" s="368"/>
      <c r="HG125" s="368"/>
      <c r="HH125" s="368"/>
      <c r="HI125" s="368"/>
      <c r="HJ125" s="368"/>
      <c r="HK125" s="368"/>
      <c r="HL125" s="368"/>
      <c r="HM125" s="368"/>
      <c r="HN125" s="368"/>
      <c r="HO125" s="368"/>
      <c r="HP125" s="368"/>
      <c r="HQ125" s="368"/>
      <c r="HR125" s="368"/>
      <c r="HS125" s="368"/>
      <c r="HT125" s="368"/>
      <c r="HU125" s="2036"/>
      <c r="HV125" s="2035"/>
      <c r="HX125" s="368"/>
      <c r="HY125" s="368"/>
      <c r="HZ125" s="368"/>
      <c r="IA125" s="368"/>
      <c r="IB125" s="368"/>
      <c r="IC125" s="368"/>
      <c r="ID125" s="368"/>
      <c r="IE125" s="368"/>
      <c r="IF125" s="368"/>
      <c r="IG125" s="368"/>
      <c r="IH125" s="368"/>
      <c r="II125" s="368"/>
      <c r="IJ125" s="368"/>
      <c r="IK125" s="368"/>
      <c r="IL125" s="368"/>
      <c r="IM125" s="368"/>
      <c r="IN125" s="368"/>
      <c r="IO125" s="368"/>
      <c r="IP125" s="368"/>
      <c r="IQ125" s="368"/>
      <c r="IR125" s="2036"/>
      <c r="IS125" s="2035"/>
    </row>
    <row r="126" spans="1:254" x14ac:dyDescent="0.2">
      <c r="A126" s="2027"/>
      <c r="B126" s="2030"/>
      <c r="C126" s="1206" t="s">
        <v>72</v>
      </c>
      <c r="D126" s="366">
        <v>765615.57496</v>
      </c>
      <c r="E126" s="366">
        <v>38987.003420000001</v>
      </c>
      <c r="F126" s="366">
        <v>320</v>
      </c>
      <c r="G126" s="366">
        <v>0</v>
      </c>
      <c r="H126" s="366">
        <v>26887.766993460766</v>
      </c>
      <c r="I126" s="366">
        <v>43.771999999999998</v>
      </c>
      <c r="J126" s="366">
        <v>22581.196799999998</v>
      </c>
      <c r="K126" s="366">
        <v>22142.916799999995</v>
      </c>
      <c r="L126" s="366">
        <v>530148.59797</v>
      </c>
      <c r="M126" s="366">
        <v>29115.420969999999</v>
      </c>
      <c r="N126" s="366">
        <v>0</v>
      </c>
      <c r="O126" s="366">
        <v>0</v>
      </c>
      <c r="P126" s="366">
        <v>0</v>
      </c>
      <c r="Q126" s="366">
        <v>0</v>
      </c>
      <c r="R126" s="366">
        <v>46.493000000000002</v>
      </c>
      <c r="S126" s="366">
        <v>21043.65278</v>
      </c>
      <c r="T126" s="366">
        <v>0</v>
      </c>
      <c r="U126" s="366">
        <v>1456932.3956934609</v>
      </c>
      <c r="V126" s="1207"/>
      <c r="W126" s="2035"/>
      <c r="Y126" s="368"/>
      <c r="Z126" s="368"/>
      <c r="AA126" s="368"/>
      <c r="AB126" s="368"/>
      <c r="AC126" s="368"/>
      <c r="AD126" s="368"/>
      <c r="AE126" s="368"/>
      <c r="AF126" s="368"/>
      <c r="AG126" s="368"/>
      <c r="AH126" s="368"/>
      <c r="AI126" s="368"/>
      <c r="AJ126" s="368"/>
      <c r="AK126" s="368"/>
      <c r="AL126" s="368"/>
      <c r="AM126" s="368"/>
      <c r="AN126" s="368"/>
      <c r="AO126" s="368"/>
      <c r="AP126" s="368"/>
      <c r="AQ126" s="368"/>
      <c r="AR126" s="368"/>
      <c r="AS126" s="2036"/>
      <c r="AT126" s="2035"/>
      <c r="AV126" s="368"/>
      <c r="AW126" s="368"/>
      <c r="AX126" s="368"/>
      <c r="AY126" s="368"/>
      <c r="AZ126" s="368"/>
      <c r="BA126" s="368"/>
      <c r="BB126" s="368"/>
      <c r="BC126" s="368"/>
      <c r="BD126" s="368"/>
      <c r="BE126" s="368"/>
      <c r="BF126" s="368"/>
      <c r="BG126" s="368"/>
      <c r="BH126" s="368"/>
      <c r="BI126" s="368"/>
      <c r="BJ126" s="368"/>
      <c r="BK126" s="368"/>
      <c r="BL126" s="368"/>
      <c r="BM126" s="368"/>
      <c r="BN126" s="368"/>
      <c r="BO126" s="368"/>
      <c r="BP126" s="2036"/>
      <c r="BQ126" s="2035"/>
      <c r="BS126" s="368"/>
      <c r="BT126" s="368"/>
      <c r="BU126" s="368"/>
      <c r="BV126" s="368"/>
      <c r="BW126" s="368"/>
      <c r="BX126" s="368"/>
      <c r="BY126" s="368"/>
      <c r="BZ126" s="368"/>
      <c r="CA126" s="368"/>
      <c r="CB126" s="368"/>
      <c r="CC126" s="368"/>
      <c r="CD126" s="368"/>
      <c r="CE126" s="368"/>
      <c r="CF126" s="368"/>
      <c r="CG126" s="368"/>
      <c r="CH126" s="368"/>
      <c r="CI126" s="368"/>
      <c r="CJ126" s="368"/>
      <c r="CK126" s="368"/>
      <c r="CL126" s="368"/>
      <c r="CM126" s="2036"/>
      <c r="CN126" s="2035"/>
      <c r="CP126" s="368"/>
      <c r="CQ126" s="368"/>
      <c r="CR126" s="368"/>
      <c r="CS126" s="368"/>
      <c r="CT126" s="368"/>
      <c r="CU126" s="368"/>
      <c r="CV126" s="368"/>
      <c r="CW126" s="368"/>
      <c r="CX126" s="368"/>
      <c r="CY126" s="368"/>
      <c r="CZ126" s="368"/>
      <c r="DA126" s="368"/>
      <c r="DB126" s="368"/>
      <c r="DC126" s="368"/>
      <c r="DD126" s="368"/>
      <c r="DE126" s="368"/>
      <c r="DF126" s="368"/>
      <c r="DG126" s="368"/>
      <c r="DH126" s="368"/>
      <c r="DI126" s="368"/>
      <c r="DJ126" s="2036"/>
      <c r="DK126" s="2035"/>
      <c r="DM126" s="368"/>
      <c r="DN126" s="368"/>
      <c r="DO126" s="368"/>
      <c r="DP126" s="368"/>
      <c r="DQ126" s="368"/>
      <c r="DR126" s="368"/>
      <c r="DS126" s="368"/>
      <c r="DT126" s="368"/>
      <c r="DU126" s="368"/>
      <c r="DV126" s="368"/>
      <c r="DW126" s="368"/>
      <c r="DX126" s="368"/>
      <c r="DY126" s="368"/>
      <c r="DZ126" s="368"/>
      <c r="EA126" s="368"/>
      <c r="EB126" s="368"/>
      <c r="EC126" s="368"/>
      <c r="ED126" s="368"/>
      <c r="EE126" s="368"/>
      <c r="EF126" s="368"/>
      <c r="EG126" s="2036"/>
      <c r="EH126" s="2035"/>
      <c r="EJ126" s="368"/>
      <c r="EK126" s="368"/>
      <c r="EL126" s="368"/>
      <c r="EM126" s="368"/>
      <c r="EN126" s="368"/>
      <c r="EO126" s="368"/>
      <c r="EP126" s="368"/>
      <c r="EQ126" s="368"/>
      <c r="ER126" s="368"/>
      <c r="ES126" s="368"/>
      <c r="ET126" s="368"/>
      <c r="EU126" s="368"/>
      <c r="EV126" s="368"/>
      <c r="EW126" s="368"/>
      <c r="EX126" s="368"/>
      <c r="EY126" s="368"/>
      <c r="EZ126" s="368"/>
      <c r="FA126" s="368"/>
      <c r="FB126" s="368"/>
      <c r="FC126" s="368"/>
      <c r="FD126" s="2036"/>
      <c r="FE126" s="2035"/>
      <c r="FG126" s="368"/>
      <c r="FH126" s="368"/>
      <c r="FI126" s="368"/>
      <c r="FJ126" s="368"/>
      <c r="FK126" s="368"/>
      <c r="FL126" s="368"/>
      <c r="FM126" s="368"/>
      <c r="FN126" s="368"/>
      <c r="FO126" s="368"/>
      <c r="FP126" s="368"/>
      <c r="FQ126" s="368"/>
      <c r="FR126" s="368"/>
      <c r="FS126" s="368"/>
      <c r="FT126" s="368"/>
      <c r="FU126" s="368"/>
      <c r="FV126" s="368"/>
      <c r="FW126" s="368"/>
      <c r="FX126" s="368"/>
      <c r="FY126" s="368"/>
      <c r="FZ126" s="368"/>
      <c r="GA126" s="2036"/>
      <c r="GB126" s="2035"/>
      <c r="GD126" s="368"/>
      <c r="GE126" s="368"/>
      <c r="GF126" s="368"/>
      <c r="GG126" s="368"/>
      <c r="GH126" s="368"/>
      <c r="GI126" s="368"/>
      <c r="GJ126" s="368"/>
      <c r="GK126" s="368"/>
      <c r="GL126" s="368"/>
      <c r="GM126" s="368"/>
      <c r="GN126" s="368"/>
      <c r="GO126" s="368"/>
      <c r="GP126" s="368"/>
      <c r="GQ126" s="368"/>
      <c r="GR126" s="368"/>
      <c r="GS126" s="368"/>
      <c r="GT126" s="368"/>
      <c r="GU126" s="368"/>
      <c r="GV126" s="368"/>
      <c r="GW126" s="368"/>
      <c r="GX126" s="2036"/>
      <c r="GY126" s="2035"/>
      <c r="HA126" s="368"/>
      <c r="HB126" s="368"/>
      <c r="HC126" s="368"/>
      <c r="HD126" s="368"/>
      <c r="HE126" s="368"/>
      <c r="HF126" s="368"/>
      <c r="HG126" s="368"/>
      <c r="HH126" s="368"/>
      <c r="HI126" s="368"/>
      <c r="HJ126" s="368"/>
      <c r="HK126" s="368"/>
      <c r="HL126" s="368"/>
      <c r="HM126" s="368"/>
      <c r="HN126" s="368"/>
      <c r="HO126" s="368"/>
      <c r="HP126" s="368"/>
      <c r="HQ126" s="368"/>
      <c r="HR126" s="368"/>
      <c r="HS126" s="368"/>
      <c r="HT126" s="368"/>
      <c r="HU126" s="2036"/>
      <c r="HV126" s="2035"/>
      <c r="HX126" s="368"/>
      <c r="HY126" s="368"/>
      <c r="HZ126" s="368"/>
      <c r="IA126" s="368"/>
      <c r="IB126" s="368"/>
      <c r="IC126" s="368"/>
      <c r="ID126" s="368"/>
      <c r="IE126" s="368"/>
      <c r="IF126" s="368"/>
      <c r="IG126" s="368"/>
      <c r="IH126" s="368"/>
      <c r="II126" s="368"/>
      <c r="IJ126" s="368"/>
      <c r="IK126" s="368"/>
      <c r="IL126" s="368"/>
      <c r="IM126" s="368"/>
      <c r="IN126" s="368"/>
      <c r="IO126" s="368"/>
      <c r="IP126" s="368"/>
      <c r="IQ126" s="368"/>
      <c r="IR126" s="2036"/>
      <c r="IS126" s="2035"/>
    </row>
    <row r="127" spans="1:254" ht="14.25" thickBot="1" x14ac:dyDescent="0.25">
      <c r="A127" s="2028"/>
      <c r="B127" s="2033"/>
      <c r="C127" s="1818" t="s">
        <v>3991</v>
      </c>
      <c r="D127" s="710">
        <v>16262495.434269901</v>
      </c>
      <c r="E127" s="710">
        <v>791537.79034999991</v>
      </c>
      <c r="F127" s="710">
        <v>47695</v>
      </c>
      <c r="G127" s="710">
        <v>0</v>
      </c>
      <c r="H127" s="710">
        <v>415969.27289657952</v>
      </c>
      <c r="I127" s="710">
        <v>3574.7383999999993</v>
      </c>
      <c r="J127" s="710">
        <v>3917892.3910904992</v>
      </c>
      <c r="K127" s="710">
        <v>3907206.3910904992</v>
      </c>
      <c r="L127" s="710">
        <v>4153224.5837900001</v>
      </c>
      <c r="M127" s="710">
        <v>1190069.2173899999</v>
      </c>
      <c r="N127" s="710">
        <v>0</v>
      </c>
      <c r="O127" s="710">
        <v>0</v>
      </c>
      <c r="P127" s="710">
        <v>0</v>
      </c>
      <c r="Q127" s="710">
        <v>0</v>
      </c>
      <c r="R127" s="710">
        <v>2419.3669999999997</v>
      </c>
      <c r="S127" s="710">
        <v>1008891.12872</v>
      </c>
      <c r="T127" s="710">
        <v>0</v>
      </c>
      <c r="U127" s="710">
        <v>31700975.314997483</v>
      </c>
      <c r="V127" s="788"/>
      <c r="W127" s="2035"/>
      <c r="X127" s="785"/>
      <c r="Y127" s="712"/>
      <c r="Z127" s="712"/>
      <c r="AA127" s="712"/>
      <c r="AB127" s="712"/>
      <c r="AC127" s="712"/>
      <c r="AD127" s="712"/>
      <c r="AE127" s="712"/>
      <c r="AF127" s="712"/>
      <c r="AG127" s="712"/>
      <c r="AH127" s="712"/>
      <c r="AI127" s="712"/>
      <c r="AJ127" s="712"/>
      <c r="AK127" s="712"/>
      <c r="AL127" s="712"/>
      <c r="AM127" s="712"/>
      <c r="AN127" s="712"/>
      <c r="AO127" s="712"/>
      <c r="AP127" s="712"/>
      <c r="AQ127" s="712"/>
      <c r="AR127" s="712"/>
      <c r="AS127" s="2036"/>
      <c r="AT127" s="2035"/>
      <c r="AU127" s="785"/>
      <c r="AV127" s="712"/>
      <c r="AW127" s="712"/>
      <c r="AX127" s="712"/>
      <c r="AY127" s="712"/>
      <c r="AZ127" s="712"/>
      <c r="BA127" s="712"/>
      <c r="BB127" s="712"/>
      <c r="BC127" s="712"/>
      <c r="BD127" s="712"/>
      <c r="BE127" s="712"/>
      <c r="BF127" s="712"/>
      <c r="BG127" s="712"/>
      <c r="BH127" s="712"/>
      <c r="BI127" s="712"/>
      <c r="BJ127" s="712"/>
      <c r="BK127" s="712"/>
      <c r="BL127" s="712"/>
      <c r="BM127" s="712"/>
      <c r="BN127" s="712"/>
      <c r="BO127" s="712"/>
      <c r="BP127" s="2036"/>
      <c r="BQ127" s="2035"/>
      <c r="BR127" s="785"/>
      <c r="BS127" s="712"/>
      <c r="BT127" s="712"/>
      <c r="BU127" s="712"/>
      <c r="BV127" s="712"/>
      <c r="BW127" s="712"/>
      <c r="BX127" s="712"/>
      <c r="BY127" s="712"/>
      <c r="BZ127" s="712"/>
      <c r="CA127" s="712"/>
      <c r="CB127" s="712"/>
      <c r="CC127" s="712"/>
      <c r="CD127" s="712"/>
      <c r="CE127" s="712"/>
      <c r="CF127" s="712"/>
      <c r="CG127" s="712"/>
      <c r="CH127" s="712"/>
      <c r="CI127" s="712"/>
      <c r="CJ127" s="712"/>
      <c r="CK127" s="712"/>
      <c r="CL127" s="712"/>
      <c r="CM127" s="2036"/>
      <c r="CN127" s="2035"/>
      <c r="CO127" s="785"/>
      <c r="CP127" s="712"/>
      <c r="CQ127" s="712"/>
      <c r="CR127" s="712"/>
      <c r="CS127" s="712"/>
      <c r="CT127" s="712"/>
      <c r="CU127" s="712"/>
      <c r="CV127" s="712"/>
      <c r="CW127" s="712"/>
      <c r="CX127" s="712"/>
      <c r="CY127" s="712"/>
      <c r="CZ127" s="712"/>
      <c r="DA127" s="712"/>
      <c r="DB127" s="712"/>
      <c r="DC127" s="712"/>
      <c r="DD127" s="712"/>
      <c r="DE127" s="712"/>
      <c r="DF127" s="712"/>
      <c r="DG127" s="712"/>
      <c r="DH127" s="712"/>
      <c r="DI127" s="712"/>
      <c r="DJ127" s="2036"/>
      <c r="DK127" s="2035"/>
      <c r="DL127" s="785"/>
      <c r="DM127" s="712"/>
      <c r="DN127" s="712"/>
      <c r="DO127" s="712"/>
      <c r="DP127" s="712"/>
      <c r="DQ127" s="712"/>
      <c r="DR127" s="712"/>
      <c r="DS127" s="712"/>
      <c r="DT127" s="712"/>
      <c r="DU127" s="712"/>
      <c r="DV127" s="712"/>
      <c r="DW127" s="712"/>
      <c r="DX127" s="712"/>
      <c r="DY127" s="712"/>
      <c r="DZ127" s="712"/>
      <c r="EA127" s="712"/>
      <c r="EB127" s="712"/>
      <c r="EC127" s="712"/>
      <c r="ED127" s="712"/>
      <c r="EE127" s="712"/>
      <c r="EF127" s="712"/>
      <c r="EG127" s="2036"/>
      <c r="EH127" s="2035"/>
      <c r="EI127" s="785"/>
      <c r="EJ127" s="712"/>
      <c r="EK127" s="712"/>
      <c r="EL127" s="712"/>
      <c r="EM127" s="712"/>
      <c r="EN127" s="712"/>
      <c r="EO127" s="712"/>
      <c r="EP127" s="712"/>
      <c r="EQ127" s="712"/>
      <c r="ER127" s="712"/>
      <c r="ES127" s="712"/>
      <c r="ET127" s="712"/>
      <c r="EU127" s="712"/>
      <c r="EV127" s="712"/>
      <c r="EW127" s="712"/>
      <c r="EX127" s="712"/>
      <c r="EY127" s="712"/>
      <c r="EZ127" s="712"/>
      <c r="FA127" s="712"/>
      <c r="FB127" s="712"/>
      <c r="FC127" s="712"/>
      <c r="FD127" s="2036"/>
      <c r="FE127" s="2035"/>
      <c r="FF127" s="785"/>
      <c r="FG127" s="712"/>
      <c r="FH127" s="712"/>
      <c r="FI127" s="712"/>
      <c r="FJ127" s="712"/>
      <c r="FK127" s="712"/>
      <c r="FL127" s="712"/>
      <c r="FM127" s="712"/>
      <c r="FN127" s="712"/>
      <c r="FO127" s="712"/>
      <c r="FP127" s="712"/>
      <c r="FQ127" s="712"/>
      <c r="FR127" s="712"/>
      <c r="FS127" s="712"/>
      <c r="FT127" s="712"/>
      <c r="FU127" s="712"/>
      <c r="FV127" s="712"/>
      <c r="FW127" s="712"/>
      <c r="FX127" s="712"/>
      <c r="FY127" s="712"/>
      <c r="FZ127" s="712"/>
      <c r="GA127" s="2036"/>
      <c r="GB127" s="2035"/>
      <c r="GC127" s="785"/>
      <c r="GD127" s="712"/>
      <c r="GE127" s="712"/>
      <c r="GF127" s="712"/>
      <c r="GG127" s="712"/>
      <c r="GH127" s="712"/>
      <c r="GI127" s="712"/>
      <c r="GJ127" s="712"/>
      <c r="GK127" s="712"/>
      <c r="GL127" s="712"/>
      <c r="GM127" s="712"/>
      <c r="GN127" s="712"/>
      <c r="GO127" s="712"/>
      <c r="GP127" s="712"/>
      <c r="GQ127" s="712"/>
      <c r="GR127" s="712"/>
      <c r="GS127" s="712"/>
      <c r="GT127" s="712"/>
      <c r="GU127" s="712"/>
      <c r="GV127" s="712"/>
      <c r="GW127" s="712"/>
      <c r="GX127" s="2036"/>
      <c r="GY127" s="2035"/>
      <c r="GZ127" s="785"/>
      <c r="HA127" s="712"/>
      <c r="HB127" s="712"/>
      <c r="HC127" s="712"/>
      <c r="HD127" s="712"/>
      <c r="HE127" s="712"/>
      <c r="HF127" s="712"/>
      <c r="HG127" s="712"/>
      <c r="HH127" s="712"/>
      <c r="HI127" s="712"/>
      <c r="HJ127" s="712"/>
      <c r="HK127" s="712"/>
      <c r="HL127" s="712"/>
      <c r="HM127" s="712"/>
      <c r="HN127" s="712"/>
      <c r="HO127" s="712"/>
      <c r="HP127" s="712"/>
      <c r="HQ127" s="712"/>
      <c r="HR127" s="712"/>
      <c r="HS127" s="712"/>
      <c r="HT127" s="712"/>
      <c r="HU127" s="2036"/>
      <c r="HV127" s="2035"/>
      <c r="HW127" s="785"/>
      <c r="HX127" s="712"/>
      <c r="HY127" s="712"/>
      <c r="HZ127" s="712"/>
      <c r="IA127" s="712"/>
      <c r="IB127" s="712"/>
      <c r="IC127" s="712"/>
      <c r="ID127" s="712"/>
      <c r="IE127" s="712"/>
      <c r="IF127" s="712"/>
      <c r="IG127" s="712"/>
      <c r="IH127" s="712"/>
      <c r="II127" s="712"/>
      <c r="IJ127" s="712"/>
      <c r="IK127" s="712"/>
      <c r="IL127" s="712"/>
      <c r="IM127" s="712"/>
      <c r="IN127" s="712"/>
      <c r="IO127" s="712"/>
      <c r="IP127" s="712"/>
      <c r="IQ127" s="712"/>
      <c r="IR127" s="2036"/>
      <c r="IS127" s="2035"/>
      <c r="IT127" s="785"/>
    </row>
    <row r="128" spans="1:254" ht="12.75" customHeight="1" x14ac:dyDescent="0.2">
      <c r="A128" s="2026" t="s">
        <v>142</v>
      </c>
      <c r="B128" s="2029" t="s">
        <v>3771</v>
      </c>
      <c r="C128" s="1815" t="s">
        <v>3986</v>
      </c>
      <c r="D128" s="362">
        <v>413485.31267629407</v>
      </c>
      <c r="E128" s="362">
        <v>82555.69034999999</v>
      </c>
      <c r="F128" s="362">
        <v>0</v>
      </c>
      <c r="G128" s="362">
        <v>0</v>
      </c>
      <c r="H128" s="362">
        <v>4060.2896882009977</v>
      </c>
      <c r="I128" s="362">
        <v>1</v>
      </c>
      <c r="J128" s="362">
        <v>93839.021852970996</v>
      </c>
      <c r="K128" s="362">
        <v>15093.270719999999</v>
      </c>
      <c r="L128" s="362">
        <v>0</v>
      </c>
      <c r="M128" s="362">
        <v>0</v>
      </c>
      <c r="N128" s="362">
        <v>0</v>
      </c>
      <c r="O128" s="362">
        <v>0</v>
      </c>
      <c r="P128" s="362">
        <v>0</v>
      </c>
      <c r="Q128" s="362">
        <v>0</v>
      </c>
      <c r="R128" s="362">
        <v>340.2745799999999</v>
      </c>
      <c r="S128" s="362">
        <v>93855.3</v>
      </c>
      <c r="T128" s="362">
        <v>0</v>
      </c>
      <c r="U128" s="362">
        <v>703230.15986746608</v>
      </c>
      <c r="V128" s="1207"/>
      <c r="W128" s="2034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368"/>
      <c r="AJ128" s="368"/>
      <c r="AK128" s="368"/>
      <c r="AL128" s="368"/>
      <c r="AM128" s="368"/>
      <c r="AN128" s="368"/>
      <c r="AO128" s="368"/>
      <c r="AP128" s="368"/>
      <c r="AQ128" s="368"/>
      <c r="AR128" s="368"/>
      <c r="AS128" s="2036"/>
      <c r="AT128" s="2034"/>
      <c r="AV128" s="368"/>
      <c r="AW128" s="368"/>
      <c r="AX128" s="368"/>
      <c r="AY128" s="368"/>
      <c r="AZ128" s="368"/>
      <c r="BA128" s="368"/>
      <c r="BB128" s="368"/>
      <c r="BC128" s="368"/>
      <c r="BD128" s="368"/>
      <c r="BE128" s="368"/>
      <c r="BF128" s="368"/>
      <c r="BG128" s="368"/>
      <c r="BH128" s="368"/>
      <c r="BI128" s="368"/>
      <c r="BJ128" s="368"/>
      <c r="BK128" s="368"/>
      <c r="BL128" s="368"/>
      <c r="BM128" s="368"/>
      <c r="BN128" s="368"/>
      <c r="BO128" s="368"/>
      <c r="BP128" s="2036"/>
      <c r="BQ128" s="2034"/>
      <c r="BS128" s="368"/>
      <c r="BT128" s="368"/>
      <c r="BU128" s="368"/>
      <c r="BV128" s="368"/>
      <c r="BW128" s="368"/>
      <c r="BX128" s="368"/>
      <c r="BY128" s="368"/>
      <c r="BZ128" s="368"/>
      <c r="CA128" s="368"/>
      <c r="CB128" s="368"/>
      <c r="CC128" s="368"/>
      <c r="CD128" s="368"/>
      <c r="CE128" s="368"/>
      <c r="CF128" s="368"/>
      <c r="CG128" s="368"/>
      <c r="CH128" s="368"/>
      <c r="CI128" s="368"/>
      <c r="CJ128" s="368"/>
      <c r="CK128" s="368"/>
      <c r="CL128" s="368"/>
      <c r="CM128" s="2036"/>
      <c r="CN128" s="203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368"/>
      <c r="DC128" s="368"/>
      <c r="DD128" s="368"/>
      <c r="DE128" s="368"/>
      <c r="DF128" s="368"/>
      <c r="DG128" s="368"/>
      <c r="DH128" s="368"/>
      <c r="DI128" s="368"/>
      <c r="DJ128" s="2036"/>
      <c r="DK128" s="2034"/>
      <c r="DM128" s="368"/>
      <c r="DN128" s="368"/>
      <c r="DO128" s="368"/>
      <c r="DP128" s="368"/>
      <c r="DQ128" s="368"/>
      <c r="DR128" s="368"/>
      <c r="DS128" s="368"/>
      <c r="DT128" s="368"/>
      <c r="DU128" s="368"/>
      <c r="DV128" s="368"/>
      <c r="DW128" s="368"/>
      <c r="DX128" s="368"/>
      <c r="DY128" s="368"/>
      <c r="DZ128" s="368"/>
      <c r="EA128" s="368"/>
      <c r="EB128" s="368"/>
      <c r="EC128" s="368"/>
      <c r="ED128" s="368"/>
      <c r="EE128" s="368"/>
      <c r="EF128" s="368"/>
      <c r="EG128" s="2036"/>
      <c r="EH128" s="2034"/>
      <c r="EJ128" s="368"/>
      <c r="EK128" s="368"/>
      <c r="EL128" s="368"/>
      <c r="EM128" s="368"/>
      <c r="EN128" s="368"/>
      <c r="EO128" s="368"/>
      <c r="EP128" s="368"/>
      <c r="EQ128" s="368"/>
      <c r="ER128" s="368"/>
      <c r="ES128" s="368"/>
      <c r="ET128" s="368"/>
      <c r="EU128" s="368"/>
      <c r="EV128" s="368"/>
      <c r="EW128" s="368"/>
      <c r="EX128" s="368"/>
      <c r="EY128" s="368"/>
      <c r="EZ128" s="368"/>
      <c r="FA128" s="368"/>
      <c r="FB128" s="368"/>
      <c r="FC128" s="368"/>
      <c r="FD128" s="2036"/>
      <c r="FE128" s="2034"/>
      <c r="FG128" s="368"/>
      <c r="FH128" s="368"/>
      <c r="FI128" s="368"/>
      <c r="FJ128" s="368"/>
      <c r="FK128" s="368"/>
      <c r="FL128" s="368"/>
      <c r="FM128" s="368"/>
      <c r="FN128" s="368"/>
      <c r="FO128" s="368"/>
      <c r="FP128" s="368"/>
      <c r="FQ128" s="368"/>
      <c r="FR128" s="368"/>
      <c r="FS128" s="368"/>
      <c r="FT128" s="368"/>
      <c r="FU128" s="368"/>
      <c r="FV128" s="368"/>
      <c r="FW128" s="368"/>
      <c r="FX128" s="368"/>
      <c r="FY128" s="368"/>
      <c r="FZ128" s="368"/>
      <c r="GA128" s="2036"/>
      <c r="GB128" s="2034"/>
      <c r="GD128" s="368"/>
      <c r="GE128" s="368"/>
      <c r="GF128" s="368"/>
      <c r="GG128" s="368"/>
      <c r="GH128" s="368"/>
      <c r="GI128" s="368"/>
      <c r="GJ128" s="368"/>
      <c r="GK128" s="368"/>
      <c r="GL128" s="368"/>
      <c r="GM128" s="368"/>
      <c r="GN128" s="368"/>
      <c r="GO128" s="368"/>
      <c r="GP128" s="368"/>
      <c r="GQ128" s="368"/>
      <c r="GR128" s="368"/>
      <c r="GS128" s="368"/>
      <c r="GT128" s="368"/>
      <c r="GU128" s="368"/>
      <c r="GV128" s="368"/>
      <c r="GW128" s="368"/>
      <c r="GX128" s="2036"/>
      <c r="GY128" s="2034"/>
      <c r="HA128" s="368"/>
      <c r="HB128" s="368"/>
      <c r="HC128" s="368"/>
      <c r="HD128" s="368"/>
      <c r="HE128" s="368"/>
      <c r="HF128" s="368"/>
      <c r="HG128" s="368"/>
      <c r="HH128" s="368"/>
      <c r="HI128" s="368"/>
      <c r="HJ128" s="368"/>
      <c r="HK128" s="368"/>
      <c r="HL128" s="368"/>
      <c r="HM128" s="368"/>
      <c r="HN128" s="368"/>
      <c r="HO128" s="368"/>
      <c r="HP128" s="368"/>
      <c r="HQ128" s="368"/>
      <c r="HR128" s="368"/>
      <c r="HS128" s="368"/>
      <c r="HT128" s="368"/>
      <c r="HU128" s="2036"/>
      <c r="HV128" s="2034"/>
      <c r="HX128" s="368"/>
      <c r="HY128" s="368"/>
      <c r="HZ128" s="368"/>
      <c r="IA128" s="368"/>
      <c r="IB128" s="368"/>
      <c r="IC128" s="368"/>
      <c r="ID128" s="368"/>
      <c r="IE128" s="368"/>
      <c r="IF128" s="368"/>
      <c r="IG128" s="368"/>
      <c r="IH128" s="368"/>
      <c r="II128" s="368"/>
      <c r="IJ128" s="368"/>
      <c r="IK128" s="368"/>
      <c r="IL128" s="368"/>
      <c r="IM128" s="368"/>
      <c r="IN128" s="368"/>
      <c r="IO128" s="368"/>
      <c r="IP128" s="368"/>
      <c r="IQ128" s="368"/>
      <c r="IR128" s="2036"/>
      <c r="IS128" s="2034"/>
    </row>
    <row r="129" spans="1:254" x14ac:dyDescent="0.2">
      <c r="A129" s="2027"/>
      <c r="B129" s="2030"/>
      <c r="C129" s="1206" t="s">
        <v>3987</v>
      </c>
      <c r="D129" s="366">
        <v>1526737.1904901247</v>
      </c>
      <c r="E129" s="366">
        <v>271867.78949</v>
      </c>
      <c r="F129" s="366">
        <v>0</v>
      </c>
      <c r="G129" s="366">
        <v>0</v>
      </c>
      <c r="H129" s="366">
        <v>13968.062939696007</v>
      </c>
      <c r="I129" s="366">
        <v>2</v>
      </c>
      <c r="J129" s="366">
        <v>300243.37053027208</v>
      </c>
      <c r="K129" s="366">
        <v>37521.810299999997</v>
      </c>
      <c r="L129" s="366">
        <v>0</v>
      </c>
      <c r="M129" s="366">
        <v>0</v>
      </c>
      <c r="N129" s="366">
        <v>0</v>
      </c>
      <c r="O129" s="366">
        <v>0</v>
      </c>
      <c r="P129" s="366">
        <v>0</v>
      </c>
      <c r="Q129" s="366">
        <v>0</v>
      </c>
      <c r="R129" s="366">
        <v>1359.4738199999995</v>
      </c>
      <c r="S129" s="366">
        <v>265674.97899999999</v>
      </c>
      <c r="T129" s="366">
        <v>0</v>
      </c>
      <c r="U129" s="366">
        <v>2417374.6765700928</v>
      </c>
      <c r="V129" s="1207"/>
      <c r="W129" s="2035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2036"/>
      <c r="AT129" s="2035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2036"/>
      <c r="BQ129" s="2035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  <c r="CF129" s="368"/>
      <c r="CG129" s="368"/>
      <c r="CH129" s="368"/>
      <c r="CI129" s="368"/>
      <c r="CJ129" s="368"/>
      <c r="CK129" s="368"/>
      <c r="CL129" s="368"/>
      <c r="CM129" s="2036"/>
      <c r="CN129" s="2035"/>
      <c r="CP129" s="368"/>
      <c r="CQ129" s="368"/>
      <c r="CR129" s="368"/>
      <c r="CS129" s="368"/>
      <c r="CT129" s="368"/>
      <c r="CU129" s="368"/>
      <c r="CV129" s="368"/>
      <c r="CW129" s="368"/>
      <c r="CX129" s="368"/>
      <c r="CY129" s="368"/>
      <c r="CZ129" s="368"/>
      <c r="DA129" s="368"/>
      <c r="DB129" s="368"/>
      <c r="DC129" s="368"/>
      <c r="DD129" s="368"/>
      <c r="DE129" s="368"/>
      <c r="DF129" s="368"/>
      <c r="DG129" s="368"/>
      <c r="DH129" s="368"/>
      <c r="DI129" s="368"/>
      <c r="DJ129" s="2036"/>
      <c r="DK129" s="2035"/>
      <c r="DM129" s="368"/>
      <c r="DN129" s="368"/>
      <c r="DO129" s="368"/>
      <c r="DP129" s="368"/>
      <c r="DQ129" s="368"/>
      <c r="DR129" s="368"/>
      <c r="DS129" s="368"/>
      <c r="DT129" s="368"/>
      <c r="DU129" s="368"/>
      <c r="DV129" s="368"/>
      <c r="DW129" s="368"/>
      <c r="DX129" s="368"/>
      <c r="DY129" s="368"/>
      <c r="DZ129" s="368"/>
      <c r="EA129" s="368"/>
      <c r="EB129" s="368"/>
      <c r="EC129" s="368"/>
      <c r="ED129" s="368"/>
      <c r="EE129" s="368"/>
      <c r="EF129" s="368"/>
      <c r="EG129" s="2036"/>
      <c r="EH129" s="2035"/>
      <c r="EJ129" s="368"/>
      <c r="EK129" s="368"/>
      <c r="EL129" s="368"/>
      <c r="EM129" s="368"/>
      <c r="EN129" s="368"/>
      <c r="EO129" s="368"/>
      <c r="EP129" s="368"/>
      <c r="EQ129" s="368"/>
      <c r="ER129" s="368"/>
      <c r="ES129" s="368"/>
      <c r="ET129" s="368"/>
      <c r="EU129" s="368"/>
      <c r="EV129" s="368"/>
      <c r="EW129" s="368"/>
      <c r="EX129" s="368"/>
      <c r="EY129" s="368"/>
      <c r="EZ129" s="368"/>
      <c r="FA129" s="368"/>
      <c r="FB129" s="368"/>
      <c r="FC129" s="368"/>
      <c r="FD129" s="2036"/>
      <c r="FE129" s="2035"/>
      <c r="FG129" s="368"/>
      <c r="FH129" s="368"/>
      <c r="FI129" s="368"/>
      <c r="FJ129" s="368"/>
      <c r="FK129" s="368"/>
      <c r="FL129" s="368"/>
      <c r="FM129" s="368"/>
      <c r="FN129" s="368"/>
      <c r="FO129" s="368"/>
      <c r="FP129" s="368"/>
      <c r="FQ129" s="368"/>
      <c r="FR129" s="368"/>
      <c r="FS129" s="368"/>
      <c r="FT129" s="368"/>
      <c r="FU129" s="368"/>
      <c r="FV129" s="368"/>
      <c r="FW129" s="368"/>
      <c r="FX129" s="368"/>
      <c r="FY129" s="368"/>
      <c r="FZ129" s="368"/>
      <c r="GA129" s="2036"/>
      <c r="GB129" s="2035"/>
      <c r="GD129" s="368"/>
      <c r="GE129" s="368"/>
      <c r="GF129" s="368"/>
      <c r="GG129" s="368"/>
      <c r="GH129" s="368"/>
      <c r="GI129" s="368"/>
      <c r="GJ129" s="368"/>
      <c r="GK129" s="368"/>
      <c r="GL129" s="368"/>
      <c r="GM129" s="368"/>
      <c r="GN129" s="368"/>
      <c r="GO129" s="368"/>
      <c r="GP129" s="368"/>
      <c r="GQ129" s="368"/>
      <c r="GR129" s="368"/>
      <c r="GS129" s="368"/>
      <c r="GT129" s="368"/>
      <c r="GU129" s="368"/>
      <c r="GV129" s="368"/>
      <c r="GW129" s="368"/>
      <c r="GX129" s="2036"/>
      <c r="GY129" s="2035"/>
      <c r="HA129" s="368"/>
      <c r="HB129" s="368"/>
      <c r="HC129" s="368"/>
      <c r="HD129" s="368"/>
      <c r="HE129" s="368"/>
      <c r="HF129" s="368"/>
      <c r="HG129" s="368"/>
      <c r="HH129" s="368"/>
      <c r="HI129" s="368"/>
      <c r="HJ129" s="368"/>
      <c r="HK129" s="368"/>
      <c r="HL129" s="368"/>
      <c r="HM129" s="368"/>
      <c r="HN129" s="368"/>
      <c r="HO129" s="368"/>
      <c r="HP129" s="368"/>
      <c r="HQ129" s="368"/>
      <c r="HR129" s="368"/>
      <c r="HS129" s="368"/>
      <c r="HT129" s="368"/>
      <c r="HU129" s="2036"/>
      <c r="HV129" s="2035"/>
      <c r="HX129" s="368"/>
      <c r="HY129" s="368"/>
      <c r="HZ129" s="368"/>
      <c r="IA129" s="368"/>
      <c r="IB129" s="368"/>
      <c r="IC129" s="368"/>
      <c r="ID129" s="368"/>
      <c r="IE129" s="368"/>
      <c r="IF129" s="368"/>
      <c r="IG129" s="368"/>
      <c r="IH129" s="368"/>
      <c r="II129" s="368"/>
      <c r="IJ129" s="368"/>
      <c r="IK129" s="368"/>
      <c r="IL129" s="368"/>
      <c r="IM129" s="368"/>
      <c r="IN129" s="368"/>
      <c r="IO129" s="368"/>
      <c r="IP129" s="368"/>
      <c r="IQ129" s="368"/>
      <c r="IR129" s="2036"/>
      <c r="IS129" s="2035"/>
    </row>
    <row r="130" spans="1:254" x14ac:dyDescent="0.2">
      <c r="A130" s="2027"/>
      <c r="B130" s="2031"/>
      <c r="C130" s="1816" t="s">
        <v>1489</v>
      </c>
      <c r="D130" s="1090">
        <v>1940222.5031664188</v>
      </c>
      <c r="E130" s="1090">
        <v>354423.47983999999</v>
      </c>
      <c r="F130" s="1090">
        <v>0</v>
      </c>
      <c r="G130" s="1090">
        <v>0</v>
      </c>
      <c r="H130" s="1090">
        <v>18028.352627897006</v>
      </c>
      <c r="I130" s="1090">
        <v>3</v>
      </c>
      <c r="J130" s="1090">
        <v>394082.39238324307</v>
      </c>
      <c r="K130" s="1090">
        <v>52615.081019999998</v>
      </c>
      <c r="L130" s="1090">
        <v>0</v>
      </c>
      <c r="M130" s="1090">
        <v>0</v>
      </c>
      <c r="N130" s="1090">
        <v>0</v>
      </c>
      <c r="O130" s="1090">
        <v>0</v>
      </c>
      <c r="P130" s="1090">
        <v>0</v>
      </c>
      <c r="Q130" s="1090">
        <v>0</v>
      </c>
      <c r="R130" s="1090">
        <v>1699.7483999999995</v>
      </c>
      <c r="S130" s="1090">
        <v>359530.27899999998</v>
      </c>
      <c r="T130" s="1090">
        <v>0</v>
      </c>
      <c r="U130" s="1090">
        <v>3120604.8364375588</v>
      </c>
      <c r="V130" s="1207"/>
      <c r="W130" s="2035"/>
      <c r="X130" s="785"/>
      <c r="Y130" s="712"/>
      <c r="Z130" s="712"/>
      <c r="AA130" s="712"/>
      <c r="AB130" s="712"/>
      <c r="AC130" s="712"/>
      <c r="AD130" s="712"/>
      <c r="AE130" s="712"/>
      <c r="AF130" s="712"/>
      <c r="AG130" s="712"/>
      <c r="AH130" s="712"/>
      <c r="AI130" s="712"/>
      <c r="AJ130" s="712"/>
      <c r="AK130" s="712"/>
      <c r="AL130" s="712"/>
      <c r="AM130" s="712"/>
      <c r="AN130" s="712"/>
      <c r="AO130" s="712"/>
      <c r="AP130" s="712"/>
      <c r="AQ130" s="712"/>
      <c r="AR130" s="712"/>
      <c r="AS130" s="2036"/>
      <c r="AT130" s="2035"/>
      <c r="AU130" s="785"/>
      <c r="AV130" s="712"/>
      <c r="AW130" s="712"/>
      <c r="AX130" s="712"/>
      <c r="AY130" s="712"/>
      <c r="AZ130" s="712"/>
      <c r="BA130" s="712"/>
      <c r="BB130" s="712"/>
      <c r="BC130" s="712"/>
      <c r="BD130" s="712"/>
      <c r="BE130" s="712"/>
      <c r="BF130" s="712"/>
      <c r="BG130" s="712"/>
      <c r="BH130" s="712"/>
      <c r="BI130" s="712"/>
      <c r="BJ130" s="712"/>
      <c r="BK130" s="712"/>
      <c r="BL130" s="712"/>
      <c r="BM130" s="712"/>
      <c r="BN130" s="712"/>
      <c r="BO130" s="712"/>
      <c r="BP130" s="2036"/>
      <c r="BQ130" s="2035"/>
      <c r="BR130" s="785"/>
      <c r="BS130" s="712"/>
      <c r="BT130" s="712"/>
      <c r="BU130" s="712"/>
      <c r="BV130" s="712"/>
      <c r="BW130" s="712"/>
      <c r="BX130" s="712"/>
      <c r="BY130" s="712"/>
      <c r="BZ130" s="712"/>
      <c r="CA130" s="712"/>
      <c r="CB130" s="712"/>
      <c r="CC130" s="712"/>
      <c r="CD130" s="712"/>
      <c r="CE130" s="712"/>
      <c r="CF130" s="712"/>
      <c r="CG130" s="712"/>
      <c r="CH130" s="712"/>
      <c r="CI130" s="712"/>
      <c r="CJ130" s="712"/>
      <c r="CK130" s="712"/>
      <c r="CL130" s="712"/>
      <c r="CM130" s="2036"/>
      <c r="CN130" s="2035"/>
      <c r="CO130" s="785"/>
      <c r="CP130" s="712"/>
      <c r="CQ130" s="712"/>
      <c r="CR130" s="712"/>
      <c r="CS130" s="712"/>
      <c r="CT130" s="712"/>
      <c r="CU130" s="712"/>
      <c r="CV130" s="712"/>
      <c r="CW130" s="712"/>
      <c r="CX130" s="712"/>
      <c r="CY130" s="712"/>
      <c r="CZ130" s="712"/>
      <c r="DA130" s="712"/>
      <c r="DB130" s="712"/>
      <c r="DC130" s="712"/>
      <c r="DD130" s="712"/>
      <c r="DE130" s="712"/>
      <c r="DF130" s="712"/>
      <c r="DG130" s="712"/>
      <c r="DH130" s="712"/>
      <c r="DI130" s="712"/>
      <c r="DJ130" s="2036"/>
      <c r="DK130" s="2035"/>
      <c r="DL130" s="785"/>
      <c r="DM130" s="712"/>
      <c r="DN130" s="712"/>
      <c r="DO130" s="712"/>
      <c r="DP130" s="712"/>
      <c r="DQ130" s="712"/>
      <c r="DR130" s="712"/>
      <c r="DS130" s="712"/>
      <c r="DT130" s="712"/>
      <c r="DU130" s="712"/>
      <c r="DV130" s="712"/>
      <c r="DW130" s="712"/>
      <c r="DX130" s="712"/>
      <c r="DY130" s="712"/>
      <c r="DZ130" s="712"/>
      <c r="EA130" s="712"/>
      <c r="EB130" s="712"/>
      <c r="EC130" s="712"/>
      <c r="ED130" s="712"/>
      <c r="EE130" s="712"/>
      <c r="EF130" s="712"/>
      <c r="EG130" s="2036"/>
      <c r="EH130" s="2035"/>
      <c r="EI130" s="785"/>
      <c r="EJ130" s="712"/>
      <c r="EK130" s="712"/>
      <c r="EL130" s="712"/>
      <c r="EM130" s="712"/>
      <c r="EN130" s="712"/>
      <c r="EO130" s="712"/>
      <c r="EP130" s="712"/>
      <c r="EQ130" s="712"/>
      <c r="ER130" s="712"/>
      <c r="ES130" s="712"/>
      <c r="ET130" s="712"/>
      <c r="EU130" s="712"/>
      <c r="EV130" s="712"/>
      <c r="EW130" s="712"/>
      <c r="EX130" s="712"/>
      <c r="EY130" s="712"/>
      <c r="EZ130" s="712"/>
      <c r="FA130" s="712"/>
      <c r="FB130" s="712"/>
      <c r="FC130" s="712"/>
      <c r="FD130" s="2036"/>
      <c r="FE130" s="2035"/>
      <c r="FF130" s="785"/>
      <c r="FG130" s="712"/>
      <c r="FH130" s="712"/>
      <c r="FI130" s="712"/>
      <c r="FJ130" s="712"/>
      <c r="FK130" s="712"/>
      <c r="FL130" s="712"/>
      <c r="FM130" s="712"/>
      <c r="FN130" s="712"/>
      <c r="FO130" s="712"/>
      <c r="FP130" s="712"/>
      <c r="FQ130" s="712"/>
      <c r="FR130" s="712"/>
      <c r="FS130" s="712"/>
      <c r="FT130" s="712"/>
      <c r="FU130" s="712"/>
      <c r="FV130" s="712"/>
      <c r="FW130" s="712"/>
      <c r="FX130" s="712"/>
      <c r="FY130" s="712"/>
      <c r="FZ130" s="712"/>
      <c r="GA130" s="2036"/>
      <c r="GB130" s="2035"/>
      <c r="GC130" s="785"/>
      <c r="GD130" s="712"/>
      <c r="GE130" s="712"/>
      <c r="GF130" s="712"/>
      <c r="GG130" s="712"/>
      <c r="GH130" s="712"/>
      <c r="GI130" s="712"/>
      <c r="GJ130" s="712"/>
      <c r="GK130" s="712"/>
      <c r="GL130" s="712"/>
      <c r="GM130" s="712"/>
      <c r="GN130" s="712"/>
      <c r="GO130" s="712"/>
      <c r="GP130" s="712"/>
      <c r="GQ130" s="712"/>
      <c r="GR130" s="712"/>
      <c r="GS130" s="712"/>
      <c r="GT130" s="712"/>
      <c r="GU130" s="712"/>
      <c r="GV130" s="712"/>
      <c r="GW130" s="712"/>
      <c r="GX130" s="2036"/>
      <c r="GY130" s="2035"/>
      <c r="GZ130" s="785"/>
      <c r="HA130" s="712"/>
      <c r="HB130" s="712"/>
      <c r="HC130" s="712"/>
      <c r="HD130" s="712"/>
      <c r="HE130" s="712"/>
      <c r="HF130" s="712"/>
      <c r="HG130" s="712"/>
      <c r="HH130" s="712"/>
      <c r="HI130" s="712"/>
      <c r="HJ130" s="712"/>
      <c r="HK130" s="712"/>
      <c r="HL130" s="712"/>
      <c r="HM130" s="712"/>
      <c r="HN130" s="712"/>
      <c r="HO130" s="712"/>
      <c r="HP130" s="712"/>
      <c r="HQ130" s="712"/>
      <c r="HR130" s="712"/>
      <c r="HS130" s="712"/>
      <c r="HT130" s="712"/>
      <c r="HU130" s="2036"/>
      <c r="HV130" s="2035"/>
      <c r="HW130" s="785"/>
      <c r="HX130" s="712"/>
      <c r="HY130" s="712"/>
      <c r="HZ130" s="712"/>
      <c r="IA130" s="712"/>
      <c r="IB130" s="712"/>
      <c r="IC130" s="712"/>
      <c r="ID130" s="712"/>
      <c r="IE130" s="712"/>
      <c r="IF130" s="712"/>
      <c r="IG130" s="712"/>
      <c r="IH130" s="712"/>
      <c r="II130" s="712"/>
      <c r="IJ130" s="712"/>
      <c r="IK130" s="712"/>
      <c r="IL130" s="712"/>
      <c r="IM130" s="712"/>
      <c r="IN130" s="712"/>
      <c r="IO130" s="712"/>
      <c r="IP130" s="712"/>
      <c r="IQ130" s="712"/>
      <c r="IR130" s="2036"/>
      <c r="IS130" s="2035"/>
      <c r="IT130" s="785"/>
    </row>
    <row r="131" spans="1:254" ht="12.75" customHeight="1" x14ac:dyDescent="0.2">
      <c r="A131" s="2027"/>
      <c r="B131" s="2032" t="s">
        <v>70</v>
      </c>
      <c r="C131" s="1206" t="s">
        <v>3988</v>
      </c>
      <c r="D131" s="366">
        <v>103642.91594244099</v>
      </c>
      <c r="E131" s="366">
        <v>10523.578</v>
      </c>
      <c r="F131" s="366">
        <v>0</v>
      </c>
      <c r="G131" s="366">
        <v>0</v>
      </c>
      <c r="H131" s="366">
        <v>42.357210000000002</v>
      </c>
      <c r="I131" s="366">
        <v>0</v>
      </c>
      <c r="J131" s="366">
        <v>11144.825266172</v>
      </c>
      <c r="K131" s="366">
        <v>5452.5</v>
      </c>
      <c r="L131" s="366">
        <v>0</v>
      </c>
      <c r="M131" s="366">
        <v>0</v>
      </c>
      <c r="N131" s="366">
        <v>0</v>
      </c>
      <c r="O131" s="366">
        <v>0</v>
      </c>
      <c r="P131" s="366">
        <v>0</v>
      </c>
      <c r="Q131" s="366">
        <v>0</v>
      </c>
      <c r="R131" s="366">
        <v>4.5094200000000004</v>
      </c>
      <c r="S131" s="366">
        <v>32002.103999999999</v>
      </c>
      <c r="T131" s="366">
        <v>0</v>
      </c>
      <c r="U131" s="366">
        <v>162812.78983861298</v>
      </c>
      <c r="V131" s="1207"/>
      <c r="W131" s="2034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8"/>
      <c r="AR131" s="368"/>
      <c r="AS131" s="2036"/>
      <c r="AT131" s="2034"/>
      <c r="AV131" s="368"/>
      <c r="AW131" s="368"/>
      <c r="AX131" s="368"/>
      <c r="AY131" s="368"/>
      <c r="AZ131" s="368"/>
      <c r="BA131" s="368"/>
      <c r="BB131" s="368"/>
      <c r="BC131" s="368"/>
      <c r="BD131" s="368"/>
      <c r="BE131" s="368"/>
      <c r="BF131" s="368"/>
      <c r="BG131" s="368"/>
      <c r="BH131" s="368"/>
      <c r="BI131" s="368"/>
      <c r="BJ131" s="368"/>
      <c r="BK131" s="368"/>
      <c r="BL131" s="368"/>
      <c r="BM131" s="368"/>
      <c r="BN131" s="368"/>
      <c r="BO131" s="368"/>
      <c r="BP131" s="2036"/>
      <c r="BQ131" s="2034"/>
      <c r="BS131" s="368"/>
      <c r="BT131" s="368"/>
      <c r="BU131" s="368"/>
      <c r="BV131" s="368"/>
      <c r="BW131" s="368"/>
      <c r="BX131" s="368"/>
      <c r="BY131" s="368"/>
      <c r="BZ131" s="368"/>
      <c r="CA131" s="368"/>
      <c r="CB131" s="368"/>
      <c r="CC131" s="368"/>
      <c r="CD131" s="368"/>
      <c r="CE131" s="368"/>
      <c r="CF131" s="368"/>
      <c r="CG131" s="368"/>
      <c r="CH131" s="368"/>
      <c r="CI131" s="368"/>
      <c r="CJ131" s="368"/>
      <c r="CK131" s="368"/>
      <c r="CL131" s="368"/>
      <c r="CM131" s="2036"/>
      <c r="CN131" s="2034"/>
      <c r="CP131" s="368"/>
      <c r="CQ131" s="368"/>
      <c r="CR131" s="368"/>
      <c r="CS131" s="368"/>
      <c r="CT131" s="368"/>
      <c r="CU131" s="368"/>
      <c r="CV131" s="368"/>
      <c r="CW131" s="368"/>
      <c r="CX131" s="368"/>
      <c r="CY131" s="368"/>
      <c r="CZ131" s="368"/>
      <c r="DA131" s="368"/>
      <c r="DB131" s="368"/>
      <c r="DC131" s="368"/>
      <c r="DD131" s="368"/>
      <c r="DE131" s="368"/>
      <c r="DF131" s="368"/>
      <c r="DG131" s="368"/>
      <c r="DH131" s="368"/>
      <c r="DI131" s="368"/>
      <c r="DJ131" s="2036"/>
      <c r="DK131" s="2034"/>
      <c r="DM131" s="368"/>
      <c r="DN131" s="368"/>
      <c r="DO131" s="368"/>
      <c r="DP131" s="368"/>
      <c r="DQ131" s="368"/>
      <c r="DR131" s="368"/>
      <c r="DS131" s="368"/>
      <c r="DT131" s="368"/>
      <c r="DU131" s="368"/>
      <c r="DV131" s="368"/>
      <c r="DW131" s="368"/>
      <c r="DX131" s="368"/>
      <c r="DY131" s="368"/>
      <c r="DZ131" s="368"/>
      <c r="EA131" s="368"/>
      <c r="EB131" s="368"/>
      <c r="EC131" s="368"/>
      <c r="ED131" s="368"/>
      <c r="EE131" s="368"/>
      <c r="EF131" s="368"/>
      <c r="EG131" s="2036"/>
      <c r="EH131" s="2034"/>
      <c r="EJ131" s="368"/>
      <c r="EK131" s="368"/>
      <c r="EL131" s="368"/>
      <c r="EM131" s="368"/>
      <c r="EN131" s="368"/>
      <c r="EO131" s="368"/>
      <c r="EP131" s="368"/>
      <c r="EQ131" s="368"/>
      <c r="ER131" s="368"/>
      <c r="ES131" s="368"/>
      <c r="ET131" s="368"/>
      <c r="EU131" s="368"/>
      <c r="EV131" s="368"/>
      <c r="EW131" s="368"/>
      <c r="EX131" s="368"/>
      <c r="EY131" s="368"/>
      <c r="EZ131" s="368"/>
      <c r="FA131" s="368"/>
      <c r="FB131" s="368"/>
      <c r="FC131" s="368"/>
      <c r="FD131" s="2036"/>
      <c r="FE131" s="2034"/>
      <c r="FG131" s="368"/>
      <c r="FH131" s="368"/>
      <c r="FI131" s="368"/>
      <c r="FJ131" s="368"/>
      <c r="FK131" s="368"/>
      <c r="FL131" s="368"/>
      <c r="FM131" s="368"/>
      <c r="FN131" s="368"/>
      <c r="FO131" s="368"/>
      <c r="FP131" s="368"/>
      <c r="FQ131" s="368"/>
      <c r="FR131" s="368"/>
      <c r="FS131" s="368"/>
      <c r="FT131" s="368"/>
      <c r="FU131" s="368"/>
      <c r="FV131" s="368"/>
      <c r="FW131" s="368"/>
      <c r="FX131" s="368"/>
      <c r="FY131" s="368"/>
      <c r="FZ131" s="368"/>
      <c r="GA131" s="2036"/>
      <c r="GB131" s="2034"/>
      <c r="GD131" s="368"/>
      <c r="GE131" s="368"/>
      <c r="GF131" s="368"/>
      <c r="GG131" s="368"/>
      <c r="GH131" s="368"/>
      <c r="GI131" s="368"/>
      <c r="GJ131" s="368"/>
      <c r="GK131" s="368"/>
      <c r="GL131" s="368"/>
      <c r="GM131" s="368"/>
      <c r="GN131" s="368"/>
      <c r="GO131" s="368"/>
      <c r="GP131" s="368"/>
      <c r="GQ131" s="368"/>
      <c r="GR131" s="368"/>
      <c r="GS131" s="368"/>
      <c r="GT131" s="368"/>
      <c r="GU131" s="368"/>
      <c r="GV131" s="368"/>
      <c r="GW131" s="368"/>
      <c r="GX131" s="2036"/>
      <c r="GY131" s="2034"/>
      <c r="HA131" s="368"/>
      <c r="HB131" s="368"/>
      <c r="HC131" s="368"/>
      <c r="HD131" s="368"/>
      <c r="HE131" s="368"/>
      <c r="HF131" s="368"/>
      <c r="HG131" s="368"/>
      <c r="HH131" s="368"/>
      <c r="HI131" s="368"/>
      <c r="HJ131" s="368"/>
      <c r="HK131" s="368"/>
      <c r="HL131" s="368"/>
      <c r="HM131" s="368"/>
      <c r="HN131" s="368"/>
      <c r="HO131" s="368"/>
      <c r="HP131" s="368"/>
      <c r="HQ131" s="368"/>
      <c r="HR131" s="368"/>
      <c r="HS131" s="368"/>
      <c r="HT131" s="368"/>
      <c r="HU131" s="2036"/>
      <c r="HV131" s="2034"/>
      <c r="HX131" s="368"/>
      <c r="HY131" s="368"/>
      <c r="HZ131" s="368"/>
      <c r="IA131" s="368"/>
      <c r="IB131" s="368"/>
      <c r="IC131" s="368"/>
      <c r="ID131" s="368"/>
      <c r="IE131" s="368"/>
      <c r="IF131" s="368"/>
      <c r="IG131" s="368"/>
      <c r="IH131" s="368"/>
      <c r="II131" s="368"/>
      <c r="IJ131" s="368"/>
      <c r="IK131" s="368"/>
      <c r="IL131" s="368"/>
      <c r="IM131" s="368"/>
      <c r="IN131" s="368"/>
      <c r="IO131" s="368"/>
      <c r="IP131" s="368"/>
      <c r="IQ131" s="368"/>
      <c r="IR131" s="2036"/>
      <c r="IS131" s="2034"/>
    </row>
    <row r="132" spans="1:254" x14ac:dyDescent="0.2">
      <c r="A132" s="2027"/>
      <c r="B132" s="2030"/>
      <c r="C132" s="1206" t="s">
        <v>3989</v>
      </c>
      <c r="D132" s="366">
        <v>738058.83651819942</v>
      </c>
      <c r="E132" s="366">
        <v>106174.39928999999</v>
      </c>
      <c r="F132" s="366">
        <v>0</v>
      </c>
      <c r="G132" s="366">
        <v>0</v>
      </c>
      <c r="H132" s="366">
        <v>2710.3836299999984</v>
      </c>
      <c r="I132" s="366">
        <v>2</v>
      </c>
      <c r="J132" s="366">
        <v>117767.20256768102</v>
      </c>
      <c r="K132" s="366">
        <v>19631.705710000002</v>
      </c>
      <c r="L132" s="366">
        <v>0</v>
      </c>
      <c r="M132" s="366">
        <v>0</v>
      </c>
      <c r="N132" s="366">
        <v>0</v>
      </c>
      <c r="O132" s="366">
        <v>0</v>
      </c>
      <c r="P132" s="366">
        <v>0</v>
      </c>
      <c r="Q132" s="366">
        <v>0</v>
      </c>
      <c r="R132" s="366">
        <v>506.13324000000006</v>
      </c>
      <c r="S132" s="366">
        <v>181880.99900000001</v>
      </c>
      <c r="T132" s="366">
        <v>0</v>
      </c>
      <c r="U132" s="366">
        <v>1166731.6599558804</v>
      </c>
      <c r="V132" s="1207"/>
      <c r="W132" s="2035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  <c r="AI132" s="368"/>
      <c r="AJ132" s="368"/>
      <c r="AK132" s="368"/>
      <c r="AL132" s="368"/>
      <c r="AM132" s="368"/>
      <c r="AN132" s="368"/>
      <c r="AO132" s="368"/>
      <c r="AP132" s="368"/>
      <c r="AQ132" s="368"/>
      <c r="AR132" s="368"/>
      <c r="AS132" s="2036"/>
      <c r="AT132" s="2035"/>
      <c r="AV132" s="368"/>
      <c r="AW132" s="368"/>
      <c r="AX132" s="368"/>
      <c r="AY132" s="368"/>
      <c r="AZ132" s="368"/>
      <c r="BA132" s="368"/>
      <c r="BB132" s="368"/>
      <c r="BC132" s="368"/>
      <c r="BD132" s="368"/>
      <c r="BE132" s="368"/>
      <c r="BF132" s="368"/>
      <c r="BG132" s="368"/>
      <c r="BH132" s="368"/>
      <c r="BI132" s="368"/>
      <c r="BJ132" s="368"/>
      <c r="BK132" s="368"/>
      <c r="BL132" s="368"/>
      <c r="BM132" s="368"/>
      <c r="BN132" s="368"/>
      <c r="BO132" s="368"/>
      <c r="BP132" s="2036"/>
      <c r="BQ132" s="2035"/>
      <c r="BS132" s="368"/>
      <c r="BT132" s="368"/>
      <c r="BU132" s="368"/>
      <c r="BV132" s="368"/>
      <c r="BW132" s="368"/>
      <c r="BX132" s="368"/>
      <c r="BY132" s="368"/>
      <c r="BZ132" s="368"/>
      <c r="CA132" s="368"/>
      <c r="CB132" s="368"/>
      <c r="CC132" s="368"/>
      <c r="CD132" s="368"/>
      <c r="CE132" s="368"/>
      <c r="CF132" s="368"/>
      <c r="CG132" s="368"/>
      <c r="CH132" s="368"/>
      <c r="CI132" s="368"/>
      <c r="CJ132" s="368"/>
      <c r="CK132" s="368"/>
      <c r="CL132" s="368"/>
      <c r="CM132" s="2036"/>
      <c r="CN132" s="2035"/>
      <c r="CP132" s="368"/>
      <c r="CQ132" s="368"/>
      <c r="CR132" s="368"/>
      <c r="CS132" s="368"/>
      <c r="CT132" s="368"/>
      <c r="CU132" s="368"/>
      <c r="CV132" s="368"/>
      <c r="CW132" s="368"/>
      <c r="CX132" s="368"/>
      <c r="CY132" s="368"/>
      <c r="CZ132" s="368"/>
      <c r="DA132" s="368"/>
      <c r="DB132" s="368"/>
      <c r="DC132" s="368"/>
      <c r="DD132" s="368"/>
      <c r="DE132" s="368"/>
      <c r="DF132" s="368"/>
      <c r="DG132" s="368"/>
      <c r="DH132" s="368"/>
      <c r="DI132" s="368"/>
      <c r="DJ132" s="2036"/>
      <c r="DK132" s="2035"/>
      <c r="DM132" s="368"/>
      <c r="DN132" s="368"/>
      <c r="DO132" s="368"/>
      <c r="DP132" s="368"/>
      <c r="DQ132" s="368"/>
      <c r="DR132" s="368"/>
      <c r="DS132" s="368"/>
      <c r="DT132" s="368"/>
      <c r="DU132" s="368"/>
      <c r="DV132" s="368"/>
      <c r="DW132" s="368"/>
      <c r="DX132" s="368"/>
      <c r="DY132" s="368"/>
      <c r="DZ132" s="368"/>
      <c r="EA132" s="368"/>
      <c r="EB132" s="368"/>
      <c r="EC132" s="368"/>
      <c r="ED132" s="368"/>
      <c r="EE132" s="368"/>
      <c r="EF132" s="368"/>
      <c r="EG132" s="2036"/>
      <c r="EH132" s="2035"/>
      <c r="EJ132" s="368"/>
      <c r="EK132" s="368"/>
      <c r="EL132" s="368"/>
      <c r="EM132" s="368"/>
      <c r="EN132" s="368"/>
      <c r="EO132" s="368"/>
      <c r="EP132" s="368"/>
      <c r="EQ132" s="368"/>
      <c r="ER132" s="368"/>
      <c r="ES132" s="368"/>
      <c r="ET132" s="368"/>
      <c r="EU132" s="368"/>
      <c r="EV132" s="368"/>
      <c r="EW132" s="368"/>
      <c r="EX132" s="368"/>
      <c r="EY132" s="368"/>
      <c r="EZ132" s="368"/>
      <c r="FA132" s="368"/>
      <c r="FB132" s="368"/>
      <c r="FC132" s="368"/>
      <c r="FD132" s="2036"/>
      <c r="FE132" s="2035"/>
      <c r="FG132" s="368"/>
      <c r="FH132" s="368"/>
      <c r="FI132" s="368"/>
      <c r="FJ132" s="368"/>
      <c r="FK132" s="368"/>
      <c r="FL132" s="368"/>
      <c r="FM132" s="368"/>
      <c r="FN132" s="368"/>
      <c r="FO132" s="368"/>
      <c r="FP132" s="368"/>
      <c r="FQ132" s="368"/>
      <c r="FR132" s="368"/>
      <c r="FS132" s="368"/>
      <c r="FT132" s="368"/>
      <c r="FU132" s="368"/>
      <c r="FV132" s="368"/>
      <c r="FW132" s="368"/>
      <c r="FX132" s="368"/>
      <c r="FY132" s="368"/>
      <c r="FZ132" s="368"/>
      <c r="GA132" s="2036"/>
      <c r="GB132" s="2035"/>
      <c r="GD132" s="368"/>
      <c r="GE132" s="368"/>
      <c r="GF132" s="368"/>
      <c r="GG132" s="368"/>
      <c r="GH132" s="368"/>
      <c r="GI132" s="368"/>
      <c r="GJ132" s="368"/>
      <c r="GK132" s="368"/>
      <c r="GL132" s="368"/>
      <c r="GM132" s="368"/>
      <c r="GN132" s="368"/>
      <c r="GO132" s="368"/>
      <c r="GP132" s="368"/>
      <c r="GQ132" s="368"/>
      <c r="GR132" s="368"/>
      <c r="GS132" s="368"/>
      <c r="GT132" s="368"/>
      <c r="GU132" s="368"/>
      <c r="GV132" s="368"/>
      <c r="GW132" s="368"/>
      <c r="GX132" s="2036"/>
      <c r="GY132" s="2035"/>
      <c r="HA132" s="368"/>
      <c r="HB132" s="368"/>
      <c r="HC132" s="368"/>
      <c r="HD132" s="368"/>
      <c r="HE132" s="368"/>
      <c r="HF132" s="368"/>
      <c r="HG132" s="368"/>
      <c r="HH132" s="368"/>
      <c r="HI132" s="368"/>
      <c r="HJ132" s="368"/>
      <c r="HK132" s="368"/>
      <c r="HL132" s="368"/>
      <c r="HM132" s="368"/>
      <c r="HN132" s="368"/>
      <c r="HO132" s="368"/>
      <c r="HP132" s="368"/>
      <c r="HQ132" s="368"/>
      <c r="HR132" s="368"/>
      <c r="HS132" s="368"/>
      <c r="HT132" s="368"/>
      <c r="HU132" s="2036"/>
      <c r="HV132" s="2035"/>
      <c r="HX132" s="368"/>
      <c r="HY132" s="368"/>
      <c r="HZ132" s="368"/>
      <c r="IA132" s="368"/>
      <c r="IB132" s="368"/>
      <c r="IC132" s="368"/>
      <c r="ID132" s="368"/>
      <c r="IE132" s="368"/>
      <c r="IF132" s="368"/>
      <c r="IG132" s="368"/>
      <c r="IH132" s="368"/>
      <c r="II132" s="368"/>
      <c r="IJ132" s="368"/>
      <c r="IK132" s="368"/>
      <c r="IL132" s="368"/>
      <c r="IM132" s="368"/>
      <c r="IN132" s="368"/>
      <c r="IO132" s="368"/>
      <c r="IP132" s="368"/>
      <c r="IQ132" s="368"/>
      <c r="IR132" s="2036"/>
      <c r="IS132" s="2035"/>
    </row>
    <row r="133" spans="1:254" x14ac:dyDescent="0.2">
      <c r="A133" s="2027"/>
      <c r="B133" s="2030"/>
      <c r="C133" s="1817" t="s">
        <v>3990</v>
      </c>
      <c r="D133" s="366">
        <v>765577.19627962576</v>
      </c>
      <c r="E133" s="366">
        <v>164895.40011000002</v>
      </c>
      <c r="F133" s="366">
        <v>0</v>
      </c>
      <c r="G133" s="366">
        <v>0</v>
      </c>
      <c r="H133" s="366">
        <v>8315.3974495340008</v>
      </c>
      <c r="I133" s="366">
        <v>1</v>
      </c>
      <c r="J133" s="366">
        <v>181237.48694155898</v>
      </c>
      <c r="K133" s="366">
        <v>19777.871179999998</v>
      </c>
      <c r="L133" s="366">
        <v>0</v>
      </c>
      <c r="M133" s="366">
        <v>0</v>
      </c>
      <c r="N133" s="366">
        <v>0</v>
      </c>
      <c r="O133" s="366">
        <v>0</v>
      </c>
      <c r="P133" s="366">
        <v>0</v>
      </c>
      <c r="Q133" s="366">
        <v>0</v>
      </c>
      <c r="R133" s="366">
        <v>690.91896000000008</v>
      </c>
      <c r="S133" s="366">
        <v>117498.645</v>
      </c>
      <c r="T133" s="366">
        <v>0</v>
      </c>
      <c r="U133" s="366">
        <v>1257993.9159207188</v>
      </c>
      <c r="V133" s="1207"/>
      <c r="W133" s="2035"/>
      <c r="X133" s="1091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  <c r="AI133" s="368"/>
      <c r="AJ133" s="368"/>
      <c r="AK133" s="368"/>
      <c r="AL133" s="368"/>
      <c r="AM133" s="368"/>
      <c r="AN133" s="368"/>
      <c r="AO133" s="368"/>
      <c r="AP133" s="368"/>
      <c r="AQ133" s="368"/>
      <c r="AR133" s="368"/>
      <c r="AS133" s="2036"/>
      <c r="AT133" s="2035"/>
      <c r="AU133" s="1091"/>
      <c r="AV133" s="368"/>
      <c r="AW133" s="368"/>
      <c r="AX133" s="368"/>
      <c r="AY133" s="368"/>
      <c r="AZ133" s="368"/>
      <c r="BA133" s="368"/>
      <c r="BB133" s="368"/>
      <c r="BC133" s="368"/>
      <c r="BD133" s="368"/>
      <c r="BE133" s="368"/>
      <c r="BF133" s="368"/>
      <c r="BG133" s="368"/>
      <c r="BH133" s="368"/>
      <c r="BI133" s="368"/>
      <c r="BJ133" s="368"/>
      <c r="BK133" s="368"/>
      <c r="BL133" s="368"/>
      <c r="BM133" s="368"/>
      <c r="BN133" s="368"/>
      <c r="BO133" s="368"/>
      <c r="BP133" s="2036"/>
      <c r="BQ133" s="2035"/>
      <c r="BR133" s="1091"/>
      <c r="BS133" s="368"/>
      <c r="BT133" s="368"/>
      <c r="BU133" s="368"/>
      <c r="BV133" s="368"/>
      <c r="BW133" s="368"/>
      <c r="BX133" s="368"/>
      <c r="BY133" s="368"/>
      <c r="BZ133" s="368"/>
      <c r="CA133" s="368"/>
      <c r="CB133" s="368"/>
      <c r="CC133" s="368"/>
      <c r="CD133" s="368"/>
      <c r="CE133" s="368"/>
      <c r="CF133" s="368"/>
      <c r="CG133" s="368"/>
      <c r="CH133" s="368"/>
      <c r="CI133" s="368"/>
      <c r="CJ133" s="368"/>
      <c r="CK133" s="368"/>
      <c r="CL133" s="368"/>
      <c r="CM133" s="2036"/>
      <c r="CN133" s="2035"/>
      <c r="CO133" s="1091"/>
      <c r="CP133" s="368"/>
      <c r="CQ133" s="368"/>
      <c r="CR133" s="368"/>
      <c r="CS133" s="368"/>
      <c r="CT133" s="368"/>
      <c r="CU133" s="368"/>
      <c r="CV133" s="368"/>
      <c r="CW133" s="368"/>
      <c r="CX133" s="368"/>
      <c r="CY133" s="368"/>
      <c r="CZ133" s="368"/>
      <c r="DA133" s="368"/>
      <c r="DB133" s="368"/>
      <c r="DC133" s="368"/>
      <c r="DD133" s="368"/>
      <c r="DE133" s="368"/>
      <c r="DF133" s="368"/>
      <c r="DG133" s="368"/>
      <c r="DH133" s="368"/>
      <c r="DI133" s="368"/>
      <c r="DJ133" s="2036"/>
      <c r="DK133" s="2035"/>
      <c r="DL133" s="1091"/>
      <c r="DM133" s="368"/>
      <c r="DN133" s="368"/>
      <c r="DO133" s="368"/>
      <c r="DP133" s="368"/>
      <c r="DQ133" s="368"/>
      <c r="DR133" s="368"/>
      <c r="DS133" s="368"/>
      <c r="DT133" s="368"/>
      <c r="DU133" s="368"/>
      <c r="DV133" s="368"/>
      <c r="DW133" s="368"/>
      <c r="DX133" s="368"/>
      <c r="DY133" s="368"/>
      <c r="DZ133" s="368"/>
      <c r="EA133" s="368"/>
      <c r="EB133" s="368"/>
      <c r="EC133" s="368"/>
      <c r="ED133" s="368"/>
      <c r="EE133" s="368"/>
      <c r="EF133" s="368"/>
      <c r="EG133" s="2036"/>
      <c r="EH133" s="2035"/>
      <c r="EI133" s="1091"/>
      <c r="EJ133" s="368"/>
      <c r="EK133" s="368"/>
      <c r="EL133" s="368"/>
      <c r="EM133" s="368"/>
      <c r="EN133" s="368"/>
      <c r="EO133" s="368"/>
      <c r="EP133" s="368"/>
      <c r="EQ133" s="368"/>
      <c r="ER133" s="368"/>
      <c r="ES133" s="368"/>
      <c r="ET133" s="368"/>
      <c r="EU133" s="368"/>
      <c r="EV133" s="368"/>
      <c r="EW133" s="368"/>
      <c r="EX133" s="368"/>
      <c r="EY133" s="368"/>
      <c r="EZ133" s="368"/>
      <c r="FA133" s="368"/>
      <c r="FB133" s="368"/>
      <c r="FC133" s="368"/>
      <c r="FD133" s="2036"/>
      <c r="FE133" s="2035"/>
      <c r="FF133" s="1091"/>
      <c r="FG133" s="368"/>
      <c r="FH133" s="368"/>
      <c r="FI133" s="368"/>
      <c r="FJ133" s="368"/>
      <c r="FK133" s="368"/>
      <c r="FL133" s="368"/>
      <c r="FM133" s="368"/>
      <c r="FN133" s="368"/>
      <c r="FO133" s="368"/>
      <c r="FP133" s="368"/>
      <c r="FQ133" s="368"/>
      <c r="FR133" s="368"/>
      <c r="FS133" s="368"/>
      <c r="FT133" s="368"/>
      <c r="FU133" s="368"/>
      <c r="FV133" s="368"/>
      <c r="FW133" s="368"/>
      <c r="FX133" s="368"/>
      <c r="FY133" s="368"/>
      <c r="FZ133" s="368"/>
      <c r="GA133" s="2036"/>
      <c r="GB133" s="2035"/>
      <c r="GC133" s="1091"/>
      <c r="GD133" s="368"/>
      <c r="GE133" s="368"/>
      <c r="GF133" s="368"/>
      <c r="GG133" s="368"/>
      <c r="GH133" s="368"/>
      <c r="GI133" s="368"/>
      <c r="GJ133" s="368"/>
      <c r="GK133" s="368"/>
      <c r="GL133" s="368"/>
      <c r="GM133" s="368"/>
      <c r="GN133" s="368"/>
      <c r="GO133" s="368"/>
      <c r="GP133" s="368"/>
      <c r="GQ133" s="368"/>
      <c r="GR133" s="368"/>
      <c r="GS133" s="368"/>
      <c r="GT133" s="368"/>
      <c r="GU133" s="368"/>
      <c r="GV133" s="368"/>
      <c r="GW133" s="368"/>
      <c r="GX133" s="2036"/>
      <c r="GY133" s="2035"/>
      <c r="GZ133" s="1091"/>
      <c r="HA133" s="368"/>
      <c r="HB133" s="368"/>
      <c r="HC133" s="368"/>
      <c r="HD133" s="368"/>
      <c r="HE133" s="368"/>
      <c r="HF133" s="368"/>
      <c r="HG133" s="368"/>
      <c r="HH133" s="368"/>
      <c r="HI133" s="368"/>
      <c r="HJ133" s="368"/>
      <c r="HK133" s="368"/>
      <c r="HL133" s="368"/>
      <c r="HM133" s="368"/>
      <c r="HN133" s="368"/>
      <c r="HO133" s="368"/>
      <c r="HP133" s="368"/>
      <c r="HQ133" s="368"/>
      <c r="HR133" s="368"/>
      <c r="HS133" s="368"/>
      <c r="HT133" s="368"/>
      <c r="HU133" s="2036"/>
      <c r="HV133" s="2035"/>
      <c r="HW133" s="1091"/>
      <c r="HX133" s="368"/>
      <c r="HY133" s="368"/>
      <c r="HZ133" s="368"/>
      <c r="IA133" s="368"/>
      <c r="IB133" s="368"/>
      <c r="IC133" s="368"/>
      <c r="ID133" s="368"/>
      <c r="IE133" s="368"/>
      <c r="IF133" s="368"/>
      <c r="IG133" s="368"/>
      <c r="IH133" s="368"/>
      <c r="II133" s="368"/>
      <c r="IJ133" s="368"/>
      <c r="IK133" s="368"/>
      <c r="IL133" s="368"/>
      <c r="IM133" s="368"/>
      <c r="IN133" s="368"/>
      <c r="IO133" s="368"/>
      <c r="IP133" s="368"/>
      <c r="IQ133" s="368"/>
      <c r="IR133" s="2036"/>
      <c r="IS133" s="2035"/>
      <c r="IT133" s="1091"/>
    </row>
    <row r="134" spans="1:254" x14ac:dyDescent="0.2">
      <c r="A134" s="2027"/>
      <c r="B134" s="2030"/>
      <c r="C134" s="1206" t="s">
        <v>71</v>
      </c>
      <c r="D134" s="366">
        <v>277704.72119890334</v>
      </c>
      <c r="E134" s="366">
        <v>65115.137840000003</v>
      </c>
      <c r="F134" s="366">
        <v>0</v>
      </c>
      <c r="G134" s="366">
        <v>0</v>
      </c>
      <c r="H134" s="366">
        <v>4875.0501705590023</v>
      </c>
      <c r="I134" s="366">
        <v>0</v>
      </c>
      <c r="J134" s="366">
        <v>73915.282615256991</v>
      </c>
      <c r="K134" s="366">
        <v>7143.9989100000003</v>
      </c>
      <c r="L134" s="366">
        <v>0</v>
      </c>
      <c r="M134" s="366">
        <v>0</v>
      </c>
      <c r="N134" s="366">
        <v>0</v>
      </c>
      <c r="O134" s="366">
        <v>0</v>
      </c>
      <c r="P134" s="366">
        <v>0</v>
      </c>
      <c r="Q134" s="366">
        <v>0</v>
      </c>
      <c r="R134" s="366">
        <v>364.42740000000003</v>
      </c>
      <c r="S134" s="366">
        <v>26224.530999999999</v>
      </c>
      <c r="T134" s="366">
        <v>0</v>
      </c>
      <c r="U134" s="366">
        <v>455343.1491347194</v>
      </c>
      <c r="V134" s="1207"/>
      <c r="W134" s="2035"/>
      <c r="Y134" s="368"/>
      <c r="Z134" s="368"/>
      <c r="AA134" s="368"/>
      <c r="AB134" s="368"/>
      <c r="AC134" s="368"/>
      <c r="AD134" s="368"/>
      <c r="AE134" s="368"/>
      <c r="AF134" s="368"/>
      <c r="AG134" s="368"/>
      <c r="AH134" s="368"/>
      <c r="AI134" s="368"/>
      <c r="AJ134" s="368"/>
      <c r="AK134" s="368"/>
      <c r="AL134" s="368"/>
      <c r="AM134" s="368"/>
      <c r="AN134" s="368"/>
      <c r="AO134" s="368"/>
      <c r="AP134" s="368"/>
      <c r="AQ134" s="368"/>
      <c r="AR134" s="368"/>
      <c r="AS134" s="2036"/>
      <c r="AT134" s="2035"/>
      <c r="AV134" s="368"/>
      <c r="AW134" s="368"/>
      <c r="AX134" s="368"/>
      <c r="AY134" s="368"/>
      <c r="AZ134" s="368"/>
      <c r="BA134" s="368"/>
      <c r="BB134" s="368"/>
      <c r="BC134" s="368"/>
      <c r="BD134" s="368"/>
      <c r="BE134" s="368"/>
      <c r="BF134" s="368"/>
      <c r="BG134" s="368"/>
      <c r="BH134" s="368"/>
      <c r="BI134" s="368"/>
      <c r="BJ134" s="368"/>
      <c r="BK134" s="368"/>
      <c r="BL134" s="368"/>
      <c r="BM134" s="368"/>
      <c r="BN134" s="368"/>
      <c r="BO134" s="368"/>
      <c r="BP134" s="2036"/>
      <c r="BQ134" s="2035"/>
      <c r="BS134" s="368"/>
      <c r="BT134" s="368"/>
      <c r="BU134" s="368"/>
      <c r="BV134" s="368"/>
      <c r="BW134" s="368"/>
      <c r="BX134" s="368"/>
      <c r="BY134" s="368"/>
      <c r="BZ134" s="368"/>
      <c r="CA134" s="368"/>
      <c r="CB134" s="368"/>
      <c r="CC134" s="368"/>
      <c r="CD134" s="368"/>
      <c r="CE134" s="368"/>
      <c r="CF134" s="368"/>
      <c r="CG134" s="368"/>
      <c r="CH134" s="368"/>
      <c r="CI134" s="368"/>
      <c r="CJ134" s="368"/>
      <c r="CK134" s="368"/>
      <c r="CL134" s="368"/>
      <c r="CM134" s="2036"/>
      <c r="CN134" s="2035"/>
      <c r="CP134" s="368"/>
      <c r="CQ134" s="368"/>
      <c r="CR134" s="368"/>
      <c r="CS134" s="368"/>
      <c r="CT134" s="368"/>
      <c r="CU134" s="368"/>
      <c r="CV134" s="368"/>
      <c r="CW134" s="368"/>
      <c r="CX134" s="368"/>
      <c r="CY134" s="368"/>
      <c r="CZ134" s="368"/>
      <c r="DA134" s="368"/>
      <c r="DB134" s="368"/>
      <c r="DC134" s="368"/>
      <c r="DD134" s="368"/>
      <c r="DE134" s="368"/>
      <c r="DF134" s="368"/>
      <c r="DG134" s="368"/>
      <c r="DH134" s="368"/>
      <c r="DI134" s="368"/>
      <c r="DJ134" s="2036"/>
      <c r="DK134" s="2035"/>
      <c r="DM134" s="368"/>
      <c r="DN134" s="368"/>
      <c r="DO134" s="368"/>
      <c r="DP134" s="368"/>
      <c r="DQ134" s="368"/>
      <c r="DR134" s="368"/>
      <c r="DS134" s="368"/>
      <c r="DT134" s="368"/>
      <c r="DU134" s="368"/>
      <c r="DV134" s="368"/>
      <c r="DW134" s="368"/>
      <c r="DX134" s="368"/>
      <c r="DY134" s="368"/>
      <c r="DZ134" s="368"/>
      <c r="EA134" s="368"/>
      <c r="EB134" s="368"/>
      <c r="EC134" s="368"/>
      <c r="ED134" s="368"/>
      <c r="EE134" s="368"/>
      <c r="EF134" s="368"/>
      <c r="EG134" s="2036"/>
      <c r="EH134" s="2035"/>
      <c r="EJ134" s="368"/>
      <c r="EK134" s="368"/>
      <c r="EL134" s="368"/>
      <c r="EM134" s="368"/>
      <c r="EN134" s="368"/>
      <c r="EO134" s="368"/>
      <c r="EP134" s="368"/>
      <c r="EQ134" s="368"/>
      <c r="ER134" s="368"/>
      <c r="ES134" s="368"/>
      <c r="ET134" s="368"/>
      <c r="EU134" s="368"/>
      <c r="EV134" s="368"/>
      <c r="EW134" s="368"/>
      <c r="EX134" s="368"/>
      <c r="EY134" s="368"/>
      <c r="EZ134" s="368"/>
      <c r="FA134" s="368"/>
      <c r="FB134" s="368"/>
      <c r="FC134" s="368"/>
      <c r="FD134" s="2036"/>
      <c r="FE134" s="2035"/>
      <c r="FG134" s="368"/>
      <c r="FH134" s="368"/>
      <c r="FI134" s="368"/>
      <c r="FJ134" s="368"/>
      <c r="FK134" s="368"/>
      <c r="FL134" s="368"/>
      <c r="FM134" s="368"/>
      <c r="FN134" s="368"/>
      <c r="FO134" s="368"/>
      <c r="FP134" s="368"/>
      <c r="FQ134" s="368"/>
      <c r="FR134" s="368"/>
      <c r="FS134" s="368"/>
      <c r="FT134" s="368"/>
      <c r="FU134" s="368"/>
      <c r="FV134" s="368"/>
      <c r="FW134" s="368"/>
      <c r="FX134" s="368"/>
      <c r="FY134" s="368"/>
      <c r="FZ134" s="368"/>
      <c r="GA134" s="2036"/>
      <c r="GB134" s="2035"/>
      <c r="GD134" s="368"/>
      <c r="GE134" s="368"/>
      <c r="GF134" s="368"/>
      <c r="GG134" s="368"/>
      <c r="GH134" s="368"/>
      <c r="GI134" s="368"/>
      <c r="GJ134" s="368"/>
      <c r="GK134" s="368"/>
      <c r="GL134" s="368"/>
      <c r="GM134" s="368"/>
      <c r="GN134" s="368"/>
      <c r="GO134" s="368"/>
      <c r="GP134" s="368"/>
      <c r="GQ134" s="368"/>
      <c r="GR134" s="368"/>
      <c r="GS134" s="368"/>
      <c r="GT134" s="368"/>
      <c r="GU134" s="368"/>
      <c r="GV134" s="368"/>
      <c r="GW134" s="368"/>
      <c r="GX134" s="2036"/>
      <c r="GY134" s="2035"/>
      <c r="HA134" s="368"/>
      <c r="HB134" s="368"/>
      <c r="HC134" s="368"/>
      <c r="HD134" s="368"/>
      <c r="HE134" s="368"/>
      <c r="HF134" s="368"/>
      <c r="HG134" s="368"/>
      <c r="HH134" s="368"/>
      <c r="HI134" s="368"/>
      <c r="HJ134" s="368"/>
      <c r="HK134" s="368"/>
      <c r="HL134" s="368"/>
      <c r="HM134" s="368"/>
      <c r="HN134" s="368"/>
      <c r="HO134" s="368"/>
      <c r="HP134" s="368"/>
      <c r="HQ134" s="368"/>
      <c r="HR134" s="368"/>
      <c r="HS134" s="368"/>
      <c r="HT134" s="368"/>
      <c r="HU134" s="2036"/>
      <c r="HV134" s="2035"/>
      <c r="HX134" s="368"/>
      <c r="HY134" s="368"/>
      <c r="HZ134" s="368"/>
      <c r="IA134" s="368"/>
      <c r="IB134" s="368"/>
      <c r="IC134" s="368"/>
      <c r="ID134" s="368"/>
      <c r="IE134" s="368"/>
      <c r="IF134" s="368"/>
      <c r="IG134" s="368"/>
      <c r="IH134" s="368"/>
      <c r="II134" s="368"/>
      <c r="IJ134" s="368"/>
      <c r="IK134" s="368"/>
      <c r="IL134" s="368"/>
      <c r="IM134" s="368"/>
      <c r="IN134" s="368"/>
      <c r="IO134" s="368"/>
      <c r="IP134" s="368"/>
      <c r="IQ134" s="368"/>
      <c r="IR134" s="2036"/>
      <c r="IS134" s="2035"/>
    </row>
    <row r="135" spans="1:254" x14ac:dyDescent="0.2">
      <c r="A135" s="2027"/>
      <c r="B135" s="2030"/>
      <c r="C135" s="1206" t="s">
        <v>72</v>
      </c>
      <c r="D135" s="366">
        <v>55238.83322724203</v>
      </c>
      <c r="E135" s="366">
        <v>7714.9645999999993</v>
      </c>
      <c r="F135" s="366">
        <v>0</v>
      </c>
      <c r="G135" s="366">
        <v>0</v>
      </c>
      <c r="H135" s="366">
        <v>2085.1641678040005</v>
      </c>
      <c r="I135" s="366">
        <v>0</v>
      </c>
      <c r="J135" s="366">
        <v>10017.594992573999</v>
      </c>
      <c r="K135" s="366">
        <v>609.00522000000001</v>
      </c>
      <c r="L135" s="366">
        <v>0</v>
      </c>
      <c r="M135" s="366">
        <v>0</v>
      </c>
      <c r="N135" s="366">
        <v>0</v>
      </c>
      <c r="O135" s="366">
        <v>0</v>
      </c>
      <c r="P135" s="366">
        <v>0</v>
      </c>
      <c r="Q135" s="366">
        <v>0</v>
      </c>
      <c r="R135" s="366">
        <v>133.75937999999999</v>
      </c>
      <c r="S135" s="366">
        <v>1924</v>
      </c>
      <c r="T135" s="366">
        <v>0</v>
      </c>
      <c r="U135" s="366">
        <v>77723.321587620041</v>
      </c>
      <c r="V135" s="1207"/>
      <c r="W135" s="2035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8"/>
      <c r="AR135" s="368"/>
      <c r="AS135" s="2036"/>
      <c r="AT135" s="2035"/>
      <c r="AV135" s="368"/>
      <c r="AW135" s="368"/>
      <c r="AX135" s="368"/>
      <c r="AY135" s="368"/>
      <c r="AZ135" s="368"/>
      <c r="BA135" s="368"/>
      <c r="BB135" s="368"/>
      <c r="BC135" s="368"/>
      <c r="BD135" s="368"/>
      <c r="BE135" s="368"/>
      <c r="BF135" s="368"/>
      <c r="BG135" s="368"/>
      <c r="BH135" s="368"/>
      <c r="BI135" s="368"/>
      <c r="BJ135" s="368"/>
      <c r="BK135" s="368"/>
      <c r="BL135" s="368"/>
      <c r="BM135" s="368"/>
      <c r="BN135" s="368"/>
      <c r="BO135" s="368"/>
      <c r="BP135" s="2036"/>
      <c r="BQ135" s="2035"/>
      <c r="BS135" s="368"/>
      <c r="BT135" s="368"/>
      <c r="BU135" s="368"/>
      <c r="BV135" s="368"/>
      <c r="BW135" s="368"/>
      <c r="BX135" s="368"/>
      <c r="BY135" s="368"/>
      <c r="BZ135" s="368"/>
      <c r="CA135" s="368"/>
      <c r="CB135" s="368"/>
      <c r="CC135" s="368"/>
      <c r="CD135" s="368"/>
      <c r="CE135" s="368"/>
      <c r="CF135" s="368"/>
      <c r="CG135" s="368"/>
      <c r="CH135" s="368"/>
      <c r="CI135" s="368"/>
      <c r="CJ135" s="368"/>
      <c r="CK135" s="368"/>
      <c r="CL135" s="368"/>
      <c r="CM135" s="2036"/>
      <c r="CN135" s="2035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368"/>
      <c r="DC135" s="368"/>
      <c r="DD135" s="368"/>
      <c r="DE135" s="368"/>
      <c r="DF135" s="368"/>
      <c r="DG135" s="368"/>
      <c r="DH135" s="368"/>
      <c r="DI135" s="368"/>
      <c r="DJ135" s="2036"/>
      <c r="DK135" s="2035"/>
      <c r="DM135" s="368"/>
      <c r="DN135" s="368"/>
      <c r="DO135" s="368"/>
      <c r="DP135" s="368"/>
      <c r="DQ135" s="368"/>
      <c r="DR135" s="368"/>
      <c r="DS135" s="368"/>
      <c r="DT135" s="368"/>
      <c r="DU135" s="368"/>
      <c r="DV135" s="368"/>
      <c r="DW135" s="368"/>
      <c r="DX135" s="368"/>
      <c r="DY135" s="368"/>
      <c r="DZ135" s="368"/>
      <c r="EA135" s="368"/>
      <c r="EB135" s="368"/>
      <c r="EC135" s="368"/>
      <c r="ED135" s="368"/>
      <c r="EE135" s="368"/>
      <c r="EF135" s="368"/>
      <c r="EG135" s="2036"/>
      <c r="EH135" s="2035"/>
      <c r="EJ135" s="368"/>
      <c r="EK135" s="368"/>
      <c r="EL135" s="368"/>
      <c r="EM135" s="368"/>
      <c r="EN135" s="368"/>
      <c r="EO135" s="368"/>
      <c r="EP135" s="368"/>
      <c r="EQ135" s="368"/>
      <c r="ER135" s="368"/>
      <c r="ES135" s="368"/>
      <c r="ET135" s="368"/>
      <c r="EU135" s="368"/>
      <c r="EV135" s="368"/>
      <c r="EW135" s="368"/>
      <c r="EX135" s="368"/>
      <c r="EY135" s="368"/>
      <c r="EZ135" s="368"/>
      <c r="FA135" s="368"/>
      <c r="FB135" s="368"/>
      <c r="FC135" s="368"/>
      <c r="FD135" s="2036"/>
      <c r="FE135" s="2035"/>
      <c r="FG135" s="368"/>
      <c r="FH135" s="368"/>
      <c r="FI135" s="368"/>
      <c r="FJ135" s="368"/>
      <c r="FK135" s="368"/>
      <c r="FL135" s="368"/>
      <c r="FM135" s="368"/>
      <c r="FN135" s="368"/>
      <c r="FO135" s="368"/>
      <c r="FP135" s="368"/>
      <c r="FQ135" s="368"/>
      <c r="FR135" s="368"/>
      <c r="FS135" s="368"/>
      <c r="FT135" s="368"/>
      <c r="FU135" s="368"/>
      <c r="FV135" s="368"/>
      <c r="FW135" s="368"/>
      <c r="FX135" s="368"/>
      <c r="FY135" s="368"/>
      <c r="FZ135" s="368"/>
      <c r="GA135" s="2036"/>
      <c r="GB135" s="2035"/>
      <c r="GD135" s="368"/>
      <c r="GE135" s="368"/>
      <c r="GF135" s="368"/>
      <c r="GG135" s="368"/>
      <c r="GH135" s="368"/>
      <c r="GI135" s="368"/>
      <c r="GJ135" s="368"/>
      <c r="GK135" s="368"/>
      <c r="GL135" s="368"/>
      <c r="GM135" s="368"/>
      <c r="GN135" s="368"/>
      <c r="GO135" s="368"/>
      <c r="GP135" s="368"/>
      <c r="GQ135" s="368"/>
      <c r="GR135" s="368"/>
      <c r="GS135" s="368"/>
      <c r="GT135" s="368"/>
      <c r="GU135" s="368"/>
      <c r="GV135" s="368"/>
      <c r="GW135" s="368"/>
      <c r="GX135" s="2036"/>
      <c r="GY135" s="2035"/>
      <c r="HA135" s="368"/>
      <c r="HB135" s="368"/>
      <c r="HC135" s="368"/>
      <c r="HD135" s="368"/>
      <c r="HE135" s="368"/>
      <c r="HF135" s="368"/>
      <c r="HG135" s="368"/>
      <c r="HH135" s="368"/>
      <c r="HI135" s="368"/>
      <c r="HJ135" s="368"/>
      <c r="HK135" s="368"/>
      <c r="HL135" s="368"/>
      <c r="HM135" s="368"/>
      <c r="HN135" s="368"/>
      <c r="HO135" s="368"/>
      <c r="HP135" s="368"/>
      <c r="HQ135" s="368"/>
      <c r="HR135" s="368"/>
      <c r="HS135" s="368"/>
      <c r="HT135" s="368"/>
      <c r="HU135" s="2036"/>
      <c r="HV135" s="2035"/>
      <c r="HX135" s="368"/>
      <c r="HY135" s="368"/>
      <c r="HZ135" s="368"/>
      <c r="IA135" s="368"/>
      <c r="IB135" s="368"/>
      <c r="IC135" s="368"/>
      <c r="ID135" s="368"/>
      <c r="IE135" s="368"/>
      <c r="IF135" s="368"/>
      <c r="IG135" s="368"/>
      <c r="IH135" s="368"/>
      <c r="II135" s="368"/>
      <c r="IJ135" s="368"/>
      <c r="IK135" s="368"/>
      <c r="IL135" s="368"/>
      <c r="IM135" s="368"/>
      <c r="IN135" s="368"/>
      <c r="IO135" s="368"/>
      <c r="IP135" s="368"/>
      <c r="IQ135" s="368"/>
      <c r="IR135" s="2036"/>
      <c r="IS135" s="2035"/>
    </row>
    <row r="136" spans="1:254" ht="14.25" thickBot="1" x14ac:dyDescent="0.25">
      <c r="A136" s="2028"/>
      <c r="B136" s="2033"/>
      <c r="C136" s="1818" t="s">
        <v>3991</v>
      </c>
      <c r="D136" s="710">
        <v>1940222.5031664118</v>
      </c>
      <c r="E136" s="710">
        <v>354423.47983999999</v>
      </c>
      <c r="F136" s="710">
        <v>0</v>
      </c>
      <c r="G136" s="710">
        <v>0</v>
      </c>
      <c r="H136" s="710">
        <v>18028.352627897002</v>
      </c>
      <c r="I136" s="710">
        <v>3</v>
      </c>
      <c r="J136" s="710">
        <v>394082.39238324302</v>
      </c>
      <c r="K136" s="710">
        <v>52615.081019999998</v>
      </c>
      <c r="L136" s="710">
        <v>0</v>
      </c>
      <c r="M136" s="710">
        <v>0</v>
      </c>
      <c r="N136" s="710">
        <v>0</v>
      </c>
      <c r="O136" s="710">
        <v>0</v>
      </c>
      <c r="P136" s="710">
        <v>0</v>
      </c>
      <c r="Q136" s="710">
        <v>0</v>
      </c>
      <c r="R136" s="710">
        <v>1699.7484000000002</v>
      </c>
      <c r="S136" s="710">
        <v>359530.27900000004</v>
      </c>
      <c r="T136" s="710">
        <v>0</v>
      </c>
      <c r="U136" s="710">
        <v>3120604.8364375518</v>
      </c>
      <c r="V136" s="788"/>
      <c r="W136" s="2035"/>
      <c r="X136" s="785"/>
      <c r="Y136" s="712"/>
      <c r="Z136" s="712"/>
      <c r="AA136" s="712"/>
      <c r="AB136" s="712"/>
      <c r="AC136" s="712"/>
      <c r="AD136" s="712"/>
      <c r="AE136" s="712"/>
      <c r="AF136" s="712"/>
      <c r="AG136" s="712"/>
      <c r="AH136" s="712"/>
      <c r="AI136" s="712"/>
      <c r="AJ136" s="712"/>
      <c r="AK136" s="712"/>
      <c r="AL136" s="712"/>
      <c r="AM136" s="712"/>
      <c r="AN136" s="712"/>
      <c r="AO136" s="712"/>
      <c r="AP136" s="712"/>
      <c r="AQ136" s="712"/>
      <c r="AR136" s="712"/>
      <c r="AS136" s="2036"/>
      <c r="AT136" s="2035"/>
      <c r="AU136" s="785"/>
      <c r="AV136" s="712"/>
      <c r="AW136" s="712"/>
      <c r="AX136" s="712"/>
      <c r="AY136" s="712"/>
      <c r="AZ136" s="712"/>
      <c r="BA136" s="712"/>
      <c r="BB136" s="712"/>
      <c r="BC136" s="712"/>
      <c r="BD136" s="712"/>
      <c r="BE136" s="712"/>
      <c r="BF136" s="712"/>
      <c r="BG136" s="712"/>
      <c r="BH136" s="712"/>
      <c r="BI136" s="712"/>
      <c r="BJ136" s="712"/>
      <c r="BK136" s="712"/>
      <c r="BL136" s="712"/>
      <c r="BM136" s="712"/>
      <c r="BN136" s="712"/>
      <c r="BO136" s="712"/>
      <c r="BP136" s="2036"/>
      <c r="BQ136" s="2035"/>
      <c r="BR136" s="785"/>
      <c r="BS136" s="712"/>
      <c r="BT136" s="712"/>
      <c r="BU136" s="712"/>
      <c r="BV136" s="712"/>
      <c r="BW136" s="712"/>
      <c r="BX136" s="712"/>
      <c r="BY136" s="712"/>
      <c r="BZ136" s="712"/>
      <c r="CA136" s="712"/>
      <c r="CB136" s="712"/>
      <c r="CC136" s="712"/>
      <c r="CD136" s="712"/>
      <c r="CE136" s="712"/>
      <c r="CF136" s="712"/>
      <c r="CG136" s="712"/>
      <c r="CH136" s="712"/>
      <c r="CI136" s="712"/>
      <c r="CJ136" s="712"/>
      <c r="CK136" s="712"/>
      <c r="CL136" s="712"/>
      <c r="CM136" s="2036"/>
      <c r="CN136" s="2035"/>
      <c r="CO136" s="785"/>
      <c r="CP136" s="712"/>
      <c r="CQ136" s="712"/>
      <c r="CR136" s="712"/>
      <c r="CS136" s="712"/>
      <c r="CT136" s="712"/>
      <c r="CU136" s="712"/>
      <c r="CV136" s="712"/>
      <c r="CW136" s="712"/>
      <c r="CX136" s="712"/>
      <c r="CY136" s="712"/>
      <c r="CZ136" s="712"/>
      <c r="DA136" s="712"/>
      <c r="DB136" s="712"/>
      <c r="DC136" s="712"/>
      <c r="DD136" s="712"/>
      <c r="DE136" s="712"/>
      <c r="DF136" s="712"/>
      <c r="DG136" s="712"/>
      <c r="DH136" s="712"/>
      <c r="DI136" s="712"/>
      <c r="DJ136" s="2036"/>
      <c r="DK136" s="2035"/>
      <c r="DL136" s="785"/>
      <c r="DM136" s="712"/>
      <c r="DN136" s="712"/>
      <c r="DO136" s="712"/>
      <c r="DP136" s="712"/>
      <c r="DQ136" s="712"/>
      <c r="DR136" s="712"/>
      <c r="DS136" s="712"/>
      <c r="DT136" s="712"/>
      <c r="DU136" s="712"/>
      <c r="DV136" s="712"/>
      <c r="DW136" s="712"/>
      <c r="DX136" s="712"/>
      <c r="DY136" s="712"/>
      <c r="DZ136" s="712"/>
      <c r="EA136" s="712"/>
      <c r="EB136" s="712"/>
      <c r="EC136" s="712"/>
      <c r="ED136" s="712"/>
      <c r="EE136" s="712"/>
      <c r="EF136" s="712"/>
      <c r="EG136" s="2036"/>
      <c r="EH136" s="2035"/>
      <c r="EI136" s="785"/>
      <c r="EJ136" s="712"/>
      <c r="EK136" s="712"/>
      <c r="EL136" s="712"/>
      <c r="EM136" s="712"/>
      <c r="EN136" s="712"/>
      <c r="EO136" s="712"/>
      <c r="EP136" s="712"/>
      <c r="EQ136" s="712"/>
      <c r="ER136" s="712"/>
      <c r="ES136" s="712"/>
      <c r="ET136" s="712"/>
      <c r="EU136" s="712"/>
      <c r="EV136" s="712"/>
      <c r="EW136" s="712"/>
      <c r="EX136" s="712"/>
      <c r="EY136" s="712"/>
      <c r="EZ136" s="712"/>
      <c r="FA136" s="712"/>
      <c r="FB136" s="712"/>
      <c r="FC136" s="712"/>
      <c r="FD136" s="2036"/>
      <c r="FE136" s="2035"/>
      <c r="FF136" s="785"/>
      <c r="FG136" s="712"/>
      <c r="FH136" s="712"/>
      <c r="FI136" s="712"/>
      <c r="FJ136" s="712"/>
      <c r="FK136" s="712"/>
      <c r="FL136" s="712"/>
      <c r="FM136" s="712"/>
      <c r="FN136" s="712"/>
      <c r="FO136" s="712"/>
      <c r="FP136" s="712"/>
      <c r="FQ136" s="712"/>
      <c r="FR136" s="712"/>
      <c r="FS136" s="712"/>
      <c r="FT136" s="712"/>
      <c r="FU136" s="712"/>
      <c r="FV136" s="712"/>
      <c r="FW136" s="712"/>
      <c r="FX136" s="712"/>
      <c r="FY136" s="712"/>
      <c r="FZ136" s="712"/>
      <c r="GA136" s="2036"/>
      <c r="GB136" s="2035"/>
      <c r="GC136" s="785"/>
      <c r="GD136" s="712"/>
      <c r="GE136" s="712"/>
      <c r="GF136" s="712"/>
      <c r="GG136" s="712"/>
      <c r="GH136" s="712"/>
      <c r="GI136" s="712"/>
      <c r="GJ136" s="712"/>
      <c r="GK136" s="712"/>
      <c r="GL136" s="712"/>
      <c r="GM136" s="712"/>
      <c r="GN136" s="712"/>
      <c r="GO136" s="712"/>
      <c r="GP136" s="712"/>
      <c r="GQ136" s="712"/>
      <c r="GR136" s="712"/>
      <c r="GS136" s="712"/>
      <c r="GT136" s="712"/>
      <c r="GU136" s="712"/>
      <c r="GV136" s="712"/>
      <c r="GW136" s="712"/>
      <c r="GX136" s="2036"/>
      <c r="GY136" s="2035"/>
      <c r="GZ136" s="785"/>
      <c r="HA136" s="712"/>
      <c r="HB136" s="712"/>
      <c r="HC136" s="712"/>
      <c r="HD136" s="712"/>
      <c r="HE136" s="712"/>
      <c r="HF136" s="712"/>
      <c r="HG136" s="712"/>
      <c r="HH136" s="712"/>
      <c r="HI136" s="712"/>
      <c r="HJ136" s="712"/>
      <c r="HK136" s="712"/>
      <c r="HL136" s="712"/>
      <c r="HM136" s="712"/>
      <c r="HN136" s="712"/>
      <c r="HO136" s="712"/>
      <c r="HP136" s="712"/>
      <c r="HQ136" s="712"/>
      <c r="HR136" s="712"/>
      <c r="HS136" s="712"/>
      <c r="HT136" s="712"/>
      <c r="HU136" s="2036"/>
      <c r="HV136" s="2035"/>
      <c r="HW136" s="785"/>
      <c r="HX136" s="712"/>
      <c r="HY136" s="712"/>
      <c r="HZ136" s="712"/>
      <c r="IA136" s="712"/>
      <c r="IB136" s="712"/>
      <c r="IC136" s="712"/>
      <c r="ID136" s="712"/>
      <c r="IE136" s="712"/>
      <c r="IF136" s="712"/>
      <c r="IG136" s="712"/>
      <c r="IH136" s="712"/>
      <c r="II136" s="712"/>
      <c r="IJ136" s="712"/>
      <c r="IK136" s="712"/>
      <c r="IL136" s="712"/>
      <c r="IM136" s="712"/>
      <c r="IN136" s="712"/>
      <c r="IO136" s="712"/>
      <c r="IP136" s="712"/>
      <c r="IQ136" s="712"/>
      <c r="IR136" s="2036"/>
      <c r="IS136" s="2035"/>
      <c r="IT136" s="785"/>
    </row>
    <row r="137" spans="1:254" ht="12.75" customHeight="1" x14ac:dyDescent="0.2">
      <c r="A137" s="2026" t="s">
        <v>2234</v>
      </c>
      <c r="B137" s="2029" t="s">
        <v>3771</v>
      </c>
      <c r="C137" s="1815" t="s">
        <v>3986</v>
      </c>
      <c r="D137" s="362">
        <v>1802611.0865899981</v>
      </c>
      <c r="E137" s="362">
        <v>190.24130000000002</v>
      </c>
      <c r="F137" s="362">
        <v>0</v>
      </c>
      <c r="G137" s="362">
        <v>0</v>
      </c>
      <c r="H137" s="362">
        <v>697.5685900000002</v>
      </c>
      <c r="I137" s="362">
        <v>0</v>
      </c>
      <c r="J137" s="362">
        <v>0</v>
      </c>
      <c r="K137" s="362">
        <v>0</v>
      </c>
      <c r="L137" s="362">
        <v>301698.85078000004</v>
      </c>
      <c r="M137" s="362">
        <v>86759.033650000012</v>
      </c>
      <c r="N137" s="362">
        <v>0</v>
      </c>
      <c r="O137" s="362">
        <v>0</v>
      </c>
      <c r="P137" s="362">
        <v>0</v>
      </c>
      <c r="Q137" s="362">
        <v>0</v>
      </c>
      <c r="R137" s="362">
        <v>70048.735169999985</v>
      </c>
      <c r="S137" s="362">
        <v>50954.571000000004</v>
      </c>
      <c r="T137" s="362">
        <v>0</v>
      </c>
      <c r="U137" s="362">
        <v>2312960.0870799981</v>
      </c>
      <c r="V137" s="1207"/>
      <c r="W137" s="2034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2036"/>
      <c r="AT137" s="2034"/>
      <c r="AV137" s="368"/>
      <c r="AW137" s="368"/>
      <c r="AX137" s="368"/>
      <c r="AY137" s="368"/>
      <c r="AZ137" s="368"/>
      <c r="BA137" s="368"/>
      <c r="BB137" s="368"/>
      <c r="BC137" s="368"/>
      <c r="BD137" s="368"/>
      <c r="BE137" s="368"/>
      <c r="BF137" s="368"/>
      <c r="BG137" s="368"/>
      <c r="BH137" s="368"/>
      <c r="BI137" s="368"/>
      <c r="BJ137" s="368"/>
      <c r="BK137" s="368"/>
      <c r="BL137" s="368"/>
      <c r="BM137" s="368"/>
      <c r="BN137" s="368"/>
      <c r="BO137" s="368"/>
      <c r="BP137" s="2036"/>
      <c r="BQ137" s="2034"/>
      <c r="BS137" s="368"/>
      <c r="BT137" s="368"/>
      <c r="BU137" s="368"/>
      <c r="BV137" s="368"/>
      <c r="BW137" s="368"/>
      <c r="BX137" s="368"/>
      <c r="BY137" s="368"/>
      <c r="BZ137" s="368"/>
      <c r="CA137" s="368"/>
      <c r="CB137" s="368"/>
      <c r="CC137" s="368"/>
      <c r="CD137" s="368"/>
      <c r="CE137" s="368"/>
      <c r="CF137" s="368"/>
      <c r="CG137" s="368"/>
      <c r="CH137" s="368"/>
      <c r="CI137" s="368"/>
      <c r="CJ137" s="368"/>
      <c r="CK137" s="368"/>
      <c r="CL137" s="368"/>
      <c r="CM137" s="2036"/>
      <c r="CN137" s="2034"/>
      <c r="CP137" s="368"/>
      <c r="CQ137" s="368"/>
      <c r="CR137" s="368"/>
      <c r="CS137" s="368"/>
      <c r="CT137" s="368"/>
      <c r="CU137" s="368"/>
      <c r="CV137" s="368"/>
      <c r="CW137" s="368"/>
      <c r="CX137" s="368"/>
      <c r="CY137" s="368"/>
      <c r="CZ137" s="368"/>
      <c r="DA137" s="368"/>
      <c r="DB137" s="368"/>
      <c r="DC137" s="368"/>
      <c r="DD137" s="368"/>
      <c r="DE137" s="368"/>
      <c r="DF137" s="368"/>
      <c r="DG137" s="368"/>
      <c r="DH137" s="368"/>
      <c r="DI137" s="368"/>
      <c r="DJ137" s="2036"/>
      <c r="DK137" s="2034"/>
      <c r="DM137" s="368"/>
      <c r="DN137" s="368"/>
      <c r="DO137" s="368"/>
      <c r="DP137" s="368"/>
      <c r="DQ137" s="368"/>
      <c r="DR137" s="368"/>
      <c r="DS137" s="368"/>
      <c r="DT137" s="368"/>
      <c r="DU137" s="368"/>
      <c r="DV137" s="368"/>
      <c r="DW137" s="368"/>
      <c r="DX137" s="368"/>
      <c r="DY137" s="368"/>
      <c r="DZ137" s="368"/>
      <c r="EA137" s="368"/>
      <c r="EB137" s="368"/>
      <c r="EC137" s="368"/>
      <c r="ED137" s="368"/>
      <c r="EE137" s="368"/>
      <c r="EF137" s="368"/>
      <c r="EG137" s="2036"/>
      <c r="EH137" s="2034"/>
      <c r="EJ137" s="368"/>
      <c r="EK137" s="368"/>
      <c r="EL137" s="368"/>
      <c r="EM137" s="368"/>
      <c r="EN137" s="368"/>
      <c r="EO137" s="368"/>
      <c r="EP137" s="368"/>
      <c r="EQ137" s="368"/>
      <c r="ER137" s="368"/>
      <c r="ES137" s="368"/>
      <c r="ET137" s="368"/>
      <c r="EU137" s="368"/>
      <c r="EV137" s="368"/>
      <c r="EW137" s="368"/>
      <c r="EX137" s="368"/>
      <c r="EY137" s="368"/>
      <c r="EZ137" s="368"/>
      <c r="FA137" s="368"/>
      <c r="FB137" s="368"/>
      <c r="FC137" s="368"/>
      <c r="FD137" s="2036"/>
      <c r="FE137" s="2034"/>
      <c r="FG137" s="368"/>
      <c r="FH137" s="368"/>
      <c r="FI137" s="368"/>
      <c r="FJ137" s="368"/>
      <c r="FK137" s="368"/>
      <c r="FL137" s="368"/>
      <c r="FM137" s="368"/>
      <c r="FN137" s="368"/>
      <c r="FO137" s="368"/>
      <c r="FP137" s="368"/>
      <c r="FQ137" s="368"/>
      <c r="FR137" s="368"/>
      <c r="FS137" s="368"/>
      <c r="FT137" s="368"/>
      <c r="FU137" s="368"/>
      <c r="FV137" s="368"/>
      <c r="FW137" s="368"/>
      <c r="FX137" s="368"/>
      <c r="FY137" s="368"/>
      <c r="FZ137" s="368"/>
      <c r="GA137" s="2036"/>
      <c r="GB137" s="2034"/>
      <c r="GD137" s="368"/>
      <c r="GE137" s="368"/>
      <c r="GF137" s="368"/>
      <c r="GG137" s="368"/>
      <c r="GH137" s="368"/>
      <c r="GI137" s="368"/>
      <c r="GJ137" s="368"/>
      <c r="GK137" s="368"/>
      <c r="GL137" s="368"/>
      <c r="GM137" s="368"/>
      <c r="GN137" s="368"/>
      <c r="GO137" s="368"/>
      <c r="GP137" s="368"/>
      <c r="GQ137" s="368"/>
      <c r="GR137" s="368"/>
      <c r="GS137" s="368"/>
      <c r="GT137" s="368"/>
      <c r="GU137" s="368"/>
      <c r="GV137" s="368"/>
      <c r="GW137" s="368"/>
      <c r="GX137" s="2036"/>
      <c r="GY137" s="2034"/>
      <c r="HA137" s="368"/>
      <c r="HB137" s="368"/>
      <c r="HC137" s="368"/>
      <c r="HD137" s="368"/>
      <c r="HE137" s="368"/>
      <c r="HF137" s="368"/>
      <c r="HG137" s="368"/>
      <c r="HH137" s="368"/>
      <c r="HI137" s="368"/>
      <c r="HJ137" s="368"/>
      <c r="HK137" s="368"/>
      <c r="HL137" s="368"/>
      <c r="HM137" s="368"/>
      <c r="HN137" s="368"/>
      <c r="HO137" s="368"/>
      <c r="HP137" s="368"/>
      <c r="HQ137" s="368"/>
      <c r="HR137" s="368"/>
      <c r="HS137" s="368"/>
      <c r="HT137" s="368"/>
      <c r="HU137" s="2036"/>
      <c r="HV137" s="2034"/>
      <c r="HX137" s="368"/>
      <c r="HY137" s="368"/>
      <c r="HZ137" s="368"/>
      <c r="IA137" s="368"/>
      <c r="IB137" s="368"/>
      <c r="IC137" s="368"/>
      <c r="ID137" s="368"/>
      <c r="IE137" s="368"/>
      <c r="IF137" s="368"/>
      <c r="IG137" s="368"/>
      <c r="IH137" s="368"/>
      <c r="II137" s="368"/>
      <c r="IJ137" s="368"/>
      <c r="IK137" s="368"/>
      <c r="IL137" s="368"/>
      <c r="IM137" s="368"/>
      <c r="IN137" s="368"/>
      <c r="IO137" s="368"/>
      <c r="IP137" s="368"/>
      <c r="IQ137" s="368"/>
      <c r="IR137" s="2036"/>
      <c r="IS137" s="2034"/>
    </row>
    <row r="138" spans="1:254" x14ac:dyDescent="0.2">
      <c r="A138" s="2027"/>
      <c r="B138" s="2030"/>
      <c r="C138" s="1206" t="s">
        <v>3987</v>
      </c>
      <c r="D138" s="366">
        <v>8473066.5100020003</v>
      </c>
      <c r="E138" s="366">
        <v>368.20299999999997</v>
      </c>
      <c r="F138" s="366">
        <v>0</v>
      </c>
      <c r="G138" s="366">
        <v>0</v>
      </c>
      <c r="H138" s="366">
        <v>2002.0840100000007</v>
      </c>
      <c r="I138" s="366">
        <v>0</v>
      </c>
      <c r="J138" s="366">
        <v>0</v>
      </c>
      <c r="K138" s="366">
        <v>0</v>
      </c>
      <c r="L138" s="366">
        <v>1782434.8647399996</v>
      </c>
      <c r="M138" s="366">
        <v>398811.82989999995</v>
      </c>
      <c r="N138" s="366">
        <v>0</v>
      </c>
      <c r="O138" s="366">
        <v>0</v>
      </c>
      <c r="P138" s="366">
        <v>0</v>
      </c>
      <c r="Q138" s="366">
        <v>0</v>
      </c>
      <c r="R138" s="366">
        <v>304006.36025000003</v>
      </c>
      <c r="S138" s="366">
        <v>268152.99900000001</v>
      </c>
      <c r="T138" s="366">
        <v>0</v>
      </c>
      <c r="U138" s="366">
        <v>11228842.850901999</v>
      </c>
      <c r="V138" s="1207"/>
      <c r="W138" s="2035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  <c r="AI138" s="368"/>
      <c r="AJ138" s="368"/>
      <c r="AK138" s="368"/>
      <c r="AL138" s="368"/>
      <c r="AM138" s="368"/>
      <c r="AN138" s="368"/>
      <c r="AO138" s="368"/>
      <c r="AP138" s="368"/>
      <c r="AQ138" s="368"/>
      <c r="AR138" s="368"/>
      <c r="AS138" s="2036"/>
      <c r="AT138" s="2035"/>
      <c r="AV138" s="368"/>
      <c r="AW138" s="368"/>
      <c r="AX138" s="368"/>
      <c r="AY138" s="368"/>
      <c r="AZ138" s="368"/>
      <c r="BA138" s="368"/>
      <c r="BB138" s="368"/>
      <c r="BC138" s="368"/>
      <c r="BD138" s="368"/>
      <c r="BE138" s="368"/>
      <c r="BF138" s="368"/>
      <c r="BG138" s="368"/>
      <c r="BH138" s="368"/>
      <c r="BI138" s="368"/>
      <c r="BJ138" s="368"/>
      <c r="BK138" s="368"/>
      <c r="BL138" s="368"/>
      <c r="BM138" s="368"/>
      <c r="BN138" s="368"/>
      <c r="BO138" s="368"/>
      <c r="BP138" s="2036"/>
      <c r="BQ138" s="2035"/>
      <c r="BS138" s="368"/>
      <c r="BT138" s="368"/>
      <c r="BU138" s="368"/>
      <c r="BV138" s="368"/>
      <c r="BW138" s="368"/>
      <c r="BX138" s="368"/>
      <c r="BY138" s="368"/>
      <c r="BZ138" s="368"/>
      <c r="CA138" s="368"/>
      <c r="CB138" s="368"/>
      <c r="CC138" s="368"/>
      <c r="CD138" s="368"/>
      <c r="CE138" s="368"/>
      <c r="CF138" s="368"/>
      <c r="CG138" s="368"/>
      <c r="CH138" s="368"/>
      <c r="CI138" s="368"/>
      <c r="CJ138" s="368"/>
      <c r="CK138" s="368"/>
      <c r="CL138" s="368"/>
      <c r="CM138" s="2036"/>
      <c r="CN138" s="2035"/>
      <c r="CP138" s="368"/>
      <c r="CQ138" s="368"/>
      <c r="CR138" s="368"/>
      <c r="CS138" s="368"/>
      <c r="CT138" s="368"/>
      <c r="CU138" s="368"/>
      <c r="CV138" s="368"/>
      <c r="CW138" s="368"/>
      <c r="CX138" s="368"/>
      <c r="CY138" s="368"/>
      <c r="CZ138" s="368"/>
      <c r="DA138" s="368"/>
      <c r="DB138" s="368"/>
      <c r="DC138" s="368"/>
      <c r="DD138" s="368"/>
      <c r="DE138" s="368"/>
      <c r="DF138" s="368"/>
      <c r="DG138" s="368"/>
      <c r="DH138" s="368"/>
      <c r="DI138" s="368"/>
      <c r="DJ138" s="2036"/>
      <c r="DK138" s="2035"/>
      <c r="DM138" s="368"/>
      <c r="DN138" s="368"/>
      <c r="DO138" s="368"/>
      <c r="DP138" s="368"/>
      <c r="DQ138" s="368"/>
      <c r="DR138" s="368"/>
      <c r="DS138" s="368"/>
      <c r="DT138" s="368"/>
      <c r="DU138" s="368"/>
      <c r="DV138" s="368"/>
      <c r="DW138" s="368"/>
      <c r="DX138" s="368"/>
      <c r="DY138" s="368"/>
      <c r="DZ138" s="368"/>
      <c r="EA138" s="368"/>
      <c r="EB138" s="368"/>
      <c r="EC138" s="368"/>
      <c r="ED138" s="368"/>
      <c r="EE138" s="368"/>
      <c r="EF138" s="368"/>
      <c r="EG138" s="2036"/>
      <c r="EH138" s="2035"/>
      <c r="EJ138" s="368"/>
      <c r="EK138" s="368"/>
      <c r="EL138" s="368"/>
      <c r="EM138" s="368"/>
      <c r="EN138" s="368"/>
      <c r="EO138" s="368"/>
      <c r="EP138" s="368"/>
      <c r="EQ138" s="368"/>
      <c r="ER138" s="368"/>
      <c r="ES138" s="368"/>
      <c r="ET138" s="368"/>
      <c r="EU138" s="368"/>
      <c r="EV138" s="368"/>
      <c r="EW138" s="368"/>
      <c r="EX138" s="368"/>
      <c r="EY138" s="368"/>
      <c r="EZ138" s="368"/>
      <c r="FA138" s="368"/>
      <c r="FB138" s="368"/>
      <c r="FC138" s="368"/>
      <c r="FD138" s="2036"/>
      <c r="FE138" s="2035"/>
      <c r="FG138" s="368"/>
      <c r="FH138" s="368"/>
      <c r="FI138" s="368"/>
      <c r="FJ138" s="368"/>
      <c r="FK138" s="368"/>
      <c r="FL138" s="368"/>
      <c r="FM138" s="368"/>
      <c r="FN138" s="368"/>
      <c r="FO138" s="368"/>
      <c r="FP138" s="368"/>
      <c r="FQ138" s="368"/>
      <c r="FR138" s="368"/>
      <c r="FS138" s="368"/>
      <c r="FT138" s="368"/>
      <c r="FU138" s="368"/>
      <c r="FV138" s="368"/>
      <c r="FW138" s="368"/>
      <c r="FX138" s="368"/>
      <c r="FY138" s="368"/>
      <c r="FZ138" s="368"/>
      <c r="GA138" s="2036"/>
      <c r="GB138" s="2035"/>
      <c r="GD138" s="368"/>
      <c r="GE138" s="368"/>
      <c r="GF138" s="368"/>
      <c r="GG138" s="368"/>
      <c r="GH138" s="368"/>
      <c r="GI138" s="368"/>
      <c r="GJ138" s="368"/>
      <c r="GK138" s="368"/>
      <c r="GL138" s="368"/>
      <c r="GM138" s="368"/>
      <c r="GN138" s="368"/>
      <c r="GO138" s="368"/>
      <c r="GP138" s="368"/>
      <c r="GQ138" s="368"/>
      <c r="GR138" s="368"/>
      <c r="GS138" s="368"/>
      <c r="GT138" s="368"/>
      <c r="GU138" s="368"/>
      <c r="GV138" s="368"/>
      <c r="GW138" s="368"/>
      <c r="GX138" s="2036"/>
      <c r="GY138" s="2035"/>
      <c r="HA138" s="368"/>
      <c r="HB138" s="368"/>
      <c r="HC138" s="368"/>
      <c r="HD138" s="368"/>
      <c r="HE138" s="368"/>
      <c r="HF138" s="368"/>
      <c r="HG138" s="368"/>
      <c r="HH138" s="368"/>
      <c r="HI138" s="368"/>
      <c r="HJ138" s="368"/>
      <c r="HK138" s="368"/>
      <c r="HL138" s="368"/>
      <c r="HM138" s="368"/>
      <c r="HN138" s="368"/>
      <c r="HO138" s="368"/>
      <c r="HP138" s="368"/>
      <c r="HQ138" s="368"/>
      <c r="HR138" s="368"/>
      <c r="HS138" s="368"/>
      <c r="HT138" s="368"/>
      <c r="HU138" s="2036"/>
      <c r="HV138" s="2035"/>
      <c r="HX138" s="368"/>
      <c r="HY138" s="368"/>
      <c r="HZ138" s="368"/>
      <c r="IA138" s="368"/>
      <c r="IB138" s="368"/>
      <c r="IC138" s="368"/>
      <c r="ID138" s="368"/>
      <c r="IE138" s="368"/>
      <c r="IF138" s="368"/>
      <c r="IG138" s="368"/>
      <c r="IH138" s="368"/>
      <c r="II138" s="368"/>
      <c r="IJ138" s="368"/>
      <c r="IK138" s="368"/>
      <c r="IL138" s="368"/>
      <c r="IM138" s="368"/>
      <c r="IN138" s="368"/>
      <c r="IO138" s="368"/>
      <c r="IP138" s="368"/>
      <c r="IQ138" s="368"/>
      <c r="IR138" s="2036"/>
      <c r="IS138" s="2035"/>
    </row>
    <row r="139" spans="1:254" x14ac:dyDescent="0.2">
      <c r="A139" s="2027"/>
      <c r="B139" s="2031"/>
      <c r="C139" s="1816" t="s">
        <v>1489</v>
      </c>
      <c r="D139" s="1090">
        <v>10275677.596591998</v>
      </c>
      <c r="E139" s="1090">
        <v>558.4443</v>
      </c>
      <c r="F139" s="1090">
        <v>0</v>
      </c>
      <c r="G139" s="1090">
        <v>0</v>
      </c>
      <c r="H139" s="1090">
        <v>2699.6526000000008</v>
      </c>
      <c r="I139" s="1090">
        <v>0</v>
      </c>
      <c r="J139" s="1090">
        <v>0</v>
      </c>
      <c r="K139" s="1090">
        <v>0</v>
      </c>
      <c r="L139" s="1090">
        <v>2084133.7155199996</v>
      </c>
      <c r="M139" s="1090">
        <v>485570.86354999995</v>
      </c>
      <c r="N139" s="1090">
        <v>0</v>
      </c>
      <c r="O139" s="1090">
        <v>0</v>
      </c>
      <c r="P139" s="1090">
        <v>0</v>
      </c>
      <c r="Q139" s="1090">
        <v>0</v>
      </c>
      <c r="R139" s="1090">
        <v>374055.09542000003</v>
      </c>
      <c r="S139" s="1090">
        <v>319107.57</v>
      </c>
      <c r="T139" s="1090">
        <v>0</v>
      </c>
      <c r="U139" s="1090">
        <v>13541802.937981997</v>
      </c>
      <c r="V139" s="1207"/>
      <c r="W139" s="2035"/>
      <c r="X139" s="785"/>
      <c r="Y139" s="712"/>
      <c r="Z139" s="712"/>
      <c r="AA139" s="712"/>
      <c r="AB139" s="712"/>
      <c r="AC139" s="712"/>
      <c r="AD139" s="712"/>
      <c r="AE139" s="712"/>
      <c r="AF139" s="712"/>
      <c r="AG139" s="712"/>
      <c r="AH139" s="712"/>
      <c r="AI139" s="712"/>
      <c r="AJ139" s="712"/>
      <c r="AK139" s="712"/>
      <c r="AL139" s="712"/>
      <c r="AM139" s="712"/>
      <c r="AN139" s="712"/>
      <c r="AO139" s="712"/>
      <c r="AP139" s="712"/>
      <c r="AQ139" s="712"/>
      <c r="AR139" s="712"/>
      <c r="AS139" s="2036"/>
      <c r="AT139" s="2035"/>
      <c r="AU139" s="785"/>
      <c r="AV139" s="712"/>
      <c r="AW139" s="712"/>
      <c r="AX139" s="712"/>
      <c r="AY139" s="712"/>
      <c r="AZ139" s="712"/>
      <c r="BA139" s="712"/>
      <c r="BB139" s="712"/>
      <c r="BC139" s="712"/>
      <c r="BD139" s="712"/>
      <c r="BE139" s="712"/>
      <c r="BF139" s="712"/>
      <c r="BG139" s="712"/>
      <c r="BH139" s="712"/>
      <c r="BI139" s="712"/>
      <c r="BJ139" s="712"/>
      <c r="BK139" s="712"/>
      <c r="BL139" s="712"/>
      <c r="BM139" s="712"/>
      <c r="BN139" s="712"/>
      <c r="BO139" s="712"/>
      <c r="BP139" s="2036"/>
      <c r="BQ139" s="2035"/>
      <c r="BR139" s="785"/>
      <c r="BS139" s="712"/>
      <c r="BT139" s="712"/>
      <c r="BU139" s="712"/>
      <c r="BV139" s="712"/>
      <c r="BW139" s="712"/>
      <c r="BX139" s="712"/>
      <c r="BY139" s="712"/>
      <c r="BZ139" s="712"/>
      <c r="CA139" s="712"/>
      <c r="CB139" s="712"/>
      <c r="CC139" s="712"/>
      <c r="CD139" s="712"/>
      <c r="CE139" s="712"/>
      <c r="CF139" s="712"/>
      <c r="CG139" s="712"/>
      <c r="CH139" s="712"/>
      <c r="CI139" s="712"/>
      <c r="CJ139" s="712"/>
      <c r="CK139" s="712"/>
      <c r="CL139" s="712"/>
      <c r="CM139" s="2036"/>
      <c r="CN139" s="2035"/>
      <c r="CO139" s="785"/>
      <c r="CP139" s="712"/>
      <c r="CQ139" s="712"/>
      <c r="CR139" s="712"/>
      <c r="CS139" s="712"/>
      <c r="CT139" s="712"/>
      <c r="CU139" s="712"/>
      <c r="CV139" s="712"/>
      <c r="CW139" s="712"/>
      <c r="CX139" s="712"/>
      <c r="CY139" s="712"/>
      <c r="CZ139" s="712"/>
      <c r="DA139" s="712"/>
      <c r="DB139" s="712"/>
      <c r="DC139" s="712"/>
      <c r="DD139" s="712"/>
      <c r="DE139" s="712"/>
      <c r="DF139" s="712"/>
      <c r="DG139" s="712"/>
      <c r="DH139" s="712"/>
      <c r="DI139" s="712"/>
      <c r="DJ139" s="2036"/>
      <c r="DK139" s="2035"/>
      <c r="DL139" s="785"/>
      <c r="DM139" s="712"/>
      <c r="DN139" s="712"/>
      <c r="DO139" s="712"/>
      <c r="DP139" s="712"/>
      <c r="DQ139" s="712"/>
      <c r="DR139" s="712"/>
      <c r="DS139" s="712"/>
      <c r="DT139" s="712"/>
      <c r="DU139" s="712"/>
      <c r="DV139" s="712"/>
      <c r="DW139" s="712"/>
      <c r="DX139" s="712"/>
      <c r="DY139" s="712"/>
      <c r="DZ139" s="712"/>
      <c r="EA139" s="712"/>
      <c r="EB139" s="712"/>
      <c r="EC139" s="712"/>
      <c r="ED139" s="712"/>
      <c r="EE139" s="712"/>
      <c r="EF139" s="712"/>
      <c r="EG139" s="2036"/>
      <c r="EH139" s="2035"/>
      <c r="EI139" s="785"/>
      <c r="EJ139" s="712"/>
      <c r="EK139" s="712"/>
      <c r="EL139" s="712"/>
      <c r="EM139" s="712"/>
      <c r="EN139" s="712"/>
      <c r="EO139" s="712"/>
      <c r="EP139" s="712"/>
      <c r="EQ139" s="712"/>
      <c r="ER139" s="712"/>
      <c r="ES139" s="712"/>
      <c r="ET139" s="712"/>
      <c r="EU139" s="712"/>
      <c r="EV139" s="712"/>
      <c r="EW139" s="712"/>
      <c r="EX139" s="712"/>
      <c r="EY139" s="712"/>
      <c r="EZ139" s="712"/>
      <c r="FA139" s="712"/>
      <c r="FB139" s="712"/>
      <c r="FC139" s="712"/>
      <c r="FD139" s="2036"/>
      <c r="FE139" s="2035"/>
      <c r="FF139" s="785"/>
      <c r="FG139" s="712"/>
      <c r="FH139" s="712"/>
      <c r="FI139" s="712"/>
      <c r="FJ139" s="712"/>
      <c r="FK139" s="712"/>
      <c r="FL139" s="712"/>
      <c r="FM139" s="712"/>
      <c r="FN139" s="712"/>
      <c r="FO139" s="712"/>
      <c r="FP139" s="712"/>
      <c r="FQ139" s="712"/>
      <c r="FR139" s="712"/>
      <c r="FS139" s="712"/>
      <c r="FT139" s="712"/>
      <c r="FU139" s="712"/>
      <c r="FV139" s="712"/>
      <c r="FW139" s="712"/>
      <c r="FX139" s="712"/>
      <c r="FY139" s="712"/>
      <c r="FZ139" s="712"/>
      <c r="GA139" s="2036"/>
      <c r="GB139" s="2035"/>
      <c r="GC139" s="785"/>
      <c r="GD139" s="712"/>
      <c r="GE139" s="712"/>
      <c r="GF139" s="712"/>
      <c r="GG139" s="712"/>
      <c r="GH139" s="712"/>
      <c r="GI139" s="712"/>
      <c r="GJ139" s="712"/>
      <c r="GK139" s="712"/>
      <c r="GL139" s="712"/>
      <c r="GM139" s="712"/>
      <c r="GN139" s="712"/>
      <c r="GO139" s="712"/>
      <c r="GP139" s="712"/>
      <c r="GQ139" s="712"/>
      <c r="GR139" s="712"/>
      <c r="GS139" s="712"/>
      <c r="GT139" s="712"/>
      <c r="GU139" s="712"/>
      <c r="GV139" s="712"/>
      <c r="GW139" s="712"/>
      <c r="GX139" s="2036"/>
      <c r="GY139" s="2035"/>
      <c r="GZ139" s="785"/>
      <c r="HA139" s="712"/>
      <c r="HB139" s="712"/>
      <c r="HC139" s="712"/>
      <c r="HD139" s="712"/>
      <c r="HE139" s="712"/>
      <c r="HF139" s="712"/>
      <c r="HG139" s="712"/>
      <c r="HH139" s="712"/>
      <c r="HI139" s="712"/>
      <c r="HJ139" s="712"/>
      <c r="HK139" s="712"/>
      <c r="HL139" s="712"/>
      <c r="HM139" s="712"/>
      <c r="HN139" s="712"/>
      <c r="HO139" s="712"/>
      <c r="HP139" s="712"/>
      <c r="HQ139" s="712"/>
      <c r="HR139" s="712"/>
      <c r="HS139" s="712"/>
      <c r="HT139" s="712"/>
      <c r="HU139" s="2036"/>
      <c r="HV139" s="2035"/>
      <c r="HW139" s="785"/>
      <c r="HX139" s="712"/>
      <c r="HY139" s="712"/>
      <c r="HZ139" s="712"/>
      <c r="IA139" s="712"/>
      <c r="IB139" s="712"/>
      <c r="IC139" s="712"/>
      <c r="ID139" s="712"/>
      <c r="IE139" s="712"/>
      <c r="IF139" s="712"/>
      <c r="IG139" s="712"/>
      <c r="IH139" s="712"/>
      <c r="II139" s="712"/>
      <c r="IJ139" s="712"/>
      <c r="IK139" s="712"/>
      <c r="IL139" s="712"/>
      <c r="IM139" s="712"/>
      <c r="IN139" s="712"/>
      <c r="IO139" s="712"/>
      <c r="IP139" s="712"/>
      <c r="IQ139" s="712"/>
      <c r="IR139" s="2036"/>
      <c r="IS139" s="2035"/>
      <c r="IT139" s="785"/>
    </row>
    <row r="140" spans="1:254" ht="12.75" customHeight="1" x14ac:dyDescent="0.2">
      <c r="A140" s="2027"/>
      <c r="B140" s="2032" t="s">
        <v>70</v>
      </c>
      <c r="C140" s="1206" t="s">
        <v>3988</v>
      </c>
      <c r="D140" s="366">
        <v>317219.16688999982</v>
      </c>
      <c r="E140" s="366">
        <v>0</v>
      </c>
      <c r="F140" s="366">
        <v>0</v>
      </c>
      <c r="G140" s="366">
        <v>0</v>
      </c>
      <c r="H140" s="366">
        <v>15.582670000000002</v>
      </c>
      <c r="I140" s="366">
        <v>0</v>
      </c>
      <c r="J140" s="366">
        <v>0</v>
      </c>
      <c r="K140" s="366">
        <v>0</v>
      </c>
      <c r="L140" s="366">
        <v>84357.313699999984</v>
      </c>
      <c r="M140" s="366">
        <v>39248.464</v>
      </c>
      <c r="N140" s="366">
        <v>0</v>
      </c>
      <c r="O140" s="366">
        <v>0</v>
      </c>
      <c r="P140" s="366">
        <v>0</v>
      </c>
      <c r="Q140" s="366">
        <v>0</v>
      </c>
      <c r="R140" s="366">
        <v>22396.385299999998</v>
      </c>
      <c r="S140" s="366">
        <v>29288.474999999999</v>
      </c>
      <c r="T140" s="366">
        <v>0</v>
      </c>
      <c r="U140" s="366">
        <v>492525.38755999977</v>
      </c>
      <c r="V140" s="1207"/>
      <c r="W140" s="2034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2036"/>
      <c r="AT140" s="2034"/>
      <c r="AV140" s="368"/>
      <c r="AW140" s="368"/>
      <c r="AX140" s="368"/>
      <c r="AY140" s="368"/>
      <c r="AZ140" s="368"/>
      <c r="BA140" s="368"/>
      <c r="BB140" s="368"/>
      <c r="BC140" s="368"/>
      <c r="BD140" s="368"/>
      <c r="BE140" s="368"/>
      <c r="BF140" s="368"/>
      <c r="BG140" s="368"/>
      <c r="BH140" s="368"/>
      <c r="BI140" s="368"/>
      <c r="BJ140" s="368"/>
      <c r="BK140" s="368"/>
      <c r="BL140" s="368"/>
      <c r="BM140" s="368"/>
      <c r="BN140" s="368"/>
      <c r="BO140" s="368"/>
      <c r="BP140" s="2036"/>
      <c r="BQ140" s="2034"/>
      <c r="BS140" s="368"/>
      <c r="BT140" s="368"/>
      <c r="BU140" s="368"/>
      <c r="BV140" s="368"/>
      <c r="BW140" s="368"/>
      <c r="BX140" s="368"/>
      <c r="BY140" s="368"/>
      <c r="BZ140" s="368"/>
      <c r="CA140" s="368"/>
      <c r="CB140" s="368"/>
      <c r="CC140" s="368"/>
      <c r="CD140" s="368"/>
      <c r="CE140" s="368"/>
      <c r="CF140" s="368"/>
      <c r="CG140" s="368"/>
      <c r="CH140" s="368"/>
      <c r="CI140" s="368"/>
      <c r="CJ140" s="368"/>
      <c r="CK140" s="368"/>
      <c r="CL140" s="368"/>
      <c r="CM140" s="2036"/>
      <c r="CN140" s="2034"/>
      <c r="CP140" s="368"/>
      <c r="CQ140" s="368"/>
      <c r="CR140" s="368"/>
      <c r="CS140" s="368"/>
      <c r="CT140" s="368"/>
      <c r="CU140" s="368"/>
      <c r="CV140" s="368"/>
      <c r="CW140" s="368"/>
      <c r="CX140" s="368"/>
      <c r="CY140" s="368"/>
      <c r="CZ140" s="368"/>
      <c r="DA140" s="368"/>
      <c r="DB140" s="368"/>
      <c r="DC140" s="368"/>
      <c r="DD140" s="368"/>
      <c r="DE140" s="368"/>
      <c r="DF140" s="368"/>
      <c r="DG140" s="368"/>
      <c r="DH140" s="368"/>
      <c r="DI140" s="368"/>
      <c r="DJ140" s="2036"/>
      <c r="DK140" s="2034"/>
      <c r="DM140" s="368"/>
      <c r="DN140" s="368"/>
      <c r="DO140" s="368"/>
      <c r="DP140" s="368"/>
      <c r="DQ140" s="368"/>
      <c r="DR140" s="368"/>
      <c r="DS140" s="368"/>
      <c r="DT140" s="368"/>
      <c r="DU140" s="368"/>
      <c r="DV140" s="368"/>
      <c r="DW140" s="368"/>
      <c r="DX140" s="368"/>
      <c r="DY140" s="368"/>
      <c r="DZ140" s="368"/>
      <c r="EA140" s="368"/>
      <c r="EB140" s="368"/>
      <c r="EC140" s="368"/>
      <c r="ED140" s="368"/>
      <c r="EE140" s="368"/>
      <c r="EF140" s="368"/>
      <c r="EG140" s="2036"/>
      <c r="EH140" s="2034"/>
      <c r="EJ140" s="368"/>
      <c r="EK140" s="368"/>
      <c r="EL140" s="368"/>
      <c r="EM140" s="368"/>
      <c r="EN140" s="368"/>
      <c r="EO140" s="368"/>
      <c r="EP140" s="368"/>
      <c r="EQ140" s="368"/>
      <c r="ER140" s="368"/>
      <c r="ES140" s="368"/>
      <c r="ET140" s="368"/>
      <c r="EU140" s="368"/>
      <c r="EV140" s="368"/>
      <c r="EW140" s="368"/>
      <c r="EX140" s="368"/>
      <c r="EY140" s="368"/>
      <c r="EZ140" s="368"/>
      <c r="FA140" s="368"/>
      <c r="FB140" s="368"/>
      <c r="FC140" s="368"/>
      <c r="FD140" s="2036"/>
      <c r="FE140" s="2034"/>
      <c r="FG140" s="368"/>
      <c r="FH140" s="368"/>
      <c r="FI140" s="368"/>
      <c r="FJ140" s="368"/>
      <c r="FK140" s="368"/>
      <c r="FL140" s="368"/>
      <c r="FM140" s="368"/>
      <c r="FN140" s="368"/>
      <c r="FO140" s="368"/>
      <c r="FP140" s="368"/>
      <c r="FQ140" s="368"/>
      <c r="FR140" s="368"/>
      <c r="FS140" s="368"/>
      <c r="FT140" s="368"/>
      <c r="FU140" s="368"/>
      <c r="FV140" s="368"/>
      <c r="FW140" s="368"/>
      <c r="FX140" s="368"/>
      <c r="FY140" s="368"/>
      <c r="FZ140" s="368"/>
      <c r="GA140" s="2036"/>
      <c r="GB140" s="2034"/>
      <c r="GD140" s="368"/>
      <c r="GE140" s="368"/>
      <c r="GF140" s="368"/>
      <c r="GG140" s="368"/>
      <c r="GH140" s="368"/>
      <c r="GI140" s="368"/>
      <c r="GJ140" s="368"/>
      <c r="GK140" s="368"/>
      <c r="GL140" s="368"/>
      <c r="GM140" s="368"/>
      <c r="GN140" s="368"/>
      <c r="GO140" s="368"/>
      <c r="GP140" s="368"/>
      <c r="GQ140" s="368"/>
      <c r="GR140" s="368"/>
      <c r="GS140" s="368"/>
      <c r="GT140" s="368"/>
      <c r="GU140" s="368"/>
      <c r="GV140" s="368"/>
      <c r="GW140" s="368"/>
      <c r="GX140" s="2036"/>
      <c r="GY140" s="2034"/>
      <c r="HA140" s="368"/>
      <c r="HB140" s="368"/>
      <c r="HC140" s="368"/>
      <c r="HD140" s="368"/>
      <c r="HE140" s="368"/>
      <c r="HF140" s="368"/>
      <c r="HG140" s="368"/>
      <c r="HH140" s="368"/>
      <c r="HI140" s="368"/>
      <c r="HJ140" s="368"/>
      <c r="HK140" s="368"/>
      <c r="HL140" s="368"/>
      <c r="HM140" s="368"/>
      <c r="HN140" s="368"/>
      <c r="HO140" s="368"/>
      <c r="HP140" s="368"/>
      <c r="HQ140" s="368"/>
      <c r="HR140" s="368"/>
      <c r="HS140" s="368"/>
      <c r="HT140" s="368"/>
      <c r="HU140" s="2036"/>
      <c r="HV140" s="2034"/>
      <c r="HX140" s="368"/>
      <c r="HY140" s="368"/>
      <c r="HZ140" s="368"/>
      <c r="IA140" s="368"/>
      <c r="IB140" s="368"/>
      <c r="IC140" s="368"/>
      <c r="ID140" s="368"/>
      <c r="IE140" s="368"/>
      <c r="IF140" s="368"/>
      <c r="IG140" s="368"/>
      <c r="IH140" s="368"/>
      <c r="II140" s="368"/>
      <c r="IJ140" s="368"/>
      <c r="IK140" s="368"/>
      <c r="IL140" s="368"/>
      <c r="IM140" s="368"/>
      <c r="IN140" s="368"/>
      <c r="IO140" s="368"/>
      <c r="IP140" s="368"/>
      <c r="IQ140" s="368"/>
      <c r="IR140" s="2036"/>
      <c r="IS140" s="2034"/>
    </row>
    <row r="141" spans="1:254" x14ac:dyDescent="0.2">
      <c r="A141" s="2027"/>
      <c r="B141" s="2030"/>
      <c r="C141" s="1206" t="s">
        <v>3989</v>
      </c>
      <c r="D141" s="366">
        <v>3149135.6595100025</v>
      </c>
      <c r="E141" s="366">
        <v>0</v>
      </c>
      <c r="F141" s="366">
        <v>0</v>
      </c>
      <c r="G141" s="366">
        <v>0</v>
      </c>
      <c r="H141" s="366">
        <v>372.64399000000014</v>
      </c>
      <c r="I141" s="366">
        <v>0</v>
      </c>
      <c r="J141" s="366">
        <v>0</v>
      </c>
      <c r="K141" s="366">
        <v>0</v>
      </c>
      <c r="L141" s="366">
        <v>645582.00410000002</v>
      </c>
      <c r="M141" s="366">
        <v>262059.71049999999</v>
      </c>
      <c r="N141" s="366">
        <v>0</v>
      </c>
      <c r="O141" s="366">
        <v>0</v>
      </c>
      <c r="P141" s="366">
        <v>0</v>
      </c>
      <c r="Q141" s="366">
        <v>0</v>
      </c>
      <c r="R141" s="366">
        <v>175269.26658999998</v>
      </c>
      <c r="S141" s="366">
        <v>191182.11600000001</v>
      </c>
      <c r="T141" s="366">
        <v>0</v>
      </c>
      <c r="U141" s="366">
        <v>4423601.4006900024</v>
      </c>
      <c r="V141" s="1207"/>
      <c r="W141" s="2035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2036"/>
      <c r="AT141" s="2035"/>
      <c r="AV141" s="368"/>
      <c r="AW141" s="368"/>
      <c r="AX141" s="368"/>
      <c r="AY141" s="368"/>
      <c r="AZ141" s="368"/>
      <c r="BA141" s="368"/>
      <c r="BB141" s="368"/>
      <c r="BC141" s="368"/>
      <c r="BD141" s="368"/>
      <c r="BE141" s="368"/>
      <c r="BF141" s="368"/>
      <c r="BG141" s="368"/>
      <c r="BH141" s="368"/>
      <c r="BI141" s="368"/>
      <c r="BJ141" s="368"/>
      <c r="BK141" s="368"/>
      <c r="BL141" s="368"/>
      <c r="BM141" s="368"/>
      <c r="BN141" s="368"/>
      <c r="BO141" s="368"/>
      <c r="BP141" s="2036"/>
      <c r="BQ141" s="2035"/>
      <c r="BS141" s="368"/>
      <c r="BT141" s="368"/>
      <c r="BU141" s="368"/>
      <c r="BV141" s="368"/>
      <c r="BW141" s="368"/>
      <c r="BX141" s="368"/>
      <c r="BY141" s="368"/>
      <c r="BZ141" s="368"/>
      <c r="CA141" s="368"/>
      <c r="CB141" s="368"/>
      <c r="CC141" s="368"/>
      <c r="CD141" s="368"/>
      <c r="CE141" s="368"/>
      <c r="CF141" s="368"/>
      <c r="CG141" s="368"/>
      <c r="CH141" s="368"/>
      <c r="CI141" s="368"/>
      <c r="CJ141" s="368"/>
      <c r="CK141" s="368"/>
      <c r="CL141" s="368"/>
      <c r="CM141" s="2036"/>
      <c r="CN141" s="2035"/>
      <c r="CP141" s="368"/>
      <c r="CQ141" s="368"/>
      <c r="CR141" s="368"/>
      <c r="CS141" s="368"/>
      <c r="CT141" s="368"/>
      <c r="CU141" s="368"/>
      <c r="CV141" s="368"/>
      <c r="CW141" s="368"/>
      <c r="CX141" s="368"/>
      <c r="CY141" s="368"/>
      <c r="CZ141" s="368"/>
      <c r="DA141" s="368"/>
      <c r="DB141" s="368"/>
      <c r="DC141" s="368"/>
      <c r="DD141" s="368"/>
      <c r="DE141" s="368"/>
      <c r="DF141" s="368"/>
      <c r="DG141" s="368"/>
      <c r="DH141" s="368"/>
      <c r="DI141" s="368"/>
      <c r="DJ141" s="2036"/>
      <c r="DK141" s="2035"/>
      <c r="DM141" s="368"/>
      <c r="DN141" s="368"/>
      <c r="DO141" s="368"/>
      <c r="DP141" s="368"/>
      <c r="DQ141" s="368"/>
      <c r="DR141" s="368"/>
      <c r="DS141" s="368"/>
      <c r="DT141" s="368"/>
      <c r="DU141" s="368"/>
      <c r="DV141" s="368"/>
      <c r="DW141" s="368"/>
      <c r="DX141" s="368"/>
      <c r="DY141" s="368"/>
      <c r="DZ141" s="368"/>
      <c r="EA141" s="368"/>
      <c r="EB141" s="368"/>
      <c r="EC141" s="368"/>
      <c r="ED141" s="368"/>
      <c r="EE141" s="368"/>
      <c r="EF141" s="368"/>
      <c r="EG141" s="2036"/>
      <c r="EH141" s="2035"/>
      <c r="EJ141" s="368"/>
      <c r="EK141" s="368"/>
      <c r="EL141" s="368"/>
      <c r="EM141" s="368"/>
      <c r="EN141" s="368"/>
      <c r="EO141" s="368"/>
      <c r="EP141" s="368"/>
      <c r="EQ141" s="368"/>
      <c r="ER141" s="368"/>
      <c r="ES141" s="368"/>
      <c r="ET141" s="368"/>
      <c r="EU141" s="368"/>
      <c r="EV141" s="368"/>
      <c r="EW141" s="368"/>
      <c r="EX141" s="368"/>
      <c r="EY141" s="368"/>
      <c r="EZ141" s="368"/>
      <c r="FA141" s="368"/>
      <c r="FB141" s="368"/>
      <c r="FC141" s="368"/>
      <c r="FD141" s="2036"/>
      <c r="FE141" s="2035"/>
      <c r="FG141" s="368"/>
      <c r="FH141" s="368"/>
      <c r="FI141" s="368"/>
      <c r="FJ141" s="368"/>
      <c r="FK141" s="368"/>
      <c r="FL141" s="368"/>
      <c r="FM141" s="368"/>
      <c r="FN141" s="368"/>
      <c r="FO141" s="368"/>
      <c r="FP141" s="368"/>
      <c r="FQ141" s="368"/>
      <c r="FR141" s="368"/>
      <c r="FS141" s="368"/>
      <c r="FT141" s="368"/>
      <c r="FU141" s="368"/>
      <c r="FV141" s="368"/>
      <c r="FW141" s="368"/>
      <c r="FX141" s="368"/>
      <c r="FY141" s="368"/>
      <c r="FZ141" s="368"/>
      <c r="GA141" s="2036"/>
      <c r="GB141" s="2035"/>
      <c r="GD141" s="368"/>
      <c r="GE141" s="368"/>
      <c r="GF141" s="368"/>
      <c r="GG141" s="368"/>
      <c r="GH141" s="368"/>
      <c r="GI141" s="368"/>
      <c r="GJ141" s="368"/>
      <c r="GK141" s="368"/>
      <c r="GL141" s="368"/>
      <c r="GM141" s="368"/>
      <c r="GN141" s="368"/>
      <c r="GO141" s="368"/>
      <c r="GP141" s="368"/>
      <c r="GQ141" s="368"/>
      <c r="GR141" s="368"/>
      <c r="GS141" s="368"/>
      <c r="GT141" s="368"/>
      <c r="GU141" s="368"/>
      <c r="GV141" s="368"/>
      <c r="GW141" s="368"/>
      <c r="GX141" s="2036"/>
      <c r="GY141" s="2035"/>
      <c r="HA141" s="368"/>
      <c r="HB141" s="368"/>
      <c r="HC141" s="368"/>
      <c r="HD141" s="368"/>
      <c r="HE141" s="368"/>
      <c r="HF141" s="368"/>
      <c r="HG141" s="368"/>
      <c r="HH141" s="368"/>
      <c r="HI141" s="368"/>
      <c r="HJ141" s="368"/>
      <c r="HK141" s="368"/>
      <c r="HL141" s="368"/>
      <c r="HM141" s="368"/>
      <c r="HN141" s="368"/>
      <c r="HO141" s="368"/>
      <c r="HP141" s="368"/>
      <c r="HQ141" s="368"/>
      <c r="HR141" s="368"/>
      <c r="HS141" s="368"/>
      <c r="HT141" s="368"/>
      <c r="HU141" s="2036"/>
      <c r="HV141" s="2035"/>
      <c r="HX141" s="368"/>
      <c r="HY141" s="368"/>
      <c r="HZ141" s="368"/>
      <c r="IA141" s="368"/>
      <c r="IB141" s="368"/>
      <c r="IC141" s="368"/>
      <c r="ID141" s="368"/>
      <c r="IE141" s="368"/>
      <c r="IF141" s="368"/>
      <c r="IG141" s="368"/>
      <c r="IH141" s="368"/>
      <c r="II141" s="368"/>
      <c r="IJ141" s="368"/>
      <c r="IK141" s="368"/>
      <c r="IL141" s="368"/>
      <c r="IM141" s="368"/>
      <c r="IN141" s="368"/>
      <c r="IO141" s="368"/>
      <c r="IP141" s="368"/>
      <c r="IQ141" s="368"/>
      <c r="IR141" s="2036"/>
      <c r="IS141" s="2035"/>
    </row>
    <row r="142" spans="1:254" x14ac:dyDescent="0.2">
      <c r="A142" s="2027"/>
      <c r="B142" s="2030"/>
      <c r="C142" s="1817" t="s">
        <v>3990</v>
      </c>
      <c r="D142" s="366">
        <v>3419971.46961</v>
      </c>
      <c r="E142" s="366">
        <v>376.45560000000012</v>
      </c>
      <c r="F142" s="366">
        <v>0</v>
      </c>
      <c r="G142" s="366">
        <v>0</v>
      </c>
      <c r="H142" s="366">
        <v>1520.0642400000002</v>
      </c>
      <c r="I142" s="366">
        <v>0</v>
      </c>
      <c r="J142" s="366">
        <v>0</v>
      </c>
      <c r="K142" s="366">
        <v>0</v>
      </c>
      <c r="L142" s="366">
        <v>649724.08531999961</v>
      </c>
      <c r="M142" s="366">
        <v>146858.70355000001</v>
      </c>
      <c r="N142" s="366">
        <v>0</v>
      </c>
      <c r="O142" s="366">
        <v>0</v>
      </c>
      <c r="P142" s="366">
        <v>0</v>
      </c>
      <c r="Q142" s="366">
        <v>0</v>
      </c>
      <c r="R142" s="366">
        <v>126141.98242999999</v>
      </c>
      <c r="S142" s="366">
        <v>84981.629000000001</v>
      </c>
      <c r="T142" s="366">
        <v>0</v>
      </c>
      <c r="U142" s="366">
        <v>4429574.3897500001</v>
      </c>
      <c r="V142" s="1207"/>
      <c r="W142" s="2035"/>
      <c r="X142" s="1091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2036"/>
      <c r="AT142" s="2035"/>
      <c r="AU142" s="1091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2036"/>
      <c r="BQ142" s="2035"/>
      <c r="BR142" s="1091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  <c r="CF142" s="368"/>
      <c r="CG142" s="368"/>
      <c r="CH142" s="368"/>
      <c r="CI142" s="368"/>
      <c r="CJ142" s="368"/>
      <c r="CK142" s="368"/>
      <c r="CL142" s="368"/>
      <c r="CM142" s="2036"/>
      <c r="CN142" s="2035"/>
      <c r="CO142" s="1091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368"/>
      <c r="DD142" s="368"/>
      <c r="DE142" s="368"/>
      <c r="DF142" s="368"/>
      <c r="DG142" s="368"/>
      <c r="DH142" s="368"/>
      <c r="DI142" s="368"/>
      <c r="DJ142" s="2036"/>
      <c r="DK142" s="2035"/>
      <c r="DL142" s="1091"/>
      <c r="DM142" s="368"/>
      <c r="DN142" s="368"/>
      <c r="DO142" s="368"/>
      <c r="DP142" s="368"/>
      <c r="DQ142" s="368"/>
      <c r="DR142" s="368"/>
      <c r="DS142" s="368"/>
      <c r="DT142" s="368"/>
      <c r="DU142" s="368"/>
      <c r="DV142" s="368"/>
      <c r="DW142" s="368"/>
      <c r="DX142" s="368"/>
      <c r="DY142" s="368"/>
      <c r="DZ142" s="368"/>
      <c r="EA142" s="368"/>
      <c r="EB142" s="368"/>
      <c r="EC142" s="368"/>
      <c r="ED142" s="368"/>
      <c r="EE142" s="368"/>
      <c r="EF142" s="368"/>
      <c r="EG142" s="2036"/>
      <c r="EH142" s="2035"/>
      <c r="EI142" s="1091"/>
      <c r="EJ142" s="368"/>
      <c r="EK142" s="368"/>
      <c r="EL142" s="368"/>
      <c r="EM142" s="368"/>
      <c r="EN142" s="368"/>
      <c r="EO142" s="368"/>
      <c r="EP142" s="368"/>
      <c r="EQ142" s="368"/>
      <c r="ER142" s="368"/>
      <c r="ES142" s="368"/>
      <c r="ET142" s="368"/>
      <c r="EU142" s="368"/>
      <c r="EV142" s="368"/>
      <c r="EW142" s="368"/>
      <c r="EX142" s="368"/>
      <c r="EY142" s="368"/>
      <c r="EZ142" s="368"/>
      <c r="FA142" s="368"/>
      <c r="FB142" s="368"/>
      <c r="FC142" s="368"/>
      <c r="FD142" s="2036"/>
      <c r="FE142" s="2035"/>
      <c r="FF142" s="1091"/>
      <c r="FG142" s="368"/>
      <c r="FH142" s="368"/>
      <c r="FI142" s="368"/>
      <c r="FJ142" s="368"/>
      <c r="FK142" s="368"/>
      <c r="FL142" s="368"/>
      <c r="FM142" s="368"/>
      <c r="FN142" s="368"/>
      <c r="FO142" s="368"/>
      <c r="FP142" s="368"/>
      <c r="FQ142" s="368"/>
      <c r="FR142" s="368"/>
      <c r="FS142" s="368"/>
      <c r="FT142" s="368"/>
      <c r="FU142" s="368"/>
      <c r="FV142" s="368"/>
      <c r="FW142" s="368"/>
      <c r="FX142" s="368"/>
      <c r="FY142" s="368"/>
      <c r="FZ142" s="368"/>
      <c r="GA142" s="2036"/>
      <c r="GB142" s="2035"/>
      <c r="GC142" s="1091"/>
      <c r="GD142" s="368"/>
      <c r="GE142" s="368"/>
      <c r="GF142" s="368"/>
      <c r="GG142" s="368"/>
      <c r="GH142" s="368"/>
      <c r="GI142" s="368"/>
      <c r="GJ142" s="368"/>
      <c r="GK142" s="368"/>
      <c r="GL142" s="368"/>
      <c r="GM142" s="368"/>
      <c r="GN142" s="368"/>
      <c r="GO142" s="368"/>
      <c r="GP142" s="368"/>
      <c r="GQ142" s="368"/>
      <c r="GR142" s="368"/>
      <c r="GS142" s="368"/>
      <c r="GT142" s="368"/>
      <c r="GU142" s="368"/>
      <c r="GV142" s="368"/>
      <c r="GW142" s="368"/>
      <c r="GX142" s="2036"/>
      <c r="GY142" s="2035"/>
      <c r="GZ142" s="1091"/>
      <c r="HA142" s="368"/>
      <c r="HB142" s="368"/>
      <c r="HC142" s="368"/>
      <c r="HD142" s="368"/>
      <c r="HE142" s="368"/>
      <c r="HF142" s="368"/>
      <c r="HG142" s="368"/>
      <c r="HH142" s="368"/>
      <c r="HI142" s="368"/>
      <c r="HJ142" s="368"/>
      <c r="HK142" s="368"/>
      <c r="HL142" s="368"/>
      <c r="HM142" s="368"/>
      <c r="HN142" s="368"/>
      <c r="HO142" s="368"/>
      <c r="HP142" s="368"/>
      <c r="HQ142" s="368"/>
      <c r="HR142" s="368"/>
      <c r="HS142" s="368"/>
      <c r="HT142" s="368"/>
      <c r="HU142" s="2036"/>
      <c r="HV142" s="2035"/>
      <c r="HW142" s="1091"/>
      <c r="HX142" s="368"/>
      <c r="HY142" s="368"/>
      <c r="HZ142" s="368"/>
      <c r="IA142" s="368"/>
      <c r="IB142" s="368"/>
      <c r="IC142" s="368"/>
      <c r="ID142" s="368"/>
      <c r="IE142" s="368"/>
      <c r="IF142" s="368"/>
      <c r="IG142" s="368"/>
      <c r="IH142" s="368"/>
      <c r="II142" s="368"/>
      <c r="IJ142" s="368"/>
      <c r="IK142" s="368"/>
      <c r="IL142" s="368"/>
      <c r="IM142" s="368"/>
      <c r="IN142" s="368"/>
      <c r="IO142" s="368"/>
      <c r="IP142" s="368"/>
      <c r="IQ142" s="368"/>
      <c r="IR142" s="2036"/>
      <c r="IS142" s="2035"/>
      <c r="IT142" s="1091"/>
    </row>
    <row r="143" spans="1:254" x14ac:dyDescent="0.2">
      <c r="A143" s="2027"/>
      <c r="B143" s="2030"/>
      <c r="C143" s="1206" t="s">
        <v>71</v>
      </c>
      <c r="D143" s="366">
        <v>2333442.6944819996</v>
      </c>
      <c r="E143" s="366">
        <v>47.929300000000005</v>
      </c>
      <c r="F143" s="366">
        <v>0</v>
      </c>
      <c r="G143" s="366">
        <v>0</v>
      </c>
      <c r="H143" s="366">
        <v>539.79146000000003</v>
      </c>
      <c r="I143" s="366">
        <v>0</v>
      </c>
      <c r="J143" s="366">
        <v>0</v>
      </c>
      <c r="K143" s="366">
        <v>0</v>
      </c>
      <c r="L143" s="366">
        <v>462308.90684999991</v>
      </c>
      <c r="M143" s="366">
        <v>33540.776749999997</v>
      </c>
      <c r="N143" s="366">
        <v>0</v>
      </c>
      <c r="O143" s="366">
        <v>0</v>
      </c>
      <c r="P143" s="366">
        <v>0</v>
      </c>
      <c r="Q143" s="366">
        <v>0</v>
      </c>
      <c r="R143" s="366">
        <v>44098.687800000007</v>
      </c>
      <c r="S143" s="366">
        <v>12725.35</v>
      </c>
      <c r="T143" s="366">
        <v>0</v>
      </c>
      <c r="U143" s="366">
        <v>2886704.1366419997</v>
      </c>
      <c r="V143" s="1207"/>
      <c r="W143" s="2035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2036"/>
      <c r="AT143" s="2035"/>
      <c r="AV143" s="368"/>
      <c r="AW143" s="368"/>
      <c r="AX143" s="368"/>
      <c r="AY143" s="368"/>
      <c r="AZ143" s="368"/>
      <c r="BA143" s="368"/>
      <c r="BB143" s="368"/>
      <c r="BC143" s="368"/>
      <c r="BD143" s="368"/>
      <c r="BE143" s="368"/>
      <c r="BF143" s="368"/>
      <c r="BG143" s="368"/>
      <c r="BH143" s="368"/>
      <c r="BI143" s="368"/>
      <c r="BJ143" s="368"/>
      <c r="BK143" s="368"/>
      <c r="BL143" s="368"/>
      <c r="BM143" s="368"/>
      <c r="BN143" s="368"/>
      <c r="BO143" s="368"/>
      <c r="BP143" s="2036"/>
      <c r="BQ143" s="2035"/>
      <c r="BS143" s="368"/>
      <c r="BT143" s="368"/>
      <c r="BU143" s="368"/>
      <c r="BV143" s="368"/>
      <c r="BW143" s="368"/>
      <c r="BX143" s="368"/>
      <c r="BY143" s="368"/>
      <c r="BZ143" s="368"/>
      <c r="CA143" s="368"/>
      <c r="CB143" s="368"/>
      <c r="CC143" s="368"/>
      <c r="CD143" s="368"/>
      <c r="CE143" s="368"/>
      <c r="CF143" s="368"/>
      <c r="CG143" s="368"/>
      <c r="CH143" s="368"/>
      <c r="CI143" s="368"/>
      <c r="CJ143" s="368"/>
      <c r="CK143" s="368"/>
      <c r="CL143" s="368"/>
      <c r="CM143" s="2036"/>
      <c r="CN143" s="2035"/>
      <c r="CP143" s="368"/>
      <c r="CQ143" s="368"/>
      <c r="CR143" s="368"/>
      <c r="CS143" s="368"/>
      <c r="CT143" s="368"/>
      <c r="CU143" s="368"/>
      <c r="CV143" s="368"/>
      <c r="CW143" s="368"/>
      <c r="CX143" s="368"/>
      <c r="CY143" s="368"/>
      <c r="CZ143" s="368"/>
      <c r="DA143" s="368"/>
      <c r="DB143" s="368"/>
      <c r="DC143" s="368"/>
      <c r="DD143" s="368"/>
      <c r="DE143" s="368"/>
      <c r="DF143" s="368"/>
      <c r="DG143" s="368"/>
      <c r="DH143" s="368"/>
      <c r="DI143" s="368"/>
      <c r="DJ143" s="2036"/>
      <c r="DK143" s="2035"/>
      <c r="DM143" s="368"/>
      <c r="DN143" s="368"/>
      <c r="DO143" s="368"/>
      <c r="DP143" s="368"/>
      <c r="DQ143" s="368"/>
      <c r="DR143" s="368"/>
      <c r="DS143" s="368"/>
      <c r="DT143" s="368"/>
      <c r="DU143" s="368"/>
      <c r="DV143" s="368"/>
      <c r="DW143" s="368"/>
      <c r="DX143" s="368"/>
      <c r="DY143" s="368"/>
      <c r="DZ143" s="368"/>
      <c r="EA143" s="368"/>
      <c r="EB143" s="368"/>
      <c r="EC143" s="368"/>
      <c r="ED143" s="368"/>
      <c r="EE143" s="368"/>
      <c r="EF143" s="368"/>
      <c r="EG143" s="2036"/>
      <c r="EH143" s="2035"/>
      <c r="EJ143" s="368"/>
      <c r="EK143" s="368"/>
      <c r="EL143" s="368"/>
      <c r="EM143" s="368"/>
      <c r="EN143" s="368"/>
      <c r="EO143" s="368"/>
      <c r="EP143" s="368"/>
      <c r="EQ143" s="368"/>
      <c r="ER143" s="368"/>
      <c r="ES143" s="368"/>
      <c r="ET143" s="368"/>
      <c r="EU143" s="368"/>
      <c r="EV143" s="368"/>
      <c r="EW143" s="368"/>
      <c r="EX143" s="368"/>
      <c r="EY143" s="368"/>
      <c r="EZ143" s="368"/>
      <c r="FA143" s="368"/>
      <c r="FB143" s="368"/>
      <c r="FC143" s="368"/>
      <c r="FD143" s="2036"/>
      <c r="FE143" s="2035"/>
      <c r="FG143" s="368"/>
      <c r="FH143" s="368"/>
      <c r="FI143" s="368"/>
      <c r="FJ143" s="368"/>
      <c r="FK143" s="368"/>
      <c r="FL143" s="368"/>
      <c r="FM143" s="368"/>
      <c r="FN143" s="368"/>
      <c r="FO143" s="368"/>
      <c r="FP143" s="368"/>
      <c r="FQ143" s="368"/>
      <c r="FR143" s="368"/>
      <c r="FS143" s="368"/>
      <c r="FT143" s="368"/>
      <c r="FU143" s="368"/>
      <c r="FV143" s="368"/>
      <c r="FW143" s="368"/>
      <c r="FX143" s="368"/>
      <c r="FY143" s="368"/>
      <c r="FZ143" s="368"/>
      <c r="GA143" s="2036"/>
      <c r="GB143" s="2035"/>
      <c r="GD143" s="368"/>
      <c r="GE143" s="368"/>
      <c r="GF143" s="368"/>
      <c r="GG143" s="368"/>
      <c r="GH143" s="368"/>
      <c r="GI143" s="368"/>
      <c r="GJ143" s="368"/>
      <c r="GK143" s="368"/>
      <c r="GL143" s="368"/>
      <c r="GM143" s="368"/>
      <c r="GN143" s="368"/>
      <c r="GO143" s="368"/>
      <c r="GP143" s="368"/>
      <c r="GQ143" s="368"/>
      <c r="GR143" s="368"/>
      <c r="GS143" s="368"/>
      <c r="GT143" s="368"/>
      <c r="GU143" s="368"/>
      <c r="GV143" s="368"/>
      <c r="GW143" s="368"/>
      <c r="GX143" s="2036"/>
      <c r="GY143" s="2035"/>
      <c r="HA143" s="368"/>
      <c r="HB143" s="368"/>
      <c r="HC143" s="368"/>
      <c r="HD143" s="368"/>
      <c r="HE143" s="368"/>
      <c r="HF143" s="368"/>
      <c r="HG143" s="368"/>
      <c r="HH143" s="368"/>
      <c r="HI143" s="368"/>
      <c r="HJ143" s="368"/>
      <c r="HK143" s="368"/>
      <c r="HL143" s="368"/>
      <c r="HM143" s="368"/>
      <c r="HN143" s="368"/>
      <c r="HO143" s="368"/>
      <c r="HP143" s="368"/>
      <c r="HQ143" s="368"/>
      <c r="HR143" s="368"/>
      <c r="HS143" s="368"/>
      <c r="HT143" s="368"/>
      <c r="HU143" s="2036"/>
      <c r="HV143" s="2035"/>
      <c r="HX143" s="368"/>
      <c r="HY143" s="368"/>
      <c r="HZ143" s="368"/>
      <c r="IA143" s="368"/>
      <c r="IB143" s="368"/>
      <c r="IC143" s="368"/>
      <c r="ID143" s="368"/>
      <c r="IE143" s="368"/>
      <c r="IF143" s="368"/>
      <c r="IG143" s="368"/>
      <c r="IH143" s="368"/>
      <c r="II143" s="368"/>
      <c r="IJ143" s="368"/>
      <c r="IK143" s="368"/>
      <c r="IL143" s="368"/>
      <c r="IM143" s="368"/>
      <c r="IN143" s="368"/>
      <c r="IO143" s="368"/>
      <c r="IP143" s="368"/>
      <c r="IQ143" s="368"/>
      <c r="IR143" s="2036"/>
      <c r="IS143" s="2035"/>
    </row>
    <row r="144" spans="1:254" x14ac:dyDescent="0.2">
      <c r="A144" s="2027"/>
      <c r="B144" s="2030"/>
      <c r="C144" s="1206" t="s">
        <v>72</v>
      </c>
      <c r="D144" s="366">
        <v>1055908.6061000004</v>
      </c>
      <c r="E144" s="366">
        <v>134.05939999999998</v>
      </c>
      <c r="F144" s="366">
        <v>0</v>
      </c>
      <c r="G144" s="366">
        <v>0</v>
      </c>
      <c r="H144" s="366">
        <v>251.57024000000001</v>
      </c>
      <c r="I144" s="366">
        <v>0</v>
      </c>
      <c r="J144" s="366">
        <v>0</v>
      </c>
      <c r="K144" s="366">
        <v>0</v>
      </c>
      <c r="L144" s="366">
        <v>242161.40554999988</v>
      </c>
      <c r="M144" s="366">
        <v>3863.2087499999998</v>
      </c>
      <c r="N144" s="366">
        <v>0</v>
      </c>
      <c r="O144" s="366">
        <v>0</v>
      </c>
      <c r="P144" s="366">
        <v>0</v>
      </c>
      <c r="Q144" s="366">
        <v>0</v>
      </c>
      <c r="R144" s="366">
        <v>6148.7732999999998</v>
      </c>
      <c r="S144" s="366">
        <v>930</v>
      </c>
      <c r="T144" s="366">
        <v>0</v>
      </c>
      <c r="U144" s="366">
        <v>1309397.6233400002</v>
      </c>
      <c r="V144" s="1207"/>
      <c r="W144" s="2035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  <c r="AI144" s="368"/>
      <c r="AJ144" s="368"/>
      <c r="AK144" s="368"/>
      <c r="AL144" s="368"/>
      <c r="AM144" s="368"/>
      <c r="AN144" s="368"/>
      <c r="AO144" s="368"/>
      <c r="AP144" s="368"/>
      <c r="AQ144" s="368"/>
      <c r="AR144" s="368"/>
      <c r="AS144" s="2036"/>
      <c r="AT144" s="2035"/>
      <c r="AV144" s="368"/>
      <c r="AW144" s="368"/>
      <c r="AX144" s="368"/>
      <c r="AY144" s="368"/>
      <c r="AZ144" s="368"/>
      <c r="BA144" s="368"/>
      <c r="BB144" s="368"/>
      <c r="BC144" s="368"/>
      <c r="BD144" s="368"/>
      <c r="BE144" s="368"/>
      <c r="BF144" s="368"/>
      <c r="BG144" s="368"/>
      <c r="BH144" s="368"/>
      <c r="BI144" s="368"/>
      <c r="BJ144" s="368"/>
      <c r="BK144" s="368"/>
      <c r="BL144" s="368"/>
      <c r="BM144" s="368"/>
      <c r="BN144" s="368"/>
      <c r="BO144" s="368"/>
      <c r="BP144" s="2036"/>
      <c r="BQ144" s="2035"/>
      <c r="BS144" s="368"/>
      <c r="BT144" s="368"/>
      <c r="BU144" s="368"/>
      <c r="BV144" s="368"/>
      <c r="BW144" s="368"/>
      <c r="BX144" s="368"/>
      <c r="BY144" s="368"/>
      <c r="BZ144" s="368"/>
      <c r="CA144" s="368"/>
      <c r="CB144" s="368"/>
      <c r="CC144" s="368"/>
      <c r="CD144" s="368"/>
      <c r="CE144" s="368"/>
      <c r="CF144" s="368"/>
      <c r="CG144" s="368"/>
      <c r="CH144" s="368"/>
      <c r="CI144" s="368"/>
      <c r="CJ144" s="368"/>
      <c r="CK144" s="368"/>
      <c r="CL144" s="368"/>
      <c r="CM144" s="2036"/>
      <c r="CN144" s="2035"/>
      <c r="CP144" s="368"/>
      <c r="CQ144" s="368"/>
      <c r="CR144" s="368"/>
      <c r="CS144" s="368"/>
      <c r="CT144" s="368"/>
      <c r="CU144" s="368"/>
      <c r="CV144" s="368"/>
      <c r="CW144" s="368"/>
      <c r="CX144" s="368"/>
      <c r="CY144" s="368"/>
      <c r="CZ144" s="368"/>
      <c r="DA144" s="368"/>
      <c r="DB144" s="368"/>
      <c r="DC144" s="368"/>
      <c r="DD144" s="368"/>
      <c r="DE144" s="368"/>
      <c r="DF144" s="368"/>
      <c r="DG144" s="368"/>
      <c r="DH144" s="368"/>
      <c r="DI144" s="368"/>
      <c r="DJ144" s="2036"/>
      <c r="DK144" s="2035"/>
      <c r="DM144" s="368"/>
      <c r="DN144" s="368"/>
      <c r="DO144" s="368"/>
      <c r="DP144" s="368"/>
      <c r="DQ144" s="368"/>
      <c r="DR144" s="368"/>
      <c r="DS144" s="368"/>
      <c r="DT144" s="368"/>
      <c r="DU144" s="368"/>
      <c r="DV144" s="368"/>
      <c r="DW144" s="368"/>
      <c r="DX144" s="368"/>
      <c r="DY144" s="368"/>
      <c r="DZ144" s="368"/>
      <c r="EA144" s="368"/>
      <c r="EB144" s="368"/>
      <c r="EC144" s="368"/>
      <c r="ED144" s="368"/>
      <c r="EE144" s="368"/>
      <c r="EF144" s="368"/>
      <c r="EG144" s="2036"/>
      <c r="EH144" s="2035"/>
      <c r="EJ144" s="368"/>
      <c r="EK144" s="368"/>
      <c r="EL144" s="368"/>
      <c r="EM144" s="368"/>
      <c r="EN144" s="368"/>
      <c r="EO144" s="368"/>
      <c r="EP144" s="368"/>
      <c r="EQ144" s="368"/>
      <c r="ER144" s="368"/>
      <c r="ES144" s="368"/>
      <c r="ET144" s="368"/>
      <c r="EU144" s="368"/>
      <c r="EV144" s="368"/>
      <c r="EW144" s="368"/>
      <c r="EX144" s="368"/>
      <c r="EY144" s="368"/>
      <c r="EZ144" s="368"/>
      <c r="FA144" s="368"/>
      <c r="FB144" s="368"/>
      <c r="FC144" s="368"/>
      <c r="FD144" s="2036"/>
      <c r="FE144" s="2035"/>
      <c r="FG144" s="368"/>
      <c r="FH144" s="368"/>
      <c r="FI144" s="368"/>
      <c r="FJ144" s="368"/>
      <c r="FK144" s="368"/>
      <c r="FL144" s="368"/>
      <c r="FM144" s="368"/>
      <c r="FN144" s="368"/>
      <c r="FO144" s="368"/>
      <c r="FP144" s="368"/>
      <c r="FQ144" s="368"/>
      <c r="FR144" s="368"/>
      <c r="FS144" s="368"/>
      <c r="FT144" s="368"/>
      <c r="FU144" s="368"/>
      <c r="FV144" s="368"/>
      <c r="FW144" s="368"/>
      <c r="FX144" s="368"/>
      <c r="FY144" s="368"/>
      <c r="FZ144" s="368"/>
      <c r="GA144" s="2036"/>
      <c r="GB144" s="2035"/>
      <c r="GD144" s="368"/>
      <c r="GE144" s="368"/>
      <c r="GF144" s="368"/>
      <c r="GG144" s="368"/>
      <c r="GH144" s="368"/>
      <c r="GI144" s="368"/>
      <c r="GJ144" s="368"/>
      <c r="GK144" s="368"/>
      <c r="GL144" s="368"/>
      <c r="GM144" s="368"/>
      <c r="GN144" s="368"/>
      <c r="GO144" s="368"/>
      <c r="GP144" s="368"/>
      <c r="GQ144" s="368"/>
      <c r="GR144" s="368"/>
      <c r="GS144" s="368"/>
      <c r="GT144" s="368"/>
      <c r="GU144" s="368"/>
      <c r="GV144" s="368"/>
      <c r="GW144" s="368"/>
      <c r="GX144" s="2036"/>
      <c r="GY144" s="2035"/>
      <c r="HA144" s="368"/>
      <c r="HB144" s="368"/>
      <c r="HC144" s="368"/>
      <c r="HD144" s="368"/>
      <c r="HE144" s="368"/>
      <c r="HF144" s="368"/>
      <c r="HG144" s="368"/>
      <c r="HH144" s="368"/>
      <c r="HI144" s="368"/>
      <c r="HJ144" s="368"/>
      <c r="HK144" s="368"/>
      <c r="HL144" s="368"/>
      <c r="HM144" s="368"/>
      <c r="HN144" s="368"/>
      <c r="HO144" s="368"/>
      <c r="HP144" s="368"/>
      <c r="HQ144" s="368"/>
      <c r="HR144" s="368"/>
      <c r="HS144" s="368"/>
      <c r="HT144" s="368"/>
      <c r="HU144" s="2036"/>
      <c r="HV144" s="2035"/>
      <c r="HX144" s="368"/>
      <c r="HY144" s="368"/>
      <c r="HZ144" s="368"/>
      <c r="IA144" s="368"/>
      <c r="IB144" s="368"/>
      <c r="IC144" s="368"/>
      <c r="ID144" s="368"/>
      <c r="IE144" s="368"/>
      <c r="IF144" s="368"/>
      <c r="IG144" s="368"/>
      <c r="IH144" s="368"/>
      <c r="II144" s="368"/>
      <c r="IJ144" s="368"/>
      <c r="IK144" s="368"/>
      <c r="IL144" s="368"/>
      <c r="IM144" s="368"/>
      <c r="IN144" s="368"/>
      <c r="IO144" s="368"/>
      <c r="IP144" s="368"/>
      <c r="IQ144" s="368"/>
      <c r="IR144" s="2036"/>
      <c r="IS144" s="2035"/>
    </row>
    <row r="145" spans="1:254" ht="14.25" thickBot="1" x14ac:dyDescent="0.25">
      <c r="A145" s="2028"/>
      <c r="B145" s="2033"/>
      <c r="C145" s="1818" t="s">
        <v>3991</v>
      </c>
      <c r="D145" s="710">
        <v>10275677.596592002</v>
      </c>
      <c r="E145" s="710">
        <v>558.44430000000011</v>
      </c>
      <c r="F145" s="710">
        <v>0</v>
      </c>
      <c r="G145" s="710">
        <v>0</v>
      </c>
      <c r="H145" s="710">
        <v>2699.6526000000003</v>
      </c>
      <c r="I145" s="710">
        <v>0</v>
      </c>
      <c r="J145" s="710">
        <v>0</v>
      </c>
      <c r="K145" s="710">
        <v>0</v>
      </c>
      <c r="L145" s="710">
        <v>2084133.7155199992</v>
      </c>
      <c r="M145" s="710">
        <v>485570.86354999995</v>
      </c>
      <c r="N145" s="710">
        <v>0</v>
      </c>
      <c r="O145" s="710">
        <v>0</v>
      </c>
      <c r="P145" s="710">
        <v>0</v>
      </c>
      <c r="Q145" s="710">
        <v>0</v>
      </c>
      <c r="R145" s="710">
        <v>374055.09541999997</v>
      </c>
      <c r="S145" s="710">
        <v>319107.57</v>
      </c>
      <c r="T145" s="710">
        <v>0</v>
      </c>
      <c r="U145" s="710">
        <v>13541802.937982</v>
      </c>
      <c r="V145" s="788"/>
      <c r="W145" s="2035"/>
      <c r="X145" s="785"/>
      <c r="Y145" s="712"/>
      <c r="Z145" s="712"/>
      <c r="AA145" s="712"/>
      <c r="AB145" s="712"/>
      <c r="AC145" s="712"/>
      <c r="AD145" s="712"/>
      <c r="AE145" s="712"/>
      <c r="AF145" s="712"/>
      <c r="AG145" s="712"/>
      <c r="AH145" s="712"/>
      <c r="AI145" s="712"/>
      <c r="AJ145" s="712"/>
      <c r="AK145" s="712"/>
      <c r="AL145" s="712"/>
      <c r="AM145" s="712"/>
      <c r="AN145" s="712"/>
      <c r="AO145" s="712"/>
      <c r="AP145" s="712"/>
      <c r="AQ145" s="712"/>
      <c r="AR145" s="712"/>
      <c r="AS145" s="2036"/>
      <c r="AT145" s="2035"/>
      <c r="AU145" s="785"/>
      <c r="AV145" s="712"/>
      <c r="AW145" s="712"/>
      <c r="AX145" s="712"/>
      <c r="AY145" s="712"/>
      <c r="AZ145" s="712"/>
      <c r="BA145" s="712"/>
      <c r="BB145" s="712"/>
      <c r="BC145" s="712"/>
      <c r="BD145" s="712"/>
      <c r="BE145" s="712"/>
      <c r="BF145" s="712"/>
      <c r="BG145" s="712"/>
      <c r="BH145" s="712"/>
      <c r="BI145" s="712"/>
      <c r="BJ145" s="712"/>
      <c r="BK145" s="712"/>
      <c r="BL145" s="712"/>
      <c r="BM145" s="712"/>
      <c r="BN145" s="712"/>
      <c r="BO145" s="712"/>
      <c r="BP145" s="2036"/>
      <c r="BQ145" s="2035"/>
      <c r="BR145" s="785"/>
      <c r="BS145" s="712"/>
      <c r="BT145" s="712"/>
      <c r="BU145" s="712"/>
      <c r="BV145" s="712"/>
      <c r="BW145" s="712"/>
      <c r="BX145" s="712"/>
      <c r="BY145" s="712"/>
      <c r="BZ145" s="712"/>
      <c r="CA145" s="712"/>
      <c r="CB145" s="712"/>
      <c r="CC145" s="712"/>
      <c r="CD145" s="712"/>
      <c r="CE145" s="712"/>
      <c r="CF145" s="712"/>
      <c r="CG145" s="712"/>
      <c r="CH145" s="712"/>
      <c r="CI145" s="712"/>
      <c r="CJ145" s="712"/>
      <c r="CK145" s="712"/>
      <c r="CL145" s="712"/>
      <c r="CM145" s="2036"/>
      <c r="CN145" s="2035"/>
      <c r="CO145" s="785"/>
      <c r="CP145" s="712"/>
      <c r="CQ145" s="712"/>
      <c r="CR145" s="712"/>
      <c r="CS145" s="712"/>
      <c r="CT145" s="712"/>
      <c r="CU145" s="712"/>
      <c r="CV145" s="712"/>
      <c r="CW145" s="712"/>
      <c r="CX145" s="712"/>
      <c r="CY145" s="712"/>
      <c r="CZ145" s="712"/>
      <c r="DA145" s="712"/>
      <c r="DB145" s="712"/>
      <c r="DC145" s="712"/>
      <c r="DD145" s="712"/>
      <c r="DE145" s="712"/>
      <c r="DF145" s="712"/>
      <c r="DG145" s="712"/>
      <c r="DH145" s="712"/>
      <c r="DI145" s="712"/>
      <c r="DJ145" s="2036"/>
      <c r="DK145" s="2035"/>
      <c r="DL145" s="785"/>
      <c r="DM145" s="712"/>
      <c r="DN145" s="712"/>
      <c r="DO145" s="712"/>
      <c r="DP145" s="712"/>
      <c r="DQ145" s="712"/>
      <c r="DR145" s="712"/>
      <c r="DS145" s="712"/>
      <c r="DT145" s="712"/>
      <c r="DU145" s="712"/>
      <c r="DV145" s="712"/>
      <c r="DW145" s="712"/>
      <c r="DX145" s="712"/>
      <c r="DY145" s="712"/>
      <c r="DZ145" s="712"/>
      <c r="EA145" s="712"/>
      <c r="EB145" s="712"/>
      <c r="EC145" s="712"/>
      <c r="ED145" s="712"/>
      <c r="EE145" s="712"/>
      <c r="EF145" s="712"/>
      <c r="EG145" s="2036"/>
      <c r="EH145" s="2035"/>
      <c r="EI145" s="785"/>
      <c r="EJ145" s="712"/>
      <c r="EK145" s="712"/>
      <c r="EL145" s="712"/>
      <c r="EM145" s="712"/>
      <c r="EN145" s="712"/>
      <c r="EO145" s="712"/>
      <c r="EP145" s="712"/>
      <c r="EQ145" s="712"/>
      <c r="ER145" s="712"/>
      <c r="ES145" s="712"/>
      <c r="ET145" s="712"/>
      <c r="EU145" s="712"/>
      <c r="EV145" s="712"/>
      <c r="EW145" s="712"/>
      <c r="EX145" s="712"/>
      <c r="EY145" s="712"/>
      <c r="EZ145" s="712"/>
      <c r="FA145" s="712"/>
      <c r="FB145" s="712"/>
      <c r="FC145" s="712"/>
      <c r="FD145" s="2036"/>
      <c r="FE145" s="2035"/>
      <c r="FF145" s="785"/>
      <c r="FG145" s="712"/>
      <c r="FH145" s="712"/>
      <c r="FI145" s="712"/>
      <c r="FJ145" s="712"/>
      <c r="FK145" s="712"/>
      <c r="FL145" s="712"/>
      <c r="FM145" s="712"/>
      <c r="FN145" s="712"/>
      <c r="FO145" s="712"/>
      <c r="FP145" s="712"/>
      <c r="FQ145" s="712"/>
      <c r="FR145" s="712"/>
      <c r="FS145" s="712"/>
      <c r="FT145" s="712"/>
      <c r="FU145" s="712"/>
      <c r="FV145" s="712"/>
      <c r="FW145" s="712"/>
      <c r="FX145" s="712"/>
      <c r="FY145" s="712"/>
      <c r="FZ145" s="712"/>
      <c r="GA145" s="2036"/>
      <c r="GB145" s="2035"/>
      <c r="GC145" s="785"/>
      <c r="GD145" s="712"/>
      <c r="GE145" s="712"/>
      <c r="GF145" s="712"/>
      <c r="GG145" s="712"/>
      <c r="GH145" s="712"/>
      <c r="GI145" s="712"/>
      <c r="GJ145" s="712"/>
      <c r="GK145" s="712"/>
      <c r="GL145" s="712"/>
      <c r="GM145" s="712"/>
      <c r="GN145" s="712"/>
      <c r="GO145" s="712"/>
      <c r="GP145" s="712"/>
      <c r="GQ145" s="712"/>
      <c r="GR145" s="712"/>
      <c r="GS145" s="712"/>
      <c r="GT145" s="712"/>
      <c r="GU145" s="712"/>
      <c r="GV145" s="712"/>
      <c r="GW145" s="712"/>
      <c r="GX145" s="2036"/>
      <c r="GY145" s="2035"/>
      <c r="GZ145" s="785"/>
      <c r="HA145" s="712"/>
      <c r="HB145" s="712"/>
      <c r="HC145" s="712"/>
      <c r="HD145" s="712"/>
      <c r="HE145" s="712"/>
      <c r="HF145" s="712"/>
      <c r="HG145" s="712"/>
      <c r="HH145" s="712"/>
      <c r="HI145" s="712"/>
      <c r="HJ145" s="712"/>
      <c r="HK145" s="712"/>
      <c r="HL145" s="712"/>
      <c r="HM145" s="712"/>
      <c r="HN145" s="712"/>
      <c r="HO145" s="712"/>
      <c r="HP145" s="712"/>
      <c r="HQ145" s="712"/>
      <c r="HR145" s="712"/>
      <c r="HS145" s="712"/>
      <c r="HT145" s="712"/>
      <c r="HU145" s="2036"/>
      <c r="HV145" s="2035"/>
      <c r="HW145" s="785"/>
      <c r="HX145" s="712"/>
      <c r="HY145" s="712"/>
      <c r="HZ145" s="712"/>
      <c r="IA145" s="712"/>
      <c r="IB145" s="712"/>
      <c r="IC145" s="712"/>
      <c r="ID145" s="712"/>
      <c r="IE145" s="712"/>
      <c r="IF145" s="712"/>
      <c r="IG145" s="712"/>
      <c r="IH145" s="712"/>
      <c r="II145" s="712"/>
      <c r="IJ145" s="712"/>
      <c r="IK145" s="712"/>
      <c r="IL145" s="712"/>
      <c r="IM145" s="712"/>
      <c r="IN145" s="712"/>
      <c r="IO145" s="712"/>
      <c r="IP145" s="712"/>
      <c r="IQ145" s="712"/>
      <c r="IR145" s="2036"/>
      <c r="IS145" s="2035"/>
      <c r="IT145" s="785"/>
    </row>
    <row r="146" spans="1:254" ht="12.75" customHeight="1" x14ac:dyDescent="0.2">
      <c r="A146" s="2026" t="s">
        <v>1756</v>
      </c>
      <c r="B146" s="2029" t="s">
        <v>3771</v>
      </c>
      <c r="C146" s="1815" t="s">
        <v>3986</v>
      </c>
      <c r="D146" s="362">
        <v>560956.23588383861</v>
      </c>
      <c r="E146" s="362">
        <v>215299.5773228</v>
      </c>
      <c r="F146" s="362">
        <v>13408.4455</v>
      </c>
      <c r="G146" s="362">
        <v>68266.204903485996</v>
      </c>
      <c r="H146" s="362">
        <v>0</v>
      </c>
      <c r="I146" s="362">
        <v>623</v>
      </c>
      <c r="J146" s="362">
        <v>0</v>
      </c>
      <c r="K146" s="362">
        <v>0</v>
      </c>
      <c r="L146" s="362">
        <v>129111.81645147581</v>
      </c>
      <c r="M146" s="362">
        <v>116230.86025147604</v>
      </c>
      <c r="N146" s="362">
        <v>0</v>
      </c>
      <c r="O146" s="362">
        <v>0</v>
      </c>
      <c r="P146" s="362">
        <v>0</v>
      </c>
      <c r="Q146" s="362">
        <v>0</v>
      </c>
      <c r="R146" s="362">
        <v>0</v>
      </c>
      <c r="S146" s="362">
        <v>0</v>
      </c>
      <c r="T146" s="362">
        <v>224325.5015916641</v>
      </c>
      <c r="U146" s="362">
        <v>1328221.6419047406</v>
      </c>
      <c r="V146" s="1207"/>
      <c r="W146" s="2034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2036"/>
      <c r="AT146" s="2034"/>
      <c r="AV146" s="368"/>
      <c r="AW146" s="368"/>
      <c r="AX146" s="368"/>
      <c r="AY146" s="368"/>
      <c r="AZ146" s="368"/>
      <c r="BA146" s="368"/>
      <c r="BB146" s="368"/>
      <c r="BC146" s="368"/>
      <c r="BD146" s="368"/>
      <c r="BE146" s="368"/>
      <c r="BF146" s="368"/>
      <c r="BG146" s="368"/>
      <c r="BH146" s="368"/>
      <c r="BI146" s="368"/>
      <c r="BJ146" s="368"/>
      <c r="BK146" s="368"/>
      <c r="BL146" s="368"/>
      <c r="BM146" s="368"/>
      <c r="BN146" s="368"/>
      <c r="BO146" s="368"/>
      <c r="BP146" s="2036"/>
      <c r="BQ146" s="2034"/>
      <c r="BS146" s="368"/>
      <c r="BT146" s="368"/>
      <c r="BU146" s="368"/>
      <c r="BV146" s="368"/>
      <c r="BW146" s="368"/>
      <c r="BX146" s="368"/>
      <c r="BY146" s="368"/>
      <c r="BZ146" s="368"/>
      <c r="CA146" s="368"/>
      <c r="CB146" s="368"/>
      <c r="CC146" s="368"/>
      <c r="CD146" s="368"/>
      <c r="CE146" s="368"/>
      <c r="CF146" s="368"/>
      <c r="CG146" s="368"/>
      <c r="CH146" s="368"/>
      <c r="CI146" s="368"/>
      <c r="CJ146" s="368"/>
      <c r="CK146" s="368"/>
      <c r="CL146" s="368"/>
      <c r="CM146" s="2036"/>
      <c r="CN146" s="2034"/>
      <c r="CP146" s="368"/>
      <c r="CQ146" s="368"/>
      <c r="CR146" s="368"/>
      <c r="CS146" s="368"/>
      <c r="CT146" s="368"/>
      <c r="CU146" s="368"/>
      <c r="CV146" s="368"/>
      <c r="CW146" s="368"/>
      <c r="CX146" s="368"/>
      <c r="CY146" s="368"/>
      <c r="CZ146" s="368"/>
      <c r="DA146" s="368"/>
      <c r="DB146" s="368"/>
      <c r="DC146" s="368"/>
      <c r="DD146" s="368"/>
      <c r="DE146" s="368"/>
      <c r="DF146" s="368"/>
      <c r="DG146" s="368"/>
      <c r="DH146" s="368"/>
      <c r="DI146" s="368"/>
      <c r="DJ146" s="2036"/>
      <c r="DK146" s="2034"/>
      <c r="DM146" s="368"/>
      <c r="DN146" s="368"/>
      <c r="DO146" s="368"/>
      <c r="DP146" s="368"/>
      <c r="DQ146" s="368"/>
      <c r="DR146" s="368"/>
      <c r="DS146" s="368"/>
      <c r="DT146" s="368"/>
      <c r="DU146" s="368"/>
      <c r="DV146" s="368"/>
      <c r="DW146" s="368"/>
      <c r="DX146" s="368"/>
      <c r="DY146" s="368"/>
      <c r="DZ146" s="368"/>
      <c r="EA146" s="368"/>
      <c r="EB146" s="368"/>
      <c r="EC146" s="368"/>
      <c r="ED146" s="368"/>
      <c r="EE146" s="368"/>
      <c r="EF146" s="368"/>
      <c r="EG146" s="2036"/>
      <c r="EH146" s="2034"/>
      <c r="EJ146" s="368"/>
      <c r="EK146" s="368"/>
      <c r="EL146" s="368"/>
      <c r="EM146" s="368"/>
      <c r="EN146" s="368"/>
      <c r="EO146" s="368"/>
      <c r="EP146" s="368"/>
      <c r="EQ146" s="368"/>
      <c r="ER146" s="368"/>
      <c r="ES146" s="368"/>
      <c r="ET146" s="368"/>
      <c r="EU146" s="368"/>
      <c r="EV146" s="368"/>
      <c r="EW146" s="368"/>
      <c r="EX146" s="368"/>
      <c r="EY146" s="368"/>
      <c r="EZ146" s="368"/>
      <c r="FA146" s="368"/>
      <c r="FB146" s="368"/>
      <c r="FC146" s="368"/>
      <c r="FD146" s="2036"/>
      <c r="FE146" s="2034"/>
      <c r="FG146" s="368"/>
      <c r="FH146" s="368"/>
      <c r="FI146" s="368"/>
      <c r="FJ146" s="368"/>
      <c r="FK146" s="368"/>
      <c r="FL146" s="368"/>
      <c r="FM146" s="368"/>
      <c r="FN146" s="368"/>
      <c r="FO146" s="368"/>
      <c r="FP146" s="368"/>
      <c r="FQ146" s="368"/>
      <c r="FR146" s="368"/>
      <c r="FS146" s="368"/>
      <c r="FT146" s="368"/>
      <c r="FU146" s="368"/>
      <c r="FV146" s="368"/>
      <c r="FW146" s="368"/>
      <c r="FX146" s="368"/>
      <c r="FY146" s="368"/>
      <c r="FZ146" s="368"/>
      <c r="GA146" s="2036"/>
      <c r="GB146" s="2034"/>
      <c r="GD146" s="368"/>
      <c r="GE146" s="368"/>
      <c r="GF146" s="368"/>
      <c r="GG146" s="368"/>
      <c r="GH146" s="368"/>
      <c r="GI146" s="368"/>
      <c r="GJ146" s="368"/>
      <c r="GK146" s="368"/>
      <c r="GL146" s="368"/>
      <c r="GM146" s="368"/>
      <c r="GN146" s="368"/>
      <c r="GO146" s="368"/>
      <c r="GP146" s="368"/>
      <c r="GQ146" s="368"/>
      <c r="GR146" s="368"/>
      <c r="GS146" s="368"/>
      <c r="GT146" s="368"/>
      <c r="GU146" s="368"/>
      <c r="GV146" s="368"/>
      <c r="GW146" s="368"/>
      <c r="GX146" s="2036"/>
      <c r="GY146" s="2034"/>
      <c r="HA146" s="368"/>
      <c r="HB146" s="368"/>
      <c r="HC146" s="368"/>
      <c r="HD146" s="368"/>
      <c r="HE146" s="368"/>
      <c r="HF146" s="368"/>
      <c r="HG146" s="368"/>
      <c r="HH146" s="368"/>
      <c r="HI146" s="368"/>
      <c r="HJ146" s="368"/>
      <c r="HK146" s="368"/>
      <c r="HL146" s="368"/>
      <c r="HM146" s="368"/>
      <c r="HN146" s="368"/>
      <c r="HO146" s="368"/>
      <c r="HP146" s="368"/>
      <c r="HQ146" s="368"/>
      <c r="HR146" s="368"/>
      <c r="HS146" s="368"/>
      <c r="HT146" s="368"/>
      <c r="HU146" s="2036"/>
      <c r="HV146" s="2034"/>
      <c r="HX146" s="368"/>
      <c r="HY146" s="368"/>
      <c r="HZ146" s="368"/>
      <c r="IA146" s="368"/>
      <c r="IB146" s="368"/>
      <c r="IC146" s="368"/>
      <c r="ID146" s="368"/>
      <c r="IE146" s="368"/>
      <c r="IF146" s="368"/>
      <c r="IG146" s="368"/>
      <c r="IH146" s="368"/>
      <c r="II146" s="368"/>
      <c r="IJ146" s="368"/>
      <c r="IK146" s="368"/>
      <c r="IL146" s="368"/>
      <c r="IM146" s="368"/>
      <c r="IN146" s="368"/>
      <c r="IO146" s="368"/>
      <c r="IP146" s="368"/>
      <c r="IQ146" s="368"/>
      <c r="IR146" s="2036"/>
      <c r="IS146" s="2034"/>
    </row>
    <row r="147" spans="1:254" x14ac:dyDescent="0.2">
      <c r="A147" s="2027"/>
      <c r="B147" s="2030"/>
      <c r="C147" s="1206" t="s">
        <v>3987</v>
      </c>
      <c r="D147" s="366">
        <v>283264.25599804439</v>
      </c>
      <c r="E147" s="366">
        <v>83739.215597199989</v>
      </c>
      <c r="F147" s="366">
        <v>7093.4125000000004</v>
      </c>
      <c r="G147" s="366">
        <v>58808.208498335007</v>
      </c>
      <c r="H147" s="366">
        <v>0</v>
      </c>
      <c r="I147" s="366">
        <v>229</v>
      </c>
      <c r="J147" s="366">
        <v>0</v>
      </c>
      <c r="K147" s="366">
        <v>0</v>
      </c>
      <c r="L147" s="366">
        <v>66047.070471659972</v>
      </c>
      <c r="M147" s="366">
        <v>66172.882871659996</v>
      </c>
      <c r="N147" s="366">
        <v>0</v>
      </c>
      <c r="O147" s="366">
        <v>0</v>
      </c>
      <c r="P147" s="366">
        <v>0</v>
      </c>
      <c r="Q147" s="366">
        <v>0</v>
      </c>
      <c r="R147" s="366">
        <v>0</v>
      </c>
      <c r="S147" s="366">
        <v>0</v>
      </c>
      <c r="T147" s="366">
        <v>182005.84862980261</v>
      </c>
      <c r="U147" s="366">
        <v>747359.89456670184</v>
      </c>
      <c r="V147" s="1207"/>
      <c r="W147" s="2035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2036"/>
      <c r="AT147" s="2035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2036"/>
      <c r="BQ147" s="2035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/>
      <c r="CF147" s="368"/>
      <c r="CG147" s="368"/>
      <c r="CH147" s="368"/>
      <c r="CI147" s="368"/>
      <c r="CJ147" s="368"/>
      <c r="CK147" s="368"/>
      <c r="CL147" s="368"/>
      <c r="CM147" s="2036"/>
      <c r="CN147" s="2035"/>
      <c r="CP147" s="368"/>
      <c r="CQ147" s="368"/>
      <c r="CR147" s="368"/>
      <c r="CS147" s="368"/>
      <c r="CT147" s="368"/>
      <c r="CU147" s="368"/>
      <c r="CV147" s="368"/>
      <c r="CW147" s="368"/>
      <c r="CX147" s="368"/>
      <c r="CY147" s="368"/>
      <c r="CZ147" s="368"/>
      <c r="DA147" s="368"/>
      <c r="DB147" s="368"/>
      <c r="DC147" s="368"/>
      <c r="DD147" s="368"/>
      <c r="DE147" s="368"/>
      <c r="DF147" s="368"/>
      <c r="DG147" s="368"/>
      <c r="DH147" s="368"/>
      <c r="DI147" s="368"/>
      <c r="DJ147" s="2036"/>
      <c r="DK147" s="2035"/>
      <c r="DM147" s="368"/>
      <c r="DN147" s="368"/>
      <c r="DO147" s="368"/>
      <c r="DP147" s="368"/>
      <c r="DQ147" s="368"/>
      <c r="DR147" s="368"/>
      <c r="DS147" s="368"/>
      <c r="DT147" s="368"/>
      <c r="DU147" s="368"/>
      <c r="DV147" s="368"/>
      <c r="DW147" s="368"/>
      <c r="DX147" s="368"/>
      <c r="DY147" s="368"/>
      <c r="DZ147" s="368"/>
      <c r="EA147" s="368"/>
      <c r="EB147" s="368"/>
      <c r="EC147" s="368"/>
      <c r="ED147" s="368"/>
      <c r="EE147" s="368"/>
      <c r="EF147" s="368"/>
      <c r="EG147" s="2036"/>
      <c r="EH147" s="2035"/>
      <c r="EJ147" s="368"/>
      <c r="EK147" s="368"/>
      <c r="EL147" s="368"/>
      <c r="EM147" s="368"/>
      <c r="EN147" s="368"/>
      <c r="EO147" s="368"/>
      <c r="EP147" s="368"/>
      <c r="EQ147" s="368"/>
      <c r="ER147" s="368"/>
      <c r="ES147" s="368"/>
      <c r="ET147" s="368"/>
      <c r="EU147" s="368"/>
      <c r="EV147" s="368"/>
      <c r="EW147" s="368"/>
      <c r="EX147" s="368"/>
      <c r="EY147" s="368"/>
      <c r="EZ147" s="368"/>
      <c r="FA147" s="368"/>
      <c r="FB147" s="368"/>
      <c r="FC147" s="368"/>
      <c r="FD147" s="2036"/>
      <c r="FE147" s="2035"/>
      <c r="FG147" s="368"/>
      <c r="FH147" s="368"/>
      <c r="FI147" s="368"/>
      <c r="FJ147" s="368"/>
      <c r="FK147" s="368"/>
      <c r="FL147" s="368"/>
      <c r="FM147" s="368"/>
      <c r="FN147" s="368"/>
      <c r="FO147" s="368"/>
      <c r="FP147" s="368"/>
      <c r="FQ147" s="368"/>
      <c r="FR147" s="368"/>
      <c r="FS147" s="368"/>
      <c r="FT147" s="368"/>
      <c r="FU147" s="368"/>
      <c r="FV147" s="368"/>
      <c r="FW147" s="368"/>
      <c r="FX147" s="368"/>
      <c r="FY147" s="368"/>
      <c r="FZ147" s="368"/>
      <c r="GA147" s="2036"/>
      <c r="GB147" s="2035"/>
      <c r="GD147" s="368"/>
      <c r="GE147" s="368"/>
      <c r="GF147" s="368"/>
      <c r="GG147" s="368"/>
      <c r="GH147" s="368"/>
      <c r="GI147" s="368"/>
      <c r="GJ147" s="368"/>
      <c r="GK147" s="368"/>
      <c r="GL147" s="368"/>
      <c r="GM147" s="368"/>
      <c r="GN147" s="368"/>
      <c r="GO147" s="368"/>
      <c r="GP147" s="368"/>
      <c r="GQ147" s="368"/>
      <c r="GR147" s="368"/>
      <c r="GS147" s="368"/>
      <c r="GT147" s="368"/>
      <c r="GU147" s="368"/>
      <c r="GV147" s="368"/>
      <c r="GW147" s="368"/>
      <c r="GX147" s="2036"/>
      <c r="GY147" s="2035"/>
      <c r="HA147" s="368"/>
      <c r="HB147" s="368"/>
      <c r="HC147" s="368"/>
      <c r="HD147" s="368"/>
      <c r="HE147" s="368"/>
      <c r="HF147" s="368"/>
      <c r="HG147" s="368"/>
      <c r="HH147" s="368"/>
      <c r="HI147" s="368"/>
      <c r="HJ147" s="368"/>
      <c r="HK147" s="368"/>
      <c r="HL147" s="368"/>
      <c r="HM147" s="368"/>
      <c r="HN147" s="368"/>
      <c r="HO147" s="368"/>
      <c r="HP147" s="368"/>
      <c r="HQ147" s="368"/>
      <c r="HR147" s="368"/>
      <c r="HS147" s="368"/>
      <c r="HT147" s="368"/>
      <c r="HU147" s="2036"/>
      <c r="HV147" s="2035"/>
      <c r="HX147" s="368"/>
      <c r="HY147" s="368"/>
      <c r="HZ147" s="368"/>
      <c r="IA147" s="368"/>
      <c r="IB147" s="368"/>
      <c r="IC147" s="368"/>
      <c r="ID147" s="368"/>
      <c r="IE147" s="368"/>
      <c r="IF147" s="368"/>
      <c r="IG147" s="368"/>
      <c r="IH147" s="368"/>
      <c r="II147" s="368"/>
      <c r="IJ147" s="368"/>
      <c r="IK147" s="368"/>
      <c r="IL147" s="368"/>
      <c r="IM147" s="368"/>
      <c r="IN147" s="368"/>
      <c r="IO147" s="368"/>
      <c r="IP147" s="368"/>
      <c r="IQ147" s="368"/>
      <c r="IR147" s="2036"/>
      <c r="IS147" s="2035"/>
    </row>
    <row r="148" spans="1:254" x14ac:dyDescent="0.2">
      <c r="A148" s="2027"/>
      <c r="B148" s="2031"/>
      <c r="C148" s="1816" t="s">
        <v>1489</v>
      </c>
      <c r="D148" s="1090">
        <v>844220.491881883</v>
      </c>
      <c r="E148" s="1090">
        <v>299038.79291999998</v>
      </c>
      <c r="F148" s="1090">
        <v>20501.858</v>
      </c>
      <c r="G148" s="1090">
        <v>127074.413401821</v>
      </c>
      <c r="H148" s="1090">
        <v>0</v>
      </c>
      <c r="I148" s="1090">
        <v>852</v>
      </c>
      <c r="J148" s="1090">
        <v>0</v>
      </c>
      <c r="K148" s="1090">
        <v>0</v>
      </c>
      <c r="L148" s="1090">
        <v>195158.88692313578</v>
      </c>
      <c r="M148" s="1090">
        <v>182403.74312313605</v>
      </c>
      <c r="N148" s="1090">
        <v>0</v>
      </c>
      <c r="O148" s="1090">
        <v>0</v>
      </c>
      <c r="P148" s="1090">
        <v>0</v>
      </c>
      <c r="Q148" s="1090">
        <v>0</v>
      </c>
      <c r="R148" s="1090">
        <v>0</v>
      </c>
      <c r="S148" s="1090">
        <v>0</v>
      </c>
      <c r="T148" s="1090">
        <v>406331.35022146674</v>
      </c>
      <c r="U148" s="1090">
        <v>2075581.5364714423</v>
      </c>
      <c r="V148" s="1207"/>
      <c r="W148" s="2035"/>
      <c r="X148" s="785"/>
      <c r="Y148" s="712"/>
      <c r="Z148" s="712"/>
      <c r="AA148" s="712"/>
      <c r="AB148" s="712"/>
      <c r="AC148" s="712"/>
      <c r="AD148" s="712"/>
      <c r="AE148" s="712"/>
      <c r="AF148" s="712"/>
      <c r="AG148" s="712"/>
      <c r="AH148" s="712"/>
      <c r="AI148" s="712"/>
      <c r="AJ148" s="712"/>
      <c r="AK148" s="712"/>
      <c r="AL148" s="712"/>
      <c r="AM148" s="712"/>
      <c r="AN148" s="712"/>
      <c r="AO148" s="712"/>
      <c r="AP148" s="712"/>
      <c r="AQ148" s="712"/>
      <c r="AR148" s="712"/>
      <c r="AS148" s="2036"/>
      <c r="AT148" s="2035"/>
      <c r="AU148" s="785"/>
      <c r="AV148" s="712"/>
      <c r="AW148" s="712"/>
      <c r="AX148" s="712"/>
      <c r="AY148" s="712"/>
      <c r="AZ148" s="712"/>
      <c r="BA148" s="712"/>
      <c r="BB148" s="712"/>
      <c r="BC148" s="712"/>
      <c r="BD148" s="712"/>
      <c r="BE148" s="712"/>
      <c r="BF148" s="712"/>
      <c r="BG148" s="712"/>
      <c r="BH148" s="712"/>
      <c r="BI148" s="712"/>
      <c r="BJ148" s="712"/>
      <c r="BK148" s="712"/>
      <c r="BL148" s="712"/>
      <c r="BM148" s="712"/>
      <c r="BN148" s="712"/>
      <c r="BO148" s="712"/>
      <c r="BP148" s="2036"/>
      <c r="BQ148" s="2035"/>
      <c r="BR148" s="785"/>
      <c r="BS148" s="712"/>
      <c r="BT148" s="712"/>
      <c r="BU148" s="712"/>
      <c r="BV148" s="712"/>
      <c r="BW148" s="712"/>
      <c r="BX148" s="712"/>
      <c r="BY148" s="712"/>
      <c r="BZ148" s="712"/>
      <c r="CA148" s="712"/>
      <c r="CB148" s="712"/>
      <c r="CC148" s="712"/>
      <c r="CD148" s="712"/>
      <c r="CE148" s="712"/>
      <c r="CF148" s="712"/>
      <c r="CG148" s="712"/>
      <c r="CH148" s="712"/>
      <c r="CI148" s="712"/>
      <c r="CJ148" s="712"/>
      <c r="CK148" s="712"/>
      <c r="CL148" s="712"/>
      <c r="CM148" s="2036"/>
      <c r="CN148" s="2035"/>
      <c r="CO148" s="785"/>
      <c r="CP148" s="712"/>
      <c r="CQ148" s="712"/>
      <c r="CR148" s="712"/>
      <c r="CS148" s="712"/>
      <c r="CT148" s="712"/>
      <c r="CU148" s="712"/>
      <c r="CV148" s="712"/>
      <c r="CW148" s="712"/>
      <c r="CX148" s="712"/>
      <c r="CY148" s="712"/>
      <c r="CZ148" s="712"/>
      <c r="DA148" s="712"/>
      <c r="DB148" s="712"/>
      <c r="DC148" s="712"/>
      <c r="DD148" s="712"/>
      <c r="DE148" s="712"/>
      <c r="DF148" s="712"/>
      <c r="DG148" s="712"/>
      <c r="DH148" s="712"/>
      <c r="DI148" s="712"/>
      <c r="DJ148" s="2036"/>
      <c r="DK148" s="2035"/>
      <c r="DL148" s="785"/>
      <c r="DM148" s="712"/>
      <c r="DN148" s="712"/>
      <c r="DO148" s="712"/>
      <c r="DP148" s="712"/>
      <c r="DQ148" s="712"/>
      <c r="DR148" s="712"/>
      <c r="DS148" s="712"/>
      <c r="DT148" s="712"/>
      <c r="DU148" s="712"/>
      <c r="DV148" s="712"/>
      <c r="DW148" s="712"/>
      <c r="DX148" s="712"/>
      <c r="DY148" s="712"/>
      <c r="DZ148" s="712"/>
      <c r="EA148" s="712"/>
      <c r="EB148" s="712"/>
      <c r="EC148" s="712"/>
      <c r="ED148" s="712"/>
      <c r="EE148" s="712"/>
      <c r="EF148" s="712"/>
      <c r="EG148" s="2036"/>
      <c r="EH148" s="2035"/>
      <c r="EI148" s="785"/>
      <c r="EJ148" s="712"/>
      <c r="EK148" s="712"/>
      <c r="EL148" s="712"/>
      <c r="EM148" s="712"/>
      <c r="EN148" s="712"/>
      <c r="EO148" s="712"/>
      <c r="EP148" s="712"/>
      <c r="EQ148" s="712"/>
      <c r="ER148" s="712"/>
      <c r="ES148" s="712"/>
      <c r="ET148" s="712"/>
      <c r="EU148" s="712"/>
      <c r="EV148" s="712"/>
      <c r="EW148" s="712"/>
      <c r="EX148" s="712"/>
      <c r="EY148" s="712"/>
      <c r="EZ148" s="712"/>
      <c r="FA148" s="712"/>
      <c r="FB148" s="712"/>
      <c r="FC148" s="712"/>
      <c r="FD148" s="2036"/>
      <c r="FE148" s="2035"/>
      <c r="FF148" s="785"/>
      <c r="FG148" s="712"/>
      <c r="FH148" s="712"/>
      <c r="FI148" s="712"/>
      <c r="FJ148" s="712"/>
      <c r="FK148" s="712"/>
      <c r="FL148" s="712"/>
      <c r="FM148" s="712"/>
      <c r="FN148" s="712"/>
      <c r="FO148" s="712"/>
      <c r="FP148" s="712"/>
      <c r="FQ148" s="712"/>
      <c r="FR148" s="712"/>
      <c r="FS148" s="712"/>
      <c r="FT148" s="712"/>
      <c r="FU148" s="712"/>
      <c r="FV148" s="712"/>
      <c r="FW148" s="712"/>
      <c r="FX148" s="712"/>
      <c r="FY148" s="712"/>
      <c r="FZ148" s="712"/>
      <c r="GA148" s="2036"/>
      <c r="GB148" s="2035"/>
      <c r="GC148" s="785"/>
      <c r="GD148" s="712"/>
      <c r="GE148" s="712"/>
      <c r="GF148" s="712"/>
      <c r="GG148" s="712"/>
      <c r="GH148" s="712"/>
      <c r="GI148" s="712"/>
      <c r="GJ148" s="712"/>
      <c r="GK148" s="712"/>
      <c r="GL148" s="712"/>
      <c r="GM148" s="712"/>
      <c r="GN148" s="712"/>
      <c r="GO148" s="712"/>
      <c r="GP148" s="712"/>
      <c r="GQ148" s="712"/>
      <c r="GR148" s="712"/>
      <c r="GS148" s="712"/>
      <c r="GT148" s="712"/>
      <c r="GU148" s="712"/>
      <c r="GV148" s="712"/>
      <c r="GW148" s="712"/>
      <c r="GX148" s="2036"/>
      <c r="GY148" s="2035"/>
      <c r="GZ148" s="785"/>
      <c r="HA148" s="712"/>
      <c r="HB148" s="712"/>
      <c r="HC148" s="712"/>
      <c r="HD148" s="712"/>
      <c r="HE148" s="712"/>
      <c r="HF148" s="712"/>
      <c r="HG148" s="712"/>
      <c r="HH148" s="712"/>
      <c r="HI148" s="712"/>
      <c r="HJ148" s="712"/>
      <c r="HK148" s="712"/>
      <c r="HL148" s="712"/>
      <c r="HM148" s="712"/>
      <c r="HN148" s="712"/>
      <c r="HO148" s="712"/>
      <c r="HP148" s="712"/>
      <c r="HQ148" s="712"/>
      <c r="HR148" s="712"/>
      <c r="HS148" s="712"/>
      <c r="HT148" s="712"/>
      <c r="HU148" s="2036"/>
      <c r="HV148" s="2035"/>
      <c r="HW148" s="785"/>
      <c r="HX148" s="712"/>
      <c r="HY148" s="712"/>
      <c r="HZ148" s="712"/>
      <c r="IA148" s="712"/>
      <c r="IB148" s="712"/>
      <c r="IC148" s="712"/>
      <c r="ID148" s="712"/>
      <c r="IE148" s="712"/>
      <c r="IF148" s="712"/>
      <c r="IG148" s="712"/>
      <c r="IH148" s="712"/>
      <c r="II148" s="712"/>
      <c r="IJ148" s="712"/>
      <c r="IK148" s="712"/>
      <c r="IL148" s="712"/>
      <c r="IM148" s="712"/>
      <c r="IN148" s="712"/>
      <c r="IO148" s="712"/>
      <c r="IP148" s="712"/>
      <c r="IQ148" s="712"/>
      <c r="IR148" s="2036"/>
      <c r="IS148" s="2035"/>
      <c r="IT148" s="785"/>
    </row>
    <row r="149" spans="1:254" ht="12.75" customHeight="1" x14ac:dyDescent="0.2">
      <c r="A149" s="2027"/>
      <c r="B149" s="2032" t="s">
        <v>70</v>
      </c>
      <c r="C149" s="1206" t="s">
        <v>3988</v>
      </c>
      <c r="D149" s="366">
        <v>28969.310264216118</v>
      </c>
      <c r="E149" s="366">
        <v>29190.356769271231</v>
      </c>
      <c r="F149" s="366">
        <v>0</v>
      </c>
      <c r="G149" s="366">
        <v>1003.1666605688824</v>
      </c>
      <c r="H149" s="366">
        <v>0</v>
      </c>
      <c r="I149" s="366">
        <v>4</v>
      </c>
      <c r="J149" s="366">
        <v>0</v>
      </c>
      <c r="K149" s="366">
        <v>0</v>
      </c>
      <c r="L149" s="366">
        <v>3940.0694405302579</v>
      </c>
      <c r="M149" s="366">
        <v>6038.852589077972</v>
      </c>
      <c r="N149" s="366">
        <v>0</v>
      </c>
      <c r="O149" s="366">
        <v>0</v>
      </c>
      <c r="P149" s="366">
        <v>0</v>
      </c>
      <c r="Q149" s="366">
        <v>0</v>
      </c>
      <c r="R149" s="366">
        <v>0</v>
      </c>
      <c r="S149" s="366">
        <v>0</v>
      </c>
      <c r="T149" s="366">
        <v>8169.2908970250464</v>
      </c>
      <c r="U149" s="366">
        <v>77315.046620689507</v>
      </c>
      <c r="V149" s="1207"/>
      <c r="W149" s="2034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  <c r="AN149" s="368"/>
      <c r="AO149" s="368"/>
      <c r="AP149" s="368"/>
      <c r="AQ149" s="368"/>
      <c r="AR149" s="368"/>
      <c r="AS149" s="2036"/>
      <c r="AT149" s="2034"/>
      <c r="AV149" s="368"/>
      <c r="AW149" s="368"/>
      <c r="AX149" s="368"/>
      <c r="AY149" s="368"/>
      <c r="AZ149" s="368"/>
      <c r="BA149" s="368"/>
      <c r="BB149" s="368"/>
      <c r="BC149" s="368"/>
      <c r="BD149" s="368"/>
      <c r="BE149" s="368"/>
      <c r="BF149" s="368"/>
      <c r="BG149" s="368"/>
      <c r="BH149" s="368"/>
      <c r="BI149" s="368"/>
      <c r="BJ149" s="368"/>
      <c r="BK149" s="368"/>
      <c r="BL149" s="368"/>
      <c r="BM149" s="368"/>
      <c r="BN149" s="368"/>
      <c r="BO149" s="368"/>
      <c r="BP149" s="2036"/>
      <c r="BQ149" s="2034"/>
      <c r="BS149" s="368"/>
      <c r="BT149" s="368"/>
      <c r="BU149" s="368"/>
      <c r="BV149" s="368"/>
      <c r="BW149" s="368"/>
      <c r="BX149" s="368"/>
      <c r="BY149" s="368"/>
      <c r="BZ149" s="368"/>
      <c r="CA149" s="368"/>
      <c r="CB149" s="368"/>
      <c r="CC149" s="368"/>
      <c r="CD149" s="368"/>
      <c r="CE149" s="368"/>
      <c r="CF149" s="368"/>
      <c r="CG149" s="368"/>
      <c r="CH149" s="368"/>
      <c r="CI149" s="368"/>
      <c r="CJ149" s="368"/>
      <c r="CK149" s="368"/>
      <c r="CL149" s="368"/>
      <c r="CM149" s="2036"/>
      <c r="CN149" s="2034"/>
      <c r="CP149" s="368"/>
      <c r="CQ149" s="368"/>
      <c r="CR149" s="368"/>
      <c r="CS149" s="368"/>
      <c r="CT149" s="368"/>
      <c r="CU149" s="368"/>
      <c r="CV149" s="368"/>
      <c r="CW149" s="368"/>
      <c r="CX149" s="368"/>
      <c r="CY149" s="368"/>
      <c r="CZ149" s="368"/>
      <c r="DA149" s="368"/>
      <c r="DB149" s="368"/>
      <c r="DC149" s="368"/>
      <c r="DD149" s="368"/>
      <c r="DE149" s="368"/>
      <c r="DF149" s="368"/>
      <c r="DG149" s="368"/>
      <c r="DH149" s="368"/>
      <c r="DI149" s="368"/>
      <c r="DJ149" s="2036"/>
      <c r="DK149" s="2034"/>
      <c r="DM149" s="368"/>
      <c r="DN149" s="368"/>
      <c r="DO149" s="368"/>
      <c r="DP149" s="368"/>
      <c r="DQ149" s="368"/>
      <c r="DR149" s="368"/>
      <c r="DS149" s="368"/>
      <c r="DT149" s="368"/>
      <c r="DU149" s="368"/>
      <c r="DV149" s="368"/>
      <c r="DW149" s="368"/>
      <c r="DX149" s="368"/>
      <c r="DY149" s="368"/>
      <c r="DZ149" s="368"/>
      <c r="EA149" s="368"/>
      <c r="EB149" s="368"/>
      <c r="EC149" s="368"/>
      <c r="ED149" s="368"/>
      <c r="EE149" s="368"/>
      <c r="EF149" s="368"/>
      <c r="EG149" s="2036"/>
      <c r="EH149" s="2034"/>
      <c r="EJ149" s="368"/>
      <c r="EK149" s="368"/>
      <c r="EL149" s="368"/>
      <c r="EM149" s="368"/>
      <c r="EN149" s="368"/>
      <c r="EO149" s="368"/>
      <c r="EP149" s="368"/>
      <c r="EQ149" s="368"/>
      <c r="ER149" s="368"/>
      <c r="ES149" s="368"/>
      <c r="ET149" s="368"/>
      <c r="EU149" s="368"/>
      <c r="EV149" s="368"/>
      <c r="EW149" s="368"/>
      <c r="EX149" s="368"/>
      <c r="EY149" s="368"/>
      <c r="EZ149" s="368"/>
      <c r="FA149" s="368"/>
      <c r="FB149" s="368"/>
      <c r="FC149" s="368"/>
      <c r="FD149" s="2036"/>
      <c r="FE149" s="2034"/>
      <c r="FG149" s="368"/>
      <c r="FH149" s="368"/>
      <c r="FI149" s="368"/>
      <c r="FJ149" s="368"/>
      <c r="FK149" s="368"/>
      <c r="FL149" s="368"/>
      <c r="FM149" s="368"/>
      <c r="FN149" s="368"/>
      <c r="FO149" s="368"/>
      <c r="FP149" s="368"/>
      <c r="FQ149" s="368"/>
      <c r="FR149" s="368"/>
      <c r="FS149" s="368"/>
      <c r="FT149" s="368"/>
      <c r="FU149" s="368"/>
      <c r="FV149" s="368"/>
      <c r="FW149" s="368"/>
      <c r="FX149" s="368"/>
      <c r="FY149" s="368"/>
      <c r="FZ149" s="368"/>
      <c r="GA149" s="2036"/>
      <c r="GB149" s="2034"/>
      <c r="GD149" s="368"/>
      <c r="GE149" s="368"/>
      <c r="GF149" s="368"/>
      <c r="GG149" s="368"/>
      <c r="GH149" s="368"/>
      <c r="GI149" s="368"/>
      <c r="GJ149" s="368"/>
      <c r="GK149" s="368"/>
      <c r="GL149" s="368"/>
      <c r="GM149" s="368"/>
      <c r="GN149" s="368"/>
      <c r="GO149" s="368"/>
      <c r="GP149" s="368"/>
      <c r="GQ149" s="368"/>
      <c r="GR149" s="368"/>
      <c r="GS149" s="368"/>
      <c r="GT149" s="368"/>
      <c r="GU149" s="368"/>
      <c r="GV149" s="368"/>
      <c r="GW149" s="368"/>
      <c r="GX149" s="2036"/>
      <c r="GY149" s="2034"/>
      <c r="HA149" s="368"/>
      <c r="HB149" s="368"/>
      <c r="HC149" s="368"/>
      <c r="HD149" s="368"/>
      <c r="HE149" s="368"/>
      <c r="HF149" s="368"/>
      <c r="HG149" s="368"/>
      <c r="HH149" s="368"/>
      <c r="HI149" s="368"/>
      <c r="HJ149" s="368"/>
      <c r="HK149" s="368"/>
      <c r="HL149" s="368"/>
      <c r="HM149" s="368"/>
      <c r="HN149" s="368"/>
      <c r="HO149" s="368"/>
      <c r="HP149" s="368"/>
      <c r="HQ149" s="368"/>
      <c r="HR149" s="368"/>
      <c r="HS149" s="368"/>
      <c r="HT149" s="368"/>
      <c r="HU149" s="2036"/>
      <c r="HV149" s="2034"/>
      <c r="HX149" s="368"/>
      <c r="HY149" s="368"/>
      <c r="HZ149" s="368"/>
      <c r="IA149" s="368"/>
      <c r="IB149" s="368"/>
      <c r="IC149" s="368"/>
      <c r="ID149" s="368"/>
      <c r="IE149" s="368"/>
      <c r="IF149" s="368"/>
      <c r="IG149" s="368"/>
      <c r="IH149" s="368"/>
      <c r="II149" s="368"/>
      <c r="IJ149" s="368"/>
      <c r="IK149" s="368"/>
      <c r="IL149" s="368"/>
      <c r="IM149" s="368"/>
      <c r="IN149" s="368"/>
      <c r="IO149" s="368"/>
      <c r="IP149" s="368"/>
      <c r="IQ149" s="368"/>
      <c r="IR149" s="2036"/>
      <c r="IS149" s="2034"/>
    </row>
    <row r="150" spans="1:254" x14ac:dyDescent="0.2">
      <c r="A150" s="2027"/>
      <c r="B150" s="2030"/>
      <c r="C150" s="1206" t="s">
        <v>3989</v>
      </c>
      <c r="D150" s="366">
        <v>285833.75878945936</v>
      </c>
      <c r="E150" s="366">
        <v>101775.00116504487</v>
      </c>
      <c r="F150" s="366">
        <v>5309.7044869068613</v>
      </c>
      <c r="G150" s="366">
        <v>59504.980187338071</v>
      </c>
      <c r="H150" s="366">
        <v>0</v>
      </c>
      <c r="I150" s="366">
        <v>181</v>
      </c>
      <c r="J150" s="366">
        <v>0</v>
      </c>
      <c r="K150" s="366">
        <v>0</v>
      </c>
      <c r="L150" s="366">
        <v>50490.85260573314</v>
      </c>
      <c r="M150" s="366">
        <v>59426.386125764526</v>
      </c>
      <c r="N150" s="366">
        <v>0</v>
      </c>
      <c r="O150" s="366">
        <v>0</v>
      </c>
      <c r="P150" s="366">
        <v>0</v>
      </c>
      <c r="Q150" s="366">
        <v>0</v>
      </c>
      <c r="R150" s="366">
        <v>0</v>
      </c>
      <c r="S150" s="366">
        <v>0</v>
      </c>
      <c r="T150" s="366">
        <v>175855.98934647735</v>
      </c>
      <c r="U150" s="366">
        <v>738377.67270672414</v>
      </c>
      <c r="V150" s="1207"/>
      <c r="W150" s="2035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/>
      <c r="AM150" s="368"/>
      <c r="AN150" s="368"/>
      <c r="AO150" s="368"/>
      <c r="AP150" s="368"/>
      <c r="AQ150" s="368"/>
      <c r="AR150" s="368"/>
      <c r="AS150" s="2036"/>
      <c r="AT150" s="2035"/>
      <c r="AV150" s="368"/>
      <c r="AW150" s="368"/>
      <c r="AX150" s="368"/>
      <c r="AY150" s="368"/>
      <c r="AZ150" s="368"/>
      <c r="BA150" s="368"/>
      <c r="BB150" s="368"/>
      <c r="BC150" s="368"/>
      <c r="BD150" s="368"/>
      <c r="BE150" s="368"/>
      <c r="BF150" s="368"/>
      <c r="BG150" s="368"/>
      <c r="BH150" s="368"/>
      <c r="BI150" s="368"/>
      <c r="BJ150" s="368"/>
      <c r="BK150" s="368"/>
      <c r="BL150" s="368"/>
      <c r="BM150" s="368"/>
      <c r="BN150" s="368"/>
      <c r="BO150" s="368"/>
      <c r="BP150" s="2036"/>
      <c r="BQ150" s="2035"/>
      <c r="BS150" s="368"/>
      <c r="BT150" s="368"/>
      <c r="BU150" s="368"/>
      <c r="BV150" s="368"/>
      <c r="BW150" s="368"/>
      <c r="BX150" s="368"/>
      <c r="BY150" s="368"/>
      <c r="BZ150" s="368"/>
      <c r="CA150" s="368"/>
      <c r="CB150" s="368"/>
      <c r="CC150" s="368"/>
      <c r="CD150" s="368"/>
      <c r="CE150" s="368"/>
      <c r="CF150" s="368"/>
      <c r="CG150" s="368"/>
      <c r="CH150" s="368"/>
      <c r="CI150" s="368"/>
      <c r="CJ150" s="368"/>
      <c r="CK150" s="368"/>
      <c r="CL150" s="368"/>
      <c r="CM150" s="2036"/>
      <c r="CN150" s="2035"/>
      <c r="CP150" s="368"/>
      <c r="CQ150" s="368"/>
      <c r="CR150" s="368"/>
      <c r="CS150" s="368"/>
      <c r="CT150" s="368"/>
      <c r="CU150" s="368"/>
      <c r="CV150" s="368"/>
      <c r="CW150" s="368"/>
      <c r="CX150" s="368"/>
      <c r="CY150" s="368"/>
      <c r="CZ150" s="368"/>
      <c r="DA150" s="368"/>
      <c r="DB150" s="368"/>
      <c r="DC150" s="368"/>
      <c r="DD150" s="368"/>
      <c r="DE150" s="368"/>
      <c r="DF150" s="368"/>
      <c r="DG150" s="368"/>
      <c r="DH150" s="368"/>
      <c r="DI150" s="368"/>
      <c r="DJ150" s="2036"/>
      <c r="DK150" s="2035"/>
      <c r="DM150" s="368"/>
      <c r="DN150" s="368"/>
      <c r="DO150" s="368"/>
      <c r="DP150" s="368"/>
      <c r="DQ150" s="368"/>
      <c r="DR150" s="368"/>
      <c r="DS150" s="368"/>
      <c r="DT150" s="368"/>
      <c r="DU150" s="368"/>
      <c r="DV150" s="368"/>
      <c r="DW150" s="368"/>
      <c r="DX150" s="368"/>
      <c r="DY150" s="368"/>
      <c r="DZ150" s="368"/>
      <c r="EA150" s="368"/>
      <c r="EB150" s="368"/>
      <c r="EC150" s="368"/>
      <c r="ED150" s="368"/>
      <c r="EE150" s="368"/>
      <c r="EF150" s="368"/>
      <c r="EG150" s="2036"/>
      <c r="EH150" s="2035"/>
      <c r="EJ150" s="368"/>
      <c r="EK150" s="368"/>
      <c r="EL150" s="368"/>
      <c r="EM150" s="368"/>
      <c r="EN150" s="368"/>
      <c r="EO150" s="368"/>
      <c r="EP150" s="368"/>
      <c r="EQ150" s="368"/>
      <c r="ER150" s="368"/>
      <c r="ES150" s="368"/>
      <c r="ET150" s="368"/>
      <c r="EU150" s="368"/>
      <c r="EV150" s="368"/>
      <c r="EW150" s="368"/>
      <c r="EX150" s="368"/>
      <c r="EY150" s="368"/>
      <c r="EZ150" s="368"/>
      <c r="FA150" s="368"/>
      <c r="FB150" s="368"/>
      <c r="FC150" s="368"/>
      <c r="FD150" s="2036"/>
      <c r="FE150" s="2035"/>
      <c r="FG150" s="368"/>
      <c r="FH150" s="368"/>
      <c r="FI150" s="368"/>
      <c r="FJ150" s="368"/>
      <c r="FK150" s="368"/>
      <c r="FL150" s="368"/>
      <c r="FM150" s="368"/>
      <c r="FN150" s="368"/>
      <c r="FO150" s="368"/>
      <c r="FP150" s="368"/>
      <c r="FQ150" s="368"/>
      <c r="FR150" s="368"/>
      <c r="FS150" s="368"/>
      <c r="FT150" s="368"/>
      <c r="FU150" s="368"/>
      <c r="FV150" s="368"/>
      <c r="FW150" s="368"/>
      <c r="FX150" s="368"/>
      <c r="FY150" s="368"/>
      <c r="FZ150" s="368"/>
      <c r="GA150" s="2036"/>
      <c r="GB150" s="2035"/>
      <c r="GD150" s="368"/>
      <c r="GE150" s="368"/>
      <c r="GF150" s="368"/>
      <c r="GG150" s="368"/>
      <c r="GH150" s="368"/>
      <c r="GI150" s="368"/>
      <c r="GJ150" s="368"/>
      <c r="GK150" s="368"/>
      <c r="GL150" s="368"/>
      <c r="GM150" s="368"/>
      <c r="GN150" s="368"/>
      <c r="GO150" s="368"/>
      <c r="GP150" s="368"/>
      <c r="GQ150" s="368"/>
      <c r="GR150" s="368"/>
      <c r="GS150" s="368"/>
      <c r="GT150" s="368"/>
      <c r="GU150" s="368"/>
      <c r="GV150" s="368"/>
      <c r="GW150" s="368"/>
      <c r="GX150" s="2036"/>
      <c r="GY150" s="2035"/>
      <c r="HA150" s="368"/>
      <c r="HB150" s="368"/>
      <c r="HC150" s="368"/>
      <c r="HD150" s="368"/>
      <c r="HE150" s="368"/>
      <c r="HF150" s="368"/>
      <c r="HG150" s="368"/>
      <c r="HH150" s="368"/>
      <c r="HI150" s="368"/>
      <c r="HJ150" s="368"/>
      <c r="HK150" s="368"/>
      <c r="HL150" s="368"/>
      <c r="HM150" s="368"/>
      <c r="HN150" s="368"/>
      <c r="HO150" s="368"/>
      <c r="HP150" s="368"/>
      <c r="HQ150" s="368"/>
      <c r="HR150" s="368"/>
      <c r="HS150" s="368"/>
      <c r="HT150" s="368"/>
      <c r="HU150" s="2036"/>
      <c r="HV150" s="2035"/>
      <c r="HX150" s="368"/>
      <c r="HY150" s="368"/>
      <c r="HZ150" s="368"/>
      <c r="IA150" s="368"/>
      <c r="IB150" s="368"/>
      <c r="IC150" s="368"/>
      <c r="ID150" s="368"/>
      <c r="IE150" s="368"/>
      <c r="IF150" s="368"/>
      <c r="IG150" s="368"/>
      <c r="IH150" s="368"/>
      <c r="II150" s="368"/>
      <c r="IJ150" s="368"/>
      <c r="IK150" s="368"/>
      <c r="IL150" s="368"/>
      <c r="IM150" s="368"/>
      <c r="IN150" s="368"/>
      <c r="IO150" s="368"/>
      <c r="IP150" s="368"/>
      <c r="IQ150" s="368"/>
      <c r="IR150" s="2036"/>
      <c r="IS150" s="2035"/>
    </row>
    <row r="151" spans="1:254" x14ac:dyDescent="0.2">
      <c r="A151" s="2027"/>
      <c r="B151" s="2030"/>
      <c r="C151" s="1817" t="s">
        <v>3990</v>
      </c>
      <c r="D151" s="366">
        <v>345912.01318707078</v>
      </c>
      <c r="E151" s="366">
        <v>109792.55863413897</v>
      </c>
      <c r="F151" s="366">
        <v>9017.3354136346752</v>
      </c>
      <c r="G151" s="366">
        <v>60465.987662192732</v>
      </c>
      <c r="H151" s="366">
        <v>0</v>
      </c>
      <c r="I151" s="366">
        <v>355</v>
      </c>
      <c r="J151" s="366">
        <v>0</v>
      </c>
      <c r="K151" s="366">
        <v>0</v>
      </c>
      <c r="L151" s="366">
        <v>73264.552831811918</v>
      </c>
      <c r="M151" s="366">
        <v>66578.711121995468</v>
      </c>
      <c r="N151" s="366">
        <v>0</v>
      </c>
      <c r="O151" s="366">
        <v>0</v>
      </c>
      <c r="P151" s="366">
        <v>0</v>
      </c>
      <c r="Q151" s="366">
        <v>0</v>
      </c>
      <c r="R151" s="366">
        <v>0</v>
      </c>
      <c r="S151" s="366">
        <v>0</v>
      </c>
      <c r="T151" s="366">
        <v>197919.49701984585</v>
      </c>
      <c r="U151" s="366">
        <v>863305.65587069048</v>
      </c>
      <c r="V151" s="1207"/>
      <c r="W151" s="2035"/>
      <c r="X151" s="1091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  <c r="AI151" s="368"/>
      <c r="AJ151" s="368"/>
      <c r="AK151" s="368"/>
      <c r="AL151" s="368"/>
      <c r="AM151" s="368"/>
      <c r="AN151" s="368"/>
      <c r="AO151" s="368"/>
      <c r="AP151" s="368"/>
      <c r="AQ151" s="368"/>
      <c r="AR151" s="368"/>
      <c r="AS151" s="2036"/>
      <c r="AT151" s="2035"/>
      <c r="AU151" s="1091"/>
      <c r="AV151" s="368"/>
      <c r="AW151" s="368"/>
      <c r="AX151" s="368"/>
      <c r="AY151" s="368"/>
      <c r="AZ151" s="368"/>
      <c r="BA151" s="368"/>
      <c r="BB151" s="368"/>
      <c r="BC151" s="368"/>
      <c r="BD151" s="368"/>
      <c r="BE151" s="368"/>
      <c r="BF151" s="368"/>
      <c r="BG151" s="368"/>
      <c r="BH151" s="368"/>
      <c r="BI151" s="368"/>
      <c r="BJ151" s="368"/>
      <c r="BK151" s="368"/>
      <c r="BL151" s="368"/>
      <c r="BM151" s="368"/>
      <c r="BN151" s="368"/>
      <c r="BO151" s="368"/>
      <c r="BP151" s="2036"/>
      <c r="BQ151" s="2035"/>
      <c r="BR151" s="1091"/>
      <c r="BS151" s="368"/>
      <c r="BT151" s="368"/>
      <c r="BU151" s="368"/>
      <c r="BV151" s="368"/>
      <c r="BW151" s="368"/>
      <c r="BX151" s="368"/>
      <c r="BY151" s="368"/>
      <c r="BZ151" s="368"/>
      <c r="CA151" s="368"/>
      <c r="CB151" s="368"/>
      <c r="CC151" s="368"/>
      <c r="CD151" s="368"/>
      <c r="CE151" s="368"/>
      <c r="CF151" s="368"/>
      <c r="CG151" s="368"/>
      <c r="CH151" s="368"/>
      <c r="CI151" s="368"/>
      <c r="CJ151" s="368"/>
      <c r="CK151" s="368"/>
      <c r="CL151" s="368"/>
      <c r="CM151" s="2036"/>
      <c r="CN151" s="2035"/>
      <c r="CO151" s="1091"/>
      <c r="CP151" s="368"/>
      <c r="CQ151" s="368"/>
      <c r="CR151" s="368"/>
      <c r="CS151" s="368"/>
      <c r="CT151" s="368"/>
      <c r="CU151" s="368"/>
      <c r="CV151" s="368"/>
      <c r="CW151" s="368"/>
      <c r="CX151" s="368"/>
      <c r="CY151" s="368"/>
      <c r="CZ151" s="368"/>
      <c r="DA151" s="368"/>
      <c r="DB151" s="368"/>
      <c r="DC151" s="368"/>
      <c r="DD151" s="368"/>
      <c r="DE151" s="368"/>
      <c r="DF151" s="368"/>
      <c r="DG151" s="368"/>
      <c r="DH151" s="368"/>
      <c r="DI151" s="368"/>
      <c r="DJ151" s="2036"/>
      <c r="DK151" s="2035"/>
      <c r="DL151" s="1091"/>
      <c r="DM151" s="368"/>
      <c r="DN151" s="368"/>
      <c r="DO151" s="368"/>
      <c r="DP151" s="368"/>
      <c r="DQ151" s="368"/>
      <c r="DR151" s="368"/>
      <c r="DS151" s="368"/>
      <c r="DT151" s="368"/>
      <c r="DU151" s="368"/>
      <c r="DV151" s="368"/>
      <c r="DW151" s="368"/>
      <c r="DX151" s="368"/>
      <c r="DY151" s="368"/>
      <c r="DZ151" s="368"/>
      <c r="EA151" s="368"/>
      <c r="EB151" s="368"/>
      <c r="EC151" s="368"/>
      <c r="ED151" s="368"/>
      <c r="EE151" s="368"/>
      <c r="EF151" s="368"/>
      <c r="EG151" s="2036"/>
      <c r="EH151" s="2035"/>
      <c r="EI151" s="1091"/>
      <c r="EJ151" s="368"/>
      <c r="EK151" s="368"/>
      <c r="EL151" s="368"/>
      <c r="EM151" s="368"/>
      <c r="EN151" s="368"/>
      <c r="EO151" s="368"/>
      <c r="EP151" s="368"/>
      <c r="EQ151" s="368"/>
      <c r="ER151" s="368"/>
      <c r="ES151" s="368"/>
      <c r="ET151" s="368"/>
      <c r="EU151" s="368"/>
      <c r="EV151" s="368"/>
      <c r="EW151" s="368"/>
      <c r="EX151" s="368"/>
      <c r="EY151" s="368"/>
      <c r="EZ151" s="368"/>
      <c r="FA151" s="368"/>
      <c r="FB151" s="368"/>
      <c r="FC151" s="368"/>
      <c r="FD151" s="2036"/>
      <c r="FE151" s="2035"/>
      <c r="FF151" s="1091"/>
      <c r="FG151" s="368"/>
      <c r="FH151" s="368"/>
      <c r="FI151" s="368"/>
      <c r="FJ151" s="368"/>
      <c r="FK151" s="368"/>
      <c r="FL151" s="368"/>
      <c r="FM151" s="368"/>
      <c r="FN151" s="368"/>
      <c r="FO151" s="368"/>
      <c r="FP151" s="368"/>
      <c r="FQ151" s="368"/>
      <c r="FR151" s="368"/>
      <c r="FS151" s="368"/>
      <c r="FT151" s="368"/>
      <c r="FU151" s="368"/>
      <c r="FV151" s="368"/>
      <c r="FW151" s="368"/>
      <c r="FX151" s="368"/>
      <c r="FY151" s="368"/>
      <c r="FZ151" s="368"/>
      <c r="GA151" s="2036"/>
      <c r="GB151" s="2035"/>
      <c r="GC151" s="1091"/>
      <c r="GD151" s="368"/>
      <c r="GE151" s="368"/>
      <c r="GF151" s="368"/>
      <c r="GG151" s="368"/>
      <c r="GH151" s="368"/>
      <c r="GI151" s="368"/>
      <c r="GJ151" s="368"/>
      <c r="GK151" s="368"/>
      <c r="GL151" s="368"/>
      <c r="GM151" s="368"/>
      <c r="GN151" s="368"/>
      <c r="GO151" s="368"/>
      <c r="GP151" s="368"/>
      <c r="GQ151" s="368"/>
      <c r="GR151" s="368"/>
      <c r="GS151" s="368"/>
      <c r="GT151" s="368"/>
      <c r="GU151" s="368"/>
      <c r="GV151" s="368"/>
      <c r="GW151" s="368"/>
      <c r="GX151" s="2036"/>
      <c r="GY151" s="2035"/>
      <c r="GZ151" s="1091"/>
      <c r="HA151" s="368"/>
      <c r="HB151" s="368"/>
      <c r="HC151" s="368"/>
      <c r="HD151" s="368"/>
      <c r="HE151" s="368"/>
      <c r="HF151" s="368"/>
      <c r="HG151" s="368"/>
      <c r="HH151" s="368"/>
      <c r="HI151" s="368"/>
      <c r="HJ151" s="368"/>
      <c r="HK151" s="368"/>
      <c r="HL151" s="368"/>
      <c r="HM151" s="368"/>
      <c r="HN151" s="368"/>
      <c r="HO151" s="368"/>
      <c r="HP151" s="368"/>
      <c r="HQ151" s="368"/>
      <c r="HR151" s="368"/>
      <c r="HS151" s="368"/>
      <c r="HT151" s="368"/>
      <c r="HU151" s="2036"/>
      <c r="HV151" s="2035"/>
      <c r="HW151" s="1091"/>
      <c r="HX151" s="368"/>
      <c r="HY151" s="368"/>
      <c r="HZ151" s="368"/>
      <c r="IA151" s="368"/>
      <c r="IB151" s="368"/>
      <c r="IC151" s="368"/>
      <c r="ID151" s="368"/>
      <c r="IE151" s="368"/>
      <c r="IF151" s="368"/>
      <c r="IG151" s="368"/>
      <c r="IH151" s="368"/>
      <c r="II151" s="368"/>
      <c r="IJ151" s="368"/>
      <c r="IK151" s="368"/>
      <c r="IL151" s="368"/>
      <c r="IM151" s="368"/>
      <c r="IN151" s="368"/>
      <c r="IO151" s="368"/>
      <c r="IP151" s="368"/>
      <c r="IQ151" s="368"/>
      <c r="IR151" s="2036"/>
      <c r="IS151" s="2035"/>
      <c r="IT151" s="1091"/>
    </row>
    <row r="152" spans="1:254" x14ac:dyDescent="0.2">
      <c r="A152" s="2027"/>
      <c r="B152" s="2030"/>
      <c r="C152" s="1206" t="s">
        <v>71</v>
      </c>
      <c r="D152" s="366">
        <v>142683.54278966802</v>
      </c>
      <c r="E152" s="366">
        <v>48658.278775760155</v>
      </c>
      <c r="F152" s="366">
        <v>5183.1686056715826</v>
      </c>
      <c r="G152" s="366">
        <v>5047.5170554233928</v>
      </c>
      <c r="H152" s="366">
        <v>0</v>
      </c>
      <c r="I152" s="366">
        <v>228</v>
      </c>
      <c r="J152" s="366">
        <v>0</v>
      </c>
      <c r="K152" s="366">
        <v>0</v>
      </c>
      <c r="L152" s="366">
        <v>52685.1214404313</v>
      </c>
      <c r="M152" s="366">
        <v>40773.326072373631</v>
      </c>
      <c r="N152" s="366">
        <v>0</v>
      </c>
      <c r="O152" s="366">
        <v>0</v>
      </c>
      <c r="P152" s="366">
        <v>0</v>
      </c>
      <c r="Q152" s="366">
        <v>0</v>
      </c>
      <c r="R152" s="366">
        <v>0</v>
      </c>
      <c r="S152" s="366">
        <v>0</v>
      </c>
      <c r="T152" s="366">
        <v>23881.251391912949</v>
      </c>
      <c r="U152" s="366">
        <v>319140.20613124105</v>
      </c>
      <c r="V152" s="1207"/>
      <c r="W152" s="2035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2036"/>
      <c r="AT152" s="2035"/>
      <c r="AV152" s="368"/>
      <c r="AW152" s="368"/>
      <c r="AX152" s="368"/>
      <c r="AY152" s="368"/>
      <c r="AZ152" s="368"/>
      <c r="BA152" s="368"/>
      <c r="BB152" s="368"/>
      <c r="BC152" s="368"/>
      <c r="BD152" s="368"/>
      <c r="BE152" s="368"/>
      <c r="BF152" s="368"/>
      <c r="BG152" s="368"/>
      <c r="BH152" s="368"/>
      <c r="BI152" s="368"/>
      <c r="BJ152" s="368"/>
      <c r="BK152" s="368"/>
      <c r="BL152" s="368"/>
      <c r="BM152" s="368"/>
      <c r="BN152" s="368"/>
      <c r="BO152" s="368"/>
      <c r="BP152" s="2036"/>
      <c r="BQ152" s="2035"/>
      <c r="BS152" s="368"/>
      <c r="BT152" s="368"/>
      <c r="BU152" s="368"/>
      <c r="BV152" s="368"/>
      <c r="BW152" s="368"/>
      <c r="BX152" s="368"/>
      <c r="BY152" s="368"/>
      <c r="BZ152" s="368"/>
      <c r="CA152" s="368"/>
      <c r="CB152" s="368"/>
      <c r="CC152" s="368"/>
      <c r="CD152" s="368"/>
      <c r="CE152" s="368"/>
      <c r="CF152" s="368"/>
      <c r="CG152" s="368"/>
      <c r="CH152" s="368"/>
      <c r="CI152" s="368"/>
      <c r="CJ152" s="368"/>
      <c r="CK152" s="368"/>
      <c r="CL152" s="368"/>
      <c r="CM152" s="2036"/>
      <c r="CN152" s="2035"/>
      <c r="CP152" s="368"/>
      <c r="CQ152" s="368"/>
      <c r="CR152" s="368"/>
      <c r="CS152" s="368"/>
      <c r="CT152" s="368"/>
      <c r="CU152" s="368"/>
      <c r="CV152" s="368"/>
      <c r="CW152" s="368"/>
      <c r="CX152" s="368"/>
      <c r="CY152" s="368"/>
      <c r="CZ152" s="368"/>
      <c r="DA152" s="368"/>
      <c r="DB152" s="368"/>
      <c r="DC152" s="368"/>
      <c r="DD152" s="368"/>
      <c r="DE152" s="368"/>
      <c r="DF152" s="368"/>
      <c r="DG152" s="368"/>
      <c r="DH152" s="368"/>
      <c r="DI152" s="368"/>
      <c r="DJ152" s="2036"/>
      <c r="DK152" s="2035"/>
      <c r="DM152" s="368"/>
      <c r="DN152" s="368"/>
      <c r="DO152" s="368"/>
      <c r="DP152" s="368"/>
      <c r="DQ152" s="368"/>
      <c r="DR152" s="368"/>
      <c r="DS152" s="368"/>
      <c r="DT152" s="368"/>
      <c r="DU152" s="368"/>
      <c r="DV152" s="368"/>
      <c r="DW152" s="368"/>
      <c r="DX152" s="368"/>
      <c r="DY152" s="368"/>
      <c r="DZ152" s="368"/>
      <c r="EA152" s="368"/>
      <c r="EB152" s="368"/>
      <c r="EC152" s="368"/>
      <c r="ED152" s="368"/>
      <c r="EE152" s="368"/>
      <c r="EF152" s="368"/>
      <c r="EG152" s="2036"/>
      <c r="EH152" s="2035"/>
      <c r="EJ152" s="368"/>
      <c r="EK152" s="368"/>
      <c r="EL152" s="368"/>
      <c r="EM152" s="368"/>
      <c r="EN152" s="368"/>
      <c r="EO152" s="368"/>
      <c r="EP152" s="368"/>
      <c r="EQ152" s="368"/>
      <c r="ER152" s="368"/>
      <c r="ES152" s="368"/>
      <c r="ET152" s="368"/>
      <c r="EU152" s="368"/>
      <c r="EV152" s="368"/>
      <c r="EW152" s="368"/>
      <c r="EX152" s="368"/>
      <c r="EY152" s="368"/>
      <c r="EZ152" s="368"/>
      <c r="FA152" s="368"/>
      <c r="FB152" s="368"/>
      <c r="FC152" s="368"/>
      <c r="FD152" s="2036"/>
      <c r="FE152" s="2035"/>
      <c r="FG152" s="368"/>
      <c r="FH152" s="368"/>
      <c r="FI152" s="368"/>
      <c r="FJ152" s="368"/>
      <c r="FK152" s="368"/>
      <c r="FL152" s="368"/>
      <c r="FM152" s="368"/>
      <c r="FN152" s="368"/>
      <c r="FO152" s="368"/>
      <c r="FP152" s="368"/>
      <c r="FQ152" s="368"/>
      <c r="FR152" s="368"/>
      <c r="FS152" s="368"/>
      <c r="FT152" s="368"/>
      <c r="FU152" s="368"/>
      <c r="FV152" s="368"/>
      <c r="FW152" s="368"/>
      <c r="FX152" s="368"/>
      <c r="FY152" s="368"/>
      <c r="FZ152" s="368"/>
      <c r="GA152" s="2036"/>
      <c r="GB152" s="2035"/>
      <c r="GD152" s="368"/>
      <c r="GE152" s="368"/>
      <c r="GF152" s="368"/>
      <c r="GG152" s="368"/>
      <c r="GH152" s="368"/>
      <c r="GI152" s="368"/>
      <c r="GJ152" s="368"/>
      <c r="GK152" s="368"/>
      <c r="GL152" s="368"/>
      <c r="GM152" s="368"/>
      <c r="GN152" s="368"/>
      <c r="GO152" s="368"/>
      <c r="GP152" s="368"/>
      <c r="GQ152" s="368"/>
      <c r="GR152" s="368"/>
      <c r="GS152" s="368"/>
      <c r="GT152" s="368"/>
      <c r="GU152" s="368"/>
      <c r="GV152" s="368"/>
      <c r="GW152" s="368"/>
      <c r="GX152" s="2036"/>
      <c r="GY152" s="2035"/>
      <c r="HA152" s="368"/>
      <c r="HB152" s="368"/>
      <c r="HC152" s="368"/>
      <c r="HD152" s="368"/>
      <c r="HE152" s="368"/>
      <c r="HF152" s="368"/>
      <c r="HG152" s="368"/>
      <c r="HH152" s="368"/>
      <c r="HI152" s="368"/>
      <c r="HJ152" s="368"/>
      <c r="HK152" s="368"/>
      <c r="HL152" s="368"/>
      <c r="HM152" s="368"/>
      <c r="HN152" s="368"/>
      <c r="HO152" s="368"/>
      <c r="HP152" s="368"/>
      <c r="HQ152" s="368"/>
      <c r="HR152" s="368"/>
      <c r="HS152" s="368"/>
      <c r="HT152" s="368"/>
      <c r="HU152" s="2036"/>
      <c r="HV152" s="2035"/>
      <c r="HX152" s="368"/>
      <c r="HY152" s="368"/>
      <c r="HZ152" s="368"/>
      <c r="IA152" s="368"/>
      <c r="IB152" s="368"/>
      <c r="IC152" s="368"/>
      <c r="ID152" s="368"/>
      <c r="IE152" s="368"/>
      <c r="IF152" s="368"/>
      <c r="IG152" s="368"/>
      <c r="IH152" s="368"/>
      <c r="II152" s="368"/>
      <c r="IJ152" s="368"/>
      <c r="IK152" s="368"/>
      <c r="IL152" s="368"/>
      <c r="IM152" s="368"/>
      <c r="IN152" s="368"/>
      <c r="IO152" s="368"/>
      <c r="IP152" s="368"/>
      <c r="IQ152" s="368"/>
      <c r="IR152" s="2036"/>
      <c r="IS152" s="2035"/>
    </row>
    <row r="153" spans="1:254" x14ac:dyDescent="0.2">
      <c r="A153" s="2027"/>
      <c r="B153" s="2030"/>
      <c r="C153" s="1206" t="s">
        <v>72</v>
      </c>
      <c r="D153" s="366">
        <v>40821.866851471583</v>
      </c>
      <c r="E153" s="366">
        <v>9622.5975757847591</v>
      </c>
      <c r="F153" s="366">
        <v>991.64949378688209</v>
      </c>
      <c r="G153" s="366">
        <v>1052.7618362979251</v>
      </c>
      <c r="H153" s="366">
        <v>0</v>
      </c>
      <c r="I153" s="366">
        <v>84</v>
      </c>
      <c r="J153" s="366">
        <v>0</v>
      </c>
      <c r="K153" s="366">
        <v>0</v>
      </c>
      <c r="L153" s="366">
        <v>14778.290604629456</v>
      </c>
      <c r="M153" s="366">
        <v>9586.467213924454</v>
      </c>
      <c r="N153" s="366">
        <v>0</v>
      </c>
      <c r="O153" s="366">
        <v>0</v>
      </c>
      <c r="P153" s="366">
        <v>0</v>
      </c>
      <c r="Q153" s="366">
        <v>0</v>
      </c>
      <c r="R153" s="366">
        <v>0</v>
      </c>
      <c r="S153" s="366">
        <v>0</v>
      </c>
      <c r="T153" s="366">
        <v>505.32156620523898</v>
      </c>
      <c r="U153" s="366">
        <v>77442.955142100298</v>
      </c>
      <c r="V153" s="1207"/>
      <c r="W153" s="2035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  <c r="AI153" s="368"/>
      <c r="AJ153" s="368"/>
      <c r="AK153" s="368"/>
      <c r="AL153" s="368"/>
      <c r="AM153" s="368"/>
      <c r="AN153" s="368"/>
      <c r="AO153" s="368"/>
      <c r="AP153" s="368"/>
      <c r="AQ153" s="368"/>
      <c r="AR153" s="368"/>
      <c r="AS153" s="2036"/>
      <c r="AT153" s="2035"/>
      <c r="AV153" s="368"/>
      <c r="AW153" s="368"/>
      <c r="AX153" s="368"/>
      <c r="AY153" s="368"/>
      <c r="AZ153" s="368"/>
      <c r="BA153" s="368"/>
      <c r="BB153" s="368"/>
      <c r="BC153" s="368"/>
      <c r="BD153" s="368"/>
      <c r="BE153" s="368"/>
      <c r="BF153" s="368"/>
      <c r="BG153" s="368"/>
      <c r="BH153" s="368"/>
      <c r="BI153" s="368"/>
      <c r="BJ153" s="368"/>
      <c r="BK153" s="368"/>
      <c r="BL153" s="368"/>
      <c r="BM153" s="368"/>
      <c r="BN153" s="368"/>
      <c r="BO153" s="368"/>
      <c r="BP153" s="2036"/>
      <c r="BQ153" s="2035"/>
      <c r="BS153" s="368"/>
      <c r="BT153" s="368"/>
      <c r="BU153" s="368"/>
      <c r="BV153" s="368"/>
      <c r="BW153" s="368"/>
      <c r="BX153" s="368"/>
      <c r="BY153" s="368"/>
      <c r="BZ153" s="368"/>
      <c r="CA153" s="368"/>
      <c r="CB153" s="368"/>
      <c r="CC153" s="368"/>
      <c r="CD153" s="368"/>
      <c r="CE153" s="368"/>
      <c r="CF153" s="368"/>
      <c r="CG153" s="368"/>
      <c r="CH153" s="368"/>
      <c r="CI153" s="368"/>
      <c r="CJ153" s="368"/>
      <c r="CK153" s="368"/>
      <c r="CL153" s="368"/>
      <c r="CM153" s="2036"/>
      <c r="CN153" s="2035"/>
      <c r="CP153" s="368"/>
      <c r="CQ153" s="368"/>
      <c r="CR153" s="368"/>
      <c r="CS153" s="368"/>
      <c r="CT153" s="368"/>
      <c r="CU153" s="368"/>
      <c r="CV153" s="368"/>
      <c r="CW153" s="368"/>
      <c r="CX153" s="368"/>
      <c r="CY153" s="368"/>
      <c r="CZ153" s="368"/>
      <c r="DA153" s="368"/>
      <c r="DB153" s="368"/>
      <c r="DC153" s="368"/>
      <c r="DD153" s="368"/>
      <c r="DE153" s="368"/>
      <c r="DF153" s="368"/>
      <c r="DG153" s="368"/>
      <c r="DH153" s="368"/>
      <c r="DI153" s="368"/>
      <c r="DJ153" s="2036"/>
      <c r="DK153" s="2035"/>
      <c r="DM153" s="368"/>
      <c r="DN153" s="368"/>
      <c r="DO153" s="368"/>
      <c r="DP153" s="368"/>
      <c r="DQ153" s="368"/>
      <c r="DR153" s="368"/>
      <c r="DS153" s="368"/>
      <c r="DT153" s="368"/>
      <c r="DU153" s="368"/>
      <c r="DV153" s="368"/>
      <c r="DW153" s="368"/>
      <c r="DX153" s="368"/>
      <c r="DY153" s="368"/>
      <c r="DZ153" s="368"/>
      <c r="EA153" s="368"/>
      <c r="EB153" s="368"/>
      <c r="EC153" s="368"/>
      <c r="ED153" s="368"/>
      <c r="EE153" s="368"/>
      <c r="EF153" s="368"/>
      <c r="EG153" s="2036"/>
      <c r="EH153" s="2035"/>
      <c r="EJ153" s="368"/>
      <c r="EK153" s="368"/>
      <c r="EL153" s="368"/>
      <c r="EM153" s="368"/>
      <c r="EN153" s="368"/>
      <c r="EO153" s="368"/>
      <c r="EP153" s="368"/>
      <c r="EQ153" s="368"/>
      <c r="ER153" s="368"/>
      <c r="ES153" s="368"/>
      <c r="ET153" s="368"/>
      <c r="EU153" s="368"/>
      <c r="EV153" s="368"/>
      <c r="EW153" s="368"/>
      <c r="EX153" s="368"/>
      <c r="EY153" s="368"/>
      <c r="EZ153" s="368"/>
      <c r="FA153" s="368"/>
      <c r="FB153" s="368"/>
      <c r="FC153" s="368"/>
      <c r="FD153" s="2036"/>
      <c r="FE153" s="2035"/>
      <c r="FG153" s="368"/>
      <c r="FH153" s="368"/>
      <c r="FI153" s="368"/>
      <c r="FJ153" s="368"/>
      <c r="FK153" s="368"/>
      <c r="FL153" s="368"/>
      <c r="FM153" s="368"/>
      <c r="FN153" s="368"/>
      <c r="FO153" s="368"/>
      <c r="FP153" s="368"/>
      <c r="FQ153" s="368"/>
      <c r="FR153" s="368"/>
      <c r="FS153" s="368"/>
      <c r="FT153" s="368"/>
      <c r="FU153" s="368"/>
      <c r="FV153" s="368"/>
      <c r="FW153" s="368"/>
      <c r="FX153" s="368"/>
      <c r="FY153" s="368"/>
      <c r="FZ153" s="368"/>
      <c r="GA153" s="2036"/>
      <c r="GB153" s="2035"/>
      <c r="GD153" s="368"/>
      <c r="GE153" s="368"/>
      <c r="GF153" s="368"/>
      <c r="GG153" s="368"/>
      <c r="GH153" s="368"/>
      <c r="GI153" s="368"/>
      <c r="GJ153" s="368"/>
      <c r="GK153" s="368"/>
      <c r="GL153" s="368"/>
      <c r="GM153" s="368"/>
      <c r="GN153" s="368"/>
      <c r="GO153" s="368"/>
      <c r="GP153" s="368"/>
      <c r="GQ153" s="368"/>
      <c r="GR153" s="368"/>
      <c r="GS153" s="368"/>
      <c r="GT153" s="368"/>
      <c r="GU153" s="368"/>
      <c r="GV153" s="368"/>
      <c r="GW153" s="368"/>
      <c r="GX153" s="2036"/>
      <c r="GY153" s="2035"/>
      <c r="HA153" s="368"/>
      <c r="HB153" s="368"/>
      <c r="HC153" s="368"/>
      <c r="HD153" s="368"/>
      <c r="HE153" s="368"/>
      <c r="HF153" s="368"/>
      <c r="HG153" s="368"/>
      <c r="HH153" s="368"/>
      <c r="HI153" s="368"/>
      <c r="HJ153" s="368"/>
      <c r="HK153" s="368"/>
      <c r="HL153" s="368"/>
      <c r="HM153" s="368"/>
      <c r="HN153" s="368"/>
      <c r="HO153" s="368"/>
      <c r="HP153" s="368"/>
      <c r="HQ153" s="368"/>
      <c r="HR153" s="368"/>
      <c r="HS153" s="368"/>
      <c r="HT153" s="368"/>
      <c r="HU153" s="2036"/>
      <c r="HV153" s="2035"/>
      <c r="HX153" s="368"/>
      <c r="HY153" s="368"/>
      <c r="HZ153" s="368"/>
      <c r="IA153" s="368"/>
      <c r="IB153" s="368"/>
      <c r="IC153" s="368"/>
      <c r="ID153" s="368"/>
      <c r="IE153" s="368"/>
      <c r="IF153" s="368"/>
      <c r="IG153" s="368"/>
      <c r="IH153" s="368"/>
      <c r="II153" s="368"/>
      <c r="IJ153" s="368"/>
      <c r="IK153" s="368"/>
      <c r="IL153" s="368"/>
      <c r="IM153" s="368"/>
      <c r="IN153" s="368"/>
      <c r="IO153" s="368"/>
      <c r="IP153" s="368"/>
      <c r="IQ153" s="368"/>
      <c r="IR153" s="2036"/>
      <c r="IS153" s="2035"/>
    </row>
    <row r="154" spans="1:254" ht="14.25" thickBot="1" x14ac:dyDescent="0.25">
      <c r="A154" s="2028"/>
      <c r="B154" s="2033"/>
      <c r="C154" s="1818" t="s">
        <v>3991</v>
      </c>
      <c r="D154" s="710">
        <v>844220.4918818858</v>
      </c>
      <c r="E154" s="710">
        <v>299038.79291999998</v>
      </c>
      <c r="F154" s="710">
        <v>20501.858</v>
      </c>
      <c r="G154" s="710">
        <v>127074.413401821</v>
      </c>
      <c r="H154" s="710">
        <v>0</v>
      </c>
      <c r="I154" s="710">
        <v>852</v>
      </c>
      <c r="J154" s="710">
        <v>0</v>
      </c>
      <c r="K154" s="710">
        <v>0</v>
      </c>
      <c r="L154" s="710">
        <v>195158.88692313607</v>
      </c>
      <c r="M154" s="710">
        <v>182403.74312313605</v>
      </c>
      <c r="N154" s="710">
        <v>0</v>
      </c>
      <c r="O154" s="710">
        <v>0</v>
      </c>
      <c r="P154" s="710">
        <v>0</v>
      </c>
      <c r="Q154" s="710">
        <v>0</v>
      </c>
      <c r="R154" s="710">
        <v>0</v>
      </c>
      <c r="S154" s="710">
        <v>0</v>
      </c>
      <c r="T154" s="710">
        <v>406331.35022146639</v>
      </c>
      <c r="U154" s="710">
        <v>2075581.5364714451</v>
      </c>
      <c r="V154" s="788"/>
      <c r="W154" s="2035"/>
      <c r="X154" s="785"/>
      <c r="Y154" s="712"/>
      <c r="Z154" s="712"/>
      <c r="AA154" s="712"/>
      <c r="AB154" s="712"/>
      <c r="AC154" s="712"/>
      <c r="AD154" s="712"/>
      <c r="AE154" s="712"/>
      <c r="AF154" s="712"/>
      <c r="AG154" s="712"/>
      <c r="AH154" s="712"/>
      <c r="AI154" s="712"/>
      <c r="AJ154" s="712"/>
      <c r="AK154" s="712"/>
      <c r="AL154" s="712"/>
      <c r="AM154" s="712"/>
      <c r="AN154" s="712"/>
      <c r="AO154" s="712"/>
      <c r="AP154" s="712"/>
      <c r="AQ154" s="712"/>
      <c r="AR154" s="712"/>
      <c r="AS154" s="2036"/>
      <c r="AT154" s="2035"/>
      <c r="AU154" s="785"/>
      <c r="AV154" s="712"/>
      <c r="AW154" s="712"/>
      <c r="AX154" s="712"/>
      <c r="AY154" s="712"/>
      <c r="AZ154" s="712"/>
      <c r="BA154" s="712"/>
      <c r="BB154" s="712"/>
      <c r="BC154" s="712"/>
      <c r="BD154" s="712"/>
      <c r="BE154" s="712"/>
      <c r="BF154" s="712"/>
      <c r="BG154" s="712"/>
      <c r="BH154" s="712"/>
      <c r="BI154" s="712"/>
      <c r="BJ154" s="712"/>
      <c r="BK154" s="712"/>
      <c r="BL154" s="712"/>
      <c r="BM154" s="712"/>
      <c r="BN154" s="712"/>
      <c r="BO154" s="712"/>
      <c r="BP154" s="2036"/>
      <c r="BQ154" s="2035"/>
      <c r="BR154" s="785"/>
      <c r="BS154" s="712"/>
      <c r="BT154" s="712"/>
      <c r="BU154" s="712"/>
      <c r="BV154" s="712"/>
      <c r="BW154" s="712"/>
      <c r="BX154" s="712"/>
      <c r="BY154" s="712"/>
      <c r="BZ154" s="712"/>
      <c r="CA154" s="712"/>
      <c r="CB154" s="712"/>
      <c r="CC154" s="712"/>
      <c r="CD154" s="712"/>
      <c r="CE154" s="712"/>
      <c r="CF154" s="712"/>
      <c r="CG154" s="712"/>
      <c r="CH154" s="712"/>
      <c r="CI154" s="712"/>
      <c r="CJ154" s="712"/>
      <c r="CK154" s="712"/>
      <c r="CL154" s="712"/>
      <c r="CM154" s="2036"/>
      <c r="CN154" s="2035"/>
      <c r="CO154" s="785"/>
      <c r="CP154" s="712"/>
      <c r="CQ154" s="712"/>
      <c r="CR154" s="712"/>
      <c r="CS154" s="712"/>
      <c r="CT154" s="712"/>
      <c r="CU154" s="712"/>
      <c r="CV154" s="712"/>
      <c r="CW154" s="712"/>
      <c r="CX154" s="712"/>
      <c r="CY154" s="712"/>
      <c r="CZ154" s="712"/>
      <c r="DA154" s="712"/>
      <c r="DB154" s="712"/>
      <c r="DC154" s="712"/>
      <c r="DD154" s="712"/>
      <c r="DE154" s="712"/>
      <c r="DF154" s="712"/>
      <c r="DG154" s="712"/>
      <c r="DH154" s="712"/>
      <c r="DI154" s="712"/>
      <c r="DJ154" s="2036"/>
      <c r="DK154" s="2035"/>
      <c r="DL154" s="785"/>
      <c r="DM154" s="712"/>
      <c r="DN154" s="712"/>
      <c r="DO154" s="712"/>
      <c r="DP154" s="712"/>
      <c r="DQ154" s="712"/>
      <c r="DR154" s="712"/>
      <c r="DS154" s="712"/>
      <c r="DT154" s="712"/>
      <c r="DU154" s="712"/>
      <c r="DV154" s="712"/>
      <c r="DW154" s="712"/>
      <c r="DX154" s="712"/>
      <c r="DY154" s="712"/>
      <c r="DZ154" s="712"/>
      <c r="EA154" s="712"/>
      <c r="EB154" s="712"/>
      <c r="EC154" s="712"/>
      <c r="ED154" s="712"/>
      <c r="EE154" s="712"/>
      <c r="EF154" s="712"/>
      <c r="EG154" s="2036"/>
      <c r="EH154" s="2035"/>
      <c r="EI154" s="785"/>
      <c r="EJ154" s="712"/>
      <c r="EK154" s="712"/>
      <c r="EL154" s="712"/>
      <c r="EM154" s="712"/>
      <c r="EN154" s="712"/>
      <c r="EO154" s="712"/>
      <c r="EP154" s="712"/>
      <c r="EQ154" s="712"/>
      <c r="ER154" s="712"/>
      <c r="ES154" s="712"/>
      <c r="ET154" s="712"/>
      <c r="EU154" s="712"/>
      <c r="EV154" s="712"/>
      <c r="EW154" s="712"/>
      <c r="EX154" s="712"/>
      <c r="EY154" s="712"/>
      <c r="EZ154" s="712"/>
      <c r="FA154" s="712"/>
      <c r="FB154" s="712"/>
      <c r="FC154" s="712"/>
      <c r="FD154" s="2036"/>
      <c r="FE154" s="2035"/>
      <c r="FF154" s="785"/>
      <c r="FG154" s="712"/>
      <c r="FH154" s="712"/>
      <c r="FI154" s="712"/>
      <c r="FJ154" s="712"/>
      <c r="FK154" s="712"/>
      <c r="FL154" s="712"/>
      <c r="FM154" s="712"/>
      <c r="FN154" s="712"/>
      <c r="FO154" s="712"/>
      <c r="FP154" s="712"/>
      <c r="FQ154" s="712"/>
      <c r="FR154" s="712"/>
      <c r="FS154" s="712"/>
      <c r="FT154" s="712"/>
      <c r="FU154" s="712"/>
      <c r="FV154" s="712"/>
      <c r="FW154" s="712"/>
      <c r="FX154" s="712"/>
      <c r="FY154" s="712"/>
      <c r="FZ154" s="712"/>
      <c r="GA154" s="2036"/>
      <c r="GB154" s="2035"/>
      <c r="GC154" s="785"/>
      <c r="GD154" s="712"/>
      <c r="GE154" s="712"/>
      <c r="GF154" s="712"/>
      <c r="GG154" s="712"/>
      <c r="GH154" s="712"/>
      <c r="GI154" s="712"/>
      <c r="GJ154" s="712"/>
      <c r="GK154" s="712"/>
      <c r="GL154" s="712"/>
      <c r="GM154" s="712"/>
      <c r="GN154" s="712"/>
      <c r="GO154" s="712"/>
      <c r="GP154" s="712"/>
      <c r="GQ154" s="712"/>
      <c r="GR154" s="712"/>
      <c r="GS154" s="712"/>
      <c r="GT154" s="712"/>
      <c r="GU154" s="712"/>
      <c r="GV154" s="712"/>
      <c r="GW154" s="712"/>
      <c r="GX154" s="2036"/>
      <c r="GY154" s="2035"/>
      <c r="GZ154" s="785"/>
      <c r="HA154" s="712"/>
      <c r="HB154" s="712"/>
      <c r="HC154" s="712"/>
      <c r="HD154" s="712"/>
      <c r="HE154" s="712"/>
      <c r="HF154" s="712"/>
      <c r="HG154" s="712"/>
      <c r="HH154" s="712"/>
      <c r="HI154" s="712"/>
      <c r="HJ154" s="712"/>
      <c r="HK154" s="712"/>
      <c r="HL154" s="712"/>
      <c r="HM154" s="712"/>
      <c r="HN154" s="712"/>
      <c r="HO154" s="712"/>
      <c r="HP154" s="712"/>
      <c r="HQ154" s="712"/>
      <c r="HR154" s="712"/>
      <c r="HS154" s="712"/>
      <c r="HT154" s="712"/>
      <c r="HU154" s="2036"/>
      <c r="HV154" s="2035"/>
      <c r="HW154" s="785"/>
      <c r="HX154" s="712"/>
      <c r="HY154" s="712"/>
      <c r="HZ154" s="712"/>
      <c r="IA154" s="712"/>
      <c r="IB154" s="712"/>
      <c r="IC154" s="712"/>
      <c r="ID154" s="712"/>
      <c r="IE154" s="712"/>
      <c r="IF154" s="712"/>
      <c r="IG154" s="712"/>
      <c r="IH154" s="712"/>
      <c r="II154" s="712"/>
      <c r="IJ154" s="712"/>
      <c r="IK154" s="712"/>
      <c r="IL154" s="712"/>
      <c r="IM154" s="712"/>
      <c r="IN154" s="712"/>
      <c r="IO154" s="712"/>
      <c r="IP154" s="712"/>
      <c r="IQ154" s="712"/>
      <c r="IR154" s="2036"/>
      <c r="IS154" s="2035"/>
      <c r="IT154" s="785"/>
    </row>
    <row r="155" spans="1:254" ht="12.75" customHeight="1" x14ac:dyDescent="0.2">
      <c r="A155" s="2026" t="s">
        <v>1919</v>
      </c>
      <c r="B155" s="2029" t="s">
        <v>3771</v>
      </c>
      <c r="C155" s="1815" t="s">
        <v>3986</v>
      </c>
      <c r="D155" s="362">
        <v>2766183.9839899889</v>
      </c>
      <c r="E155" s="362">
        <v>219555.02600000001</v>
      </c>
      <c r="F155" s="362">
        <v>264.89999999999998</v>
      </c>
      <c r="G155" s="362">
        <v>0</v>
      </c>
      <c r="H155" s="362">
        <v>0</v>
      </c>
      <c r="I155" s="362">
        <v>11679.5</v>
      </c>
      <c r="J155" s="362">
        <v>0</v>
      </c>
      <c r="K155" s="362">
        <v>97225.75</v>
      </c>
      <c r="L155" s="362">
        <v>1164426.0133200062</v>
      </c>
      <c r="M155" s="362">
        <v>0</v>
      </c>
      <c r="N155" s="362">
        <v>34.615000000000002</v>
      </c>
      <c r="O155" s="362">
        <v>34.615000000000002</v>
      </c>
      <c r="P155" s="362">
        <v>794.5</v>
      </c>
      <c r="Q155" s="362">
        <v>0</v>
      </c>
      <c r="R155" s="362">
        <v>46145.266100000044</v>
      </c>
      <c r="S155" s="362">
        <v>22293.75</v>
      </c>
      <c r="T155" s="362">
        <v>0</v>
      </c>
      <c r="U155" s="362">
        <v>4328637.919409995</v>
      </c>
      <c r="V155" s="1207"/>
      <c r="W155" s="2034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  <c r="AI155" s="368"/>
      <c r="AJ155" s="368"/>
      <c r="AK155" s="368"/>
      <c r="AL155" s="368"/>
      <c r="AM155" s="368"/>
      <c r="AN155" s="368"/>
      <c r="AO155" s="368"/>
      <c r="AP155" s="368"/>
      <c r="AQ155" s="368"/>
      <c r="AR155" s="368"/>
      <c r="AS155" s="2036"/>
      <c r="AT155" s="2034"/>
      <c r="AV155" s="368"/>
      <c r="AW155" s="368"/>
      <c r="AX155" s="368"/>
      <c r="AY155" s="368"/>
      <c r="AZ155" s="368"/>
      <c r="BA155" s="368"/>
      <c r="BB155" s="368"/>
      <c r="BC155" s="368"/>
      <c r="BD155" s="368"/>
      <c r="BE155" s="368"/>
      <c r="BF155" s="368"/>
      <c r="BG155" s="368"/>
      <c r="BH155" s="368"/>
      <c r="BI155" s="368"/>
      <c r="BJ155" s="368"/>
      <c r="BK155" s="368"/>
      <c r="BL155" s="368"/>
      <c r="BM155" s="368"/>
      <c r="BN155" s="368"/>
      <c r="BO155" s="368"/>
      <c r="BP155" s="2036"/>
      <c r="BQ155" s="2034"/>
      <c r="BS155" s="368"/>
      <c r="BT155" s="368"/>
      <c r="BU155" s="368"/>
      <c r="BV155" s="368"/>
      <c r="BW155" s="368"/>
      <c r="BX155" s="368"/>
      <c r="BY155" s="368"/>
      <c r="BZ155" s="368"/>
      <c r="CA155" s="368"/>
      <c r="CB155" s="368"/>
      <c r="CC155" s="368"/>
      <c r="CD155" s="368"/>
      <c r="CE155" s="368"/>
      <c r="CF155" s="368"/>
      <c r="CG155" s="368"/>
      <c r="CH155" s="368"/>
      <c r="CI155" s="368"/>
      <c r="CJ155" s="368"/>
      <c r="CK155" s="368"/>
      <c r="CL155" s="368"/>
      <c r="CM155" s="2036"/>
      <c r="CN155" s="2034"/>
      <c r="CP155" s="368"/>
      <c r="CQ155" s="368"/>
      <c r="CR155" s="368"/>
      <c r="CS155" s="368"/>
      <c r="CT155" s="368"/>
      <c r="CU155" s="368"/>
      <c r="CV155" s="368"/>
      <c r="CW155" s="368"/>
      <c r="CX155" s="368"/>
      <c r="CY155" s="368"/>
      <c r="CZ155" s="368"/>
      <c r="DA155" s="368"/>
      <c r="DB155" s="368"/>
      <c r="DC155" s="368"/>
      <c r="DD155" s="368"/>
      <c r="DE155" s="368"/>
      <c r="DF155" s="368"/>
      <c r="DG155" s="368"/>
      <c r="DH155" s="368"/>
      <c r="DI155" s="368"/>
      <c r="DJ155" s="2036"/>
      <c r="DK155" s="2034"/>
      <c r="DM155" s="368"/>
      <c r="DN155" s="368"/>
      <c r="DO155" s="368"/>
      <c r="DP155" s="368"/>
      <c r="DQ155" s="368"/>
      <c r="DR155" s="368"/>
      <c r="DS155" s="368"/>
      <c r="DT155" s="368"/>
      <c r="DU155" s="368"/>
      <c r="DV155" s="368"/>
      <c r="DW155" s="368"/>
      <c r="DX155" s="368"/>
      <c r="DY155" s="368"/>
      <c r="DZ155" s="368"/>
      <c r="EA155" s="368"/>
      <c r="EB155" s="368"/>
      <c r="EC155" s="368"/>
      <c r="ED155" s="368"/>
      <c r="EE155" s="368"/>
      <c r="EF155" s="368"/>
      <c r="EG155" s="2036"/>
      <c r="EH155" s="2034"/>
      <c r="EJ155" s="368"/>
      <c r="EK155" s="368"/>
      <c r="EL155" s="368"/>
      <c r="EM155" s="368"/>
      <c r="EN155" s="368"/>
      <c r="EO155" s="368"/>
      <c r="EP155" s="368"/>
      <c r="EQ155" s="368"/>
      <c r="ER155" s="368"/>
      <c r="ES155" s="368"/>
      <c r="ET155" s="368"/>
      <c r="EU155" s="368"/>
      <c r="EV155" s="368"/>
      <c r="EW155" s="368"/>
      <c r="EX155" s="368"/>
      <c r="EY155" s="368"/>
      <c r="EZ155" s="368"/>
      <c r="FA155" s="368"/>
      <c r="FB155" s="368"/>
      <c r="FC155" s="368"/>
      <c r="FD155" s="2036"/>
      <c r="FE155" s="2034"/>
      <c r="FG155" s="368"/>
      <c r="FH155" s="368"/>
      <c r="FI155" s="368"/>
      <c r="FJ155" s="368"/>
      <c r="FK155" s="368"/>
      <c r="FL155" s="368"/>
      <c r="FM155" s="368"/>
      <c r="FN155" s="368"/>
      <c r="FO155" s="368"/>
      <c r="FP155" s="368"/>
      <c r="FQ155" s="368"/>
      <c r="FR155" s="368"/>
      <c r="FS155" s="368"/>
      <c r="FT155" s="368"/>
      <c r="FU155" s="368"/>
      <c r="FV155" s="368"/>
      <c r="FW155" s="368"/>
      <c r="FX155" s="368"/>
      <c r="FY155" s="368"/>
      <c r="FZ155" s="368"/>
      <c r="GA155" s="2036"/>
      <c r="GB155" s="2034"/>
      <c r="GD155" s="368"/>
      <c r="GE155" s="368"/>
      <c r="GF155" s="368"/>
      <c r="GG155" s="368"/>
      <c r="GH155" s="368"/>
      <c r="GI155" s="368"/>
      <c r="GJ155" s="368"/>
      <c r="GK155" s="368"/>
      <c r="GL155" s="368"/>
      <c r="GM155" s="368"/>
      <c r="GN155" s="368"/>
      <c r="GO155" s="368"/>
      <c r="GP155" s="368"/>
      <c r="GQ155" s="368"/>
      <c r="GR155" s="368"/>
      <c r="GS155" s="368"/>
      <c r="GT155" s="368"/>
      <c r="GU155" s="368"/>
      <c r="GV155" s="368"/>
      <c r="GW155" s="368"/>
      <c r="GX155" s="2036"/>
      <c r="GY155" s="2034"/>
      <c r="HA155" s="368"/>
      <c r="HB155" s="368"/>
      <c r="HC155" s="368"/>
      <c r="HD155" s="368"/>
      <c r="HE155" s="368"/>
      <c r="HF155" s="368"/>
      <c r="HG155" s="368"/>
      <c r="HH155" s="368"/>
      <c r="HI155" s="368"/>
      <c r="HJ155" s="368"/>
      <c r="HK155" s="368"/>
      <c r="HL155" s="368"/>
      <c r="HM155" s="368"/>
      <c r="HN155" s="368"/>
      <c r="HO155" s="368"/>
      <c r="HP155" s="368"/>
      <c r="HQ155" s="368"/>
      <c r="HR155" s="368"/>
      <c r="HS155" s="368"/>
      <c r="HT155" s="368"/>
      <c r="HU155" s="2036"/>
      <c r="HV155" s="2034"/>
      <c r="HX155" s="368"/>
      <c r="HY155" s="368"/>
      <c r="HZ155" s="368"/>
      <c r="IA155" s="368"/>
      <c r="IB155" s="368"/>
      <c r="IC155" s="368"/>
      <c r="ID155" s="368"/>
      <c r="IE155" s="368"/>
      <c r="IF155" s="368"/>
      <c r="IG155" s="368"/>
      <c r="IH155" s="368"/>
      <c r="II155" s="368"/>
      <c r="IJ155" s="368"/>
      <c r="IK155" s="368"/>
      <c r="IL155" s="368"/>
      <c r="IM155" s="368"/>
      <c r="IN155" s="368"/>
      <c r="IO155" s="368"/>
      <c r="IP155" s="368"/>
      <c r="IQ155" s="368"/>
      <c r="IR155" s="2036"/>
      <c r="IS155" s="2034"/>
    </row>
    <row r="156" spans="1:254" x14ac:dyDescent="0.2">
      <c r="A156" s="2027"/>
      <c r="B156" s="2030"/>
      <c r="C156" s="1206" t="s">
        <v>3987</v>
      </c>
      <c r="D156" s="366">
        <v>10325274.306999931</v>
      </c>
      <c r="E156" s="366">
        <v>217211.101</v>
      </c>
      <c r="F156" s="366">
        <v>1191.5</v>
      </c>
      <c r="G156" s="366">
        <v>0</v>
      </c>
      <c r="H156" s="366">
        <v>0</v>
      </c>
      <c r="I156" s="366">
        <v>50730.862999999998</v>
      </c>
      <c r="J156" s="366">
        <v>0</v>
      </c>
      <c r="K156" s="366">
        <v>419579.49</v>
      </c>
      <c r="L156" s="366">
        <v>4463102.0089199487</v>
      </c>
      <c r="M156" s="366">
        <v>0</v>
      </c>
      <c r="N156" s="366">
        <v>118.785</v>
      </c>
      <c r="O156" s="366">
        <v>119.46</v>
      </c>
      <c r="P156" s="366">
        <v>4551</v>
      </c>
      <c r="Q156" s="366">
        <v>0</v>
      </c>
      <c r="R156" s="366">
        <v>196017.2773499992</v>
      </c>
      <c r="S156" s="366">
        <v>54206.105000000003</v>
      </c>
      <c r="T156" s="366">
        <v>0</v>
      </c>
      <c r="U156" s="366">
        <v>15732101.89726988</v>
      </c>
      <c r="V156" s="1207"/>
      <c r="W156" s="2035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  <c r="AI156" s="368"/>
      <c r="AJ156" s="368"/>
      <c r="AK156" s="368"/>
      <c r="AL156" s="368"/>
      <c r="AM156" s="368"/>
      <c r="AN156" s="368"/>
      <c r="AO156" s="368"/>
      <c r="AP156" s="368"/>
      <c r="AQ156" s="368"/>
      <c r="AR156" s="368"/>
      <c r="AS156" s="2036"/>
      <c r="AT156" s="2035"/>
      <c r="AV156" s="368"/>
      <c r="AW156" s="368"/>
      <c r="AX156" s="368"/>
      <c r="AY156" s="368"/>
      <c r="AZ156" s="368"/>
      <c r="BA156" s="368"/>
      <c r="BB156" s="368"/>
      <c r="BC156" s="368"/>
      <c r="BD156" s="368"/>
      <c r="BE156" s="368"/>
      <c r="BF156" s="368"/>
      <c r="BG156" s="368"/>
      <c r="BH156" s="368"/>
      <c r="BI156" s="368"/>
      <c r="BJ156" s="368"/>
      <c r="BK156" s="368"/>
      <c r="BL156" s="368"/>
      <c r="BM156" s="368"/>
      <c r="BN156" s="368"/>
      <c r="BO156" s="368"/>
      <c r="BP156" s="2036"/>
      <c r="BQ156" s="2035"/>
      <c r="BS156" s="368"/>
      <c r="BT156" s="368"/>
      <c r="BU156" s="368"/>
      <c r="BV156" s="368"/>
      <c r="BW156" s="368"/>
      <c r="BX156" s="368"/>
      <c r="BY156" s="368"/>
      <c r="BZ156" s="368"/>
      <c r="CA156" s="368"/>
      <c r="CB156" s="368"/>
      <c r="CC156" s="368"/>
      <c r="CD156" s="368"/>
      <c r="CE156" s="368"/>
      <c r="CF156" s="368"/>
      <c r="CG156" s="368"/>
      <c r="CH156" s="368"/>
      <c r="CI156" s="368"/>
      <c r="CJ156" s="368"/>
      <c r="CK156" s="368"/>
      <c r="CL156" s="368"/>
      <c r="CM156" s="2036"/>
      <c r="CN156" s="2035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368"/>
      <c r="DC156" s="368"/>
      <c r="DD156" s="368"/>
      <c r="DE156" s="368"/>
      <c r="DF156" s="368"/>
      <c r="DG156" s="368"/>
      <c r="DH156" s="368"/>
      <c r="DI156" s="368"/>
      <c r="DJ156" s="2036"/>
      <c r="DK156" s="2035"/>
      <c r="DM156" s="368"/>
      <c r="DN156" s="368"/>
      <c r="DO156" s="368"/>
      <c r="DP156" s="368"/>
      <c r="DQ156" s="368"/>
      <c r="DR156" s="368"/>
      <c r="DS156" s="368"/>
      <c r="DT156" s="368"/>
      <c r="DU156" s="368"/>
      <c r="DV156" s="368"/>
      <c r="DW156" s="368"/>
      <c r="DX156" s="368"/>
      <c r="DY156" s="368"/>
      <c r="DZ156" s="368"/>
      <c r="EA156" s="368"/>
      <c r="EB156" s="368"/>
      <c r="EC156" s="368"/>
      <c r="ED156" s="368"/>
      <c r="EE156" s="368"/>
      <c r="EF156" s="368"/>
      <c r="EG156" s="2036"/>
      <c r="EH156" s="2035"/>
      <c r="EJ156" s="368"/>
      <c r="EK156" s="368"/>
      <c r="EL156" s="368"/>
      <c r="EM156" s="368"/>
      <c r="EN156" s="368"/>
      <c r="EO156" s="368"/>
      <c r="EP156" s="368"/>
      <c r="EQ156" s="368"/>
      <c r="ER156" s="368"/>
      <c r="ES156" s="368"/>
      <c r="ET156" s="368"/>
      <c r="EU156" s="368"/>
      <c r="EV156" s="368"/>
      <c r="EW156" s="368"/>
      <c r="EX156" s="368"/>
      <c r="EY156" s="368"/>
      <c r="EZ156" s="368"/>
      <c r="FA156" s="368"/>
      <c r="FB156" s="368"/>
      <c r="FC156" s="368"/>
      <c r="FD156" s="2036"/>
      <c r="FE156" s="2035"/>
      <c r="FG156" s="368"/>
      <c r="FH156" s="368"/>
      <c r="FI156" s="368"/>
      <c r="FJ156" s="368"/>
      <c r="FK156" s="368"/>
      <c r="FL156" s="368"/>
      <c r="FM156" s="368"/>
      <c r="FN156" s="368"/>
      <c r="FO156" s="368"/>
      <c r="FP156" s="368"/>
      <c r="FQ156" s="368"/>
      <c r="FR156" s="368"/>
      <c r="FS156" s="368"/>
      <c r="FT156" s="368"/>
      <c r="FU156" s="368"/>
      <c r="FV156" s="368"/>
      <c r="FW156" s="368"/>
      <c r="FX156" s="368"/>
      <c r="FY156" s="368"/>
      <c r="FZ156" s="368"/>
      <c r="GA156" s="2036"/>
      <c r="GB156" s="2035"/>
      <c r="GD156" s="368"/>
      <c r="GE156" s="368"/>
      <c r="GF156" s="368"/>
      <c r="GG156" s="368"/>
      <c r="GH156" s="368"/>
      <c r="GI156" s="368"/>
      <c r="GJ156" s="368"/>
      <c r="GK156" s="368"/>
      <c r="GL156" s="368"/>
      <c r="GM156" s="368"/>
      <c r="GN156" s="368"/>
      <c r="GO156" s="368"/>
      <c r="GP156" s="368"/>
      <c r="GQ156" s="368"/>
      <c r="GR156" s="368"/>
      <c r="GS156" s="368"/>
      <c r="GT156" s="368"/>
      <c r="GU156" s="368"/>
      <c r="GV156" s="368"/>
      <c r="GW156" s="368"/>
      <c r="GX156" s="2036"/>
      <c r="GY156" s="2035"/>
      <c r="HA156" s="368"/>
      <c r="HB156" s="368"/>
      <c r="HC156" s="368"/>
      <c r="HD156" s="368"/>
      <c r="HE156" s="368"/>
      <c r="HF156" s="368"/>
      <c r="HG156" s="368"/>
      <c r="HH156" s="368"/>
      <c r="HI156" s="368"/>
      <c r="HJ156" s="368"/>
      <c r="HK156" s="368"/>
      <c r="HL156" s="368"/>
      <c r="HM156" s="368"/>
      <c r="HN156" s="368"/>
      <c r="HO156" s="368"/>
      <c r="HP156" s="368"/>
      <c r="HQ156" s="368"/>
      <c r="HR156" s="368"/>
      <c r="HS156" s="368"/>
      <c r="HT156" s="368"/>
      <c r="HU156" s="2036"/>
      <c r="HV156" s="2035"/>
      <c r="HX156" s="368"/>
      <c r="HY156" s="368"/>
      <c r="HZ156" s="368"/>
      <c r="IA156" s="368"/>
      <c r="IB156" s="368"/>
      <c r="IC156" s="368"/>
      <c r="ID156" s="368"/>
      <c r="IE156" s="368"/>
      <c r="IF156" s="368"/>
      <c r="IG156" s="368"/>
      <c r="IH156" s="368"/>
      <c r="II156" s="368"/>
      <c r="IJ156" s="368"/>
      <c r="IK156" s="368"/>
      <c r="IL156" s="368"/>
      <c r="IM156" s="368"/>
      <c r="IN156" s="368"/>
      <c r="IO156" s="368"/>
      <c r="IP156" s="368"/>
      <c r="IQ156" s="368"/>
      <c r="IR156" s="2036"/>
      <c r="IS156" s="2035"/>
    </row>
    <row r="157" spans="1:254" x14ac:dyDescent="0.2">
      <c r="A157" s="2027"/>
      <c r="B157" s="2031"/>
      <c r="C157" s="1816" t="s">
        <v>1489</v>
      </c>
      <c r="D157" s="1090">
        <v>13091458.29098992</v>
      </c>
      <c r="E157" s="1090">
        <v>436766.12699999998</v>
      </c>
      <c r="F157" s="1090">
        <v>1456.4</v>
      </c>
      <c r="G157" s="1090">
        <v>0</v>
      </c>
      <c r="H157" s="1090">
        <v>0</v>
      </c>
      <c r="I157" s="1090">
        <v>62410.362999999998</v>
      </c>
      <c r="J157" s="1090">
        <v>0</v>
      </c>
      <c r="K157" s="1090">
        <v>516805.24</v>
      </c>
      <c r="L157" s="1090">
        <v>5627528.0222399551</v>
      </c>
      <c r="M157" s="1090">
        <v>0</v>
      </c>
      <c r="N157" s="1090">
        <v>153.4</v>
      </c>
      <c r="O157" s="1090">
        <v>154.07499999999999</v>
      </c>
      <c r="P157" s="1090">
        <v>5345.5</v>
      </c>
      <c r="Q157" s="1090">
        <v>0</v>
      </c>
      <c r="R157" s="1090">
        <v>242162.54344999924</v>
      </c>
      <c r="S157" s="1090">
        <v>76499.85500000001</v>
      </c>
      <c r="T157" s="1090">
        <v>0</v>
      </c>
      <c r="U157" s="1090">
        <v>20060739.816679873</v>
      </c>
      <c r="V157" s="1207"/>
      <c r="W157" s="2035"/>
      <c r="X157" s="785"/>
      <c r="Y157" s="712"/>
      <c r="Z157" s="712"/>
      <c r="AA157" s="712"/>
      <c r="AB157" s="712"/>
      <c r="AC157" s="712"/>
      <c r="AD157" s="712"/>
      <c r="AE157" s="712"/>
      <c r="AF157" s="712"/>
      <c r="AG157" s="712"/>
      <c r="AH157" s="712"/>
      <c r="AI157" s="712"/>
      <c r="AJ157" s="712"/>
      <c r="AK157" s="712"/>
      <c r="AL157" s="712"/>
      <c r="AM157" s="712"/>
      <c r="AN157" s="712"/>
      <c r="AO157" s="712"/>
      <c r="AP157" s="712"/>
      <c r="AQ157" s="712"/>
      <c r="AR157" s="712"/>
      <c r="AS157" s="2036"/>
      <c r="AT157" s="2035"/>
      <c r="AU157" s="785"/>
      <c r="AV157" s="712"/>
      <c r="AW157" s="712"/>
      <c r="AX157" s="712"/>
      <c r="AY157" s="712"/>
      <c r="AZ157" s="712"/>
      <c r="BA157" s="712"/>
      <c r="BB157" s="712"/>
      <c r="BC157" s="712"/>
      <c r="BD157" s="712"/>
      <c r="BE157" s="712"/>
      <c r="BF157" s="712"/>
      <c r="BG157" s="712"/>
      <c r="BH157" s="712"/>
      <c r="BI157" s="712"/>
      <c r="BJ157" s="712"/>
      <c r="BK157" s="712"/>
      <c r="BL157" s="712"/>
      <c r="BM157" s="712"/>
      <c r="BN157" s="712"/>
      <c r="BO157" s="712"/>
      <c r="BP157" s="2036"/>
      <c r="BQ157" s="2035"/>
      <c r="BR157" s="785"/>
      <c r="BS157" s="712"/>
      <c r="BT157" s="712"/>
      <c r="BU157" s="712"/>
      <c r="BV157" s="712"/>
      <c r="BW157" s="712"/>
      <c r="BX157" s="712"/>
      <c r="BY157" s="712"/>
      <c r="BZ157" s="712"/>
      <c r="CA157" s="712"/>
      <c r="CB157" s="712"/>
      <c r="CC157" s="712"/>
      <c r="CD157" s="712"/>
      <c r="CE157" s="712"/>
      <c r="CF157" s="712"/>
      <c r="CG157" s="712"/>
      <c r="CH157" s="712"/>
      <c r="CI157" s="712"/>
      <c r="CJ157" s="712"/>
      <c r="CK157" s="712"/>
      <c r="CL157" s="712"/>
      <c r="CM157" s="2036"/>
      <c r="CN157" s="2035"/>
      <c r="CO157" s="785"/>
      <c r="CP157" s="712"/>
      <c r="CQ157" s="712"/>
      <c r="CR157" s="712"/>
      <c r="CS157" s="712"/>
      <c r="CT157" s="712"/>
      <c r="CU157" s="712"/>
      <c r="CV157" s="712"/>
      <c r="CW157" s="712"/>
      <c r="CX157" s="712"/>
      <c r="CY157" s="712"/>
      <c r="CZ157" s="712"/>
      <c r="DA157" s="712"/>
      <c r="DB157" s="712"/>
      <c r="DC157" s="712"/>
      <c r="DD157" s="712"/>
      <c r="DE157" s="712"/>
      <c r="DF157" s="712"/>
      <c r="DG157" s="712"/>
      <c r="DH157" s="712"/>
      <c r="DI157" s="712"/>
      <c r="DJ157" s="2036"/>
      <c r="DK157" s="2035"/>
      <c r="DL157" s="785"/>
      <c r="DM157" s="712"/>
      <c r="DN157" s="712"/>
      <c r="DO157" s="712"/>
      <c r="DP157" s="712"/>
      <c r="DQ157" s="712"/>
      <c r="DR157" s="712"/>
      <c r="DS157" s="712"/>
      <c r="DT157" s="712"/>
      <c r="DU157" s="712"/>
      <c r="DV157" s="712"/>
      <c r="DW157" s="712"/>
      <c r="DX157" s="712"/>
      <c r="DY157" s="712"/>
      <c r="DZ157" s="712"/>
      <c r="EA157" s="712"/>
      <c r="EB157" s="712"/>
      <c r="EC157" s="712"/>
      <c r="ED157" s="712"/>
      <c r="EE157" s="712"/>
      <c r="EF157" s="712"/>
      <c r="EG157" s="2036"/>
      <c r="EH157" s="2035"/>
      <c r="EI157" s="785"/>
      <c r="EJ157" s="712"/>
      <c r="EK157" s="712"/>
      <c r="EL157" s="712"/>
      <c r="EM157" s="712"/>
      <c r="EN157" s="712"/>
      <c r="EO157" s="712"/>
      <c r="EP157" s="712"/>
      <c r="EQ157" s="712"/>
      <c r="ER157" s="712"/>
      <c r="ES157" s="712"/>
      <c r="ET157" s="712"/>
      <c r="EU157" s="712"/>
      <c r="EV157" s="712"/>
      <c r="EW157" s="712"/>
      <c r="EX157" s="712"/>
      <c r="EY157" s="712"/>
      <c r="EZ157" s="712"/>
      <c r="FA157" s="712"/>
      <c r="FB157" s="712"/>
      <c r="FC157" s="712"/>
      <c r="FD157" s="2036"/>
      <c r="FE157" s="2035"/>
      <c r="FF157" s="785"/>
      <c r="FG157" s="712"/>
      <c r="FH157" s="712"/>
      <c r="FI157" s="712"/>
      <c r="FJ157" s="712"/>
      <c r="FK157" s="712"/>
      <c r="FL157" s="712"/>
      <c r="FM157" s="712"/>
      <c r="FN157" s="712"/>
      <c r="FO157" s="712"/>
      <c r="FP157" s="712"/>
      <c r="FQ157" s="712"/>
      <c r="FR157" s="712"/>
      <c r="FS157" s="712"/>
      <c r="FT157" s="712"/>
      <c r="FU157" s="712"/>
      <c r="FV157" s="712"/>
      <c r="FW157" s="712"/>
      <c r="FX157" s="712"/>
      <c r="FY157" s="712"/>
      <c r="FZ157" s="712"/>
      <c r="GA157" s="2036"/>
      <c r="GB157" s="2035"/>
      <c r="GC157" s="785"/>
      <c r="GD157" s="712"/>
      <c r="GE157" s="712"/>
      <c r="GF157" s="712"/>
      <c r="GG157" s="712"/>
      <c r="GH157" s="712"/>
      <c r="GI157" s="712"/>
      <c r="GJ157" s="712"/>
      <c r="GK157" s="712"/>
      <c r="GL157" s="712"/>
      <c r="GM157" s="712"/>
      <c r="GN157" s="712"/>
      <c r="GO157" s="712"/>
      <c r="GP157" s="712"/>
      <c r="GQ157" s="712"/>
      <c r="GR157" s="712"/>
      <c r="GS157" s="712"/>
      <c r="GT157" s="712"/>
      <c r="GU157" s="712"/>
      <c r="GV157" s="712"/>
      <c r="GW157" s="712"/>
      <c r="GX157" s="2036"/>
      <c r="GY157" s="2035"/>
      <c r="GZ157" s="785"/>
      <c r="HA157" s="712"/>
      <c r="HB157" s="712"/>
      <c r="HC157" s="712"/>
      <c r="HD157" s="712"/>
      <c r="HE157" s="712"/>
      <c r="HF157" s="712"/>
      <c r="HG157" s="712"/>
      <c r="HH157" s="712"/>
      <c r="HI157" s="712"/>
      <c r="HJ157" s="712"/>
      <c r="HK157" s="712"/>
      <c r="HL157" s="712"/>
      <c r="HM157" s="712"/>
      <c r="HN157" s="712"/>
      <c r="HO157" s="712"/>
      <c r="HP157" s="712"/>
      <c r="HQ157" s="712"/>
      <c r="HR157" s="712"/>
      <c r="HS157" s="712"/>
      <c r="HT157" s="712"/>
      <c r="HU157" s="2036"/>
      <c r="HV157" s="2035"/>
      <c r="HW157" s="785"/>
      <c r="HX157" s="712"/>
      <c r="HY157" s="712"/>
      <c r="HZ157" s="712"/>
      <c r="IA157" s="712"/>
      <c r="IB157" s="712"/>
      <c r="IC157" s="712"/>
      <c r="ID157" s="712"/>
      <c r="IE157" s="712"/>
      <c r="IF157" s="712"/>
      <c r="IG157" s="712"/>
      <c r="IH157" s="712"/>
      <c r="II157" s="712"/>
      <c r="IJ157" s="712"/>
      <c r="IK157" s="712"/>
      <c r="IL157" s="712"/>
      <c r="IM157" s="712"/>
      <c r="IN157" s="712"/>
      <c r="IO157" s="712"/>
      <c r="IP157" s="712"/>
      <c r="IQ157" s="712"/>
      <c r="IR157" s="2036"/>
      <c r="IS157" s="2035"/>
      <c r="IT157" s="785"/>
    </row>
    <row r="158" spans="1:254" ht="12.75" customHeight="1" x14ac:dyDescent="0.2">
      <c r="A158" s="2027"/>
      <c r="B158" s="2032" t="s">
        <v>70</v>
      </c>
      <c r="C158" s="1206" t="s">
        <v>3988</v>
      </c>
      <c r="D158" s="366">
        <v>574364.16383999912</v>
      </c>
      <c r="E158" s="366">
        <v>8591.68</v>
      </c>
      <c r="F158" s="366">
        <v>17.5</v>
      </c>
      <c r="G158" s="366">
        <v>0</v>
      </c>
      <c r="H158" s="366">
        <v>0</v>
      </c>
      <c r="I158" s="366">
        <v>4326.75</v>
      </c>
      <c r="J158" s="366">
        <v>0</v>
      </c>
      <c r="K158" s="366">
        <v>34854.699999999997</v>
      </c>
      <c r="L158" s="366">
        <v>274701.74827999889</v>
      </c>
      <c r="M158" s="366">
        <v>0</v>
      </c>
      <c r="N158" s="366">
        <v>16.954999999999998</v>
      </c>
      <c r="O158" s="366">
        <v>16.954999999999998</v>
      </c>
      <c r="P158" s="366">
        <v>162.5</v>
      </c>
      <c r="Q158" s="366">
        <v>0</v>
      </c>
      <c r="R158" s="366">
        <v>11539.893700000002</v>
      </c>
      <c r="S158" s="366">
        <v>11224.855</v>
      </c>
      <c r="T158" s="366">
        <v>0</v>
      </c>
      <c r="U158" s="366">
        <v>919817.70081999793</v>
      </c>
      <c r="V158" s="1207"/>
      <c r="W158" s="2034"/>
      <c r="Y158" s="368"/>
      <c r="Z158" s="368"/>
      <c r="AA158" s="368"/>
      <c r="AB158" s="368"/>
      <c r="AC158" s="368"/>
      <c r="AD158" s="368"/>
      <c r="AE158" s="368"/>
      <c r="AF158" s="368"/>
      <c r="AG158" s="368"/>
      <c r="AH158" s="368"/>
      <c r="AI158" s="368"/>
      <c r="AJ158" s="368"/>
      <c r="AK158" s="368"/>
      <c r="AL158" s="368"/>
      <c r="AM158" s="368"/>
      <c r="AN158" s="368"/>
      <c r="AO158" s="368"/>
      <c r="AP158" s="368"/>
      <c r="AQ158" s="368"/>
      <c r="AR158" s="368"/>
      <c r="AS158" s="2036"/>
      <c r="AT158" s="2034"/>
      <c r="AV158" s="368"/>
      <c r="AW158" s="368"/>
      <c r="AX158" s="368"/>
      <c r="AY158" s="368"/>
      <c r="AZ158" s="368"/>
      <c r="BA158" s="368"/>
      <c r="BB158" s="368"/>
      <c r="BC158" s="368"/>
      <c r="BD158" s="368"/>
      <c r="BE158" s="368"/>
      <c r="BF158" s="368"/>
      <c r="BG158" s="368"/>
      <c r="BH158" s="368"/>
      <c r="BI158" s="368"/>
      <c r="BJ158" s="368"/>
      <c r="BK158" s="368"/>
      <c r="BL158" s="368"/>
      <c r="BM158" s="368"/>
      <c r="BN158" s="368"/>
      <c r="BO158" s="368"/>
      <c r="BP158" s="2036"/>
      <c r="BQ158" s="2034"/>
      <c r="BS158" s="368"/>
      <c r="BT158" s="368"/>
      <c r="BU158" s="368"/>
      <c r="BV158" s="368"/>
      <c r="BW158" s="368"/>
      <c r="BX158" s="368"/>
      <c r="BY158" s="368"/>
      <c r="BZ158" s="368"/>
      <c r="CA158" s="368"/>
      <c r="CB158" s="368"/>
      <c r="CC158" s="368"/>
      <c r="CD158" s="368"/>
      <c r="CE158" s="368"/>
      <c r="CF158" s="368"/>
      <c r="CG158" s="368"/>
      <c r="CH158" s="368"/>
      <c r="CI158" s="368"/>
      <c r="CJ158" s="368"/>
      <c r="CK158" s="368"/>
      <c r="CL158" s="368"/>
      <c r="CM158" s="2036"/>
      <c r="CN158" s="2034"/>
      <c r="CP158" s="368"/>
      <c r="CQ158" s="368"/>
      <c r="CR158" s="368"/>
      <c r="CS158" s="368"/>
      <c r="CT158" s="368"/>
      <c r="CU158" s="368"/>
      <c r="CV158" s="368"/>
      <c r="CW158" s="368"/>
      <c r="CX158" s="368"/>
      <c r="CY158" s="368"/>
      <c r="CZ158" s="368"/>
      <c r="DA158" s="368"/>
      <c r="DB158" s="368"/>
      <c r="DC158" s="368"/>
      <c r="DD158" s="368"/>
      <c r="DE158" s="368"/>
      <c r="DF158" s="368"/>
      <c r="DG158" s="368"/>
      <c r="DH158" s="368"/>
      <c r="DI158" s="368"/>
      <c r="DJ158" s="2036"/>
      <c r="DK158" s="2034"/>
      <c r="DM158" s="368"/>
      <c r="DN158" s="368"/>
      <c r="DO158" s="368"/>
      <c r="DP158" s="368"/>
      <c r="DQ158" s="368"/>
      <c r="DR158" s="368"/>
      <c r="DS158" s="368"/>
      <c r="DT158" s="368"/>
      <c r="DU158" s="368"/>
      <c r="DV158" s="368"/>
      <c r="DW158" s="368"/>
      <c r="DX158" s="368"/>
      <c r="DY158" s="368"/>
      <c r="DZ158" s="368"/>
      <c r="EA158" s="368"/>
      <c r="EB158" s="368"/>
      <c r="EC158" s="368"/>
      <c r="ED158" s="368"/>
      <c r="EE158" s="368"/>
      <c r="EF158" s="368"/>
      <c r="EG158" s="2036"/>
      <c r="EH158" s="2034"/>
      <c r="EJ158" s="368"/>
      <c r="EK158" s="368"/>
      <c r="EL158" s="368"/>
      <c r="EM158" s="368"/>
      <c r="EN158" s="368"/>
      <c r="EO158" s="368"/>
      <c r="EP158" s="368"/>
      <c r="EQ158" s="368"/>
      <c r="ER158" s="368"/>
      <c r="ES158" s="368"/>
      <c r="ET158" s="368"/>
      <c r="EU158" s="368"/>
      <c r="EV158" s="368"/>
      <c r="EW158" s="368"/>
      <c r="EX158" s="368"/>
      <c r="EY158" s="368"/>
      <c r="EZ158" s="368"/>
      <c r="FA158" s="368"/>
      <c r="FB158" s="368"/>
      <c r="FC158" s="368"/>
      <c r="FD158" s="2036"/>
      <c r="FE158" s="2034"/>
      <c r="FG158" s="368"/>
      <c r="FH158" s="368"/>
      <c r="FI158" s="368"/>
      <c r="FJ158" s="368"/>
      <c r="FK158" s="368"/>
      <c r="FL158" s="368"/>
      <c r="FM158" s="368"/>
      <c r="FN158" s="368"/>
      <c r="FO158" s="368"/>
      <c r="FP158" s="368"/>
      <c r="FQ158" s="368"/>
      <c r="FR158" s="368"/>
      <c r="FS158" s="368"/>
      <c r="FT158" s="368"/>
      <c r="FU158" s="368"/>
      <c r="FV158" s="368"/>
      <c r="FW158" s="368"/>
      <c r="FX158" s="368"/>
      <c r="FY158" s="368"/>
      <c r="FZ158" s="368"/>
      <c r="GA158" s="2036"/>
      <c r="GB158" s="2034"/>
      <c r="GD158" s="368"/>
      <c r="GE158" s="368"/>
      <c r="GF158" s="368"/>
      <c r="GG158" s="368"/>
      <c r="GH158" s="368"/>
      <c r="GI158" s="368"/>
      <c r="GJ158" s="368"/>
      <c r="GK158" s="368"/>
      <c r="GL158" s="368"/>
      <c r="GM158" s="368"/>
      <c r="GN158" s="368"/>
      <c r="GO158" s="368"/>
      <c r="GP158" s="368"/>
      <c r="GQ158" s="368"/>
      <c r="GR158" s="368"/>
      <c r="GS158" s="368"/>
      <c r="GT158" s="368"/>
      <c r="GU158" s="368"/>
      <c r="GV158" s="368"/>
      <c r="GW158" s="368"/>
      <c r="GX158" s="2036"/>
      <c r="GY158" s="2034"/>
      <c r="HA158" s="368"/>
      <c r="HB158" s="368"/>
      <c r="HC158" s="368"/>
      <c r="HD158" s="368"/>
      <c r="HE158" s="368"/>
      <c r="HF158" s="368"/>
      <c r="HG158" s="368"/>
      <c r="HH158" s="368"/>
      <c r="HI158" s="368"/>
      <c r="HJ158" s="368"/>
      <c r="HK158" s="368"/>
      <c r="HL158" s="368"/>
      <c r="HM158" s="368"/>
      <c r="HN158" s="368"/>
      <c r="HO158" s="368"/>
      <c r="HP158" s="368"/>
      <c r="HQ158" s="368"/>
      <c r="HR158" s="368"/>
      <c r="HS158" s="368"/>
      <c r="HT158" s="368"/>
      <c r="HU158" s="2036"/>
      <c r="HV158" s="2034"/>
      <c r="HX158" s="368"/>
      <c r="HY158" s="368"/>
      <c r="HZ158" s="368"/>
      <c r="IA158" s="368"/>
      <c r="IB158" s="368"/>
      <c r="IC158" s="368"/>
      <c r="ID158" s="368"/>
      <c r="IE158" s="368"/>
      <c r="IF158" s="368"/>
      <c r="IG158" s="368"/>
      <c r="IH158" s="368"/>
      <c r="II158" s="368"/>
      <c r="IJ158" s="368"/>
      <c r="IK158" s="368"/>
      <c r="IL158" s="368"/>
      <c r="IM158" s="368"/>
      <c r="IN158" s="368"/>
      <c r="IO158" s="368"/>
      <c r="IP158" s="368"/>
      <c r="IQ158" s="368"/>
      <c r="IR158" s="2036"/>
      <c r="IS158" s="2034"/>
    </row>
    <row r="159" spans="1:254" x14ac:dyDescent="0.2">
      <c r="A159" s="2027"/>
      <c r="B159" s="2030"/>
      <c r="C159" s="1206" t="s">
        <v>3989</v>
      </c>
      <c r="D159" s="366">
        <v>4330208.3295699544</v>
      </c>
      <c r="E159" s="366">
        <v>212124.89199999999</v>
      </c>
      <c r="F159" s="366">
        <v>249</v>
      </c>
      <c r="G159" s="366">
        <v>0</v>
      </c>
      <c r="H159" s="366">
        <v>0</v>
      </c>
      <c r="I159" s="366">
        <v>21074.512999999999</v>
      </c>
      <c r="J159" s="366">
        <v>0</v>
      </c>
      <c r="K159" s="366">
        <v>173256.02</v>
      </c>
      <c r="L159" s="366">
        <v>1755868.2399200087</v>
      </c>
      <c r="M159" s="366">
        <v>0</v>
      </c>
      <c r="N159" s="366">
        <v>57.445</v>
      </c>
      <c r="O159" s="366">
        <v>57.66</v>
      </c>
      <c r="P159" s="366">
        <v>1575.5</v>
      </c>
      <c r="Q159" s="366">
        <v>0</v>
      </c>
      <c r="R159" s="366">
        <v>70472.026349999884</v>
      </c>
      <c r="S159" s="366">
        <v>39520.800000000003</v>
      </c>
      <c r="T159" s="366">
        <v>0</v>
      </c>
      <c r="U159" s="366">
        <v>6604464.4258399634</v>
      </c>
      <c r="V159" s="1207"/>
      <c r="W159" s="2035"/>
      <c r="Y159" s="368"/>
      <c r="Z159" s="368"/>
      <c r="AA159" s="368"/>
      <c r="AB159" s="368"/>
      <c r="AC159" s="368"/>
      <c r="AD159" s="368"/>
      <c r="AE159" s="368"/>
      <c r="AF159" s="368"/>
      <c r="AG159" s="368"/>
      <c r="AH159" s="368"/>
      <c r="AI159" s="368"/>
      <c r="AJ159" s="368"/>
      <c r="AK159" s="368"/>
      <c r="AL159" s="368"/>
      <c r="AM159" s="368"/>
      <c r="AN159" s="368"/>
      <c r="AO159" s="368"/>
      <c r="AP159" s="368"/>
      <c r="AQ159" s="368"/>
      <c r="AR159" s="368"/>
      <c r="AS159" s="2036"/>
      <c r="AT159" s="2035"/>
      <c r="AV159" s="368"/>
      <c r="AW159" s="368"/>
      <c r="AX159" s="368"/>
      <c r="AY159" s="368"/>
      <c r="AZ159" s="368"/>
      <c r="BA159" s="368"/>
      <c r="BB159" s="368"/>
      <c r="BC159" s="368"/>
      <c r="BD159" s="368"/>
      <c r="BE159" s="368"/>
      <c r="BF159" s="368"/>
      <c r="BG159" s="368"/>
      <c r="BH159" s="368"/>
      <c r="BI159" s="368"/>
      <c r="BJ159" s="368"/>
      <c r="BK159" s="368"/>
      <c r="BL159" s="368"/>
      <c r="BM159" s="368"/>
      <c r="BN159" s="368"/>
      <c r="BO159" s="368"/>
      <c r="BP159" s="2036"/>
      <c r="BQ159" s="2035"/>
      <c r="BS159" s="368"/>
      <c r="BT159" s="368"/>
      <c r="BU159" s="368"/>
      <c r="BV159" s="368"/>
      <c r="BW159" s="368"/>
      <c r="BX159" s="368"/>
      <c r="BY159" s="368"/>
      <c r="BZ159" s="368"/>
      <c r="CA159" s="368"/>
      <c r="CB159" s="368"/>
      <c r="CC159" s="368"/>
      <c r="CD159" s="368"/>
      <c r="CE159" s="368"/>
      <c r="CF159" s="368"/>
      <c r="CG159" s="368"/>
      <c r="CH159" s="368"/>
      <c r="CI159" s="368"/>
      <c r="CJ159" s="368"/>
      <c r="CK159" s="368"/>
      <c r="CL159" s="368"/>
      <c r="CM159" s="2036"/>
      <c r="CN159" s="2035"/>
      <c r="CP159" s="368"/>
      <c r="CQ159" s="368"/>
      <c r="CR159" s="368"/>
      <c r="CS159" s="368"/>
      <c r="CT159" s="368"/>
      <c r="CU159" s="368"/>
      <c r="CV159" s="368"/>
      <c r="CW159" s="368"/>
      <c r="CX159" s="368"/>
      <c r="CY159" s="368"/>
      <c r="CZ159" s="368"/>
      <c r="DA159" s="368"/>
      <c r="DB159" s="368"/>
      <c r="DC159" s="368"/>
      <c r="DD159" s="368"/>
      <c r="DE159" s="368"/>
      <c r="DF159" s="368"/>
      <c r="DG159" s="368"/>
      <c r="DH159" s="368"/>
      <c r="DI159" s="368"/>
      <c r="DJ159" s="2036"/>
      <c r="DK159" s="2035"/>
      <c r="DM159" s="368"/>
      <c r="DN159" s="368"/>
      <c r="DO159" s="368"/>
      <c r="DP159" s="368"/>
      <c r="DQ159" s="368"/>
      <c r="DR159" s="368"/>
      <c r="DS159" s="368"/>
      <c r="DT159" s="368"/>
      <c r="DU159" s="368"/>
      <c r="DV159" s="368"/>
      <c r="DW159" s="368"/>
      <c r="DX159" s="368"/>
      <c r="DY159" s="368"/>
      <c r="DZ159" s="368"/>
      <c r="EA159" s="368"/>
      <c r="EB159" s="368"/>
      <c r="EC159" s="368"/>
      <c r="ED159" s="368"/>
      <c r="EE159" s="368"/>
      <c r="EF159" s="368"/>
      <c r="EG159" s="2036"/>
      <c r="EH159" s="2035"/>
      <c r="EJ159" s="368"/>
      <c r="EK159" s="368"/>
      <c r="EL159" s="368"/>
      <c r="EM159" s="368"/>
      <c r="EN159" s="368"/>
      <c r="EO159" s="368"/>
      <c r="EP159" s="368"/>
      <c r="EQ159" s="368"/>
      <c r="ER159" s="368"/>
      <c r="ES159" s="368"/>
      <c r="ET159" s="368"/>
      <c r="EU159" s="368"/>
      <c r="EV159" s="368"/>
      <c r="EW159" s="368"/>
      <c r="EX159" s="368"/>
      <c r="EY159" s="368"/>
      <c r="EZ159" s="368"/>
      <c r="FA159" s="368"/>
      <c r="FB159" s="368"/>
      <c r="FC159" s="368"/>
      <c r="FD159" s="2036"/>
      <c r="FE159" s="2035"/>
      <c r="FG159" s="368"/>
      <c r="FH159" s="368"/>
      <c r="FI159" s="368"/>
      <c r="FJ159" s="368"/>
      <c r="FK159" s="368"/>
      <c r="FL159" s="368"/>
      <c r="FM159" s="368"/>
      <c r="FN159" s="368"/>
      <c r="FO159" s="368"/>
      <c r="FP159" s="368"/>
      <c r="FQ159" s="368"/>
      <c r="FR159" s="368"/>
      <c r="FS159" s="368"/>
      <c r="FT159" s="368"/>
      <c r="FU159" s="368"/>
      <c r="FV159" s="368"/>
      <c r="FW159" s="368"/>
      <c r="FX159" s="368"/>
      <c r="FY159" s="368"/>
      <c r="FZ159" s="368"/>
      <c r="GA159" s="2036"/>
      <c r="GB159" s="2035"/>
      <c r="GD159" s="368"/>
      <c r="GE159" s="368"/>
      <c r="GF159" s="368"/>
      <c r="GG159" s="368"/>
      <c r="GH159" s="368"/>
      <c r="GI159" s="368"/>
      <c r="GJ159" s="368"/>
      <c r="GK159" s="368"/>
      <c r="GL159" s="368"/>
      <c r="GM159" s="368"/>
      <c r="GN159" s="368"/>
      <c r="GO159" s="368"/>
      <c r="GP159" s="368"/>
      <c r="GQ159" s="368"/>
      <c r="GR159" s="368"/>
      <c r="GS159" s="368"/>
      <c r="GT159" s="368"/>
      <c r="GU159" s="368"/>
      <c r="GV159" s="368"/>
      <c r="GW159" s="368"/>
      <c r="GX159" s="2036"/>
      <c r="GY159" s="2035"/>
      <c r="HA159" s="368"/>
      <c r="HB159" s="368"/>
      <c r="HC159" s="368"/>
      <c r="HD159" s="368"/>
      <c r="HE159" s="368"/>
      <c r="HF159" s="368"/>
      <c r="HG159" s="368"/>
      <c r="HH159" s="368"/>
      <c r="HI159" s="368"/>
      <c r="HJ159" s="368"/>
      <c r="HK159" s="368"/>
      <c r="HL159" s="368"/>
      <c r="HM159" s="368"/>
      <c r="HN159" s="368"/>
      <c r="HO159" s="368"/>
      <c r="HP159" s="368"/>
      <c r="HQ159" s="368"/>
      <c r="HR159" s="368"/>
      <c r="HS159" s="368"/>
      <c r="HT159" s="368"/>
      <c r="HU159" s="2036"/>
      <c r="HV159" s="2035"/>
      <c r="HX159" s="368"/>
      <c r="HY159" s="368"/>
      <c r="HZ159" s="368"/>
      <c r="IA159" s="368"/>
      <c r="IB159" s="368"/>
      <c r="IC159" s="368"/>
      <c r="ID159" s="368"/>
      <c r="IE159" s="368"/>
      <c r="IF159" s="368"/>
      <c r="IG159" s="368"/>
      <c r="IH159" s="368"/>
      <c r="II159" s="368"/>
      <c r="IJ159" s="368"/>
      <c r="IK159" s="368"/>
      <c r="IL159" s="368"/>
      <c r="IM159" s="368"/>
      <c r="IN159" s="368"/>
      <c r="IO159" s="368"/>
      <c r="IP159" s="368"/>
      <c r="IQ159" s="368"/>
      <c r="IR159" s="2036"/>
      <c r="IS159" s="2035"/>
    </row>
    <row r="160" spans="1:254" x14ac:dyDescent="0.2">
      <c r="A160" s="2027"/>
      <c r="B160" s="2030"/>
      <c r="C160" s="1817" t="s">
        <v>3990</v>
      </c>
      <c r="D160" s="366">
        <v>4366091.0598299094</v>
      </c>
      <c r="E160" s="366">
        <v>172519.821</v>
      </c>
      <c r="F160" s="366">
        <v>1095</v>
      </c>
      <c r="G160" s="366">
        <v>0</v>
      </c>
      <c r="H160" s="366">
        <v>0</v>
      </c>
      <c r="I160" s="366">
        <v>19206.599999999999</v>
      </c>
      <c r="J160" s="366">
        <v>0</v>
      </c>
      <c r="K160" s="366">
        <v>156155.35</v>
      </c>
      <c r="L160" s="366">
        <v>1831080.5528399923</v>
      </c>
      <c r="M160" s="366">
        <v>0</v>
      </c>
      <c r="N160" s="366">
        <v>44.82</v>
      </c>
      <c r="O160" s="366">
        <v>45.28</v>
      </c>
      <c r="P160" s="366">
        <v>2024</v>
      </c>
      <c r="Q160" s="366">
        <v>0</v>
      </c>
      <c r="R160" s="366">
        <v>75958.10270999989</v>
      </c>
      <c r="S160" s="366">
        <v>21228</v>
      </c>
      <c r="T160" s="366">
        <v>0</v>
      </c>
      <c r="U160" s="366">
        <v>6645448.5863799024</v>
      </c>
      <c r="V160" s="1207"/>
      <c r="W160" s="2035"/>
      <c r="X160" s="1091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2036"/>
      <c r="AT160" s="2035"/>
      <c r="AU160" s="1091"/>
      <c r="AV160" s="368"/>
      <c r="AW160" s="368"/>
      <c r="AX160" s="368"/>
      <c r="AY160" s="368"/>
      <c r="AZ160" s="368"/>
      <c r="BA160" s="368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  <c r="BN160" s="368"/>
      <c r="BO160" s="368"/>
      <c r="BP160" s="2036"/>
      <c r="BQ160" s="2035"/>
      <c r="BR160" s="1091"/>
      <c r="BS160" s="368"/>
      <c r="BT160" s="368"/>
      <c r="BU160" s="368"/>
      <c r="BV160" s="368"/>
      <c r="BW160" s="368"/>
      <c r="BX160" s="368"/>
      <c r="BY160" s="368"/>
      <c r="BZ160" s="368"/>
      <c r="CA160" s="368"/>
      <c r="CB160" s="368"/>
      <c r="CC160" s="368"/>
      <c r="CD160" s="368"/>
      <c r="CE160" s="368"/>
      <c r="CF160" s="368"/>
      <c r="CG160" s="368"/>
      <c r="CH160" s="368"/>
      <c r="CI160" s="368"/>
      <c r="CJ160" s="368"/>
      <c r="CK160" s="368"/>
      <c r="CL160" s="368"/>
      <c r="CM160" s="2036"/>
      <c r="CN160" s="2035"/>
      <c r="CO160" s="1091"/>
      <c r="CP160" s="368"/>
      <c r="CQ160" s="368"/>
      <c r="CR160" s="368"/>
      <c r="CS160" s="368"/>
      <c r="CT160" s="368"/>
      <c r="CU160" s="368"/>
      <c r="CV160" s="368"/>
      <c r="CW160" s="368"/>
      <c r="CX160" s="368"/>
      <c r="CY160" s="368"/>
      <c r="CZ160" s="368"/>
      <c r="DA160" s="368"/>
      <c r="DB160" s="368"/>
      <c r="DC160" s="368"/>
      <c r="DD160" s="368"/>
      <c r="DE160" s="368"/>
      <c r="DF160" s="368"/>
      <c r="DG160" s="368"/>
      <c r="DH160" s="368"/>
      <c r="DI160" s="368"/>
      <c r="DJ160" s="2036"/>
      <c r="DK160" s="2035"/>
      <c r="DL160" s="1091"/>
      <c r="DM160" s="368"/>
      <c r="DN160" s="368"/>
      <c r="DO160" s="368"/>
      <c r="DP160" s="368"/>
      <c r="DQ160" s="368"/>
      <c r="DR160" s="368"/>
      <c r="DS160" s="368"/>
      <c r="DT160" s="368"/>
      <c r="DU160" s="368"/>
      <c r="DV160" s="368"/>
      <c r="DW160" s="368"/>
      <c r="DX160" s="368"/>
      <c r="DY160" s="368"/>
      <c r="DZ160" s="368"/>
      <c r="EA160" s="368"/>
      <c r="EB160" s="368"/>
      <c r="EC160" s="368"/>
      <c r="ED160" s="368"/>
      <c r="EE160" s="368"/>
      <c r="EF160" s="368"/>
      <c r="EG160" s="2036"/>
      <c r="EH160" s="2035"/>
      <c r="EI160" s="1091"/>
      <c r="EJ160" s="368"/>
      <c r="EK160" s="368"/>
      <c r="EL160" s="368"/>
      <c r="EM160" s="368"/>
      <c r="EN160" s="368"/>
      <c r="EO160" s="368"/>
      <c r="EP160" s="368"/>
      <c r="EQ160" s="368"/>
      <c r="ER160" s="368"/>
      <c r="ES160" s="368"/>
      <c r="ET160" s="368"/>
      <c r="EU160" s="368"/>
      <c r="EV160" s="368"/>
      <c r="EW160" s="368"/>
      <c r="EX160" s="368"/>
      <c r="EY160" s="368"/>
      <c r="EZ160" s="368"/>
      <c r="FA160" s="368"/>
      <c r="FB160" s="368"/>
      <c r="FC160" s="368"/>
      <c r="FD160" s="2036"/>
      <c r="FE160" s="2035"/>
      <c r="FF160" s="1091"/>
      <c r="FG160" s="368"/>
      <c r="FH160" s="368"/>
      <c r="FI160" s="368"/>
      <c r="FJ160" s="368"/>
      <c r="FK160" s="368"/>
      <c r="FL160" s="368"/>
      <c r="FM160" s="368"/>
      <c r="FN160" s="368"/>
      <c r="FO160" s="368"/>
      <c r="FP160" s="368"/>
      <c r="FQ160" s="368"/>
      <c r="FR160" s="368"/>
      <c r="FS160" s="368"/>
      <c r="FT160" s="368"/>
      <c r="FU160" s="368"/>
      <c r="FV160" s="368"/>
      <c r="FW160" s="368"/>
      <c r="FX160" s="368"/>
      <c r="FY160" s="368"/>
      <c r="FZ160" s="368"/>
      <c r="GA160" s="2036"/>
      <c r="GB160" s="2035"/>
      <c r="GC160" s="1091"/>
      <c r="GD160" s="368"/>
      <c r="GE160" s="368"/>
      <c r="GF160" s="368"/>
      <c r="GG160" s="368"/>
      <c r="GH160" s="368"/>
      <c r="GI160" s="368"/>
      <c r="GJ160" s="368"/>
      <c r="GK160" s="368"/>
      <c r="GL160" s="368"/>
      <c r="GM160" s="368"/>
      <c r="GN160" s="368"/>
      <c r="GO160" s="368"/>
      <c r="GP160" s="368"/>
      <c r="GQ160" s="368"/>
      <c r="GR160" s="368"/>
      <c r="GS160" s="368"/>
      <c r="GT160" s="368"/>
      <c r="GU160" s="368"/>
      <c r="GV160" s="368"/>
      <c r="GW160" s="368"/>
      <c r="GX160" s="2036"/>
      <c r="GY160" s="2035"/>
      <c r="GZ160" s="1091"/>
      <c r="HA160" s="368"/>
      <c r="HB160" s="368"/>
      <c r="HC160" s="368"/>
      <c r="HD160" s="368"/>
      <c r="HE160" s="368"/>
      <c r="HF160" s="368"/>
      <c r="HG160" s="368"/>
      <c r="HH160" s="368"/>
      <c r="HI160" s="368"/>
      <c r="HJ160" s="368"/>
      <c r="HK160" s="368"/>
      <c r="HL160" s="368"/>
      <c r="HM160" s="368"/>
      <c r="HN160" s="368"/>
      <c r="HO160" s="368"/>
      <c r="HP160" s="368"/>
      <c r="HQ160" s="368"/>
      <c r="HR160" s="368"/>
      <c r="HS160" s="368"/>
      <c r="HT160" s="368"/>
      <c r="HU160" s="2036"/>
      <c r="HV160" s="2035"/>
      <c r="HW160" s="1091"/>
      <c r="HX160" s="368"/>
      <c r="HY160" s="368"/>
      <c r="HZ160" s="368"/>
      <c r="IA160" s="368"/>
      <c r="IB160" s="368"/>
      <c r="IC160" s="368"/>
      <c r="ID160" s="368"/>
      <c r="IE160" s="368"/>
      <c r="IF160" s="368"/>
      <c r="IG160" s="368"/>
      <c r="IH160" s="368"/>
      <c r="II160" s="368"/>
      <c r="IJ160" s="368"/>
      <c r="IK160" s="368"/>
      <c r="IL160" s="368"/>
      <c r="IM160" s="368"/>
      <c r="IN160" s="368"/>
      <c r="IO160" s="368"/>
      <c r="IP160" s="368"/>
      <c r="IQ160" s="368"/>
      <c r="IR160" s="2036"/>
      <c r="IS160" s="2035"/>
      <c r="IT160" s="1091"/>
    </row>
    <row r="161" spans="1:254" x14ac:dyDescent="0.2">
      <c r="A161" s="2027"/>
      <c r="B161" s="2030"/>
      <c r="C161" s="1206" t="s">
        <v>71</v>
      </c>
      <c r="D161" s="366">
        <v>2723549.9813099764</v>
      </c>
      <c r="E161" s="366">
        <v>38501.101999999999</v>
      </c>
      <c r="F161" s="366">
        <v>30</v>
      </c>
      <c r="G161" s="366">
        <v>0</v>
      </c>
      <c r="H161" s="366">
        <v>0</v>
      </c>
      <c r="I161" s="366">
        <v>12494.5</v>
      </c>
      <c r="J161" s="366">
        <v>0</v>
      </c>
      <c r="K161" s="366">
        <v>104487.17</v>
      </c>
      <c r="L161" s="366">
        <v>1232656.9302500098</v>
      </c>
      <c r="M161" s="366">
        <v>0</v>
      </c>
      <c r="N161" s="366">
        <v>26.49</v>
      </c>
      <c r="O161" s="366">
        <v>26.49</v>
      </c>
      <c r="P161" s="366">
        <v>1217</v>
      </c>
      <c r="Q161" s="366">
        <v>0</v>
      </c>
      <c r="R161" s="366">
        <v>61138.496920000005</v>
      </c>
      <c r="S161" s="366">
        <v>4075.5</v>
      </c>
      <c r="T161" s="366">
        <v>0</v>
      </c>
      <c r="U161" s="366">
        <v>4178203.6604799861</v>
      </c>
      <c r="V161" s="1207"/>
      <c r="W161" s="2035"/>
      <c r="Y161" s="368"/>
      <c r="Z161" s="368"/>
      <c r="AA161" s="368"/>
      <c r="AB161" s="368"/>
      <c r="AC161" s="368"/>
      <c r="AD161" s="368"/>
      <c r="AE161" s="368"/>
      <c r="AF161" s="368"/>
      <c r="AG161" s="368"/>
      <c r="AH161" s="368"/>
      <c r="AI161" s="368"/>
      <c r="AJ161" s="368"/>
      <c r="AK161" s="368"/>
      <c r="AL161" s="368"/>
      <c r="AM161" s="368"/>
      <c r="AN161" s="368"/>
      <c r="AO161" s="368"/>
      <c r="AP161" s="368"/>
      <c r="AQ161" s="368"/>
      <c r="AR161" s="368"/>
      <c r="AS161" s="2036"/>
      <c r="AT161" s="2035"/>
      <c r="AV161" s="368"/>
      <c r="AW161" s="368"/>
      <c r="AX161" s="368"/>
      <c r="AY161" s="368"/>
      <c r="AZ161" s="368"/>
      <c r="BA161" s="368"/>
      <c r="BB161" s="368"/>
      <c r="BC161" s="368"/>
      <c r="BD161" s="368"/>
      <c r="BE161" s="368"/>
      <c r="BF161" s="368"/>
      <c r="BG161" s="368"/>
      <c r="BH161" s="368"/>
      <c r="BI161" s="368"/>
      <c r="BJ161" s="368"/>
      <c r="BK161" s="368"/>
      <c r="BL161" s="368"/>
      <c r="BM161" s="368"/>
      <c r="BN161" s="368"/>
      <c r="BO161" s="368"/>
      <c r="BP161" s="2036"/>
      <c r="BQ161" s="2035"/>
      <c r="BS161" s="368"/>
      <c r="BT161" s="368"/>
      <c r="BU161" s="368"/>
      <c r="BV161" s="368"/>
      <c r="BW161" s="368"/>
      <c r="BX161" s="368"/>
      <c r="BY161" s="368"/>
      <c r="BZ161" s="368"/>
      <c r="CA161" s="368"/>
      <c r="CB161" s="368"/>
      <c r="CC161" s="368"/>
      <c r="CD161" s="368"/>
      <c r="CE161" s="368"/>
      <c r="CF161" s="368"/>
      <c r="CG161" s="368"/>
      <c r="CH161" s="368"/>
      <c r="CI161" s="368"/>
      <c r="CJ161" s="368"/>
      <c r="CK161" s="368"/>
      <c r="CL161" s="368"/>
      <c r="CM161" s="2036"/>
      <c r="CN161" s="2035"/>
      <c r="CP161" s="368"/>
      <c r="CQ161" s="368"/>
      <c r="CR161" s="368"/>
      <c r="CS161" s="368"/>
      <c r="CT161" s="368"/>
      <c r="CU161" s="368"/>
      <c r="CV161" s="368"/>
      <c r="CW161" s="368"/>
      <c r="CX161" s="368"/>
      <c r="CY161" s="368"/>
      <c r="CZ161" s="368"/>
      <c r="DA161" s="368"/>
      <c r="DB161" s="368"/>
      <c r="DC161" s="368"/>
      <c r="DD161" s="368"/>
      <c r="DE161" s="368"/>
      <c r="DF161" s="368"/>
      <c r="DG161" s="368"/>
      <c r="DH161" s="368"/>
      <c r="DI161" s="368"/>
      <c r="DJ161" s="2036"/>
      <c r="DK161" s="2035"/>
      <c r="DM161" s="368"/>
      <c r="DN161" s="368"/>
      <c r="DO161" s="368"/>
      <c r="DP161" s="368"/>
      <c r="DQ161" s="368"/>
      <c r="DR161" s="368"/>
      <c r="DS161" s="368"/>
      <c r="DT161" s="368"/>
      <c r="DU161" s="368"/>
      <c r="DV161" s="368"/>
      <c r="DW161" s="368"/>
      <c r="DX161" s="368"/>
      <c r="DY161" s="368"/>
      <c r="DZ161" s="368"/>
      <c r="EA161" s="368"/>
      <c r="EB161" s="368"/>
      <c r="EC161" s="368"/>
      <c r="ED161" s="368"/>
      <c r="EE161" s="368"/>
      <c r="EF161" s="368"/>
      <c r="EG161" s="2036"/>
      <c r="EH161" s="2035"/>
      <c r="EJ161" s="368"/>
      <c r="EK161" s="368"/>
      <c r="EL161" s="368"/>
      <c r="EM161" s="368"/>
      <c r="EN161" s="368"/>
      <c r="EO161" s="368"/>
      <c r="EP161" s="368"/>
      <c r="EQ161" s="368"/>
      <c r="ER161" s="368"/>
      <c r="ES161" s="368"/>
      <c r="ET161" s="368"/>
      <c r="EU161" s="368"/>
      <c r="EV161" s="368"/>
      <c r="EW161" s="368"/>
      <c r="EX161" s="368"/>
      <c r="EY161" s="368"/>
      <c r="EZ161" s="368"/>
      <c r="FA161" s="368"/>
      <c r="FB161" s="368"/>
      <c r="FC161" s="368"/>
      <c r="FD161" s="2036"/>
      <c r="FE161" s="2035"/>
      <c r="FG161" s="368"/>
      <c r="FH161" s="368"/>
      <c r="FI161" s="368"/>
      <c r="FJ161" s="368"/>
      <c r="FK161" s="368"/>
      <c r="FL161" s="368"/>
      <c r="FM161" s="368"/>
      <c r="FN161" s="368"/>
      <c r="FO161" s="368"/>
      <c r="FP161" s="368"/>
      <c r="FQ161" s="368"/>
      <c r="FR161" s="368"/>
      <c r="FS161" s="368"/>
      <c r="FT161" s="368"/>
      <c r="FU161" s="368"/>
      <c r="FV161" s="368"/>
      <c r="FW161" s="368"/>
      <c r="FX161" s="368"/>
      <c r="FY161" s="368"/>
      <c r="FZ161" s="368"/>
      <c r="GA161" s="2036"/>
      <c r="GB161" s="2035"/>
      <c r="GD161" s="368"/>
      <c r="GE161" s="368"/>
      <c r="GF161" s="368"/>
      <c r="GG161" s="368"/>
      <c r="GH161" s="368"/>
      <c r="GI161" s="368"/>
      <c r="GJ161" s="368"/>
      <c r="GK161" s="368"/>
      <c r="GL161" s="368"/>
      <c r="GM161" s="368"/>
      <c r="GN161" s="368"/>
      <c r="GO161" s="368"/>
      <c r="GP161" s="368"/>
      <c r="GQ161" s="368"/>
      <c r="GR161" s="368"/>
      <c r="GS161" s="368"/>
      <c r="GT161" s="368"/>
      <c r="GU161" s="368"/>
      <c r="GV161" s="368"/>
      <c r="GW161" s="368"/>
      <c r="GX161" s="2036"/>
      <c r="GY161" s="2035"/>
      <c r="HA161" s="368"/>
      <c r="HB161" s="368"/>
      <c r="HC161" s="368"/>
      <c r="HD161" s="368"/>
      <c r="HE161" s="368"/>
      <c r="HF161" s="368"/>
      <c r="HG161" s="368"/>
      <c r="HH161" s="368"/>
      <c r="HI161" s="368"/>
      <c r="HJ161" s="368"/>
      <c r="HK161" s="368"/>
      <c r="HL161" s="368"/>
      <c r="HM161" s="368"/>
      <c r="HN161" s="368"/>
      <c r="HO161" s="368"/>
      <c r="HP161" s="368"/>
      <c r="HQ161" s="368"/>
      <c r="HR161" s="368"/>
      <c r="HS161" s="368"/>
      <c r="HT161" s="368"/>
      <c r="HU161" s="2036"/>
      <c r="HV161" s="2035"/>
      <c r="HX161" s="368"/>
      <c r="HY161" s="368"/>
      <c r="HZ161" s="368"/>
      <c r="IA161" s="368"/>
      <c r="IB161" s="368"/>
      <c r="IC161" s="368"/>
      <c r="ID161" s="368"/>
      <c r="IE161" s="368"/>
      <c r="IF161" s="368"/>
      <c r="IG161" s="368"/>
      <c r="IH161" s="368"/>
      <c r="II161" s="368"/>
      <c r="IJ161" s="368"/>
      <c r="IK161" s="368"/>
      <c r="IL161" s="368"/>
      <c r="IM161" s="368"/>
      <c r="IN161" s="368"/>
      <c r="IO161" s="368"/>
      <c r="IP161" s="368"/>
      <c r="IQ161" s="368"/>
      <c r="IR161" s="2036"/>
      <c r="IS161" s="2035"/>
    </row>
    <row r="162" spans="1:254" x14ac:dyDescent="0.2">
      <c r="A162" s="2027"/>
      <c r="B162" s="2030"/>
      <c r="C162" s="1206" t="s">
        <v>72</v>
      </c>
      <c r="D162" s="366">
        <v>1097244.7564400008</v>
      </c>
      <c r="E162" s="366">
        <v>5028.6319999999996</v>
      </c>
      <c r="F162" s="366">
        <v>64.900000000000006</v>
      </c>
      <c r="G162" s="366">
        <v>0</v>
      </c>
      <c r="H162" s="366">
        <v>0</v>
      </c>
      <c r="I162" s="366">
        <v>5308</v>
      </c>
      <c r="J162" s="366">
        <v>0</v>
      </c>
      <c r="K162" s="366">
        <v>48052</v>
      </c>
      <c r="L162" s="366">
        <v>533220.55094999867</v>
      </c>
      <c r="M162" s="366">
        <v>0</v>
      </c>
      <c r="N162" s="366">
        <v>7.69</v>
      </c>
      <c r="O162" s="366">
        <v>7.69</v>
      </c>
      <c r="P162" s="366">
        <v>366.5</v>
      </c>
      <c r="Q162" s="366">
        <v>0</v>
      </c>
      <c r="R162" s="366">
        <v>23054.023770000047</v>
      </c>
      <c r="S162" s="366">
        <v>450.7</v>
      </c>
      <c r="T162" s="366">
        <v>0</v>
      </c>
      <c r="U162" s="366">
        <v>1712805.4431599993</v>
      </c>
      <c r="V162" s="1207"/>
      <c r="W162" s="2035"/>
      <c r="Y162" s="368"/>
      <c r="Z162" s="368"/>
      <c r="AA162" s="368"/>
      <c r="AB162" s="368"/>
      <c r="AC162" s="368"/>
      <c r="AD162" s="368"/>
      <c r="AE162" s="368"/>
      <c r="AF162" s="368"/>
      <c r="AG162" s="368"/>
      <c r="AH162" s="368"/>
      <c r="AI162" s="368"/>
      <c r="AJ162" s="368"/>
      <c r="AK162" s="368"/>
      <c r="AL162" s="368"/>
      <c r="AM162" s="368"/>
      <c r="AN162" s="368"/>
      <c r="AO162" s="368"/>
      <c r="AP162" s="368"/>
      <c r="AQ162" s="368"/>
      <c r="AR162" s="368"/>
      <c r="AS162" s="2036"/>
      <c r="AT162" s="2035"/>
      <c r="AV162" s="368"/>
      <c r="AW162" s="368"/>
      <c r="AX162" s="368"/>
      <c r="AY162" s="368"/>
      <c r="AZ162" s="368"/>
      <c r="BA162" s="368"/>
      <c r="BB162" s="368"/>
      <c r="BC162" s="368"/>
      <c r="BD162" s="368"/>
      <c r="BE162" s="368"/>
      <c r="BF162" s="368"/>
      <c r="BG162" s="368"/>
      <c r="BH162" s="368"/>
      <c r="BI162" s="368"/>
      <c r="BJ162" s="368"/>
      <c r="BK162" s="368"/>
      <c r="BL162" s="368"/>
      <c r="BM162" s="368"/>
      <c r="BN162" s="368"/>
      <c r="BO162" s="368"/>
      <c r="BP162" s="2036"/>
      <c r="BQ162" s="2035"/>
      <c r="BS162" s="368"/>
      <c r="BT162" s="368"/>
      <c r="BU162" s="368"/>
      <c r="BV162" s="368"/>
      <c r="BW162" s="368"/>
      <c r="BX162" s="368"/>
      <c r="BY162" s="368"/>
      <c r="BZ162" s="368"/>
      <c r="CA162" s="368"/>
      <c r="CB162" s="368"/>
      <c r="CC162" s="368"/>
      <c r="CD162" s="368"/>
      <c r="CE162" s="368"/>
      <c r="CF162" s="368"/>
      <c r="CG162" s="368"/>
      <c r="CH162" s="368"/>
      <c r="CI162" s="368"/>
      <c r="CJ162" s="368"/>
      <c r="CK162" s="368"/>
      <c r="CL162" s="368"/>
      <c r="CM162" s="2036"/>
      <c r="CN162" s="2035"/>
      <c r="CP162" s="368"/>
      <c r="CQ162" s="368"/>
      <c r="CR162" s="368"/>
      <c r="CS162" s="368"/>
      <c r="CT162" s="368"/>
      <c r="CU162" s="368"/>
      <c r="CV162" s="368"/>
      <c r="CW162" s="368"/>
      <c r="CX162" s="368"/>
      <c r="CY162" s="368"/>
      <c r="CZ162" s="368"/>
      <c r="DA162" s="368"/>
      <c r="DB162" s="368"/>
      <c r="DC162" s="368"/>
      <c r="DD162" s="368"/>
      <c r="DE162" s="368"/>
      <c r="DF162" s="368"/>
      <c r="DG162" s="368"/>
      <c r="DH162" s="368"/>
      <c r="DI162" s="368"/>
      <c r="DJ162" s="2036"/>
      <c r="DK162" s="2035"/>
      <c r="DM162" s="368"/>
      <c r="DN162" s="368"/>
      <c r="DO162" s="368"/>
      <c r="DP162" s="368"/>
      <c r="DQ162" s="368"/>
      <c r="DR162" s="368"/>
      <c r="DS162" s="368"/>
      <c r="DT162" s="368"/>
      <c r="DU162" s="368"/>
      <c r="DV162" s="368"/>
      <c r="DW162" s="368"/>
      <c r="DX162" s="368"/>
      <c r="DY162" s="368"/>
      <c r="DZ162" s="368"/>
      <c r="EA162" s="368"/>
      <c r="EB162" s="368"/>
      <c r="EC162" s="368"/>
      <c r="ED162" s="368"/>
      <c r="EE162" s="368"/>
      <c r="EF162" s="368"/>
      <c r="EG162" s="2036"/>
      <c r="EH162" s="2035"/>
      <c r="EJ162" s="368"/>
      <c r="EK162" s="368"/>
      <c r="EL162" s="368"/>
      <c r="EM162" s="368"/>
      <c r="EN162" s="368"/>
      <c r="EO162" s="368"/>
      <c r="EP162" s="368"/>
      <c r="EQ162" s="368"/>
      <c r="ER162" s="368"/>
      <c r="ES162" s="368"/>
      <c r="ET162" s="368"/>
      <c r="EU162" s="368"/>
      <c r="EV162" s="368"/>
      <c r="EW162" s="368"/>
      <c r="EX162" s="368"/>
      <c r="EY162" s="368"/>
      <c r="EZ162" s="368"/>
      <c r="FA162" s="368"/>
      <c r="FB162" s="368"/>
      <c r="FC162" s="368"/>
      <c r="FD162" s="2036"/>
      <c r="FE162" s="2035"/>
      <c r="FG162" s="368"/>
      <c r="FH162" s="368"/>
      <c r="FI162" s="368"/>
      <c r="FJ162" s="368"/>
      <c r="FK162" s="368"/>
      <c r="FL162" s="368"/>
      <c r="FM162" s="368"/>
      <c r="FN162" s="368"/>
      <c r="FO162" s="368"/>
      <c r="FP162" s="368"/>
      <c r="FQ162" s="368"/>
      <c r="FR162" s="368"/>
      <c r="FS162" s="368"/>
      <c r="FT162" s="368"/>
      <c r="FU162" s="368"/>
      <c r="FV162" s="368"/>
      <c r="FW162" s="368"/>
      <c r="FX162" s="368"/>
      <c r="FY162" s="368"/>
      <c r="FZ162" s="368"/>
      <c r="GA162" s="2036"/>
      <c r="GB162" s="2035"/>
      <c r="GD162" s="368"/>
      <c r="GE162" s="368"/>
      <c r="GF162" s="368"/>
      <c r="GG162" s="368"/>
      <c r="GH162" s="368"/>
      <c r="GI162" s="368"/>
      <c r="GJ162" s="368"/>
      <c r="GK162" s="368"/>
      <c r="GL162" s="368"/>
      <c r="GM162" s="368"/>
      <c r="GN162" s="368"/>
      <c r="GO162" s="368"/>
      <c r="GP162" s="368"/>
      <c r="GQ162" s="368"/>
      <c r="GR162" s="368"/>
      <c r="GS162" s="368"/>
      <c r="GT162" s="368"/>
      <c r="GU162" s="368"/>
      <c r="GV162" s="368"/>
      <c r="GW162" s="368"/>
      <c r="GX162" s="2036"/>
      <c r="GY162" s="2035"/>
      <c r="HA162" s="368"/>
      <c r="HB162" s="368"/>
      <c r="HC162" s="368"/>
      <c r="HD162" s="368"/>
      <c r="HE162" s="368"/>
      <c r="HF162" s="368"/>
      <c r="HG162" s="368"/>
      <c r="HH162" s="368"/>
      <c r="HI162" s="368"/>
      <c r="HJ162" s="368"/>
      <c r="HK162" s="368"/>
      <c r="HL162" s="368"/>
      <c r="HM162" s="368"/>
      <c r="HN162" s="368"/>
      <c r="HO162" s="368"/>
      <c r="HP162" s="368"/>
      <c r="HQ162" s="368"/>
      <c r="HR162" s="368"/>
      <c r="HS162" s="368"/>
      <c r="HT162" s="368"/>
      <c r="HU162" s="2036"/>
      <c r="HV162" s="2035"/>
      <c r="HX162" s="368"/>
      <c r="HY162" s="368"/>
      <c r="HZ162" s="368"/>
      <c r="IA162" s="368"/>
      <c r="IB162" s="368"/>
      <c r="IC162" s="368"/>
      <c r="ID162" s="368"/>
      <c r="IE162" s="368"/>
      <c r="IF162" s="368"/>
      <c r="IG162" s="368"/>
      <c r="IH162" s="368"/>
      <c r="II162" s="368"/>
      <c r="IJ162" s="368"/>
      <c r="IK162" s="368"/>
      <c r="IL162" s="368"/>
      <c r="IM162" s="368"/>
      <c r="IN162" s="368"/>
      <c r="IO162" s="368"/>
      <c r="IP162" s="368"/>
      <c r="IQ162" s="368"/>
      <c r="IR162" s="2036"/>
      <c r="IS162" s="2035"/>
    </row>
    <row r="163" spans="1:254" ht="14.25" thickBot="1" x14ac:dyDescent="0.25">
      <c r="A163" s="2028"/>
      <c r="B163" s="2033"/>
      <c r="C163" s="1818" t="s">
        <v>3991</v>
      </c>
      <c r="D163" s="710">
        <v>13091458.29098984</v>
      </c>
      <c r="E163" s="710">
        <v>436766.12699999998</v>
      </c>
      <c r="F163" s="710">
        <v>1456.4</v>
      </c>
      <c r="G163" s="710">
        <v>0</v>
      </c>
      <c r="H163" s="710">
        <v>0</v>
      </c>
      <c r="I163" s="710">
        <v>62410.362999999998</v>
      </c>
      <c r="J163" s="710">
        <v>0</v>
      </c>
      <c r="K163" s="710">
        <v>516805.23999999993</v>
      </c>
      <c r="L163" s="710">
        <v>5627528.0222400073</v>
      </c>
      <c r="M163" s="710">
        <v>0</v>
      </c>
      <c r="N163" s="710">
        <v>153.4</v>
      </c>
      <c r="O163" s="710">
        <v>154.07499999999999</v>
      </c>
      <c r="P163" s="710">
        <v>5345.5</v>
      </c>
      <c r="Q163" s="710">
        <v>0</v>
      </c>
      <c r="R163" s="710">
        <v>242162.54344999985</v>
      </c>
      <c r="S163" s="710">
        <v>76499.854999999996</v>
      </c>
      <c r="T163" s="710">
        <v>0</v>
      </c>
      <c r="U163" s="710">
        <v>20060739.81667985</v>
      </c>
      <c r="V163" s="788"/>
      <c r="W163" s="2035"/>
      <c r="X163" s="785"/>
      <c r="Y163" s="712"/>
      <c r="Z163" s="712"/>
      <c r="AA163" s="712"/>
      <c r="AB163" s="712"/>
      <c r="AC163" s="712"/>
      <c r="AD163" s="712"/>
      <c r="AE163" s="712"/>
      <c r="AF163" s="712"/>
      <c r="AG163" s="712"/>
      <c r="AH163" s="712"/>
      <c r="AI163" s="712"/>
      <c r="AJ163" s="712"/>
      <c r="AK163" s="712"/>
      <c r="AL163" s="712"/>
      <c r="AM163" s="712"/>
      <c r="AN163" s="712"/>
      <c r="AO163" s="712"/>
      <c r="AP163" s="712"/>
      <c r="AQ163" s="712"/>
      <c r="AR163" s="712"/>
      <c r="AS163" s="2036"/>
      <c r="AT163" s="2035"/>
      <c r="AU163" s="785"/>
      <c r="AV163" s="712"/>
      <c r="AW163" s="712"/>
      <c r="AX163" s="712"/>
      <c r="AY163" s="712"/>
      <c r="AZ163" s="712"/>
      <c r="BA163" s="712"/>
      <c r="BB163" s="712"/>
      <c r="BC163" s="712"/>
      <c r="BD163" s="712"/>
      <c r="BE163" s="712"/>
      <c r="BF163" s="712"/>
      <c r="BG163" s="712"/>
      <c r="BH163" s="712"/>
      <c r="BI163" s="712"/>
      <c r="BJ163" s="712"/>
      <c r="BK163" s="712"/>
      <c r="BL163" s="712"/>
      <c r="BM163" s="712"/>
      <c r="BN163" s="712"/>
      <c r="BO163" s="712"/>
      <c r="BP163" s="2036"/>
      <c r="BQ163" s="2035"/>
      <c r="BR163" s="785"/>
      <c r="BS163" s="712"/>
      <c r="BT163" s="712"/>
      <c r="BU163" s="712"/>
      <c r="BV163" s="712"/>
      <c r="BW163" s="712"/>
      <c r="BX163" s="712"/>
      <c r="BY163" s="712"/>
      <c r="BZ163" s="712"/>
      <c r="CA163" s="712"/>
      <c r="CB163" s="712"/>
      <c r="CC163" s="712"/>
      <c r="CD163" s="712"/>
      <c r="CE163" s="712"/>
      <c r="CF163" s="712"/>
      <c r="CG163" s="712"/>
      <c r="CH163" s="712"/>
      <c r="CI163" s="712"/>
      <c r="CJ163" s="712"/>
      <c r="CK163" s="712"/>
      <c r="CL163" s="712"/>
      <c r="CM163" s="2036"/>
      <c r="CN163" s="2035"/>
      <c r="CO163" s="785"/>
      <c r="CP163" s="712"/>
      <c r="CQ163" s="712"/>
      <c r="CR163" s="712"/>
      <c r="CS163" s="712"/>
      <c r="CT163" s="712"/>
      <c r="CU163" s="712"/>
      <c r="CV163" s="712"/>
      <c r="CW163" s="712"/>
      <c r="CX163" s="712"/>
      <c r="CY163" s="712"/>
      <c r="CZ163" s="712"/>
      <c r="DA163" s="712"/>
      <c r="DB163" s="712"/>
      <c r="DC163" s="712"/>
      <c r="DD163" s="712"/>
      <c r="DE163" s="712"/>
      <c r="DF163" s="712"/>
      <c r="DG163" s="712"/>
      <c r="DH163" s="712"/>
      <c r="DI163" s="712"/>
      <c r="DJ163" s="2036"/>
      <c r="DK163" s="2035"/>
      <c r="DL163" s="785"/>
      <c r="DM163" s="712"/>
      <c r="DN163" s="712"/>
      <c r="DO163" s="712"/>
      <c r="DP163" s="712"/>
      <c r="DQ163" s="712"/>
      <c r="DR163" s="712"/>
      <c r="DS163" s="712"/>
      <c r="DT163" s="712"/>
      <c r="DU163" s="712"/>
      <c r="DV163" s="712"/>
      <c r="DW163" s="712"/>
      <c r="DX163" s="712"/>
      <c r="DY163" s="712"/>
      <c r="DZ163" s="712"/>
      <c r="EA163" s="712"/>
      <c r="EB163" s="712"/>
      <c r="EC163" s="712"/>
      <c r="ED163" s="712"/>
      <c r="EE163" s="712"/>
      <c r="EF163" s="712"/>
      <c r="EG163" s="2036"/>
      <c r="EH163" s="2035"/>
      <c r="EI163" s="785"/>
      <c r="EJ163" s="712"/>
      <c r="EK163" s="712"/>
      <c r="EL163" s="712"/>
      <c r="EM163" s="712"/>
      <c r="EN163" s="712"/>
      <c r="EO163" s="712"/>
      <c r="EP163" s="712"/>
      <c r="EQ163" s="712"/>
      <c r="ER163" s="712"/>
      <c r="ES163" s="712"/>
      <c r="ET163" s="712"/>
      <c r="EU163" s="712"/>
      <c r="EV163" s="712"/>
      <c r="EW163" s="712"/>
      <c r="EX163" s="712"/>
      <c r="EY163" s="712"/>
      <c r="EZ163" s="712"/>
      <c r="FA163" s="712"/>
      <c r="FB163" s="712"/>
      <c r="FC163" s="712"/>
      <c r="FD163" s="2036"/>
      <c r="FE163" s="2035"/>
      <c r="FF163" s="785"/>
      <c r="FG163" s="712"/>
      <c r="FH163" s="712"/>
      <c r="FI163" s="712"/>
      <c r="FJ163" s="712"/>
      <c r="FK163" s="712"/>
      <c r="FL163" s="712"/>
      <c r="FM163" s="712"/>
      <c r="FN163" s="712"/>
      <c r="FO163" s="712"/>
      <c r="FP163" s="712"/>
      <c r="FQ163" s="712"/>
      <c r="FR163" s="712"/>
      <c r="FS163" s="712"/>
      <c r="FT163" s="712"/>
      <c r="FU163" s="712"/>
      <c r="FV163" s="712"/>
      <c r="FW163" s="712"/>
      <c r="FX163" s="712"/>
      <c r="FY163" s="712"/>
      <c r="FZ163" s="712"/>
      <c r="GA163" s="2036"/>
      <c r="GB163" s="2035"/>
      <c r="GC163" s="785"/>
      <c r="GD163" s="712"/>
      <c r="GE163" s="712"/>
      <c r="GF163" s="712"/>
      <c r="GG163" s="712"/>
      <c r="GH163" s="712"/>
      <c r="GI163" s="712"/>
      <c r="GJ163" s="712"/>
      <c r="GK163" s="712"/>
      <c r="GL163" s="712"/>
      <c r="GM163" s="712"/>
      <c r="GN163" s="712"/>
      <c r="GO163" s="712"/>
      <c r="GP163" s="712"/>
      <c r="GQ163" s="712"/>
      <c r="GR163" s="712"/>
      <c r="GS163" s="712"/>
      <c r="GT163" s="712"/>
      <c r="GU163" s="712"/>
      <c r="GV163" s="712"/>
      <c r="GW163" s="712"/>
      <c r="GX163" s="2036"/>
      <c r="GY163" s="2035"/>
      <c r="GZ163" s="785"/>
      <c r="HA163" s="712"/>
      <c r="HB163" s="712"/>
      <c r="HC163" s="712"/>
      <c r="HD163" s="712"/>
      <c r="HE163" s="712"/>
      <c r="HF163" s="712"/>
      <c r="HG163" s="712"/>
      <c r="HH163" s="712"/>
      <c r="HI163" s="712"/>
      <c r="HJ163" s="712"/>
      <c r="HK163" s="712"/>
      <c r="HL163" s="712"/>
      <c r="HM163" s="712"/>
      <c r="HN163" s="712"/>
      <c r="HO163" s="712"/>
      <c r="HP163" s="712"/>
      <c r="HQ163" s="712"/>
      <c r="HR163" s="712"/>
      <c r="HS163" s="712"/>
      <c r="HT163" s="712"/>
      <c r="HU163" s="2036"/>
      <c r="HV163" s="2035"/>
      <c r="HW163" s="785"/>
      <c r="HX163" s="712"/>
      <c r="HY163" s="712"/>
      <c r="HZ163" s="712"/>
      <c r="IA163" s="712"/>
      <c r="IB163" s="712"/>
      <c r="IC163" s="712"/>
      <c r="ID163" s="712"/>
      <c r="IE163" s="712"/>
      <c r="IF163" s="712"/>
      <c r="IG163" s="712"/>
      <c r="IH163" s="712"/>
      <c r="II163" s="712"/>
      <c r="IJ163" s="712"/>
      <c r="IK163" s="712"/>
      <c r="IL163" s="712"/>
      <c r="IM163" s="712"/>
      <c r="IN163" s="712"/>
      <c r="IO163" s="712"/>
      <c r="IP163" s="712"/>
      <c r="IQ163" s="712"/>
      <c r="IR163" s="2036"/>
      <c r="IS163" s="2035"/>
      <c r="IT163" s="785"/>
    </row>
    <row r="164" spans="1:254" ht="12.75" customHeight="1" x14ac:dyDescent="0.2">
      <c r="A164" s="2026" t="s">
        <v>1883</v>
      </c>
      <c r="B164" s="2029" t="s">
        <v>3771</v>
      </c>
      <c r="C164" s="1815" t="s">
        <v>3986</v>
      </c>
      <c r="D164" s="362">
        <v>5245881.6904491046</v>
      </c>
      <c r="E164" s="362">
        <v>68717.543534608572</v>
      </c>
      <c r="F164" s="362">
        <v>0</v>
      </c>
      <c r="G164" s="362">
        <v>0</v>
      </c>
      <c r="H164" s="362">
        <v>0</v>
      </c>
      <c r="I164" s="362">
        <v>298350.31766308192</v>
      </c>
      <c r="J164" s="362">
        <v>0</v>
      </c>
      <c r="K164" s="362">
        <v>0</v>
      </c>
      <c r="L164" s="362">
        <v>3616724.7810821217</v>
      </c>
      <c r="M164" s="362">
        <v>639406.51636244403</v>
      </c>
      <c r="N164" s="362">
        <v>0</v>
      </c>
      <c r="O164" s="362">
        <v>0</v>
      </c>
      <c r="P164" s="362">
        <v>0</v>
      </c>
      <c r="Q164" s="362">
        <v>0</v>
      </c>
      <c r="R164" s="362">
        <v>106779.28641158015</v>
      </c>
      <c r="S164" s="362">
        <v>251212.89506320914</v>
      </c>
      <c r="T164" s="362">
        <v>0</v>
      </c>
      <c r="U164" s="362">
        <v>10227073.030566148</v>
      </c>
      <c r="V164" s="1207"/>
      <c r="W164" s="2034"/>
      <c r="Y164" s="368"/>
      <c r="Z164" s="368"/>
      <c r="AA164" s="368"/>
      <c r="AB164" s="368"/>
      <c r="AC164" s="368"/>
      <c r="AD164" s="368"/>
      <c r="AE164" s="368"/>
      <c r="AF164" s="368"/>
      <c r="AG164" s="368"/>
      <c r="AH164" s="368"/>
      <c r="AI164" s="368"/>
      <c r="AJ164" s="368"/>
      <c r="AK164" s="368"/>
      <c r="AL164" s="368"/>
      <c r="AM164" s="368"/>
      <c r="AN164" s="368"/>
      <c r="AO164" s="368"/>
      <c r="AP164" s="368"/>
      <c r="AQ164" s="368"/>
      <c r="AR164" s="368"/>
      <c r="AS164" s="2036"/>
      <c r="AT164" s="2034"/>
      <c r="AV164" s="368"/>
      <c r="AW164" s="368"/>
      <c r="AX164" s="368"/>
      <c r="AY164" s="368"/>
      <c r="AZ164" s="368"/>
      <c r="BA164" s="368"/>
      <c r="BB164" s="368"/>
      <c r="BC164" s="368"/>
      <c r="BD164" s="368"/>
      <c r="BE164" s="368"/>
      <c r="BF164" s="368"/>
      <c r="BG164" s="368"/>
      <c r="BH164" s="368"/>
      <c r="BI164" s="368"/>
      <c r="BJ164" s="368"/>
      <c r="BK164" s="368"/>
      <c r="BL164" s="368"/>
      <c r="BM164" s="368"/>
      <c r="BN164" s="368"/>
      <c r="BO164" s="368"/>
      <c r="BP164" s="2036"/>
      <c r="BQ164" s="2034"/>
      <c r="BS164" s="368"/>
      <c r="BT164" s="368"/>
      <c r="BU164" s="368"/>
      <c r="BV164" s="368"/>
      <c r="BW164" s="368"/>
      <c r="BX164" s="368"/>
      <c r="BY164" s="368"/>
      <c r="BZ164" s="368"/>
      <c r="CA164" s="368"/>
      <c r="CB164" s="368"/>
      <c r="CC164" s="368"/>
      <c r="CD164" s="368"/>
      <c r="CE164" s="368"/>
      <c r="CF164" s="368"/>
      <c r="CG164" s="368"/>
      <c r="CH164" s="368"/>
      <c r="CI164" s="368"/>
      <c r="CJ164" s="368"/>
      <c r="CK164" s="368"/>
      <c r="CL164" s="368"/>
      <c r="CM164" s="2036"/>
      <c r="CN164" s="2034"/>
      <c r="CP164" s="368"/>
      <c r="CQ164" s="368"/>
      <c r="CR164" s="368"/>
      <c r="CS164" s="368"/>
      <c r="CT164" s="368"/>
      <c r="CU164" s="368"/>
      <c r="CV164" s="368"/>
      <c r="CW164" s="368"/>
      <c r="CX164" s="368"/>
      <c r="CY164" s="368"/>
      <c r="CZ164" s="368"/>
      <c r="DA164" s="368"/>
      <c r="DB164" s="368"/>
      <c r="DC164" s="368"/>
      <c r="DD164" s="368"/>
      <c r="DE164" s="368"/>
      <c r="DF164" s="368"/>
      <c r="DG164" s="368"/>
      <c r="DH164" s="368"/>
      <c r="DI164" s="368"/>
      <c r="DJ164" s="2036"/>
      <c r="DK164" s="2034"/>
      <c r="DM164" s="368"/>
      <c r="DN164" s="368"/>
      <c r="DO164" s="368"/>
      <c r="DP164" s="368"/>
      <c r="DQ164" s="368"/>
      <c r="DR164" s="368"/>
      <c r="DS164" s="368"/>
      <c r="DT164" s="368"/>
      <c r="DU164" s="368"/>
      <c r="DV164" s="368"/>
      <c r="DW164" s="368"/>
      <c r="DX164" s="368"/>
      <c r="DY164" s="368"/>
      <c r="DZ164" s="368"/>
      <c r="EA164" s="368"/>
      <c r="EB164" s="368"/>
      <c r="EC164" s="368"/>
      <c r="ED164" s="368"/>
      <c r="EE164" s="368"/>
      <c r="EF164" s="368"/>
      <c r="EG164" s="2036"/>
      <c r="EH164" s="2034"/>
      <c r="EJ164" s="368"/>
      <c r="EK164" s="368"/>
      <c r="EL164" s="368"/>
      <c r="EM164" s="368"/>
      <c r="EN164" s="368"/>
      <c r="EO164" s="368"/>
      <c r="EP164" s="368"/>
      <c r="EQ164" s="368"/>
      <c r="ER164" s="368"/>
      <c r="ES164" s="368"/>
      <c r="ET164" s="368"/>
      <c r="EU164" s="368"/>
      <c r="EV164" s="368"/>
      <c r="EW164" s="368"/>
      <c r="EX164" s="368"/>
      <c r="EY164" s="368"/>
      <c r="EZ164" s="368"/>
      <c r="FA164" s="368"/>
      <c r="FB164" s="368"/>
      <c r="FC164" s="368"/>
      <c r="FD164" s="2036"/>
      <c r="FE164" s="2034"/>
      <c r="FG164" s="368"/>
      <c r="FH164" s="368"/>
      <c r="FI164" s="368"/>
      <c r="FJ164" s="368"/>
      <c r="FK164" s="368"/>
      <c r="FL164" s="368"/>
      <c r="FM164" s="368"/>
      <c r="FN164" s="368"/>
      <c r="FO164" s="368"/>
      <c r="FP164" s="368"/>
      <c r="FQ164" s="368"/>
      <c r="FR164" s="368"/>
      <c r="FS164" s="368"/>
      <c r="FT164" s="368"/>
      <c r="FU164" s="368"/>
      <c r="FV164" s="368"/>
      <c r="FW164" s="368"/>
      <c r="FX164" s="368"/>
      <c r="FY164" s="368"/>
      <c r="FZ164" s="368"/>
      <c r="GA164" s="2036"/>
      <c r="GB164" s="2034"/>
      <c r="GD164" s="368"/>
      <c r="GE164" s="368"/>
      <c r="GF164" s="368"/>
      <c r="GG164" s="368"/>
      <c r="GH164" s="368"/>
      <c r="GI164" s="368"/>
      <c r="GJ164" s="368"/>
      <c r="GK164" s="368"/>
      <c r="GL164" s="368"/>
      <c r="GM164" s="368"/>
      <c r="GN164" s="368"/>
      <c r="GO164" s="368"/>
      <c r="GP164" s="368"/>
      <c r="GQ164" s="368"/>
      <c r="GR164" s="368"/>
      <c r="GS164" s="368"/>
      <c r="GT164" s="368"/>
      <c r="GU164" s="368"/>
      <c r="GV164" s="368"/>
      <c r="GW164" s="368"/>
      <c r="GX164" s="2036"/>
      <c r="GY164" s="2034"/>
      <c r="HA164" s="368"/>
      <c r="HB164" s="368"/>
      <c r="HC164" s="368"/>
      <c r="HD164" s="368"/>
      <c r="HE164" s="368"/>
      <c r="HF164" s="368"/>
      <c r="HG164" s="368"/>
      <c r="HH164" s="368"/>
      <c r="HI164" s="368"/>
      <c r="HJ164" s="368"/>
      <c r="HK164" s="368"/>
      <c r="HL164" s="368"/>
      <c r="HM164" s="368"/>
      <c r="HN164" s="368"/>
      <c r="HO164" s="368"/>
      <c r="HP164" s="368"/>
      <c r="HQ164" s="368"/>
      <c r="HR164" s="368"/>
      <c r="HS164" s="368"/>
      <c r="HT164" s="368"/>
      <c r="HU164" s="2036"/>
      <c r="HV164" s="2034"/>
      <c r="HX164" s="368"/>
      <c r="HY164" s="368"/>
      <c r="HZ164" s="368"/>
      <c r="IA164" s="368"/>
      <c r="IB164" s="368"/>
      <c r="IC164" s="368"/>
      <c r="ID164" s="368"/>
      <c r="IE164" s="368"/>
      <c r="IF164" s="368"/>
      <c r="IG164" s="368"/>
      <c r="IH164" s="368"/>
      <c r="II164" s="368"/>
      <c r="IJ164" s="368"/>
      <c r="IK164" s="368"/>
      <c r="IL164" s="368"/>
      <c r="IM164" s="368"/>
      <c r="IN164" s="368"/>
      <c r="IO164" s="368"/>
      <c r="IP164" s="368"/>
      <c r="IQ164" s="368"/>
      <c r="IR164" s="2036"/>
      <c r="IS164" s="2034"/>
    </row>
    <row r="165" spans="1:254" x14ac:dyDescent="0.2">
      <c r="A165" s="2027"/>
      <c r="B165" s="2030"/>
      <c r="C165" s="1206" t="s">
        <v>3987</v>
      </c>
      <c r="D165" s="366">
        <v>19107135.691833489</v>
      </c>
      <c r="E165" s="366">
        <v>130028.18342923142</v>
      </c>
      <c r="F165" s="366">
        <v>0</v>
      </c>
      <c r="G165" s="366">
        <v>0</v>
      </c>
      <c r="H165" s="366">
        <v>0</v>
      </c>
      <c r="I165" s="366">
        <v>1109898.9590626301</v>
      </c>
      <c r="J165" s="366">
        <v>0</v>
      </c>
      <c r="K165" s="366">
        <v>0</v>
      </c>
      <c r="L165" s="366">
        <v>13403431.532704506</v>
      </c>
      <c r="M165" s="366">
        <v>1000136.392895668</v>
      </c>
      <c r="N165" s="366">
        <v>0</v>
      </c>
      <c r="O165" s="366">
        <v>0</v>
      </c>
      <c r="P165" s="366">
        <v>0</v>
      </c>
      <c r="Q165" s="366">
        <v>0</v>
      </c>
      <c r="R165" s="366">
        <v>489631.20309841982</v>
      </c>
      <c r="S165" s="366">
        <v>1115432.0043129639</v>
      </c>
      <c r="T165" s="366">
        <v>0</v>
      </c>
      <c r="U165" s="366">
        <v>36355693.967336901</v>
      </c>
      <c r="V165" s="1207"/>
      <c r="W165" s="2035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2036"/>
      <c r="AT165" s="2035"/>
      <c r="AV165" s="368"/>
      <c r="AW165" s="368"/>
      <c r="AX165" s="368"/>
      <c r="AY165" s="368"/>
      <c r="AZ165" s="368"/>
      <c r="BA165" s="368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  <c r="BN165" s="368"/>
      <c r="BO165" s="368"/>
      <c r="BP165" s="2036"/>
      <c r="BQ165" s="2035"/>
      <c r="BS165" s="368"/>
      <c r="BT165" s="368"/>
      <c r="BU165" s="368"/>
      <c r="BV165" s="368"/>
      <c r="BW165" s="368"/>
      <c r="BX165" s="368"/>
      <c r="BY165" s="368"/>
      <c r="BZ165" s="368"/>
      <c r="CA165" s="368"/>
      <c r="CB165" s="368"/>
      <c r="CC165" s="368"/>
      <c r="CD165" s="368"/>
      <c r="CE165" s="368"/>
      <c r="CF165" s="368"/>
      <c r="CG165" s="368"/>
      <c r="CH165" s="368"/>
      <c r="CI165" s="368"/>
      <c r="CJ165" s="368"/>
      <c r="CK165" s="368"/>
      <c r="CL165" s="368"/>
      <c r="CM165" s="2036"/>
      <c r="CN165" s="2035"/>
      <c r="CP165" s="368"/>
      <c r="CQ165" s="368"/>
      <c r="CR165" s="368"/>
      <c r="CS165" s="368"/>
      <c r="CT165" s="368"/>
      <c r="CU165" s="368"/>
      <c r="CV165" s="368"/>
      <c r="CW165" s="368"/>
      <c r="CX165" s="368"/>
      <c r="CY165" s="368"/>
      <c r="CZ165" s="368"/>
      <c r="DA165" s="368"/>
      <c r="DB165" s="368"/>
      <c r="DC165" s="368"/>
      <c r="DD165" s="368"/>
      <c r="DE165" s="368"/>
      <c r="DF165" s="368"/>
      <c r="DG165" s="368"/>
      <c r="DH165" s="368"/>
      <c r="DI165" s="368"/>
      <c r="DJ165" s="2036"/>
      <c r="DK165" s="2035"/>
      <c r="DM165" s="368"/>
      <c r="DN165" s="368"/>
      <c r="DO165" s="368"/>
      <c r="DP165" s="368"/>
      <c r="DQ165" s="368"/>
      <c r="DR165" s="368"/>
      <c r="DS165" s="368"/>
      <c r="DT165" s="368"/>
      <c r="DU165" s="368"/>
      <c r="DV165" s="368"/>
      <c r="DW165" s="368"/>
      <c r="DX165" s="368"/>
      <c r="DY165" s="368"/>
      <c r="DZ165" s="368"/>
      <c r="EA165" s="368"/>
      <c r="EB165" s="368"/>
      <c r="EC165" s="368"/>
      <c r="ED165" s="368"/>
      <c r="EE165" s="368"/>
      <c r="EF165" s="368"/>
      <c r="EG165" s="2036"/>
      <c r="EH165" s="2035"/>
      <c r="EJ165" s="368"/>
      <c r="EK165" s="368"/>
      <c r="EL165" s="368"/>
      <c r="EM165" s="368"/>
      <c r="EN165" s="368"/>
      <c r="EO165" s="368"/>
      <c r="EP165" s="368"/>
      <c r="EQ165" s="368"/>
      <c r="ER165" s="368"/>
      <c r="ES165" s="368"/>
      <c r="ET165" s="368"/>
      <c r="EU165" s="368"/>
      <c r="EV165" s="368"/>
      <c r="EW165" s="368"/>
      <c r="EX165" s="368"/>
      <c r="EY165" s="368"/>
      <c r="EZ165" s="368"/>
      <c r="FA165" s="368"/>
      <c r="FB165" s="368"/>
      <c r="FC165" s="368"/>
      <c r="FD165" s="2036"/>
      <c r="FE165" s="2035"/>
      <c r="FG165" s="368"/>
      <c r="FH165" s="368"/>
      <c r="FI165" s="368"/>
      <c r="FJ165" s="368"/>
      <c r="FK165" s="368"/>
      <c r="FL165" s="368"/>
      <c r="FM165" s="368"/>
      <c r="FN165" s="368"/>
      <c r="FO165" s="368"/>
      <c r="FP165" s="368"/>
      <c r="FQ165" s="368"/>
      <c r="FR165" s="368"/>
      <c r="FS165" s="368"/>
      <c r="FT165" s="368"/>
      <c r="FU165" s="368"/>
      <c r="FV165" s="368"/>
      <c r="FW165" s="368"/>
      <c r="FX165" s="368"/>
      <c r="FY165" s="368"/>
      <c r="FZ165" s="368"/>
      <c r="GA165" s="2036"/>
      <c r="GB165" s="2035"/>
      <c r="GD165" s="368"/>
      <c r="GE165" s="368"/>
      <c r="GF165" s="368"/>
      <c r="GG165" s="368"/>
      <c r="GH165" s="368"/>
      <c r="GI165" s="368"/>
      <c r="GJ165" s="368"/>
      <c r="GK165" s="368"/>
      <c r="GL165" s="368"/>
      <c r="GM165" s="368"/>
      <c r="GN165" s="368"/>
      <c r="GO165" s="368"/>
      <c r="GP165" s="368"/>
      <c r="GQ165" s="368"/>
      <c r="GR165" s="368"/>
      <c r="GS165" s="368"/>
      <c r="GT165" s="368"/>
      <c r="GU165" s="368"/>
      <c r="GV165" s="368"/>
      <c r="GW165" s="368"/>
      <c r="GX165" s="2036"/>
      <c r="GY165" s="2035"/>
      <c r="HA165" s="368"/>
      <c r="HB165" s="368"/>
      <c r="HC165" s="368"/>
      <c r="HD165" s="368"/>
      <c r="HE165" s="368"/>
      <c r="HF165" s="368"/>
      <c r="HG165" s="368"/>
      <c r="HH165" s="368"/>
      <c r="HI165" s="368"/>
      <c r="HJ165" s="368"/>
      <c r="HK165" s="368"/>
      <c r="HL165" s="368"/>
      <c r="HM165" s="368"/>
      <c r="HN165" s="368"/>
      <c r="HO165" s="368"/>
      <c r="HP165" s="368"/>
      <c r="HQ165" s="368"/>
      <c r="HR165" s="368"/>
      <c r="HS165" s="368"/>
      <c r="HT165" s="368"/>
      <c r="HU165" s="2036"/>
      <c r="HV165" s="2035"/>
      <c r="HX165" s="368"/>
      <c r="HY165" s="368"/>
      <c r="HZ165" s="368"/>
      <c r="IA165" s="368"/>
      <c r="IB165" s="368"/>
      <c r="IC165" s="368"/>
      <c r="ID165" s="368"/>
      <c r="IE165" s="368"/>
      <c r="IF165" s="368"/>
      <c r="IG165" s="368"/>
      <c r="IH165" s="368"/>
      <c r="II165" s="368"/>
      <c r="IJ165" s="368"/>
      <c r="IK165" s="368"/>
      <c r="IL165" s="368"/>
      <c r="IM165" s="368"/>
      <c r="IN165" s="368"/>
      <c r="IO165" s="368"/>
      <c r="IP165" s="368"/>
      <c r="IQ165" s="368"/>
      <c r="IR165" s="2036"/>
      <c r="IS165" s="2035"/>
    </row>
    <row r="166" spans="1:254" x14ac:dyDescent="0.2">
      <c r="A166" s="2027"/>
      <c r="B166" s="2031"/>
      <c r="C166" s="1816" t="s">
        <v>1489</v>
      </c>
      <c r="D166" s="1090">
        <v>24353017.382282592</v>
      </c>
      <c r="E166" s="1090">
        <v>198745.72696383999</v>
      </c>
      <c r="F166" s="1090">
        <v>0</v>
      </c>
      <c r="G166" s="1090">
        <v>0</v>
      </c>
      <c r="H166" s="1090">
        <v>0</v>
      </c>
      <c r="I166" s="1090">
        <v>1408249.276725712</v>
      </c>
      <c r="J166" s="1090">
        <v>0</v>
      </c>
      <c r="K166" s="1090">
        <v>0</v>
      </c>
      <c r="L166" s="1090">
        <v>17020156.313786626</v>
      </c>
      <c r="M166" s="1090">
        <v>1639542.9092581121</v>
      </c>
      <c r="N166" s="1090">
        <v>0</v>
      </c>
      <c r="O166" s="1090">
        <v>0</v>
      </c>
      <c r="P166" s="1090">
        <v>0</v>
      </c>
      <c r="Q166" s="1090">
        <v>0</v>
      </c>
      <c r="R166" s="1090">
        <v>596410.48950999998</v>
      </c>
      <c r="S166" s="1090">
        <v>1366644.899376173</v>
      </c>
      <c r="T166" s="1090">
        <v>0</v>
      </c>
      <c r="U166" s="1090">
        <v>46582766.997903056</v>
      </c>
      <c r="V166" s="1207"/>
      <c r="W166" s="2035"/>
      <c r="X166" s="785"/>
      <c r="Y166" s="712"/>
      <c r="Z166" s="712"/>
      <c r="AA166" s="712"/>
      <c r="AB166" s="712"/>
      <c r="AC166" s="712"/>
      <c r="AD166" s="712"/>
      <c r="AE166" s="712"/>
      <c r="AF166" s="712"/>
      <c r="AG166" s="712"/>
      <c r="AH166" s="712"/>
      <c r="AI166" s="712"/>
      <c r="AJ166" s="712"/>
      <c r="AK166" s="712"/>
      <c r="AL166" s="712"/>
      <c r="AM166" s="712"/>
      <c r="AN166" s="712"/>
      <c r="AO166" s="712"/>
      <c r="AP166" s="712"/>
      <c r="AQ166" s="712"/>
      <c r="AR166" s="712"/>
      <c r="AS166" s="2036"/>
      <c r="AT166" s="2035"/>
      <c r="AU166" s="785"/>
      <c r="AV166" s="712"/>
      <c r="AW166" s="712"/>
      <c r="AX166" s="712"/>
      <c r="AY166" s="712"/>
      <c r="AZ166" s="712"/>
      <c r="BA166" s="712"/>
      <c r="BB166" s="712"/>
      <c r="BC166" s="712"/>
      <c r="BD166" s="712"/>
      <c r="BE166" s="712"/>
      <c r="BF166" s="712"/>
      <c r="BG166" s="712"/>
      <c r="BH166" s="712"/>
      <c r="BI166" s="712"/>
      <c r="BJ166" s="712"/>
      <c r="BK166" s="712"/>
      <c r="BL166" s="712"/>
      <c r="BM166" s="712"/>
      <c r="BN166" s="712"/>
      <c r="BO166" s="712"/>
      <c r="BP166" s="2036"/>
      <c r="BQ166" s="2035"/>
      <c r="BR166" s="785"/>
      <c r="BS166" s="712"/>
      <c r="BT166" s="712"/>
      <c r="BU166" s="712"/>
      <c r="BV166" s="712"/>
      <c r="BW166" s="712"/>
      <c r="BX166" s="712"/>
      <c r="BY166" s="712"/>
      <c r="BZ166" s="712"/>
      <c r="CA166" s="712"/>
      <c r="CB166" s="712"/>
      <c r="CC166" s="712"/>
      <c r="CD166" s="712"/>
      <c r="CE166" s="712"/>
      <c r="CF166" s="712"/>
      <c r="CG166" s="712"/>
      <c r="CH166" s="712"/>
      <c r="CI166" s="712"/>
      <c r="CJ166" s="712"/>
      <c r="CK166" s="712"/>
      <c r="CL166" s="712"/>
      <c r="CM166" s="2036"/>
      <c r="CN166" s="2035"/>
      <c r="CO166" s="785"/>
      <c r="CP166" s="712"/>
      <c r="CQ166" s="712"/>
      <c r="CR166" s="712"/>
      <c r="CS166" s="712"/>
      <c r="CT166" s="712"/>
      <c r="CU166" s="712"/>
      <c r="CV166" s="712"/>
      <c r="CW166" s="712"/>
      <c r="CX166" s="712"/>
      <c r="CY166" s="712"/>
      <c r="CZ166" s="712"/>
      <c r="DA166" s="712"/>
      <c r="DB166" s="712"/>
      <c r="DC166" s="712"/>
      <c r="DD166" s="712"/>
      <c r="DE166" s="712"/>
      <c r="DF166" s="712"/>
      <c r="DG166" s="712"/>
      <c r="DH166" s="712"/>
      <c r="DI166" s="712"/>
      <c r="DJ166" s="2036"/>
      <c r="DK166" s="2035"/>
      <c r="DL166" s="785"/>
      <c r="DM166" s="712"/>
      <c r="DN166" s="712"/>
      <c r="DO166" s="712"/>
      <c r="DP166" s="712"/>
      <c r="DQ166" s="712"/>
      <c r="DR166" s="712"/>
      <c r="DS166" s="712"/>
      <c r="DT166" s="712"/>
      <c r="DU166" s="712"/>
      <c r="DV166" s="712"/>
      <c r="DW166" s="712"/>
      <c r="DX166" s="712"/>
      <c r="DY166" s="712"/>
      <c r="DZ166" s="712"/>
      <c r="EA166" s="712"/>
      <c r="EB166" s="712"/>
      <c r="EC166" s="712"/>
      <c r="ED166" s="712"/>
      <c r="EE166" s="712"/>
      <c r="EF166" s="712"/>
      <c r="EG166" s="2036"/>
      <c r="EH166" s="2035"/>
      <c r="EI166" s="785"/>
      <c r="EJ166" s="712"/>
      <c r="EK166" s="712"/>
      <c r="EL166" s="712"/>
      <c r="EM166" s="712"/>
      <c r="EN166" s="712"/>
      <c r="EO166" s="712"/>
      <c r="EP166" s="712"/>
      <c r="EQ166" s="712"/>
      <c r="ER166" s="712"/>
      <c r="ES166" s="712"/>
      <c r="ET166" s="712"/>
      <c r="EU166" s="712"/>
      <c r="EV166" s="712"/>
      <c r="EW166" s="712"/>
      <c r="EX166" s="712"/>
      <c r="EY166" s="712"/>
      <c r="EZ166" s="712"/>
      <c r="FA166" s="712"/>
      <c r="FB166" s="712"/>
      <c r="FC166" s="712"/>
      <c r="FD166" s="2036"/>
      <c r="FE166" s="2035"/>
      <c r="FF166" s="785"/>
      <c r="FG166" s="712"/>
      <c r="FH166" s="712"/>
      <c r="FI166" s="712"/>
      <c r="FJ166" s="712"/>
      <c r="FK166" s="712"/>
      <c r="FL166" s="712"/>
      <c r="FM166" s="712"/>
      <c r="FN166" s="712"/>
      <c r="FO166" s="712"/>
      <c r="FP166" s="712"/>
      <c r="FQ166" s="712"/>
      <c r="FR166" s="712"/>
      <c r="FS166" s="712"/>
      <c r="FT166" s="712"/>
      <c r="FU166" s="712"/>
      <c r="FV166" s="712"/>
      <c r="FW166" s="712"/>
      <c r="FX166" s="712"/>
      <c r="FY166" s="712"/>
      <c r="FZ166" s="712"/>
      <c r="GA166" s="2036"/>
      <c r="GB166" s="2035"/>
      <c r="GC166" s="785"/>
      <c r="GD166" s="712"/>
      <c r="GE166" s="712"/>
      <c r="GF166" s="712"/>
      <c r="GG166" s="712"/>
      <c r="GH166" s="712"/>
      <c r="GI166" s="712"/>
      <c r="GJ166" s="712"/>
      <c r="GK166" s="712"/>
      <c r="GL166" s="712"/>
      <c r="GM166" s="712"/>
      <c r="GN166" s="712"/>
      <c r="GO166" s="712"/>
      <c r="GP166" s="712"/>
      <c r="GQ166" s="712"/>
      <c r="GR166" s="712"/>
      <c r="GS166" s="712"/>
      <c r="GT166" s="712"/>
      <c r="GU166" s="712"/>
      <c r="GV166" s="712"/>
      <c r="GW166" s="712"/>
      <c r="GX166" s="2036"/>
      <c r="GY166" s="2035"/>
      <c r="GZ166" s="785"/>
      <c r="HA166" s="712"/>
      <c r="HB166" s="712"/>
      <c r="HC166" s="712"/>
      <c r="HD166" s="712"/>
      <c r="HE166" s="712"/>
      <c r="HF166" s="712"/>
      <c r="HG166" s="712"/>
      <c r="HH166" s="712"/>
      <c r="HI166" s="712"/>
      <c r="HJ166" s="712"/>
      <c r="HK166" s="712"/>
      <c r="HL166" s="712"/>
      <c r="HM166" s="712"/>
      <c r="HN166" s="712"/>
      <c r="HO166" s="712"/>
      <c r="HP166" s="712"/>
      <c r="HQ166" s="712"/>
      <c r="HR166" s="712"/>
      <c r="HS166" s="712"/>
      <c r="HT166" s="712"/>
      <c r="HU166" s="2036"/>
      <c r="HV166" s="2035"/>
      <c r="HW166" s="785"/>
      <c r="HX166" s="712"/>
      <c r="HY166" s="712"/>
      <c r="HZ166" s="712"/>
      <c r="IA166" s="712"/>
      <c r="IB166" s="712"/>
      <c r="IC166" s="712"/>
      <c r="ID166" s="712"/>
      <c r="IE166" s="712"/>
      <c r="IF166" s="712"/>
      <c r="IG166" s="712"/>
      <c r="IH166" s="712"/>
      <c r="II166" s="712"/>
      <c r="IJ166" s="712"/>
      <c r="IK166" s="712"/>
      <c r="IL166" s="712"/>
      <c r="IM166" s="712"/>
      <c r="IN166" s="712"/>
      <c r="IO166" s="712"/>
      <c r="IP166" s="712"/>
      <c r="IQ166" s="712"/>
      <c r="IR166" s="2036"/>
      <c r="IS166" s="2035"/>
      <c r="IT166" s="785"/>
    </row>
    <row r="167" spans="1:254" ht="12.75" customHeight="1" x14ac:dyDescent="0.2">
      <c r="A167" s="2027"/>
      <c r="B167" s="2032" t="s">
        <v>70</v>
      </c>
      <c r="C167" s="1206" t="s">
        <v>3988</v>
      </c>
      <c r="D167" s="366">
        <v>1093789.737905401</v>
      </c>
      <c r="E167" s="366">
        <v>16295.703198523051</v>
      </c>
      <c r="F167" s="366">
        <v>0</v>
      </c>
      <c r="G167" s="366">
        <v>0</v>
      </c>
      <c r="H167" s="366">
        <v>0</v>
      </c>
      <c r="I167" s="366">
        <v>88111.940076138082</v>
      </c>
      <c r="J167" s="366">
        <v>0</v>
      </c>
      <c r="K167" s="366">
        <v>0</v>
      </c>
      <c r="L167" s="366">
        <v>846703.34291375696</v>
      </c>
      <c r="M167" s="366">
        <v>110075.31223795547</v>
      </c>
      <c r="N167" s="366">
        <v>0</v>
      </c>
      <c r="O167" s="366">
        <v>0</v>
      </c>
      <c r="P167" s="366">
        <v>0</v>
      </c>
      <c r="Q167" s="366">
        <v>0</v>
      </c>
      <c r="R167" s="366">
        <v>40783.319935041509</v>
      </c>
      <c r="S167" s="366">
        <v>95456.702279182588</v>
      </c>
      <c r="T167" s="366">
        <v>0</v>
      </c>
      <c r="U167" s="366">
        <v>2291216.0585459988</v>
      </c>
      <c r="V167" s="1207"/>
      <c r="W167" s="2034"/>
      <c r="Y167" s="368"/>
      <c r="Z167" s="368"/>
      <c r="AA167" s="368"/>
      <c r="AB167" s="368"/>
      <c r="AC167" s="368"/>
      <c r="AD167" s="368"/>
      <c r="AE167" s="368"/>
      <c r="AF167" s="368"/>
      <c r="AG167" s="368"/>
      <c r="AH167" s="368"/>
      <c r="AI167" s="368"/>
      <c r="AJ167" s="368"/>
      <c r="AK167" s="368"/>
      <c r="AL167" s="368"/>
      <c r="AM167" s="368"/>
      <c r="AN167" s="368"/>
      <c r="AO167" s="368"/>
      <c r="AP167" s="368"/>
      <c r="AQ167" s="368"/>
      <c r="AR167" s="368"/>
      <c r="AS167" s="2036"/>
      <c r="AT167" s="2034"/>
      <c r="AV167" s="368"/>
      <c r="AW167" s="368"/>
      <c r="AX167" s="368"/>
      <c r="AY167" s="368"/>
      <c r="AZ167" s="368"/>
      <c r="BA167" s="368"/>
      <c r="BB167" s="368"/>
      <c r="BC167" s="368"/>
      <c r="BD167" s="368"/>
      <c r="BE167" s="368"/>
      <c r="BF167" s="368"/>
      <c r="BG167" s="368"/>
      <c r="BH167" s="368"/>
      <c r="BI167" s="368"/>
      <c r="BJ167" s="368"/>
      <c r="BK167" s="368"/>
      <c r="BL167" s="368"/>
      <c r="BM167" s="368"/>
      <c r="BN167" s="368"/>
      <c r="BO167" s="368"/>
      <c r="BP167" s="2036"/>
      <c r="BQ167" s="2034"/>
      <c r="BS167" s="368"/>
      <c r="BT167" s="368"/>
      <c r="BU167" s="368"/>
      <c r="BV167" s="368"/>
      <c r="BW167" s="368"/>
      <c r="BX167" s="368"/>
      <c r="BY167" s="368"/>
      <c r="BZ167" s="368"/>
      <c r="CA167" s="368"/>
      <c r="CB167" s="368"/>
      <c r="CC167" s="368"/>
      <c r="CD167" s="368"/>
      <c r="CE167" s="368"/>
      <c r="CF167" s="368"/>
      <c r="CG167" s="368"/>
      <c r="CH167" s="368"/>
      <c r="CI167" s="368"/>
      <c r="CJ167" s="368"/>
      <c r="CK167" s="368"/>
      <c r="CL167" s="368"/>
      <c r="CM167" s="2036"/>
      <c r="CN167" s="2034"/>
      <c r="CP167" s="368"/>
      <c r="CQ167" s="368"/>
      <c r="CR167" s="368"/>
      <c r="CS167" s="368"/>
      <c r="CT167" s="368"/>
      <c r="CU167" s="368"/>
      <c r="CV167" s="368"/>
      <c r="CW167" s="368"/>
      <c r="CX167" s="368"/>
      <c r="CY167" s="368"/>
      <c r="CZ167" s="368"/>
      <c r="DA167" s="368"/>
      <c r="DB167" s="368"/>
      <c r="DC167" s="368"/>
      <c r="DD167" s="368"/>
      <c r="DE167" s="368"/>
      <c r="DF167" s="368"/>
      <c r="DG167" s="368"/>
      <c r="DH167" s="368"/>
      <c r="DI167" s="368"/>
      <c r="DJ167" s="2036"/>
      <c r="DK167" s="2034"/>
      <c r="DM167" s="368"/>
      <c r="DN167" s="368"/>
      <c r="DO167" s="368"/>
      <c r="DP167" s="368"/>
      <c r="DQ167" s="368"/>
      <c r="DR167" s="368"/>
      <c r="DS167" s="368"/>
      <c r="DT167" s="368"/>
      <c r="DU167" s="368"/>
      <c r="DV167" s="368"/>
      <c r="DW167" s="368"/>
      <c r="DX167" s="368"/>
      <c r="DY167" s="368"/>
      <c r="DZ167" s="368"/>
      <c r="EA167" s="368"/>
      <c r="EB167" s="368"/>
      <c r="EC167" s="368"/>
      <c r="ED167" s="368"/>
      <c r="EE167" s="368"/>
      <c r="EF167" s="368"/>
      <c r="EG167" s="2036"/>
      <c r="EH167" s="2034"/>
      <c r="EJ167" s="368"/>
      <c r="EK167" s="368"/>
      <c r="EL167" s="368"/>
      <c r="EM167" s="368"/>
      <c r="EN167" s="368"/>
      <c r="EO167" s="368"/>
      <c r="EP167" s="368"/>
      <c r="EQ167" s="368"/>
      <c r="ER167" s="368"/>
      <c r="ES167" s="368"/>
      <c r="ET167" s="368"/>
      <c r="EU167" s="368"/>
      <c r="EV167" s="368"/>
      <c r="EW167" s="368"/>
      <c r="EX167" s="368"/>
      <c r="EY167" s="368"/>
      <c r="EZ167" s="368"/>
      <c r="FA167" s="368"/>
      <c r="FB167" s="368"/>
      <c r="FC167" s="368"/>
      <c r="FD167" s="2036"/>
      <c r="FE167" s="2034"/>
      <c r="FG167" s="368"/>
      <c r="FH167" s="368"/>
      <c r="FI167" s="368"/>
      <c r="FJ167" s="368"/>
      <c r="FK167" s="368"/>
      <c r="FL167" s="368"/>
      <c r="FM167" s="368"/>
      <c r="FN167" s="368"/>
      <c r="FO167" s="368"/>
      <c r="FP167" s="368"/>
      <c r="FQ167" s="368"/>
      <c r="FR167" s="368"/>
      <c r="FS167" s="368"/>
      <c r="FT167" s="368"/>
      <c r="FU167" s="368"/>
      <c r="FV167" s="368"/>
      <c r="FW167" s="368"/>
      <c r="FX167" s="368"/>
      <c r="FY167" s="368"/>
      <c r="FZ167" s="368"/>
      <c r="GA167" s="2036"/>
      <c r="GB167" s="2034"/>
      <c r="GD167" s="368"/>
      <c r="GE167" s="368"/>
      <c r="GF167" s="368"/>
      <c r="GG167" s="368"/>
      <c r="GH167" s="368"/>
      <c r="GI167" s="368"/>
      <c r="GJ167" s="368"/>
      <c r="GK167" s="368"/>
      <c r="GL167" s="368"/>
      <c r="GM167" s="368"/>
      <c r="GN167" s="368"/>
      <c r="GO167" s="368"/>
      <c r="GP167" s="368"/>
      <c r="GQ167" s="368"/>
      <c r="GR167" s="368"/>
      <c r="GS167" s="368"/>
      <c r="GT167" s="368"/>
      <c r="GU167" s="368"/>
      <c r="GV167" s="368"/>
      <c r="GW167" s="368"/>
      <c r="GX167" s="2036"/>
      <c r="GY167" s="2034"/>
      <c r="HA167" s="368"/>
      <c r="HB167" s="368"/>
      <c r="HC167" s="368"/>
      <c r="HD167" s="368"/>
      <c r="HE167" s="368"/>
      <c r="HF167" s="368"/>
      <c r="HG167" s="368"/>
      <c r="HH167" s="368"/>
      <c r="HI167" s="368"/>
      <c r="HJ167" s="368"/>
      <c r="HK167" s="368"/>
      <c r="HL167" s="368"/>
      <c r="HM167" s="368"/>
      <c r="HN167" s="368"/>
      <c r="HO167" s="368"/>
      <c r="HP167" s="368"/>
      <c r="HQ167" s="368"/>
      <c r="HR167" s="368"/>
      <c r="HS167" s="368"/>
      <c r="HT167" s="368"/>
      <c r="HU167" s="2036"/>
      <c r="HV167" s="2034"/>
      <c r="HX167" s="368"/>
      <c r="HY167" s="368"/>
      <c r="HZ167" s="368"/>
      <c r="IA167" s="368"/>
      <c r="IB167" s="368"/>
      <c r="IC167" s="368"/>
      <c r="ID167" s="368"/>
      <c r="IE167" s="368"/>
      <c r="IF167" s="368"/>
      <c r="IG167" s="368"/>
      <c r="IH167" s="368"/>
      <c r="II167" s="368"/>
      <c r="IJ167" s="368"/>
      <c r="IK167" s="368"/>
      <c r="IL167" s="368"/>
      <c r="IM167" s="368"/>
      <c r="IN167" s="368"/>
      <c r="IO167" s="368"/>
      <c r="IP167" s="368"/>
      <c r="IQ167" s="368"/>
      <c r="IR167" s="2036"/>
      <c r="IS167" s="2034"/>
    </row>
    <row r="168" spans="1:254" x14ac:dyDescent="0.2">
      <c r="A168" s="2027"/>
      <c r="B168" s="2030"/>
      <c r="C168" s="1206" t="s">
        <v>3989</v>
      </c>
      <c r="D168" s="366">
        <v>8116121.4795754757</v>
      </c>
      <c r="E168" s="366">
        <v>99025.398023257061</v>
      </c>
      <c r="F168" s="366">
        <v>0</v>
      </c>
      <c r="G168" s="366">
        <v>0</v>
      </c>
      <c r="H168" s="366">
        <v>0</v>
      </c>
      <c r="I168" s="366">
        <v>540184.66796954942</v>
      </c>
      <c r="J168" s="366">
        <v>0</v>
      </c>
      <c r="K168" s="366">
        <v>0</v>
      </c>
      <c r="L168" s="366">
        <v>5525321.5774276797</v>
      </c>
      <c r="M168" s="366">
        <v>826884.97643923596</v>
      </c>
      <c r="N168" s="366">
        <v>0</v>
      </c>
      <c r="O168" s="366">
        <v>0</v>
      </c>
      <c r="P168" s="366">
        <v>0</v>
      </c>
      <c r="Q168" s="366">
        <v>0</v>
      </c>
      <c r="R168" s="366">
        <v>229997.37794679025</v>
      </c>
      <c r="S168" s="366">
        <v>444543.23319463956</v>
      </c>
      <c r="T168" s="366">
        <v>0</v>
      </c>
      <c r="U168" s="366">
        <v>15782078.710576627</v>
      </c>
      <c r="V168" s="1207"/>
      <c r="W168" s="2035"/>
      <c r="Y168" s="368"/>
      <c r="Z168" s="368"/>
      <c r="AA168" s="368"/>
      <c r="AB168" s="368"/>
      <c r="AC168" s="368"/>
      <c r="AD168" s="368"/>
      <c r="AE168" s="368"/>
      <c r="AF168" s="368"/>
      <c r="AG168" s="368"/>
      <c r="AH168" s="368"/>
      <c r="AI168" s="368"/>
      <c r="AJ168" s="368"/>
      <c r="AK168" s="368"/>
      <c r="AL168" s="368"/>
      <c r="AM168" s="368"/>
      <c r="AN168" s="368"/>
      <c r="AO168" s="368"/>
      <c r="AP168" s="368"/>
      <c r="AQ168" s="368"/>
      <c r="AR168" s="368"/>
      <c r="AS168" s="2036"/>
      <c r="AT168" s="2035"/>
      <c r="AV168" s="368"/>
      <c r="AW168" s="368"/>
      <c r="AX168" s="368"/>
      <c r="AY168" s="368"/>
      <c r="AZ168" s="368"/>
      <c r="BA168" s="368"/>
      <c r="BB168" s="368"/>
      <c r="BC168" s="368"/>
      <c r="BD168" s="368"/>
      <c r="BE168" s="368"/>
      <c r="BF168" s="368"/>
      <c r="BG168" s="368"/>
      <c r="BH168" s="368"/>
      <c r="BI168" s="368"/>
      <c r="BJ168" s="368"/>
      <c r="BK168" s="368"/>
      <c r="BL168" s="368"/>
      <c r="BM168" s="368"/>
      <c r="BN168" s="368"/>
      <c r="BO168" s="368"/>
      <c r="BP168" s="2036"/>
      <c r="BQ168" s="2035"/>
      <c r="BS168" s="368"/>
      <c r="BT168" s="368"/>
      <c r="BU168" s="368"/>
      <c r="BV168" s="368"/>
      <c r="BW168" s="368"/>
      <c r="BX168" s="368"/>
      <c r="BY168" s="368"/>
      <c r="BZ168" s="368"/>
      <c r="CA168" s="368"/>
      <c r="CB168" s="368"/>
      <c r="CC168" s="368"/>
      <c r="CD168" s="368"/>
      <c r="CE168" s="368"/>
      <c r="CF168" s="368"/>
      <c r="CG168" s="368"/>
      <c r="CH168" s="368"/>
      <c r="CI168" s="368"/>
      <c r="CJ168" s="368"/>
      <c r="CK168" s="368"/>
      <c r="CL168" s="368"/>
      <c r="CM168" s="2036"/>
      <c r="CN168" s="2035"/>
      <c r="CP168" s="368"/>
      <c r="CQ168" s="368"/>
      <c r="CR168" s="368"/>
      <c r="CS168" s="368"/>
      <c r="CT168" s="368"/>
      <c r="CU168" s="368"/>
      <c r="CV168" s="368"/>
      <c r="CW168" s="368"/>
      <c r="CX168" s="368"/>
      <c r="CY168" s="368"/>
      <c r="CZ168" s="368"/>
      <c r="DA168" s="368"/>
      <c r="DB168" s="368"/>
      <c r="DC168" s="368"/>
      <c r="DD168" s="368"/>
      <c r="DE168" s="368"/>
      <c r="DF168" s="368"/>
      <c r="DG168" s="368"/>
      <c r="DH168" s="368"/>
      <c r="DI168" s="368"/>
      <c r="DJ168" s="2036"/>
      <c r="DK168" s="2035"/>
      <c r="DM168" s="368"/>
      <c r="DN168" s="368"/>
      <c r="DO168" s="368"/>
      <c r="DP168" s="368"/>
      <c r="DQ168" s="368"/>
      <c r="DR168" s="368"/>
      <c r="DS168" s="368"/>
      <c r="DT168" s="368"/>
      <c r="DU168" s="368"/>
      <c r="DV168" s="368"/>
      <c r="DW168" s="368"/>
      <c r="DX168" s="368"/>
      <c r="DY168" s="368"/>
      <c r="DZ168" s="368"/>
      <c r="EA168" s="368"/>
      <c r="EB168" s="368"/>
      <c r="EC168" s="368"/>
      <c r="ED168" s="368"/>
      <c r="EE168" s="368"/>
      <c r="EF168" s="368"/>
      <c r="EG168" s="2036"/>
      <c r="EH168" s="2035"/>
      <c r="EJ168" s="368"/>
      <c r="EK168" s="368"/>
      <c r="EL168" s="368"/>
      <c r="EM168" s="368"/>
      <c r="EN168" s="368"/>
      <c r="EO168" s="368"/>
      <c r="EP168" s="368"/>
      <c r="EQ168" s="368"/>
      <c r="ER168" s="368"/>
      <c r="ES168" s="368"/>
      <c r="ET168" s="368"/>
      <c r="EU168" s="368"/>
      <c r="EV168" s="368"/>
      <c r="EW168" s="368"/>
      <c r="EX168" s="368"/>
      <c r="EY168" s="368"/>
      <c r="EZ168" s="368"/>
      <c r="FA168" s="368"/>
      <c r="FB168" s="368"/>
      <c r="FC168" s="368"/>
      <c r="FD168" s="2036"/>
      <c r="FE168" s="2035"/>
      <c r="FG168" s="368"/>
      <c r="FH168" s="368"/>
      <c r="FI168" s="368"/>
      <c r="FJ168" s="368"/>
      <c r="FK168" s="368"/>
      <c r="FL168" s="368"/>
      <c r="FM168" s="368"/>
      <c r="FN168" s="368"/>
      <c r="FO168" s="368"/>
      <c r="FP168" s="368"/>
      <c r="FQ168" s="368"/>
      <c r="FR168" s="368"/>
      <c r="FS168" s="368"/>
      <c r="FT168" s="368"/>
      <c r="FU168" s="368"/>
      <c r="FV168" s="368"/>
      <c r="FW168" s="368"/>
      <c r="FX168" s="368"/>
      <c r="FY168" s="368"/>
      <c r="FZ168" s="368"/>
      <c r="GA168" s="2036"/>
      <c r="GB168" s="2035"/>
      <c r="GD168" s="368"/>
      <c r="GE168" s="368"/>
      <c r="GF168" s="368"/>
      <c r="GG168" s="368"/>
      <c r="GH168" s="368"/>
      <c r="GI168" s="368"/>
      <c r="GJ168" s="368"/>
      <c r="GK168" s="368"/>
      <c r="GL168" s="368"/>
      <c r="GM168" s="368"/>
      <c r="GN168" s="368"/>
      <c r="GO168" s="368"/>
      <c r="GP168" s="368"/>
      <c r="GQ168" s="368"/>
      <c r="GR168" s="368"/>
      <c r="GS168" s="368"/>
      <c r="GT168" s="368"/>
      <c r="GU168" s="368"/>
      <c r="GV168" s="368"/>
      <c r="GW168" s="368"/>
      <c r="GX168" s="2036"/>
      <c r="GY168" s="2035"/>
      <c r="HA168" s="368"/>
      <c r="HB168" s="368"/>
      <c r="HC168" s="368"/>
      <c r="HD168" s="368"/>
      <c r="HE168" s="368"/>
      <c r="HF168" s="368"/>
      <c r="HG168" s="368"/>
      <c r="HH168" s="368"/>
      <c r="HI168" s="368"/>
      <c r="HJ168" s="368"/>
      <c r="HK168" s="368"/>
      <c r="HL168" s="368"/>
      <c r="HM168" s="368"/>
      <c r="HN168" s="368"/>
      <c r="HO168" s="368"/>
      <c r="HP168" s="368"/>
      <c r="HQ168" s="368"/>
      <c r="HR168" s="368"/>
      <c r="HS168" s="368"/>
      <c r="HT168" s="368"/>
      <c r="HU168" s="2036"/>
      <c r="HV168" s="2035"/>
      <c r="HX168" s="368"/>
      <c r="HY168" s="368"/>
      <c r="HZ168" s="368"/>
      <c r="IA168" s="368"/>
      <c r="IB168" s="368"/>
      <c r="IC168" s="368"/>
      <c r="ID168" s="368"/>
      <c r="IE168" s="368"/>
      <c r="IF168" s="368"/>
      <c r="IG168" s="368"/>
      <c r="IH168" s="368"/>
      <c r="II168" s="368"/>
      <c r="IJ168" s="368"/>
      <c r="IK168" s="368"/>
      <c r="IL168" s="368"/>
      <c r="IM168" s="368"/>
      <c r="IN168" s="368"/>
      <c r="IO168" s="368"/>
      <c r="IP168" s="368"/>
      <c r="IQ168" s="368"/>
      <c r="IR168" s="2036"/>
      <c r="IS168" s="2035"/>
    </row>
    <row r="169" spans="1:254" x14ac:dyDescent="0.2">
      <c r="A169" s="2027"/>
      <c r="B169" s="2030"/>
      <c r="C169" s="1817" t="s">
        <v>3990</v>
      </c>
      <c r="D169" s="366">
        <v>8306201.7324667145</v>
      </c>
      <c r="E169" s="366">
        <v>64679.917157518612</v>
      </c>
      <c r="F169" s="366">
        <v>0</v>
      </c>
      <c r="G169" s="366">
        <v>0</v>
      </c>
      <c r="H169" s="366">
        <v>0</v>
      </c>
      <c r="I169" s="366">
        <v>404501.0137751461</v>
      </c>
      <c r="J169" s="366">
        <v>0</v>
      </c>
      <c r="K169" s="366">
        <v>0</v>
      </c>
      <c r="L169" s="366">
        <v>5157170.7124821749</v>
      </c>
      <c r="M169" s="366">
        <v>505415.57185799297</v>
      </c>
      <c r="N169" s="366">
        <v>0</v>
      </c>
      <c r="O169" s="366">
        <v>0</v>
      </c>
      <c r="P169" s="366">
        <v>0</v>
      </c>
      <c r="Q169" s="366">
        <v>0</v>
      </c>
      <c r="R169" s="366">
        <v>212344.02065367982</v>
      </c>
      <c r="S169" s="366">
        <v>539209.58231884474</v>
      </c>
      <c r="T169" s="366">
        <v>0</v>
      </c>
      <c r="U169" s="366">
        <v>15189522.550712071</v>
      </c>
      <c r="V169" s="1207"/>
      <c r="W169" s="2035"/>
      <c r="X169" s="1091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2036"/>
      <c r="AT169" s="2035"/>
      <c r="AU169" s="1091"/>
      <c r="AV169" s="368"/>
      <c r="AW169" s="368"/>
      <c r="AX169" s="368"/>
      <c r="AY169" s="368"/>
      <c r="AZ169" s="368"/>
      <c r="BA169" s="368"/>
      <c r="BB169" s="368"/>
      <c r="BC169" s="368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2036"/>
      <c r="BQ169" s="2035"/>
      <c r="BR169" s="1091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  <c r="CF169" s="368"/>
      <c r="CG169" s="368"/>
      <c r="CH169" s="368"/>
      <c r="CI169" s="368"/>
      <c r="CJ169" s="368"/>
      <c r="CK169" s="368"/>
      <c r="CL169" s="368"/>
      <c r="CM169" s="2036"/>
      <c r="CN169" s="2035"/>
      <c r="CO169" s="1091"/>
      <c r="CP169" s="368"/>
      <c r="CQ169" s="368"/>
      <c r="CR169" s="368"/>
      <c r="CS169" s="368"/>
      <c r="CT169" s="368"/>
      <c r="CU169" s="368"/>
      <c r="CV169" s="368"/>
      <c r="CW169" s="368"/>
      <c r="CX169" s="368"/>
      <c r="CY169" s="368"/>
      <c r="CZ169" s="368"/>
      <c r="DA169" s="368"/>
      <c r="DB169" s="368"/>
      <c r="DC169" s="368"/>
      <c r="DD169" s="368"/>
      <c r="DE169" s="368"/>
      <c r="DF169" s="368"/>
      <c r="DG169" s="368"/>
      <c r="DH169" s="368"/>
      <c r="DI169" s="368"/>
      <c r="DJ169" s="2036"/>
      <c r="DK169" s="2035"/>
      <c r="DL169" s="1091"/>
      <c r="DM169" s="368"/>
      <c r="DN169" s="368"/>
      <c r="DO169" s="368"/>
      <c r="DP169" s="368"/>
      <c r="DQ169" s="368"/>
      <c r="DR169" s="368"/>
      <c r="DS169" s="368"/>
      <c r="DT169" s="368"/>
      <c r="DU169" s="368"/>
      <c r="DV169" s="368"/>
      <c r="DW169" s="368"/>
      <c r="DX169" s="368"/>
      <c r="DY169" s="368"/>
      <c r="DZ169" s="368"/>
      <c r="EA169" s="368"/>
      <c r="EB169" s="368"/>
      <c r="EC169" s="368"/>
      <c r="ED169" s="368"/>
      <c r="EE169" s="368"/>
      <c r="EF169" s="368"/>
      <c r="EG169" s="2036"/>
      <c r="EH169" s="2035"/>
      <c r="EI169" s="1091"/>
      <c r="EJ169" s="368"/>
      <c r="EK169" s="368"/>
      <c r="EL169" s="368"/>
      <c r="EM169" s="368"/>
      <c r="EN169" s="368"/>
      <c r="EO169" s="368"/>
      <c r="EP169" s="368"/>
      <c r="EQ169" s="368"/>
      <c r="ER169" s="368"/>
      <c r="ES169" s="368"/>
      <c r="ET169" s="368"/>
      <c r="EU169" s="368"/>
      <c r="EV169" s="368"/>
      <c r="EW169" s="368"/>
      <c r="EX169" s="368"/>
      <c r="EY169" s="368"/>
      <c r="EZ169" s="368"/>
      <c r="FA169" s="368"/>
      <c r="FB169" s="368"/>
      <c r="FC169" s="368"/>
      <c r="FD169" s="2036"/>
      <c r="FE169" s="2035"/>
      <c r="FF169" s="1091"/>
      <c r="FG169" s="368"/>
      <c r="FH169" s="368"/>
      <c r="FI169" s="368"/>
      <c r="FJ169" s="368"/>
      <c r="FK169" s="368"/>
      <c r="FL169" s="368"/>
      <c r="FM169" s="368"/>
      <c r="FN169" s="368"/>
      <c r="FO169" s="368"/>
      <c r="FP169" s="368"/>
      <c r="FQ169" s="368"/>
      <c r="FR169" s="368"/>
      <c r="FS169" s="368"/>
      <c r="FT169" s="368"/>
      <c r="FU169" s="368"/>
      <c r="FV169" s="368"/>
      <c r="FW169" s="368"/>
      <c r="FX169" s="368"/>
      <c r="FY169" s="368"/>
      <c r="FZ169" s="368"/>
      <c r="GA169" s="2036"/>
      <c r="GB169" s="2035"/>
      <c r="GC169" s="1091"/>
      <c r="GD169" s="368"/>
      <c r="GE169" s="368"/>
      <c r="GF169" s="368"/>
      <c r="GG169" s="368"/>
      <c r="GH169" s="368"/>
      <c r="GI169" s="368"/>
      <c r="GJ169" s="368"/>
      <c r="GK169" s="368"/>
      <c r="GL169" s="368"/>
      <c r="GM169" s="368"/>
      <c r="GN169" s="368"/>
      <c r="GO169" s="368"/>
      <c r="GP169" s="368"/>
      <c r="GQ169" s="368"/>
      <c r="GR169" s="368"/>
      <c r="GS169" s="368"/>
      <c r="GT169" s="368"/>
      <c r="GU169" s="368"/>
      <c r="GV169" s="368"/>
      <c r="GW169" s="368"/>
      <c r="GX169" s="2036"/>
      <c r="GY169" s="2035"/>
      <c r="GZ169" s="1091"/>
      <c r="HA169" s="368"/>
      <c r="HB169" s="368"/>
      <c r="HC169" s="368"/>
      <c r="HD169" s="368"/>
      <c r="HE169" s="368"/>
      <c r="HF169" s="368"/>
      <c r="HG169" s="368"/>
      <c r="HH169" s="368"/>
      <c r="HI169" s="368"/>
      <c r="HJ169" s="368"/>
      <c r="HK169" s="368"/>
      <c r="HL169" s="368"/>
      <c r="HM169" s="368"/>
      <c r="HN169" s="368"/>
      <c r="HO169" s="368"/>
      <c r="HP169" s="368"/>
      <c r="HQ169" s="368"/>
      <c r="HR169" s="368"/>
      <c r="HS169" s="368"/>
      <c r="HT169" s="368"/>
      <c r="HU169" s="2036"/>
      <c r="HV169" s="2035"/>
      <c r="HW169" s="1091"/>
      <c r="HX169" s="368"/>
      <c r="HY169" s="368"/>
      <c r="HZ169" s="368"/>
      <c r="IA169" s="368"/>
      <c r="IB169" s="368"/>
      <c r="IC169" s="368"/>
      <c r="ID169" s="368"/>
      <c r="IE169" s="368"/>
      <c r="IF169" s="368"/>
      <c r="IG169" s="368"/>
      <c r="IH169" s="368"/>
      <c r="II169" s="368"/>
      <c r="IJ169" s="368"/>
      <c r="IK169" s="368"/>
      <c r="IL169" s="368"/>
      <c r="IM169" s="368"/>
      <c r="IN169" s="368"/>
      <c r="IO169" s="368"/>
      <c r="IP169" s="368"/>
      <c r="IQ169" s="368"/>
      <c r="IR169" s="2036"/>
      <c r="IS169" s="2035"/>
      <c r="IT169" s="1091"/>
    </row>
    <row r="170" spans="1:254" x14ac:dyDescent="0.2">
      <c r="A170" s="2027"/>
      <c r="B170" s="2030"/>
      <c r="C170" s="1206" t="s">
        <v>71</v>
      </c>
      <c r="D170" s="366">
        <v>5142082.9411498448</v>
      </c>
      <c r="E170" s="366">
        <v>15855.570022034686</v>
      </c>
      <c r="F170" s="366">
        <v>0</v>
      </c>
      <c r="G170" s="366">
        <v>0</v>
      </c>
      <c r="H170" s="366">
        <v>0</v>
      </c>
      <c r="I170" s="366">
        <v>270755.51997291623</v>
      </c>
      <c r="J170" s="366">
        <v>0</v>
      </c>
      <c r="K170" s="366">
        <v>0</v>
      </c>
      <c r="L170" s="366">
        <v>3902849.5569783146</v>
      </c>
      <c r="M170" s="366">
        <v>172151.42936218146</v>
      </c>
      <c r="N170" s="366">
        <v>0</v>
      </c>
      <c r="O170" s="366">
        <v>0</v>
      </c>
      <c r="P170" s="366">
        <v>0</v>
      </c>
      <c r="Q170" s="366">
        <v>0</v>
      </c>
      <c r="R170" s="366">
        <v>101501.21979159646</v>
      </c>
      <c r="S170" s="366">
        <v>262777.97556723293</v>
      </c>
      <c r="T170" s="366">
        <v>0</v>
      </c>
      <c r="U170" s="366">
        <v>9867974.2128441222</v>
      </c>
      <c r="V170" s="1207"/>
      <c r="W170" s="2035"/>
      <c r="Y170" s="368"/>
      <c r="Z170" s="368"/>
      <c r="AA170" s="368"/>
      <c r="AB170" s="368"/>
      <c r="AC170" s="368"/>
      <c r="AD170" s="368"/>
      <c r="AE170" s="368"/>
      <c r="AF170" s="368"/>
      <c r="AG170" s="368"/>
      <c r="AH170" s="368"/>
      <c r="AI170" s="368"/>
      <c r="AJ170" s="368"/>
      <c r="AK170" s="368"/>
      <c r="AL170" s="368"/>
      <c r="AM170" s="368"/>
      <c r="AN170" s="368"/>
      <c r="AO170" s="368"/>
      <c r="AP170" s="368"/>
      <c r="AQ170" s="368"/>
      <c r="AR170" s="368"/>
      <c r="AS170" s="2036"/>
      <c r="AT170" s="2035"/>
      <c r="AV170" s="368"/>
      <c r="AW170" s="368"/>
      <c r="AX170" s="368"/>
      <c r="AY170" s="368"/>
      <c r="AZ170" s="368"/>
      <c r="BA170" s="368"/>
      <c r="BB170" s="368"/>
      <c r="BC170" s="368"/>
      <c r="BD170" s="368"/>
      <c r="BE170" s="368"/>
      <c r="BF170" s="368"/>
      <c r="BG170" s="368"/>
      <c r="BH170" s="368"/>
      <c r="BI170" s="368"/>
      <c r="BJ170" s="368"/>
      <c r="BK170" s="368"/>
      <c r="BL170" s="368"/>
      <c r="BM170" s="368"/>
      <c r="BN170" s="368"/>
      <c r="BO170" s="368"/>
      <c r="BP170" s="2036"/>
      <c r="BQ170" s="2035"/>
      <c r="BS170" s="368"/>
      <c r="BT170" s="368"/>
      <c r="BU170" s="368"/>
      <c r="BV170" s="368"/>
      <c r="BW170" s="368"/>
      <c r="BX170" s="368"/>
      <c r="BY170" s="368"/>
      <c r="BZ170" s="368"/>
      <c r="CA170" s="368"/>
      <c r="CB170" s="368"/>
      <c r="CC170" s="368"/>
      <c r="CD170" s="368"/>
      <c r="CE170" s="368"/>
      <c r="CF170" s="368"/>
      <c r="CG170" s="368"/>
      <c r="CH170" s="368"/>
      <c r="CI170" s="368"/>
      <c r="CJ170" s="368"/>
      <c r="CK170" s="368"/>
      <c r="CL170" s="368"/>
      <c r="CM170" s="2036"/>
      <c r="CN170" s="2035"/>
      <c r="CP170" s="368"/>
      <c r="CQ170" s="368"/>
      <c r="CR170" s="368"/>
      <c r="CS170" s="368"/>
      <c r="CT170" s="368"/>
      <c r="CU170" s="368"/>
      <c r="CV170" s="368"/>
      <c r="CW170" s="368"/>
      <c r="CX170" s="368"/>
      <c r="CY170" s="368"/>
      <c r="CZ170" s="368"/>
      <c r="DA170" s="368"/>
      <c r="DB170" s="368"/>
      <c r="DC170" s="368"/>
      <c r="DD170" s="368"/>
      <c r="DE170" s="368"/>
      <c r="DF170" s="368"/>
      <c r="DG170" s="368"/>
      <c r="DH170" s="368"/>
      <c r="DI170" s="368"/>
      <c r="DJ170" s="2036"/>
      <c r="DK170" s="2035"/>
      <c r="DM170" s="368"/>
      <c r="DN170" s="368"/>
      <c r="DO170" s="368"/>
      <c r="DP170" s="368"/>
      <c r="DQ170" s="368"/>
      <c r="DR170" s="368"/>
      <c r="DS170" s="368"/>
      <c r="DT170" s="368"/>
      <c r="DU170" s="368"/>
      <c r="DV170" s="368"/>
      <c r="DW170" s="368"/>
      <c r="DX170" s="368"/>
      <c r="DY170" s="368"/>
      <c r="DZ170" s="368"/>
      <c r="EA170" s="368"/>
      <c r="EB170" s="368"/>
      <c r="EC170" s="368"/>
      <c r="ED170" s="368"/>
      <c r="EE170" s="368"/>
      <c r="EF170" s="368"/>
      <c r="EG170" s="2036"/>
      <c r="EH170" s="2035"/>
      <c r="EJ170" s="368"/>
      <c r="EK170" s="368"/>
      <c r="EL170" s="368"/>
      <c r="EM170" s="368"/>
      <c r="EN170" s="368"/>
      <c r="EO170" s="368"/>
      <c r="EP170" s="368"/>
      <c r="EQ170" s="368"/>
      <c r="ER170" s="368"/>
      <c r="ES170" s="368"/>
      <c r="ET170" s="368"/>
      <c r="EU170" s="368"/>
      <c r="EV170" s="368"/>
      <c r="EW170" s="368"/>
      <c r="EX170" s="368"/>
      <c r="EY170" s="368"/>
      <c r="EZ170" s="368"/>
      <c r="FA170" s="368"/>
      <c r="FB170" s="368"/>
      <c r="FC170" s="368"/>
      <c r="FD170" s="2036"/>
      <c r="FE170" s="2035"/>
      <c r="FG170" s="368"/>
      <c r="FH170" s="368"/>
      <c r="FI170" s="368"/>
      <c r="FJ170" s="368"/>
      <c r="FK170" s="368"/>
      <c r="FL170" s="368"/>
      <c r="FM170" s="368"/>
      <c r="FN170" s="368"/>
      <c r="FO170" s="368"/>
      <c r="FP170" s="368"/>
      <c r="FQ170" s="368"/>
      <c r="FR170" s="368"/>
      <c r="FS170" s="368"/>
      <c r="FT170" s="368"/>
      <c r="FU170" s="368"/>
      <c r="FV170" s="368"/>
      <c r="FW170" s="368"/>
      <c r="FX170" s="368"/>
      <c r="FY170" s="368"/>
      <c r="FZ170" s="368"/>
      <c r="GA170" s="2036"/>
      <c r="GB170" s="2035"/>
      <c r="GD170" s="368"/>
      <c r="GE170" s="368"/>
      <c r="GF170" s="368"/>
      <c r="GG170" s="368"/>
      <c r="GH170" s="368"/>
      <c r="GI170" s="368"/>
      <c r="GJ170" s="368"/>
      <c r="GK170" s="368"/>
      <c r="GL170" s="368"/>
      <c r="GM170" s="368"/>
      <c r="GN170" s="368"/>
      <c r="GO170" s="368"/>
      <c r="GP170" s="368"/>
      <c r="GQ170" s="368"/>
      <c r="GR170" s="368"/>
      <c r="GS170" s="368"/>
      <c r="GT170" s="368"/>
      <c r="GU170" s="368"/>
      <c r="GV170" s="368"/>
      <c r="GW170" s="368"/>
      <c r="GX170" s="2036"/>
      <c r="GY170" s="2035"/>
      <c r="HA170" s="368"/>
      <c r="HB170" s="368"/>
      <c r="HC170" s="368"/>
      <c r="HD170" s="368"/>
      <c r="HE170" s="368"/>
      <c r="HF170" s="368"/>
      <c r="HG170" s="368"/>
      <c r="HH170" s="368"/>
      <c r="HI170" s="368"/>
      <c r="HJ170" s="368"/>
      <c r="HK170" s="368"/>
      <c r="HL170" s="368"/>
      <c r="HM170" s="368"/>
      <c r="HN170" s="368"/>
      <c r="HO170" s="368"/>
      <c r="HP170" s="368"/>
      <c r="HQ170" s="368"/>
      <c r="HR170" s="368"/>
      <c r="HS170" s="368"/>
      <c r="HT170" s="368"/>
      <c r="HU170" s="2036"/>
      <c r="HV170" s="2035"/>
      <c r="HX170" s="368"/>
      <c r="HY170" s="368"/>
      <c r="HZ170" s="368"/>
      <c r="IA170" s="368"/>
      <c r="IB170" s="368"/>
      <c r="IC170" s="368"/>
      <c r="ID170" s="368"/>
      <c r="IE170" s="368"/>
      <c r="IF170" s="368"/>
      <c r="IG170" s="368"/>
      <c r="IH170" s="368"/>
      <c r="II170" s="368"/>
      <c r="IJ170" s="368"/>
      <c r="IK170" s="368"/>
      <c r="IL170" s="368"/>
      <c r="IM170" s="368"/>
      <c r="IN170" s="368"/>
      <c r="IO170" s="368"/>
      <c r="IP170" s="368"/>
      <c r="IQ170" s="368"/>
      <c r="IR170" s="2036"/>
      <c r="IS170" s="2035"/>
    </row>
    <row r="171" spans="1:254" x14ac:dyDescent="0.2">
      <c r="A171" s="2027"/>
      <c r="B171" s="2030"/>
      <c r="C171" s="1206" t="s">
        <v>72</v>
      </c>
      <c r="D171" s="366">
        <v>1694821.4911851569</v>
      </c>
      <c r="E171" s="366">
        <v>2889.1385625065441</v>
      </c>
      <c r="F171" s="366">
        <v>0</v>
      </c>
      <c r="G171" s="366">
        <v>0</v>
      </c>
      <c r="H171" s="366">
        <v>0</v>
      </c>
      <c r="I171" s="366">
        <v>104696.13493196231</v>
      </c>
      <c r="J171" s="366">
        <v>0</v>
      </c>
      <c r="K171" s="366">
        <v>0</v>
      </c>
      <c r="L171" s="366">
        <v>1588111.1239846998</v>
      </c>
      <c r="M171" s="366">
        <v>25015.619360746172</v>
      </c>
      <c r="N171" s="366">
        <v>0</v>
      </c>
      <c r="O171" s="366">
        <v>0</v>
      </c>
      <c r="P171" s="366">
        <v>0</v>
      </c>
      <c r="Q171" s="366">
        <v>0</v>
      </c>
      <c r="R171" s="366">
        <v>11784.551182891926</v>
      </c>
      <c r="S171" s="366">
        <v>24657.406016273417</v>
      </c>
      <c r="T171" s="366">
        <v>0</v>
      </c>
      <c r="U171" s="366">
        <v>3451975.4652242372</v>
      </c>
      <c r="V171" s="1207"/>
      <c r="W171" s="2035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8"/>
      <c r="AR171" s="368"/>
      <c r="AS171" s="2036"/>
      <c r="AT171" s="2035"/>
      <c r="AV171" s="368"/>
      <c r="AW171" s="368"/>
      <c r="AX171" s="368"/>
      <c r="AY171" s="368"/>
      <c r="AZ171" s="368"/>
      <c r="BA171" s="368"/>
      <c r="BB171" s="368"/>
      <c r="BC171" s="368"/>
      <c r="BD171" s="368"/>
      <c r="BE171" s="368"/>
      <c r="BF171" s="368"/>
      <c r="BG171" s="368"/>
      <c r="BH171" s="368"/>
      <c r="BI171" s="368"/>
      <c r="BJ171" s="368"/>
      <c r="BK171" s="368"/>
      <c r="BL171" s="368"/>
      <c r="BM171" s="368"/>
      <c r="BN171" s="368"/>
      <c r="BO171" s="368"/>
      <c r="BP171" s="2036"/>
      <c r="BQ171" s="2035"/>
      <c r="BS171" s="368"/>
      <c r="BT171" s="368"/>
      <c r="BU171" s="368"/>
      <c r="BV171" s="368"/>
      <c r="BW171" s="368"/>
      <c r="BX171" s="368"/>
      <c r="BY171" s="368"/>
      <c r="BZ171" s="368"/>
      <c r="CA171" s="368"/>
      <c r="CB171" s="368"/>
      <c r="CC171" s="368"/>
      <c r="CD171" s="368"/>
      <c r="CE171" s="368"/>
      <c r="CF171" s="368"/>
      <c r="CG171" s="368"/>
      <c r="CH171" s="368"/>
      <c r="CI171" s="368"/>
      <c r="CJ171" s="368"/>
      <c r="CK171" s="368"/>
      <c r="CL171" s="368"/>
      <c r="CM171" s="2036"/>
      <c r="CN171" s="2035"/>
      <c r="CP171" s="368"/>
      <c r="CQ171" s="368"/>
      <c r="CR171" s="368"/>
      <c r="CS171" s="368"/>
      <c r="CT171" s="368"/>
      <c r="CU171" s="368"/>
      <c r="CV171" s="368"/>
      <c r="CW171" s="368"/>
      <c r="CX171" s="368"/>
      <c r="CY171" s="368"/>
      <c r="CZ171" s="368"/>
      <c r="DA171" s="368"/>
      <c r="DB171" s="368"/>
      <c r="DC171" s="368"/>
      <c r="DD171" s="368"/>
      <c r="DE171" s="368"/>
      <c r="DF171" s="368"/>
      <c r="DG171" s="368"/>
      <c r="DH171" s="368"/>
      <c r="DI171" s="368"/>
      <c r="DJ171" s="2036"/>
      <c r="DK171" s="2035"/>
      <c r="DM171" s="368"/>
      <c r="DN171" s="368"/>
      <c r="DO171" s="368"/>
      <c r="DP171" s="368"/>
      <c r="DQ171" s="368"/>
      <c r="DR171" s="368"/>
      <c r="DS171" s="368"/>
      <c r="DT171" s="368"/>
      <c r="DU171" s="368"/>
      <c r="DV171" s="368"/>
      <c r="DW171" s="368"/>
      <c r="DX171" s="368"/>
      <c r="DY171" s="368"/>
      <c r="DZ171" s="368"/>
      <c r="EA171" s="368"/>
      <c r="EB171" s="368"/>
      <c r="EC171" s="368"/>
      <c r="ED171" s="368"/>
      <c r="EE171" s="368"/>
      <c r="EF171" s="368"/>
      <c r="EG171" s="2036"/>
      <c r="EH171" s="2035"/>
      <c r="EJ171" s="368"/>
      <c r="EK171" s="368"/>
      <c r="EL171" s="368"/>
      <c r="EM171" s="368"/>
      <c r="EN171" s="368"/>
      <c r="EO171" s="368"/>
      <c r="EP171" s="368"/>
      <c r="EQ171" s="368"/>
      <c r="ER171" s="368"/>
      <c r="ES171" s="368"/>
      <c r="ET171" s="368"/>
      <c r="EU171" s="368"/>
      <c r="EV171" s="368"/>
      <c r="EW171" s="368"/>
      <c r="EX171" s="368"/>
      <c r="EY171" s="368"/>
      <c r="EZ171" s="368"/>
      <c r="FA171" s="368"/>
      <c r="FB171" s="368"/>
      <c r="FC171" s="368"/>
      <c r="FD171" s="2036"/>
      <c r="FE171" s="2035"/>
      <c r="FG171" s="368"/>
      <c r="FH171" s="368"/>
      <c r="FI171" s="368"/>
      <c r="FJ171" s="368"/>
      <c r="FK171" s="368"/>
      <c r="FL171" s="368"/>
      <c r="FM171" s="368"/>
      <c r="FN171" s="368"/>
      <c r="FO171" s="368"/>
      <c r="FP171" s="368"/>
      <c r="FQ171" s="368"/>
      <c r="FR171" s="368"/>
      <c r="FS171" s="368"/>
      <c r="FT171" s="368"/>
      <c r="FU171" s="368"/>
      <c r="FV171" s="368"/>
      <c r="FW171" s="368"/>
      <c r="FX171" s="368"/>
      <c r="FY171" s="368"/>
      <c r="FZ171" s="368"/>
      <c r="GA171" s="2036"/>
      <c r="GB171" s="2035"/>
      <c r="GD171" s="368"/>
      <c r="GE171" s="368"/>
      <c r="GF171" s="368"/>
      <c r="GG171" s="368"/>
      <c r="GH171" s="368"/>
      <c r="GI171" s="368"/>
      <c r="GJ171" s="368"/>
      <c r="GK171" s="368"/>
      <c r="GL171" s="368"/>
      <c r="GM171" s="368"/>
      <c r="GN171" s="368"/>
      <c r="GO171" s="368"/>
      <c r="GP171" s="368"/>
      <c r="GQ171" s="368"/>
      <c r="GR171" s="368"/>
      <c r="GS171" s="368"/>
      <c r="GT171" s="368"/>
      <c r="GU171" s="368"/>
      <c r="GV171" s="368"/>
      <c r="GW171" s="368"/>
      <c r="GX171" s="2036"/>
      <c r="GY171" s="2035"/>
      <c r="HA171" s="368"/>
      <c r="HB171" s="368"/>
      <c r="HC171" s="368"/>
      <c r="HD171" s="368"/>
      <c r="HE171" s="368"/>
      <c r="HF171" s="368"/>
      <c r="HG171" s="368"/>
      <c r="HH171" s="368"/>
      <c r="HI171" s="368"/>
      <c r="HJ171" s="368"/>
      <c r="HK171" s="368"/>
      <c r="HL171" s="368"/>
      <c r="HM171" s="368"/>
      <c r="HN171" s="368"/>
      <c r="HO171" s="368"/>
      <c r="HP171" s="368"/>
      <c r="HQ171" s="368"/>
      <c r="HR171" s="368"/>
      <c r="HS171" s="368"/>
      <c r="HT171" s="368"/>
      <c r="HU171" s="2036"/>
      <c r="HV171" s="2035"/>
      <c r="HX171" s="368"/>
      <c r="HY171" s="368"/>
      <c r="HZ171" s="368"/>
      <c r="IA171" s="368"/>
      <c r="IB171" s="368"/>
      <c r="IC171" s="368"/>
      <c r="ID171" s="368"/>
      <c r="IE171" s="368"/>
      <c r="IF171" s="368"/>
      <c r="IG171" s="368"/>
      <c r="IH171" s="368"/>
      <c r="II171" s="368"/>
      <c r="IJ171" s="368"/>
      <c r="IK171" s="368"/>
      <c r="IL171" s="368"/>
      <c r="IM171" s="368"/>
      <c r="IN171" s="368"/>
      <c r="IO171" s="368"/>
      <c r="IP171" s="368"/>
      <c r="IQ171" s="368"/>
      <c r="IR171" s="2036"/>
      <c r="IS171" s="2035"/>
    </row>
    <row r="172" spans="1:254" ht="14.25" thickBot="1" x14ac:dyDescent="0.25">
      <c r="A172" s="2028"/>
      <c r="B172" s="2033"/>
      <c r="C172" s="1818" t="s">
        <v>3991</v>
      </c>
      <c r="D172" s="710">
        <v>24353017.382282596</v>
      </c>
      <c r="E172" s="710">
        <v>198745.72696383996</v>
      </c>
      <c r="F172" s="710">
        <v>0</v>
      </c>
      <c r="G172" s="710">
        <v>0</v>
      </c>
      <c r="H172" s="710">
        <v>0</v>
      </c>
      <c r="I172" s="710">
        <v>1408249.276725712</v>
      </c>
      <c r="J172" s="710">
        <v>0</v>
      </c>
      <c r="K172" s="710">
        <v>0</v>
      </c>
      <c r="L172" s="710">
        <v>17020156.313786626</v>
      </c>
      <c r="M172" s="710">
        <v>1639542.9092581121</v>
      </c>
      <c r="N172" s="710">
        <v>0</v>
      </c>
      <c r="O172" s="710">
        <v>0</v>
      </c>
      <c r="P172" s="710">
        <v>0</v>
      </c>
      <c r="Q172" s="710">
        <v>0</v>
      </c>
      <c r="R172" s="710">
        <v>596410.48950999998</v>
      </c>
      <c r="S172" s="710">
        <v>1366644.899376173</v>
      </c>
      <c r="T172" s="710">
        <v>0</v>
      </c>
      <c r="U172" s="710">
        <v>46582766.997903064</v>
      </c>
      <c r="V172" s="788"/>
      <c r="W172" s="2035"/>
      <c r="X172" s="785"/>
      <c r="Y172" s="712"/>
      <c r="Z172" s="712"/>
      <c r="AA172" s="712"/>
      <c r="AB172" s="712"/>
      <c r="AC172" s="712"/>
      <c r="AD172" s="712"/>
      <c r="AE172" s="712"/>
      <c r="AF172" s="712"/>
      <c r="AG172" s="712"/>
      <c r="AH172" s="712"/>
      <c r="AI172" s="712"/>
      <c r="AJ172" s="712"/>
      <c r="AK172" s="712"/>
      <c r="AL172" s="712"/>
      <c r="AM172" s="712"/>
      <c r="AN172" s="712"/>
      <c r="AO172" s="712"/>
      <c r="AP172" s="712"/>
      <c r="AQ172" s="712"/>
      <c r="AR172" s="712"/>
      <c r="AS172" s="2036"/>
      <c r="AT172" s="2035"/>
      <c r="AU172" s="785"/>
      <c r="AV172" s="712"/>
      <c r="AW172" s="712"/>
      <c r="AX172" s="712"/>
      <c r="AY172" s="712"/>
      <c r="AZ172" s="712"/>
      <c r="BA172" s="712"/>
      <c r="BB172" s="712"/>
      <c r="BC172" s="712"/>
      <c r="BD172" s="712"/>
      <c r="BE172" s="712"/>
      <c r="BF172" s="712"/>
      <c r="BG172" s="712"/>
      <c r="BH172" s="712"/>
      <c r="BI172" s="712"/>
      <c r="BJ172" s="712"/>
      <c r="BK172" s="712"/>
      <c r="BL172" s="712"/>
      <c r="BM172" s="712"/>
      <c r="BN172" s="712"/>
      <c r="BO172" s="712"/>
      <c r="BP172" s="2036"/>
      <c r="BQ172" s="2035"/>
      <c r="BR172" s="785"/>
      <c r="BS172" s="712"/>
      <c r="BT172" s="712"/>
      <c r="BU172" s="712"/>
      <c r="BV172" s="712"/>
      <c r="BW172" s="712"/>
      <c r="BX172" s="712"/>
      <c r="BY172" s="712"/>
      <c r="BZ172" s="712"/>
      <c r="CA172" s="712"/>
      <c r="CB172" s="712"/>
      <c r="CC172" s="712"/>
      <c r="CD172" s="712"/>
      <c r="CE172" s="712"/>
      <c r="CF172" s="712"/>
      <c r="CG172" s="712"/>
      <c r="CH172" s="712"/>
      <c r="CI172" s="712"/>
      <c r="CJ172" s="712"/>
      <c r="CK172" s="712"/>
      <c r="CL172" s="712"/>
      <c r="CM172" s="2036"/>
      <c r="CN172" s="2035"/>
      <c r="CO172" s="785"/>
      <c r="CP172" s="712"/>
      <c r="CQ172" s="712"/>
      <c r="CR172" s="712"/>
      <c r="CS172" s="712"/>
      <c r="CT172" s="712"/>
      <c r="CU172" s="712"/>
      <c r="CV172" s="712"/>
      <c r="CW172" s="712"/>
      <c r="CX172" s="712"/>
      <c r="CY172" s="712"/>
      <c r="CZ172" s="712"/>
      <c r="DA172" s="712"/>
      <c r="DB172" s="712"/>
      <c r="DC172" s="712"/>
      <c r="DD172" s="712"/>
      <c r="DE172" s="712"/>
      <c r="DF172" s="712"/>
      <c r="DG172" s="712"/>
      <c r="DH172" s="712"/>
      <c r="DI172" s="712"/>
      <c r="DJ172" s="2036"/>
      <c r="DK172" s="2035"/>
      <c r="DL172" s="785"/>
      <c r="DM172" s="712"/>
      <c r="DN172" s="712"/>
      <c r="DO172" s="712"/>
      <c r="DP172" s="712"/>
      <c r="DQ172" s="712"/>
      <c r="DR172" s="712"/>
      <c r="DS172" s="712"/>
      <c r="DT172" s="712"/>
      <c r="DU172" s="712"/>
      <c r="DV172" s="712"/>
      <c r="DW172" s="712"/>
      <c r="DX172" s="712"/>
      <c r="DY172" s="712"/>
      <c r="DZ172" s="712"/>
      <c r="EA172" s="712"/>
      <c r="EB172" s="712"/>
      <c r="EC172" s="712"/>
      <c r="ED172" s="712"/>
      <c r="EE172" s="712"/>
      <c r="EF172" s="712"/>
      <c r="EG172" s="2036"/>
      <c r="EH172" s="2035"/>
      <c r="EI172" s="785"/>
      <c r="EJ172" s="712"/>
      <c r="EK172" s="712"/>
      <c r="EL172" s="712"/>
      <c r="EM172" s="712"/>
      <c r="EN172" s="712"/>
      <c r="EO172" s="712"/>
      <c r="EP172" s="712"/>
      <c r="EQ172" s="712"/>
      <c r="ER172" s="712"/>
      <c r="ES172" s="712"/>
      <c r="ET172" s="712"/>
      <c r="EU172" s="712"/>
      <c r="EV172" s="712"/>
      <c r="EW172" s="712"/>
      <c r="EX172" s="712"/>
      <c r="EY172" s="712"/>
      <c r="EZ172" s="712"/>
      <c r="FA172" s="712"/>
      <c r="FB172" s="712"/>
      <c r="FC172" s="712"/>
      <c r="FD172" s="2036"/>
      <c r="FE172" s="2035"/>
      <c r="FF172" s="785"/>
      <c r="FG172" s="712"/>
      <c r="FH172" s="712"/>
      <c r="FI172" s="712"/>
      <c r="FJ172" s="712"/>
      <c r="FK172" s="712"/>
      <c r="FL172" s="712"/>
      <c r="FM172" s="712"/>
      <c r="FN172" s="712"/>
      <c r="FO172" s="712"/>
      <c r="FP172" s="712"/>
      <c r="FQ172" s="712"/>
      <c r="FR172" s="712"/>
      <c r="FS172" s="712"/>
      <c r="FT172" s="712"/>
      <c r="FU172" s="712"/>
      <c r="FV172" s="712"/>
      <c r="FW172" s="712"/>
      <c r="FX172" s="712"/>
      <c r="FY172" s="712"/>
      <c r="FZ172" s="712"/>
      <c r="GA172" s="2036"/>
      <c r="GB172" s="2035"/>
      <c r="GC172" s="785"/>
      <c r="GD172" s="712"/>
      <c r="GE172" s="712"/>
      <c r="GF172" s="712"/>
      <c r="GG172" s="712"/>
      <c r="GH172" s="712"/>
      <c r="GI172" s="712"/>
      <c r="GJ172" s="712"/>
      <c r="GK172" s="712"/>
      <c r="GL172" s="712"/>
      <c r="GM172" s="712"/>
      <c r="GN172" s="712"/>
      <c r="GO172" s="712"/>
      <c r="GP172" s="712"/>
      <c r="GQ172" s="712"/>
      <c r="GR172" s="712"/>
      <c r="GS172" s="712"/>
      <c r="GT172" s="712"/>
      <c r="GU172" s="712"/>
      <c r="GV172" s="712"/>
      <c r="GW172" s="712"/>
      <c r="GX172" s="2036"/>
      <c r="GY172" s="2035"/>
      <c r="GZ172" s="785"/>
      <c r="HA172" s="712"/>
      <c r="HB172" s="712"/>
      <c r="HC172" s="712"/>
      <c r="HD172" s="712"/>
      <c r="HE172" s="712"/>
      <c r="HF172" s="712"/>
      <c r="HG172" s="712"/>
      <c r="HH172" s="712"/>
      <c r="HI172" s="712"/>
      <c r="HJ172" s="712"/>
      <c r="HK172" s="712"/>
      <c r="HL172" s="712"/>
      <c r="HM172" s="712"/>
      <c r="HN172" s="712"/>
      <c r="HO172" s="712"/>
      <c r="HP172" s="712"/>
      <c r="HQ172" s="712"/>
      <c r="HR172" s="712"/>
      <c r="HS172" s="712"/>
      <c r="HT172" s="712"/>
      <c r="HU172" s="2036"/>
      <c r="HV172" s="2035"/>
      <c r="HW172" s="785"/>
      <c r="HX172" s="712"/>
      <c r="HY172" s="712"/>
      <c r="HZ172" s="712"/>
      <c r="IA172" s="712"/>
      <c r="IB172" s="712"/>
      <c r="IC172" s="712"/>
      <c r="ID172" s="712"/>
      <c r="IE172" s="712"/>
      <c r="IF172" s="712"/>
      <c r="IG172" s="712"/>
      <c r="IH172" s="712"/>
      <c r="II172" s="712"/>
      <c r="IJ172" s="712"/>
      <c r="IK172" s="712"/>
      <c r="IL172" s="712"/>
      <c r="IM172" s="712"/>
      <c r="IN172" s="712"/>
      <c r="IO172" s="712"/>
      <c r="IP172" s="712"/>
      <c r="IQ172" s="712"/>
      <c r="IR172" s="2036"/>
      <c r="IS172" s="2035"/>
      <c r="IT172" s="785"/>
    </row>
    <row r="173" spans="1:254" ht="12.75" customHeight="1" x14ac:dyDescent="0.2">
      <c r="A173" s="2026" t="s">
        <v>1244</v>
      </c>
      <c r="B173" s="2029" t="s">
        <v>3771</v>
      </c>
      <c r="C173" s="1815" t="s">
        <v>3986</v>
      </c>
      <c r="D173" s="362">
        <v>585625.26686120045</v>
      </c>
      <c r="E173" s="362">
        <v>163586.675024228</v>
      </c>
      <c r="F173" s="362">
        <v>0</v>
      </c>
      <c r="G173" s="362">
        <v>0</v>
      </c>
      <c r="H173" s="362">
        <v>27347.290109999998</v>
      </c>
      <c r="I173" s="362">
        <v>12.769119999999997</v>
      </c>
      <c r="J173" s="362">
        <v>72620.37635000037</v>
      </c>
      <c r="K173" s="362">
        <v>72620.37635000037</v>
      </c>
      <c r="L173" s="362">
        <v>186585.28961458793</v>
      </c>
      <c r="M173" s="362">
        <v>172726.08257870798</v>
      </c>
      <c r="N173" s="362">
        <v>0</v>
      </c>
      <c r="O173" s="362">
        <v>0</v>
      </c>
      <c r="P173" s="362">
        <v>17078.596609999928</v>
      </c>
      <c r="Q173" s="362">
        <v>17078.596609999928</v>
      </c>
      <c r="R173" s="362">
        <v>17078.596609999928</v>
      </c>
      <c r="S173" s="362">
        <v>10243.6110544</v>
      </c>
      <c r="T173" s="362">
        <v>0</v>
      </c>
      <c r="U173" s="362">
        <v>1342603.5268931247</v>
      </c>
      <c r="V173" s="1207"/>
      <c r="W173" s="2034"/>
      <c r="Y173" s="368"/>
      <c r="Z173" s="368"/>
      <c r="AA173" s="368"/>
      <c r="AB173" s="368"/>
      <c r="AC173" s="368"/>
      <c r="AD173" s="368"/>
      <c r="AE173" s="368"/>
      <c r="AF173" s="368"/>
      <c r="AG173" s="368"/>
      <c r="AH173" s="368"/>
      <c r="AI173" s="368"/>
      <c r="AJ173" s="368"/>
      <c r="AK173" s="368"/>
      <c r="AL173" s="368"/>
      <c r="AM173" s="368"/>
      <c r="AN173" s="368"/>
      <c r="AO173" s="368"/>
      <c r="AP173" s="368"/>
      <c r="AQ173" s="368"/>
      <c r="AR173" s="368"/>
      <c r="AS173" s="2036"/>
      <c r="AT173" s="2034"/>
      <c r="AV173" s="368"/>
      <c r="AW173" s="368"/>
      <c r="AX173" s="368"/>
      <c r="AY173" s="368"/>
      <c r="AZ173" s="368"/>
      <c r="BA173" s="368"/>
      <c r="BB173" s="368"/>
      <c r="BC173" s="368"/>
      <c r="BD173" s="368"/>
      <c r="BE173" s="368"/>
      <c r="BF173" s="368"/>
      <c r="BG173" s="368"/>
      <c r="BH173" s="368"/>
      <c r="BI173" s="368"/>
      <c r="BJ173" s="368"/>
      <c r="BK173" s="368"/>
      <c r="BL173" s="368"/>
      <c r="BM173" s="368"/>
      <c r="BN173" s="368"/>
      <c r="BO173" s="368"/>
      <c r="BP173" s="2036"/>
      <c r="BQ173" s="2034"/>
      <c r="BS173" s="368"/>
      <c r="BT173" s="368"/>
      <c r="BU173" s="368"/>
      <c r="BV173" s="368"/>
      <c r="BW173" s="368"/>
      <c r="BX173" s="368"/>
      <c r="BY173" s="368"/>
      <c r="BZ173" s="368"/>
      <c r="CA173" s="368"/>
      <c r="CB173" s="368"/>
      <c r="CC173" s="368"/>
      <c r="CD173" s="368"/>
      <c r="CE173" s="368"/>
      <c r="CF173" s="368"/>
      <c r="CG173" s="368"/>
      <c r="CH173" s="368"/>
      <c r="CI173" s="368"/>
      <c r="CJ173" s="368"/>
      <c r="CK173" s="368"/>
      <c r="CL173" s="368"/>
      <c r="CM173" s="2036"/>
      <c r="CN173" s="2034"/>
      <c r="CP173" s="368"/>
      <c r="CQ173" s="368"/>
      <c r="CR173" s="368"/>
      <c r="CS173" s="368"/>
      <c r="CT173" s="368"/>
      <c r="CU173" s="368"/>
      <c r="CV173" s="368"/>
      <c r="CW173" s="368"/>
      <c r="CX173" s="368"/>
      <c r="CY173" s="368"/>
      <c r="CZ173" s="368"/>
      <c r="DA173" s="368"/>
      <c r="DB173" s="368"/>
      <c r="DC173" s="368"/>
      <c r="DD173" s="368"/>
      <c r="DE173" s="368"/>
      <c r="DF173" s="368"/>
      <c r="DG173" s="368"/>
      <c r="DH173" s="368"/>
      <c r="DI173" s="368"/>
      <c r="DJ173" s="2036"/>
      <c r="DK173" s="2034"/>
      <c r="DM173" s="368"/>
      <c r="DN173" s="368"/>
      <c r="DO173" s="368"/>
      <c r="DP173" s="368"/>
      <c r="DQ173" s="368"/>
      <c r="DR173" s="368"/>
      <c r="DS173" s="368"/>
      <c r="DT173" s="368"/>
      <c r="DU173" s="368"/>
      <c r="DV173" s="368"/>
      <c r="DW173" s="368"/>
      <c r="DX173" s="368"/>
      <c r="DY173" s="368"/>
      <c r="DZ173" s="368"/>
      <c r="EA173" s="368"/>
      <c r="EB173" s="368"/>
      <c r="EC173" s="368"/>
      <c r="ED173" s="368"/>
      <c r="EE173" s="368"/>
      <c r="EF173" s="368"/>
      <c r="EG173" s="2036"/>
      <c r="EH173" s="2034"/>
      <c r="EJ173" s="368"/>
      <c r="EK173" s="368"/>
      <c r="EL173" s="368"/>
      <c r="EM173" s="368"/>
      <c r="EN173" s="368"/>
      <c r="EO173" s="368"/>
      <c r="EP173" s="368"/>
      <c r="EQ173" s="368"/>
      <c r="ER173" s="368"/>
      <c r="ES173" s="368"/>
      <c r="ET173" s="368"/>
      <c r="EU173" s="368"/>
      <c r="EV173" s="368"/>
      <c r="EW173" s="368"/>
      <c r="EX173" s="368"/>
      <c r="EY173" s="368"/>
      <c r="EZ173" s="368"/>
      <c r="FA173" s="368"/>
      <c r="FB173" s="368"/>
      <c r="FC173" s="368"/>
      <c r="FD173" s="2036"/>
      <c r="FE173" s="2034"/>
      <c r="FG173" s="368"/>
      <c r="FH173" s="368"/>
      <c r="FI173" s="368"/>
      <c r="FJ173" s="368"/>
      <c r="FK173" s="368"/>
      <c r="FL173" s="368"/>
      <c r="FM173" s="368"/>
      <c r="FN173" s="368"/>
      <c r="FO173" s="368"/>
      <c r="FP173" s="368"/>
      <c r="FQ173" s="368"/>
      <c r="FR173" s="368"/>
      <c r="FS173" s="368"/>
      <c r="FT173" s="368"/>
      <c r="FU173" s="368"/>
      <c r="FV173" s="368"/>
      <c r="FW173" s="368"/>
      <c r="FX173" s="368"/>
      <c r="FY173" s="368"/>
      <c r="FZ173" s="368"/>
      <c r="GA173" s="2036"/>
      <c r="GB173" s="2034"/>
      <c r="GD173" s="368"/>
      <c r="GE173" s="368"/>
      <c r="GF173" s="368"/>
      <c r="GG173" s="368"/>
      <c r="GH173" s="368"/>
      <c r="GI173" s="368"/>
      <c r="GJ173" s="368"/>
      <c r="GK173" s="368"/>
      <c r="GL173" s="368"/>
      <c r="GM173" s="368"/>
      <c r="GN173" s="368"/>
      <c r="GO173" s="368"/>
      <c r="GP173" s="368"/>
      <c r="GQ173" s="368"/>
      <c r="GR173" s="368"/>
      <c r="GS173" s="368"/>
      <c r="GT173" s="368"/>
      <c r="GU173" s="368"/>
      <c r="GV173" s="368"/>
      <c r="GW173" s="368"/>
      <c r="GX173" s="2036"/>
      <c r="GY173" s="2034"/>
      <c r="HA173" s="368"/>
      <c r="HB173" s="368"/>
      <c r="HC173" s="368"/>
      <c r="HD173" s="368"/>
      <c r="HE173" s="368"/>
      <c r="HF173" s="368"/>
      <c r="HG173" s="368"/>
      <c r="HH173" s="368"/>
      <c r="HI173" s="368"/>
      <c r="HJ173" s="368"/>
      <c r="HK173" s="368"/>
      <c r="HL173" s="368"/>
      <c r="HM173" s="368"/>
      <c r="HN173" s="368"/>
      <c r="HO173" s="368"/>
      <c r="HP173" s="368"/>
      <c r="HQ173" s="368"/>
      <c r="HR173" s="368"/>
      <c r="HS173" s="368"/>
      <c r="HT173" s="368"/>
      <c r="HU173" s="2036"/>
      <c r="HV173" s="2034"/>
      <c r="HX173" s="368"/>
      <c r="HY173" s="368"/>
      <c r="HZ173" s="368"/>
      <c r="IA173" s="368"/>
      <c r="IB173" s="368"/>
      <c r="IC173" s="368"/>
      <c r="ID173" s="368"/>
      <c r="IE173" s="368"/>
      <c r="IF173" s="368"/>
      <c r="IG173" s="368"/>
      <c r="IH173" s="368"/>
      <c r="II173" s="368"/>
      <c r="IJ173" s="368"/>
      <c r="IK173" s="368"/>
      <c r="IL173" s="368"/>
      <c r="IM173" s="368"/>
      <c r="IN173" s="368"/>
      <c r="IO173" s="368"/>
      <c r="IP173" s="368"/>
      <c r="IQ173" s="368"/>
      <c r="IR173" s="2036"/>
      <c r="IS173" s="2034"/>
    </row>
    <row r="174" spans="1:254" x14ac:dyDescent="0.2">
      <c r="A174" s="2027"/>
      <c r="B174" s="2030"/>
      <c r="C174" s="1206" t="s">
        <v>3987</v>
      </c>
      <c r="D174" s="366">
        <v>5347716.2151325187</v>
      </c>
      <c r="E174" s="366">
        <v>370150.8176684638</v>
      </c>
      <c r="F174" s="366">
        <v>0</v>
      </c>
      <c r="G174" s="366">
        <v>0</v>
      </c>
      <c r="H174" s="366">
        <v>70085.988100000002</v>
      </c>
      <c r="I174" s="366">
        <v>8.1034800000000065</v>
      </c>
      <c r="J174" s="366">
        <v>205941.74587001128</v>
      </c>
      <c r="K174" s="366">
        <v>205941.74587001128</v>
      </c>
      <c r="L174" s="366">
        <v>435368.99971312023</v>
      </c>
      <c r="M174" s="366">
        <v>394170.3365841562</v>
      </c>
      <c r="N174" s="366">
        <v>0</v>
      </c>
      <c r="O174" s="366">
        <v>0</v>
      </c>
      <c r="P174" s="366">
        <v>37814.402889999481</v>
      </c>
      <c r="Q174" s="366">
        <v>37814.402889999481</v>
      </c>
      <c r="R174" s="366">
        <v>37814.402889999481</v>
      </c>
      <c r="S174" s="366">
        <v>22859.593492</v>
      </c>
      <c r="T174" s="366">
        <v>0</v>
      </c>
      <c r="U174" s="366">
        <v>7165686.7545802798</v>
      </c>
      <c r="V174" s="1207"/>
      <c r="W174" s="2035"/>
      <c r="Y174" s="368"/>
      <c r="Z174" s="368"/>
      <c r="AA174" s="368"/>
      <c r="AB174" s="368"/>
      <c r="AC174" s="368"/>
      <c r="AD174" s="368"/>
      <c r="AE174" s="368"/>
      <c r="AF174" s="368"/>
      <c r="AG174" s="368"/>
      <c r="AH174" s="368"/>
      <c r="AI174" s="368"/>
      <c r="AJ174" s="368"/>
      <c r="AK174" s="368"/>
      <c r="AL174" s="368"/>
      <c r="AM174" s="368"/>
      <c r="AN174" s="368"/>
      <c r="AO174" s="368"/>
      <c r="AP174" s="368"/>
      <c r="AQ174" s="368"/>
      <c r="AR174" s="368"/>
      <c r="AS174" s="2036"/>
      <c r="AT174" s="2035"/>
      <c r="AV174" s="368"/>
      <c r="AW174" s="368"/>
      <c r="AX174" s="368"/>
      <c r="AY174" s="368"/>
      <c r="AZ174" s="368"/>
      <c r="BA174" s="368"/>
      <c r="BB174" s="368"/>
      <c r="BC174" s="368"/>
      <c r="BD174" s="368"/>
      <c r="BE174" s="368"/>
      <c r="BF174" s="368"/>
      <c r="BG174" s="368"/>
      <c r="BH174" s="368"/>
      <c r="BI174" s="368"/>
      <c r="BJ174" s="368"/>
      <c r="BK174" s="368"/>
      <c r="BL174" s="368"/>
      <c r="BM174" s="368"/>
      <c r="BN174" s="368"/>
      <c r="BO174" s="368"/>
      <c r="BP174" s="2036"/>
      <c r="BQ174" s="2035"/>
      <c r="BS174" s="368"/>
      <c r="BT174" s="368"/>
      <c r="BU174" s="368"/>
      <c r="BV174" s="368"/>
      <c r="BW174" s="368"/>
      <c r="BX174" s="368"/>
      <c r="BY174" s="368"/>
      <c r="BZ174" s="368"/>
      <c r="CA174" s="368"/>
      <c r="CB174" s="368"/>
      <c r="CC174" s="368"/>
      <c r="CD174" s="368"/>
      <c r="CE174" s="368"/>
      <c r="CF174" s="368"/>
      <c r="CG174" s="368"/>
      <c r="CH174" s="368"/>
      <c r="CI174" s="368"/>
      <c r="CJ174" s="368"/>
      <c r="CK174" s="368"/>
      <c r="CL174" s="368"/>
      <c r="CM174" s="2036"/>
      <c r="CN174" s="2035"/>
      <c r="CP174" s="368"/>
      <c r="CQ174" s="368"/>
      <c r="CR174" s="368"/>
      <c r="CS174" s="368"/>
      <c r="CT174" s="368"/>
      <c r="CU174" s="368"/>
      <c r="CV174" s="368"/>
      <c r="CW174" s="368"/>
      <c r="CX174" s="368"/>
      <c r="CY174" s="368"/>
      <c r="CZ174" s="368"/>
      <c r="DA174" s="368"/>
      <c r="DB174" s="368"/>
      <c r="DC174" s="368"/>
      <c r="DD174" s="368"/>
      <c r="DE174" s="368"/>
      <c r="DF174" s="368"/>
      <c r="DG174" s="368"/>
      <c r="DH174" s="368"/>
      <c r="DI174" s="368"/>
      <c r="DJ174" s="2036"/>
      <c r="DK174" s="2035"/>
      <c r="DM174" s="368"/>
      <c r="DN174" s="368"/>
      <c r="DO174" s="368"/>
      <c r="DP174" s="368"/>
      <c r="DQ174" s="368"/>
      <c r="DR174" s="368"/>
      <c r="DS174" s="368"/>
      <c r="DT174" s="368"/>
      <c r="DU174" s="368"/>
      <c r="DV174" s="368"/>
      <c r="DW174" s="368"/>
      <c r="DX174" s="368"/>
      <c r="DY174" s="368"/>
      <c r="DZ174" s="368"/>
      <c r="EA174" s="368"/>
      <c r="EB174" s="368"/>
      <c r="EC174" s="368"/>
      <c r="ED174" s="368"/>
      <c r="EE174" s="368"/>
      <c r="EF174" s="368"/>
      <c r="EG174" s="2036"/>
      <c r="EH174" s="2035"/>
      <c r="EJ174" s="368"/>
      <c r="EK174" s="368"/>
      <c r="EL174" s="368"/>
      <c r="EM174" s="368"/>
      <c r="EN174" s="368"/>
      <c r="EO174" s="368"/>
      <c r="EP174" s="368"/>
      <c r="EQ174" s="368"/>
      <c r="ER174" s="368"/>
      <c r="ES174" s="368"/>
      <c r="ET174" s="368"/>
      <c r="EU174" s="368"/>
      <c r="EV174" s="368"/>
      <c r="EW174" s="368"/>
      <c r="EX174" s="368"/>
      <c r="EY174" s="368"/>
      <c r="EZ174" s="368"/>
      <c r="FA174" s="368"/>
      <c r="FB174" s="368"/>
      <c r="FC174" s="368"/>
      <c r="FD174" s="2036"/>
      <c r="FE174" s="2035"/>
      <c r="FG174" s="368"/>
      <c r="FH174" s="368"/>
      <c r="FI174" s="368"/>
      <c r="FJ174" s="368"/>
      <c r="FK174" s="368"/>
      <c r="FL174" s="368"/>
      <c r="FM174" s="368"/>
      <c r="FN174" s="368"/>
      <c r="FO174" s="368"/>
      <c r="FP174" s="368"/>
      <c r="FQ174" s="368"/>
      <c r="FR174" s="368"/>
      <c r="FS174" s="368"/>
      <c r="FT174" s="368"/>
      <c r="FU174" s="368"/>
      <c r="FV174" s="368"/>
      <c r="FW174" s="368"/>
      <c r="FX174" s="368"/>
      <c r="FY174" s="368"/>
      <c r="FZ174" s="368"/>
      <c r="GA174" s="2036"/>
      <c r="GB174" s="2035"/>
      <c r="GD174" s="368"/>
      <c r="GE174" s="368"/>
      <c r="GF174" s="368"/>
      <c r="GG174" s="368"/>
      <c r="GH174" s="368"/>
      <c r="GI174" s="368"/>
      <c r="GJ174" s="368"/>
      <c r="GK174" s="368"/>
      <c r="GL174" s="368"/>
      <c r="GM174" s="368"/>
      <c r="GN174" s="368"/>
      <c r="GO174" s="368"/>
      <c r="GP174" s="368"/>
      <c r="GQ174" s="368"/>
      <c r="GR174" s="368"/>
      <c r="GS174" s="368"/>
      <c r="GT174" s="368"/>
      <c r="GU174" s="368"/>
      <c r="GV174" s="368"/>
      <c r="GW174" s="368"/>
      <c r="GX174" s="2036"/>
      <c r="GY174" s="2035"/>
      <c r="HA174" s="368"/>
      <c r="HB174" s="368"/>
      <c r="HC174" s="368"/>
      <c r="HD174" s="368"/>
      <c r="HE174" s="368"/>
      <c r="HF174" s="368"/>
      <c r="HG174" s="368"/>
      <c r="HH174" s="368"/>
      <c r="HI174" s="368"/>
      <c r="HJ174" s="368"/>
      <c r="HK174" s="368"/>
      <c r="HL174" s="368"/>
      <c r="HM174" s="368"/>
      <c r="HN174" s="368"/>
      <c r="HO174" s="368"/>
      <c r="HP174" s="368"/>
      <c r="HQ174" s="368"/>
      <c r="HR174" s="368"/>
      <c r="HS174" s="368"/>
      <c r="HT174" s="368"/>
      <c r="HU174" s="2036"/>
      <c r="HV174" s="2035"/>
      <c r="HX174" s="368"/>
      <c r="HY174" s="368"/>
      <c r="HZ174" s="368"/>
      <c r="IA174" s="368"/>
      <c r="IB174" s="368"/>
      <c r="IC174" s="368"/>
      <c r="ID174" s="368"/>
      <c r="IE174" s="368"/>
      <c r="IF174" s="368"/>
      <c r="IG174" s="368"/>
      <c r="IH174" s="368"/>
      <c r="II174" s="368"/>
      <c r="IJ174" s="368"/>
      <c r="IK174" s="368"/>
      <c r="IL174" s="368"/>
      <c r="IM174" s="368"/>
      <c r="IN174" s="368"/>
      <c r="IO174" s="368"/>
      <c r="IP174" s="368"/>
      <c r="IQ174" s="368"/>
      <c r="IR174" s="2036"/>
      <c r="IS174" s="2035"/>
    </row>
    <row r="175" spans="1:254" x14ac:dyDescent="0.2">
      <c r="A175" s="2027"/>
      <c r="B175" s="2031"/>
      <c r="C175" s="1816" t="s">
        <v>1489</v>
      </c>
      <c r="D175" s="1090">
        <v>5933341.481993719</v>
      </c>
      <c r="E175" s="1090">
        <v>533737.49269269174</v>
      </c>
      <c r="F175" s="1090">
        <v>0</v>
      </c>
      <c r="G175" s="1090">
        <v>0</v>
      </c>
      <c r="H175" s="1090">
        <v>97433.278210000004</v>
      </c>
      <c r="I175" s="1090">
        <v>20.872600000000006</v>
      </c>
      <c r="J175" s="1090">
        <v>278562.12222001166</v>
      </c>
      <c r="K175" s="1090">
        <v>278562.12222001166</v>
      </c>
      <c r="L175" s="1090">
        <v>621954.28932770819</v>
      </c>
      <c r="M175" s="1090">
        <v>566896.41916286421</v>
      </c>
      <c r="N175" s="1090">
        <v>0</v>
      </c>
      <c r="O175" s="1090">
        <v>0</v>
      </c>
      <c r="P175" s="1090">
        <v>54892.999499999409</v>
      </c>
      <c r="Q175" s="1090">
        <v>54892.999499999409</v>
      </c>
      <c r="R175" s="1090">
        <v>54892.999499999409</v>
      </c>
      <c r="S175" s="1090">
        <v>33103.204546399997</v>
      </c>
      <c r="T175" s="1090">
        <v>0</v>
      </c>
      <c r="U175" s="1090">
        <v>8508290.2814734038</v>
      </c>
      <c r="V175" s="1207"/>
      <c r="W175" s="2035"/>
      <c r="X175" s="785"/>
      <c r="Y175" s="712"/>
      <c r="Z175" s="712"/>
      <c r="AA175" s="712"/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2"/>
      <c r="AL175" s="712"/>
      <c r="AM175" s="712"/>
      <c r="AN175" s="712"/>
      <c r="AO175" s="712"/>
      <c r="AP175" s="712"/>
      <c r="AQ175" s="712"/>
      <c r="AR175" s="712"/>
      <c r="AS175" s="2036"/>
      <c r="AT175" s="2035"/>
      <c r="AU175" s="785"/>
      <c r="AV175" s="712"/>
      <c r="AW175" s="712"/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2"/>
      <c r="BH175" s="712"/>
      <c r="BI175" s="712"/>
      <c r="BJ175" s="712"/>
      <c r="BK175" s="712"/>
      <c r="BL175" s="712"/>
      <c r="BM175" s="712"/>
      <c r="BN175" s="712"/>
      <c r="BO175" s="712"/>
      <c r="BP175" s="2036"/>
      <c r="BQ175" s="2035"/>
      <c r="BR175" s="785"/>
      <c r="BS175" s="712"/>
      <c r="BT175" s="712"/>
      <c r="BU175" s="712"/>
      <c r="BV175" s="712"/>
      <c r="BW175" s="712"/>
      <c r="BX175" s="712"/>
      <c r="BY175" s="712"/>
      <c r="BZ175" s="712"/>
      <c r="CA175" s="712"/>
      <c r="CB175" s="712"/>
      <c r="CC175" s="712"/>
      <c r="CD175" s="712"/>
      <c r="CE175" s="712"/>
      <c r="CF175" s="712"/>
      <c r="CG175" s="712"/>
      <c r="CH175" s="712"/>
      <c r="CI175" s="712"/>
      <c r="CJ175" s="712"/>
      <c r="CK175" s="712"/>
      <c r="CL175" s="712"/>
      <c r="CM175" s="2036"/>
      <c r="CN175" s="2035"/>
      <c r="CO175" s="785"/>
      <c r="CP175" s="712"/>
      <c r="CQ175" s="712"/>
      <c r="CR175" s="712"/>
      <c r="CS175" s="712"/>
      <c r="CT175" s="712"/>
      <c r="CU175" s="712"/>
      <c r="CV175" s="712"/>
      <c r="CW175" s="712"/>
      <c r="CX175" s="712"/>
      <c r="CY175" s="712"/>
      <c r="CZ175" s="712"/>
      <c r="DA175" s="712"/>
      <c r="DB175" s="712"/>
      <c r="DC175" s="712"/>
      <c r="DD175" s="712"/>
      <c r="DE175" s="712"/>
      <c r="DF175" s="712"/>
      <c r="DG175" s="712"/>
      <c r="DH175" s="712"/>
      <c r="DI175" s="712"/>
      <c r="DJ175" s="2036"/>
      <c r="DK175" s="2035"/>
      <c r="DL175" s="785"/>
      <c r="DM175" s="712"/>
      <c r="DN175" s="712"/>
      <c r="DO175" s="712"/>
      <c r="DP175" s="712"/>
      <c r="DQ175" s="712"/>
      <c r="DR175" s="712"/>
      <c r="DS175" s="712"/>
      <c r="DT175" s="712"/>
      <c r="DU175" s="712"/>
      <c r="DV175" s="712"/>
      <c r="DW175" s="712"/>
      <c r="DX175" s="712"/>
      <c r="DY175" s="712"/>
      <c r="DZ175" s="712"/>
      <c r="EA175" s="712"/>
      <c r="EB175" s="712"/>
      <c r="EC175" s="712"/>
      <c r="ED175" s="712"/>
      <c r="EE175" s="712"/>
      <c r="EF175" s="712"/>
      <c r="EG175" s="2036"/>
      <c r="EH175" s="2035"/>
      <c r="EI175" s="785"/>
      <c r="EJ175" s="712"/>
      <c r="EK175" s="712"/>
      <c r="EL175" s="712"/>
      <c r="EM175" s="712"/>
      <c r="EN175" s="712"/>
      <c r="EO175" s="712"/>
      <c r="EP175" s="712"/>
      <c r="EQ175" s="712"/>
      <c r="ER175" s="712"/>
      <c r="ES175" s="712"/>
      <c r="ET175" s="712"/>
      <c r="EU175" s="712"/>
      <c r="EV175" s="712"/>
      <c r="EW175" s="712"/>
      <c r="EX175" s="712"/>
      <c r="EY175" s="712"/>
      <c r="EZ175" s="712"/>
      <c r="FA175" s="712"/>
      <c r="FB175" s="712"/>
      <c r="FC175" s="712"/>
      <c r="FD175" s="2036"/>
      <c r="FE175" s="2035"/>
      <c r="FF175" s="785"/>
      <c r="FG175" s="712"/>
      <c r="FH175" s="712"/>
      <c r="FI175" s="712"/>
      <c r="FJ175" s="712"/>
      <c r="FK175" s="712"/>
      <c r="FL175" s="712"/>
      <c r="FM175" s="712"/>
      <c r="FN175" s="712"/>
      <c r="FO175" s="712"/>
      <c r="FP175" s="712"/>
      <c r="FQ175" s="712"/>
      <c r="FR175" s="712"/>
      <c r="FS175" s="712"/>
      <c r="FT175" s="712"/>
      <c r="FU175" s="712"/>
      <c r="FV175" s="712"/>
      <c r="FW175" s="712"/>
      <c r="FX175" s="712"/>
      <c r="FY175" s="712"/>
      <c r="FZ175" s="712"/>
      <c r="GA175" s="2036"/>
      <c r="GB175" s="2035"/>
      <c r="GC175" s="785"/>
      <c r="GD175" s="712"/>
      <c r="GE175" s="712"/>
      <c r="GF175" s="712"/>
      <c r="GG175" s="712"/>
      <c r="GH175" s="712"/>
      <c r="GI175" s="712"/>
      <c r="GJ175" s="712"/>
      <c r="GK175" s="712"/>
      <c r="GL175" s="712"/>
      <c r="GM175" s="712"/>
      <c r="GN175" s="712"/>
      <c r="GO175" s="712"/>
      <c r="GP175" s="712"/>
      <c r="GQ175" s="712"/>
      <c r="GR175" s="712"/>
      <c r="GS175" s="712"/>
      <c r="GT175" s="712"/>
      <c r="GU175" s="712"/>
      <c r="GV175" s="712"/>
      <c r="GW175" s="712"/>
      <c r="GX175" s="2036"/>
      <c r="GY175" s="2035"/>
      <c r="GZ175" s="785"/>
      <c r="HA175" s="712"/>
      <c r="HB175" s="712"/>
      <c r="HC175" s="712"/>
      <c r="HD175" s="712"/>
      <c r="HE175" s="712"/>
      <c r="HF175" s="712"/>
      <c r="HG175" s="712"/>
      <c r="HH175" s="712"/>
      <c r="HI175" s="712"/>
      <c r="HJ175" s="712"/>
      <c r="HK175" s="712"/>
      <c r="HL175" s="712"/>
      <c r="HM175" s="712"/>
      <c r="HN175" s="712"/>
      <c r="HO175" s="712"/>
      <c r="HP175" s="712"/>
      <c r="HQ175" s="712"/>
      <c r="HR175" s="712"/>
      <c r="HS175" s="712"/>
      <c r="HT175" s="712"/>
      <c r="HU175" s="2036"/>
      <c r="HV175" s="2035"/>
      <c r="HW175" s="785"/>
      <c r="HX175" s="712"/>
      <c r="HY175" s="712"/>
      <c r="HZ175" s="712"/>
      <c r="IA175" s="712"/>
      <c r="IB175" s="712"/>
      <c r="IC175" s="712"/>
      <c r="ID175" s="712"/>
      <c r="IE175" s="712"/>
      <c r="IF175" s="712"/>
      <c r="IG175" s="712"/>
      <c r="IH175" s="712"/>
      <c r="II175" s="712"/>
      <c r="IJ175" s="712"/>
      <c r="IK175" s="712"/>
      <c r="IL175" s="712"/>
      <c r="IM175" s="712"/>
      <c r="IN175" s="712"/>
      <c r="IO175" s="712"/>
      <c r="IP175" s="712"/>
      <c r="IQ175" s="712"/>
      <c r="IR175" s="2036"/>
      <c r="IS175" s="2035"/>
      <c r="IT175" s="785"/>
    </row>
    <row r="176" spans="1:254" ht="12.75" customHeight="1" x14ac:dyDescent="0.2">
      <c r="A176" s="2027"/>
      <c r="B176" s="2032" t="s">
        <v>70</v>
      </c>
      <c r="C176" s="1206" t="s">
        <v>3988</v>
      </c>
      <c r="D176" s="366">
        <v>93055.598832000134</v>
      </c>
      <c r="E176" s="366">
        <v>13287.080751999996</v>
      </c>
      <c r="F176" s="366">
        <v>0</v>
      </c>
      <c r="G176" s="366">
        <v>0</v>
      </c>
      <c r="H176" s="366">
        <v>1781.1847600000001</v>
      </c>
      <c r="I176" s="366">
        <v>2.4556</v>
      </c>
      <c r="J176" s="366">
        <v>18197.457259999948</v>
      </c>
      <c r="K176" s="366">
        <v>18197.457259999948</v>
      </c>
      <c r="L176" s="366">
        <v>14980.230031999999</v>
      </c>
      <c r="M176" s="366">
        <v>12379.388031999997</v>
      </c>
      <c r="N176" s="366">
        <v>0</v>
      </c>
      <c r="O176" s="366">
        <v>0</v>
      </c>
      <c r="P176" s="366">
        <v>7312.6233799999982</v>
      </c>
      <c r="Q176" s="366">
        <v>7312.6233799999982</v>
      </c>
      <c r="R176" s="366">
        <v>7312.6233799999982</v>
      </c>
      <c r="S176" s="366">
        <v>1024</v>
      </c>
      <c r="T176" s="366">
        <v>0</v>
      </c>
      <c r="U176" s="366">
        <v>194842.72266800003</v>
      </c>
      <c r="V176" s="1207"/>
      <c r="W176" s="2034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2036"/>
      <c r="AT176" s="2034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2036"/>
      <c r="BQ176" s="2034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  <c r="CF176" s="368"/>
      <c r="CG176" s="368"/>
      <c r="CH176" s="368"/>
      <c r="CI176" s="368"/>
      <c r="CJ176" s="368"/>
      <c r="CK176" s="368"/>
      <c r="CL176" s="368"/>
      <c r="CM176" s="2036"/>
      <c r="CN176" s="2034"/>
      <c r="CP176" s="368"/>
      <c r="CQ176" s="368"/>
      <c r="CR176" s="368"/>
      <c r="CS176" s="368"/>
      <c r="CT176" s="368"/>
      <c r="CU176" s="368"/>
      <c r="CV176" s="368"/>
      <c r="CW176" s="368"/>
      <c r="CX176" s="368"/>
      <c r="CY176" s="368"/>
      <c r="CZ176" s="368"/>
      <c r="DA176" s="368"/>
      <c r="DB176" s="368"/>
      <c r="DC176" s="368"/>
      <c r="DD176" s="368"/>
      <c r="DE176" s="368"/>
      <c r="DF176" s="368"/>
      <c r="DG176" s="368"/>
      <c r="DH176" s="368"/>
      <c r="DI176" s="368"/>
      <c r="DJ176" s="2036"/>
      <c r="DK176" s="2034"/>
      <c r="DM176" s="368"/>
      <c r="DN176" s="368"/>
      <c r="DO176" s="368"/>
      <c r="DP176" s="368"/>
      <c r="DQ176" s="368"/>
      <c r="DR176" s="368"/>
      <c r="DS176" s="368"/>
      <c r="DT176" s="368"/>
      <c r="DU176" s="368"/>
      <c r="DV176" s="368"/>
      <c r="DW176" s="368"/>
      <c r="DX176" s="368"/>
      <c r="DY176" s="368"/>
      <c r="DZ176" s="368"/>
      <c r="EA176" s="368"/>
      <c r="EB176" s="368"/>
      <c r="EC176" s="368"/>
      <c r="ED176" s="368"/>
      <c r="EE176" s="368"/>
      <c r="EF176" s="368"/>
      <c r="EG176" s="2036"/>
      <c r="EH176" s="2034"/>
      <c r="EJ176" s="368"/>
      <c r="EK176" s="368"/>
      <c r="EL176" s="368"/>
      <c r="EM176" s="368"/>
      <c r="EN176" s="368"/>
      <c r="EO176" s="368"/>
      <c r="EP176" s="368"/>
      <c r="EQ176" s="368"/>
      <c r="ER176" s="368"/>
      <c r="ES176" s="368"/>
      <c r="ET176" s="368"/>
      <c r="EU176" s="368"/>
      <c r="EV176" s="368"/>
      <c r="EW176" s="368"/>
      <c r="EX176" s="368"/>
      <c r="EY176" s="368"/>
      <c r="EZ176" s="368"/>
      <c r="FA176" s="368"/>
      <c r="FB176" s="368"/>
      <c r="FC176" s="368"/>
      <c r="FD176" s="2036"/>
      <c r="FE176" s="2034"/>
      <c r="FG176" s="368"/>
      <c r="FH176" s="368"/>
      <c r="FI176" s="368"/>
      <c r="FJ176" s="368"/>
      <c r="FK176" s="368"/>
      <c r="FL176" s="368"/>
      <c r="FM176" s="368"/>
      <c r="FN176" s="368"/>
      <c r="FO176" s="368"/>
      <c r="FP176" s="368"/>
      <c r="FQ176" s="368"/>
      <c r="FR176" s="368"/>
      <c r="FS176" s="368"/>
      <c r="FT176" s="368"/>
      <c r="FU176" s="368"/>
      <c r="FV176" s="368"/>
      <c r="FW176" s="368"/>
      <c r="FX176" s="368"/>
      <c r="FY176" s="368"/>
      <c r="FZ176" s="368"/>
      <c r="GA176" s="2036"/>
      <c r="GB176" s="2034"/>
      <c r="GD176" s="368"/>
      <c r="GE176" s="368"/>
      <c r="GF176" s="368"/>
      <c r="GG176" s="368"/>
      <c r="GH176" s="368"/>
      <c r="GI176" s="368"/>
      <c r="GJ176" s="368"/>
      <c r="GK176" s="368"/>
      <c r="GL176" s="368"/>
      <c r="GM176" s="368"/>
      <c r="GN176" s="368"/>
      <c r="GO176" s="368"/>
      <c r="GP176" s="368"/>
      <c r="GQ176" s="368"/>
      <c r="GR176" s="368"/>
      <c r="GS176" s="368"/>
      <c r="GT176" s="368"/>
      <c r="GU176" s="368"/>
      <c r="GV176" s="368"/>
      <c r="GW176" s="368"/>
      <c r="GX176" s="2036"/>
      <c r="GY176" s="2034"/>
      <c r="HA176" s="368"/>
      <c r="HB176" s="368"/>
      <c r="HC176" s="368"/>
      <c r="HD176" s="368"/>
      <c r="HE176" s="368"/>
      <c r="HF176" s="368"/>
      <c r="HG176" s="368"/>
      <c r="HH176" s="368"/>
      <c r="HI176" s="368"/>
      <c r="HJ176" s="368"/>
      <c r="HK176" s="368"/>
      <c r="HL176" s="368"/>
      <c r="HM176" s="368"/>
      <c r="HN176" s="368"/>
      <c r="HO176" s="368"/>
      <c r="HP176" s="368"/>
      <c r="HQ176" s="368"/>
      <c r="HR176" s="368"/>
      <c r="HS176" s="368"/>
      <c r="HT176" s="368"/>
      <c r="HU176" s="2036"/>
      <c r="HV176" s="2034"/>
      <c r="HX176" s="368"/>
      <c r="HY176" s="368"/>
      <c r="HZ176" s="368"/>
      <c r="IA176" s="368"/>
      <c r="IB176" s="368"/>
      <c r="IC176" s="368"/>
      <c r="ID176" s="368"/>
      <c r="IE176" s="368"/>
      <c r="IF176" s="368"/>
      <c r="IG176" s="368"/>
      <c r="IH176" s="368"/>
      <c r="II176" s="368"/>
      <c r="IJ176" s="368"/>
      <c r="IK176" s="368"/>
      <c r="IL176" s="368"/>
      <c r="IM176" s="368"/>
      <c r="IN176" s="368"/>
      <c r="IO176" s="368"/>
      <c r="IP176" s="368"/>
      <c r="IQ176" s="368"/>
      <c r="IR176" s="2036"/>
      <c r="IS176" s="2034"/>
    </row>
    <row r="177" spans="1:254" x14ac:dyDescent="0.2">
      <c r="A177" s="2027"/>
      <c r="B177" s="2030"/>
      <c r="C177" s="1206" t="s">
        <v>3989</v>
      </c>
      <c r="D177" s="366">
        <v>793493.35524872551</v>
      </c>
      <c r="E177" s="366">
        <v>174443.32618432373</v>
      </c>
      <c r="F177" s="366">
        <v>0</v>
      </c>
      <c r="G177" s="366">
        <v>0</v>
      </c>
      <c r="H177" s="366">
        <v>6290.9564199999995</v>
      </c>
      <c r="I177" s="366">
        <v>10.559080000000002</v>
      </c>
      <c r="J177" s="366">
        <v>82544.255150000361</v>
      </c>
      <c r="K177" s="366">
        <v>82544.255150000361</v>
      </c>
      <c r="L177" s="366">
        <v>200070.43951498379</v>
      </c>
      <c r="M177" s="366">
        <v>185242.2400749838</v>
      </c>
      <c r="N177" s="366">
        <v>0</v>
      </c>
      <c r="O177" s="366">
        <v>0</v>
      </c>
      <c r="P177" s="366">
        <v>23780.927549999891</v>
      </c>
      <c r="Q177" s="366">
        <v>23780.927549999891</v>
      </c>
      <c r="R177" s="366">
        <v>23780.927549999891</v>
      </c>
      <c r="S177" s="366">
        <v>10563.3470272</v>
      </c>
      <c r="T177" s="366">
        <v>0</v>
      </c>
      <c r="U177" s="366">
        <v>1606545.5165002171</v>
      </c>
      <c r="V177" s="1207"/>
      <c r="W177" s="2035"/>
      <c r="Y177" s="368"/>
      <c r="Z177" s="368"/>
      <c r="AA177" s="368"/>
      <c r="AB177" s="368"/>
      <c r="AC177" s="368"/>
      <c r="AD177" s="368"/>
      <c r="AE177" s="368"/>
      <c r="AF177" s="368"/>
      <c r="AG177" s="368"/>
      <c r="AH177" s="368"/>
      <c r="AI177" s="368"/>
      <c r="AJ177" s="368"/>
      <c r="AK177" s="368"/>
      <c r="AL177" s="368"/>
      <c r="AM177" s="368"/>
      <c r="AN177" s="368"/>
      <c r="AO177" s="368"/>
      <c r="AP177" s="368"/>
      <c r="AQ177" s="368"/>
      <c r="AR177" s="368"/>
      <c r="AS177" s="2036"/>
      <c r="AT177" s="2035"/>
      <c r="AV177" s="368"/>
      <c r="AW177" s="368"/>
      <c r="AX177" s="368"/>
      <c r="AY177" s="368"/>
      <c r="AZ177" s="368"/>
      <c r="BA177" s="368"/>
      <c r="BB177" s="368"/>
      <c r="BC177" s="368"/>
      <c r="BD177" s="368"/>
      <c r="BE177" s="368"/>
      <c r="BF177" s="368"/>
      <c r="BG177" s="368"/>
      <c r="BH177" s="368"/>
      <c r="BI177" s="368"/>
      <c r="BJ177" s="368"/>
      <c r="BK177" s="368"/>
      <c r="BL177" s="368"/>
      <c r="BM177" s="368"/>
      <c r="BN177" s="368"/>
      <c r="BO177" s="368"/>
      <c r="BP177" s="2036"/>
      <c r="BQ177" s="2035"/>
      <c r="BS177" s="368"/>
      <c r="BT177" s="368"/>
      <c r="BU177" s="368"/>
      <c r="BV177" s="368"/>
      <c r="BW177" s="368"/>
      <c r="BX177" s="368"/>
      <c r="BY177" s="368"/>
      <c r="BZ177" s="368"/>
      <c r="CA177" s="368"/>
      <c r="CB177" s="368"/>
      <c r="CC177" s="368"/>
      <c r="CD177" s="368"/>
      <c r="CE177" s="368"/>
      <c r="CF177" s="368"/>
      <c r="CG177" s="368"/>
      <c r="CH177" s="368"/>
      <c r="CI177" s="368"/>
      <c r="CJ177" s="368"/>
      <c r="CK177" s="368"/>
      <c r="CL177" s="368"/>
      <c r="CM177" s="2036"/>
      <c r="CN177" s="2035"/>
      <c r="CP177" s="368"/>
      <c r="CQ177" s="368"/>
      <c r="CR177" s="368"/>
      <c r="CS177" s="368"/>
      <c r="CT177" s="368"/>
      <c r="CU177" s="368"/>
      <c r="CV177" s="368"/>
      <c r="CW177" s="368"/>
      <c r="CX177" s="368"/>
      <c r="CY177" s="368"/>
      <c r="CZ177" s="368"/>
      <c r="DA177" s="368"/>
      <c r="DB177" s="368"/>
      <c r="DC177" s="368"/>
      <c r="DD177" s="368"/>
      <c r="DE177" s="368"/>
      <c r="DF177" s="368"/>
      <c r="DG177" s="368"/>
      <c r="DH177" s="368"/>
      <c r="DI177" s="368"/>
      <c r="DJ177" s="2036"/>
      <c r="DK177" s="2035"/>
      <c r="DM177" s="368"/>
      <c r="DN177" s="368"/>
      <c r="DO177" s="368"/>
      <c r="DP177" s="368"/>
      <c r="DQ177" s="368"/>
      <c r="DR177" s="368"/>
      <c r="DS177" s="368"/>
      <c r="DT177" s="368"/>
      <c r="DU177" s="368"/>
      <c r="DV177" s="368"/>
      <c r="DW177" s="368"/>
      <c r="DX177" s="368"/>
      <c r="DY177" s="368"/>
      <c r="DZ177" s="368"/>
      <c r="EA177" s="368"/>
      <c r="EB177" s="368"/>
      <c r="EC177" s="368"/>
      <c r="ED177" s="368"/>
      <c r="EE177" s="368"/>
      <c r="EF177" s="368"/>
      <c r="EG177" s="2036"/>
      <c r="EH177" s="2035"/>
      <c r="EJ177" s="368"/>
      <c r="EK177" s="368"/>
      <c r="EL177" s="368"/>
      <c r="EM177" s="368"/>
      <c r="EN177" s="368"/>
      <c r="EO177" s="368"/>
      <c r="EP177" s="368"/>
      <c r="EQ177" s="368"/>
      <c r="ER177" s="368"/>
      <c r="ES177" s="368"/>
      <c r="ET177" s="368"/>
      <c r="EU177" s="368"/>
      <c r="EV177" s="368"/>
      <c r="EW177" s="368"/>
      <c r="EX177" s="368"/>
      <c r="EY177" s="368"/>
      <c r="EZ177" s="368"/>
      <c r="FA177" s="368"/>
      <c r="FB177" s="368"/>
      <c r="FC177" s="368"/>
      <c r="FD177" s="2036"/>
      <c r="FE177" s="2035"/>
      <c r="FG177" s="368"/>
      <c r="FH177" s="368"/>
      <c r="FI177" s="368"/>
      <c r="FJ177" s="368"/>
      <c r="FK177" s="368"/>
      <c r="FL177" s="368"/>
      <c r="FM177" s="368"/>
      <c r="FN177" s="368"/>
      <c r="FO177" s="368"/>
      <c r="FP177" s="368"/>
      <c r="FQ177" s="368"/>
      <c r="FR177" s="368"/>
      <c r="FS177" s="368"/>
      <c r="FT177" s="368"/>
      <c r="FU177" s="368"/>
      <c r="FV177" s="368"/>
      <c r="FW177" s="368"/>
      <c r="FX177" s="368"/>
      <c r="FY177" s="368"/>
      <c r="FZ177" s="368"/>
      <c r="GA177" s="2036"/>
      <c r="GB177" s="2035"/>
      <c r="GD177" s="368"/>
      <c r="GE177" s="368"/>
      <c r="GF177" s="368"/>
      <c r="GG177" s="368"/>
      <c r="GH177" s="368"/>
      <c r="GI177" s="368"/>
      <c r="GJ177" s="368"/>
      <c r="GK177" s="368"/>
      <c r="GL177" s="368"/>
      <c r="GM177" s="368"/>
      <c r="GN177" s="368"/>
      <c r="GO177" s="368"/>
      <c r="GP177" s="368"/>
      <c r="GQ177" s="368"/>
      <c r="GR177" s="368"/>
      <c r="GS177" s="368"/>
      <c r="GT177" s="368"/>
      <c r="GU177" s="368"/>
      <c r="GV177" s="368"/>
      <c r="GW177" s="368"/>
      <c r="GX177" s="2036"/>
      <c r="GY177" s="2035"/>
      <c r="HA177" s="368"/>
      <c r="HB177" s="368"/>
      <c r="HC177" s="368"/>
      <c r="HD177" s="368"/>
      <c r="HE177" s="368"/>
      <c r="HF177" s="368"/>
      <c r="HG177" s="368"/>
      <c r="HH177" s="368"/>
      <c r="HI177" s="368"/>
      <c r="HJ177" s="368"/>
      <c r="HK177" s="368"/>
      <c r="HL177" s="368"/>
      <c r="HM177" s="368"/>
      <c r="HN177" s="368"/>
      <c r="HO177" s="368"/>
      <c r="HP177" s="368"/>
      <c r="HQ177" s="368"/>
      <c r="HR177" s="368"/>
      <c r="HS177" s="368"/>
      <c r="HT177" s="368"/>
      <c r="HU177" s="2036"/>
      <c r="HV177" s="2035"/>
      <c r="HX177" s="368"/>
      <c r="HY177" s="368"/>
      <c r="HZ177" s="368"/>
      <c r="IA177" s="368"/>
      <c r="IB177" s="368"/>
      <c r="IC177" s="368"/>
      <c r="ID177" s="368"/>
      <c r="IE177" s="368"/>
      <c r="IF177" s="368"/>
      <c r="IG177" s="368"/>
      <c r="IH177" s="368"/>
      <c r="II177" s="368"/>
      <c r="IJ177" s="368"/>
      <c r="IK177" s="368"/>
      <c r="IL177" s="368"/>
      <c r="IM177" s="368"/>
      <c r="IN177" s="368"/>
      <c r="IO177" s="368"/>
      <c r="IP177" s="368"/>
      <c r="IQ177" s="368"/>
      <c r="IR177" s="2036"/>
      <c r="IS177" s="2035"/>
    </row>
    <row r="178" spans="1:254" x14ac:dyDescent="0.2">
      <c r="A178" s="2027"/>
      <c r="B178" s="2030"/>
      <c r="C178" s="1817" t="s">
        <v>3990</v>
      </c>
      <c r="D178" s="366">
        <v>1453399.9823840982</v>
      </c>
      <c r="E178" s="366">
        <v>226460.43568073638</v>
      </c>
      <c r="F178" s="366">
        <v>0</v>
      </c>
      <c r="G178" s="366">
        <v>0</v>
      </c>
      <c r="H178" s="366">
        <v>27453.59304</v>
      </c>
      <c r="I178" s="366">
        <v>7.1212400000000047</v>
      </c>
      <c r="J178" s="366">
        <v>70478.848230000338</v>
      </c>
      <c r="K178" s="366">
        <v>70478.848230000338</v>
      </c>
      <c r="L178" s="366">
        <v>262807.47289877239</v>
      </c>
      <c r="M178" s="366">
        <v>237524.19244980838</v>
      </c>
      <c r="N178" s="366">
        <v>0</v>
      </c>
      <c r="O178" s="366">
        <v>0</v>
      </c>
      <c r="P178" s="366">
        <v>16540.05897999998</v>
      </c>
      <c r="Q178" s="366">
        <v>16540.05897999998</v>
      </c>
      <c r="R178" s="366">
        <v>16540.05897999998</v>
      </c>
      <c r="S178" s="366">
        <v>15732.916054400001</v>
      </c>
      <c r="T178" s="366">
        <v>0</v>
      </c>
      <c r="U178" s="366">
        <v>2413963.5871478165</v>
      </c>
      <c r="V178" s="1207"/>
      <c r="W178" s="2035"/>
      <c r="X178" s="1091"/>
      <c r="Y178" s="368"/>
      <c r="Z178" s="368"/>
      <c r="AA178" s="368"/>
      <c r="AB178" s="368"/>
      <c r="AC178" s="368"/>
      <c r="AD178" s="368"/>
      <c r="AE178" s="368"/>
      <c r="AF178" s="368"/>
      <c r="AG178" s="368"/>
      <c r="AH178" s="368"/>
      <c r="AI178" s="368"/>
      <c r="AJ178" s="368"/>
      <c r="AK178" s="368"/>
      <c r="AL178" s="368"/>
      <c r="AM178" s="368"/>
      <c r="AN178" s="368"/>
      <c r="AO178" s="368"/>
      <c r="AP178" s="368"/>
      <c r="AQ178" s="368"/>
      <c r="AR178" s="368"/>
      <c r="AS178" s="2036"/>
      <c r="AT178" s="2035"/>
      <c r="AU178" s="1091"/>
      <c r="AV178" s="368"/>
      <c r="AW178" s="368"/>
      <c r="AX178" s="368"/>
      <c r="AY178" s="368"/>
      <c r="AZ178" s="368"/>
      <c r="BA178" s="368"/>
      <c r="BB178" s="368"/>
      <c r="BC178" s="368"/>
      <c r="BD178" s="368"/>
      <c r="BE178" s="368"/>
      <c r="BF178" s="368"/>
      <c r="BG178" s="368"/>
      <c r="BH178" s="368"/>
      <c r="BI178" s="368"/>
      <c r="BJ178" s="368"/>
      <c r="BK178" s="368"/>
      <c r="BL178" s="368"/>
      <c r="BM178" s="368"/>
      <c r="BN178" s="368"/>
      <c r="BO178" s="368"/>
      <c r="BP178" s="2036"/>
      <c r="BQ178" s="2035"/>
      <c r="BR178" s="1091"/>
      <c r="BS178" s="368"/>
      <c r="BT178" s="368"/>
      <c r="BU178" s="368"/>
      <c r="BV178" s="368"/>
      <c r="BW178" s="368"/>
      <c r="BX178" s="368"/>
      <c r="BY178" s="368"/>
      <c r="BZ178" s="368"/>
      <c r="CA178" s="368"/>
      <c r="CB178" s="368"/>
      <c r="CC178" s="368"/>
      <c r="CD178" s="368"/>
      <c r="CE178" s="368"/>
      <c r="CF178" s="368"/>
      <c r="CG178" s="368"/>
      <c r="CH178" s="368"/>
      <c r="CI178" s="368"/>
      <c r="CJ178" s="368"/>
      <c r="CK178" s="368"/>
      <c r="CL178" s="368"/>
      <c r="CM178" s="2036"/>
      <c r="CN178" s="2035"/>
      <c r="CO178" s="1091"/>
      <c r="CP178" s="368"/>
      <c r="CQ178" s="368"/>
      <c r="CR178" s="368"/>
      <c r="CS178" s="368"/>
      <c r="CT178" s="368"/>
      <c r="CU178" s="368"/>
      <c r="CV178" s="368"/>
      <c r="CW178" s="368"/>
      <c r="CX178" s="368"/>
      <c r="CY178" s="368"/>
      <c r="CZ178" s="368"/>
      <c r="DA178" s="368"/>
      <c r="DB178" s="368"/>
      <c r="DC178" s="368"/>
      <c r="DD178" s="368"/>
      <c r="DE178" s="368"/>
      <c r="DF178" s="368"/>
      <c r="DG178" s="368"/>
      <c r="DH178" s="368"/>
      <c r="DI178" s="368"/>
      <c r="DJ178" s="2036"/>
      <c r="DK178" s="2035"/>
      <c r="DL178" s="1091"/>
      <c r="DM178" s="368"/>
      <c r="DN178" s="368"/>
      <c r="DO178" s="368"/>
      <c r="DP178" s="368"/>
      <c r="DQ178" s="368"/>
      <c r="DR178" s="368"/>
      <c r="DS178" s="368"/>
      <c r="DT178" s="368"/>
      <c r="DU178" s="368"/>
      <c r="DV178" s="368"/>
      <c r="DW178" s="368"/>
      <c r="DX178" s="368"/>
      <c r="DY178" s="368"/>
      <c r="DZ178" s="368"/>
      <c r="EA178" s="368"/>
      <c r="EB178" s="368"/>
      <c r="EC178" s="368"/>
      <c r="ED178" s="368"/>
      <c r="EE178" s="368"/>
      <c r="EF178" s="368"/>
      <c r="EG178" s="2036"/>
      <c r="EH178" s="2035"/>
      <c r="EI178" s="1091"/>
      <c r="EJ178" s="368"/>
      <c r="EK178" s="368"/>
      <c r="EL178" s="368"/>
      <c r="EM178" s="368"/>
      <c r="EN178" s="368"/>
      <c r="EO178" s="368"/>
      <c r="EP178" s="368"/>
      <c r="EQ178" s="368"/>
      <c r="ER178" s="368"/>
      <c r="ES178" s="368"/>
      <c r="ET178" s="368"/>
      <c r="EU178" s="368"/>
      <c r="EV178" s="368"/>
      <c r="EW178" s="368"/>
      <c r="EX178" s="368"/>
      <c r="EY178" s="368"/>
      <c r="EZ178" s="368"/>
      <c r="FA178" s="368"/>
      <c r="FB178" s="368"/>
      <c r="FC178" s="368"/>
      <c r="FD178" s="2036"/>
      <c r="FE178" s="2035"/>
      <c r="FF178" s="1091"/>
      <c r="FG178" s="368"/>
      <c r="FH178" s="368"/>
      <c r="FI178" s="368"/>
      <c r="FJ178" s="368"/>
      <c r="FK178" s="368"/>
      <c r="FL178" s="368"/>
      <c r="FM178" s="368"/>
      <c r="FN178" s="368"/>
      <c r="FO178" s="368"/>
      <c r="FP178" s="368"/>
      <c r="FQ178" s="368"/>
      <c r="FR178" s="368"/>
      <c r="FS178" s="368"/>
      <c r="FT178" s="368"/>
      <c r="FU178" s="368"/>
      <c r="FV178" s="368"/>
      <c r="FW178" s="368"/>
      <c r="FX178" s="368"/>
      <c r="FY178" s="368"/>
      <c r="FZ178" s="368"/>
      <c r="GA178" s="2036"/>
      <c r="GB178" s="2035"/>
      <c r="GC178" s="1091"/>
      <c r="GD178" s="368"/>
      <c r="GE178" s="368"/>
      <c r="GF178" s="368"/>
      <c r="GG178" s="368"/>
      <c r="GH178" s="368"/>
      <c r="GI178" s="368"/>
      <c r="GJ178" s="368"/>
      <c r="GK178" s="368"/>
      <c r="GL178" s="368"/>
      <c r="GM178" s="368"/>
      <c r="GN178" s="368"/>
      <c r="GO178" s="368"/>
      <c r="GP178" s="368"/>
      <c r="GQ178" s="368"/>
      <c r="GR178" s="368"/>
      <c r="GS178" s="368"/>
      <c r="GT178" s="368"/>
      <c r="GU178" s="368"/>
      <c r="GV178" s="368"/>
      <c r="GW178" s="368"/>
      <c r="GX178" s="2036"/>
      <c r="GY178" s="2035"/>
      <c r="GZ178" s="1091"/>
      <c r="HA178" s="368"/>
      <c r="HB178" s="368"/>
      <c r="HC178" s="368"/>
      <c r="HD178" s="368"/>
      <c r="HE178" s="368"/>
      <c r="HF178" s="368"/>
      <c r="HG178" s="368"/>
      <c r="HH178" s="368"/>
      <c r="HI178" s="368"/>
      <c r="HJ178" s="368"/>
      <c r="HK178" s="368"/>
      <c r="HL178" s="368"/>
      <c r="HM178" s="368"/>
      <c r="HN178" s="368"/>
      <c r="HO178" s="368"/>
      <c r="HP178" s="368"/>
      <c r="HQ178" s="368"/>
      <c r="HR178" s="368"/>
      <c r="HS178" s="368"/>
      <c r="HT178" s="368"/>
      <c r="HU178" s="2036"/>
      <c r="HV178" s="2035"/>
      <c r="HW178" s="1091"/>
      <c r="HX178" s="368"/>
      <c r="HY178" s="368"/>
      <c r="HZ178" s="368"/>
      <c r="IA178" s="368"/>
      <c r="IB178" s="368"/>
      <c r="IC178" s="368"/>
      <c r="ID178" s="368"/>
      <c r="IE178" s="368"/>
      <c r="IF178" s="368"/>
      <c r="IG178" s="368"/>
      <c r="IH178" s="368"/>
      <c r="II178" s="368"/>
      <c r="IJ178" s="368"/>
      <c r="IK178" s="368"/>
      <c r="IL178" s="368"/>
      <c r="IM178" s="368"/>
      <c r="IN178" s="368"/>
      <c r="IO178" s="368"/>
      <c r="IP178" s="368"/>
      <c r="IQ178" s="368"/>
      <c r="IR178" s="2036"/>
      <c r="IS178" s="2035"/>
      <c r="IT178" s="1091"/>
    </row>
    <row r="179" spans="1:254" x14ac:dyDescent="0.2">
      <c r="A179" s="2027"/>
      <c r="B179" s="2030"/>
      <c r="C179" s="1206" t="s">
        <v>71</v>
      </c>
      <c r="D179" s="366">
        <v>1696987.9508908391</v>
      </c>
      <c r="E179" s="366">
        <v>93589.777444363979</v>
      </c>
      <c r="F179" s="366">
        <v>0</v>
      </c>
      <c r="G179" s="366">
        <v>0</v>
      </c>
      <c r="H179" s="366">
        <v>41089.182810000006</v>
      </c>
      <c r="I179" s="366">
        <v>0.73668000000000011</v>
      </c>
      <c r="J179" s="366">
        <v>61773.371879999882</v>
      </c>
      <c r="K179" s="366">
        <v>61773.371879999882</v>
      </c>
      <c r="L179" s="366">
        <v>113137.374143736</v>
      </c>
      <c r="M179" s="366">
        <v>103857.316477856</v>
      </c>
      <c r="N179" s="366">
        <v>0</v>
      </c>
      <c r="O179" s="366">
        <v>0</v>
      </c>
      <c r="P179" s="366">
        <v>6218.107530000002</v>
      </c>
      <c r="Q179" s="366">
        <v>6218.107530000002</v>
      </c>
      <c r="R179" s="366">
        <v>6218.107530000002</v>
      </c>
      <c r="S179" s="366">
        <v>5647.5314648000003</v>
      </c>
      <c r="T179" s="366">
        <v>0</v>
      </c>
      <c r="U179" s="366">
        <v>2196510.9362615957</v>
      </c>
      <c r="V179" s="1207"/>
      <c r="W179" s="2035"/>
      <c r="Y179" s="368"/>
      <c r="Z179" s="368"/>
      <c r="AA179" s="368"/>
      <c r="AB179" s="368"/>
      <c r="AC179" s="368"/>
      <c r="AD179" s="368"/>
      <c r="AE179" s="368"/>
      <c r="AF179" s="368"/>
      <c r="AG179" s="368"/>
      <c r="AH179" s="368"/>
      <c r="AI179" s="368"/>
      <c r="AJ179" s="368"/>
      <c r="AK179" s="368"/>
      <c r="AL179" s="368"/>
      <c r="AM179" s="368"/>
      <c r="AN179" s="368"/>
      <c r="AO179" s="368"/>
      <c r="AP179" s="368"/>
      <c r="AQ179" s="368"/>
      <c r="AR179" s="368"/>
      <c r="AS179" s="2036"/>
      <c r="AT179" s="2035"/>
      <c r="AV179" s="368"/>
      <c r="AW179" s="368"/>
      <c r="AX179" s="368"/>
      <c r="AY179" s="368"/>
      <c r="AZ179" s="368"/>
      <c r="BA179" s="368"/>
      <c r="BB179" s="368"/>
      <c r="BC179" s="368"/>
      <c r="BD179" s="368"/>
      <c r="BE179" s="368"/>
      <c r="BF179" s="368"/>
      <c r="BG179" s="368"/>
      <c r="BH179" s="368"/>
      <c r="BI179" s="368"/>
      <c r="BJ179" s="368"/>
      <c r="BK179" s="368"/>
      <c r="BL179" s="368"/>
      <c r="BM179" s="368"/>
      <c r="BN179" s="368"/>
      <c r="BO179" s="368"/>
      <c r="BP179" s="2036"/>
      <c r="BQ179" s="2035"/>
      <c r="BS179" s="368"/>
      <c r="BT179" s="368"/>
      <c r="BU179" s="368"/>
      <c r="BV179" s="368"/>
      <c r="BW179" s="368"/>
      <c r="BX179" s="368"/>
      <c r="BY179" s="368"/>
      <c r="BZ179" s="368"/>
      <c r="CA179" s="368"/>
      <c r="CB179" s="368"/>
      <c r="CC179" s="368"/>
      <c r="CD179" s="368"/>
      <c r="CE179" s="368"/>
      <c r="CF179" s="368"/>
      <c r="CG179" s="368"/>
      <c r="CH179" s="368"/>
      <c r="CI179" s="368"/>
      <c r="CJ179" s="368"/>
      <c r="CK179" s="368"/>
      <c r="CL179" s="368"/>
      <c r="CM179" s="2036"/>
      <c r="CN179" s="2035"/>
      <c r="CP179" s="368"/>
      <c r="CQ179" s="368"/>
      <c r="CR179" s="368"/>
      <c r="CS179" s="368"/>
      <c r="CT179" s="368"/>
      <c r="CU179" s="368"/>
      <c r="CV179" s="368"/>
      <c r="CW179" s="368"/>
      <c r="CX179" s="368"/>
      <c r="CY179" s="368"/>
      <c r="CZ179" s="368"/>
      <c r="DA179" s="368"/>
      <c r="DB179" s="368"/>
      <c r="DC179" s="368"/>
      <c r="DD179" s="368"/>
      <c r="DE179" s="368"/>
      <c r="DF179" s="368"/>
      <c r="DG179" s="368"/>
      <c r="DH179" s="368"/>
      <c r="DI179" s="368"/>
      <c r="DJ179" s="2036"/>
      <c r="DK179" s="2035"/>
      <c r="DM179" s="368"/>
      <c r="DN179" s="368"/>
      <c r="DO179" s="368"/>
      <c r="DP179" s="368"/>
      <c r="DQ179" s="368"/>
      <c r="DR179" s="368"/>
      <c r="DS179" s="368"/>
      <c r="DT179" s="368"/>
      <c r="DU179" s="368"/>
      <c r="DV179" s="368"/>
      <c r="DW179" s="368"/>
      <c r="DX179" s="368"/>
      <c r="DY179" s="368"/>
      <c r="DZ179" s="368"/>
      <c r="EA179" s="368"/>
      <c r="EB179" s="368"/>
      <c r="EC179" s="368"/>
      <c r="ED179" s="368"/>
      <c r="EE179" s="368"/>
      <c r="EF179" s="368"/>
      <c r="EG179" s="2036"/>
      <c r="EH179" s="2035"/>
      <c r="EJ179" s="368"/>
      <c r="EK179" s="368"/>
      <c r="EL179" s="368"/>
      <c r="EM179" s="368"/>
      <c r="EN179" s="368"/>
      <c r="EO179" s="368"/>
      <c r="EP179" s="368"/>
      <c r="EQ179" s="368"/>
      <c r="ER179" s="368"/>
      <c r="ES179" s="368"/>
      <c r="ET179" s="368"/>
      <c r="EU179" s="368"/>
      <c r="EV179" s="368"/>
      <c r="EW179" s="368"/>
      <c r="EX179" s="368"/>
      <c r="EY179" s="368"/>
      <c r="EZ179" s="368"/>
      <c r="FA179" s="368"/>
      <c r="FB179" s="368"/>
      <c r="FC179" s="368"/>
      <c r="FD179" s="2036"/>
      <c r="FE179" s="2035"/>
      <c r="FG179" s="368"/>
      <c r="FH179" s="368"/>
      <c r="FI179" s="368"/>
      <c r="FJ179" s="368"/>
      <c r="FK179" s="368"/>
      <c r="FL179" s="368"/>
      <c r="FM179" s="368"/>
      <c r="FN179" s="368"/>
      <c r="FO179" s="368"/>
      <c r="FP179" s="368"/>
      <c r="FQ179" s="368"/>
      <c r="FR179" s="368"/>
      <c r="FS179" s="368"/>
      <c r="FT179" s="368"/>
      <c r="FU179" s="368"/>
      <c r="FV179" s="368"/>
      <c r="FW179" s="368"/>
      <c r="FX179" s="368"/>
      <c r="FY179" s="368"/>
      <c r="FZ179" s="368"/>
      <c r="GA179" s="2036"/>
      <c r="GB179" s="2035"/>
      <c r="GD179" s="368"/>
      <c r="GE179" s="368"/>
      <c r="GF179" s="368"/>
      <c r="GG179" s="368"/>
      <c r="GH179" s="368"/>
      <c r="GI179" s="368"/>
      <c r="GJ179" s="368"/>
      <c r="GK179" s="368"/>
      <c r="GL179" s="368"/>
      <c r="GM179" s="368"/>
      <c r="GN179" s="368"/>
      <c r="GO179" s="368"/>
      <c r="GP179" s="368"/>
      <c r="GQ179" s="368"/>
      <c r="GR179" s="368"/>
      <c r="GS179" s="368"/>
      <c r="GT179" s="368"/>
      <c r="GU179" s="368"/>
      <c r="GV179" s="368"/>
      <c r="GW179" s="368"/>
      <c r="GX179" s="2036"/>
      <c r="GY179" s="2035"/>
      <c r="HA179" s="368"/>
      <c r="HB179" s="368"/>
      <c r="HC179" s="368"/>
      <c r="HD179" s="368"/>
      <c r="HE179" s="368"/>
      <c r="HF179" s="368"/>
      <c r="HG179" s="368"/>
      <c r="HH179" s="368"/>
      <c r="HI179" s="368"/>
      <c r="HJ179" s="368"/>
      <c r="HK179" s="368"/>
      <c r="HL179" s="368"/>
      <c r="HM179" s="368"/>
      <c r="HN179" s="368"/>
      <c r="HO179" s="368"/>
      <c r="HP179" s="368"/>
      <c r="HQ179" s="368"/>
      <c r="HR179" s="368"/>
      <c r="HS179" s="368"/>
      <c r="HT179" s="368"/>
      <c r="HU179" s="2036"/>
      <c r="HV179" s="2035"/>
      <c r="HX179" s="368"/>
      <c r="HY179" s="368"/>
      <c r="HZ179" s="368"/>
      <c r="IA179" s="368"/>
      <c r="IB179" s="368"/>
      <c r="IC179" s="368"/>
      <c r="ID179" s="368"/>
      <c r="IE179" s="368"/>
      <c r="IF179" s="368"/>
      <c r="IG179" s="368"/>
      <c r="IH179" s="368"/>
      <c r="II179" s="368"/>
      <c r="IJ179" s="368"/>
      <c r="IK179" s="368"/>
      <c r="IL179" s="368"/>
      <c r="IM179" s="368"/>
      <c r="IN179" s="368"/>
      <c r="IO179" s="368"/>
      <c r="IP179" s="368"/>
      <c r="IQ179" s="368"/>
      <c r="IR179" s="2036"/>
      <c r="IS179" s="2035"/>
    </row>
    <row r="180" spans="1:254" x14ac:dyDescent="0.2">
      <c r="A180" s="2027"/>
      <c r="B180" s="2030"/>
      <c r="C180" s="1206" t="s">
        <v>72</v>
      </c>
      <c r="D180" s="366">
        <v>1896404.5946380792</v>
      </c>
      <c r="E180" s="366">
        <v>25956.872631268001</v>
      </c>
      <c r="F180" s="366">
        <v>0</v>
      </c>
      <c r="G180" s="366">
        <v>0</v>
      </c>
      <c r="H180" s="366">
        <v>20818.36118</v>
      </c>
      <c r="I180" s="366">
        <v>0</v>
      </c>
      <c r="J180" s="366">
        <v>45568.189699999864</v>
      </c>
      <c r="K180" s="366">
        <v>45568.189699999864</v>
      </c>
      <c r="L180" s="366">
        <v>30958.772738216001</v>
      </c>
      <c r="M180" s="366">
        <v>27893.282128215997</v>
      </c>
      <c r="N180" s="366">
        <v>0</v>
      </c>
      <c r="O180" s="366">
        <v>0</v>
      </c>
      <c r="P180" s="366">
        <v>1041.2820599999998</v>
      </c>
      <c r="Q180" s="366">
        <v>1041.2820599999998</v>
      </c>
      <c r="R180" s="366">
        <v>1041.2820599999998</v>
      </c>
      <c r="S180" s="366">
        <v>135.41</v>
      </c>
      <c r="T180" s="366">
        <v>0</v>
      </c>
      <c r="U180" s="366">
        <v>2096427.518895779</v>
      </c>
      <c r="V180" s="1207"/>
      <c r="W180" s="2035"/>
      <c r="Y180" s="368"/>
      <c r="Z180" s="368"/>
      <c r="AA180" s="368"/>
      <c r="AB180" s="368"/>
      <c r="AC180" s="368"/>
      <c r="AD180" s="368"/>
      <c r="AE180" s="368"/>
      <c r="AF180" s="368"/>
      <c r="AG180" s="368"/>
      <c r="AH180" s="368"/>
      <c r="AI180" s="368"/>
      <c r="AJ180" s="368"/>
      <c r="AK180" s="368"/>
      <c r="AL180" s="368"/>
      <c r="AM180" s="368"/>
      <c r="AN180" s="368"/>
      <c r="AO180" s="368"/>
      <c r="AP180" s="368"/>
      <c r="AQ180" s="368"/>
      <c r="AR180" s="368"/>
      <c r="AS180" s="2036"/>
      <c r="AT180" s="2035"/>
      <c r="AV180" s="368"/>
      <c r="AW180" s="368"/>
      <c r="AX180" s="368"/>
      <c r="AY180" s="368"/>
      <c r="AZ180" s="368"/>
      <c r="BA180" s="368"/>
      <c r="BB180" s="368"/>
      <c r="BC180" s="368"/>
      <c r="BD180" s="368"/>
      <c r="BE180" s="368"/>
      <c r="BF180" s="368"/>
      <c r="BG180" s="368"/>
      <c r="BH180" s="368"/>
      <c r="BI180" s="368"/>
      <c r="BJ180" s="368"/>
      <c r="BK180" s="368"/>
      <c r="BL180" s="368"/>
      <c r="BM180" s="368"/>
      <c r="BN180" s="368"/>
      <c r="BO180" s="368"/>
      <c r="BP180" s="2036"/>
      <c r="BQ180" s="2035"/>
      <c r="BS180" s="368"/>
      <c r="BT180" s="368"/>
      <c r="BU180" s="368"/>
      <c r="BV180" s="368"/>
      <c r="BW180" s="368"/>
      <c r="BX180" s="368"/>
      <c r="BY180" s="368"/>
      <c r="BZ180" s="368"/>
      <c r="CA180" s="368"/>
      <c r="CB180" s="368"/>
      <c r="CC180" s="368"/>
      <c r="CD180" s="368"/>
      <c r="CE180" s="368"/>
      <c r="CF180" s="368"/>
      <c r="CG180" s="368"/>
      <c r="CH180" s="368"/>
      <c r="CI180" s="368"/>
      <c r="CJ180" s="368"/>
      <c r="CK180" s="368"/>
      <c r="CL180" s="368"/>
      <c r="CM180" s="2036"/>
      <c r="CN180" s="2035"/>
      <c r="CP180" s="368"/>
      <c r="CQ180" s="368"/>
      <c r="CR180" s="368"/>
      <c r="CS180" s="368"/>
      <c r="CT180" s="368"/>
      <c r="CU180" s="368"/>
      <c r="CV180" s="368"/>
      <c r="CW180" s="368"/>
      <c r="CX180" s="368"/>
      <c r="CY180" s="368"/>
      <c r="CZ180" s="368"/>
      <c r="DA180" s="368"/>
      <c r="DB180" s="368"/>
      <c r="DC180" s="368"/>
      <c r="DD180" s="368"/>
      <c r="DE180" s="368"/>
      <c r="DF180" s="368"/>
      <c r="DG180" s="368"/>
      <c r="DH180" s="368"/>
      <c r="DI180" s="368"/>
      <c r="DJ180" s="2036"/>
      <c r="DK180" s="2035"/>
      <c r="DM180" s="368"/>
      <c r="DN180" s="368"/>
      <c r="DO180" s="368"/>
      <c r="DP180" s="368"/>
      <c r="DQ180" s="368"/>
      <c r="DR180" s="368"/>
      <c r="DS180" s="368"/>
      <c r="DT180" s="368"/>
      <c r="DU180" s="368"/>
      <c r="DV180" s="368"/>
      <c r="DW180" s="368"/>
      <c r="DX180" s="368"/>
      <c r="DY180" s="368"/>
      <c r="DZ180" s="368"/>
      <c r="EA180" s="368"/>
      <c r="EB180" s="368"/>
      <c r="EC180" s="368"/>
      <c r="ED180" s="368"/>
      <c r="EE180" s="368"/>
      <c r="EF180" s="368"/>
      <c r="EG180" s="2036"/>
      <c r="EH180" s="2035"/>
      <c r="EJ180" s="368"/>
      <c r="EK180" s="368"/>
      <c r="EL180" s="368"/>
      <c r="EM180" s="368"/>
      <c r="EN180" s="368"/>
      <c r="EO180" s="368"/>
      <c r="EP180" s="368"/>
      <c r="EQ180" s="368"/>
      <c r="ER180" s="368"/>
      <c r="ES180" s="368"/>
      <c r="ET180" s="368"/>
      <c r="EU180" s="368"/>
      <c r="EV180" s="368"/>
      <c r="EW180" s="368"/>
      <c r="EX180" s="368"/>
      <c r="EY180" s="368"/>
      <c r="EZ180" s="368"/>
      <c r="FA180" s="368"/>
      <c r="FB180" s="368"/>
      <c r="FC180" s="368"/>
      <c r="FD180" s="2036"/>
      <c r="FE180" s="2035"/>
      <c r="FG180" s="368"/>
      <c r="FH180" s="368"/>
      <c r="FI180" s="368"/>
      <c r="FJ180" s="368"/>
      <c r="FK180" s="368"/>
      <c r="FL180" s="368"/>
      <c r="FM180" s="368"/>
      <c r="FN180" s="368"/>
      <c r="FO180" s="368"/>
      <c r="FP180" s="368"/>
      <c r="FQ180" s="368"/>
      <c r="FR180" s="368"/>
      <c r="FS180" s="368"/>
      <c r="FT180" s="368"/>
      <c r="FU180" s="368"/>
      <c r="FV180" s="368"/>
      <c r="FW180" s="368"/>
      <c r="FX180" s="368"/>
      <c r="FY180" s="368"/>
      <c r="FZ180" s="368"/>
      <c r="GA180" s="2036"/>
      <c r="GB180" s="2035"/>
      <c r="GD180" s="368"/>
      <c r="GE180" s="368"/>
      <c r="GF180" s="368"/>
      <c r="GG180" s="368"/>
      <c r="GH180" s="368"/>
      <c r="GI180" s="368"/>
      <c r="GJ180" s="368"/>
      <c r="GK180" s="368"/>
      <c r="GL180" s="368"/>
      <c r="GM180" s="368"/>
      <c r="GN180" s="368"/>
      <c r="GO180" s="368"/>
      <c r="GP180" s="368"/>
      <c r="GQ180" s="368"/>
      <c r="GR180" s="368"/>
      <c r="GS180" s="368"/>
      <c r="GT180" s="368"/>
      <c r="GU180" s="368"/>
      <c r="GV180" s="368"/>
      <c r="GW180" s="368"/>
      <c r="GX180" s="2036"/>
      <c r="GY180" s="2035"/>
      <c r="HA180" s="368"/>
      <c r="HB180" s="368"/>
      <c r="HC180" s="368"/>
      <c r="HD180" s="368"/>
      <c r="HE180" s="368"/>
      <c r="HF180" s="368"/>
      <c r="HG180" s="368"/>
      <c r="HH180" s="368"/>
      <c r="HI180" s="368"/>
      <c r="HJ180" s="368"/>
      <c r="HK180" s="368"/>
      <c r="HL180" s="368"/>
      <c r="HM180" s="368"/>
      <c r="HN180" s="368"/>
      <c r="HO180" s="368"/>
      <c r="HP180" s="368"/>
      <c r="HQ180" s="368"/>
      <c r="HR180" s="368"/>
      <c r="HS180" s="368"/>
      <c r="HT180" s="368"/>
      <c r="HU180" s="2036"/>
      <c r="HV180" s="2035"/>
      <c r="HX180" s="368"/>
      <c r="HY180" s="368"/>
      <c r="HZ180" s="368"/>
      <c r="IA180" s="368"/>
      <c r="IB180" s="368"/>
      <c r="IC180" s="368"/>
      <c r="ID180" s="368"/>
      <c r="IE180" s="368"/>
      <c r="IF180" s="368"/>
      <c r="IG180" s="368"/>
      <c r="IH180" s="368"/>
      <c r="II180" s="368"/>
      <c r="IJ180" s="368"/>
      <c r="IK180" s="368"/>
      <c r="IL180" s="368"/>
      <c r="IM180" s="368"/>
      <c r="IN180" s="368"/>
      <c r="IO180" s="368"/>
      <c r="IP180" s="368"/>
      <c r="IQ180" s="368"/>
      <c r="IR180" s="2036"/>
      <c r="IS180" s="2035"/>
    </row>
    <row r="181" spans="1:254" ht="14.25" thickBot="1" x14ac:dyDescent="0.25">
      <c r="A181" s="2028"/>
      <c r="B181" s="2033"/>
      <c r="C181" s="1818" t="s">
        <v>3991</v>
      </c>
      <c r="D181" s="710">
        <v>5933341.4819937423</v>
      </c>
      <c r="E181" s="710">
        <v>533737.49269269209</v>
      </c>
      <c r="F181" s="710">
        <v>0</v>
      </c>
      <c r="G181" s="710">
        <v>0</v>
      </c>
      <c r="H181" s="710">
        <v>97433.278210000019</v>
      </c>
      <c r="I181" s="710">
        <v>20.872600000000006</v>
      </c>
      <c r="J181" s="710">
        <v>278562.12222000037</v>
      </c>
      <c r="K181" s="710">
        <v>278562.12222000037</v>
      </c>
      <c r="L181" s="710">
        <v>621954.28932770819</v>
      </c>
      <c r="M181" s="710">
        <v>566896.41916286421</v>
      </c>
      <c r="N181" s="710">
        <v>0</v>
      </c>
      <c r="O181" s="710">
        <v>0</v>
      </c>
      <c r="P181" s="710">
        <v>54892.999499999867</v>
      </c>
      <c r="Q181" s="710">
        <v>54892.999499999867</v>
      </c>
      <c r="R181" s="710">
        <v>54892.999499999867</v>
      </c>
      <c r="S181" s="710">
        <v>33103.204546400004</v>
      </c>
      <c r="T181" s="710">
        <v>0</v>
      </c>
      <c r="U181" s="710">
        <v>8508290.2814734057</v>
      </c>
      <c r="V181" s="788"/>
      <c r="W181" s="2035"/>
      <c r="X181" s="785"/>
      <c r="Y181" s="712"/>
      <c r="Z181" s="712"/>
      <c r="AA181" s="712"/>
      <c r="AB181" s="712"/>
      <c r="AC181" s="712"/>
      <c r="AD181" s="712"/>
      <c r="AE181" s="712"/>
      <c r="AF181" s="712"/>
      <c r="AG181" s="712"/>
      <c r="AH181" s="712"/>
      <c r="AI181" s="712"/>
      <c r="AJ181" s="712"/>
      <c r="AK181" s="712"/>
      <c r="AL181" s="712"/>
      <c r="AM181" s="712"/>
      <c r="AN181" s="712"/>
      <c r="AO181" s="712"/>
      <c r="AP181" s="712"/>
      <c r="AQ181" s="712"/>
      <c r="AR181" s="712"/>
      <c r="AS181" s="2036"/>
      <c r="AT181" s="2035"/>
      <c r="AU181" s="785"/>
      <c r="AV181" s="712"/>
      <c r="AW181" s="712"/>
      <c r="AX181" s="712"/>
      <c r="AY181" s="712"/>
      <c r="AZ181" s="712"/>
      <c r="BA181" s="712"/>
      <c r="BB181" s="712"/>
      <c r="BC181" s="712"/>
      <c r="BD181" s="712"/>
      <c r="BE181" s="712"/>
      <c r="BF181" s="712"/>
      <c r="BG181" s="712"/>
      <c r="BH181" s="712"/>
      <c r="BI181" s="712"/>
      <c r="BJ181" s="712"/>
      <c r="BK181" s="712"/>
      <c r="BL181" s="712"/>
      <c r="BM181" s="712"/>
      <c r="BN181" s="712"/>
      <c r="BO181" s="712"/>
      <c r="BP181" s="2036"/>
      <c r="BQ181" s="2035"/>
      <c r="BR181" s="785"/>
      <c r="BS181" s="712"/>
      <c r="BT181" s="712"/>
      <c r="BU181" s="712"/>
      <c r="BV181" s="712"/>
      <c r="BW181" s="712"/>
      <c r="BX181" s="712"/>
      <c r="BY181" s="712"/>
      <c r="BZ181" s="712"/>
      <c r="CA181" s="712"/>
      <c r="CB181" s="712"/>
      <c r="CC181" s="712"/>
      <c r="CD181" s="712"/>
      <c r="CE181" s="712"/>
      <c r="CF181" s="712"/>
      <c r="CG181" s="712"/>
      <c r="CH181" s="712"/>
      <c r="CI181" s="712"/>
      <c r="CJ181" s="712"/>
      <c r="CK181" s="712"/>
      <c r="CL181" s="712"/>
      <c r="CM181" s="2036"/>
      <c r="CN181" s="2035"/>
      <c r="CO181" s="785"/>
      <c r="CP181" s="712"/>
      <c r="CQ181" s="712"/>
      <c r="CR181" s="712"/>
      <c r="CS181" s="712"/>
      <c r="CT181" s="712"/>
      <c r="CU181" s="712"/>
      <c r="CV181" s="712"/>
      <c r="CW181" s="712"/>
      <c r="CX181" s="712"/>
      <c r="CY181" s="712"/>
      <c r="CZ181" s="712"/>
      <c r="DA181" s="712"/>
      <c r="DB181" s="712"/>
      <c r="DC181" s="712"/>
      <c r="DD181" s="712"/>
      <c r="DE181" s="712"/>
      <c r="DF181" s="712"/>
      <c r="DG181" s="712"/>
      <c r="DH181" s="712"/>
      <c r="DI181" s="712"/>
      <c r="DJ181" s="2036"/>
      <c r="DK181" s="2035"/>
      <c r="DL181" s="785"/>
      <c r="DM181" s="712"/>
      <c r="DN181" s="712"/>
      <c r="DO181" s="712"/>
      <c r="DP181" s="712"/>
      <c r="DQ181" s="712"/>
      <c r="DR181" s="712"/>
      <c r="DS181" s="712"/>
      <c r="DT181" s="712"/>
      <c r="DU181" s="712"/>
      <c r="DV181" s="712"/>
      <c r="DW181" s="712"/>
      <c r="DX181" s="712"/>
      <c r="DY181" s="712"/>
      <c r="DZ181" s="712"/>
      <c r="EA181" s="712"/>
      <c r="EB181" s="712"/>
      <c r="EC181" s="712"/>
      <c r="ED181" s="712"/>
      <c r="EE181" s="712"/>
      <c r="EF181" s="712"/>
      <c r="EG181" s="2036"/>
      <c r="EH181" s="2035"/>
      <c r="EI181" s="785"/>
      <c r="EJ181" s="712"/>
      <c r="EK181" s="712"/>
      <c r="EL181" s="712"/>
      <c r="EM181" s="712"/>
      <c r="EN181" s="712"/>
      <c r="EO181" s="712"/>
      <c r="EP181" s="712"/>
      <c r="EQ181" s="712"/>
      <c r="ER181" s="712"/>
      <c r="ES181" s="712"/>
      <c r="ET181" s="712"/>
      <c r="EU181" s="712"/>
      <c r="EV181" s="712"/>
      <c r="EW181" s="712"/>
      <c r="EX181" s="712"/>
      <c r="EY181" s="712"/>
      <c r="EZ181" s="712"/>
      <c r="FA181" s="712"/>
      <c r="FB181" s="712"/>
      <c r="FC181" s="712"/>
      <c r="FD181" s="2036"/>
      <c r="FE181" s="2035"/>
      <c r="FF181" s="785"/>
      <c r="FG181" s="712"/>
      <c r="FH181" s="712"/>
      <c r="FI181" s="712"/>
      <c r="FJ181" s="712"/>
      <c r="FK181" s="712"/>
      <c r="FL181" s="712"/>
      <c r="FM181" s="712"/>
      <c r="FN181" s="712"/>
      <c r="FO181" s="712"/>
      <c r="FP181" s="712"/>
      <c r="FQ181" s="712"/>
      <c r="FR181" s="712"/>
      <c r="FS181" s="712"/>
      <c r="FT181" s="712"/>
      <c r="FU181" s="712"/>
      <c r="FV181" s="712"/>
      <c r="FW181" s="712"/>
      <c r="FX181" s="712"/>
      <c r="FY181" s="712"/>
      <c r="FZ181" s="712"/>
      <c r="GA181" s="2036"/>
      <c r="GB181" s="2035"/>
      <c r="GC181" s="785"/>
      <c r="GD181" s="712"/>
      <c r="GE181" s="712"/>
      <c r="GF181" s="712"/>
      <c r="GG181" s="712"/>
      <c r="GH181" s="712"/>
      <c r="GI181" s="712"/>
      <c r="GJ181" s="712"/>
      <c r="GK181" s="712"/>
      <c r="GL181" s="712"/>
      <c r="GM181" s="712"/>
      <c r="GN181" s="712"/>
      <c r="GO181" s="712"/>
      <c r="GP181" s="712"/>
      <c r="GQ181" s="712"/>
      <c r="GR181" s="712"/>
      <c r="GS181" s="712"/>
      <c r="GT181" s="712"/>
      <c r="GU181" s="712"/>
      <c r="GV181" s="712"/>
      <c r="GW181" s="712"/>
      <c r="GX181" s="2036"/>
      <c r="GY181" s="2035"/>
      <c r="GZ181" s="785"/>
      <c r="HA181" s="712"/>
      <c r="HB181" s="712"/>
      <c r="HC181" s="712"/>
      <c r="HD181" s="712"/>
      <c r="HE181" s="712"/>
      <c r="HF181" s="712"/>
      <c r="HG181" s="712"/>
      <c r="HH181" s="712"/>
      <c r="HI181" s="712"/>
      <c r="HJ181" s="712"/>
      <c r="HK181" s="712"/>
      <c r="HL181" s="712"/>
      <c r="HM181" s="712"/>
      <c r="HN181" s="712"/>
      <c r="HO181" s="712"/>
      <c r="HP181" s="712"/>
      <c r="HQ181" s="712"/>
      <c r="HR181" s="712"/>
      <c r="HS181" s="712"/>
      <c r="HT181" s="712"/>
      <c r="HU181" s="2036"/>
      <c r="HV181" s="2035"/>
      <c r="HW181" s="785"/>
      <c r="HX181" s="712"/>
      <c r="HY181" s="712"/>
      <c r="HZ181" s="712"/>
      <c r="IA181" s="712"/>
      <c r="IB181" s="712"/>
      <c r="IC181" s="712"/>
      <c r="ID181" s="712"/>
      <c r="IE181" s="712"/>
      <c r="IF181" s="712"/>
      <c r="IG181" s="712"/>
      <c r="IH181" s="712"/>
      <c r="II181" s="712"/>
      <c r="IJ181" s="712"/>
      <c r="IK181" s="712"/>
      <c r="IL181" s="712"/>
      <c r="IM181" s="712"/>
      <c r="IN181" s="712"/>
      <c r="IO181" s="712"/>
      <c r="IP181" s="712"/>
      <c r="IQ181" s="712"/>
      <c r="IR181" s="2036"/>
      <c r="IS181" s="2035"/>
      <c r="IT181" s="785"/>
    </row>
    <row r="182" spans="1:254" ht="12.75" customHeight="1" x14ac:dyDescent="0.2">
      <c r="A182" s="2026" t="s">
        <v>1884</v>
      </c>
      <c r="B182" s="2029" t="s">
        <v>3771</v>
      </c>
      <c r="C182" s="1815" t="s">
        <v>3986</v>
      </c>
      <c r="D182" s="362">
        <v>1131454.1454607937</v>
      </c>
      <c r="E182" s="362">
        <v>35383.758999999998</v>
      </c>
      <c r="F182" s="362">
        <v>0</v>
      </c>
      <c r="G182" s="362">
        <v>0</v>
      </c>
      <c r="H182" s="362">
        <v>0</v>
      </c>
      <c r="I182" s="362">
        <v>0</v>
      </c>
      <c r="J182" s="362">
        <v>0</v>
      </c>
      <c r="K182" s="362">
        <v>0</v>
      </c>
      <c r="L182" s="362">
        <v>35383.758999999998</v>
      </c>
      <c r="M182" s="362">
        <v>0</v>
      </c>
      <c r="N182" s="362">
        <v>0</v>
      </c>
      <c r="O182" s="362">
        <v>0</v>
      </c>
      <c r="P182" s="362">
        <v>0</v>
      </c>
      <c r="Q182" s="362">
        <v>0</v>
      </c>
      <c r="R182" s="362">
        <v>37.799999999999997</v>
      </c>
      <c r="S182" s="362">
        <v>7110</v>
      </c>
      <c r="T182" s="362">
        <v>40930.015619999998</v>
      </c>
      <c r="U182" s="362">
        <v>1250299.4790807939</v>
      </c>
      <c r="V182" s="1207"/>
      <c r="W182" s="2034"/>
      <c r="Y182" s="368"/>
      <c r="Z182" s="368"/>
      <c r="AA182" s="368"/>
      <c r="AB182" s="368"/>
      <c r="AC182" s="368"/>
      <c r="AD182" s="368"/>
      <c r="AE182" s="368"/>
      <c r="AF182" s="368"/>
      <c r="AG182" s="368"/>
      <c r="AH182" s="368"/>
      <c r="AI182" s="368"/>
      <c r="AJ182" s="368"/>
      <c r="AK182" s="368"/>
      <c r="AL182" s="368"/>
      <c r="AM182" s="368"/>
      <c r="AN182" s="368"/>
      <c r="AO182" s="368"/>
      <c r="AP182" s="368"/>
      <c r="AQ182" s="368"/>
      <c r="AR182" s="368"/>
      <c r="AS182" s="2036"/>
      <c r="AT182" s="2034"/>
      <c r="AV182" s="368"/>
      <c r="AW182" s="368"/>
      <c r="AX182" s="368"/>
      <c r="AY182" s="368"/>
      <c r="AZ182" s="368"/>
      <c r="BA182" s="368"/>
      <c r="BB182" s="368"/>
      <c r="BC182" s="368"/>
      <c r="BD182" s="368"/>
      <c r="BE182" s="368"/>
      <c r="BF182" s="368"/>
      <c r="BG182" s="368"/>
      <c r="BH182" s="368"/>
      <c r="BI182" s="368"/>
      <c r="BJ182" s="368"/>
      <c r="BK182" s="368"/>
      <c r="BL182" s="368"/>
      <c r="BM182" s="368"/>
      <c r="BN182" s="368"/>
      <c r="BO182" s="368"/>
      <c r="BP182" s="2036"/>
      <c r="BQ182" s="2034"/>
      <c r="BS182" s="368"/>
      <c r="BT182" s="368"/>
      <c r="BU182" s="368"/>
      <c r="BV182" s="368"/>
      <c r="BW182" s="368"/>
      <c r="BX182" s="368"/>
      <c r="BY182" s="368"/>
      <c r="BZ182" s="368"/>
      <c r="CA182" s="368"/>
      <c r="CB182" s="368"/>
      <c r="CC182" s="368"/>
      <c r="CD182" s="368"/>
      <c r="CE182" s="368"/>
      <c r="CF182" s="368"/>
      <c r="CG182" s="368"/>
      <c r="CH182" s="368"/>
      <c r="CI182" s="368"/>
      <c r="CJ182" s="368"/>
      <c r="CK182" s="368"/>
      <c r="CL182" s="368"/>
      <c r="CM182" s="2036"/>
      <c r="CN182" s="2034"/>
      <c r="CP182" s="368"/>
      <c r="CQ182" s="368"/>
      <c r="CR182" s="368"/>
      <c r="CS182" s="368"/>
      <c r="CT182" s="368"/>
      <c r="CU182" s="368"/>
      <c r="CV182" s="368"/>
      <c r="CW182" s="368"/>
      <c r="CX182" s="368"/>
      <c r="CY182" s="368"/>
      <c r="CZ182" s="368"/>
      <c r="DA182" s="368"/>
      <c r="DB182" s="368"/>
      <c r="DC182" s="368"/>
      <c r="DD182" s="368"/>
      <c r="DE182" s="368"/>
      <c r="DF182" s="368"/>
      <c r="DG182" s="368"/>
      <c r="DH182" s="368"/>
      <c r="DI182" s="368"/>
      <c r="DJ182" s="2036"/>
      <c r="DK182" s="2034"/>
      <c r="DM182" s="368"/>
      <c r="DN182" s="368"/>
      <c r="DO182" s="368"/>
      <c r="DP182" s="368"/>
      <c r="DQ182" s="368"/>
      <c r="DR182" s="368"/>
      <c r="DS182" s="368"/>
      <c r="DT182" s="368"/>
      <c r="DU182" s="368"/>
      <c r="DV182" s="368"/>
      <c r="DW182" s="368"/>
      <c r="DX182" s="368"/>
      <c r="DY182" s="368"/>
      <c r="DZ182" s="368"/>
      <c r="EA182" s="368"/>
      <c r="EB182" s="368"/>
      <c r="EC182" s="368"/>
      <c r="ED182" s="368"/>
      <c r="EE182" s="368"/>
      <c r="EF182" s="368"/>
      <c r="EG182" s="2036"/>
      <c r="EH182" s="2034"/>
      <c r="EJ182" s="368"/>
      <c r="EK182" s="368"/>
      <c r="EL182" s="368"/>
      <c r="EM182" s="368"/>
      <c r="EN182" s="368"/>
      <c r="EO182" s="368"/>
      <c r="EP182" s="368"/>
      <c r="EQ182" s="368"/>
      <c r="ER182" s="368"/>
      <c r="ES182" s="368"/>
      <c r="ET182" s="368"/>
      <c r="EU182" s="368"/>
      <c r="EV182" s="368"/>
      <c r="EW182" s="368"/>
      <c r="EX182" s="368"/>
      <c r="EY182" s="368"/>
      <c r="EZ182" s="368"/>
      <c r="FA182" s="368"/>
      <c r="FB182" s="368"/>
      <c r="FC182" s="368"/>
      <c r="FD182" s="2036"/>
      <c r="FE182" s="2034"/>
      <c r="FG182" s="368"/>
      <c r="FH182" s="368"/>
      <c r="FI182" s="368"/>
      <c r="FJ182" s="368"/>
      <c r="FK182" s="368"/>
      <c r="FL182" s="368"/>
      <c r="FM182" s="368"/>
      <c r="FN182" s="368"/>
      <c r="FO182" s="368"/>
      <c r="FP182" s="368"/>
      <c r="FQ182" s="368"/>
      <c r="FR182" s="368"/>
      <c r="FS182" s="368"/>
      <c r="FT182" s="368"/>
      <c r="FU182" s="368"/>
      <c r="FV182" s="368"/>
      <c r="FW182" s="368"/>
      <c r="FX182" s="368"/>
      <c r="FY182" s="368"/>
      <c r="FZ182" s="368"/>
      <c r="GA182" s="2036"/>
      <c r="GB182" s="2034"/>
      <c r="GD182" s="368"/>
      <c r="GE182" s="368"/>
      <c r="GF182" s="368"/>
      <c r="GG182" s="368"/>
      <c r="GH182" s="368"/>
      <c r="GI182" s="368"/>
      <c r="GJ182" s="368"/>
      <c r="GK182" s="368"/>
      <c r="GL182" s="368"/>
      <c r="GM182" s="368"/>
      <c r="GN182" s="368"/>
      <c r="GO182" s="368"/>
      <c r="GP182" s="368"/>
      <c r="GQ182" s="368"/>
      <c r="GR182" s="368"/>
      <c r="GS182" s="368"/>
      <c r="GT182" s="368"/>
      <c r="GU182" s="368"/>
      <c r="GV182" s="368"/>
      <c r="GW182" s="368"/>
      <c r="GX182" s="2036"/>
      <c r="GY182" s="2034"/>
      <c r="HA182" s="368"/>
      <c r="HB182" s="368"/>
      <c r="HC182" s="368"/>
      <c r="HD182" s="368"/>
      <c r="HE182" s="368"/>
      <c r="HF182" s="368"/>
      <c r="HG182" s="368"/>
      <c r="HH182" s="368"/>
      <c r="HI182" s="368"/>
      <c r="HJ182" s="368"/>
      <c r="HK182" s="368"/>
      <c r="HL182" s="368"/>
      <c r="HM182" s="368"/>
      <c r="HN182" s="368"/>
      <c r="HO182" s="368"/>
      <c r="HP182" s="368"/>
      <c r="HQ182" s="368"/>
      <c r="HR182" s="368"/>
      <c r="HS182" s="368"/>
      <c r="HT182" s="368"/>
      <c r="HU182" s="2036"/>
      <c r="HV182" s="2034"/>
      <c r="HX182" s="368"/>
      <c r="HY182" s="368"/>
      <c r="HZ182" s="368"/>
      <c r="IA182" s="368"/>
      <c r="IB182" s="368"/>
      <c r="IC182" s="368"/>
      <c r="ID182" s="368"/>
      <c r="IE182" s="368"/>
      <c r="IF182" s="368"/>
      <c r="IG182" s="368"/>
      <c r="IH182" s="368"/>
      <c r="II182" s="368"/>
      <c r="IJ182" s="368"/>
      <c r="IK182" s="368"/>
      <c r="IL182" s="368"/>
      <c r="IM182" s="368"/>
      <c r="IN182" s="368"/>
      <c r="IO182" s="368"/>
      <c r="IP182" s="368"/>
      <c r="IQ182" s="368"/>
      <c r="IR182" s="2036"/>
      <c r="IS182" s="2034"/>
    </row>
    <row r="183" spans="1:254" x14ac:dyDescent="0.2">
      <c r="A183" s="2027"/>
      <c r="B183" s="2030"/>
      <c r="C183" s="1206" t="s">
        <v>3987</v>
      </c>
      <c r="D183" s="366">
        <v>3663293.650345874</v>
      </c>
      <c r="E183" s="366">
        <v>101047.781</v>
      </c>
      <c r="F183" s="366">
        <v>0</v>
      </c>
      <c r="G183" s="366">
        <v>0</v>
      </c>
      <c r="H183" s="366">
        <v>0</v>
      </c>
      <c r="I183" s="366">
        <v>0</v>
      </c>
      <c r="J183" s="366">
        <v>0</v>
      </c>
      <c r="K183" s="366">
        <v>0</v>
      </c>
      <c r="L183" s="366">
        <v>101047.781</v>
      </c>
      <c r="M183" s="366">
        <v>0</v>
      </c>
      <c r="N183" s="366">
        <v>0</v>
      </c>
      <c r="O183" s="366">
        <v>0</v>
      </c>
      <c r="P183" s="366">
        <v>0</v>
      </c>
      <c r="Q183" s="366">
        <v>0</v>
      </c>
      <c r="R183" s="366">
        <v>109.8</v>
      </c>
      <c r="S183" s="366">
        <v>15330</v>
      </c>
      <c r="T183" s="366">
        <v>137790.03002000001</v>
      </c>
      <c r="U183" s="366">
        <v>4018619.0423658737</v>
      </c>
      <c r="V183" s="1207"/>
      <c r="W183" s="2035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2036"/>
      <c r="AT183" s="2035"/>
      <c r="AV183" s="368"/>
      <c r="AW183" s="368"/>
      <c r="AX183" s="368"/>
      <c r="AY183" s="368"/>
      <c r="AZ183" s="368"/>
      <c r="BA183" s="368"/>
      <c r="BB183" s="368"/>
      <c r="BC183" s="368"/>
      <c r="BD183" s="368"/>
      <c r="BE183" s="368"/>
      <c r="BF183" s="368"/>
      <c r="BG183" s="368"/>
      <c r="BH183" s="368"/>
      <c r="BI183" s="368"/>
      <c r="BJ183" s="368"/>
      <c r="BK183" s="368"/>
      <c r="BL183" s="368"/>
      <c r="BM183" s="368"/>
      <c r="BN183" s="368"/>
      <c r="BO183" s="368"/>
      <c r="BP183" s="2036"/>
      <c r="BQ183" s="2035"/>
      <c r="BS183" s="368"/>
      <c r="BT183" s="368"/>
      <c r="BU183" s="368"/>
      <c r="BV183" s="368"/>
      <c r="BW183" s="368"/>
      <c r="BX183" s="368"/>
      <c r="BY183" s="368"/>
      <c r="BZ183" s="368"/>
      <c r="CA183" s="368"/>
      <c r="CB183" s="368"/>
      <c r="CC183" s="368"/>
      <c r="CD183" s="368"/>
      <c r="CE183" s="368"/>
      <c r="CF183" s="368"/>
      <c r="CG183" s="368"/>
      <c r="CH183" s="368"/>
      <c r="CI183" s="368"/>
      <c r="CJ183" s="368"/>
      <c r="CK183" s="368"/>
      <c r="CL183" s="368"/>
      <c r="CM183" s="2036"/>
      <c r="CN183" s="2035"/>
      <c r="CP183" s="368"/>
      <c r="CQ183" s="368"/>
      <c r="CR183" s="368"/>
      <c r="CS183" s="368"/>
      <c r="CT183" s="368"/>
      <c r="CU183" s="368"/>
      <c r="CV183" s="368"/>
      <c r="CW183" s="368"/>
      <c r="CX183" s="368"/>
      <c r="CY183" s="368"/>
      <c r="CZ183" s="368"/>
      <c r="DA183" s="368"/>
      <c r="DB183" s="368"/>
      <c r="DC183" s="368"/>
      <c r="DD183" s="368"/>
      <c r="DE183" s="368"/>
      <c r="DF183" s="368"/>
      <c r="DG183" s="368"/>
      <c r="DH183" s="368"/>
      <c r="DI183" s="368"/>
      <c r="DJ183" s="2036"/>
      <c r="DK183" s="2035"/>
      <c r="DM183" s="368"/>
      <c r="DN183" s="368"/>
      <c r="DO183" s="368"/>
      <c r="DP183" s="368"/>
      <c r="DQ183" s="368"/>
      <c r="DR183" s="368"/>
      <c r="DS183" s="368"/>
      <c r="DT183" s="368"/>
      <c r="DU183" s="368"/>
      <c r="DV183" s="368"/>
      <c r="DW183" s="368"/>
      <c r="DX183" s="368"/>
      <c r="DY183" s="368"/>
      <c r="DZ183" s="368"/>
      <c r="EA183" s="368"/>
      <c r="EB183" s="368"/>
      <c r="EC183" s="368"/>
      <c r="ED183" s="368"/>
      <c r="EE183" s="368"/>
      <c r="EF183" s="368"/>
      <c r="EG183" s="2036"/>
      <c r="EH183" s="2035"/>
      <c r="EJ183" s="368"/>
      <c r="EK183" s="368"/>
      <c r="EL183" s="368"/>
      <c r="EM183" s="368"/>
      <c r="EN183" s="368"/>
      <c r="EO183" s="368"/>
      <c r="EP183" s="368"/>
      <c r="EQ183" s="368"/>
      <c r="ER183" s="368"/>
      <c r="ES183" s="368"/>
      <c r="ET183" s="368"/>
      <c r="EU183" s="368"/>
      <c r="EV183" s="368"/>
      <c r="EW183" s="368"/>
      <c r="EX183" s="368"/>
      <c r="EY183" s="368"/>
      <c r="EZ183" s="368"/>
      <c r="FA183" s="368"/>
      <c r="FB183" s="368"/>
      <c r="FC183" s="368"/>
      <c r="FD183" s="2036"/>
      <c r="FE183" s="2035"/>
      <c r="FG183" s="368"/>
      <c r="FH183" s="368"/>
      <c r="FI183" s="368"/>
      <c r="FJ183" s="368"/>
      <c r="FK183" s="368"/>
      <c r="FL183" s="368"/>
      <c r="FM183" s="368"/>
      <c r="FN183" s="368"/>
      <c r="FO183" s="368"/>
      <c r="FP183" s="368"/>
      <c r="FQ183" s="368"/>
      <c r="FR183" s="368"/>
      <c r="FS183" s="368"/>
      <c r="FT183" s="368"/>
      <c r="FU183" s="368"/>
      <c r="FV183" s="368"/>
      <c r="FW183" s="368"/>
      <c r="FX183" s="368"/>
      <c r="FY183" s="368"/>
      <c r="FZ183" s="368"/>
      <c r="GA183" s="2036"/>
      <c r="GB183" s="2035"/>
      <c r="GD183" s="368"/>
      <c r="GE183" s="368"/>
      <c r="GF183" s="368"/>
      <c r="GG183" s="368"/>
      <c r="GH183" s="368"/>
      <c r="GI183" s="368"/>
      <c r="GJ183" s="368"/>
      <c r="GK183" s="368"/>
      <c r="GL183" s="368"/>
      <c r="GM183" s="368"/>
      <c r="GN183" s="368"/>
      <c r="GO183" s="368"/>
      <c r="GP183" s="368"/>
      <c r="GQ183" s="368"/>
      <c r="GR183" s="368"/>
      <c r="GS183" s="368"/>
      <c r="GT183" s="368"/>
      <c r="GU183" s="368"/>
      <c r="GV183" s="368"/>
      <c r="GW183" s="368"/>
      <c r="GX183" s="2036"/>
      <c r="GY183" s="2035"/>
      <c r="HA183" s="368"/>
      <c r="HB183" s="368"/>
      <c r="HC183" s="368"/>
      <c r="HD183" s="368"/>
      <c r="HE183" s="368"/>
      <c r="HF183" s="368"/>
      <c r="HG183" s="368"/>
      <c r="HH183" s="368"/>
      <c r="HI183" s="368"/>
      <c r="HJ183" s="368"/>
      <c r="HK183" s="368"/>
      <c r="HL183" s="368"/>
      <c r="HM183" s="368"/>
      <c r="HN183" s="368"/>
      <c r="HO183" s="368"/>
      <c r="HP183" s="368"/>
      <c r="HQ183" s="368"/>
      <c r="HR183" s="368"/>
      <c r="HS183" s="368"/>
      <c r="HT183" s="368"/>
      <c r="HU183" s="2036"/>
      <c r="HV183" s="2035"/>
      <c r="HX183" s="368"/>
      <c r="HY183" s="368"/>
      <c r="HZ183" s="368"/>
      <c r="IA183" s="368"/>
      <c r="IB183" s="368"/>
      <c r="IC183" s="368"/>
      <c r="ID183" s="368"/>
      <c r="IE183" s="368"/>
      <c r="IF183" s="368"/>
      <c r="IG183" s="368"/>
      <c r="IH183" s="368"/>
      <c r="II183" s="368"/>
      <c r="IJ183" s="368"/>
      <c r="IK183" s="368"/>
      <c r="IL183" s="368"/>
      <c r="IM183" s="368"/>
      <c r="IN183" s="368"/>
      <c r="IO183" s="368"/>
      <c r="IP183" s="368"/>
      <c r="IQ183" s="368"/>
      <c r="IR183" s="2036"/>
      <c r="IS183" s="2035"/>
    </row>
    <row r="184" spans="1:254" x14ac:dyDescent="0.2">
      <c r="A184" s="2027"/>
      <c r="B184" s="2031"/>
      <c r="C184" s="1816" t="s">
        <v>1489</v>
      </c>
      <c r="D184" s="1090">
        <v>4794747.7958066678</v>
      </c>
      <c r="E184" s="1090">
        <v>136431.54</v>
      </c>
      <c r="F184" s="1090">
        <v>0</v>
      </c>
      <c r="G184" s="1090">
        <v>0</v>
      </c>
      <c r="H184" s="1090">
        <v>0</v>
      </c>
      <c r="I184" s="1090">
        <v>0</v>
      </c>
      <c r="J184" s="1090">
        <v>0</v>
      </c>
      <c r="K184" s="1090">
        <v>0</v>
      </c>
      <c r="L184" s="1090">
        <v>136431.54</v>
      </c>
      <c r="M184" s="1090">
        <v>0</v>
      </c>
      <c r="N184" s="1090">
        <v>0</v>
      </c>
      <c r="O184" s="1090">
        <v>0</v>
      </c>
      <c r="P184" s="1090">
        <v>0</v>
      </c>
      <c r="Q184" s="1090">
        <v>0</v>
      </c>
      <c r="R184" s="1090">
        <v>147.6</v>
      </c>
      <c r="S184" s="1090">
        <v>22440</v>
      </c>
      <c r="T184" s="1090">
        <v>178720.04564</v>
      </c>
      <c r="U184" s="1090">
        <v>5268918.5214466676</v>
      </c>
      <c r="V184" s="1207"/>
      <c r="W184" s="2035"/>
      <c r="X184" s="785"/>
      <c r="Y184" s="712"/>
      <c r="Z184" s="712"/>
      <c r="AA184" s="712"/>
      <c r="AB184" s="712"/>
      <c r="AC184" s="712"/>
      <c r="AD184" s="712"/>
      <c r="AE184" s="712"/>
      <c r="AF184" s="712"/>
      <c r="AG184" s="712"/>
      <c r="AH184" s="712"/>
      <c r="AI184" s="712"/>
      <c r="AJ184" s="712"/>
      <c r="AK184" s="712"/>
      <c r="AL184" s="712"/>
      <c r="AM184" s="712"/>
      <c r="AN184" s="712"/>
      <c r="AO184" s="712"/>
      <c r="AP184" s="712"/>
      <c r="AQ184" s="712"/>
      <c r="AR184" s="712"/>
      <c r="AS184" s="2036"/>
      <c r="AT184" s="2035"/>
      <c r="AU184" s="785"/>
      <c r="AV184" s="712"/>
      <c r="AW184" s="712"/>
      <c r="AX184" s="712"/>
      <c r="AY184" s="712"/>
      <c r="AZ184" s="712"/>
      <c r="BA184" s="712"/>
      <c r="BB184" s="712"/>
      <c r="BC184" s="712"/>
      <c r="BD184" s="712"/>
      <c r="BE184" s="712"/>
      <c r="BF184" s="712"/>
      <c r="BG184" s="712"/>
      <c r="BH184" s="712"/>
      <c r="BI184" s="712"/>
      <c r="BJ184" s="712"/>
      <c r="BK184" s="712"/>
      <c r="BL184" s="712"/>
      <c r="BM184" s="712"/>
      <c r="BN184" s="712"/>
      <c r="BO184" s="712"/>
      <c r="BP184" s="2036"/>
      <c r="BQ184" s="2035"/>
      <c r="BR184" s="785"/>
      <c r="BS184" s="712"/>
      <c r="BT184" s="712"/>
      <c r="BU184" s="712"/>
      <c r="BV184" s="712"/>
      <c r="BW184" s="712"/>
      <c r="BX184" s="712"/>
      <c r="BY184" s="712"/>
      <c r="BZ184" s="712"/>
      <c r="CA184" s="712"/>
      <c r="CB184" s="712"/>
      <c r="CC184" s="712"/>
      <c r="CD184" s="712"/>
      <c r="CE184" s="712"/>
      <c r="CF184" s="712"/>
      <c r="CG184" s="712"/>
      <c r="CH184" s="712"/>
      <c r="CI184" s="712"/>
      <c r="CJ184" s="712"/>
      <c r="CK184" s="712"/>
      <c r="CL184" s="712"/>
      <c r="CM184" s="2036"/>
      <c r="CN184" s="2035"/>
      <c r="CO184" s="785"/>
      <c r="CP184" s="712"/>
      <c r="CQ184" s="712"/>
      <c r="CR184" s="712"/>
      <c r="CS184" s="712"/>
      <c r="CT184" s="712"/>
      <c r="CU184" s="712"/>
      <c r="CV184" s="712"/>
      <c r="CW184" s="712"/>
      <c r="CX184" s="712"/>
      <c r="CY184" s="712"/>
      <c r="CZ184" s="712"/>
      <c r="DA184" s="712"/>
      <c r="DB184" s="712"/>
      <c r="DC184" s="712"/>
      <c r="DD184" s="712"/>
      <c r="DE184" s="712"/>
      <c r="DF184" s="712"/>
      <c r="DG184" s="712"/>
      <c r="DH184" s="712"/>
      <c r="DI184" s="712"/>
      <c r="DJ184" s="2036"/>
      <c r="DK184" s="2035"/>
      <c r="DL184" s="785"/>
      <c r="DM184" s="712"/>
      <c r="DN184" s="712"/>
      <c r="DO184" s="712"/>
      <c r="DP184" s="712"/>
      <c r="DQ184" s="712"/>
      <c r="DR184" s="712"/>
      <c r="DS184" s="712"/>
      <c r="DT184" s="712"/>
      <c r="DU184" s="712"/>
      <c r="DV184" s="712"/>
      <c r="DW184" s="712"/>
      <c r="DX184" s="712"/>
      <c r="DY184" s="712"/>
      <c r="DZ184" s="712"/>
      <c r="EA184" s="712"/>
      <c r="EB184" s="712"/>
      <c r="EC184" s="712"/>
      <c r="ED184" s="712"/>
      <c r="EE184" s="712"/>
      <c r="EF184" s="712"/>
      <c r="EG184" s="2036"/>
      <c r="EH184" s="2035"/>
      <c r="EI184" s="785"/>
      <c r="EJ184" s="712"/>
      <c r="EK184" s="712"/>
      <c r="EL184" s="712"/>
      <c r="EM184" s="712"/>
      <c r="EN184" s="712"/>
      <c r="EO184" s="712"/>
      <c r="EP184" s="712"/>
      <c r="EQ184" s="712"/>
      <c r="ER184" s="712"/>
      <c r="ES184" s="712"/>
      <c r="ET184" s="712"/>
      <c r="EU184" s="712"/>
      <c r="EV184" s="712"/>
      <c r="EW184" s="712"/>
      <c r="EX184" s="712"/>
      <c r="EY184" s="712"/>
      <c r="EZ184" s="712"/>
      <c r="FA184" s="712"/>
      <c r="FB184" s="712"/>
      <c r="FC184" s="712"/>
      <c r="FD184" s="2036"/>
      <c r="FE184" s="2035"/>
      <c r="FF184" s="785"/>
      <c r="FG184" s="712"/>
      <c r="FH184" s="712"/>
      <c r="FI184" s="712"/>
      <c r="FJ184" s="712"/>
      <c r="FK184" s="712"/>
      <c r="FL184" s="712"/>
      <c r="FM184" s="712"/>
      <c r="FN184" s="712"/>
      <c r="FO184" s="712"/>
      <c r="FP184" s="712"/>
      <c r="FQ184" s="712"/>
      <c r="FR184" s="712"/>
      <c r="FS184" s="712"/>
      <c r="FT184" s="712"/>
      <c r="FU184" s="712"/>
      <c r="FV184" s="712"/>
      <c r="FW184" s="712"/>
      <c r="FX184" s="712"/>
      <c r="FY184" s="712"/>
      <c r="FZ184" s="712"/>
      <c r="GA184" s="2036"/>
      <c r="GB184" s="2035"/>
      <c r="GC184" s="785"/>
      <c r="GD184" s="712"/>
      <c r="GE184" s="712"/>
      <c r="GF184" s="712"/>
      <c r="GG184" s="712"/>
      <c r="GH184" s="712"/>
      <c r="GI184" s="712"/>
      <c r="GJ184" s="712"/>
      <c r="GK184" s="712"/>
      <c r="GL184" s="712"/>
      <c r="GM184" s="712"/>
      <c r="GN184" s="712"/>
      <c r="GO184" s="712"/>
      <c r="GP184" s="712"/>
      <c r="GQ184" s="712"/>
      <c r="GR184" s="712"/>
      <c r="GS184" s="712"/>
      <c r="GT184" s="712"/>
      <c r="GU184" s="712"/>
      <c r="GV184" s="712"/>
      <c r="GW184" s="712"/>
      <c r="GX184" s="2036"/>
      <c r="GY184" s="2035"/>
      <c r="GZ184" s="785"/>
      <c r="HA184" s="712"/>
      <c r="HB184" s="712"/>
      <c r="HC184" s="712"/>
      <c r="HD184" s="712"/>
      <c r="HE184" s="712"/>
      <c r="HF184" s="712"/>
      <c r="HG184" s="712"/>
      <c r="HH184" s="712"/>
      <c r="HI184" s="712"/>
      <c r="HJ184" s="712"/>
      <c r="HK184" s="712"/>
      <c r="HL184" s="712"/>
      <c r="HM184" s="712"/>
      <c r="HN184" s="712"/>
      <c r="HO184" s="712"/>
      <c r="HP184" s="712"/>
      <c r="HQ184" s="712"/>
      <c r="HR184" s="712"/>
      <c r="HS184" s="712"/>
      <c r="HT184" s="712"/>
      <c r="HU184" s="2036"/>
      <c r="HV184" s="2035"/>
      <c r="HW184" s="785"/>
      <c r="HX184" s="712"/>
      <c r="HY184" s="712"/>
      <c r="HZ184" s="712"/>
      <c r="IA184" s="712"/>
      <c r="IB184" s="712"/>
      <c r="IC184" s="712"/>
      <c r="ID184" s="712"/>
      <c r="IE184" s="712"/>
      <c r="IF184" s="712"/>
      <c r="IG184" s="712"/>
      <c r="IH184" s="712"/>
      <c r="II184" s="712"/>
      <c r="IJ184" s="712"/>
      <c r="IK184" s="712"/>
      <c r="IL184" s="712"/>
      <c r="IM184" s="712"/>
      <c r="IN184" s="712"/>
      <c r="IO184" s="712"/>
      <c r="IP184" s="712"/>
      <c r="IQ184" s="712"/>
      <c r="IR184" s="2036"/>
      <c r="IS184" s="2035"/>
      <c r="IT184" s="785"/>
    </row>
    <row r="185" spans="1:254" ht="12.75" customHeight="1" x14ac:dyDescent="0.2">
      <c r="A185" s="2027"/>
      <c r="B185" s="2032" t="s">
        <v>70</v>
      </c>
      <c r="C185" s="1206" t="s">
        <v>3988</v>
      </c>
      <c r="D185" s="366">
        <v>204097.8528638095</v>
      </c>
      <c r="E185" s="366">
        <v>14122.33</v>
      </c>
      <c r="F185" s="366">
        <v>0</v>
      </c>
      <c r="G185" s="366">
        <v>0</v>
      </c>
      <c r="H185" s="366">
        <v>0</v>
      </c>
      <c r="I185" s="366">
        <v>0</v>
      </c>
      <c r="J185" s="366">
        <v>0</v>
      </c>
      <c r="K185" s="366">
        <v>0</v>
      </c>
      <c r="L185" s="366">
        <v>14122.33</v>
      </c>
      <c r="M185" s="366">
        <v>0</v>
      </c>
      <c r="N185" s="366">
        <v>0</v>
      </c>
      <c r="O185" s="366">
        <v>0</v>
      </c>
      <c r="P185" s="366">
        <v>0</v>
      </c>
      <c r="Q185" s="366">
        <v>0</v>
      </c>
      <c r="R185" s="366">
        <v>7.2</v>
      </c>
      <c r="S185" s="366">
        <v>2415</v>
      </c>
      <c r="T185" s="366">
        <v>9895.0065399999985</v>
      </c>
      <c r="U185" s="366">
        <v>244659.71940380949</v>
      </c>
      <c r="V185" s="1207"/>
      <c r="W185" s="2034"/>
      <c r="Y185" s="368"/>
      <c r="Z185" s="368"/>
      <c r="AA185" s="368"/>
      <c r="AB185" s="368"/>
      <c r="AC185" s="368"/>
      <c r="AD185" s="368"/>
      <c r="AE185" s="368"/>
      <c r="AF185" s="368"/>
      <c r="AG185" s="368"/>
      <c r="AH185" s="368"/>
      <c r="AI185" s="368"/>
      <c r="AJ185" s="368"/>
      <c r="AK185" s="368"/>
      <c r="AL185" s="368"/>
      <c r="AM185" s="368"/>
      <c r="AN185" s="368"/>
      <c r="AO185" s="368"/>
      <c r="AP185" s="368"/>
      <c r="AQ185" s="368"/>
      <c r="AR185" s="368"/>
      <c r="AS185" s="2036"/>
      <c r="AT185" s="2034"/>
      <c r="AV185" s="368"/>
      <c r="AW185" s="368"/>
      <c r="AX185" s="368"/>
      <c r="AY185" s="368"/>
      <c r="AZ185" s="368"/>
      <c r="BA185" s="368"/>
      <c r="BB185" s="368"/>
      <c r="BC185" s="368"/>
      <c r="BD185" s="368"/>
      <c r="BE185" s="368"/>
      <c r="BF185" s="368"/>
      <c r="BG185" s="368"/>
      <c r="BH185" s="368"/>
      <c r="BI185" s="368"/>
      <c r="BJ185" s="368"/>
      <c r="BK185" s="368"/>
      <c r="BL185" s="368"/>
      <c r="BM185" s="368"/>
      <c r="BN185" s="368"/>
      <c r="BO185" s="368"/>
      <c r="BP185" s="2036"/>
      <c r="BQ185" s="2034"/>
      <c r="BS185" s="368"/>
      <c r="BT185" s="368"/>
      <c r="BU185" s="368"/>
      <c r="BV185" s="368"/>
      <c r="BW185" s="368"/>
      <c r="BX185" s="368"/>
      <c r="BY185" s="368"/>
      <c r="BZ185" s="368"/>
      <c r="CA185" s="368"/>
      <c r="CB185" s="368"/>
      <c r="CC185" s="368"/>
      <c r="CD185" s="368"/>
      <c r="CE185" s="368"/>
      <c r="CF185" s="368"/>
      <c r="CG185" s="368"/>
      <c r="CH185" s="368"/>
      <c r="CI185" s="368"/>
      <c r="CJ185" s="368"/>
      <c r="CK185" s="368"/>
      <c r="CL185" s="368"/>
      <c r="CM185" s="2036"/>
      <c r="CN185" s="2034"/>
      <c r="CP185" s="368"/>
      <c r="CQ185" s="368"/>
      <c r="CR185" s="368"/>
      <c r="CS185" s="368"/>
      <c r="CT185" s="368"/>
      <c r="CU185" s="368"/>
      <c r="CV185" s="368"/>
      <c r="CW185" s="368"/>
      <c r="CX185" s="368"/>
      <c r="CY185" s="368"/>
      <c r="CZ185" s="368"/>
      <c r="DA185" s="368"/>
      <c r="DB185" s="368"/>
      <c r="DC185" s="368"/>
      <c r="DD185" s="368"/>
      <c r="DE185" s="368"/>
      <c r="DF185" s="368"/>
      <c r="DG185" s="368"/>
      <c r="DH185" s="368"/>
      <c r="DI185" s="368"/>
      <c r="DJ185" s="2036"/>
      <c r="DK185" s="2034"/>
      <c r="DM185" s="368"/>
      <c r="DN185" s="368"/>
      <c r="DO185" s="368"/>
      <c r="DP185" s="368"/>
      <c r="DQ185" s="368"/>
      <c r="DR185" s="368"/>
      <c r="DS185" s="368"/>
      <c r="DT185" s="368"/>
      <c r="DU185" s="368"/>
      <c r="DV185" s="368"/>
      <c r="DW185" s="368"/>
      <c r="DX185" s="368"/>
      <c r="DY185" s="368"/>
      <c r="DZ185" s="368"/>
      <c r="EA185" s="368"/>
      <c r="EB185" s="368"/>
      <c r="EC185" s="368"/>
      <c r="ED185" s="368"/>
      <c r="EE185" s="368"/>
      <c r="EF185" s="368"/>
      <c r="EG185" s="2036"/>
      <c r="EH185" s="2034"/>
      <c r="EJ185" s="368"/>
      <c r="EK185" s="368"/>
      <c r="EL185" s="368"/>
      <c r="EM185" s="368"/>
      <c r="EN185" s="368"/>
      <c r="EO185" s="368"/>
      <c r="EP185" s="368"/>
      <c r="EQ185" s="368"/>
      <c r="ER185" s="368"/>
      <c r="ES185" s="368"/>
      <c r="ET185" s="368"/>
      <c r="EU185" s="368"/>
      <c r="EV185" s="368"/>
      <c r="EW185" s="368"/>
      <c r="EX185" s="368"/>
      <c r="EY185" s="368"/>
      <c r="EZ185" s="368"/>
      <c r="FA185" s="368"/>
      <c r="FB185" s="368"/>
      <c r="FC185" s="368"/>
      <c r="FD185" s="2036"/>
      <c r="FE185" s="2034"/>
      <c r="FG185" s="368"/>
      <c r="FH185" s="368"/>
      <c r="FI185" s="368"/>
      <c r="FJ185" s="368"/>
      <c r="FK185" s="368"/>
      <c r="FL185" s="368"/>
      <c r="FM185" s="368"/>
      <c r="FN185" s="368"/>
      <c r="FO185" s="368"/>
      <c r="FP185" s="368"/>
      <c r="FQ185" s="368"/>
      <c r="FR185" s="368"/>
      <c r="FS185" s="368"/>
      <c r="FT185" s="368"/>
      <c r="FU185" s="368"/>
      <c r="FV185" s="368"/>
      <c r="FW185" s="368"/>
      <c r="FX185" s="368"/>
      <c r="FY185" s="368"/>
      <c r="FZ185" s="368"/>
      <c r="GA185" s="2036"/>
      <c r="GB185" s="2034"/>
      <c r="GD185" s="368"/>
      <c r="GE185" s="368"/>
      <c r="GF185" s="368"/>
      <c r="GG185" s="368"/>
      <c r="GH185" s="368"/>
      <c r="GI185" s="368"/>
      <c r="GJ185" s="368"/>
      <c r="GK185" s="368"/>
      <c r="GL185" s="368"/>
      <c r="GM185" s="368"/>
      <c r="GN185" s="368"/>
      <c r="GO185" s="368"/>
      <c r="GP185" s="368"/>
      <c r="GQ185" s="368"/>
      <c r="GR185" s="368"/>
      <c r="GS185" s="368"/>
      <c r="GT185" s="368"/>
      <c r="GU185" s="368"/>
      <c r="GV185" s="368"/>
      <c r="GW185" s="368"/>
      <c r="GX185" s="2036"/>
      <c r="GY185" s="2034"/>
      <c r="HA185" s="368"/>
      <c r="HB185" s="368"/>
      <c r="HC185" s="368"/>
      <c r="HD185" s="368"/>
      <c r="HE185" s="368"/>
      <c r="HF185" s="368"/>
      <c r="HG185" s="368"/>
      <c r="HH185" s="368"/>
      <c r="HI185" s="368"/>
      <c r="HJ185" s="368"/>
      <c r="HK185" s="368"/>
      <c r="HL185" s="368"/>
      <c r="HM185" s="368"/>
      <c r="HN185" s="368"/>
      <c r="HO185" s="368"/>
      <c r="HP185" s="368"/>
      <c r="HQ185" s="368"/>
      <c r="HR185" s="368"/>
      <c r="HS185" s="368"/>
      <c r="HT185" s="368"/>
      <c r="HU185" s="2036"/>
      <c r="HV185" s="2034"/>
      <c r="HX185" s="368"/>
      <c r="HY185" s="368"/>
      <c r="HZ185" s="368"/>
      <c r="IA185" s="368"/>
      <c r="IB185" s="368"/>
      <c r="IC185" s="368"/>
      <c r="ID185" s="368"/>
      <c r="IE185" s="368"/>
      <c r="IF185" s="368"/>
      <c r="IG185" s="368"/>
      <c r="IH185" s="368"/>
      <c r="II185" s="368"/>
      <c r="IJ185" s="368"/>
      <c r="IK185" s="368"/>
      <c r="IL185" s="368"/>
      <c r="IM185" s="368"/>
      <c r="IN185" s="368"/>
      <c r="IO185" s="368"/>
      <c r="IP185" s="368"/>
      <c r="IQ185" s="368"/>
      <c r="IR185" s="2036"/>
      <c r="IS185" s="2034"/>
    </row>
    <row r="186" spans="1:254" x14ac:dyDescent="0.2">
      <c r="A186" s="2027"/>
      <c r="B186" s="2030"/>
      <c r="C186" s="1206" t="s">
        <v>3989</v>
      </c>
      <c r="D186" s="366">
        <v>1656119.8296123014</v>
      </c>
      <c r="E186" s="366">
        <v>58790.131999999998</v>
      </c>
      <c r="F186" s="366">
        <v>0</v>
      </c>
      <c r="G186" s="366">
        <v>0</v>
      </c>
      <c r="H186" s="366">
        <v>0</v>
      </c>
      <c r="I186" s="366">
        <v>0</v>
      </c>
      <c r="J186" s="366">
        <v>0</v>
      </c>
      <c r="K186" s="366">
        <v>0</v>
      </c>
      <c r="L186" s="366">
        <v>58790.131999999998</v>
      </c>
      <c r="M186" s="366">
        <v>0</v>
      </c>
      <c r="N186" s="366">
        <v>0</v>
      </c>
      <c r="O186" s="366">
        <v>0</v>
      </c>
      <c r="P186" s="366">
        <v>0</v>
      </c>
      <c r="Q186" s="366">
        <v>0</v>
      </c>
      <c r="R186" s="366">
        <v>61.2</v>
      </c>
      <c r="S186" s="366">
        <v>8250</v>
      </c>
      <c r="T186" s="366">
        <v>52790.019209999999</v>
      </c>
      <c r="U186" s="366">
        <v>1834801.3128223014</v>
      </c>
      <c r="V186" s="1207"/>
      <c r="W186" s="2035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2036"/>
      <c r="AT186" s="2035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2036"/>
      <c r="BQ186" s="2035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  <c r="CF186" s="368"/>
      <c r="CG186" s="368"/>
      <c r="CH186" s="368"/>
      <c r="CI186" s="368"/>
      <c r="CJ186" s="368"/>
      <c r="CK186" s="368"/>
      <c r="CL186" s="368"/>
      <c r="CM186" s="2036"/>
      <c r="CN186" s="2035"/>
      <c r="CP186" s="368"/>
      <c r="CQ186" s="368"/>
      <c r="CR186" s="368"/>
      <c r="CS186" s="368"/>
      <c r="CT186" s="368"/>
      <c r="CU186" s="368"/>
      <c r="CV186" s="368"/>
      <c r="CW186" s="368"/>
      <c r="CX186" s="368"/>
      <c r="CY186" s="368"/>
      <c r="CZ186" s="368"/>
      <c r="DA186" s="368"/>
      <c r="DB186" s="368"/>
      <c r="DC186" s="368"/>
      <c r="DD186" s="368"/>
      <c r="DE186" s="368"/>
      <c r="DF186" s="368"/>
      <c r="DG186" s="368"/>
      <c r="DH186" s="368"/>
      <c r="DI186" s="368"/>
      <c r="DJ186" s="2036"/>
      <c r="DK186" s="2035"/>
      <c r="DM186" s="368"/>
      <c r="DN186" s="368"/>
      <c r="DO186" s="368"/>
      <c r="DP186" s="368"/>
      <c r="DQ186" s="368"/>
      <c r="DR186" s="368"/>
      <c r="DS186" s="368"/>
      <c r="DT186" s="368"/>
      <c r="DU186" s="368"/>
      <c r="DV186" s="368"/>
      <c r="DW186" s="368"/>
      <c r="DX186" s="368"/>
      <c r="DY186" s="368"/>
      <c r="DZ186" s="368"/>
      <c r="EA186" s="368"/>
      <c r="EB186" s="368"/>
      <c r="EC186" s="368"/>
      <c r="ED186" s="368"/>
      <c r="EE186" s="368"/>
      <c r="EF186" s="368"/>
      <c r="EG186" s="2036"/>
      <c r="EH186" s="2035"/>
      <c r="EJ186" s="368"/>
      <c r="EK186" s="368"/>
      <c r="EL186" s="368"/>
      <c r="EM186" s="368"/>
      <c r="EN186" s="368"/>
      <c r="EO186" s="368"/>
      <c r="EP186" s="368"/>
      <c r="EQ186" s="368"/>
      <c r="ER186" s="368"/>
      <c r="ES186" s="368"/>
      <c r="ET186" s="368"/>
      <c r="EU186" s="368"/>
      <c r="EV186" s="368"/>
      <c r="EW186" s="368"/>
      <c r="EX186" s="368"/>
      <c r="EY186" s="368"/>
      <c r="EZ186" s="368"/>
      <c r="FA186" s="368"/>
      <c r="FB186" s="368"/>
      <c r="FC186" s="368"/>
      <c r="FD186" s="2036"/>
      <c r="FE186" s="2035"/>
      <c r="FG186" s="368"/>
      <c r="FH186" s="368"/>
      <c r="FI186" s="368"/>
      <c r="FJ186" s="368"/>
      <c r="FK186" s="368"/>
      <c r="FL186" s="368"/>
      <c r="FM186" s="368"/>
      <c r="FN186" s="368"/>
      <c r="FO186" s="368"/>
      <c r="FP186" s="368"/>
      <c r="FQ186" s="368"/>
      <c r="FR186" s="368"/>
      <c r="FS186" s="368"/>
      <c r="FT186" s="368"/>
      <c r="FU186" s="368"/>
      <c r="FV186" s="368"/>
      <c r="FW186" s="368"/>
      <c r="FX186" s="368"/>
      <c r="FY186" s="368"/>
      <c r="FZ186" s="368"/>
      <c r="GA186" s="2036"/>
      <c r="GB186" s="2035"/>
      <c r="GD186" s="368"/>
      <c r="GE186" s="368"/>
      <c r="GF186" s="368"/>
      <c r="GG186" s="368"/>
      <c r="GH186" s="368"/>
      <c r="GI186" s="368"/>
      <c r="GJ186" s="368"/>
      <c r="GK186" s="368"/>
      <c r="GL186" s="368"/>
      <c r="GM186" s="368"/>
      <c r="GN186" s="368"/>
      <c r="GO186" s="368"/>
      <c r="GP186" s="368"/>
      <c r="GQ186" s="368"/>
      <c r="GR186" s="368"/>
      <c r="GS186" s="368"/>
      <c r="GT186" s="368"/>
      <c r="GU186" s="368"/>
      <c r="GV186" s="368"/>
      <c r="GW186" s="368"/>
      <c r="GX186" s="2036"/>
      <c r="GY186" s="2035"/>
      <c r="HA186" s="368"/>
      <c r="HB186" s="368"/>
      <c r="HC186" s="368"/>
      <c r="HD186" s="368"/>
      <c r="HE186" s="368"/>
      <c r="HF186" s="368"/>
      <c r="HG186" s="368"/>
      <c r="HH186" s="368"/>
      <c r="HI186" s="368"/>
      <c r="HJ186" s="368"/>
      <c r="HK186" s="368"/>
      <c r="HL186" s="368"/>
      <c r="HM186" s="368"/>
      <c r="HN186" s="368"/>
      <c r="HO186" s="368"/>
      <c r="HP186" s="368"/>
      <c r="HQ186" s="368"/>
      <c r="HR186" s="368"/>
      <c r="HS186" s="368"/>
      <c r="HT186" s="368"/>
      <c r="HU186" s="2036"/>
      <c r="HV186" s="2035"/>
      <c r="HX186" s="368"/>
      <c r="HY186" s="368"/>
      <c r="HZ186" s="368"/>
      <c r="IA186" s="368"/>
      <c r="IB186" s="368"/>
      <c r="IC186" s="368"/>
      <c r="ID186" s="368"/>
      <c r="IE186" s="368"/>
      <c r="IF186" s="368"/>
      <c r="IG186" s="368"/>
      <c r="IH186" s="368"/>
      <c r="II186" s="368"/>
      <c r="IJ186" s="368"/>
      <c r="IK186" s="368"/>
      <c r="IL186" s="368"/>
      <c r="IM186" s="368"/>
      <c r="IN186" s="368"/>
      <c r="IO186" s="368"/>
      <c r="IP186" s="368"/>
      <c r="IQ186" s="368"/>
      <c r="IR186" s="2036"/>
      <c r="IS186" s="2035"/>
    </row>
    <row r="187" spans="1:254" x14ac:dyDescent="0.2">
      <c r="A187" s="2027"/>
      <c r="B187" s="2030"/>
      <c r="C187" s="1817" t="s">
        <v>3990</v>
      </c>
      <c r="D187" s="366">
        <v>1433882.8653419842</v>
      </c>
      <c r="E187" s="366">
        <v>50225.177000000003</v>
      </c>
      <c r="F187" s="366">
        <v>0</v>
      </c>
      <c r="G187" s="366">
        <v>0</v>
      </c>
      <c r="H187" s="366">
        <v>0</v>
      </c>
      <c r="I187" s="366">
        <v>0</v>
      </c>
      <c r="J187" s="366">
        <v>0</v>
      </c>
      <c r="K187" s="366">
        <v>0</v>
      </c>
      <c r="L187" s="366">
        <v>50225.177000000003</v>
      </c>
      <c r="M187" s="366">
        <v>0</v>
      </c>
      <c r="N187" s="366">
        <v>0</v>
      </c>
      <c r="O187" s="366">
        <v>0</v>
      </c>
      <c r="P187" s="366">
        <v>0</v>
      </c>
      <c r="Q187" s="366">
        <v>0</v>
      </c>
      <c r="R187" s="366">
        <v>64.8</v>
      </c>
      <c r="S187" s="366">
        <v>7200</v>
      </c>
      <c r="T187" s="366">
        <v>48265.014600000002</v>
      </c>
      <c r="U187" s="366">
        <v>1589863.0339419842</v>
      </c>
      <c r="V187" s="1207"/>
      <c r="W187" s="2035"/>
      <c r="X187" s="1091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2036"/>
      <c r="AT187" s="2035"/>
      <c r="AU187" s="1091"/>
      <c r="AV187" s="368"/>
      <c r="AW187" s="368"/>
      <c r="AX187" s="368"/>
      <c r="AY187" s="368"/>
      <c r="AZ187" s="368"/>
      <c r="BA187" s="368"/>
      <c r="BB187" s="368"/>
      <c r="BC187" s="368"/>
      <c r="BD187" s="368"/>
      <c r="BE187" s="368"/>
      <c r="BF187" s="368"/>
      <c r="BG187" s="368"/>
      <c r="BH187" s="368"/>
      <c r="BI187" s="368"/>
      <c r="BJ187" s="368"/>
      <c r="BK187" s="368"/>
      <c r="BL187" s="368"/>
      <c r="BM187" s="368"/>
      <c r="BN187" s="368"/>
      <c r="BO187" s="368"/>
      <c r="BP187" s="2036"/>
      <c r="BQ187" s="2035"/>
      <c r="BR187" s="1091"/>
      <c r="BS187" s="368"/>
      <c r="BT187" s="368"/>
      <c r="BU187" s="368"/>
      <c r="BV187" s="368"/>
      <c r="BW187" s="368"/>
      <c r="BX187" s="368"/>
      <c r="BY187" s="368"/>
      <c r="BZ187" s="368"/>
      <c r="CA187" s="368"/>
      <c r="CB187" s="368"/>
      <c r="CC187" s="368"/>
      <c r="CD187" s="368"/>
      <c r="CE187" s="368"/>
      <c r="CF187" s="368"/>
      <c r="CG187" s="368"/>
      <c r="CH187" s="368"/>
      <c r="CI187" s="368"/>
      <c r="CJ187" s="368"/>
      <c r="CK187" s="368"/>
      <c r="CL187" s="368"/>
      <c r="CM187" s="2036"/>
      <c r="CN187" s="2035"/>
      <c r="CO187" s="1091"/>
      <c r="CP187" s="368"/>
      <c r="CQ187" s="368"/>
      <c r="CR187" s="368"/>
      <c r="CS187" s="368"/>
      <c r="CT187" s="368"/>
      <c r="CU187" s="368"/>
      <c r="CV187" s="368"/>
      <c r="CW187" s="368"/>
      <c r="CX187" s="368"/>
      <c r="CY187" s="368"/>
      <c r="CZ187" s="368"/>
      <c r="DA187" s="368"/>
      <c r="DB187" s="368"/>
      <c r="DC187" s="368"/>
      <c r="DD187" s="368"/>
      <c r="DE187" s="368"/>
      <c r="DF187" s="368"/>
      <c r="DG187" s="368"/>
      <c r="DH187" s="368"/>
      <c r="DI187" s="368"/>
      <c r="DJ187" s="2036"/>
      <c r="DK187" s="2035"/>
      <c r="DL187" s="1091"/>
      <c r="DM187" s="368"/>
      <c r="DN187" s="368"/>
      <c r="DO187" s="368"/>
      <c r="DP187" s="368"/>
      <c r="DQ187" s="368"/>
      <c r="DR187" s="368"/>
      <c r="DS187" s="368"/>
      <c r="DT187" s="368"/>
      <c r="DU187" s="368"/>
      <c r="DV187" s="368"/>
      <c r="DW187" s="368"/>
      <c r="DX187" s="368"/>
      <c r="DY187" s="368"/>
      <c r="DZ187" s="368"/>
      <c r="EA187" s="368"/>
      <c r="EB187" s="368"/>
      <c r="EC187" s="368"/>
      <c r="ED187" s="368"/>
      <c r="EE187" s="368"/>
      <c r="EF187" s="368"/>
      <c r="EG187" s="2036"/>
      <c r="EH187" s="2035"/>
      <c r="EI187" s="1091"/>
      <c r="EJ187" s="368"/>
      <c r="EK187" s="368"/>
      <c r="EL187" s="368"/>
      <c r="EM187" s="368"/>
      <c r="EN187" s="368"/>
      <c r="EO187" s="368"/>
      <c r="EP187" s="368"/>
      <c r="EQ187" s="368"/>
      <c r="ER187" s="368"/>
      <c r="ES187" s="368"/>
      <c r="ET187" s="368"/>
      <c r="EU187" s="368"/>
      <c r="EV187" s="368"/>
      <c r="EW187" s="368"/>
      <c r="EX187" s="368"/>
      <c r="EY187" s="368"/>
      <c r="EZ187" s="368"/>
      <c r="FA187" s="368"/>
      <c r="FB187" s="368"/>
      <c r="FC187" s="368"/>
      <c r="FD187" s="2036"/>
      <c r="FE187" s="2035"/>
      <c r="FF187" s="1091"/>
      <c r="FG187" s="368"/>
      <c r="FH187" s="368"/>
      <c r="FI187" s="368"/>
      <c r="FJ187" s="368"/>
      <c r="FK187" s="368"/>
      <c r="FL187" s="368"/>
      <c r="FM187" s="368"/>
      <c r="FN187" s="368"/>
      <c r="FO187" s="368"/>
      <c r="FP187" s="368"/>
      <c r="FQ187" s="368"/>
      <c r="FR187" s="368"/>
      <c r="FS187" s="368"/>
      <c r="FT187" s="368"/>
      <c r="FU187" s="368"/>
      <c r="FV187" s="368"/>
      <c r="FW187" s="368"/>
      <c r="FX187" s="368"/>
      <c r="FY187" s="368"/>
      <c r="FZ187" s="368"/>
      <c r="GA187" s="2036"/>
      <c r="GB187" s="2035"/>
      <c r="GC187" s="1091"/>
      <c r="GD187" s="368"/>
      <c r="GE187" s="368"/>
      <c r="GF187" s="368"/>
      <c r="GG187" s="368"/>
      <c r="GH187" s="368"/>
      <c r="GI187" s="368"/>
      <c r="GJ187" s="368"/>
      <c r="GK187" s="368"/>
      <c r="GL187" s="368"/>
      <c r="GM187" s="368"/>
      <c r="GN187" s="368"/>
      <c r="GO187" s="368"/>
      <c r="GP187" s="368"/>
      <c r="GQ187" s="368"/>
      <c r="GR187" s="368"/>
      <c r="GS187" s="368"/>
      <c r="GT187" s="368"/>
      <c r="GU187" s="368"/>
      <c r="GV187" s="368"/>
      <c r="GW187" s="368"/>
      <c r="GX187" s="2036"/>
      <c r="GY187" s="2035"/>
      <c r="GZ187" s="1091"/>
      <c r="HA187" s="368"/>
      <c r="HB187" s="368"/>
      <c r="HC187" s="368"/>
      <c r="HD187" s="368"/>
      <c r="HE187" s="368"/>
      <c r="HF187" s="368"/>
      <c r="HG187" s="368"/>
      <c r="HH187" s="368"/>
      <c r="HI187" s="368"/>
      <c r="HJ187" s="368"/>
      <c r="HK187" s="368"/>
      <c r="HL187" s="368"/>
      <c r="HM187" s="368"/>
      <c r="HN187" s="368"/>
      <c r="HO187" s="368"/>
      <c r="HP187" s="368"/>
      <c r="HQ187" s="368"/>
      <c r="HR187" s="368"/>
      <c r="HS187" s="368"/>
      <c r="HT187" s="368"/>
      <c r="HU187" s="2036"/>
      <c r="HV187" s="2035"/>
      <c r="HW187" s="1091"/>
      <c r="HX187" s="368"/>
      <c r="HY187" s="368"/>
      <c r="HZ187" s="368"/>
      <c r="IA187" s="368"/>
      <c r="IB187" s="368"/>
      <c r="IC187" s="368"/>
      <c r="ID187" s="368"/>
      <c r="IE187" s="368"/>
      <c r="IF187" s="368"/>
      <c r="IG187" s="368"/>
      <c r="IH187" s="368"/>
      <c r="II187" s="368"/>
      <c r="IJ187" s="368"/>
      <c r="IK187" s="368"/>
      <c r="IL187" s="368"/>
      <c r="IM187" s="368"/>
      <c r="IN187" s="368"/>
      <c r="IO187" s="368"/>
      <c r="IP187" s="368"/>
      <c r="IQ187" s="368"/>
      <c r="IR187" s="2036"/>
      <c r="IS187" s="2035"/>
      <c r="IT187" s="1091"/>
    </row>
    <row r="188" spans="1:254" x14ac:dyDescent="0.2">
      <c r="A188" s="2027"/>
      <c r="B188" s="2030"/>
      <c r="C188" s="1206" t="s">
        <v>71</v>
      </c>
      <c r="D188" s="366">
        <v>1025014.1440553968</v>
      </c>
      <c r="E188" s="366">
        <v>12422.816000000001</v>
      </c>
      <c r="F188" s="366">
        <v>0</v>
      </c>
      <c r="G188" s="366">
        <v>0</v>
      </c>
      <c r="H188" s="366">
        <v>0</v>
      </c>
      <c r="I188" s="366">
        <v>0</v>
      </c>
      <c r="J188" s="366">
        <v>0</v>
      </c>
      <c r="K188" s="366">
        <v>0</v>
      </c>
      <c r="L188" s="366">
        <v>12422.816000000001</v>
      </c>
      <c r="M188" s="366">
        <v>0</v>
      </c>
      <c r="N188" s="366">
        <v>0</v>
      </c>
      <c r="O188" s="366">
        <v>0</v>
      </c>
      <c r="P188" s="366">
        <v>0</v>
      </c>
      <c r="Q188" s="366">
        <v>0</v>
      </c>
      <c r="R188" s="366">
        <v>14.4</v>
      </c>
      <c r="S188" s="366">
        <v>3450</v>
      </c>
      <c r="T188" s="366">
        <v>43180.004770000007</v>
      </c>
      <c r="U188" s="366">
        <v>1096504.1808253967</v>
      </c>
      <c r="V188" s="1207"/>
      <c r="W188" s="2035"/>
      <c r="Y188" s="368"/>
      <c r="Z188" s="368"/>
      <c r="AA188" s="368"/>
      <c r="AB188" s="368"/>
      <c r="AC188" s="368"/>
      <c r="AD188" s="368"/>
      <c r="AE188" s="368"/>
      <c r="AF188" s="368"/>
      <c r="AG188" s="368"/>
      <c r="AH188" s="368"/>
      <c r="AI188" s="368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2036"/>
      <c r="AT188" s="2035"/>
      <c r="AV188" s="368"/>
      <c r="AW188" s="368"/>
      <c r="AX188" s="368"/>
      <c r="AY188" s="368"/>
      <c r="AZ188" s="368"/>
      <c r="BA188" s="368"/>
      <c r="BB188" s="368"/>
      <c r="BC188" s="368"/>
      <c r="BD188" s="368"/>
      <c r="BE188" s="368"/>
      <c r="BF188" s="368"/>
      <c r="BG188" s="368"/>
      <c r="BH188" s="368"/>
      <c r="BI188" s="368"/>
      <c r="BJ188" s="368"/>
      <c r="BK188" s="368"/>
      <c r="BL188" s="368"/>
      <c r="BM188" s="368"/>
      <c r="BN188" s="368"/>
      <c r="BO188" s="368"/>
      <c r="BP188" s="2036"/>
      <c r="BQ188" s="2035"/>
      <c r="BS188" s="368"/>
      <c r="BT188" s="368"/>
      <c r="BU188" s="368"/>
      <c r="BV188" s="368"/>
      <c r="BW188" s="368"/>
      <c r="BX188" s="368"/>
      <c r="BY188" s="368"/>
      <c r="BZ188" s="368"/>
      <c r="CA188" s="368"/>
      <c r="CB188" s="368"/>
      <c r="CC188" s="368"/>
      <c r="CD188" s="368"/>
      <c r="CE188" s="368"/>
      <c r="CF188" s="368"/>
      <c r="CG188" s="368"/>
      <c r="CH188" s="368"/>
      <c r="CI188" s="368"/>
      <c r="CJ188" s="368"/>
      <c r="CK188" s="368"/>
      <c r="CL188" s="368"/>
      <c r="CM188" s="2036"/>
      <c r="CN188" s="2035"/>
      <c r="CP188" s="368"/>
      <c r="CQ188" s="368"/>
      <c r="CR188" s="368"/>
      <c r="CS188" s="368"/>
      <c r="CT188" s="368"/>
      <c r="CU188" s="368"/>
      <c r="CV188" s="368"/>
      <c r="CW188" s="368"/>
      <c r="CX188" s="368"/>
      <c r="CY188" s="368"/>
      <c r="CZ188" s="368"/>
      <c r="DA188" s="368"/>
      <c r="DB188" s="368"/>
      <c r="DC188" s="368"/>
      <c r="DD188" s="368"/>
      <c r="DE188" s="368"/>
      <c r="DF188" s="368"/>
      <c r="DG188" s="368"/>
      <c r="DH188" s="368"/>
      <c r="DI188" s="368"/>
      <c r="DJ188" s="2036"/>
      <c r="DK188" s="2035"/>
      <c r="DM188" s="368"/>
      <c r="DN188" s="368"/>
      <c r="DO188" s="368"/>
      <c r="DP188" s="368"/>
      <c r="DQ188" s="368"/>
      <c r="DR188" s="368"/>
      <c r="DS188" s="368"/>
      <c r="DT188" s="368"/>
      <c r="DU188" s="368"/>
      <c r="DV188" s="368"/>
      <c r="DW188" s="368"/>
      <c r="DX188" s="368"/>
      <c r="DY188" s="368"/>
      <c r="DZ188" s="368"/>
      <c r="EA188" s="368"/>
      <c r="EB188" s="368"/>
      <c r="EC188" s="368"/>
      <c r="ED188" s="368"/>
      <c r="EE188" s="368"/>
      <c r="EF188" s="368"/>
      <c r="EG188" s="2036"/>
      <c r="EH188" s="2035"/>
      <c r="EJ188" s="368"/>
      <c r="EK188" s="368"/>
      <c r="EL188" s="368"/>
      <c r="EM188" s="368"/>
      <c r="EN188" s="368"/>
      <c r="EO188" s="368"/>
      <c r="EP188" s="368"/>
      <c r="EQ188" s="368"/>
      <c r="ER188" s="368"/>
      <c r="ES188" s="368"/>
      <c r="ET188" s="368"/>
      <c r="EU188" s="368"/>
      <c r="EV188" s="368"/>
      <c r="EW188" s="368"/>
      <c r="EX188" s="368"/>
      <c r="EY188" s="368"/>
      <c r="EZ188" s="368"/>
      <c r="FA188" s="368"/>
      <c r="FB188" s="368"/>
      <c r="FC188" s="368"/>
      <c r="FD188" s="2036"/>
      <c r="FE188" s="2035"/>
      <c r="FG188" s="368"/>
      <c r="FH188" s="368"/>
      <c r="FI188" s="368"/>
      <c r="FJ188" s="368"/>
      <c r="FK188" s="368"/>
      <c r="FL188" s="368"/>
      <c r="FM188" s="368"/>
      <c r="FN188" s="368"/>
      <c r="FO188" s="368"/>
      <c r="FP188" s="368"/>
      <c r="FQ188" s="368"/>
      <c r="FR188" s="368"/>
      <c r="FS188" s="368"/>
      <c r="FT188" s="368"/>
      <c r="FU188" s="368"/>
      <c r="FV188" s="368"/>
      <c r="FW188" s="368"/>
      <c r="FX188" s="368"/>
      <c r="FY188" s="368"/>
      <c r="FZ188" s="368"/>
      <c r="GA188" s="2036"/>
      <c r="GB188" s="2035"/>
      <c r="GD188" s="368"/>
      <c r="GE188" s="368"/>
      <c r="GF188" s="368"/>
      <c r="GG188" s="368"/>
      <c r="GH188" s="368"/>
      <c r="GI188" s="368"/>
      <c r="GJ188" s="368"/>
      <c r="GK188" s="368"/>
      <c r="GL188" s="368"/>
      <c r="GM188" s="368"/>
      <c r="GN188" s="368"/>
      <c r="GO188" s="368"/>
      <c r="GP188" s="368"/>
      <c r="GQ188" s="368"/>
      <c r="GR188" s="368"/>
      <c r="GS188" s="368"/>
      <c r="GT188" s="368"/>
      <c r="GU188" s="368"/>
      <c r="GV188" s="368"/>
      <c r="GW188" s="368"/>
      <c r="GX188" s="2036"/>
      <c r="GY188" s="2035"/>
      <c r="HA188" s="368"/>
      <c r="HB188" s="368"/>
      <c r="HC188" s="368"/>
      <c r="HD188" s="368"/>
      <c r="HE188" s="368"/>
      <c r="HF188" s="368"/>
      <c r="HG188" s="368"/>
      <c r="HH188" s="368"/>
      <c r="HI188" s="368"/>
      <c r="HJ188" s="368"/>
      <c r="HK188" s="368"/>
      <c r="HL188" s="368"/>
      <c r="HM188" s="368"/>
      <c r="HN188" s="368"/>
      <c r="HO188" s="368"/>
      <c r="HP188" s="368"/>
      <c r="HQ188" s="368"/>
      <c r="HR188" s="368"/>
      <c r="HS188" s="368"/>
      <c r="HT188" s="368"/>
      <c r="HU188" s="2036"/>
      <c r="HV188" s="2035"/>
      <c r="HX188" s="368"/>
      <c r="HY188" s="368"/>
      <c r="HZ188" s="368"/>
      <c r="IA188" s="368"/>
      <c r="IB188" s="368"/>
      <c r="IC188" s="368"/>
      <c r="ID188" s="368"/>
      <c r="IE188" s="368"/>
      <c r="IF188" s="368"/>
      <c r="IG188" s="368"/>
      <c r="IH188" s="368"/>
      <c r="II188" s="368"/>
      <c r="IJ188" s="368"/>
      <c r="IK188" s="368"/>
      <c r="IL188" s="368"/>
      <c r="IM188" s="368"/>
      <c r="IN188" s="368"/>
      <c r="IO188" s="368"/>
      <c r="IP188" s="368"/>
      <c r="IQ188" s="368"/>
      <c r="IR188" s="2036"/>
      <c r="IS188" s="2035"/>
    </row>
    <row r="189" spans="1:254" x14ac:dyDescent="0.2">
      <c r="A189" s="2027"/>
      <c r="B189" s="2030"/>
      <c r="C189" s="1206" t="s">
        <v>72</v>
      </c>
      <c r="D189" s="366">
        <v>475633.10393317469</v>
      </c>
      <c r="E189" s="366">
        <v>871.08500000000004</v>
      </c>
      <c r="F189" s="366">
        <v>0</v>
      </c>
      <c r="G189" s="366">
        <v>0</v>
      </c>
      <c r="H189" s="366">
        <v>0</v>
      </c>
      <c r="I189" s="366">
        <v>0</v>
      </c>
      <c r="J189" s="366">
        <v>0</v>
      </c>
      <c r="K189" s="366">
        <v>0</v>
      </c>
      <c r="L189" s="366">
        <v>871.08500000000004</v>
      </c>
      <c r="M189" s="366">
        <v>0</v>
      </c>
      <c r="N189" s="366">
        <v>0</v>
      </c>
      <c r="O189" s="366">
        <v>0</v>
      </c>
      <c r="P189" s="366">
        <v>0</v>
      </c>
      <c r="Q189" s="366">
        <v>0</v>
      </c>
      <c r="R189" s="366">
        <v>0</v>
      </c>
      <c r="S189" s="366">
        <v>1125</v>
      </c>
      <c r="T189" s="366">
        <v>24590.000519999998</v>
      </c>
      <c r="U189" s="366">
        <v>503090.27445317473</v>
      </c>
      <c r="V189" s="1207"/>
      <c r="W189" s="2035"/>
      <c r="Y189" s="368"/>
      <c r="Z189" s="368"/>
      <c r="AA189" s="368"/>
      <c r="AB189" s="368"/>
      <c r="AC189" s="368"/>
      <c r="AD189" s="368"/>
      <c r="AE189" s="368"/>
      <c r="AF189" s="368"/>
      <c r="AG189" s="368"/>
      <c r="AH189" s="368"/>
      <c r="AI189" s="368"/>
      <c r="AJ189" s="368"/>
      <c r="AK189" s="368"/>
      <c r="AL189" s="368"/>
      <c r="AM189" s="368"/>
      <c r="AN189" s="368"/>
      <c r="AO189" s="368"/>
      <c r="AP189" s="368"/>
      <c r="AQ189" s="368"/>
      <c r="AR189" s="368"/>
      <c r="AS189" s="2036"/>
      <c r="AT189" s="2035"/>
      <c r="AV189" s="368"/>
      <c r="AW189" s="368"/>
      <c r="AX189" s="368"/>
      <c r="AY189" s="368"/>
      <c r="AZ189" s="368"/>
      <c r="BA189" s="368"/>
      <c r="BB189" s="368"/>
      <c r="BC189" s="368"/>
      <c r="BD189" s="368"/>
      <c r="BE189" s="368"/>
      <c r="BF189" s="368"/>
      <c r="BG189" s="368"/>
      <c r="BH189" s="368"/>
      <c r="BI189" s="368"/>
      <c r="BJ189" s="368"/>
      <c r="BK189" s="368"/>
      <c r="BL189" s="368"/>
      <c r="BM189" s="368"/>
      <c r="BN189" s="368"/>
      <c r="BO189" s="368"/>
      <c r="BP189" s="2036"/>
      <c r="BQ189" s="2035"/>
      <c r="BS189" s="368"/>
      <c r="BT189" s="368"/>
      <c r="BU189" s="368"/>
      <c r="BV189" s="368"/>
      <c r="BW189" s="368"/>
      <c r="BX189" s="368"/>
      <c r="BY189" s="368"/>
      <c r="BZ189" s="368"/>
      <c r="CA189" s="368"/>
      <c r="CB189" s="368"/>
      <c r="CC189" s="368"/>
      <c r="CD189" s="368"/>
      <c r="CE189" s="368"/>
      <c r="CF189" s="368"/>
      <c r="CG189" s="368"/>
      <c r="CH189" s="368"/>
      <c r="CI189" s="368"/>
      <c r="CJ189" s="368"/>
      <c r="CK189" s="368"/>
      <c r="CL189" s="368"/>
      <c r="CM189" s="2036"/>
      <c r="CN189" s="2035"/>
      <c r="CP189" s="368"/>
      <c r="CQ189" s="368"/>
      <c r="CR189" s="368"/>
      <c r="CS189" s="368"/>
      <c r="CT189" s="368"/>
      <c r="CU189" s="368"/>
      <c r="CV189" s="368"/>
      <c r="CW189" s="368"/>
      <c r="CX189" s="368"/>
      <c r="CY189" s="368"/>
      <c r="CZ189" s="368"/>
      <c r="DA189" s="368"/>
      <c r="DB189" s="368"/>
      <c r="DC189" s="368"/>
      <c r="DD189" s="368"/>
      <c r="DE189" s="368"/>
      <c r="DF189" s="368"/>
      <c r="DG189" s="368"/>
      <c r="DH189" s="368"/>
      <c r="DI189" s="368"/>
      <c r="DJ189" s="2036"/>
      <c r="DK189" s="2035"/>
      <c r="DM189" s="368"/>
      <c r="DN189" s="368"/>
      <c r="DO189" s="368"/>
      <c r="DP189" s="368"/>
      <c r="DQ189" s="368"/>
      <c r="DR189" s="368"/>
      <c r="DS189" s="368"/>
      <c r="DT189" s="368"/>
      <c r="DU189" s="368"/>
      <c r="DV189" s="368"/>
      <c r="DW189" s="368"/>
      <c r="DX189" s="368"/>
      <c r="DY189" s="368"/>
      <c r="DZ189" s="368"/>
      <c r="EA189" s="368"/>
      <c r="EB189" s="368"/>
      <c r="EC189" s="368"/>
      <c r="ED189" s="368"/>
      <c r="EE189" s="368"/>
      <c r="EF189" s="368"/>
      <c r="EG189" s="2036"/>
      <c r="EH189" s="2035"/>
      <c r="EJ189" s="368"/>
      <c r="EK189" s="368"/>
      <c r="EL189" s="368"/>
      <c r="EM189" s="368"/>
      <c r="EN189" s="368"/>
      <c r="EO189" s="368"/>
      <c r="EP189" s="368"/>
      <c r="EQ189" s="368"/>
      <c r="ER189" s="368"/>
      <c r="ES189" s="368"/>
      <c r="ET189" s="368"/>
      <c r="EU189" s="368"/>
      <c r="EV189" s="368"/>
      <c r="EW189" s="368"/>
      <c r="EX189" s="368"/>
      <c r="EY189" s="368"/>
      <c r="EZ189" s="368"/>
      <c r="FA189" s="368"/>
      <c r="FB189" s="368"/>
      <c r="FC189" s="368"/>
      <c r="FD189" s="2036"/>
      <c r="FE189" s="2035"/>
      <c r="FG189" s="368"/>
      <c r="FH189" s="368"/>
      <c r="FI189" s="368"/>
      <c r="FJ189" s="368"/>
      <c r="FK189" s="368"/>
      <c r="FL189" s="368"/>
      <c r="FM189" s="368"/>
      <c r="FN189" s="368"/>
      <c r="FO189" s="368"/>
      <c r="FP189" s="368"/>
      <c r="FQ189" s="368"/>
      <c r="FR189" s="368"/>
      <c r="FS189" s="368"/>
      <c r="FT189" s="368"/>
      <c r="FU189" s="368"/>
      <c r="FV189" s="368"/>
      <c r="FW189" s="368"/>
      <c r="FX189" s="368"/>
      <c r="FY189" s="368"/>
      <c r="FZ189" s="368"/>
      <c r="GA189" s="2036"/>
      <c r="GB189" s="2035"/>
      <c r="GD189" s="368"/>
      <c r="GE189" s="368"/>
      <c r="GF189" s="368"/>
      <c r="GG189" s="368"/>
      <c r="GH189" s="368"/>
      <c r="GI189" s="368"/>
      <c r="GJ189" s="368"/>
      <c r="GK189" s="368"/>
      <c r="GL189" s="368"/>
      <c r="GM189" s="368"/>
      <c r="GN189" s="368"/>
      <c r="GO189" s="368"/>
      <c r="GP189" s="368"/>
      <c r="GQ189" s="368"/>
      <c r="GR189" s="368"/>
      <c r="GS189" s="368"/>
      <c r="GT189" s="368"/>
      <c r="GU189" s="368"/>
      <c r="GV189" s="368"/>
      <c r="GW189" s="368"/>
      <c r="GX189" s="2036"/>
      <c r="GY189" s="2035"/>
      <c r="HA189" s="368"/>
      <c r="HB189" s="368"/>
      <c r="HC189" s="368"/>
      <c r="HD189" s="368"/>
      <c r="HE189" s="368"/>
      <c r="HF189" s="368"/>
      <c r="HG189" s="368"/>
      <c r="HH189" s="368"/>
      <c r="HI189" s="368"/>
      <c r="HJ189" s="368"/>
      <c r="HK189" s="368"/>
      <c r="HL189" s="368"/>
      <c r="HM189" s="368"/>
      <c r="HN189" s="368"/>
      <c r="HO189" s="368"/>
      <c r="HP189" s="368"/>
      <c r="HQ189" s="368"/>
      <c r="HR189" s="368"/>
      <c r="HS189" s="368"/>
      <c r="HT189" s="368"/>
      <c r="HU189" s="2036"/>
      <c r="HV189" s="2035"/>
      <c r="HX189" s="368"/>
      <c r="HY189" s="368"/>
      <c r="HZ189" s="368"/>
      <c r="IA189" s="368"/>
      <c r="IB189" s="368"/>
      <c r="IC189" s="368"/>
      <c r="ID189" s="368"/>
      <c r="IE189" s="368"/>
      <c r="IF189" s="368"/>
      <c r="IG189" s="368"/>
      <c r="IH189" s="368"/>
      <c r="II189" s="368"/>
      <c r="IJ189" s="368"/>
      <c r="IK189" s="368"/>
      <c r="IL189" s="368"/>
      <c r="IM189" s="368"/>
      <c r="IN189" s="368"/>
      <c r="IO189" s="368"/>
      <c r="IP189" s="368"/>
      <c r="IQ189" s="368"/>
      <c r="IR189" s="2036"/>
      <c r="IS189" s="2035"/>
    </row>
    <row r="190" spans="1:254" ht="14.25" thickBot="1" x14ac:dyDescent="0.25">
      <c r="A190" s="2028"/>
      <c r="B190" s="2033"/>
      <c r="C190" s="1818" t="s">
        <v>3991</v>
      </c>
      <c r="D190" s="710">
        <v>4794747.7958066678</v>
      </c>
      <c r="E190" s="710">
        <v>136431.53999999998</v>
      </c>
      <c r="F190" s="710">
        <v>0</v>
      </c>
      <c r="G190" s="710">
        <v>0</v>
      </c>
      <c r="H190" s="710">
        <v>0</v>
      </c>
      <c r="I190" s="710">
        <v>0</v>
      </c>
      <c r="J190" s="710">
        <v>0</v>
      </c>
      <c r="K190" s="710">
        <v>0</v>
      </c>
      <c r="L190" s="710">
        <v>136431.53999999998</v>
      </c>
      <c r="M190" s="710">
        <v>0</v>
      </c>
      <c r="N190" s="710">
        <v>0</v>
      </c>
      <c r="O190" s="710">
        <v>0</v>
      </c>
      <c r="P190" s="710">
        <v>0</v>
      </c>
      <c r="Q190" s="710">
        <v>0</v>
      </c>
      <c r="R190" s="710">
        <v>147.6</v>
      </c>
      <c r="S190" s="710">
        <v>22440</v>
      </c>
      <c r="T190" s="710">
        <v>178720.04564</v>
      </c>
      <c r="U190" s="710">
        <v>5268918.5214466676</v>
      </c>
      <c r="V190" s="788"/>
      <c r="W190" s="2035"/>
      <c r="X190" s="785"/>
      <c r="Y190" s="712"/>
      <c r="Z190" s="712"/>
      <c r="AA190" s="712"/>
      <c r="AB190" s="712"/>
      <c r="AC190" s="712"/>
      <c r="AD190" s="712"/>
      <c r="AE190" s="712"/>
      <c r="AF190" s="712"/>
      <c r="AG190" s="712"/>
      <c r="AH190" s="712"/>
      <c r="AI190" s="712"/>
      <c r="AJ190" s="712"/>
      <c r="AK190" s="712"/>
      <c r="AL190" s="712"/>
      <c r="AM190" s="712"/>
      <c r="AN190" s="712"/>
      <c r="AO190" s="712"/>
      <c r="AP190" s="712"/>
      <c r="AQ190" s="712"/>
      <c r="AR190" s="712"/>
      <c r="AS190" s="2036"/>
      <c r="AT190" s="2035"/>
      <c r="AU190" s="785"/>
      <c r="AV190" s="712"/>
      <c r="AW190" s="712"/>
      <c r="AX190" s="712"/>
      <c r="AY190" s="712"/>
      <c r="AZ190" s="712"/>
      <c r="BA190" s="712"/>
      <c r="BB190" s="712"/>
      <c r="BC190" s="712"/>
      <c r="BD190" s="712"/>
      <c r="BE190" s="712"/>
      <c r="BF190" s="712"/>
      <c r="BG190" s="712"/>
      <c r="BH190" s="712"/>
      <c r="BI190" s="712"/>
      <c r="BJ190" s="712"/>
      <c r="BK190" s="712"/>
      <c r="BL190" s="712"/>
      <c r="BM190" s="712"/>
      <c r="BN190" s="712"/>
      <c r="BO190" s="712"/>
      <c r="BP190" s="2036"/>
      <c r="BQ190" s="2035"/>
      <c r="BR190" s="785"/>
      <c r="BS190" s="712"/>
      <c r="BT190" s="712"/>
      <c r="BU190" s="712"/>
      <c r="BV190" s="712"/>
      <c r="BW190" s="712"/>
      <c r="BX190" s="712"/>
      <c r="BY190" s="712"/>
      <c r="BZ190" s="712"/>
      <c r="CA190" s="712"/>
      <c r="CB190" s="712"/>
      <c r="CC190" s="712"/>
      <c r="CD190" s="712"/>
      <c r="CE190" s="712"/>
      <c r="CF190" s="712"/>
      <c r="CG190" s="712"/>
      <c r="CH190" s="712"/>
      <c r="CI190" s="712"/>
      <c r="CJ190" s="712"/>
      <c r="CK190" s="712"/>
      <c r="CL190" s="712"/>
      <c r="CM190" s="2036"/>
      <c r="CN190" s="2035"/>
      <c r="CO190" s="785"/>
      <c r="CP190" s="712"/>
      <c r="CQ190" s="712"/>
      <c r="CR190" s="712"/>
      <c r="CS190" s="712"/>
      <c r="CT190" s="712"/>
      <c r="CU190" s="712"/>
      <c r="CV190" s="712"/>
      <c r="CW190" s="712"/>
      <c r="CX190" s="712"/>
      <c r="CY190" s="712"/>
      <c r="CZ190" s="712"/>
      <c r="DA190" s="712"/>
      <c r="DB190" s="712"/>
      <c r="DC190" s="712"/>
      <c r="DD190" s="712"/>
      <c r="DE190" s="712"/>
      <c r="DF190" s="712"/>
      <c r="DG190" s="712"/>
      <c r="DH190" s="712"/>
      <c r="DI190" s="712"/>
      <c r="DJ190" s="2036"/>
      <c r="DK190" s="2035"/>
      <c r="DL190" s="785"/>
      <c r="DM190" s="712"/>
      <c r="DN190" s="712"/>
      <c r="DO190" s="712"/>
      <c r="DP190" s="712"/>
      <c r="DQ190" s="712"/>
      <c r="DR190" s="712"/>
      <c r="DS190" s="712"/>
      <c r="DT190" s="712"/>
      <c r="DU190" s="712"/>
      <c r="DV190" s="712"/>
      <c r="DW190" s="712"/>
      <c r="DX190" s="712"/>
      <c r="DY190" s="712"/>
      <c r="DZ190" s="712"/>
      <c r="EA190" s="712"/>
      <c r="EB190" s="712"/>
      <c r="EC190" s="712"/>
      <c r="ED190" s="712"/>
      <c r="EE190" s="712"/>
      <c r="EF190" s="712"/>
      <c r="EG190" s="2036"/>
      <c r="EH190" s="2035"/>
      <c r="EI190" s="785"/>
      <c r="EJ190" s="712"/>
      <c r="EK190" s="712"/>
      <c r="EL190" s="712"/>
      <c r="EM190" s="712"/>
      <c r="EN190" s="712"/>
      <c r="EO190" s="712"/>
      <c r="EP190" s="712"/>
      <c r="EQ190" s="712"/>
      <c r="ER190" s="712"/>
      <c r="ES190" s="712"/>
      <c r="ET190" s="712"/>
      <c r="EU190" s="712"/>
      <c r="EV190" s="712"/>
      <c r="EW190" s="712"/>
      <c r="EX190" s="712"/>
      <c r="EY190" s="712"/>
      <c r="EZ190" s="712"/>
      <c r="FA190" s="712"/>
      <c r="FB190" s="712"/>
      <c r="FC190" s="712"/>
      <c r="FD190" s="2036"/>
      <c r="FE190" s="2035"/>
      <c r="FF190" s="785"/>
      <c r="FG190" s="712"/>
      <c r="FH190" s="712"/>
      <c r="FI190" s="712"/>
      <c r="FJ190" s="712"/>
      <c r="FK190" s="712"/>
      <c r="FL190" s="712"/>
      <c r="FM190" s="712"/>
      <c r="FN190" s="712"/>
      <c r="FO190" s="712"/>
      <c r="FP190" s="712"/>
      <c r="FQ190" s="712"/>
      <c r="FR190" s="712"/>
      <c r="FS190" s="712"/>
      <c r="FT190" s="712"/>
      <c r="FU190" s="712"/>
      <c r="FV190" s="712"/>
      <c r="FW190" s="712"/>
      <c r="FX190" s="712"/>
      <c r="FY190" s="712"/>
      <c r="FZ190" s="712"/>
      <c r="GA190" s="2036"/>
      <c r="GB190" s="2035"/>
      <c r="GC190" s="785"/>
      <c r="GD190" s="712"/>
      <c r="GE190" s="712"/>
      <c r="GF190" s="712"/>
      <c r="GG190" s="712"/>
      <c r="GH190" s="712"/>
      <c r="GI190" s="712"/>
      <c r="GJ190" s="712"/>
      <c r="GK190" s="712"/>
      <c r="GL190" s="712"/>
      <c r="GM190" s="712"/>
      <c r="GN190" s="712"/>
      <c r="GO190" s="712"/>
      <c r="GP190" s="712"/>
      <c r="GQ190" s="712"/>
      <c r="GR190" s="712"/>
      <c r="GS190" s="712"/>
      <c r="GT190" s="712"/>
      <c r="GU190" s="712"/>
      <c r="GV190" s="712"/>
      <c r="GW190" s="712"/>
      <c r="GX190" s="2036"/>
      <c r="GY190" s="2035"/>
      <c r="GZ190" s="785"/>
      <c r="HA190" s="712"/>
      <c r="HB190" s="712"/>
      <c r="HC190" s="712"/>
      <c r="HD190" s="712"/>
      <c r="HE190" s="712"/>
      <c r="HF190" s="712"/>
      <c r="HG190" s="712"/>
      <c r="HH190" s="712"/>
      <c r="HI190" s="712"/>
      <c r="HJ190" s="712"/>
      <c r="HK190" s="712"/>
      <c r="HL190" s="712"/>
      <c r="HM190" s="712"/>
      <c r="HN190" s="712"/>
      <c r="HO190" s="712"/>
      <c r="HP190" s="712"/>
      <c r="HQ190" s="712"/>
      <c r="HR190" s="712"/>
      <c r="HS190" s="712"/>
      <c r="HT190" s="712"/>
      <c r="HU190" s="2036"/>
      <c r="HV190" s="2035"/>
      <c r="HW190" s="785"/>
      <c r="HX190" s="712"/>
      <c r="HY190" s="712"/>
      <c r="HZ190" s="712"/>
      <c r="IA190" s="712"/>
      <c r="IB190" s="712"/>
      <c r="IC190" s="712"/>
      <c r="ID190" s="712"/>
      <c r="IE190" s="712"/>
      <c r="IF190" s="712"/>
      <c r="IG190" s="712"/>
      <c r="IH190" s="712"/>
      <c r="II190" s="712"/>
      <c r="IJ190" s="712"/>
      <c r="IK190" s="712"/>
      <c r="IL190" s="712"/>
      <c r="IM190" s="712"/>
      <c r="IN190" s="712"/>
      <c r="IO190" s="712"/>
      <c r="IP190" s="712"/>
      <c r="IQ190" s="712"/>
      <c r="IR190" s="2036"/>
      <c r="IS190" s="2035"/>
      <c r="IT190" s="785"/>
    </row>
    <row r="191" spans="1:254" ht="12.75" customHeight="1" x14ac:dyDescent="0.2">
      <c r="A191" s="2026" t="s">
        <v>1887</v>
      </c>
      <c r="B191" s="2029" t="s">
        <v>3771</v>
      </c>
      <c r="C191" s="1815" t="s">
        <v>3986</v>
      </c>
      <c r="D191" s="362">
        <v>1765490.8312380218</v>
      </c>
      <c r="E191" s="362">
        <v>180165.48632500001</v>
      </c>
      <c r="F191" s="362">
        <v>0</v>
      </c>
      <c r="G191" s="362">
        <v>1159.62454</v>
      </c>
      <c r="H191" s="362">
        <v>0</v>
      </c>
      <c r="I191" s="362">
        <v>175</v>
      </c>
      <c r="J191" s="362">
        <v>0</v>
      </c>
      <c r="K191" s="362">
        <v>0</v>
      </c>
      <c r="L191" s="362">
        <v>489092.4436</v>
      </c>
      <c r="M191" s="362">
        <v>519980.37048000004</v>
      </c>
      <c r="N191" s="362">
        <v>0</v>
      </c>
      <c r="O191" s="362">
        <v>0</v>
      </c>
      <c r="P191" s="362">
        <v>0</v>
      </c>
      <c r="Q191" s="362">
        <v>0</v>
      </c>
      <c r="R191" s="362">
        <v>15.5</v>
      </c>
      <c r="S191" s="362">
        <v>0</v>
      </c>
      <c r="T191" s="362">
        <v>0</v>
      </c>
      <c r="U191" s="362">
        <v>2956079.2561830217</v>
      </c>
      <c r="V191" s="1207"/>
      <c r="W191" s="2034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2036"/>
      <c r="AT191" s="2034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2036"/>
      <c r="BQ191" s="2034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  <c r="CF191" s="368"/>
      <c r="CG191" s="368"/>
      <c r="CH191" s="368"/>
      <c r="CI191" s="368"/>
      <c r="CJ191" s="368"/>
      <c r="CK191" s="368"/>
      <c r="CL191" s="368"/>
      <c r="CM191" s="2036"/>
      <c r="CN191" s="2034"/>
      <c r="CP191" s="368"/>
      <c r="CQ191" s="368"/>
      <c r="CR191" s="368"/>
      <c r="CS191" s="368"/>
      <c r="CT191" s="368"/>
      <c r="CU191" s="368"/>
      <c r="CV191" s="368"/>
      <c r="CW191" s="368"/>
      <c r="CX191" s="368"/>
      <c r="CY191" s="368"/>
      <c r="CZ191" s="368"/>
      <c r="DA191" s="368"/>
      <c r="DB191" s="368"/>
      <c r="DC191" s="368"/>
      <c r="DD191" s="368"/>
      <c r="DE191" s="368"/>
      <c r="DF191" s="368"/>
      <c r="DG191" s="368"/>
      <c r="DH191" s="368"/>
      <c r="DI191" s="368"/>
      <c r="DJ191" s="2036"/>
      <c r="DK191" s="2034"/>
      <c r="DM191" s="368"/>
      <c r="DN191" s="368"/>
      <c r="DO191" s="368"/>
      <c r="DP191" s="368"/>
      <c r="DQ191" s="368"/>
      <c r="DR191" s="368"/>
      <c r="DS191" s="368"/>
      <c r="DT191" s="368"/>
      <c r="DU191" s="368"/>
      <c r="DV191" s="368"/>
      <c r="DW191" s="368"/>
      <c r="DX191" s="368"/>
      <c r="DY191" s="368"/>
      <c r="DZ191" s="368"/>
      <c r="EA191" s="368"/>
      <c r="EB191" s="368"/>
      <c r="EC191" s="368"/>
      <c r="ED191" s="368"/>
      <c r="EE191" s="368"/>
      <c r="EF191" s="368"/>
      <c r="EG191" s="2036"/>
      <c r="EH191" s="2034"/>
      <c r="EJ191" s="368"/>
      <c r="EK191" s="368"/>
      <c r="EL191" s="368"/>
      <c r="EM191" s="368"/>
      <c r="EN191" s="368"/>
      <c r="EO191" s="368"/>
      <c r="EP191" s="368"/>
      <c r="EQ191" s="368"/>
      <c r="ER191" s="368"/>
      <c r="ES191" s="368"/>
      <c r="ET191" s="368"/>
      <c r="EU191" s="368"/>
      <c r="EV191" s="368"/>
      <c r="EW191" s="368"/>
      <c r="EX191" s="368"/>
      <c r="EY191" s="368"/>
      <c r="EZ191" s="368"/>
      <c r="FA191" s="368"/>
      <c r="FB191" s="368"/>
      <c r="FC191" s="368"/>
      <c r="FD191" s="2036"/>
      <c r="FE191" s="2034"/>
      <c r="FG191" s="368"/>
      <c r="FH191" s="368"/>
      <c r="FI191" s="368"/>
      <c r="FJ191" s="368"/>
      <c r="FK191" s="368"/>
      <c r="FL191" s="368"/>
      <c r="FM191" s="368"/>
      <c r="FN191" s="368"/>
      <c r="FO191" s="368"/>
      <c r="FP191" s="368"/>
      <c r="FQ191" s="368"/>
      <c r="FR191" s="368"/>
      <c r="FS191" s="368"/>
      <c r="FT191" s="368"/>
      <c r="FU191" s="368"/>
      <c r="FV191" s="368"/>
      <c r="FW191" s="368"/>
      <c r="FX191" s="368"/>
      <c r="FY191" s="368"/>
      <c r="FZ191" s="368"/>
      <c r="GA191" s="2036"/>
      <c r="GB191" s="2034"/>
      <c r="GD191" s="368"/>
      <c r="GE191" s="368"/>
      <c r="GF191" s="368"/>
      <c r="GG191" s="368"/>
      <c r="GH191" s="368"/>
      <c r="GI191" s="368"/>
      <c r="GJ191" s="368"/>
      <c r="GK191" s="368"/>
      <c r="GL191" s="368"/>
      <c r="GM191" s="368"/>
      <c r="GN191" s="368"/>
      <c r="GO191" s="368"/>
      <c r="GP191" s="368"/>
      <c r="GQ191" s="368"/>
      <c r="GR191" s="368"/>
      <c r="GS191" s="368"/>
      <c r="GT191" s="368"/>
      <c r="GU191" s="368"/>
      <c r="GV191" s="368"/>
      <c r="GW191" s="368"/>
      <c r="GX191" s="2036"/>
      <c r="GY191" s="2034"/>
      <c r="HA191" s="368"/>
      <c r="HB191" s="368"/>
      <c r="HC191" s="368"/>
      <c r="HD191" s="368"/>
      <c r="HE191" s="368"/>
      <c r="HF191" s="368"/>
      <c r="HG191" s="368"/>
      <c r="HH191" s="368"/>
      <c r="HI191" s="368"/>
      <c r="HJ191" s="368"/>
      <c r="HK191" s="368"/>
      <c r="HL191" s="368"/>
      <c r="HM191" s="368"/>
      <c r="HN191" s="368"/>
      <c r="HO191" s="368"/>
      <c r="HP191" s="368"/>
      <c r="HQ191" s="368"/>
      <c r="HR191" s="368"/>
      <c r="HS191" s="368"/>
      <c r="HT191" s="368"/>
      <c r="HU191" s="2036"/>
      <c r="HV191" s="2034"/>
      <c r="HX191" s="368"/>
      <c r="HY191" s="368"/>
      <c r="HZ191" s="368"/>
      <c r="IA191" s="368"/>
      <c r="IB191" s="368"/>
      <c r="IC191" s="368"/>
      <c r="ID191" s="368"/>
      <c r="IE191" s="368"/>
      <c r="IF191" s="368"/>
      <c r="IG191" s="368"/>
      <c r="IH191" s="368"/>
      <c r="II191" s="368"/>
      <c r="IJ191" s="368"/>
      <c r="IK191" s="368"/>
      <c r="IL191" s="368"/>
      <c r="IM191" s="368"/>
      <c r="IN191" s="368"/>
      <c r="IO191" s="368"/>
      <c r="IP191" s="368"/>
      <c r="IQ191" s="368"/>
      <c r="IR191" s="2036"/>
      <c r="IS191" s="2034"/>
    </row>
    <row r="192" spans="1:254" x14ac:dyDescent="0.2">
      <c r="A192" s="2027"/>
      <c r="B192" s="2030"/>
      <c r="C192" s="1206" t="s">
        <v>3987</v>
      </c>
      <c r="D192" s="366">
        <v>13308871.98103</v>
      </c>
      <c r="E192" s="366">
        <v>240007.05747959999</v>
      </c>
      <c r="F192" s="366">
        <v>0</v>
      </c>
      <c r="G192" s="366">
        <v>1376.6112892120002</v>
      </c>
      <c r="H192" s="366">
        <v>0</v>
      </c>
      <c r="I192" s="366">
        <v>365</v>
      </c>
      <c r="J192" s="366">
        <v>0</v>
      </c>
      <c r="K192" s="366">
        <v>0</v>
      </c>
      <c r="L192" s="366">
        <v>763712.91532000003</v>
      </c>
      <c r="M192" s="366">
        <v>812432.04440000013</v>
      </c>
      <c r="N192" s="366">
        <v>0</v>
      </c>
      <c r="O192" s="366">
        <v>0</v>
      </c>
      <c r="P192" s="366">
        <v>0</v>
      </c>
      <c r="Q192" s="366">
        <v>0</v>
      </c>
      <c r="R192" s="366">
        <v>25</v>
      </c>
      <c r="S192" s="366">
        <v>0</v>
      </c>
      <c r="T192" s="366">
        <v>0</v>
      </c>
      <c r="U192" s="366">
        <v>15126790.609518813</v>
      </c>
      <c r="V192" s="1207"/>
      <c r="W192" s="2035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2036"/>
      <c r="AT192" s="2035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2036"/>
      <c r="BQ192" s="2035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  <c r="CF192" s="368"/>
      <c r="CG192" s="368"/>
      <c r="CH192" s="368"/>
      <c r="CI192" s="368"/>
      <c r="CJ192" s="368"/>
      <c r="CK192" s="368"/>
      <c r="CL192" s="368"/>
      <c r="CM192" s="2036"/>
      <c r="CN192" s="2035"/>
      <c r="CP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  <c r="DC192" s="368"/>
      <c r="DD192" s="368"/>
      <c r="DE192" s="368"/>
      <c r="DF192" s="368"/>
      <c r="DG192" s="368"/>
      <c r="DH192" s="368"/>
      <c r="DI192" s="368"/>
      <c r="DJ192" s="2036"/>
      <c r="DK192" s="2035"/>
      <c r="DM192" s="368"/>
      <c r="DN192" s="368"/>
      <c r="DO192" s="368"/>
      <c r="DP192" s="368"/>
      <c r="DQ192" s="368"/>
      <c r="DR192" s="368"/>
      <c r="DS192" s="368"/>
      <c r="DT192" s="368"/>
      <c r="DU192" s="368"/>
      <c r="DV192" s="368"/>
      <c r="DW192" s="368"/>
      <c r="DX192" s="368"/>
      <c r="DY192" s="368"/>
      <c r="DZ192" s="368"/>
      <c r="EA192" s="368"/>
      <c r="EB192" s="368"/>
      <c r="EC192" s="368"/>
      <c r="ED192" s="368"/>
      <c r="EE192" s="368"/>
      <c r="EF192" s="368"/>
      <c r="EG192" s="2036"/>
      <c r="EH192" s="2035"/>
      <c r="EJ192" s="368"/>
      <c r="EK192" s="368"/>
      <c r="EL192" s="368"/>
      <c r="EM192" s="368"/>
      <c r="EN192" s="368"/>
      <c r="EO192" s="368"/>
      <c r="EP192" s="368"/>
      <c r="EQ192" s="368"/>
      <c r="ER192" s="368"/>
      <c r="ES192" s="368"/>
      <c r="ET192" s="368"/>
      <c r="EU192" s="368"/>
      <c r="EV192" s="368"/>
      <c r="EW192" s="368"/>
      <c r="EX192" s="368"/>
      <c r="EY192" s="368"/>
      <c r="EZ192" s="368"/>
      <c r="FA192" s="368"/>
      <c r="FB192" s="368"/>
      <c r="FC192" s="368"/>
      <c r="FD192" s="2036"/>
      <c r="FE192" s="2035"/>
      <c r="FG192" s="368"/>
      <c r="FH192" s="368"/>
      <c r="FI192" s="368"/>
      <c r="FJ192" s="368"/>
      <c r="FK192" s="368"/>
      <c r="FL192" s="368"/>
      <c r="FM192" s="368"/>
      <c r="FN192" s="368"/>
      <c r="FO192" s="368"/>
      <c r="FP192" s="368"/>
      <c r="FQ192" s="368"/>
      <c r="FR192" s="368"/>
      <c r="FS192" s="368"/>
      <c r="FT192" s="368"/>
      <c r="FU192" s="368"/>
      <c r="FV192" s="368"/>
      <c r="FW192" s="368"/>
      <c r="FX192" s="368"/>
      <c r="FY192" s="368"/>
      <c r="FZ192" s="368"/>
      <c r="GA192" s="2036"/>
      <c r="GB192" s="2035"/>
      <c r="GD192" s="368"/>
      <c r="GE192" s="368"/>
      <c r="GF192" s="368"/>
      <c r="GG192" s="368"/>
      <c r="GH192" s="368"/>
      <c r="GI192" s="368"/>
      <c r="GJ192" s="368"/>
      <c r="GK192" s="368"/>
      <c r="GL192" s="368"/>
      <c r="GM192" s="368"/>
      <c r="GN192" s="368"/>
      <c r="GO192" s="368"/>
      <c r="GP192" s="368"/>
      <c r="GQ192" s="368"/>
      <c r="GR192" s="368"/>
      <c r="GS192" s="368"/>
      <c r="GT192" s="368"/>
      <c r="GU192" s="368"/>
      <c r="GV192" s="368"/>
      <c r="GW192" s="368"/>
      <c r="GX192" s="2036"/>
      <c r="GY192" s="2035"/>
      <c r="HA192" s="368"/>
      <c r="HB192" s="368"/>
      <c r="HC192" s="368"/>
      <c r="HD192" s="368"/>
      <c r="HE192" s="368"/>
      <c r="HF192" s="368"/>
      <c r="HG192" s="368"/>
      <c r="HH192" s="368"/>
      <c r="HI192" s="368"/>
      <c r="HJ192" s="368"/>
      <c r="HK192" s="368"/>
      <c r="HL192" s="368"/>
      <c r="HM192" s="368"/>
      <c r="HN192" s="368"/>
      <c r="HO192" s="368"/>
      <c r="HP192" s="368"/>
      <c r="HQ192" s="368"/>
      <c r="HR192" s="368"/>
      <c r="HS192" s="368"/>
      <c r="HT192" s="368"/>
      <c r="HU192" s="2036"/>
      <c r="HV192" s="2035"/>
      <c r="HX192" s="368"/>
      <c r="HY192" s="368"/>
      <c r="HZ192" s="368"/>
      <c r="IA192" s="368"/>
      <c r="IB192" s="368"/>
      <c r="IC192" s="368"/>
      <c r="ID192" s="368"/>
      <c r="IE192" s="368"/>
      <c r="IF192" s="368"/>
      <c r="IG192" s="368"/>
      <c r="IH192" s="368"/>
      <c r="II192" s="368"/>
      <c r="IJ192" s="368"/>
      <c r="IK192" s="368"/>
      <c r="IL192" s="368"/>
      <c r="IM192" s="368"/>
      <c r="IN192" s="368"/>
      <c r="IO192" s="368"/>
      <c r="IP192" s="368"/>
      <c r="IQ192" s="368"/>
      <c r="IR192" s="2036"/>
      <c r="IS192" s="2035"/>
    </row>
    <row r="193" spans="1:254" x14ac:dyDescent="0.2">
      <c r="A193" s="2027"/>
      <c r="B193" s="2031"/>
      <c r="C193" s="1816" t="s">
        <v>1489</v>
      </c>
      <c r="D193" s="1090">
        <v>15074362.812268022</v>
      </c>
      <c r="E193" s="1090">
        <v>420172.54380460002</v>
      </c>
      <c r="F193" s="1090">
        <v>0</v>
      </c>
      <c r="G193" s="1090">
        <v>2536.2358292120002</v>
      </c>
      <c r="H193" s="1090">
        <v>0</v>
      </c>
      <c r="I193" s="1090">
        <v>540</v>
      </c>
      <c r="J193" s="1090">
        <v>0</v>
      </c>
      <c r="K193" s="1090">
        <v>0</v>
      </c>
      <c r="L193" s="1090">
        <v>1252805.35892</v>
      </c>
      <c r="M193" s="1090">
        <v>1332412.4148800001</v>
      </c>
      <c r="N193" s="1090">
        <v>0</v>
      </c>
      <c r="O193" s="1090">
        <v>0</v>
      </c>
      <c r="P193" s="1090">
        <v>0</v>
      </c>
      <c r="Q193" s="1090">
        <v>0</v>
      </c>
      <c r="R193" s="1090">
        <v>40.5</v>
      </c>
      <c r="S193" s="1090">
        <v>0</v>
      </c>
      <c r="T193" s="1090">
        <v>0</v>
      </c>
      <c r="U193" s="1090">
        <v>18082869.865701836</v>
      </c>
      <c r="V193" s="1207"/>
      <c r="W193" s="2035"/>
      <c r="X193" s="785"/>
      <c r="Y193" s="712"/>
      <c r="Z193" s="712"/>
      <c r="AA193" s="712"/>
      <c r="AB193" s="712"/>
      <c r="AC193" s="712"/>
      <c r="AD193" s="712"/>
      <c r="AE193" s="712"/>
      <c r="AF193" s="712"/>
      <c r="AG193" s="712"/>
      <c r="AH193" s="712"/>
      <c r="AI193" s="712"/>
      <c r="AJ193" s="712"/>
      <c r="AK193" s="712"/>
      <c r="AL193" s="712"/>
      <c r="AM193" s="712"/>
      <c r="AN193" s="712"/>
      <c r="AO193" s="712"/>
      <c r="AP193" s="712"/>
      <c r="AQ193" s="712"/>
      <c r="AR193" s="712"/>
      <c r="AS193" s="2036"/>
      <c r="AT193" s="2035"/>
      <c r="AU193" s="785"/>
      <c r="AV193" s="712"/>
      <c r="AW193" s="712"/>
      <c r="AX193" s="712"/>
      <c r="AY193" s="712"/>
      <c r="AZ193" s="712"/>
      <c r="BA193" s="712"/>
      <c r="BB193" s="712"/>
      <c r="BC193" s="712"/>
      <c r="BD193" s="712"/>
      <c r="BE193" s="712"/>
      <c r="BF193" s="712"/>
      <c r="BG193" s="712"/>
      <c r="BH193" s="712"/>
      <c r="BI193" s="712"/>
      <c r="BJ193" s="712"/>
      <c r="BK193" s="712"/>
      <c r="BL193" s="712"/>
      <c r="BM193" s="712"/>
      <c r="BN193" s="712"/>
      <c r="BO193" s="712"/>
      <c r="BP193" s="2036"/>
      <c r="BQ193" s="2035"/>
      <c r="BR193" s="785"/>
      <c r="BS193" s="712"/>
      <c r="BT193" s="712"/>
      <c r="BU193" s="712"/>
      <c r="BV193" s="712"/>
      <c r="BW193" s="712"/>
      <c r="BX193" s="712"/>
      <c r="BY193" s="712"/>
      <c r="BZ193" s="712"/>
      <c r="CA193" s="712"/>
      <c r="CB193" s="712"/>
      <c r="CC193" s="712"/>
      <c r="CD193" s="712"/>
      <c r="CE193" s="712"/>
      <c r="CF193" s="712"/>
      <c r="CG193" s="712"/>
      <c r="CH193" s="712"/>
      <c r="CI193" s="712"/>
      <c r="CJ193" s="712"/>
      <c r="CK193" s="712"/>
      <c r="CL193" s="712"/>
      <c r="CM193" s="2036"/>
      <c r="CN193" s="2035"/>
      <c r="CO193" s="785"/>
      <c r="CP193" s="712"/>
      <c r="CQ193" s="712"/>
      <c r="CR193" s="712"/>
      <c r="CS193" s="712"/>
      <c r="CT193" s="712"/>
      <c r="CU193" s="712"/>
      <c r="CV193" s="712"/>
      <c r="CW193" s="712"/>
      <c r="CX193" s="712"/>
      <c r="CY193" s="712"/>
      <c r="CZ193" s="712"/>
      <c r="DA193" s="712"/>
      <c r="DB193" s="712"/>
      <c r="DC193" s="712"/>
      <c r="DD193" s="712"/>
      <c r="DE193" s="712"/>
      <c r="DF193" s="712"/>
      <c r="DG193" s="712"/>
      <c r="DH193" s="712"/>
      <c r="DI193" s="712"/>
      <c r="DJ193" s="2036"/>
      <c r="DK193" s="2035"/>
      <c r="DL193" s="785"/>
      <c r="DM193" s="712"/>
      <c r="DN193" s="712"/>
      <c r="DO193" s="712"/>
      <c r="DP193" s="712"/>
      <c r="DQ193" s="712"/>
      <c r="DR193" s="712"/>
      <c r="DS193" s="712"/>
      <c r="DT193" s="712"/>
      <c r="DU193" s="712"/>
      <c r="DV193" s="712"/>
      <c r="DW193" s="712"/>
      <c r="DX193" s="712"/>
      <c r="DY193" s="712"/>
      <c r="DZ193" s="712"/>
      <c r="EA193" s="712"/>
      <c r="EB193" s="712"/>
      <c r="EC193" s="712"/>
      <c r="ED193" s="712"/>
      <c r="EE193" s="712"/>
      <c r="EF193" s="712"/>
      <c r="EG193" s="2036"/>
      <c r="EH193" s="2035"/>
      <c r="EI193" s="785"/>
      <c r="EJ193" s="712"/>
      <c r="EK193" s="712"/>
      <c r="EL193" s="712"/>
      <c r="EM193" s="712"/>
      <c r="EN193" s="712"/>
      <c r="EO193" s="712"/>
      <c r="EP193" s="712"/>
      <c r="EQ193" s="712"/>
      <c r="ER193" s="712"/>
      <c r="ES193" s="712"/>
      <c r="ET193" s="712"/>
      <c r="EU193" s="712"/>
      <c r="EV193" s="712"/>
      <c r="EW193" s="712"/>
      <c r="EX193" s="712"/>
      <c r="EY193" s="712"/>
      <c r="EZ193" s="712"/>
      <c r="FA193" s="712"/>
      <c r="FB193" s="712"/>
      <c r="FC193" s="712"/>
      <c r="FD193" s="2036"/>
      <c r="FE193" s="2035"/>
      <c r="FF193" s="785"/>
      <c r="FG193" s="712"/>
      <c r="FH193" s="712"/>
      <c r="FI193" s="712"/>
      <c r="FJ193" s="712"/>
      <c r="FK193" s="712"/>
      <c r="FL193" s="712"/>
      <c r="FM193" s="712"/>
      <c r="FN193" s="712"/>
      <c r="FO193" s="712"/>
      <c r="FP193" s="712"/>
      <c r="FQ193" s="712"/>
      <c r="FR193" s="712"/>
      <c r="FS193" s="712"/>
      <c r="FT193" s="712"/>
      <c r="FU193" s="712"/>
      <c r="FV193" s="712"/>
      <c r="FW193" s="712"/>
      <c r="FX193" s="712"/>
      <c r="FY193" s="712"/>
      <c r="FZ193" s="712"/>
      <c r="GA193" s="2036"/>
      <c r="GB193" s="2035"/>
      <c r="GC193" s="785"/>
      <c r="GD193" s="712"/>
      <c r="GE193" s="712"/>
      <c r="GF193" s="712"/>
      <c r="GG193" s="712"/>
      <c r="GH193" s="712"/>
      <c r="GI193" s="712"/>
      <c r="GJ193" s="712"/>
      <c r="GK193" s="712"/>
      <c r="GL193" s="712"/>
      <c r="GM193" s="712"/>
      <c r="GN193" s="712"/>
      <c r="GO193" s="712"/>
      <c r="GP193" s="712"/>
      <c r="GQ193" s="712"/>
      <c r="GR193" s="712"/>
      <c r="GS193" s="712"/>
      <c r="GT193" s="712"/>
      <c r="GU193" s="712"/>
      <c r="GV193" s="712"/>
      <c r="GW193" s="712"/>
      <c r="GX193" s="2036"/>
      <c r="GY193" s="2035"/>
      <c r="GZ193" s="785"/>
      <c r="HA193" s="712"/>
      <c r="HB193" s="712"/>
      <c r="HC193" s="712"/>
      <c r="HD193" s="712"/>
      <c r="HE193" s="712"/>
      <c r="HF193" s="712"/>
      <c r="HG193" s="712"/>
      <c r="HH193" s="712"/>
      <c r="HI193" s="712"/>
      <c r="HJ193" s="712"/>
      <c r="HK193" s="712"/>
      <c r="HL193" s="712"/>
      <c r="HM193" s="712"/>
      <c r="HN193" s="712"/>
      <c r="HO193" s="712"/>
      <c r="HP193" s="712"/>
      <c r="HQ193" s="712"/>
      <c r="HR193" s="712"/>
      <c r="HS193" s="712"/>
      <c r="HT193" s="712"/>
      <c r="HU193" s="2036"/>
      <c r="HV193" s="2035"/>
      <c r="HW193" s="785"/>
      <c r="HX193" s="712"/>
      <c r="HY193" s="712"/>
      <c r="HZ193" s="712"/>
      <c r="IA193" s="712"/>
      <c r="IB193" s="712"/>
      <c r="IC193" s="712"/>
      <c r="ID193" s="712"/>
      <c r="IE193" s="712"/>
      <c r="IF193" s="712"/>
      <c r="IG193" s="712"/>
      <c r="IH193" s="712"/>
      <c r="II193" s="712"/>
      <c r="IJ193" s="712"/>
      <c r="IK193" s="712"/>
      <c r="IL193" s="712"/>
      <c r="IM193" s="712"/>
      <c r="IN193" s="712"/>
      <c r="IO193" s="712"/>
      <c r="IP193" s="712"/>
      <c r="IQ193" s="712"/>
      <c r="IR193" s="2036"/>
      <c r="IS193" s="2035"/>
      <c r="IT193" s="785"/>
    </row>
    <row r="194" spans="1:254" ht="12.75" customHeight="1" x14ac:dyDescent="0.2">
      <c r="A194" s="2027"/>
      <c r="B194" s="2032" t="s">
        <v>70</v>
      </c>
      <c r="C194" s="1206" t="s">
        <v>3988</v>
      </c>
      <c r="D194" s="366">
        <v>380260.74085</v>
      </c>
      <c r="E194" s="366">
        <v>24726.611470000003</v>
      </c>
      <c r="F194" s="366">
        <v>0</v>
      </c>
      <c r="G194" s="366">
        <v>1001.70934</v>
      </c>
      <c r="H194" s="366">
        <v>0</v>
      </c>
      <c r="I194" s="366">
        <v>25</v>
      </c>
      <c r="J194" s="366">
        <v>0</v>
      </c>
      <c r="K194" s="366">
        <v>0</v>
      </c>
      <c r="L194" s="366">
        <v>154670.890086</v>
      </c>
      <c r="M194" s="366">
        <v>154214.97329009979</v>
      </c>
      <c r="N194" s="366">
        <v>0</v>
      </c>
      <c r="O194" s="366">
        <v>0</v>
      </c>
      <c r="P194" s="366">
        <v>0</v>
      </c>
      <c r="Q194" s="366">
        <v>0</v>
      </c>
      <c r="R194" s="366">
        <v>1.5</v>
      </c>
      <c r="S194" s="366">
        <v>0</v>
      </c>
      <c r="T194" s="366">
        <v>0</v>
      </c>
      <c r="U194" s="366">
        <v>714901.42503609974</v>
      </c>
      <c r="V194" s="1207"/>
      <c r="W194" s="2034"/>
      <c r="Y194" s="368"/>
      <c r="Z194" s="368"/>
      <c r="AA194" s="368"/>
      <c r="AB194" s="368"/>
      <c r="AC194" s="368"/>
      <c r="AD194" s="368"/>
      <c r="AE194" s="368"/>
      <c r="AF194" s="368"/>
      <c r="AG194" s="368"/>
      <c r="AH194" s="368"/>
      <c r="AI194" s="368"/>
      <c r="AJ194" s="368"/>
      <c r="AK194" s="368"/>
      <c r="AL194" s="368"/>
      <c r="AM194" s="368"/>
      <c r="AN194" s="368"/>
      <c r="AO194" s="368"/>
      <c r="AP194" s="368"/>
      <c r="AQ194" s="368"/>
      <c r="AR194" s="368"/>
      <c r="AS194" s="2036"/>
      <c r="AT194" s="2034"/>
      <c r="AV194" s="368"/>
      <c r="AW194" s="368"/>
      <c r="AX194" s="368"/>
      <c r="AY194" s="368"/>
      <c r="AZ194" s="368"/>
      <c r="BA194" s="368"/>
      <c r="BB194" s="368"/>
      <c r="BC194" s="368"/>
      <c r="BD194" s="368"/>
      <c r="BE194" s="368"/>
      <c r="BF194" s="368"/>
      <c r="BG194" s="368"/>
      <c r="BH194" s="368"/>
      <c r="BI194" s="368"/>
      <c r="BJ194" s="368"/>
      <c r="BK194" s="368"/>
      <c r="BL194" s="368"/>
      <c r="BM194" s="368"/>
      <c r="BN194" s="368"/>
      <c r="BO194" s="368"/>
      <c r="BP194" s="2036"/>
      <c r="BQ194" s="2034"/>
      <c r="BS194" s="368"/>
      <c r="BT194" s="368"/>
      <c r="BU194" s="368"/>
      <c r="BV194" s="368"/>
      <c r="BW194" s="368"/>
      <c r="BX194" s="368"/>
      <c r="BY194" s="368"/>
      <c r="BZ194" s="368"/>
      <c r="CA194" s="368"/>
      <c r="CB194" s="368"/>
      <c r="CC194" s="368"/>
      <c r="CD194" s="368"/>
      <c r="CE194" s="368"/>
      <c r="CF194" s="368"/>
      <c r="CG194" s="368"/>
      <c r="CH194" s="368"/>
      <c r="CI194" s="368"/>
      <c r="CJ194" s="368"/>
      <c r="CK194" s="368"/>
      <c r="CL194" s="368"/>
      <c r="CM194" s="2036"/>
      <c r="CN194" s="2034"/>
      <c r="CP194" s="368"/>
      <c r="CQ194" s="368"/>
      <c r="CR194" s="368"/>
      <c r="CS194" s="368"/>
      <c r="CT194" s="368"/>
      <c r="CU194" s="368"/>
      <c r="CV194" s="368"/>
      <c r="CW194" s="368"/>
      <c r="CX194" s="368"/>
      <c r="CY194" s="368"/>
      <c r="CZ194" s="368"/>
      <c r="DA194" s="368"/>
      <c r="DB194" s="368"/>
      <c r="DC194" s="368"/>
      <c r="DD194" s="368"/>
      <c r="DE194" s="368"/>
      <c r="DF194" s="368"/>
      <c r="DG194" s="368"/>
      <c r="DH194" s="368"/>
      <c r="DI194" s="368"/>
      <c r="DJ194" s="2036"/>
      <c r="DK194" s="2034"/>
      <c r="DM194" s="368"/>
      <c r="DN194" s="368"/>
      <c r="DO194" s="368"/>
      <c r="DP194" s="368"/>
      <c r="DQ194" s="368"/>
      <c r="DR194" s="368"/>
      <c r="DS194" s="368"/>
      <c r="DT194" s="368"/>
      <c r="DU194" s="368"/>
      <c r="DV194" s="368"/>
      <c r="DW194" s="368"/>
      <c r="DX194" s="368"/>
      <c r="DY194" s="368"/>
      <c r="DZ194" s="368"/>
      <c r="EA194" s="368"/>
      <c r="EB194" s="368"/>
      <c r="EC194" s="368"/>
      <c r="ED194" s="368"/>
      <c r="EE194" s="368"/>
      <c r="EF194" s="368"/>
      <c r="EG194" s="2036"/>
      <c r="EH194" s="2034"/>
      <c r="EJ194" s="368"/>
      <c r="EK194" s="368"/>
      <c r="EL194" s="368"/>
      <c r="EM194" s="368"/>
      <c r="EN194" s="368"/>
      <c r="EO194" s="368"/>
      <c r="EP194" s="368"/>
      <c r="EQ194" s="368"/>
      <c r="ER194" s="368"/>
      <c r="ES194" s="368"/>
      <c r="ET194" s="368"/>
      <c r="EU194" s="368"/>
      <c r="EV194" s="368"/>
      <c r="EW194" s="368"/>
      <c r="EX194" s="368"/>
      <c r="EY194" s="368"/>
      <c r="EZ194" s="368"/>
      <c r="FA194" s="368"/>
      <c r="FB194" s="368"/>
      <c r="FC194" s="368"/>
      <c r="FD194" s="2036"/>
      <c r="FE194" s="2034"/>
      <c r="FG194" s="368"/>
      <c r="FH194" s="368"/>
      <c r="FI194" s="368"/>
      <c r="FJ194" s="368"/>
      <c r="FK194" s="368"/>
      <c r="FL194" s="368"/>
      <c r="FM194" s="368"/>
      <c r="FN194" s="368"/>
      <c r="FO194" s="368"/>
      <c r="FP194" s="368"/>
      <c r="FQ194" s="368"/>
      <c r="FR194" s="368"/>
      <c r="FS194" s="368"/>
      <c r="FT194" s="368"/>
      <c r="FU194" s="368"/>
      <c r="FV194" s="368"/>
      <c r="FW194" s="368"/>
      <c r="FX194" s="368"/>
      <c r="FY194" s="368"/>
      <c r="FZ194" s="368"/>
      <c r="GA194" s="2036"/>
      <c r="GB194" s="2034"/>
      <c r="GD194" s="368"/>
      <c r="GE194" s="368"/>
      <c r="GF194" s="368"/>
      <c r="GG194" s="368"/>
      <c r="GH194" s="368"/>
      <c r="GI194" s="368"/>
      <c r="GJ194" s="368"/>
      <c r="GK194" s="368"/>
      <c r="GL194" s="368"/>
      <c r="GM194" s="368"/>
      <c r="GN194" s="368"/>
      <c r="GO194" s="368"/>
      <c r="GP194" s="368"/>
      <c r="GQ194" s="368"/>
      <c r="GR194" s="368"/>
      <c r="GS194" s="368"/>
      <c r="GT194" s="368"/>
      <c r="GU194" s="368"/>
      <c r="GV194" s="368"/>
      <c r="GW194" s="368"/>
      <c r="GX194" s="2036"/>
      <c r="GY194" s="2034"/>
      <c r="HA194" s="368"/>
      <c r="HB194" s="368"/>
      <c r="HC194" s="368"/>
      <c r="HD194" s="368"/>
      <c r="HE194" s="368"/>
      <c r="HF194" s="368"/>
      <c r="HG194" s="368"/>
      <c r="HH194" s="368"/>
      <c r="HI194" s="368"/>
      <c r="HJ194" s="368"/>
      <c r="HK194" s="368"/>
      <c r="HL194" s="368"/>
      <c r="HM194" s="368"/>
      <c r="HN194" s="368"/>
      <c r="HO194" s="368"/>
      <c r="HP194" s="368"/>
      <c r="HQ194" s="368"/>
      <c r="HR194" s="368"/>
      <c r="HS194" s="368"/>
      <c r="HT194" s="368"/>
      <c r="HU194" s="2036"/>
      <c r="HV194" s="2034"/>
      <c r="HX194" s="368"/>
      <c r="HY194" s="368"/>
      <c r="HZ194" s="368"/>
      <c r="IA194" s="368"/>
      <c r="IB194" s="368"/>
      <c r="IC194" s="368"/>
      <c r="ID194" s="368"/>
      <c r="IE194" s="368"/>
      <c r="IF194" s="368"/>
      <c r="IG194" s="368"/>
      <c r="IH194" s="368"/>
      <c r="II194" s="368"/>
      <c r="IJ194" s="368"/>
      <c r="IK194" s="368"/>
      <c r="IL194" s="368"/>
      <c r="IM194" s="368"/>
      <c r="IN194" s="368"/>
      <c r="IO194" s="368"/>
      <c r="IP194" s="368"/>
      <c r="IQ194" s="368"/>
      <c r="IR194" s="2036"/>
      <c r="IS194" s="2034"/>
    </row>
    <row r="195" spans="1:254" x14ac:dyDescent="0.2">
      <c r="A195" s="2027"/>
      <c r="B195" s="2030"/>
      <c r="C195" s="1206" t="s">
        <v>3989</v>
      </c>
      <c r="D195" s="366">
        <v>3016349.9365900001</v>
      </c>
      <c r="E195" s="366">
        <v>216268.70221899997</v>
      </c>
      <c r="F195" s="366">
        <v>0</v>
      </c>
      <c r="G195" s="366">
        <v>416.83212559035996</v>
      </c>
      <c r="H195" s="366">
        <v>0</v>
      </c>
      <c r="I195" s="366">
        <v>135</v>
      </c>
      <c r="J195" s="366">
        <v>0</v>
      </c>
      <c r="K195" s="366">
        <v>0</v>
      </c>
      <c r="L195" s="366">
        <v>461170.385679</v>
      </c>
      <c r="M195" s="366">
        <v>541132.72497490002</v>
      </c>
      <c r="N195" s="366">
        <v>0</v>
      </c>
      <c r="O195" s="366">
        <v>0</v>
      </c>
      <c r="P195" s="366">
        <v>0</v>
      </c>
      <c r="Q195" s="366">
        <v>0</v>
      </c>
      <c r="R195" s="366">
        <v>18</v>
      </c>
      <c r="S195" s="366">
        <v>0</v>
      </c>
      <c r="T195" s="366">
        <v>0</v>
      </c>
      <c r="U195" s="366">
        <v>4235491.5815884899</v>
      </c>
      <c r="V195" s="1207"/>
      <c r="W195" s="2035"/>
      <c r="Y195" s="368"/>
      <c r="Z195" s="368"/>
      <c r="AA195" s="368"/>
      <c r="AB195" s="368"/>
      <c r="AC195" s="368"/>
      <c r="AD195" s="368"/>
      <c r="AE195" s="368"/>
      <c r="AF195" s="368"/>
      <c r="AG195" s="368"/>
      <c r="AH195" s="368"/>
      <c r="AI195" s="368"/>
      <c r="AJ195" s="368"/>
      <c r="AK195" s="368"/>
      <c r="AL195" s="368"/>
      <c r="AM195" s="368"/>
      <c r="AN195" s="368"/>
      <c r="AO195" s="368"/>
      <c r="AP195" s="368"/>
      <c r="AQ195" s="368"/>
      <c r="AR195" s="368"/>
      <c r="AS195" s="2036"/>
      <c r="AT195" s="2035"/>
      <c r="AV195" s="368"/>
      <c r="AW195" s="368"/>
      <c r="AX195" s="368"/>
      <c r="AY195" s="368"/>
      <c r="AZ195" s="368"/>
      <c r="BA195" s="368"/>
      <c r="BB195" s="368"/>
      <c r="BC195" s="368"/>
      <c r="BD195" s="368"/>
      <c r="BE195" s="368"/>
      <c r="BF195" s="368"/>
      <c r="BG195" s="368"/>
      <c r="BH195" s="368"/>
      <c r="BI195" s="368"/>
      <c r="BJ195" s="368"/>
      <c r="BK195" s="368"/>
      <c r="BL195" s="368"/>
      <c r="BM195" s="368"/>
      <c r="BN195" s="368"/>
      <c r="BO195" s="368"/>
      <c r="BP195" s="2036"/>
      <c r="BQ195" s="2035"/>
      <c r="BS195" s="368"/>
      <c r="BT195" s="368"/>
      <c r="BU195" s="368"/>
      <c r="BV195" s="368"/>
      <c r="BW195" s="368"/>
      <c r="BX195" s="368"/>
      <c r="BY195" s="368"/>
      <c r="BZ195" s="368"/>
      <c r="CA195" s="368"/>
      <c r="CB195" s="368"/>
      <c r="CC195" s="368"/>
      <c r="CD195" s="368"/>
      <c r="CE195" s="368"/>
      <c r="CF195" s="368"/>
      <c r="CG195" s="368"/>
      <c r="CH195" s="368"/>
      <c r="CI195" s="368"/>
      <c r="CJ195" s="368"/>
      <c r="CK195" s="368"/>
      <c r="CL195" s="368"/>
      <c r="CM195" s="2036"/>
      <c r="CN195" s="2035"/>
      <c r="CP195" s="368"/>
      <c r="CQ195" s="368"/>
      <c r="CR195" s="368"/>
      <c r="CS195" s="368"/>
      <c r="CT195" s="368"/>
      <c r="CU195" s="368"/>
      <c r="CV195" s="368"/>
      <c r="CW195" s="368"/>
      <c r="CX195" s="368"/>
      <c r="CY195" s="368"/>
      <c r="CZ195" s="368"/>
      <c r="DA195" s="368"/>
      <c r="DB195" s="368"/>
      <c r="DC195" s="368"/>
      <c r="DD195" s="368"/>
      <c r="DE195" s="368"/>
      <c r="DF195" s="368"/>
      <c r="DG195" s="368"/>
      <c r="DH195" s="368"/>
      <c r="DI195" s="368"/>
      <c r="DJ195" s="2036"/>
      <c r="DK195" s="2035"/>
      <c r="DM195" s="368"/>
      <c r="DN195" s="368"/>
      <c r="DO195" s="368"/>
      <c r="DP195" s="368"/>
      <c r="DQ195" s="368"/>
      <c r="DR195" s="368"/>
      <c r="DS195" s="368"/>
      <c r="DT195" s="368"/>
      <c r="DU195" s="368"/>
      <c r="DV195" s="368"/>
      <c r="DW195" s="368"/>
      <c r="DX195" s="368"/>
      <c r="DY195" s="368"/>
      <c r="DZ195" s="368"/>
      <c r="EA195" s="368"/>
      <c r="EB195" s="368"/>
      <c r="EC195" s="368"/>
      <c r="ED195" s="368"/>
      <c r="EE195" s="368"/>
      <c r="EF195" s="368"/>
      <c r="EG195" s="2036"/>
      <c r="EH195" s="2035"/>
      <c r="EJ195" s="368"/>
      <c r="EK195" s="368"/>
      <c r="EL195" s="368"/>
      <c r="EM195" s="368"/>
      <c r="EN195" s="368"/>
      <c r="EO195" s="368"/>
      <c r="EP195" s="368"/>
      <c r="EQ195" s="368"/>
      <c r="ER195" s="368"/>
      <c r="ES195" s="368"/>
      <c r="ET195" s="368"/>
      <c r="EU195" s="368"/>
      <c r="EV195" s="368"/>
      <c r="EW195" s="368"/>
      <c r="EX195" s="368"/>
      <c r="EY195" s="368"/>
      <c r="EZ195" s="368"/>
      <c r="FA195" s="368"/>
      <c r="FB195" s="368"/>
      <c r="FC195" s="368"/>
      <c r="FD195" s="2036"/>
      <c r="FE195" s="2035"/>
      <c r="FG195" s="368"/>
      <c r="FH195" s="368"/>
      <c r="FI195" s="368"/>
      <c r="FJ195" s="368"/>
      <c r="FK195" s="368"/>
      <c r="FL195" s="368"/>
      <c r="FM195" s="368"/>
      <c r="FN195" s="368"/>
      <c r="FO195" s="368"/>
      <c r="FP195" s="368"/>
      <c r="FQ195" s="368"/>
      <c r="FR195" s="368"/>
      <c r="FS195" s="368"/>
      <c r="FT195" s="368"/>
      <c r="FU195" s="368"/>
      <c r="FV195" s="368"/>
      <c r="FW195" s="368"/>
      <c r="FX195" s="368"/>
      <c r="FY195" s="368"/>
      <c r="FZ195" s="368"/>
      <c r="GA195" s="2036"/>
      <c r="GB195" s="2035"/>
      <c r="GD195" s="368"/>
      <c r="GE195" s="368"/>
      <c r="GF195" s="368"/>
      <c r="GG195" s="368"/>
      <c r="GH195" s="368"/>
      <c r="GI195" s="368"/>
      <c r="GJ195" s="368"/>
      <c r="GK195" s="368"/>
      <c r="GL195" s="368"/>
      <c r="GM195" s="368"/>
      <c r="GN195" s="368"/>
      <c r="GO195" s="368"/>
      <c r="GP195" s="368"/>
      <c r="GQ195" s="368"/>
      <c r="GR195" s="368"/>
      <c r="GS195" s="368"/>
      <c r="GT195" s="368"/>
      <c r="GU195" s="368"/>
      <c r="GV195" s="368"/>
      <c r="GW195" s="368"/>
      <c r="GX195" s="2036"/>
      <c r="GY195" s="2035"/>
      <c r="HA195" s="368"/>
      <c r="HB195" s="368"/>
      <c r="HC195" s="368"/>
      <c r="HD195" s="368"/>
      <c r="HE195" s="368"/>
      <c r="HF195" s="368"/>
      <c r="HG195" s="368"/>
      <c r="HH195" s="368"/>
      <c r="HI195" s="368"/>
      <c r="HJ195" s="368"/>
      <c r="HK195" s="368"/>
      <c r="HL195" s="368"/>
      <c r="HM195" s="368"/>
      <c r="HN195" s="368"/>
      <c r="HO195" s="368"/>
      <c r="HP195" s="368"/>
      <c r="HQ195" s="368"/>
      <c r="HR195" s="368"/>
      <c r="HS195" s="368"/>
      <c r="HT195" s="368"/>
      <c r="HU195" s="2036"/>
      <c r="HV195" s="2035"/>
      <c r="HX195" s="368"/>
      <c r="HY195" s="368"/>
      <c r="HZ195" s="368"/>
      <c r="IA195" s="368"/>
      <c r="IB195" s="368"/>
      <c r="IC195" s="368"/>
      <c r="ID195" s="368"/>
      <c r="IE195" s="368"/>
      <c r="IF195" s="368"/>
      <c r="IG195" s="368"/>
      <c r="IH195" s="368"/>
      <c r="II195" s="368"/>
      <c r="IJ195" s="368"/>
      <c r="IK195" s="368"/>
      <c r="IL195" s="368"/>
      <c r="IM195" s="368"/>
      <c r="IN195" s="368"/>
      <c r="IO195" s="368"/>
      <c r="IP195" s="368"/>
      <c r="IQ195" s="368"/>
      <c r="IR195" s="2036"/>
      <c r="IS195" s="2035"/>
    </row>
    <row r="196" spans="1:254" x14ac:dyDescent="0.2">
      <c r="A196" s="2027"/>
      <c r="B196" s="2030"/>
      <c r="C196" s="1817" t="s">
        <v>3990</v>
      </c>
      <c r="D196" s="366">
        <v>4131625.4981384985</v>
      </c>
      <c r="E196" s="366">
        <v>110977.625608</v>
      </c>
      <c r="F196" s="366">
        <v>0</v>
      </c>
      <c r="G196" s="366">
        <v>87.352773621639599</v>
      </c>
      <c r="H196" s="366">
        <v>0</v>
      </c>
      <c r="I196" s="366">
        <v>100</v>
      </c>
      <c r="J196" s="366">
        <v>0</v>
      </c>
      <c r="K196" s="366">
        <v>0</v>
      </c>
      <c r="L196" s="366">
        <v>357394.38808800001</v>
      </c>
      <c r="M196" s="366">
        <v>357473.25904800004</v>
      </c>
      <c r="N196" s="366">
        <v>0</v>
      </c>
      <c r="O196" s="366">
        <v>0</v>
      </c>
      <c r="P196" s="366">
        <v>0</v>
      </c>
      <c r="Q196" s="366">
        <v>0</v>
      </c>
      <c r="R196" s="366">
        <v>20.5</v>
      </c>
      <c r="S196" s="366">
        <v>0</v>
      </c>
      <c r="T196" s="366">
        <v>0</v>
      </c>
      <c r="U196" s="366">
        <v>4957678.6236561202</v>
      </c>
      <c r="V196" s="1207"/>
      <c r="W196" s="2035"/>
      <c r="X196" s="1091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2036"/>
      <c r="AT196" s="2035"/>
      <c r="AU196" s="1091"/>
      <c r="AV196" s="368"/>
      <c r="AW196" s="368"/>
      <c r="AX196" s="368"/>
      <c r="AY196" s="368"/>
      <c r="AZ196" s="368"/>
      <c r="BA196" s="368"/>
      <c r="BB196" s="368"/>
      <c r="BC196" s="368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/>
      <c r="BN196" s="368"/>
      <c r="BO196" s="368"/>
      <c r="BP196" s="2036"/>
      <c r="BQ196" s="2035"/>
      <c r="BR196" s="1091"/>
      <c r="BS196" s="368"/>
      <c r="BT196" s="368"/>
      <c r="BU196" s="368"/>
      <c r="BV196" s="368"/>
      <c r="BW196" s="368"/>
      <c r="BX196" s="368"/>
      <c r="BY196" s="368"/>
      <c r="BZ196" s="368"/>
      <c r="CA196" s="368"/>
      <c r="CB196" s="368"/>
      <c r="CC196" s="368"/>
      <c r="CD196" s="368"/>
      <c r="CE196" s="368"/>
      <c r="CF196" s="368"/>
      <c r="CG196" s="368"/>
      <c r="CH196" s="368"/>
      <c r="CI196" s="368"/>
      <c r="CJ196" s="368"/>
      <c r="CK196" s="368"/>
      <c r="CL196" s="368"/>
      <c r="CM196" s="2036"/>
      <c r="CN196" s="2035"/>
      <c r="CO196" s="1091"/>
      <c r="CP196" s="368"/>
      <c r="CQ196" s="368"/>
      <c r="CR196" s="368"/>
      <c r="CS196" s="368"/>
      <c r="CT196" s="368"/>
      <c r="CU196" s="368"/>
      <c r="CV196" s="368"/>
      <c r="CW196" s="368"/>
      <c r="CX196" s="368"/>
      <c r="CY196" s="368"/>
      <c r="CZ196" s="368"/>
      <c r="DA196" s="368"/>
      <c r="DB196" s="368"/>
      <c r="DC196" s="368"/>
      <c r="DD196" s="368"/>
      <c r="DE196" s="368"/>
      <c r="DF196" s="368"/>
      <c r="DG196" s="368"/>
      <c r="DH196" s="368"/>
      <c r="DI196" s="368"/>
      <c r="DJ196" s="2036"/>
      <c r="DK196" s="2035"/>
      <c r="DL196" s="1091"/>
      <c r="DM196" s="368"/>
      <c r="DN196" s="368"/>
      <c r="DO196" s="368"/>
      <c r="DP196" s="368"/>
      <c r="DQ196" s="368"/>
      <c r="DR196" s="368"/>
      <c r="DS196" s="368"/>
      <c r="DT196" s="368"/>
      <c r="DU196" s="368"/>
      <c r="DV196" s="368"/>
      <c r="DW196" s="368"/>
      <c r="DX196" s="368"/>
      <c r="DY196" s="368"/>
      <c r="DZ196" s="368"/>
      <c r="EA196" s="368"/>
      <c r="EB196" s="368"/>
      <c r="EC196" s="368"/>
      <c r="ED196" s="368"/>
      <c r="EE196" s="368"/>
      <c r="EF196" s="368"/>
      <c r="EG196" s="2036"/>
      <c r="EH196" s="2035"/>
      <c r="EI196" s="1091"/>
      <c r="EJ196" s="368"/>
      <c r="EK196" s="368"/>
      <c r="EL196" s="368"/>
      <c r="EM196" s="368"/>
      <c r="EN196" s="368"/>
      <c r="EO196" s="368"/>
      <c r="EP196" s="368"/>
      <c r="EQ196" s="368"/>
      <c r="ER196" s="368"/>
      <c r="ES196" s="368"/>
      <c r="ET196" s="368"/>
      <c r="EU196" s="368"/>
      <c r="EV196" s="368"/>
      <c r="EW196" s="368"/>
      <c r="EX196" s="368"/>
      <c r="EY196" s="368"/>
      <c r="EZ196" s="368"/>
      <c r="FA196" s="368"/>
      <c r="FB196" s="368"/>
      <c r="FC196" s="368"/>
      <c r="FD196" s="2036"/>
      <c r="FE196" s="2035"/>
      <c r="FF196" s="1091"/>
      <c r="FG196" s="368"/>
      <c r="FH196" s="368"/>
      <c r="FI196" s="368"/>
      <c r="FJ196" s="368"/>
      <c r="FK196" s="368"/>
      <c r="FL196" s="368"/>
      <c r="FM196" s="368"/>
      <c r="FN196" s="368"/>
      <c r="FO196" s="368"/>
      <c r="FP196" s="368"/>
      <c r="FQ196" s="368"/>
      <c r="FR196" s="368"/>
      <c r="FS196" s="368"/>
      <c r="FT196" s="368"/>
      <c r="FU196" s="368"/>
      <c r="FV196" s="368"/>
      <c r="FW196" s="368"/>
      <c r="FX196" s="368"/>
      <c r="FY196" s="368"/>
      <c r="FZ196" s="368"/>
      <c r="GA196" s="2036"/>
      <c r="GB196" s="2035"/>
      <c r="GC196" s="1091"/>
      <c r="GD196" s="368"/>
      <c r="GE196" s="368"/>
      <c r="GF196" s="368"/>
      <c r="GG196" s="368"/>
      <c r="GH196" s="368"/>
      <c r="GI196" s="368"/>
      <c r="GJ196" s="368"/>
      <c r="GK196" s="368"/>
      <c r="GL196" s="368"/>
      <c r="GM196" s="368"/>
      <c r="GN196" s="368"/>
      <c r="GO196" s="368"/>
      <c r="GP196" s="368"/>
      <c r="GQ196" s="368"/>
      <c r="GR196" s="368"/>
      <c r="GS196" s="368"/>
      <c r="GT196" s="368"/>
      <c r="GU196" s="368"/>
      <c r="GV196" s="368"/>
      <c r="GW196" s="368"/>
      <c r="GX196" s="2036"/>
      <c r="GY196" s="2035"/>
      <c r="GZ196" s="1091"/>
      <c r="HA196" s="368"/>
      <c r="HB196" s="368"/>
      <c r="HC196" s="368"/>
      <c r="HD196" s="368"/>
      <c r="HE196" s="368"/>
      <c r="HF196" s="368"/>
      <c r="HG196" s="368"/>
      <c r="HH196" s="368"/>
      <c r="HI196" s="368"/>
      <c r="HJ196" s="368"/>
      <c r="HK196" s="368"/>
      <c r="HL196" s="368"/>
      <c r="HM196" s="368"/>
      <c r="HN196" s="368"/>
      <c r="HO196" s="368"/>
      <c r="HP196" s="368"/>
      <c r="HQ196" s="368"/>
      <c r="HR196" s="368"/>
      <c r="HS196" s="368"/>
      <c r="HT196" s="368"/>
      <c r="HU196" s="2036"/>
      <c r="HV196" s="2035"/>
      <c r="HW196" s="1091"/>
      <c r="HX196" s="368"/>
      <c r="HY196" s="368"/>
      <c r="HZ196" s="368"/>
      <c r="IA196" s="368"/>
      <c r="IB196" s="368"/>
      <c r="IC196" s="368"/>
      <c r="ID196" s="368"/>
      <c r="IE196" s="368"/>
      <c r="IF196" s="368"/>
      <c r="IG196" s="368"/>
      <c r="IH196" s="368"/>
      <c r="II196" s="368"/>
      <c r="IJ196" s="368"/>
      <c r="IK196" s="368"/>
      <c r="IL196" s="368"/>
      <c r="IM196" s="368"/>
      <c r="IN196" s="368"/>
      <c r="IO196" s="368"/>
      <c r="IP196" s="368"/>
      <c r="IQ196" s="368"/>
      <c r="IR196" s="2036"/>
      <c r="IS196" s="2035"/>
      <c r="IT196" s="1091"/>
    </row>
    <row r="197" spans="1:254" x14ac:dyDescent="0.2">
      <c r="A197" s="2027"/>
      <c r="B197" s="2030"/>
      <c r="C197" s="1206" t="s">
        <v>71</v>
      </c>
      <c r="D197" s="366">
        <v>4216877.1696095243</v>
      </c>
      <c r="E197" s="366">
        <v>51559.038277599997</v>
      </c>
      <c r="F197" s="366">
        <v>0</v>
      </c>
      <c r="G197" s="366">
        <v>485.23975999999999</v>
      </c>
      <c r="H197" s="366">
        <v>0</v>
      </c>
      <c r="I197" s="366">
        <v>185</v>
      </c>
      <c r="J197" s="366">
        <v>0</v>
      </c>
      <c r="K197" s="366">
        <v>0</v>
      </c>
      <c r="L197" s="366">
        <v>204896.54885699999</v>
      </c>
      <c r="M197" s="366">
        <v>204909.22145700001</v>
      </c>
      <c r="N197" s="366">
        <v>0</v>
      </c>
      <c r="O197" s="366">
        <v>0</v>
      </c>
      <c r="P197" s="366">
        <v>0</v>
      </c>
      <c r="Q197" s="366">
        <v>0</v>
      </c>
      <c r="R197" s="366">
        <v>0.5</v>
      </c>
      <c r="S197" s="366">
        <v>0</v>
      </c>
      <c r="T197" s="366">
        <v>0</v>
      </c>
      <c r="U197" s="366">
        <v>4678912.7179611241</v>
      </c>
      <c r="V197" s="1207"/>
      <c r="W197" s="2035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8"/>
      <c r="AR197" s="368"/>
      <c r="AS197" s="2036"/>
      <c r="AT197" s="2035"/>
      <c r="AV197" s="368"/>
      <c r="AW197" s="368"/>
      <c r="AX197" s="368"/>
      <c r="AY197" s="368"/>
      <c r="AZ197" s="368"/>
      <c r="BA197" s="368"/>
      <c r="BB197" s="368"/>
      <c r="BC197" s="368"/>
      <c r="BD197" s="368"/>
      <c r="BE197" s="368"/>
      <c r="BF197" s="368"/>
      <c r="BG197" s="368"/>
      <c r="BH197" s="368"/>
      <c r="BI197" s="368"/>
      <c r="BJ197" s="368"/>
      <c r="BK197" s="368"/>
      <c r="BL197" s="368"/>
      <c r="BM197" s="368"/>
      <c r="BN197" s="368"/>
      <c r="BO197" s="368"/>
      <c r="BP197" s="2036"/>
      <c r="BQ197" s="2035"/>
      <c r="BS197" s="368"/>
      <c r="BT197" s="368"/>
      <c r="BU197" s="368"/>
      <c r="BV197" s="368"/>
      <c r="BW197" s="368"/>
      <c r="BX197" s="368"/>
      <c r="BY197" s="368"/>
      <c r="BZ197" s="368"/>
      <c r="CA197" s="368"/>
      <c r="CB197" s="368"/>
      <c r="CC197" s="368"/>
      <c r="CD197" s="368"/>
      <c r="CE197" s="368"/>
      <c r="CF197" s="368"/>
      <c r="CG197" s="368"/>
      <c r="CH197" s="368"/>
      <c r="CI197" s="368"/>
      <c r="CJ197" s="368"/>
      <c r="CK197" s="368"/>
      <c r="CL197" s="368"/>
      <c r="CM197" s="2036"/>
      <c r="CN197" s="2035"/>
      <c r="CP197" s="368"/>
      <c r="CQ197" s="368"/>
      <c r="CR197" s="368"/>
      <c r="CS197" s="368"/>
      <c r="CT197" s="368"/>
      <c r="CU197" s="368"/>
      <c r="CV197" s="368"/>
      <c r="CW197" s="368"/>
      <c r="CX197" s="368"/>
      <c r="CY197" s="368"/>
      <c r="CZ197" s="368"/>
      <c r="DA197" s="368"/>
      <c r="DB197" s="368"/>
      <c r="DC197" s="368"/>
      <c r="DD197" s="368"/>
      <c r="DE197" s="368"/>
      <c r="DF197" s="368"/>
      <c r="DG197" s="368"/>
      <c r="DH197" s="368"/>
      <c r="DI197" s="368"/>
      <c r="DJ197" s="2036"/>
      <c r="DK197" s="2035"/>
      <c r="DM197" s="368"/>
      <c r="DN197" s="368"/>
      <c r="DO197" s="368"/>
      <c r="DP197" s="368"/>
      <c r="DQ197" s="368"/>
      <c r="DR197" s="368"/>
      <c r="DS197" s="368"/>
      <c r="DT197" s="368"/>
      <c r="DU197" s="368"/>
      <c r="DV197" s="368"/>
      <c r="DW197" s="368"/>
      <c r="DX197" s="368"/>
      <c r="DY197" s="368"/>
      <c r="DZ197" s="368"/>
      <c r="EA197" s="368"/>
      <c r="EB197" s="368"/>
      <c r="EC197" s="368"/>
      <c r="ED197" s="368"/>
      <c r="EE197" s="368"/>
      <c r="EF197" s="368"/>
      <c r="EG197" s="2036"/>
      <c r="EH197" s="2035"/>
      <c r="EJ197" s="368"/>
      <c r="EK197" s="368"/>
      <c r="EL197" s="368"/>
      <c r="EM197" s="368"/>
      <c r="EN197" s="368"/>
      <c r="EO197" s="368"/>
      <c r="EP197" s="368"/>
      <c r="EQ197" s="368"/>
      <c r="ER197" s="368"/>
      <c r="ES197" s="368"/>
      <c r="ET197" s="368"/>
      <c r="EU197" s="368"/>
      <c r="EV197" s="368"/>
      <c r="EW197" s="368"/>
      <c r="EX197" s="368"/>
      <c r="EY197" s="368"/>
      <c r="EZ197" s="368"/>
      <c r="FA197" s="368"/>
      <c r="FB197" s="368"/>
      <c r="FC197" s="368"/>
      <c r="FD197" s="2036"/>
      <c r="FE197" s="2035"/>
      <c r="FG197" s="368"/>
      <c r="FH197" s="368"/>
      <c r="FI197" s="368"/>
      <c r="FJ197" s="368"/>
      <c r="FK197" s="368"/>
      <c r="FL197" s="368"/>
      <c r="FM197" s="368"/>
      <c r="FN197" s="368"/>
      <c r="FO197" s="368"/>
      <c r="FP197" s="368"/>
      <c r="FQ197" s="368"/>
      <c r="FR197" s="368"/>
      <c r="FS197" s="368"/>
      <c r="FT197" s="368"/>
      <c r="FU197" s="368"/>
      <c r="FV197" s="368"/>
      <c r="FW197" s="368"/>
      <c r="FX197" s="368"/>
      <c r="FY197" s="368"/>
      <c r="FZ197" s="368"/>
      <c r="GA197" s="2036"/>
      <c r="GB197" s="2035"/>
      <c r="GD197" s="368"/>
      <c r="GE197" s="368"/>
      <c r="GF197" s="368"/>
      <c r="GG197" s="368"/>
      <c r="GH197" s="368"/>
      <c r="GI197" s="368"/>
      <c r="GJ197" s="368"/>
      <c r="GK197" s="368"/>
      <c r="GL197" s="368"/>
      <c r="GM197" s="368"/>
      <c r="GN197" s="368"/>
      <c r="GO197" s="368"/>
      <c r="GP197" s="368"/>
      <c r="GQ197" s="368"/>
      <c r="GR197" s="368"/>
      <c r="GS197" s="368"/>
      <c r="GT197" s="368"/>
      <c r="GU197" s="368"/>
      <c r="GV197" s="368"/>
      <c r="GW197" s="368"/>
      <c r="GX197" s="2036"/>
      <c r="GY197" s="2035"/>
      <c r="HA197" s="368"/>
      <c r="HB197" s="368"/>
      <c r="HC197" s="368"/>
      <c r="HD197" s="368"/>
      <c r="HE197" s="368"/>
      <c r="HF197" s="368"/>
      <c r="HG197" s="368"/>
      <c r="HH197" s="368"/>
      <c r="HI197" s="368"/>
      <c r="HJ197" s="368"/>
      <c r="HK197" s="368"/>
      <c r="HL197" s="368"/>
      <c r="HM197" s="368"/>
      <c r="HN197" s="368"/>
      <c r="HO197" s="368"/>
      <c r="HP197" s="368"/>
      <c r="HQ197" s="368"/>
      <c r="HR197" s="368"/>
      <c r="HS197" s="368"/>
      <c r="HT197" s="368"/>
      <c r="HU197" s="2036"/>
      <c r="HV197" s="2035"/>
      <c r="HX197" s="368"/>
      <c r="HY197" s="368"/>
      <c r="HZ197" s="368"/>
      <c r="IA197" s="368"/>
      <c r="IB197" s="368"/>
      <c r="IC197" s="368"/>
      <c r="ID197" s="368"/>
      <c r="IE197" s="368"/>
      <c r="IF197" s="368"/>
      <c r="IG197" s="368"/>
      <c r="IH197" s="368"/>
      <c r="II197" s="368"/>
      <c r="IJ197" s="368"/>
      <c r="IK197" s="368"/>
      <c r="IL197" s="368"/>
      <c r="IM197" s="368"/>
      <c r="IN197" s="368"/>
      <c r="IO197" s="368"/>
      <c r="IP197" s="368"/>
      <c r="IQ197" s="368"/>
      <c r="IR197" s="2036"/>
      <c r="IS197" s="2035"/>
    </row>
    <row r="198" spans="1:254" x14ac:dyDescent="0.2">
      <c r="A198" s="2027"/>
      <c r="B198" s="2030"/>
      <c r="C198" s="1206" t="s">
        <v>72</v>
      </c>
      <c r="D198" s="366">
        <v>3329249.4670799999</v>
      </c>
      <c r="E198" s="366">
        <v>16640.56623</v>
      </c>
      <c r="F198" s="366">
        <v>0</v>
      </c>
      <c r="G198" s="366">
        <v>545.10182999999995</v>
      </c>
      <c r="H198" s="366">
        <v>0</v>
      </c>
      <c r="I198" s="366">
        <v>95</v>
      </c>
      <c r="J198" s="366">
        <v>0</v>
      </c>
      <c r="K198" s="366">
        <v>0</v>
      </c>
      <c r="L198" s="366">
        <v>74673.146209999992</v>
      </c>
      <c r="M198" s="366">
        <v>74682.236109999998</v>
      </c>
      <c r="N198" s="366">
        <v>0</v>
      </c>
      <c r="O198" s="366">
        <v>0</v>
      </c>
      <c r="P198" s="366">
        <v>0</v>
      </c>
      <c r="Q198" s="366">
        <v>0</v>
      </c>
      <c r="R198" s="366">
        <v>0</v>
      </c>
      <c r="S198" s="366">
        <v>0</v>
      </c>
      <c r="T198" s="366">
        <v>0</v>
      </c>
      <c r="U198" s="366">
        <v>3495885.5174599998</v>
      </c>
      <c r="V198" s="1207"/>
      <c r="W198" s="2035"/>
      <c r="Y198" s="368"/>
      <c r="Z198" s="368"/>
      <c r="AA198" s="368"/>
      <c r="AB198" s="368"/>
      <c r="AC198" s="368"/>
      <c r="AD198" s="368"/>
      <c r="AE198" s="368"/>
      <c r="AF198" s="368"/>
      <c r="AG198" s="368"/>
      <c r="AH198" s="368"/>
      <c r="AI198" s="368"/>
      <c r="AJ198" s="368"/>
      <c r="AK198" s="368"/>
      <c r="AL198" s="368"/>
      <c r="AM198" s="368"/>
      <c r="AN198" s="368"/>
      <c r="AO198" s="368"/>
      <c r="AP198" s="368"/>
      <c r="AQ198" s="368"/>
      <c r="AR198" s="368"/>
      <c r="AS198" s="2036"/>
      <c r="AT198" s="2035"/>
      <c r="AV198" s="368"/>
      <c r="AW198" s="368"/>
      <c r="AX198" s="368"/>
      <c r="AY198" s="368"/>
      <c r="AZ198" s="368"/>
      <c r="BA198" s="368"/>
      <c r="BB198" s="368"/>
      <c r="BC198" s="368"/>
      <c r="BD198" s="368"/>
      <c r="BE198" s="368"/>
      <c r="BF198" s="368"/>
      <c r="BG198" s="368"/>
      <c r="BH198" s="368"/>
      <c r="BI198" s="368"/>
      <c r="BJ198" s="368"/>
      <c r="BK198" s="368"/>
      <c r="BL198" s="368"/>
      <c r="BM198" s="368"/>
      <c r="BN198" s="368"/>
      <c r="BO198" s="368"/>
      <c r="BP198" s="2036"/>
      <c r="BQ198" s="2035"/>
      <c r="BS198" s="368"/>
      <c r="BT198" s="368"/>
      <c r="BU198" s="368"/>
      <c r="BV198" s="368"/>
      <c r="BW198" s="368"/>
      <c r="BX198" s="368"/>
      <c r="BY198" s="368"/>
      <c r="BZ198" s="368"/>
      <c r="CA198" s="368"/>
      <c r="CB198" s="368"/>
      <c r="CC198" s="368"/>
      <c r="CD198" s="368"/>
      <c r="CE198" s="368"/>
      <c r="CF198" s="368"/>
      <c r="CG198" s="368"/>
      <c r="CH198" s="368"/>
      <c r="CI198" s="368"/>
      <c r="CJ198" s="368"/>
      <c r="CK198" s="368"/>
      <c r="CL198" s="368"/>
      <c r="CM198" s="2036"/>
      <c r="CN198" s="2035"/>
      <c r="CP198" s="368"/>
      <c r="CQ198" s="368"/>
      <c r="CR198" s="368"/>
      <c r="CS198" s="368"/>
      <c r="CT198" s="368"/>
      <c r="CU198" s="368"/>
      <c r="CV198" s="368"/>
      <c r="CW198" s="368"/>
      <c r="CX198" s="368"/>
      <c r="CY198" s="368"/>
      <c r="CZ198" s="368"/>
      <c r="DA198" s="368"/>
      <c r="DB198" s="368"/>
      <c r="DC198" s="368"/>
      <c r="DD198" s="368"/>
      <c r="DE198" s="368"/>
      <c r="DF198" s="368"/>
      <c r="DG198" s="368"/>
      <c r="DH198" s="368"/>
      <c r="DI198" s="368"/>
      <c r="DJ198" s="2036"/>
      <c r="DK198" s="2035"/>
      <c r="DM198" s="368"/>
      <c r="DN198" s="368"/>
      <c r="DO198" s="368"/>
      <c r="DP198" s="368"/>
      <c r="DQ198" s="368"/>
      <c r="DR198" s="368"/>
      <c r="DS198" s="368"/>
      <c r="DT198" s="368"/>
      <c r="DU198" s="368"/>
      <c r="DV198" s="368"/>
      <c r="DW198" s="368"/>
      <c r="DX198" s="368"/>
      <c r="DY198" s="368"/>
      <c r="DZ198" s="368"/>
      <c r="EA198" s="368"/>
      <c r="EB198" s="368"/>
      <c r="EC198" s="368"/>
      <c r="ED198" s="368"/>
      <c r="EE198" s="368"/>
      <c r="EF198" s="368"/>
      <c r="EG198" s="2036"/>
      <c r="EH198" s="2035"/>
      <c r="EJ198" s="368"/>
      <c r="EK198" s="368"/>
      <c r="EL198" s="368"/>
      <c r="EM198" s="368"/>
      <c r="EN198" s="368"/>
      <c r="EO198" s="368"/>
      <c r="EP198" s="368"/>
      <c r="EQ198" s="368"/>
      <c r="ER198" s="368"/>
      <c r="ES198" s="368"/>
      <c r="ET198" s="368"/>
      <c r="EU198" s="368"/>
      <c r="EV198" s="368"/>
      <c r="EW198" s="368"/>
      <c r="EX198" s="368"/>
      <c r="EY198" s="368"/>
      <c r="EZ198" s="368"/>
      <c r="FA198" s="368"/>
      <c r="FB198" s="368"/>
      <c r="FC198" s="368"/>
      <c r="FD198" s="2036"/>
      <c r="FE198" s="2035"/>
      <c r="FG198" s="368"/>
      <c r="FH198" s="368"/>
      <c r="FI198" s="368"/>
      <c r="FJ198" s="368"/>
      <c r="FK198" s="368"/>
      <c r="FL198" s="368"/>
      <c r="FM198" s="368"/>
      <c r="FN198" s="368"/>
      <c r="FO198" s="368"/>
      <c r="FP198" s="368"/>
      <c r="FQ198" s="368"/>
      <c r="FR198" s="368"/>
      <c r="FS198" s="368"/>
      <c r="FT198" s="368"/>
      <c r="FU198" s="368"/>
      <c r="FV198" s="368"/>
      <c r="FW198" s="368"/>
      <c r="FX198" s="368"/>
      <c r="FY198" s="368"/>
      <c r="FZ198" s="368"/>
      <c r="GA198" s="2036"/>
      <c r="GB198" s="2035"/>
      <c r="GD198" s="368"/>
      <c r="GE198" s="368"/>
      <c r="GF198" s="368"/>
      <c r="GG198" s="368"/>
      <c r="GH198" s="368"/>
      <c r="GI198" s="368"/>
      <c r="GJ198" s="368"/>
      <c r="GK198" s="368"/>
      <c r="GL198" s="368"/>
      <c r="GM198" s="368"/>
      <c r="GN198" s="368"/>
      <c r="GO198" s="368"/>
      <c r="GP198" s="368"/>
      <c r="GQ198" s="368"/>
      <c r="GR198" s="368"/>
      <c r="GS198" s="368"/>
      <c r="GT198" s="368"/>
      <c r="GU198" s="368"/>
      <c r="GV198" s="368"/>
      <c r="GW198" s="368"/>
      <c r="GX198" s="2036"/>
      <c r="GY198" s="2035"/>
      <c r="HA198" s="368"/>
      <c r="HB198" s="368"/>
      <c r="HC198" s="368"/>
      <c r="HD198" s="368"/>
      <c r="HE198" s="368"/>
      <c r="HF198" s="368"/>
      <c r="HG198" s="368"/>
      <c r="HH198" s="368"/>
      <c r="HI198" s="368"/>
      <c r="HJ198" s="368"/>
      <c r="HK198" s="368"/>
      <c r="HL198" s="368"/>
      <c r="HM198" s="368"/>
      <c r="HN198" s="368"/>
      <c r="HO198" s="368"/>
      <c r="HP198" s="368"/>
      <c r="HQ198" s="368"/>
      <c r="HR198" s="368"/>
      <c r="HS198" s="368"/>
      <c r="HT198" s="368"/>
      <c r="HU198" s="2036"/>
      <c r="HV198" s="2035"/>
      <c r="HX198" s="368"/>
      <c r="HY198" s="368"/>
      <c r="HZ198" s="368"/>
      <c r="IA198" s="368"/>
      <c r="IB198" s="368"/>
      <c r="IC198" s="368"/>
      <c r="ID198" s="368"/>
      <c r="IE198" s="368"/>
      <c r="IF198" s="368"/>
      <c r="IG198" s="368"/>
      <c r="IH198" s="368"/>
      <c r="II198" s="368"/>
      <c r="IJ198" s="368"/>
      <c r="IK198" s="368"/>
      <c r="IL198" s="368"/>
      <c r="IM198" s="368"/>
      <c r="IN198" s="368"/>
      <c r="IO198" s="368"/>
      <c r="IP198" s="368"/>
      <c r="IQ198" s="368"/>
      <c r="IR198" s="2036"/>
      <c r="IS198" s="2035"/>
    </row>
    <row r="199" spans="1:254" ht="14.25" thickBot="1" x14ac:dyDescent="0.25">
      <c r="A199" s="2028"/>
      <c r="B199" s="2033"/>
      <c r="C199" s="1818" t="s">
        <v>3991</v>
      </c>
      <c r="D199" s="710">
        <v>15074362.812268022</v>
      </c>
      <c r="E199" s="710">
        <v>420172.54380459996</v>
      </c>
      <c r="F199" s="710">
        <v>0</v>
      </c>
      <c r="G199" s="710">
        <v>2536.2358292119998</v>
      </c>
      <c r="H199" s="710">
        <v>0</v>
      </c>
      <c r="I199" s="710">
        <v>540</v>
      </c>
      <c r="J199" s="710">
        <v>0</v>
      </c>
      <c r="K199" s="710">
        <v>0</v>
      </c>
      <c r="L199" s="710">
        <v>1252805.35892</v>
      </c>
      <c r="M199" s="710">
        <v>1332412.4148799996</v>
      </c>
      <c r="N199" s="710">
        <v>0</v>
      </c>
      <c r="O199" s="710">
        <v>0</v>
      </c>
      <c r="P199" s="710">
        <v>0</v>
      </c>
      <c r="Q199" s="710">
        <v>0</v>
      </c>
      <c r="R199" s="710">
        <v>40.5</v>
      </c>
      <c r="S199" s="710">
        <v>0</v>
      </c>
      <c r="T199" s="710">
        <v>0</v>
      </c>
      <c r="U199" s="710">
        <v>18082869.865701836</v>
      </c>
      <c r="V199" s="788"/>
      <c r="W199" s="2035"/>
      <c r="X199" s="785"/>
      <c r="Y199" s="712"/>
      <c r="Z199" s="712"/>
      <c r="AA199" s="712"/>
      <c r="AB199" s="712"/>
      <c r="AC199" s="712"/>
      <c r="AD199" s="712"/>
      <c r="AE199" s="712"/>
      <c r="AF199" s="712"/>
      <c r="AG199" s="712"/>
      <c r="AH199" s="712"/>
      <c r="AI199" s="712"/>
      <c r="AJ199" s="712"/>
      <c r="AK199" s="712"/>
      <c r="AL199" s="712"/>
      <c r="AM199" s="712"/>
      <c r="AN199" s="712"/>
      <c r="AO199" s="712"/>
      <c r="AP199" s="712"/>
      <c r="AQ199" s="712"/>
      <c r="AR199" s="712"/>
      <c r="AS199" s="2036"/>
      <c r="AT199" s="2035"/>
      <c r="AU199" s="785"/>
      <c r="AV199" s="712"/>
      <c r="AW199" s="712"/>
      <c r="AX199" s="712"/>
      <c r="AY199" s="712"/>
      <c r="AZ199" s="712"/>
      <c r="BA199" s="712"/>
      <c r="BB199" s="712"/>
      <c r="BC199" s="712"/>
      <c r="BD199" s="712"/>
      <c r="BE199" s="712"/>
      <c r="BF199" s="712"/>
      <c r="BG199" s="712"/>
      <c r="BH199" s="712"/>
      <c r="BI199" s="712"/>
      <c r="BJ199" s="712"/>
      <c r="BK199" s="712"/>
      <c r="BL199" s="712"/>
      <c r="BM199" s="712"/>
      <c r="BN199" s="712"/>
      <c r="BO199" s="712"/>
      <c r="BP199" s="2036"/>
      <c r="BQ199" s="2035"/>
      <c r="BR199" s="785"/>
      <c r="BS199" s="712"/>
      <c r="BT199" s="712"/>
      <c r="BU199" s="712"/>
      <c r="BV199" s="712"/>
      <c r="BW199" s="712"/>
      <c r="BX199" s="712"/>
      <c r="BY199" s="712"/>
      <c r="BZ199" s="712"/>
      <c r="CA199" s="712"/>
      <c r="CB199" s="712"/>
      <c r="CC199" s="712"/>
      <c r="CD199" s="712"/>
      <c r="CE199" s="712"/>
      <c r="CF199" s="712"/>
      <c r="CG199" s="712"/>
      <c r="CH199" s="712"/>
      <c r="CI199" s="712"/>
      <c r="CJ199" s="712"/>
      <c r="CK199" s="712"/>
      <c r="CL199" s="712"/>
      <c r="CM199" s="2036"/>
      <c r="CN199" s="2035"/>
      <c r="CO199" s="785"/>
      <c r="CP199" s="712"/>
      <c r="CQ199" s="712"/>
      <c r="CR199" s="712"/>
      <c r="CS199" s="712"/>
      <c r="CT199" s="712"/>
      <c r="CU199" s="712"/>
      <c r="CV199" s="712"/>
      <c r="CW199" s="712"/>
      <c r="CX199" s="712"/>
      <c r="CY199" s="712"/>
      <c r="CZ199" s="712"/>
      <c r="DA199" s="712"/>
      <c r="DB199" s="712"/>
      <c r="DC199" s="712"/>
      <c r="DD199" s="712"/>
      <c r="DE199" s="712"/>
      <c r="DF199" s="712"/>
      <c r="DG199" s="712"/>
      <c r="DH199" s="712"/>
      <c r="DI199" s="712"/>
      <c r="DJ199" s="2036"/>
      <c r="DK199" s="2035"/>
      <c r="DL199" s="785"/>
      <c r="DM199" s="712"/>
      <c r="DN199" s="712"/>
      <c r="DO199" s="712"/>
      <c r="DP199" s="712"/>
      <c r="DQ199" s="712"/>
      <c r="DR199" s="712"/>
      <c r="DS199" s="712"/>
      <c r="DT199" s="712"/>
      <c r="DU199" s="712"/>
      <c r="DV199" s="712"/>
      <c r="DW199" s="712"/>
      <c r="DX199" s="712"/>
      <c r="DY199" s="712"/>
      <c r="DZ199" s="712"/>
      <c r="EA199" s="712"/>
      <c r="EB199" s="712"/>
      <c r="EC199" s="712"/>
      <c r="ED199" s="712"/>
      <c r="EE199" s="712"/>
      <c r="EF199" s="712"/>
      <c r="EG199" s="2036"/>
      <c r="EH199" s="2035"/>
      <c r="EI199" s="785"/>
      <c r="EJ199" s="712"/>
      <c r="EK199" s="712"/>
      <c r="EL199" s="712"/>
      <c r="EM199" s="712"/>
      <c r="EN199" s="712"/>
      <c r="EO199" s="712"/>
      <c r="EP199" s="712"/>
      <c r="EQ199" s="712"/>
      <c r="ER199" s="712"/>
      <c r="ES199" s="712"/>
      <c r="ET199" s="712"/>
      <c r="EU199" s="712"/>
      <c r="EV199" s="712"/>
      <c r="EW199" s="712"/>
      <c r="EX199" s="712"/>
      <c r="EY199" s="712"/>
      <c r="EZ199" s="712"/>
      <c r="FA199" s="712"/>
      <c r="FB199" s="712"/>
      <c r="FC199" s="712"/>
      <c r="FD199" s="2036"/>
      <c r="FE199" s="2035"/>
      <c r="FF199" s="785"/>
      <c r="FG199" s="712"/>
      <c r="FH199" s="712"/>
      <c r="FI199" s="712"/>
      <c r="FJ199" s="712"/>
      <c r="FK199" s="712"/>
      <c r="FL199" s="712"/>
      <c r="FM199" s="712"/>
      <c r="FN199" s="712"/>
      <c r="FO199" s="712"/>
      <c r="FP199" s="712"/>
      <c r="FQ199" s="712"/>
      <c r="FR199" s="712"/>
      <c r="FS199" s="712"/>
      <c r="FT199" s="712"/>
      <c r="FU199" s="712"/>
      <c r="FV199" s="712"/>
      <c r="FW199" s="712"/>
      <c r="FX199" s="712"/>
      <c r="FY199" s="712"/>
      <c r="FZ199" s="712"/>
      <c r="GA199" s="2036"/>
      <c r="GB199" s="2035"/>
      <c r="GC199" s="785"/>
      <c r="GD199" s="712"/>
      <c r="GE199" s="712"/>
      <c r="GF199" s="712"/>
      <c r="GG199" s="712"/>
      <c r="GH199" s="712"/>
      <c r="GI199" s="712"/>
      <c r="GJ199" s="712"/>
      <c r="GK199" s="712"/>
      <c r="GL199" s="712"/>
      <c r="GM199" s="712"/>
      <c r="GN199" s="712"/>
      <c r="GO199" s="712"/>
      <c r="GP199" s="712"/>
      <c r="GQ199" s="712"/>
      <c r="GR199" s="712"/>
      <c r="GS199" s="712"/>
      <c r="GT199" s="712"/>
      <c r="GU199" s="712"/>
      <c r="GV199" s="712"/>
      <c r="GW199" s="712"/>
      <c r="GX199" s="2036"/>
      <c r="GY199" s="2035"/>
      <c r="GZ199" s="785"/>
      <c r="HA199" s="712"/>
      <c r="HB199" s="712"/>
      <c r="HC199" s="712"/>
      <c r="HD199" s="712"/>
      <c r="HE199" s="712"/>
      <c r="HF199" s="712"/>
      <c r="HG199" s="712"/>
      <c r="HH199" s="712"/>
      <c r="HI199" s="712"/>
      <c r="HJ199" s="712"/>
      <c r="HK199" s="712"/>
      <c r="HL199" s="712"/>
      <c r="HM199" s="712"/>
      <c r="HN199" s="712"/>
      <c r="HO199" s="712"/>
      <c r="HP199" s="712"/>
      <c r="HQ199" s="712"/>
      <c r="HR199" s="712"/>
      <c r="HS199" s="712"/>
      <c r="HT199" s="712"/>
      <c r="HU199" s="2036"/>
      <c r="HV199" s="2035"/>
      <c r="HW199" s="785"/>
      <c r="HX199" s="712"/>
      <c r="HY199" s="712"/>
      <c r="HZ199" s="712"/>
      <c r="IA199" s="712"/>
      <c r="IB199" s="712"/>
      <c r="IC199" s="712"/>
      <c r="ID199" s="712"/>
      <c r="IE199" s="712"/>
      <c r="IF199" s="712"/>
      <c r="IG199" s="712"/>
      <c r="IH199" s="712"/>
      <c r="II199" s="712"/>
      <c r="IJ199" s="712"/>
      <c r="IK199" s="712"/>
      <c r="IL199" s="712"/>
      <c r="IM199" s="712"/>
      <c r="IN199" s="712"/>
      <c r="IO199" s="712"/>
      <c r="IP199" s="712"/>
      <c r="IQ199" s="712"/>
      <c r="IR199" s="2036"/>
      <c r="IS199" s="2035"/>
      <c r="IT199" s="785"/>
    </row>
    <row r="200" spans="1:254" ht="12.75" customHeight="1" x14ac:dyDescent="0.2">
      <c r="A200" s="2026" t="s">
        <v>1888</v>
      </c>
      <c r="B200" s="2029" t="s">
        <v>3771</v>
      </c>
      <c r="C200" s="1815" t="s">
        <v>3986</v>
      </c>
      <c r="D200" s="362">
        <v>4074744.38582</v>
      </c>
      <c r="E200" s="362">
        <v>2173786.6072442099</v>
      </c>
      <c r="F200" s="362">
        <v>802479.27400600002</v>
      </c>
      <c r="G200" s="362">
        <v>0</v>
      </c>
      <c r="H200" s="362">
        <v>172138.79345752433</v>
      </c>
      <c r="I200" s="362">
        <v>9</v>
      </c>
      <c r="J200" s="362">
        <v>1331483.2614450899</v>
      </c>
      <c r="K200" s="362">
        <v>1241103.51131002</v>
      </c>
      <c r="L200" s="362">
        <v>0</v>
      </c>
      <c r="M200" s="362">
        <v>0</v>
      </c>
      <c r="N200" s="362">
        <v>52937.447505000004</v>
      </c>
      <c r="O200" s="362">
        <v>52936.340819999998</v>
      </c>
      <c r="P200" s="362">
        <v>52936.340819999998</v>
      </c>
      <c r="Q200" s="362">
        <v>0</v>
      </c>
      <c r="R200" s="362">
        <v>52936.340819999998</v>
      </c>
      <c r="S200" s="362">
        <v>525944.50811276794</v>
      </c>
      <c r="T200" s="362">
        <v>751.5763199999999</v>
      </c>
      <c r="U200" s="362">
        <v>10534187.387680609</v>
      </c>
      <c r="V200" s="1207"/>
      <c r="W200" s="2034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2036"/>
      <c r="AT200" s="2034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2036"/>
      <c r="BQ200" s="2034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  <c r="CF200" s="368"/>
      <c r="CG200" s="368"/>
      <c r="CH200" s="368"/>
      <c r="CI200" s="368"/>
      <c r="CJ200" s="368"/>
      <c r="CK200" s="368"/>
      <c r="CL200" s="368"/>
      <c r="CM200" s="2036"/>
      <c r="CN200" s="2034"/>
      <c r="CP200" s="368"/>
      <c r="CQ200" s="368"/>
      <c r="CR200" s="368"/>
      <c r="CS200" s="368"/>
      <c r="CT200" s="368"/>
      <c r="CU200" s="368"/>
      <c r="CV200" s="368"/>
      <c r="CW200" s="368"/>
      <c r="CX200" s="368"/>
      <c r="CY200" s="368"/>
      <c r="CZ200" s="368"/>
      <c r="DA200" s="368"/>
      <c r="DB200" s="368"/>
      <c r="DC200" s="368"/>
      <c r="DD200" s="368"/>
      <c r="DE200" s="368"/>
      <c r="DF200" s="368"/>
      <c r="DG200" s="368"/>
      <c r="DH200" s="368"/>
      <c r="DI200" s="368"/>
      <c r="DJ200" s="2036"/>
      <c r="DK200" s="2034"/>
      <c r="DM200" s="368"/>
      <c r="DN200" s="368"/>
      <c r="DO200" s="368"/>
      <c r="DP200" s="368"/>
      <c r="DQ200" s="368"/>
      <c r="DR200" s="368"/>
      <c r="DS200" s="368"/>
      <c r="DT200" s="368"/>
      <c r="DU200" s="368"/>
      <c r="DV200" s="368"/>
      <c r="DW200" s="368"/>
      <c r="DX200" s="368"/>
      <c r="DY200" s="368"/>
      <c r="DZ200" s="368"/>
      <c r="EA200" s="368"/>
      <c r="EB200" s="368"/>
      <c r="EC200" s="368"/>
      <c r="ED200" s="368"/>
      <c r="EE200" s="368"/>
      <c r="EF200" s="368"/>
      <c r="EG200" s="2036"/>
      <c r="EH200" s="2034"/>
      <c r="EJ200" s="368"/>
      <c r="EK200" s="368"/>
      <c r="EL200" s="368"/>
      <c r="EM200" s="368"/>
      <c r="EN200" s="368"/>
      <c r="EO200" s="368"/>
      <c r="EP200" s="368"/>
      <c r="EQ200" s="368"/>
      <c r="ER200" s="368"/>
      <c r="ES200" s="368"/>
      <c r="ET200" s="368"/>
      <c r="EU200" s="368"/>
      <c r="EV200" s="368"/>
      <c r="EW200" s="368"/>
      <c r="EX200" s="368"/>
      <c r="EY200" s="368"/>
      <c r="EZ200" s="368"/>
      <c r="FA200" s="368"/>
      <c r="FB200" s="368"/>
      <c r="FC200" s="368"/>
      <c r="FD200" s="2036"/>
      <c r="FE200" s="2034"/>
      <c r="FG200" s="368"/>
      <c r="FH200" s="368"/>
      <c r="FI200" s="368"/>
      <c r="FJ200" s="368"/>
      <c r="FK200" s="368"/>
      <c r="FL200" s="368"/>
      <c r="FM200" s="368"/>
      <c r="FN200" s="368"/>
      <c r="FO200" s="368"/>
      <c r="FP200" s="368"/>
      <c r="FQ200" s="368"/>
      <c r="FR200" s="368"/>
      <c r="FS200" s="368"/>
      <c r="FT200" s="368"/>
      <c r="FU200" s="368"/>
      <c r="FV200" s="368"/>
      <c r="FW200" s="368"/>
      <c r="FX200" s="368"/>
      <c r="FY200" s="368"/>
      <c r="FZ200" s="368"/>
      <c r="GA200" s="2036"/>
      <c r="GB200" s="2034"/>
      <c r="GD200" s="368"/>
      <c r="GE200" s="368"/>
      <c r="GF200" s="368"/>
      <c r="GG200" s="368"/>
      <c r="GH200" s="368"/>
      <c r="GI200" s="368"/>
      <c r="GJ200" s="368"/>
      <c r="GK200" s="368"/>
      <c r="GL200" s="368"/>
      <c r="GM200" s="368"/>
      <c r="GN200" s="368"/>
      <c r="GO200" s="368"/>
      <c r="GP200" s="368"/>
      <c r="GQ200" s="368"/>
      <c r="GR200" s="368"/>
      <c r="GS200" s="368"/>
      <c r="GT200" s="368"/>
      <c r="GU200" s="368"/>
      <c r="GV200" s="368"/>
      <c r="GW200" s="368"/>
      <c r="GX200" s="2036"/>
      <c r="GY200" s="2034"/>
      <c r="HA200" s="368"/>
      <c r="HB200" s="368"/>
      <c r="HC200" s="368"/>
      <c r="HD200" s="368"/>
      <c r="HE200" s="368"/>
      <c r="HF200" s="368"/>
      <c r="HG200" s="368"/>
      <c r="HH200" s="368"/>
      <c r="HI200" s="368"/>
      <c r="HJ200" s="368"/>
      <c r="HK200" s="368"/>
      <c r="HL200" s="368"/>
      <c r="HM200" s="368"/>
      <c r="HN200" s="368"/>
      <c r="HO200" s="368"/>
      <c r="HP200" s="368"/>
      <c r="HQ200" s="368"/>
      <c r="HR200" s="368"/>
      <c r="HS200" s="368"/>
      <c r="HT200" s="368"/>
      <c r="HU200" s="2036"/>
      <c r="HV200" s="2034"/>
      <c r="HX200" s="368"/>
      <c r="HY200" s="368"/>
      <c r="HZ200" s="368"/>
      <c r="IA200" s="368"/>
      <c r="IB200" s="368"/>
      <c r="IC200" s="368"/>
      <c r="ID200" s="368"/>
      <c r="IE200" s="368"/>
      <c r="IF200" s="368"/>
      <c r="IG200" s="368"/>
      <c r="IH200" s="368"/>
      <c r="II200" s="368"/>
      <c r="IJ200" s="368"/>
      <c r="IK200" s="368"/>
      <c r="IL200" s="368"/>
      <c r="IM200" s="368"/>
      <c r="IN200" s="368"/>
      <c r="IO200" s="368"/>
      <c r="IP200" s="368"/>
      <c r="IQ200" s="368"/>
      <c r="IR200" s="2036"/>
      <c r="IS200" s="2034"/>
    </row>
    <row r="201" spans="1:254" x14ac:dyDescent="0.2">
      <c r="A201" s="2027"/>
      <c r="B201" s="2030"/>
      <c r="C201" s="1206" t="s">
        <v>3987</v>
      </c>
      <c r="D201" s="366">
        <v>13801297.272440001</v>
      </c>
      <c r="E201" s="366">
        <v>2835632.7634431799</v>
      </c>
      <c r="F201" s="366">
        <v>1522982.6430350002</v>
      </c>
      <c r="G201" s="366">
        <v>0</v>
      </c>
      <c r="H201" s="366">
        <v>296055.30176710384</v>
      </c>
      <c r="I201" s="366">
        <v>9</v>
      </c>
      <c r="J201" s="366">
        <v>2282266.8053491199</v>
      </c>
      <c r="K201" s="366">
        <v>2092119.6055349901</v>
      </c>
      <c r="L201" s="366">
        <v>0</v>
      </c>
      <c r="M201" s="366">
        <v>0</v>
      </c>
      <c r="N201" s="366">
        <v>282742.79996874998</v>
      </c>
      <c r="O201" s="366">
        <v>282740.86326999997</v>
      </c>
      <c r="P201" s="366">
        <v>282740.86326999997</v>
      </c>
      <c r="Q201" s="366">
        <v>0</v>
      </c>
      <c r="R201" s="366">
        <v>282740.86326999997</v>
      </c>
      <c r="S201" s="366">
        <v>1412804.2453472801</v>
      </c>
      <c r="T201" s="366">
        <v>2057.6737082879999</v>
      </c>
      <c r="U201" s="366">
        <v>25376190.700403713</v>
      </c>
      <c r="V201" s="1207"/>
      <c r="W201" s="2035"/>
      <c r="Y201" s="368"/>
      <c r="Z201" s="368"/>
      <c r="AA201" s="368"/>
      <c r="AB201" s="368"/>
      <c r="AC201" s="368"/>
      <c r="AD201" s="368"/>
      <c r="AE201" s="368"/>
      <c r="AF201" s="368"/>
      <c r="AG201" s="368"/>
      <c r="AH201" s="368"/>
      <c r="AI201" s="368"/>
      <c r="AJ201" s="368"/>
      <c r="AK201" s="368"/>
      <c r="AL201" s="368"/>
      <c r="AM201" s="368"/>
      <c r="AN201" s="368"/>
      <c r="AO201" s="368"/>
      <c r="AP201" s="368"/>
      <c r="AQ201" s="368"/>
      <c r="AR201" s="368"/>
      <c r="AS201" s="2036"/>
      <c r="AT201" s="2035"/>
      <c r="AV201" s="368"/>
      <c r="AW201" s="368"/>
      <c r="AX201" s="368"/>
      <c r="AY201" s="368"/>
      <c r="AZ201" s="368"/>
      <c r="BA201" s="368"/>
      <c r="BB201" s="368"/>
      <c r="BC201" s="368"/>
      <c r="BD201" s="368"/>
      <c r="BE201" s="368"/>
      <c r="BF201" s="368"/>
      <c r="BG201" s="368"/>
      <c r="BH201" s="368"/>
      <c r="BI201" s="368"/>
      <c r="BJ201" s="368"/>
      <c r="BK201" s="368"/>
      <c r="BL201" s="368"/>
      <c r="BM201" s="368"/>
      <c r="BN201" s="368"/>
      <c r="BO201" s="368"/>
      <c r="BP201" s="2036"/>
      <c r="BQ201" s="2035"/>
      <c r="BS201" s="368"/>
      <c r="BT201" s="368"/>
      <c r="BU201" s="368"/>
      <c r="BV201" s="368"/>
      <c r="BW201" s="368"/>
      <c r="BX201" s="368"/>
      <c r="BY201" s="368"/>
      <c r="BZ201" s="368"/>
      <c r="CA201" s="368"/>
      <c r="CB201" s="368"/>
      <c r="CC201" s="368"/>
      <c r="CD201" s="368"/>
      <c r="CE201" s="368"/>
      <c r="CF201" s="368"/>
      <c r="CG201" s="368"/>
      <c r="CH201" s="368"/>
      <c r="CI201" s="368"/>
      <c r="CJ201" s="368"/>
      <c r="CK201" s="368"/>
      <c r="CL201" s="368"/>
      <c r="CM201" s="2036"/>
      <c r="CN201" s="2035"/>
      <c r="CP201" s="368"/>
      <c r="CQ201" s="368"/>
      <c r="CR201" s="368"/>
      <c r="CS201" s="368"/>
      <c r="CT201" s="368"/>
      <c r="CU201" s="368"/>
      <c r="CV201" s="368"/>
      <c r="CW201" s="368"/>
      <c r="CX201" s="368"/>
      <c r="CY201" s="368"/>
      <c r="CZ201" s="368"/>
      <c r="DA201" s="368"/>
      <c r="DB201" s="368"/>
      <c r="DC201" s="368"/>
      <c r="DD201" s="368"/>
      <c r="DE201" s="368"/>
      <c r="DF201" s="368"/>
      <c r="DG201" s="368"/>
      <c r="DH201" s="368"/>
      <c r="DI201" s="368"/>
      <c r="DJ201" s="2036"/>
      <c r="DK201" s="2035"/>
      <c r="DM201" s="368"/>
      <c r="DN201" s="368"/>
      <c r="DO201" s="368"/>
      <c r="DP201" s="368"/>
      <c r="DQ201" s="368"/>
      <c r="DR201" s="368"/>
      <c r="DS201" s="368"/>
      <c r="DT201" s="368"/>
      <c r="DU201" s="368"/>
      <c r="DV201" s="368"/>
      <c r="DW201" s="368"/>
      <c r="DX201" s="368"/>
      <c r="DY201" s="368"/>
      <c r="DZ201" s="368"/>
      <c r="EA201" s="368"/>
      <c r="EB201" s="368"/>
      <c r="EC201" s="368"/>
      <c r="ED201" s="368"/>
      <c r="EE201" s="368"/>
      <c r="EF201" s="368"/>
      <c r="EG201" s="2036"/>
      <c r="EH201" s="2035"/>
      <c r="EJ201" s="368"/>
      <c r="EK201" s="368"/>
      <c r="EL201" s="368"/>
      <c r="EM201" s="368"/>
      <c r="EN201" s="368"/>
      <c r="EO201" s="368"/>
      <c r="EP201" s="368"/>
      <c r="EQ201" s="368"/>
      <c r="ER201" s="368"/>
      <c r="ES201" s="368"/>
      <c r="ET201" s="368"/>
      <c r="EU201" s="368"/>
      <c r="EV201" s="368"/>
      <c r="EW201" s="368"/>
      <c r="EX201" s="368"/>
      <c r="EY201" s="368"/>
      <c r="EZ201" s="368"/>
      <c r="FA201" s="368"/>
      <c r="FB201" s="368"/>
      <c r="FC201" s="368"/>
      <c r="FD201" s="2036"/>
      <c r="FE201" s="2035"/>
      <c r="FG201" s="368"/>
      <c r="FH201" s="368"/>
      <c r="FI201" s="368"/>
      <c r="FJ201" s="368"/>
      <c r="FK201" s="368"/>
      <c r="FL201" s="368"/>
      <c r="FM201" s="368"/>
      <c r="FN201" s="368"/>
      <c r="FO201" s="368"/>
      <c r="FP201" s="368"/>
      <c r="FQ201" s="368"/>
      <c r="FR201" s="368"/>
      <c r="FS201" s="368"/>
      <c r="FT201" s="368"/>
      <c r="FU201" s="368"/>
      <c r="FV201" s="368"/>
      <c r="FW201" s="368"/>
      <c r="FX201" s="368"/>
      <c r="FY201" s="368"/>
      <c r="FZ201" s="368"/>
      <c r="GA201" s="2036"/>
      <c r="GB201" s="2035"/>
      <c r="GD201" s="368"/>
      <c r="GE201" s="368"/>
      <c r="GF201" s="368"/>
      <c r="GG201" s="368"/>
      <c r="GH201" s="368"/>
      <c r="GI201" s="368"/>
      <c r="GJ201" s="368"/>
      <c r="GK201" s="368"/>
      <c r="GL201" s="368"/>
      <c r="GM201" s="368"/>
      <c r="GN201" s="368"/>
      <c r="GO201" s="368"/>
      <c r="GP201" s="368"/>
      <c r="GQ201" s="368"/>
      <c r="GR201" s="368"/>
      <c r="GS201" s="368"/>
      <c r="GT201" s="368"/>
      <c r="GU201" s="368"/>
      <c r="GV201" s="368"/>
      <c r="GW201" s="368"/>
      <c r="GX201" s="2036"/>
      <c r="GY201" s="2035"/>
      <c r="HA201" s="368"/>
      <c r="HB201" s="368"/>
      <c r="HC201" s="368"/>
      <c r="HD201" s="368"/>
      <c r="HE201" s="368"/>
      <c r="HF201" s="368"/>
      <c r="HG201" s="368"/>
      <c r="HH201" s="368"/>
      <c r="HI201" s="368"/>
      <c r="HJ201" s="368"/>
      <c r="HK201" s="368"/>
      <c r="HL201" s="368"/>
      <c r="HM201" s="368"/>
      <c r="HN201" s="368"/>
      <c r="HO201" s="368"/>
      <c r="HP201" s="368"/>
      <c r="HQ201" s="368"/>
      <c r="HR201" s="368"/>
      <c r="HS201" s="368"/>
      <c r="HT201" s="368"/>
      <c r="HU201" s="2036"/>
      <c r="HV201" s="2035"/>
      <c r="HX201" s="368"/>
      <c r="HY201" s="368"/>
      <c r="HZ201" s="368"/>
      <c r="IA201" s="368"/>
      <c r="IB201" s="368"/>
      <c r="IC201" s="368"/>
      <c r="ID201" s="368"/>
      <c r="IE201" s="368"/>
      <c r="IF201" s="368"/>
      <c r="IG201" s="368"/>
      <c r="IH201" s="368"/>
      <c r="II201" s="368"/>
      <c r="IJ201" s="368"/>
      <c r="IK201" s="368"/>
      <c r="IL201" s="368"/>
      <c r="IM201" s="368"/>
      <c r="IN201" s="368"/>
      <c r="IO201" s="368"/>
      <c r="IP201" s="368"/>
      <c r="IQ201" s="368"/>
      <c r="IR201" s="2036"/>
      <c r="IS201" s="2035"/>
    </row>
    <row r="202" spans="1:254" x14ac:dyDescent="0.2">
      <c r="A202" s="2027"/>
      <c r="B202" s="2031"/>
      <c r="C202" s="1816" t="s">
        <v>1489</v>
      </c>
      <c r="D202" s="1090">
        <v>17876041.658260003</v>
      </c>
      <c r="E202" s="1090">
        <v>5009419.3706873897</v>
      </c>
      <c r="F202" s="1090">
        <v>2325461.917041</v>
      </c>
      <c r="G202" s="1090">
        <v>0</v>
      </c>
      <c r="H202" s="1090">
        <v>468194.09522462817</v>
      </c>
      <c r="I202" s="1090">
        <v>18</v>
      </c>
      <c r="J202" s="1090">
        <v>3613750.0667942101</v>
      </c>
      <c r="K202" s="1090">
        <v>3333223.1168450098</v>
      </c>
      <c r="L202" s="1090">
        <v>0</v>
      </c>
      <c r="M202" s="1090">
        <v>0</v>
      </c>
      <c r="N202" s="1090">
        <v>335680.24747374997</v>
      </c>
      <c r="O202" s="1090">
        <v>335677.20408999996</v>
      </c>
      <c r="P202" s="1090">
        <v>335677.20408999996</v>
      </c>
      <c r="Q202" s="1090">
        <v>0</v>
      </c>
      <c r="R202" s="1090">
        <v>335677.20408999996</v>
      </c>
      <c r="S202" s="1090">
        <v>1938748.753460048</v>
      </c>
      <c r="T202" s="1090">
        <v>2809.2500282880001</v>
      </c>
      <c r="U202" s="1090">
        <v>35910378.088084318</v>
      </c>
      <c r="V202" s="1207"/>
      <c r="W202" s="2035"/>
      <c r="X202" s="785"/>
      <c r="Y202" s="712"/>
      <c r="Z202" s="712"/>
      <c r="AA202" s="712"/>
      <c r="AB202" s="712"/>
      <c r="AC202" s="712"/>
      <c r="AD202" s="712"/>
      <c r="AE202" s="712"/>
      <c r="AF202" s="712"/>
      <c r="AG202" s="712"/>
      <c r="AH202" s="712"/>
      <c r="AI202" s="712"/>
      <c r="AJ202" s="712"/>
      <c r="AK202" s="712"/>
      <c r="AL202" s="712"/>
      <c r="AM202" s="712"/>
      <c r="AN202" s="712"/>
      <c r="AO202" s="712"/>
      <c r="AP202" s="712"/>
      <c r="AQ202" s="712"/>
      <c r="AR202" s="712"/>
      <c r="AS202" s="2036"/>
      <c r="AT202" s="2035"/>
      <c r="AU202" s="785"/>
      <c r="AV202" s="712"/>
      <c r="AW202" s="712"/>
      <c r="AX202" s="712"/>
      <c r="AY202" s="712"/>
      <c r="AZ202" s="712"/>
      <c r="BA202" s="712"/>
      <c r="BB202" s="712"/>
      <c r="BC202" s="712"/>
      <c r="BD202" s="712"/>
      <c r="BE202" s="712"/>
      <c r="BF202" s="712"/>
      <c r="BG202" s="712"/>
      <c r="BH202" s="712"/>
      <c r="BI202" s="712"/>
      <c r="BJ202" s="712"/>
      <c r="BK202" s="712"/>
      <c r="BL202" s="712"/>
      <c r="BM202" s="712"/>
      <c r="BN202" s="712"/>
      <c r="BO202" s="712"/>
      <c r="BP202" s="2036"/>
      <c r="BQ202" s="2035"/>
      <c r="BR202" s="785"/>
      <c r="BS202" s="712"/>
      <c r="BT202" s="712"/>
      <c r="BU202" s="712"/>
      <c r="BV202" s="712"/>
      <c r="BW202" s="712"/>
      <c r="BX202" s="712"/>
      <c r="BY202" s="712"/>
      <c r="BZ202" s="712"/>
      <c r="CA202" s="712"/>
      <c r="CB202" s="712"/>
      <c r="CC202" s="712"/>
      <c r="CD202" s="712"/>
      <c r="CE202" s="712"/>
      <c r="CF202" s="712"/>
      <c r="CG202" s="712"/>
      <c r="CH202" s="712"/>
      <c r="CI202" s="712"/>
      <c r="CJ202" s="712"/>
      <c r="CK202" s="712"/>
      <c r="CL202" s="712"/>
      <c r="CM202" s="2036"/>
      <c r="CN202" s="2035"/>
      <c r="CO202" s="785"/>
      <c r="CP202" s="712"/>
      <c r="CQ202" s="712"/>
      <c r="CR202" s="712"/>
      <c r="CS202" s="712"/>
      <c r="CT202" s="712"/>
      <c r="CU202" s="712"/>
      <c r="CV202" s="712"/>
      <c r="CW202" s="712"/>
      <c r="CX202" s="712"/>
      <c r="CY202" s="712"/>
      <c r="CZ202" s="712"/>
      <c r="DA202" s="712"/>
      <c r="DB202" s="712"/>
      <c r="DC202" s="712"/>
      <c r="DD202" s="712"/>
      <c r="DE202" s="712"/>
      <c r="DF202" s="712"/>
      <c r="DG202" s="712"/>
      <c r="DH202" s="712"/>
      <c r="DI202" s="712"/>
      <c r="DJ202" s="2036"/>
      <c r="DK202" s="2035"/>
      <c r="DL202" s="785"/>
      <c r="DM202" s="712"/>
      <c r="DN202" s="712"/>
      <c r="DO202" s="712"/>
      <c r="DP202" s="712"/>
      <c r="DQ202" s="712"/>
      <c r="DR202" s="712"/>
      <c r="DS202" s="712"/>
      <c r="DT202" s="712"/>
      <c r="DU202" s="712"/>
      <c r="DV202" s="712"/>
      <c r="DW202" s="712"/>
      <c r="DX202" s="712"/>
      <c r="DY202" s="712"/>
      <c r="DZ202" s="712"/>
      <c r="EA202" s="712"/>
      <c r="EB202" s="712"/>
      <c r="EC202" s="712"/>
      <c r="ED202" s="712"/>
      <c r="EE202" s="712"/>
      <c r="EF202" s="712"/>
      <c r="EG202" s="2036"/>
      <c r="EH202" s="2035"/>
      <c r="EI202" s="785"/>
      <c r="EJ202" s="712"/>
      <c r="EK202" s="712"/>
      <c r="EL202" s="712"/>
      <c r="EM202" s="712"/>
      <c r="EN202" s="712"/>
      <c r="EO202" s="712"/>
      <c r="EP202" s="712"/>
      <c r="EQ202" s="712"/>
      <c r="ER202" s="712"/>
      <c r="ES202" s="712"/>
      <c r="ET202" s="712"/>
      <c r="EU202" s="712"/>
      <c r="EV202" s="712"/>
      <c r="EW202" s="712"/>
      <c r="EX202" s="712"/>
      <c r="EY202" s="712"/>
      <c r="EZ202" s="712"/>
      <c r="FA202" s="712"/>
      <c r="FB202" s="712"/>
      <c r="FC202" s="712"/>
      <c r="FD202" s="2036"/>
      <c r="FE202" s="2035"/>
      <c r="FF202" s="785"/>
      <c r="FG202" s="712"/>
      <c r="FH202" s="712"/>
      <c r="FI202" s="712"/>
      <c r="FJ202" s="712"/>
      <c r="FK202" s="712"/>
      <c r="FL202" s="712"/>
      <c r="FM202" s="712"/>
      <c r="FN202" s="712"/>
      <c r="FO202" s="712"/>
      <c r="FP202" s="712"/>
      <c r="FQ202" s="712"/>
      <c r="FR202" s="712"/>
      <c r="FS202" s="712"/>
      <c r="FT202" s="712"/>
      <c r="FU202" s="712"/>
      <c r="FV202" s="712"/>
      <c r="FW202" s="712"/>
      <c r="FX202" s="712"/>
      <c r="FY202" s="712"/>
      <c r="FZ202" s="712"/>
      <c r="GA202" s="2036"/>
      <c r="GB202" s="2035"/>
      <c r="GC202" s="785"/>
      <c r="GD202" s="712"/>
      <c r="GE202" s="712"/>
      <c r="GF202" s="712"/>
      <c r="GG202" s="712"/>
      <c r="GH202" s="712"/>
      <c r="GI202" s="712"/>
      <c r="GJ202" s="712"/>
      <c r="GK202" s="712"/>
      <c r="GL202" s="712"/>
      <c r="GM202" s="712"/>
      <c r="GN202" s="712"/>
      <c r="GO202" s="712"/>
      <c r="GP202" s="712"/>
      <c r="GQ202" s="712"/>
      <c r="GR202" s="712"/>
      <c r="GS202" s="712"/>
      <c r="GT202" s="712"/>
      <c r="GU202" s="712"/>
      <c r="GV202" s="712"/>
      <c r="GW202" s="712"/>
      <c r="GX202" s="2036"/>
      <c r="GY202" s="2035"/>
      <c r="GZ202" s="785"/>
      <c r="HA202" s="712"/>
      <c r="HB202" s="712"/>
      <c r="HC202" s="712"/>
      <c r="HD202" s="712"/>
      <c r="HE202" s="712"/>
      <c r="HF202" s="712"/>
      <c r="HG202" s="712"/>
      <c r="HH202" s="712"/>
      <c r="HI202" s="712"/>
      <c r="HJ202" s="712"/>
      <c r="HK202" s="712"/>
      <c r="HL202" s="712"/>
      <c r="HM202" s="712"/>
      <c r="HN202" s="712"/>
      <c r="HO202" s="712"/>
      <c r="HP202" s="712"/>
      <c r="HQ202" s="712"/>
      <c r="HR202" s="712"/>
      <c r="HS202" s="712"/>
      <c r="HT202" s="712"/>
      <c r="HU202" s="2036"/>
      <c r="HV202" s="2035"/>
      <c r="HW202" s="785"/>
      <c r="HX202" s="712"/>
      <c r="HY202" s="712"/>
      <c r="HZ202" s="712"/>
      <c r="IA202" s="712"/>
      <c r="IB202" s="712"/>
      <c r="IC202" s="712"/>
      <c r="ID202" s="712"/>
      <c r="IE202" s="712"/>
      <c r="IF202" s="712"/>
      <c r="IG202" s="712"/>
      <c r="IH202" s="712"/>
      <c r="II202" s="712"/>
      <c r="IJ202" s="712"/>
      <c r="IK202" s="712"/>
      <c r="IL202" s="712"/>
      <c r="IM202" s="712"/>
      <c r="IN202" s="712"/>
      <c r="IO202" s="712"/>
      <c r="IP202" s="712"/>
      <c r="IQ202" s="712"/>
      <c r="IR202" s="2036"/>
      <c r="IS202" s="2035"/>
      <c r="IT202" s="785"/>
    </row>
    <row r="203" spans="1:254" ht="12.75" customHeight="1" x14ac:dyDescent="0.2">
      <c r="A203" s="2027"/>
      <c r="B203" s="2032" t="s">
        <v>70</v>
      </c>
      <c r="C203" s="1206" t="s">
        <v>3988</v>
      </c>
      <c r="D203" s="366">
        <v>824632.00496000005</v>
      </c>
      <c r="E203" s="366">
        <v>177704.66241200001</v>
      </c>
      <c r="F203" s="366">
        <v>77822.188999999998</v>
      </c>
      <c r="G203" s="366">
        <v>0</v>
      </c>
      <c r="H203" s="366">
        <v>159.01256216900003</v>
      </c>
      <c r="I203" s="366">
        <v>0</v>
      </c>
      <c r="J203" s="366">
        <v>117887.646326</v>
      </c>
      <c r="K203" s="366">
        <v>108203.135366</v>
      </c>
      <c r="L203" s="366">
        <v>0</v>
      </c>
      <c r="M203" s="366">
        <v>0</v>
      </c>
      <c r="N203" s="366">
        <v>1613.71822</v>
      </c>
      <c r="O203" s="366">
        <v>1613.71822</v>
      </c>
      <c r="P203" s="366">
        <v>1613.71822</v>
      </c>
      <c r="Q203" s="366">
        <v>0</v>
      </c>
      <c r="R203" s="366">
        <v>1613.71822</v>
      </c>
      <c r="S203" s="366">
        <v>91209.177441599997</v>
      </c>
      <c r="T203" s="366">
        <v>0</v>
      </c>
      <c r="U203" s="366">
        <v>1404072.7009477688</v>
      </c>
      <c r="V203" s="1207"/>
      <c r="W203" s="2034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  <c r="AN203" s="368"/>
      <c r="AO203" s="368"/>
      <c r="AP203" s="368"/>
      <c r="AQ203" s="368"/>
      <c r="AR203" s="368"/>
      <c r="AS203" s="2036"/>
      <c r="AT203" s="2034"/>
      <c r="AV203" s="368"/>
      <c r="AW203" s="368"/>
      <c r="AX203" s="368"/>
      <c r="AY203" s="368"/>
      <c r="AZ203" s="368"/>
      <c r="BA203" s="368"/>
      <c r="BB203" s="368"/>
      <c r="BC203" s="368"/>
      <c r="BD203" s="368"/>
      <c r="BE203" s="368"/>
      <c r="BF203" s="368"/>
      <c r="BG203" s="368"/>
      <c r="BH203" s="368"/>
      <c r="BI203" s="368"/>
      <c r="BJ203" s="368"/>
      <c r="BK203" s="368"/>
      <c r="BL203" s="368"/>
      <c r="BM203" s="368"/>
      <c r="BN203" s="368"/>
      <c r="BO203" s="368"/>
      <c r="BP203" s="2036"/>
      <c r="BQ203" s="2034"/>
      <c r="BS203" s="368"/>
      <c r="BT203" s="368"/>
      <c r="BU203" s="368"/>
      <c r="BV203" s="368"/>
      <c r="BW203" s="368"/>
      <c r="BX203" s="368"/>
      <c r="BY203" s="368"/>
      <c r="BZ203" s="368"/>
      <c r="CA203" s="368"/>
      <c r="CB203" s="368"/>
      <c r="CC203" s="368"/>
      <c r="CD203" s="368"/>
      <c r="CE203" s="368"/>
      <c r="CF203" s="368"/>
      <c r="CG203" s="368"/>
      <c r="CH203" s="368"/>
      <c r="CI203" s="368"/>
      <c r="CJ203" s="368"/>
      <c r="CK203" s="368"/>
      <c r="CL203" s="368"/>
      <c r="CM203" s="2036"/>
      <c r="CN203" s="2034"/>
      <c r="CP203" s="368"/>
      <c r="CQ203" s="368"/>
      <c r="CR203" s="368"/>
      <c r="CS203" s="368"/>
      <c r="CT203" s="368"/>
      <c r="CU203" s="368"/>
      <c r="CV203" s="368"/>
      <c r="CW203" s="368"/>
      <c r="CX203" s="368"/>
      <c r="CY203" s="368"/>
      <c r="CZ203" s="368"/>
      <c r="DA203" s="368"/>
      <c r="DB203" s="368"/>
      <c r="DC203" s="368"/>
      <c r="DD203" s="368"/>
      <c r="DE203" s="368"/>
      <c r="DF203" s="368"/>
      <c r="DG203" s="368"/>
      <c r="DH203" s="368"/>
      <c r="DI203" s="368"/>
      <c r="DJ203" s="2036"/>
      <c r="DK203" s="2034"/>
      <c r="DM203" s="368"/>
      <c r="DN203" s="368"/>
      <c r="DO203" s="368"/>
      <c r="DP203" s="368"/>
      <c r="DQ203" s="368"/>
      <c r="DR203" s="368"/>
      <c r="DS203" s="368"/>
      <c r="DT203" s="368"/>
      <c r="DU203" s="368"/>
      <c r="DV203" s="368"/>
      <c r="DW203" s="368"/>
      <c r="DX203" s="368"/>
      <c r="DY203" s="368"/>
      <c r="DZ203" s="368"/>
      <c r="EA203" s="368"/>
      <c r="EB203" s="368"/>
      <c r="EC203" s="368"/>
      <c r="ED203" s="368"/>
      <c r="EE203" s="368"/>
      <c r="EF203" s="368"/>
      <c r="EG203" s="2036"/>
      <c r="EH203" s="2034"/>
      <c r="EJ203" s="368"/>
      <c r="EK203" s="368"/>
      <c r="EL203" s="368"/>
      <c r="EM203" s="368"/>
      <c r="EN203" s="368"/>
      <c r="EO203" s="368"/>
      <c r="EP203" s="368"/>
      <c r="EQ203" s="368"/>
      <c r="ER203" s="368"/>
      <c r="ES203" s="368"/>
      <c r="ET203" s="368"/>
      <c r="EU203" s="368"/>
      <c r="EV203" s="368"/>
      <c r="EW203" s="368"/>
      <c r="EX203" s="368"/>
      <c r="EY203" s="368"/>
      <c r="EZ203" s="368"/>
      <c r="FA203" s="368"/>
      <c r="FB203" s="368"/>
      <c r="FC203" s="368"/>
      <c r="FD203" s="2036"/>
      <c r="FE203" s="2034"/>
      <c r="FG203" s="368"/>
      <c r="FH203" s="368"/>
      <c r="FI203" s="368"/>
      <c r="FJ203" s="368"/>
      <c r="FK203" s="368"/>
      <c r="FL203" s="368"/>
      <c r="FM203" s="368"/>
      <c r="FN203" s="368"/>
      <c r="FO203" s="368"/>
      <c r="FP203" s="368"/>
      <c r="FQ203" s="368"/>
      <c r="FR203" s="368"/>
      <c r="FS203" s="368"/>
      <c r="FT203" s="368"/>
      <c r="FU203" s="368"/>
      <c r="FV203" s="368"/>
      <c r="FW203" s="368"/>
      <c r="FX203" s="368"/>
      <c r="FY203" s="368"/>
      <c r="FZ203" s="368"/>
      <c r="GA203" s="2036"/>
      <c r="GB203" s="2034"/>
      <c r="GD203" s="368"/>
      <c r="GE203" s="368"/>
      <c r="GF203" s="368"/>
      <c r="GG203" s="368"/>
      <c r="GH203" s="368"/>
      <c r="GI203" s="368"/>
      <c r="GJ203" s="368"/>
      <c r="GK203" s="368"/>
      <c r="GL203" s="368"/>
      <c r="GM203" s="368"/>
      <c r="GN203" s="368"/>
      <c r="GO203" s="368"/>
      <c r="GP203" s="368"/>
      <c r="GQ203" s="368"/>
      <c r="GR203" s="368"/>
      <c r="GS203" s="368"/>
      <c r="GT203" s="368"/>
      <c r="GU203" s="368"/>
      <c r="GV203" s="368"/>
      <c r="GW203" s="368"/>
      <c r="GX203" s="2036"/>
      <c r="GY203" s="2034"/>
      <c r="HA203" s="368"/>
      <c r="HB203" s="368"/>
      <c r="HC203" s="368"/>
      <c r="HD203" s="368"/>
      <c r="HE203" s="368"/>
      <c r="HF203" s="368"/>
      <c r="HG203" s="368"/>
      <c r="HH203" s="368"/>
      <c r="HI203" s="368"/>
      <c r="HJ203" s="368"/>
      <c r="HK203" s="368"/>
      <c r="HL203" s="368"/>
      <c r="HM203" s="368"/>
      <c r="HN203" s="368"/>
      <c r="HO203" s="368"/>
      <c r="HP203" s="368"/>
      <c r="HQ203" s="368"/>
      <c r="HR203" s="368"/>
      <c r="HS203" s="368"/>
      <c r="HT203" s="368"/>
      <c r="HU203" s="2036"/>
      <c r="HV203" s="2034"/>
      <c r="HX203" s="368"/>
      <c r="HY203" s="368"/>
      <c r="HZ203" s="368"/>
      <c r="IA203" s="368"/>
      <c r="IB203" s="368"/>
      <c r="IC203" s="368"/>
      <c r="ID203" s="368"/>
      <c r="IE203" s="368"/>
      <c r="IF203" s="368"/>
      <c r="IG203" s="368"/>
      <c r="IH203" s="368"/>
      <c r="II203" s="368"/>
      <c r="IJ203" s="368"/>
      <c r="IK203" s="368"/>
      <c r="IL203" s="368"/>
      <c r="IM203" s="368"/>
      <c r="IN203" s="368"/>
      <c r="IO203" s="368"/>
      <c r="IP203" s="368"/>
      <c r="IQ203" s="368"/>
      <c r="IR203" s="2036"/>
      <c r="IS203" s="2034"/>
    </row>
    <row r="204" spans="1:254" x14ac:dyDescent="0.2">
      <c r="A204" s="2027"/>
      <c r="B204" s="2030"/>
      <c r="C204" s="1206" t="s">
        <v>3989</v>
      </c>
      <c r="D204" s="366">
        <v>6286347.2173199998</v>
      </c>
      <c r="E204" s="366">
        <v>1954396.7731413902</v>
      </c>
      <c r="F204" s="366">
        <v>684297.88925999997</v>
      </c>
      <c r="G204" s="366">
        <v>0</v>
      </c>
      <c r="H204" s="366">
        <v>33891.090008985055</v>
      </c>
      <c r="I204" s="366">
        <v>3</v>
      </c>
      <c r="J204" s="366">
        <v>1366152.79726643</v>
      </c>
      <c r="K204" s="366">
        <v>1262220.1517673349</v>
      </c>
      <c r="L204" s="366">
        <v>0</v>
      </c>
      <c r="M204" s="366">
        <v>0</v>
      </c>
      <c r="N204" s="366">
        <v>97906.661267500007</v>
      </c>
      <c r="O204" s="366">
        <v>97905.001240000012</v>
      </c>
      <c r="P204" s="366">
        <v>97905.001240000012</v>
      </c>
      <c r="Q204" s="366">
        <v>0</v>
      </c>
      <c r="R204" s="366">
        <v>97905.001240000012</v>
      </c>
      <c r="S204" s="366">
        <v>866053.40625580784</v>
      </c>
      <c r="T204" s="366">
        <v>77.9328</v>
      </c>
      <c r="U204" s="366">
        <v>12845061.922807449</v>
      </c>
      <c r="V204" s="1207"/>
      <c r="W204" s="2035"/>
      <c r="Y204" s="368"/>
      <c r="Z204" s="368"/>
      <c r="AA204" s="368"/>
      <c r="AB204" s="368"/>
      <c r="AC204" s="368"/>
      <c r="AD204" s="368"/>
      <c r="AE204" s="368"/>
      <c r="AF204" s="368"/>
      <c r="AG204" s="368"/>
      <c r="AH204" s="368"/>
      <c r="AI204" s="368"/>
      <c r="AJ204" s="368"/>
      <c r="AK204" s="368"/>
      <c r="AL204" s="368"/>
      <c r="AM204" s="368"/>
      <c r="AN204" s="368"/>
      <c r="AO204" s="368"/>
      <c r="AP204" s="368"/>
      <c r="AQ204" s="368"/>
      <c r="AR204" s="368"/>
      <c r="AS204" s="2036"/>
      <c r="AT204" s="2035"/>
      <c r="AV204" s="368"/>
      <c r="AW204" s="368"/>
      <c r="AX204" s="368"/>
      <c r="AY204" s="368"/>
      <c r="AZ204" s="368"/>
      <c r="BA204" s="368"/>
      <c r="BB204" s="368"/>
      <c r="BC204" s="368"/>
      <c r="BD204" s="368"/>
      <c r="BE204" s="368"/>
      <c r="BF204" s="368"/>
      <c r="BG204" s="368"/>
      <c r="BH204" s="368"/>
      <c r="BI204" s="368"/>
      <c r="BJ204" s="368"/>
      <c r="BK204" s="368"/>
      <c r="BL204" s="368"/>
      <c r="BM204" s="368"/>
      <c r="BN204" s="368"/>
      <c r="BO204" s="368"/>
      <c r="BP204" s="2036"/>
      <c r="BQ204" s="2035"/>
      <c r="BS204" s="368"/>
      <c r="BT204" s="368"/>
      <c r="BU204" s="368"/>
      <c r="BV204" s="368"/>
      <c r="BW204" s="368"/>
      <c r="BX204" s="368"/>
      <c r="BY204" s="368"/>
      <c r="BZ204" s="368"/>
      <c r="CA204" s="368"/>
      <c r="CB204" s="368"/>
      <c r="CC204" s="368"/>
      <c r="CD204" s="368"/>
      <c r="CE204" s="368"/>
      <c r="CF204" s="368"/>
      <c r="CG204" s="368"/>
      <c r="CH204" s="368"/>
      <c r="CI204" s="368"/>
      <c r="CJ204" s="368"/>
      <c r="CK204" s="368"/>
      <c r="CL204" s="368"/>
      <c r="CM204" s="2036"/>
      <c r="CN204" s="2035"/>
      <c r="CP204" s="368"/>
      <c r="CQ204" s="368"/>
      <c r="CR204" s="368"/>
      <c r="CS204" s="368"/>
      <c r="CT204" s="368"/>
      <c r="CU204" s="368"/>
      <c r="CV204" s="368"/>
      <c r="CW204" s="368"/>
      <c r="CX204" s="368"/>
      <c r="CY204" s="368"/>
      <c r="CZ204" s="368"/>
      <c r="DA204" s="368"/>
      <c r="DB204" s="368"/>
      <c r="DC204" s="368"/>
      <c r="DD204" s="368"/>
      <c r="DE204" s="368"/>
      <c r="DF204" s="368"/>
      <c r="DG204" s="368"/>
      <c r="DH204" s="368"/>
      <c r="DI204" s="368"/>
      <c r="DJ204" s="2036"/>
      <c r="DK204" s="2035"/>
      <c r="DM204" s="368"/>
      <c r="DN204" s="368"/>
      <c r="DO204" s="368"/>
      <c r="DP204" s="368"/>
      <c r="DQ204" s="368"/>
      <c r="DR204" s="368"/>
      <c r="DS204" s="368"/>
      <c r="DT204" s="368"/>
      <c r="DU204" s="368"/>
      <c r="DV204" s="368"/>
      <c r="DW204" s="368"/>
      <c r="DX204" s="368"/>
      <c r="DY204" s="368"/>
      <c r="DZ204" s="368"/>
      <c r="EA204" s="368"/>
      <c r="EB204" s="368"/>
      <c r="EC204" s="368"/>
      <c r="ED204" s="368"/>
      <c r="EE204" s="368"/>
      <c r="EF204" s="368"/>
      <c r="EG204" s="2036"/>
      <c r="EH204" s="2035"/>
      <c r="EJ204" s="368"/>
      <c r="EK204" s="368"/>
      <c r="EL204" s="368"/>
      <c r="EM204" s="368"/>
      <c r="EN204" s="368"/>
      <c r="EO204" s="368"/>
      <c r="EP204" s="368"/>
      <c r="EQ204" s="368"/>
      <c r="ER204" s="368"/>
      <c r="ES204" s="368"/>
      <c r="ET204" s="368"/>
      <c r="EU204" s="368"/>
      <c r="EV204" s="368"/>
      <c r="EW204" s="368"/>
      <c r="EX204" s="368"/>
      <c r="EY204" s="368"/>
      <c r="EZ204" s="368"/>
      <c r="FA204" s="368"/>
      <c r="FB204" s="368"/>
      <c r="FC204" s="368"/>
      <c r="FD204" s="2036"/>
      <c r="FE204" s="2035"/>
      <c r="FG204" s="368"/>
      <c r="FH204" s="368"/>
      <c r="FI204" s="368"/>
      <c r="FJ204" s="368"/>
      <c r="FK204" s="368"/>
      <c r="FL204" s="368"/>
      <c r="FM204" s="368"/>
      <c r="FN204" s="368"/>
      <c r="FO204" s="368"/>
      <c r="FP204" s="368"/>
      <c r="FQ204" s="368"/>
      <c r="FR204" s="368"/>
      <c r="FS204" s="368"/>
      <c r="FT204" s="368"/>
      <c r="FU204" s="368"/>
      <c r="FV204" s="368"/>
      <c r="FW204" s="368"/>
      <c r="FX204" s="368"/>
      <c r="FY204" s="368"/>
      <c r="FZ204" s="368"/>
      <c r="GA204" s="2036"/>
      <c r="GB204" s="2035"/>
      <c r="GD204" s="368"/>
      <c r="GE204" s="368"/>
      <c r="GF204" s="368"/>
      <c r="GG204" s="368"/>
      <c r="GH204" s="368"/>
      <c r="GI204" s="368"/>
      <c r="GJ204" s="368"/>
      <c r="GK204" s="368"/>
      <c r="GL204" s="368"/>
      <c r="GM204" s="368"/>
      <c r="GN204" s="368"/>
      <c r="GO204" s="368"/>
      <c r="GP204" s="368"/>
      <c r="GQ204" s="368"/>
      <c r="GR204" s="368"/>
      <c r="GS204" s="368"/>
      <c r="GT204" s="368"/>
      <c r="GU204" s="368"/>
      <c r="GV204" s="368"/>
      <c r="GW204" s="368"/>
      <c r="GX204" s="2036"/>
      <c r="GY204" s="2035"/>
      <c r="HA204" s="368"/>
      <c r="HB204" s="368"/>
      <c r="HC204" s="368"/>
      <c r="HD204" s="368"/>
      <c r="HE204" s="368"/>
      <c r="HF204" s="368"/>
      <c r="HG204" s="368"/>
      <c r="HH204" s="368"/>
      <c r="HI204" s="368"/>
      <c r="HJ204" s="368"/>
      <c r="HK204" s="368"/>
      <c r="HL204" s="368"/>
      <c r="HM204" s="368"/>
      <c r="HN204" s="368"/>
      <c r="HO204" s="368"/>
      <c r="HP204" s="368"/>
      <c r="HQ204" s="368"/>
      <c r="HR204" s="368"/>
      <c r="HS204" s="368"/>
      <c r="HT204" s="368"/>
      <c r="HU204" s="2036"/>
      <c r="HV204" s="2035"/>
      <c r="HX204" s="368"/>
      <c r="HY204" s="368"/>
      <c r="HZ204" s="368"/>
      <c r="IA204" s="368"/>
      <c r="IB204" s="368"/>
      <c r="IC204" s="368"/>
      <c r="ID204" s="368"/>
      <c r="IE204" s="368"/>
      <c r="IF204" s="368"/>
      <c r="IG204" s="368"/>
      <c r="IH204" s="368"/>
      <c r="II204" s="368"/>
      <c r="IJ204" s="368"/>
      <c r="IK204" s="368"/>
      <c r="IL204" s="368"/>
      <c r="IM204" s="368"/>
      <c r="IN204" s="368"/>
      <c r="IO204" s="368"/>
      <c r="IP204" s="368"/>
      <c r="IQ204" s="368"/>
      <c r="IR204" s="2036"/>
      <c r="IS204" s="2035"/>
    </row>
    <row r="205" spans="1:254" x14ac:dyDescent="0.2">
      <c r="A205" s="2027"/>
      <c r="B205" s="2030"/>
      <c r="C205" s="1817" t="s">
        <v>3990</v>
      </c>
      <c r="D205" s="366">
        <v>6605497.4455399998</v>
      </c>
      <c r="E205" s="366">
        <v>2045336.3099502122</v>
      </c>
      <c r="F205" s="366">
        <v>911077.74792600004</v>
      </c>
      <c r="G205" s="366">
        <v>0</v>
      </c>
      <c r="H205" s="366">
        <v>142766.41413274503</v>
      </c>
      <c r="I205" s="366">
        <v>12</v>
      </c>
      <c r="J205" s="366">
        <v>1426498.7286936918</v>
      </c>
      <c r="K205" s="366">
        <v>1313131.472996878</v>
      </c>
      <c r="L205" s="366">
        <v>0</v>
      </c>
      <c r="M205" s="366">
        <v>0</v>
      </c>
      <c r="N205" s="366">
        <v>121867.79685624999</v>
      </c>
      <c r="O205" s="366">
        <v>121866.4135</v>
      </c>
      <c r="P205" s="366">
        <v>121866.4135</v>
      </c>
      <c r="Q205" s="366">
        <v>0</v>
      </c>
      <c r="R205" s="366">
        <v>121866.4135</v>
      </c>
      <c r="S205" s="366">
        <v>776971.9540846399</v>
      </c>
      <c r="T205" s="366">
        <v>948.49912396799982</v>
      </c>
      <c r="U205" s="366">
        <v>13709707.609804386</v>
      </c>
      <c r="V205" s="1207"/>
      <c r="W205" s="2035"/>
      <c r="X205" s="1091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  <c r="AN205" s="368"/>
      <c r="AO205" s="368"/>
      <c r="AP205" s="368"/>
      <c r="AQ205" s="368"/>
      <c r="AR205" s="368"/>
      <c r="AS205" s="2036"/>
      <c r="AT205" s="2035"/>
      <c r="AU205" s="1091"/>
      <c r="AV205" s="368"/>
      <c r="AW205" s="368"/>
      <c r="AX205" s="368"/>
      <c r="AY205" s="368"/>
      <c r="AZ205" s="368"/>
      <c r="BA205" s="368"/>
      <c r="BB205" s="368"/>
      <c r="BC205" s="368"/>
      <c r="BD205" s="368"/>
      <c r="BE205" s="368"/>
      <c r="BF205" s="368"/>
      <c r="BG205" s="368"/>
      <c r="BH205" s="368"/>
      <c r="BI205" s="368"/>
      <c r="BJ205" s="368"/>
      <c r="BK205" s="368"/>
      <c r="BL205" s="368"/>
      <c r="BM205" s="368"/>
      <c r="BN205" s="368"/>
      <c r="BO205" s="368"/>
      <c r="BP205" s="2036"/>
      <c r="BQ205" s="2035"/>
      <c r="BR205" s="1091"/>
      <c r="BS205" s="368"/>
      <c r="BT205" s="368"/>
      <c r="BU205" s="368"/>
      <c r="BV205" s="368"/>
      <c r="BW205" s="368"/>
      <c r="BX205" s="368"/>
      <c r="BY205" s="368"/>
      <c r="BZ205" s="368"/>
      <c r="CA205" s="368"/>
      <c r="CB205" s="368"/>
      <c r="CC205" s="368"/>
      <c r="CD205" s="368"/>
      <c r="CE205" s="368"/>
      <c r="CF205" s="368"/>
      <c r="CG205" s="368"/>
      <c r="CH205" s="368"/>
      <c r="CI205" s="368"/>
      <c r="CJ205" s="368"/>
      <c r="CK205" s="368"/>
      <c r="CL205" s="368"/>
      <c r="CM205" s="2036"/>
      <c r="CN205" s="2035"/>
      <c r="CO205" s="1091"/>
      <c r="CP205" s="368"/>
      <c r="CQ205" s="368"/>
      <c r="CR205" s="368"/>
      <c r="CS205" s="368"/>
      <c r="CT205" s="368"/>
      <c r="CU205" s="368"/>
      <c r="CV205" s="368"/>
      <c r="CW205" s="368"/>
      <c r="CX205" s="368"/>
      <c r="CY205" s="368"/>
      <c r="CZ205" s="368"/>
      <c r="DA205" s="368"/>
      <c r="DB205" s="368"/>
      <c r="DC205" s="368"/>
      <c r="DD205" s="368"/>
      <c r="DE205" s="368"/>
      <c r="DF205" s="368"/>
      <c r="DG205" s="368"/>
      <c r="DH205" s="368"/>
      <c r="DI205" s="368"/>
      <c r="DJ205" s="2036"/>
      <c r="DK205" s="2035"/>
      <c r="DL205" s="1091"/>
      <c r="DM205" s="368"/>
      <c r="DN205" s="368"/>
      <c r="DO205" s="368"/>
      <c r="DP205" s="368"/>
      <c r="DQ205" s="368"/>
      <c r="DR205" s="368"/>
      <c r="DS205" s="368"/>
      <c r="DT205" s="368"/>
      <c r="DU205" s="368"/>
      <c r="DV205" s="368"/>
      <c r="DW205" s="368"/>
      <c r="DX205" s="368"/>
      <c r="DY205" s="368"/>
      <c r="DZ205" s="368"/>
      <c r="EA205" s="368"/>
      <c r="EB205" s="368"/>
      <c r="EC205" s="368"/>
      <c r="ED205" s="368"/>
      <c r="EE205" s="368"/>
      <c r="EF205" s="368"/>
      <c r="EG205" s="2036"/>
      <c r="EH205" s="2035"/>
      <c r="EI205" s="1091"/>
      <c r="EJ205" s="368"/>
      <c r="EK205" s="368"/>
      <c r="EL205" s="368"/>
      <c r="EM205" s="368"/>
      <c r="EN205" s="368"/>
      <c r="EO205" s="368"/>
      <c r="EP205" s="368"/>
      <c r="EQ205" s="368"/>
      <c r="ER205" s="368"/>
      <c r="ES205" s="368"/>
      <c r="ET205" s="368"/>
      <c r="EU205" s="368"/>
      <c r="EV205" s="368"/>
      <c r="EW205" s="368"/>
      <c r="EX205" s="368"/>
      <c r="EY205" s="368"/>
      <c r="EZ205" s="368"/>
      <c r="FA205" s="368"/>
      <c r="FB205" s="368"/>
      <c r="FC205" s="368"/>
      <c r="FD205" s="2036"/>
      <c r="FE205" s="2035"/>
      <c r="FF205" s="1091"/>
      <c r="FG205" s="368"/>
      <c r="FH205" s="368"/>
      <c r="FI205" s="368"/>
      <c r="FJ205" s="368"/>
      <c r="FK205" s="368"/>
      <c r="FL205" s="368"/>
      <c r="FM205" s="368"/>
      <c r="FN205" s="368"/>
      <c r="FO205" s="368"/>
      <c r="FP205" s="368"/>
      <c r="FQ205" s="368"/>
      <c r="FR205" s="368"/>
      <c r="FS205" s="368"/>
      <c r="FT205" s="368"/>
      <c r="FU205" s="368"/>
      <c r="FV205" s="368"/>
      <c r="FW205" s="368"/>
      <c r="FX205" s="368"/>
      <c r="FY205" s="368"/>
      <c r="FZ205" s="368"/>
      <c r="GA205" s="2036"/>
      <c r="GB205" s="2035"/>
      <c r="GC205" s="1091"/>
      <c r="GD205" s="368"/>
      <c r="GE205" s="368"/>
      <c r="GF205" s="368"/>
      <c r="GG205" s="368"/>
      <c r="GH205" s="368"/>
      <c r="GI205" s="368"/>
      <c r="GJ205" s="368"/>
      <c r="GK205" s="368"/>
      <c r="GL205" s="368"/>
      <c r="GM205" s="368"/>
      <c r="GN205" s="368"/>
      <c r="GO205" s="368"/>
      <c r="GP205" s="368"/>
      <c r="GQ205" s="368"/>
      <c r="GR205" s="368"/>
      <c r="GS205" s="368"/>
      <c r="GT205" s="368"/>
      <c r="GU205" s="368"/>
      <c r="GV205" s="368"/>
      <c r="GW205" s="368"/>
      <c r="GX205" s="2036"/>
      <c r="GY205" s="2035"/>
      <c r="GZ205" s="1091"/>
      <c r="HA205" s="368"/>
      <c r="HB205" s="368"/>
      <c r="HC205" s="368"/>
      <c r="HD205" s="368"/>
      <c r="HE205" s="368"/>
      <c r="HF205" s="368"/>
      <c r="HG205" s="368"/>
      <c r="HH205" s="368"/>
      <c r="HI205" s="368"/>
      <c r="HJ205" s="368"/>
      <c r="HK205" s="368"/>
      <c r="HL205" s="368"/>
      <c r="HM205" s="368"/>
      <c r="HN205" s="368"/>
      <c r="HO205" s="368"/>
      <c r="HP205" s="368"/>
      <c r="HQ205" s="368"/>
      <c r="HR205" s="368"/>
      <c r="HS205" s="368"/>
      <c r="HT205" s="368"/>
      <c r="HU205" s="2036"/>
      <c r="HV205" s="2035"/>
      <c r="HW205" s="1091"/>
      <c r="HX205" s="368"/>
      <c r="HY205" s="368"/>
      <c r="HZ205" s="368"/>
      <c r="IA205" s="368"/>
      <c r="IB205" s="368"/>
      <c r="IC205" s="368"/>
      <c r="ID205" s="368"/>
      <c r="IE205" s="368"/>
      <c r="IF205" s="368"/>
      <c r="IG205" s="368"/>
      <c r="IH205" s="368"/>
      <c r="II205" s="368"/>
      <c r="IJ205" s="368"/>
      <c r="IK205" s="368"/>
      <c r="IL205" s="368"/>
      <c r="IM205" s="368"/>
      <c r="IN205" s="368"/>
      <c r="IO205" s="368"/>
      <c r="IP205" s="368"/>
      <c r="IQ205" s="368"/>
      <c r="IR205" s="2036"/>
      <c r="IS205" s="2035"/>
      <c r="IT205" s="1091"/>
    </row>
    <row r="206" spans="1:254" x14ac:dyDescent="0.2">
      <c r="A206" s="2027"/>
      <c r="B206" s="2030"/>
      <c r="C206" s="1206" t="s">
        <v>71</v>
      </c>
      <c r="D206" s="366">
        <v>2390090.0487699998</v>
      </c>
      <c r="E206" s="366">
        <v>570968.40651379596</v>
      </c>
      <c r="F206" s="366">
        <v>413587.52590299997</v>
      </c>
      <c r="G206" s="366">
        <v>0</v>
      </c>
      <c r="H206" s="366">
        <v>194157.1556054934</v>
      </c>
      <c r="I206" s="366">
        <v>3</v>
      </c>
      <c r="J206" s="366">
        <v>424011.52374336403</v>
      </c>
      <c r="K206" s="366">
        <v>392746.51360706595</v>
      </c>
      <c r="L206" s="366">
        <v>0</v>
      </c>
      <c r="M206" s="366">
        <v>0</v>
      </c>
      <c r="N206" s="366">
        <v>68658.20554000001</v>
      </c>
      <c r="O206" s="366">
        <v>68658.20554000001</v>
      </c>
      <c r="P206" s="366">
        <v>68658.20554000001</v>
      </c>
      <c r="Q206" s="366">
        <v>0</v>
      </c>
      <c r="R206" s="366">
        <v>68658.20554000001</v>
      </c>
      <c r="S206" s="366">
        <v>153976.815484336</v>
      </c>
      <c r="T206" s="366">
        <v>880.70222591999993</v>
      </c>
      <c r="U206" s="366">
        <v>4815054.5140129765</v>
      </c>
      <c r="V206" s="1207"/>
      <c r="W206" s="2035"/>
      <c r="Y206" s="368"/>
      <c r="Z206" s="368"/>
      <c r="AA206" s="368"/>
      <c r="AB206" s="368"/>
      <c r="AC206" s="368"/>
      <c r="AD206" s="368"/>
      <c r="AE206" s="368"/>
      <c r="AF206" s="368"/>
      <c r="AG206" s="368"/>
      <c r="AH206" s="368"/>
      <c r="AI206" s="368"/>
      <c r="AJ206" s="368"/>
      <c r="AK206" s="368"/>
      <c r="AL206" s="368"/>
      <c r="AM206" s="368"/>
      <c r="AN206" s="368"/>
      <c r="AO206" s="368"/>
      <c r="AP206" s="368"/>
      <c r="AQ206" s="368"/>
      <c r="AR206" s="368"/>
      <c r="AS206" s="2036"/>
      <c r="AT206" s="2035"/>
      <c r="AV206" s="368"/>
      <c r="AW206" s="368"/>
      <c r="AX206" s="368"/>
      <c r="AY206" s="368"/>
      <c r="AZ206" s="368"/>
      <c r="BA206" s="368"/>
      <c r="BB206" s="368"/>
      <c r="BC206" s="368"/>
      <c r="BD206" s="368"/>
      <c r="BE206" s="368"/>
      <c r="BF206" s="368"/>
      <c r="BG206" s="368"/>
      <c r="BH206" s="368"/>
      <c r="BI206" s="368"/>
      <c r="BJ206" s="368"/>
      <c r="BK206" s="368"/>
      <c r="BL206" s="368"/>
      <c r="BM206" s="368"/>
      <c r="BN206" s="368"/>
      <c r="BO206" s="368"/>
      <c r="BP206" s="2036"/>
      <c r="BQ206" s="2035"/>
      <c r="BS206" s="368"/>
      <c r="BT206" s="368"/>
      <c r="BU206" s="368"/>
      <c r="BV206" s="368"/>
      <c r="BW206" s="368"/>
      <c r="BX206" s="368"/>
      <c r="BY206" s="368"/>
      <c r="BZ206" s="368"/>
      <c r="CA206" s="368"/>
      <c r="CB206" s="368"/>
      <c r="CC206" s="368"/>
      <c r="CD206" s="368"/>
      <c r="CE206" s="368"/>
      <c r="CF206" s="368"/>
      <c r="CG206" s="368"/>
      <c r="CH206" s="368"/>
      <c r="CI206" s="368"/>
      <c r="CJ206" s="368"/>
      <c r="CK206" s="368"/>
      <c r="CL206" s="368"/>
      <c r="CM206" s="2036"/>
      <c r="CN206" s="2035"/>
      <c r="CP206" s="368"/>
      <c r="CQ206" s="368"/>
      <c r="CR206" s="368"/>
      <c r="CS206" s="368"/>
      <c r="CT206" s="368"/>
      <c r="CU206" s="368"/>
      <c r="CV206" s="368"/>
      <c r="CW206" s="368"/>
      <c r="CX206" s="368"/>
      <c r="CY206" s="368"/>
      <c r="CZ206" s="368"/>
      <c r="DA206" s="368"/>
      <c r="DB206" s="368"/>
      <c r="DC206" s="368"/>
      <c r="DD206" s="368"/>
      <c r="DE206" s="368"/>
      <c r="DF206" s="368"/>
      <c r="DG206" s="368"/>
      <c r="DH206" s="368"/>
      <c r="DI206" s="368"/>
      <c r="DJ206" s="2036"/>
      <c r="DK206" s="2035"/>
      <c r="DM206" s="368"/>
      <c r="DN206" s="368"/>
      <c r="DO206" s="368"/>
      <c r="DP206" s="368"/>
      <c r="DQ206" s="368"/>
      <c r="DR206" s="368"/>
      <c r="DS206" s="368"/>
      <c r="DT206" s="368"/>
      <c r="DU206" s="368"/>
      <c r="DV206" s="368"/>
      <c r="DW206" s="368"/>
      <c r="DX206" s="368"/>
      <c r="DY206" s="368"/>
      <c r="DZ206" s="368"/>
      <c r="EA206" s="368"/>
      <c r="EB206" s="368"/>
      <c r="EC206" s="368"/>
      <c r="ED206" s="368"/>
      <c r="EE206" s="368"/>
      <c r="EF206" s="368"/>
      <c r="EG206" s="2036"/>
      <c r="EH206" s="2035"/>
      <c r="EJ206" s="368"/>
      <c r="EK206" s="368"/>
      <c r="EL206" s="368"/>
      <c r="EM206" s="368"/>
      <c r="EN206" s="368"/>
      <c r="EO206" s="368"/>
      <c r="EP206" s="368"/>
      <c r="EQ206" s="368"/>
      <c r="ER206" s="368"/>
      <c r="ES206" s="368"/>
      <c r="ET206" s="368"/>
      <c r="EU206" s="368"/>
      <c r="EV206" s="368"/>
      <c r="EW206" s="368"/>
      <c r="EX206" s="368"/>
      <c r="EY206" s="368"/>
      <c r="EZ206" s="368"/>
      <c r="FA206" s="368"/>
      <c r="FB206" s="368"/>
      <c r="FC206" s="368"/>
      <c r="FD206" s="2036"/>
      <c r="FE206" s="2035"/>
      <c r="FG206" s="368"/>
      <c r="FH206" s="368"/>
      <c r="FI206" s="368"/>
      <c r="FJ206" s="368"/>
      <c r="FK206" s="368"/>
      <c r="FL206" s="368"/>
      <c r="FM206" s="368"/>
      <c r="FN206" s="368"/>
      <c r="FO206" s="368"/>
      <c r="FP206" s="368"/>
      <c r="FQ206" s="368"/>
      <c r="FR206" s="368"/>
      <c r="FS206" s="368"/>
      <c r="FT206" s="368"/>
      <c r="FU206" s="368"/>
      <c r="FV206" s="368"/>
      <c r="FW206" s="368"/>
      <c r="FX206" s="368"/>
      <c r="FY206" s="368"/>
      <c r="FZ206" s="368"/>
      <c r="GA206" s="2036"/>
      <c r="GB206" s="2035"/>
      <c r="GD206" s="368"/>
      <c r="GE206" s="368"/>
      <c r="GF206" s="368"/>
      <c r="GG206" s="368"/>
      <c r="GH206" s="368"/>
      <c r="GI206" s="368"/>
      <c r="GJ206" s="368"/>
      <c r="GK206" s="368"/>
      <c r="GL206" s="368"/>
      <c r="GM206" s="368"/>
      <c r="GN206" s="368"/>
      <c r="GO206" s="368"/>
      <c r="GP206" s="368"/>
      <c r="GQ206" s="368"/>
      <c r="GR206" s="368"/>
      <c r="GS206" s="368"/>
      <c r="GT206" s="368"/>
      <c r="GU206" s="368"/>
      <c r="GV206" s="368"/>
      <c r="GW206" s="368"/>
      <c r="GX206" s="2036"/>
      <c r="GY206" s="2035"/>
      <c r="HA206" s="368"/>
      <c r="HB206" s="368"/>
      <c r="HC206" s="368"/>
      <c r="HD206" s="368"/>
      <c r="HE206" s="368"/>
      <c r="HF206" s="368"/>
      <c r="HG206" s="368"/>
      <c r="HH206" s="368"/>
      <c r="HI206" s="368"/>
      <c r="HJ206" s="368"/>
      <c r="HK206" s="368"/>
      <c r="HL206" s="368"/>
      <c r="HM206" s="368"/>
      <c r="HN206" s="368"/>
      <c r="HO206" s="368"/>
      <c r="HP206" s="368"/>
      <c r="HQ206" s="368"/>
      <c r="HR206" s="368"/>
      <c r="HS206" s="368"/>
      <c r="HT206" s="368"/>
      <c r="HU206" s="2036"/>
      <c r="HV206" s="2035"/>
      <c r="HX206" s="368"/>
      <c r="HY206" s="368"/>
      <c r="HZ206" s="368"/>
      <c r="IA206" s="368"/>
      <c r="IB206" s="368"/>
      <c r="IC206" s="368"/>
      <c r="ID206" s="368"/>
      <c r="IE206" s="368"/>
      <c r="IF206" s="368"/>
      <c r="IG206" s="368"/>
      <c r="IH206" s="368"/>
      <c r="II206" s="368"/>
      <c r="IJ206" s="368"/>
      <c r="IK206" s="368"/>
      <c r="IL206" s="368"/>
      <c r="IM206" s="368"/>
      <c r="IN206" s="368"/>
      <c r="IO206" s="368"/>
      <c r="IP206" s="368"/>
      <c r="IQ206" s="368"/>
      <c r="IR206" s="2036"/>
      <c r="IS206" s="2035"/>
    </row>
    <row r="207" spans="1:254" x14ac:dyDescent="0.2">
      <c r="A207" s="2027"/>
      <c r="B207" s="2030"/>
      <c r="C207" s="1206" t="s">
        <v>72</v>
      </c>
      <c r="D207" s="366">
        <v>1769474.9416700001</v>
      </c>
      <c r="E207" s="366">
        <v>261013.21866999997</v>
      </c>
      <c r="F207" s="366">
        <v>238676.56495199999</v>
      </c>
      <c r="G207" s="366">
        <v>0</v>
      </c>
      <c r="H207" s="366">
        <v>97220.422915262345</v>
      </c>
      <c r="I207" s="366">
        <v>0</v>
      </c>
      <c r="J207" s="366">
        <v>279199.37076473597</v>
      </c>
      <c r="K207" s="366">
        <v>256921.84310773597</v>
      </c>
      <c r="L207" s="366">
        <v>0</v>
      </c>
      <c r="M207" s="366">
        <v>0</v>
      </c>
      <c r="N207" s="366">
        <v>45633.865590000009</v>
      </c>
      <c r="O207" s="366">
        <v>45633.865590000009</v>
      </c>
      <c r="P207" s="366">
        <v>45633.865590000009</v>
      </c>
      <c r="Q207" s="366">
        <v>0</v>
      </c>
      <c r="R207" s="366">
        <v>45633.865590000009</v>
      </c>
      <c r="S207" s="366">
        <v>50537.400193663991</v>
      </c>
      <c r="T207" s="366">
        <v>902.11587839999993</v>
      </c>
      <c r="U207" s="366">
        <v>3136481.3405117984</v>
      </c>
      <c r="V207" s="1207"/>
      <c r="W207" s="2035"/>
      <c r="Y207" s="368"/>
      <c r="Z207" s="368"/>
      <c r="AA207" s="368"/>
      <c r="AB207" s="368"/>
      <c r="AC207" s="368"/>
      <c r="AD207" s="368"/>
      <c r="AE207" s="368"/>
      <c r="AF207" s="368"/>
      <c r="AG207" s="368"/>
      <c r="AH207" s="368"/>
      <c r="AI207" s="368"/>
      <c r="AJ207" s="368"/>
      <c r="AK207" s="368"/>
      <c r="AL207" s="368"/>
      <c r="AM207" s="368"/>
      <c r="AN207" s="368"/>
      <c r="AO207" s="368"/>
      <c r="AP207" s="368"/>
      <c r="AQ207" s="368"/>
      <c r="AR207" s="368"/>
      <c r="AS207" s="2036"/>
      <c r="AT207" s="2035"/>
      <c r="AV207" s="368"/>
      <c r="AW207" s="368"/>
      <c r="AX207" s="368"/>
      <c r="AY207" s="368"/>
      <c r="AZ207" s="368"/>
      <c r="BA207" s="368"/>
      <c r="BB207" s="368"/>
      <c r="BC207" s="368"/>
      <c r="BD207" s="368"/>
      <c r="BE207" s="368"/>
      <c r="BF207" s="368"/>
      <c r="BG207" s="368"/>
      <c r="BH207" s="368"/>
      <c r="BI207" s="368"/>
      <c r="BJ207" s="368"/>
      <c r="BK207" s="368"/>
      <c r="BL207" s="368"/>
      <c r="BM207" s="368"/>
      <c r="BN207" s="368"/>
      <c r="BO207" s="368"/>
      <c r="BP207" s="2036"/>
      <c r="BQ207" s="2035"/>
      <c r="BS207" s="368"/>
      <c r="BT207" s="368"/>
      <c r="BU207" s="368"/>
      <c r="BV207" s="368"/>
      <c r="BW207" s="368"/>
      <c r="BX207" s="368"/>
      <c r="BY207" s="368"/>
      <c r="BZ207" s="368"/>
      <c r="CA207" s="368"/>
      <c r="CB207" s="368"/>
      <c r="CC207" s="368"/>
      <c r="CD207" s="368"/>
      <c r="CE207" s="368"/>
      <c r="CF207" s="368"/>
      <c r="CG207" s="368"/>
      <c r="CH207" s="368"/>
      <c r="CI207" s="368"/>
      <c r="CJ207" s="368"/>
      <c r="CK207" s="368"/>
      <c r="CL207" s="368"/>
      <c r="CM207" s="2036"/>
      <c r="CN207" s="2035"/>
      <c r="CP207" s="368"/>
      <c r="CQ207" s="368"/>
      <c r="CR207" s="368"/>
      <c r="CS207" s="368"/>
      <c r="CT207" s="368"/>
      <c r="CU207" s="368"/>
      <c r="CV207" s="368"/>
      <c r="CW207" s="368"/>
      <c r="CX207" s="368"/>
      <c r="CY207" s="368"/>
      <c r="CZ207" s="368"/>
      <c r="DA207" s="368"/>
      <c r="DB207" s="368"/>
      <c r="DC207" s="368"/>
      <c r="DD207" s="368"/>
      <c r="DE207" s="368"/>
      <c r="DF207" s="368"/>
      <c r="DG207" s="368"/>
      <c r="DH207" s="368"/>
      <c r="DI207" s="368"/>
      <c r="DJ207" s="2036"/>
      <c r="DK207" s="2035"/>
      <c r="DM207" s="368"/>
      <c r="DN207" s="368"/>
      <c r="DO207" s="368"/>
      <c r="DP207" s="368"/>
      <c r="DQ207" s="368"/>
      <c r="DR207" s="368"/>
      <c r="DS207" s="368"/>
      <c r="DT207" s="368"/>
      <c r="DU207" s="368"/>
      <c r="DV207" s="368"/>
      <c r="DW207" s="368"/>
      <c r="DX207" s="368"/>
      <c r="DY207" s="368"/>
      <c r="DZ207" s="368"/>
      <c r="EA207" s="368"/>
      <c r="EB207" s="368"/>
      <c r="EC207" s="368"/>
      <c r="ED207" s="368"/>
      <c r="EE207" s="368"/>
      <c r="EF207" s="368"/>
      <c r="EG207" s="2036"/>
      <c r="EH207" s="2035"/>
      <c r="EJ207" s="368"/>
      <c r="EK207" s="368"/>
      <c r="EL207" s="368"/>
      <c r="EM207" s="368"/>
      <c r="EN207" s="368"/>
      <c r="EO207" s="368"/>
      <c r="EP207" s="368"/>
      <c r="EQ207" s="368"/>
      <c r="ER207" s="368"/>
      <c r="ES207" s="368"/>
      <c r="ET207" s="368"/>
      <c r="EU207" s="368"/>
      <c r="EV207" s="368"/>
      <c r="EW207" s="368"/>
      <c r="EX207" s="368"/>
      <c r="EY207" s="368"/>
      <c r="EZ207" s="368"/>
      <c r="FA207" s="368"/>
      <c r="FB207" s="368"/>
      <c r="FC207" s="368"/>
      <c r="FD207" s="2036"/>
      <c r="FE207" s="2035"/>
      <c r="FG207" s="368"/>
      <c r="FH207" s="368"/>
      <c r="FI207" s="368"/>
      <c r="FJ207" s="368"/>
      <c r="FK207" s="368"/>
      <c r="FL207" s="368"/>
      <c r="FM207" s="368"/>
      <c r="FN207" s="368"/>
      <c r="FO207" s="368"/>
      <c r="FP207" s="368"/>
      <c r="FQ207" s="368"/>
      <c r="FR207" s="368"/>
      <c r="FS207" s="368"/>
      <c r="FT207" s="368"/>
      <c r="FU207" s="368"/>
      <c r="FV207" s="368"/>
      <c r="FW207" s="368"/>
      <c r="FX207" s="368"/>
      <c r="FY207" s="368"/>
      <c r="FZ207" s="368"/>
      <c r="GA207" s="2036"/>
      <c r="GB207" s="2035"/>
      <c r="GD207" s="368"/>
      <c r="GE207" s="368"/>
      <c r="GF207" s="368"/>
      <c r="GG207" s="368"/>
      <c r="GH207" s="368"/>
      <c r="GI207" s="368"/>
      <c r="GJ207" s="368"/>
      <c r="GK207" s="368"/>
      <c r="GL207" s="368"/>
      <c r="GM207" s="368"/>
      <c r="GN207" s="368"/>
      <c r="GO207" s="368"/>
      <c r="GP207" s="368"/>
      <c r="GQ207" s="368"/>
      <c r="GR207" s="368"/>
      <c r="GS207" s="368"/>
      <c r="GT207" s="368"/>
      <c r="GU207" s="368"/>
      <c r="GV207" s="368"/>
      <c r="GW207" s="368"/>
      <c r="GX207" s="2036"/>
      <c r="GY207" s="2035"/>
      <c r="HA207" s="368"/>
      <c r="HB207" s="368"/>
      <c r="HC207" s="368"/>
      <c r="HD207" s="368"/>
      <c r="HE207" s="368"/>
      <c r="HF207" s="368"/>
      <c r="HG207" s="368"/>
      <c r="HH207" s="368"/>
      <c r="HI207" s="368"/>
      <c r="HJ207" s="368"/>
      <c r="HK207" s="368"/>
      <c r="HL207" s="368"/>
      <c r="HM207" s="368"/>
      <c r="HN207" s="368"/>
      <c r="HO207" s="368"/>
      <c r="HP207" s="368"/>
      <c r="HQ207" s="368"/>
      <c r="HR207" s="368"/>
      <c r="HS207" s="368"/>
      <c r="HT207" s="368"/>
      <c r="HU207" s="2036"/>
      <c r="HV207" s="2035"/>
      <c r="HX207" s="368"/>
      <c r="HY207" s="368"/>
      <c r="HZ207" s="368"/>
      <c r="IA207" s="368"/>
      <c r="IB207" s="368"/>
      <c r="IC207" s="368"/>
      <c r="ID207" s="368"/>
      <c r="IE207" s="368"/>
      <c r="IF207" s="368"/>
      <c r="IG207" s="368"/>
      <c r="IH207" s="368"/>
      <c r="II207" s="368"/>
      <c r="IJ207" s="368"/>
      <c r="IK207" s="368"/>
      <c r="IL207" s="368"/>
      <c r="IM207" s="368"/>
      <c r="IN207" s="368"/>
      <c r="IO207" s="368"/>
      <c r="IP207" s="368"/>
      <c r="IQ207" s="368"/>
      <c r="IR207" s="2036"/>
      <c r="IS207" s="2035"/>
    </row>
    <row r="208" spans="1:254" ht="14.25" thickBot="1" x14ac:dyDescent="0.25">
      <c r="A208" s="2028"/>
      <c r="B208" s="2033"/>
      <c r="C208" s="1818" t="s">
        <v>3991</v>
      </c>
      <c r="D208" s="710">
        <v>17876041.658259999</v>
      </c>
      <c r="E208" s="710">
        <v>5009419.3706873991</v>
      </c>
      <c r="F208" s="710">
        <v>2325461.917041</v>
      </c>
      <c r="G208" s="710">
        <v>0</v>
      </c>
      <c r="H208" s="710">
        <v>468194.09522465483</v>
      </c>
      <c r="I208" s="710">
        <v>18</v>
      </c>
      <c r="J208" s="710">
        <v>3613750.0667942222</v>
      </c>
      <c r="K208" s="710">
        <v>3333223.1168450145</v>
      </c>
      <c r="L208" s="710">
        <v>0</v>
      </c>
      <c r="M208" s="710">
        <v>0</v>
      </c>
      <c r="N208" s="710">
        <v>335680.24747374997</v>
      </c>
      <c r="O208" s="710">
        <v>335677.20409000001</v>
      </c>
      <c r="P208" s="710">
        <v>335677.20409000001</v>
      </c>
      <c r="Q208" s="710">
        <v>0</v>
      </c>
      <c r="R208" s="710">
        <v>335677.20409000001</v>
      </c>
      <c r="S208" s="710">
        <v>1938748.753460048</v>
      </c>
      <c r="T208" s="710">
        <v>2809.2500282879996</v>
      </c>
      <c r="U208" s="710">
        <v>35910378.08808437</v>
      </c>
      <c r="V208" s="788"/>
      <c r="W208" s="2035"/>
      <c r="X208" s="785"/>
      <c r="Y208" s="712"/>
      <c r="Z208" s="712"/>
      <c r="AA208" s="712"/>
      <c r="AB208" s="712"/>
      <c r="AC208" s="712"/>
      <c r="AD208" s="712"/>
      <c r="AE208" s="712"/>
      <c r="AF208" s="712"/>
      <c r="AG208" s="712"/>
      <c r="AH208" s="712"/>
      <c r="AI208" s="712"/>
      <c r="AJ208" s="712"/>
      <c r="AK208" s="712"/>
      <c r="AL208" s="712"/>
      <c r="AM208" s="712"/>
      <c r="AN208" s="712"/>
      <c r="AO208" s="712"/>
      <c r="AP208" s="712"/>
      <c r="AQ208" s="712"/>
      <c r="AR208" s="712"/>
      <c r="AS208" s="2036"/>
      <c r="AT208" s="2035"/>
      <c r="AU208" s="785"/>
      <c r="AV208" s="712"/>
      <c r="AW208" s="712"/>
      <c r="AX208" s="712"/>
      <c r="AY208" s="712"/>
      <c r="AZ208" s="712"/>
      <c r="BA208" s="712"/>
      <c r="BB208" s="712"/>
      <c r="BC208" s="712"/>
      <c r="BD208" s="712"/>
      <c r="BE208" s="712"/>
      <c r="BF208" s="712"/>
      <c r="BG208" s="712"/>
      <c r="BH208" s="712"/>
      <c r="BI208" s="712"/>
      <c r="BJ208" s="712"/>
      <c r="BK208" s="712"/>
      <c r="BL208" s="712"/>
      <c r="BM208" s="712"/>
      <c r="BN208" s="712"/>
      <c r="BO208" s="712"/>
      <c r="BP208" s="2036"/>
      <c r="BQ208" s="2035"/>
      <c r="BR208" s="785"/>
      <c r="BS208" s="712"/>
      <c r="BT208" s="712"/>
      <c r="BU208" s="712"/>
      <c r="BV208" s="712"/>
      <c r="BW208" s="712"/>
      <c r="BX208" s="712"/>
      <c r="BY208" s="712"/>
      <c r="BZ208" s="712"/>
      <c r="CA208" s="712"/>
      <c r="CB208" s="712"/>
      <c r="CC208" s="712"/>
      <c r="CD208" s="712"/>
      <c r="CE208" s="712"/>
      <c r="CF208" s="712"/>
      <c r="CG208" s="712"/>
      <c r="CH208" s="712"/>
      <c r="CI208" s="712"/>
      <c r="CJ208" s="712"/>
      <c r="CK208" s="712"/>
      <c r="CL208" s="712"/>
      <c r="CM208" s="2036"/>
      <c r="CN208" s="2035"/>
      <c r="CO208" s="785"/>
      <c r="CP208" s="712"/>
      <c r="CQ208" s="712"/>
      <c r="CR208" s="712"/>
      <c r="CS208" s="712"/>
      <c r="CT208" s="712"/>
      <c r="CU208" s="712"/>
      <c r="CV208" s="712"/>
      <c r="CW208" s="712"/>
      <c r="CX208" s="712"/>
      <c r="CY208" s="712"/>
      <c r="CZ208" s="712"/>
      <c r="DA208" s="712"/>
      <c r="DB208" s="712"/>
      <c r="DC208" s="712"/>
      <c r="DD208" s="712"/>
      <c r="DE208" s="712"/>
      <c r="DF208" s="712"/>
      <c r="DG208" s="712"/>
      <c r="DH208" s="712"/>
      <c r="DI208" s="712"/>
      <c r="DJ208" s="2036"/>
      <c r="DK208" s="2035"/>
      <c r="DL208" s="785"/>
      <c r="DM208" s="712"/>
      <c r="DN208" s="712"/>
      <c r="DO208" s="712"/>
      <c r="DP208" s="712"/>
      <c r="DQ208" s="712"/>
      <c r="DR208" s="712"/>
      <c r="DS208" s="712"/>
      <c r="DT208" s="712"/>
      <c r="DU208" s="712"/>
      <c r="DV208" s="712"/>
      <c r="DW208" s="712"/>
      <c r="DX208" s="712"/>
      <c r="DY208" s="712"/>
      <c r="DZ208" s="712"/>
      <c r="EA208" s="712"/>
      <c r="EB208" s="712"/>
      <c r="EC208" s="712"/>
      <c r="ED208" s="712"/>
      <c r="EE208" s="712"/>
      <c r="EF208" s="712"/>
      <c r="EG208" s="2036"/>
      <c r="EH208" s="2035"/>
      <c r="EI208" s="785"/>
      <c r="EJ208" s="712"/>
      <c r="EK208" s="712"/>
      <c r="EL208" s="712"/>
      <c r="EM208" s="712"/>
      <c r="EN208" s="712"/>
      <c r="EO208" s="712"/>
      <c r="EP208" s="712"/>
      <c r="EQ208" s="712"/>
      <c r="ER208" s="712"/>
      <c r="ES208" s="712"/>
      <c r="ET208" s="712"/>
      <c r="EU208" s="712"/>
      <c r="EV208" s="712"/>
      <c r="EW208" s="712"/>
      <c r="EX208" s="712"/>
      <c r="EY208" s="712"/>
      <c r="EZ208" s="712"/>
      <c r="FA208" s="712"/>
      <c r="FB208" s="712"/>
      <c r="FC208" s="712"/>
      <c r="FD208" s="2036"/>
      <c r="FE208" s="2035"/>
      <c r="FF208" s="785"/>
      <c r="FG208" s="712"/>
      <c r="FH208" s="712"/>
      <c r="FI208" s="712"/>
      <c r="FJ208" s="712"/>
      <c r="FK208" s="712"/>
      <c r="FL208" s="712"/>
      <c r="FM208" s="712"/>
      <c r="FN208" s="712"/>
      <c r="FO208" s="712"/>
      <c r="FP208" s="712"/>
      <c r="FQ208" s="712"/>
      <c r="FR208" s="712"/>
      <c r="FS208" s="712"/>
      <c r="FT208" s="712"/>
      <c r="FU208" s="712"/>
      <c r="FV208" s="712"/>
      <c r="FW208" s="712"/>
      <c r="FX208" s="712"/>
      <c r="FY208" s="712"/>
      <c r="FZ208" s="712"/>
      <c r="GA208" s="2036"/>
      <c r="GB208" s="2035"/>
      <c r="GC208" s="785"/>
      <c r="GD208" s="712"/>
      <c r="GE208" s="712"/>
      <c r="GF208" s="712"/>
      <c r="GG208" s="712"/>
      <c r="GH208" s="712"/>
      <c r="GI208" s="712"/>
      <c r="GJ208" s="712"/>
      <c r="GK208" s="712"/>
      <c r="GL208" s="712"/>
      <c r="GM208" s="712"/>
      <c r="GN208" s="712"/>
      <c r="GO208" s="712"/>
      <c r="GP208" s="712"/>
      <c r="GQ208" s="712"/>
      <c r="GR208" s="712"/>
      <c r="GS208" s="712"/>
      <c r="GT208" s="712"/>
      <c r="GU208" s="712"/>
      <c r="GV208" s="712"/>
      <c r="GW208" s="712"/>
      <c r="GX208" s="2036"/>
      <c r="GY208" s="2035"/>
      <c r="GZ208" s="785"/>
      <c r="HA208" s="712"/>
      <c r="HB208" s="712"/>
      <c r="HC208" s="712"/>
      <c r="HD208" s="712"/>
      <c r="HE208" s="712"/>
      <c r="HF208" s="712"/>
      <c r="HG208" s="712"/>
      <c r="HH208" s="712"/>
      <c r="HI208" s="712"/>
      <c r="HJ208" s="712"/>
      <c r="HK208" s="712"/>
      <c r="HL208" s="712"/>
      <c r="HM208" s="712"/>
      <c r="HN208" s="712"/>
      <c r="HO208" s="712"/>
      <c r="HP208" s="712"/>
      <c r="HQ208" s="712"/>
      <c r="HR208" s="712"/>
      <c r="HS208" s="712"/>
      <c r="HT208" s="712"/>
      <c r="HU208" s="2036"/>
      <c r="HV208" s="2035"/>
      <c r="HW208" s="785"/>
      <c r="HX208" s="712"/>
      <c r="HY208" s="712"/>
      <c r="HZ208" s="712"/>
      <c r="IA208" s="712"/>
      <c r="IB208" s="712"/>
      <c r="IC208" s="712"/>
      <c r="ID208" s="712"/>
      <c r="IE208" s="712"/>
      <c r="IF208" s="712"/>
      <c r="IG208" s="712"/>
      <c r="IH208" s="712"/>
      <c r="II208" s="712"/>
      <c r="IJ208" s="712"/>
      <c r="IK208" s="712"/>
      <c r="IL208" s="712"/>
      <c r="IM208" s="712"/>
      <c r="IN208" s="712"/>
      <c r="IO208" s="712"/>
      <c r="IP208" s="712"/>
      <c r="IQ208" s="712"/>
      <c r="IR208" s="2036"/>
      <c r="IS208" s="2035"/>
      <c r="IT208" s="785"/>
    </row>
    <row r="209" spans="1:254" ht="12.75" customHeight="1" x14ac:dyDescent="0.2">
      <c r="A209" s="2026" t="s">
        <v>1757</v>
      </c>
      <c r="B209" s="2029" t="s">
        <v>3771</v>
      </c>
      <c r="C209" s="1815" t="s">
        <v>3986</v>
      </c>
      <c r="D209" s="362">
        <v>811472.7346754903</v>
      </c>
      <c r="E209" s="362">
        <v>137480.30226707764</v>
      </c>
      <c r="F209" s="362">
        <v>0</v>
      </c>
      <c r="G209" s="362">
        <v>0</v>
      </c>
      <c r="H209" s="362">
        <v>0</v>
      </c>
      <c r="I209" s="362">
        <v>10.999988999999999</v>
      </c>
      <c r="J209" s="362">
        <v>0</v>
      </c>
      <c r="K209" s="362">
        <v>0</v>
      </c>
      <c r="L209" s="362">
        <v>488517.05291078769</v>
      </c>
      <c r="M209" s="362">
        <v>82135.532655110204</v>
      </c>
      <c r="N209" s="362">
        <v>0</v>
      </c>
      <c r="O209" s="362">
        <v>0</v>
      </c>
      <c r="P209" s="362">
        <v>0.15999984</v>
      </c>
      <c r="Q209" s="362">
        <v>0</v>
      </c>
      <c r="R209" s="362">
        <v>0</v>
      </c>
      <c r="S209" s="362">
        <v>2145.00425</v>
      </c>
      <c r="T209" s="362">
        <v>0</v>
      </c>
      <c r="U209" s="362">
        <v>1521761.7867473057</v>
      </c>
      <c r="V209" s="1207"/>
      <c r="W209" s="2034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2036"/>
      <c r="AT209" s="2034"/>
      <c r="AV209" s="368"/>
      <c r="AW209" s="368"/>
      <c r="AX209" s="368"/>
      <c r="AY209" s="368"/>
      <c r="AZ209" s="368"/>
      <c r="BA209" s="368"/>
      <c r="BB209" s="368"/>
      <c r="BC209" s="368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  <c r="BN209" s="368"/>
      <c r="BO209" s="368"/>
      <c r="BP209" s="2036"/>
      <c r="BQ209" s="2034"/>
      <c r="BS209" s="368"/>
      <c r="BT209" s="368"/>
      <c r="BU209" s="368"/>
      <c r="BV209" s="368"/>
      <c r="BW209" s="368"/>
      <c r="BX209" s="368"/>
      <c r="BY209" s="368"/>
      <c r="BZ209" s="368"/>
      <c r="CA209" s="368"/>
      <c r="CB209" s="368"/>
      <c r="CC209" s="368"/>
      <c r="CD209" s="368"/>
      <c r="CE209" s="368"/>
      <c r="CF209" s="368"/>
      <c r="CG209" s="368"/>
      <c r="CH209" s="368"/>
      <c r="CI209" s="368"/>
      <c r="CJ209" s="368"/>
      <c r="CK209" s="368"/>
      <c r="CL209" s="368"/>
      <c r="CM209" s="2036"/>
      <c r="CN209" s="2034"/>
      <c r="CP209" s="368"/>
      <c r="CQ209" s="368"/>
      <c r="CR209" s="368"/>
      <c r="CS209" s="368"/>
      <c r="CT209" s="368"/>
      <c r="CU209" s="368"/>
      <c r="CV209" s="368"/>
      <c r="CW209" s="368"/>
      <c r="CX209" s="368"/>
      <c r="CY209" s="368"/>
      <c r="CZ209" s="368"/>
      <c r="DA209" s="368"/>
      <c r="DB209" s="368"/>
      <c r="DC209" s="368"/>
      <c r="DD209" s="368"/>
      <c r="DE209" s="368"/>
      <c r="DF209" s="368"/>
      <c r="DG209" s="368"/>
      <c r="DH209" s="368"/>
      <c r="DI209" s="368"/>
      <c r="DJ209" s="2036"/>
      <c r="DK209" s="2034"/>
      <c r="DM209" s="368"/>
      <c r="DN209" s="368"/>
      <c r="DO209" s="368"/>
      <c r="DP209" s="368"/>
      <c r="DQ209" s="368"/>
      <c r="DR209" s="368"/>
      <c r="DS209" s="368"/>
      <c r="DT209" s="368"/>
      <c r="DU209" s="368"/>
      <c r="DV209" s="368"/>
      <c r="DW209" s="368"/>
      <c r="DX209" s="368"/>
      <c r="DY209" s="368"/>
      <c r="DZ209" s="368"/>
      <c r="EA209" s="368"/>
      <c r="EB209" s="368"/>
      <c r="EC209" s="368"/>
      <c r="ED209" s="368"/>
      <c r="EE209" s="368"/>
      <c r="EF209" s="368"/>
      <c r="EG209" s="2036"/>
      <c r="EH209" s="2034"/>
      <c r="EJ209" s="368"/>
      <c r="EK209" s="368"/>
      <c r="EL209" s="368"/>
      <c r="EM209" s="368"/>
      <c r="EN209" s="368"/>
      <c r="EO209" s="368"/>
      <c r="EP209" s="368"/>
      <c r="EQ209" s="368"/>
      <c r="ER209" s="368"/>
      <c r="ES209" s="368"/>
      <c r="ET209" s="368"/>
      <c r="EU209" s="368"/>
      <c r="EV209" s="368"/>
      <c r="EW209" s="368"/>
      <c r="EX209" s="368"/>
      <c r="EY209" s="368"/>
      <c r="EZ209" s="368"/>
      <c r="FA209" s="368"/>
      <c r="FB209" s="368"/>
      <c r="FC209" s="368"/>
      <c r="FD209" s="2036"/>
      <c r="FE209" s="2034"/>
      <c r="FG209" s="368"/>
      <c r="FH209" s="368"/>
      <c r="FI209" s="368"/>
      <c r="FJ209" s="368"/>
      <c r="FK209" s="368"/>
      <c r="FL209" s="368"/>
      <c r="FM209" s="368"/>
      <c r="FN209" s="368"/>
      <c r="FO209" s="368"/>
      <c r="FP209" s="368"/>
      <c r="FQ209" s="368"/>
      <c r="FR209" s="368"/>
      <c r="FS209" s="368"/>
      <c r="FT209" s="368"/>
      <c r="FU209" s="368"/>
      <c r="FV209" s="368"/>
      <c r="FW209" s="368"/>
      <c r="FX209" s="368"/>
      <c r="FY209" s="368"/>
      <c r="FZ209" s="368"/>
      <c r="GA209" s="2036"/>
      <c r="GB209" s="2034"/>
      <c r="GD209" s="368"/>
      <c r="GE209" s="368"/>
      <c r="GF209" s="368"/>
      <c r="GG209" s="368"/>
      <c r="GH209" s="368"/>
      <c r="GI209" s="368"/>
      <c r="GJ209" s="368"/>
      <c r="GK209" s="368"/>
      <c r="GL209" s="368"/>
      <c r="GM209" s="368"/>
      <c r="GN209" s="368"/>
      <c r="GO209" s="368"/>
      <c r="GP209" s="368"/>
      <c r="GQ209" s="368"/>
      <c r="GR209" s="368"/>
      <c r="GS209" s="368"/>
      <c r="GT209" s="368"/>
      <c r="GU209" s="368"/>
      <c r="GV209" s="368"/>
      <c r="GW209" s="368"/>
      <c r="GX209" s="2036"/>
      <c r="GY209" s="2034"/>
      <c r="HA209" s="368"/>
      <c r="HB209" s="368"/>
      <c r="HC209" s="368"/>
      <c r="HD209" s="368"/>
      <c r="HE209" s="368"/>
      <c r="HF209" s="368"/>
      <c r="HG209" s="368"/>
      <c r="HH209" s="368"/>
      <c r="HI209" s="368"/>
      <c r="HJ209" s="368"/>
      <c r="HK209" s="368"/>
      <c r="HL209" s="368"/>
      <c r="HM209" s="368"/>
      <c r="HN209" s="368"/>
      <c r="HO209" s="368"/>
      <c r="HP209" s="368"/>
      <c r="HQ209" s="368"/>
      <c r="HR209" s="368"/>
      <c r="HS209" s="368"/>
      <c r="HT209" s="368"/>
      <c r="HU209" s="2036"/>
      <c r="HV209" s="2034"/>
      <c r="HX209" s="368"/>
      <c r="HY209" s="368"/>
      <c r="HZ209" s="368"/>
      <c r="IA209" s="368"/>
      <c r="IB209" s="368"/>
      <c r="IC209" s="368"/>
      <c r="ID209" s="368"/>
      <c r="IE209" s="368"/>
      <c r="IF209" s="368"/>
      <c r="IG209" s="368"/>
      <c r="IH209" s="368"/>
      <c r="II209" s="368"/>
      <c r="IJ209" s="368"/>
      <c r="IK209" s="368"/>
      <c r="IL209" s="368"/>
      <c r="IM209" s="368"/>
      <c r="IN209" s="368"/>
      <c r="IO209" s="368"/>
      <c r="IP209" s="368"/>
      <c r="IQ209" s="368"/>
      <c r="IR209" s="2036"/>
      <c r="IS209" s="2034"/>
    </row>
    <row r="210" spans="1:254" x14ac:dyDescent="0.2">
      <c r="A210" s="2027"/>
      <c r="B210" s="2030"/>
      <c r="C210" s="1206" t="s">
        <v>3987</v>
      </c>
      <c r="D210" s="366">
        <v>53679041.277914502</v>
      </c>
      <c r="E210" s="366">
        <v>349532.49035292229</v>
      </c>
      <c r="F210" s="366">
        <v>0</v>
      </c>
      <c r="G210" s="366">
        <v>0</v>
      </c>
      <c r="H210" s="366">
        <v>0</v>
      </c>
      <c r="I210" s="366">
        <v>28.000010999999997</v>
      </c>
      <c r="J210" s="366">
        <v>0</v>
      </c>
      <c r="K210" s="366">
        <v>0</v>
      </c>
      <c r="L210" s="366">
        <v>1086379.1491292124</v>
      </c>
      <c r="M210" s="366">
        <v>214319.49192488976</v>
      </c>
      <c r="N210" s="366">
        <v>0</v>
      </c>
      <c r="O210" s="366">
        <v>0</v>
      </c>
      <c r="P210" s="366">
        <v>0.50000016000000003</v>
      </c>
      <c r="Q210" s="366">
        <v>0</v>
      </c>
      <c r="R210" s="366">
        <v>0</v>
      </c>
      <c r="S210" s="366">
        <v>8252.49575</v>
      </c>
      <c r="T210" s="366">
        <v>0</v>
      </c>
      <c r="U210" s="366">
        <v>55337553.40508268</v>
      </c>
      <c r="V210" s="1207"/>
      <c r="W210" s="2035"/>
      <c r="Y210" s="368"/>
      <c r="Z210" s="368"/>
      <c r="AA210" s="368"/>
      <c r="AB210" s="368"/>
      <c r="AC210" s="368"/>
      <c r="AD210" s="368"/>
      <c r="AE210" s="368"/>
      <c r="AF210" s="368"/>
      <c r="AG210" s="368"/>
      <c r="AH210" s="368"/>
      <c r="AI210" s="368"/>
      <c r="AJ210" s="368"/>
      <c r="AK210" s="368"/>
      <c r="AL210" s="368"/>
      <c r="AM210" s="368"/>
      <c r="AN210" s="368"/>
      <c r="AO210" s="368"/>
      <c r="AP210" s="368"/>
      <c r="AQ210" s="368"/>
      <c r="AR210" s="368"/>
      <c r="AS210" s="2036"/>
      <c r="AT210" s="2035"/>
      <c r="AV210" s="368"/>
      <c r="AW210" s="368"/>
      <c r="AX210" s="368"/>
      <c r="AY210" s="368"/>
      <c r="AZ210" s="368"/>
      <c r="BA210" s="368"/>
      <c r="BB210" s="368"/>
      <c r="BC210" s="368"/>
      <c r="BD210" s="368"/>
      <c r="BE210" s="368"/>
      <c r="BF210" s="368"/>
      <c r="BG210" s="368"/>
      <c r="BH210" s="368"/>
      <c r="BI210" s="368"/>
      <c r="BJ210" s="368"/>
      <c r="BK210" s="368"/>
      <c r="BL210" s="368"/>
      <c r="BM210" s="368"/>
      <c r="BN210" s="368"/>
      <c r="BO210" s="368"/>
      <c r="BP210" s="2036"/>
      <c r="BQ210" s="2035"/>
      <c r="BS210" s="368"/>
      <c r="BT210" s="368"/>
      <c r="BU210" s="368"/>
      <c r="BV210" s="368"/>
      <c r="BW210" s="368"/>
      <c r="BX210" s="368"/>
      <c r="BY210" s="368"/>
      <c r="BZ210" s="368"/>
      <c r="CA210" s="368"/>
      <c r="CB210" s="368"/>
      <c r="CC210" s="368"/>
      <c r="CD210" s="368"/>
      <c r="CE210" s="368"/>
      <c r="CF210" s="368"/>
      <c r="CG210" s="368"/>
      <c r="CH210" s="368"/>
      <c r="CI210" s="368"/>
      <c r="CJ210" s="368"/>
      <c r="CK210" s="368"/>
      <c r="CL210" s="368"/>
      <c r="CM210" s="2036"/>
      <c r="CN210" s="2035"/>
      <c r="CP210" s="368"/>
      <c r="CQ210" s="368"/>
      <c r="CR210" s="368"/>
      <c r="CS210" s="368"/>
      <c r="CT210" s="368"/>
      <c r="CU210" s="368"/>
      <c r="CV210" s="368"/>
      <c r="CW210" s="368"/>
      <c r="CX210" s="368"/>
      <c r="CY210" s="368"/>
      <c r="CZ210" s="368"/>
      <c r="DA210" s="368"/>
      <c r="DB210" s="368"/>
      <c r="DC210" s="368"/>
      <c r="DD210" s="368"/>
      <c r="DE210" s="368"/>
      <c r="DF210" s="368"/>
      <c r="DG210" s="368"/>
      <c r="DH210" s="368"/>
      <c r="DI210" s="368"/>
      <c r="DJ210" s="2036"/>
      <c r="DK210" s="2035"/>
      <c r="DM210" s="368"/>
      <c r="DN210" s="368"/>
      <c r="DO210" s="368"/>
      <c r="DP210" s="368"/>
      <c r="DQ210" s="368"/>
      <c r="DR210" s="368"/>
      <c r="DS210" s="368"/>
      <c r="DT210" s="368"/>
      <c r="DU210" s="368"/>
      <c r="DV210" s="368"/>
      <c r="DW210" s="368"/>
      <c r="DX210" s="368"/>
      <c r="DY210" s="368"/>
      <c r="DZ210" s="368"/>
      <c r="EA210" s="368"/>
      <c r="EB210" s="368"/>
      <c r="EC210" s="368"/>
      <c r="ED210" s="368"/>
      <c r="EE210" s="368"/>
      <c r="EF210" s="368"/>
      <c r="EG210" s="2036"/>
      <c r="EH210" s="2035"/>
      <c r="EJ210" s="368"/>
      <c r="EK210" s="368"/>
      <c r="EL210" s="368"/>
      <c r="EM210" s="368"/>
      <c r="EN210" s="368"/>
      <c r="EO210" s="368"/>
      <c r="EP210" s="368"/>
      <c r="EQ210" s="368"/>
      <c r="ER210" s="368"/>
      <c r="ES210" s="368"/>
      <c r="ET210" s="368"/>
      <c r="EU210" s="368"/>
      <c r="EV210" s="368"/>
      <c r="EW210" s="368"/>
      <c r="EX210" s="368"/>
      <c r="EY210" s="368"/>
      <c r="EZ210" s="368"/>
      <c r="FA210" s="368"/>
      <c r="FB210" s="368"/>
      <c r="FC210" s="368"/>
      <c r="FD210" s="2036"/>
      <c r="FE210" s="2035"/>
      <c r="FG210" s="368"/>
      <c r="FH210" s="368"/>
      <c r="FI210" s="368"/>
      <c r="FJ210" s="368"/>
      <c r="FK210" s="368"/>
      <c r="FL210" s="368"/>
      <c r="FM210" s="368"/>
      <c r="FN210" s="368"/>
      <c r="FO210" s="368"/>
      <c r="FP210" s="368"/>
      <c r="FQ210" s="368"/>
      <c r="FR210" s="368"/>
      <c r="FS210" s="368"/>
      <c r="FT210" s="368"/>
      <c r="FU210" s="368"/>
      <c r="FV210" s="368"/>
      <c r="FW210" s="368"/>
      <c r="FX210" s="368"/>
      <c r="FY210" s="368"/>
      <c r="FZ210" s="368"/>
      <c r="GA210" s="2036"/>
      <c r="GB210" s="2035"/>
      <c r="GD210" s="368"/>
      <c r="GE210" s="368"/>
      <c r="GF210" s="368"/>
      <c r="GG210" s="368"/>
      <c r="GH210" s="368"/>
      <c r="GI210" s="368"/>
      <c r="GJ210" s="368"/>
      <c r="GK210" s="368"/>
      <c r="GL210" s="368"/>
      <c r="GM210" s="368"/>
      <c r="GN210" s="368"/>
      <c r="GO210" s="368"/>
      <c r="GP210" s="368"/>
      <c r="GQ210" s="368"/>
      <c r="GR210" s="368"/>
      <c r="GS210" s="368"/>
      <c r="GT210" s="368"/>
      <c r="GU210" s="368"/>
      <c r="GV210" s="368"/>
      <c r="GW210" s="368"/>
      <c r="GX210" s="2036"/>
      <c r="GY210" s="2035"/>
      <c r="HA210" s="368"/>
      <c r="HB210" s="368"/>
      <c r="HC210" s="368"/>
      <c r="HD210" s="368"/>
      <c r="HE210" s="368"/>
      <c r="HF210" s="368"/>
      <c r="HG210" s="368"/>
      <c r="HH210" s="368"/>
      <c r="HI210" s="368"/>
      <c r="HJ210" s="368"/>
      <c r="HK210" s="368"/>
      <c r="HL210" s="368"/>
      <c r="HM210" s="368"/>
      <c r="HN210" s="368"/>
      <c r="HO210" s="368"/>
      <c r="HP210" s="368"/>
      <c r="HQ210" s="368"/>
      <c r="HR210" s="368"/>
      <c r="HS210" s="368"/>
      <c r="HT210" s="368"/>
      <c r="HU210" s="2036"/>
      <c r="HV210" s="2035"/>
      <c r="HX210" s="368"/>
      <c r="HY210" s="368"/>
      <c r="HZ210" s="368"/>
      <c r="IA210" s="368"/>
      <c r="IB210" s="368"/>
      <c r="IC210" s="368"/>
      <c r="ID210" s="368"/>
      <c r="IE210" s="368"/>
      <c r="IF210" s="368"/>
      <c r="IG210" s="368"/>
      <c r="IH210" s="368"/>
      <c r="II210" s="368"/>
      <c r="IJ210" s="368"/>
      <c r="IK210" s="368"/>
      <c r="IL210" s="368"/>
      <c r="IM210" s="368"/>
      <c r="IN210" s="368"/>
      <c r="IO210" s="368"/>
      <c r="IP210" s="368"/>
      <c r="IQ210" s="368"/>
      <c r="IR210" s="2036"/>
      <c r="IS210" s="2035"/>
    </row>
    <row r="211" spans="1:254" x14ac:dyDescent="0.2">
      <c r="A211" s="2027"/>
      <c r="B211" s="2031"/>
      <c r="C211" s="1816" t="s">
        <v>1489</v>
      </c>
      <c r="D211" s="1090">
        <v>54490514.012589991</v>
      </c>
      <c r="E211" s="1090">
        <v>487012.79261999996</v>
      </c>
      <c r="F211" s="1090">
        <v>0</v>
      </c>
      <c r="G211" s="1090">
        <v>0</v>
      </c>
      <c r="H211" s="1090">
        <v>0</v>
      </c>
      <c r="I211" s="1090">
        <v>39</v>
      </c>
      <c r="J211" s="1090">
        <v>0</v>
      </c>
      <c r="K211" s="1090">
        <v>0</v>
      </c>
      <c r="L211" s="1090">
        <v>1574896.2020400001</v>
      </c>
      <c r="M211" s="1090">
        <v>296455.02457999997</v>
      </c>
      <c r="N211" s="1090">
        <v>0</v>
      </c>
      <c r="O211" s="1090">
        <v>0</v>
      </c>
      <c r="P211" s="1090">
        <v>0.66</v>
      </c>
      <c r="Q211" s="1090">
        <v>0</v>
      </c>
      <c r="R211" s="1090">
        <v>0</v>
      </c>
      <c r="S211" s="1090">
        <v>10397.5</v>
      </c>
      <c r="T211" s="1090">
        <v>0</v>
      </c>
      <c r="U211" s="1090">
        <v>56859315.191829994</v>
      </c>
      <c r="V211" s="1207"/>
      <c r="W211" s="2035"/>
      <c r="X211" s="785"/>
      <c r="Y211" s="712"/>
      <c r="Z211" s="712"/>
      <c r="AA211" s="712"/>
      <c r="AB211" s="712"/>
      <c r="AC211" s="712"/>
      <c r="AD211" s="712"/>
      <c r="AE211" s="712"/>
      <c r="AF211" s="712"/>
      <c r="AG211" s="712"/>
      <c r="AH211" s="712"/>
      <c r="AI211" s="712"/>
      <c r="AJ211" s="712"/>
      <c r="AK211" s="712"/>
      <c r="AL211" s="712"/>
      <c r="AM211" s="712"/>
      <c r="AN211" s="712"/>
      <c r="AO211" s="712"/>
      <c r="AP211" s="712"/>
      <c r="AQ211" s="712"/>
      <c r="AR211" s="712"/>
      <c r="AS211" s="2036"/>
      <c r="AT211" s="2035"/>
      <c r="AU211" s="785"/>
      <c r="AV211" s="712"/>
      <c r="AW211" s="712"/>
      <c r="AX211" s="712"/>
      <c r="AY211" s="712"/>
      <c r="AZ211" s="712"/>
      <c r="BA211" s="712"/>
      <c r="BB211" s="712"/>
      <c r="BC211" s="712"/>
      <c r="BD211" s="712"/>
      <c r="BE211" s="712"/>
      <c r="BF211" s="712"/>
      <c r="BG211" s="712"/>
      <c r="BH211" s="712"/>
      <c r="BI211" s="712"/>
      <c r="BJ211" s="712"/>
      <c r="BK211" s="712"/>
      <c r="BL211" s="712"/>
      <c r="BM211" s="712"/>
      <c r="BN211" s="712"/>
      <c r="BO211" s="712"/>
      <c r="BP211" s="2036"/>
      <c r="BQ211" s="2035"/>
      <c r="BR211" s="785"/>
      <c r="BS211" s="712"/>
      <c r="BT211" s="712"/>
      <c r="BU211" s="712"/>
      <c r="BV211" s="712"/>
      <c r="BW211" s="712"/>
      <c r="BX211" s="712"/>
      <c r="BY211" s="712"/>
      <c r="BZ211" s="712"/>
      <c r="CA211" s="712"/>
      <c r="CB211" s="712"/>
      <c r="CC211" s="712"/>
      <c r="CD211" s="712"/>
      <c r="CE211" s="712"/>
      <c r="CF211" s="712"/>
      <c r="CG211" s="712"/>
      <c r="CH211" s="712"/>
      <c r="CI211" s="712"/>
      <c r="CJ211" s="712"/>
      <c r="CK211" s="712"/>
      <c r="CL211" s="712"/>
      <c r="CM211" s="2036"/>
      <c r="CN211" s="2035"/>
      <c r="CO211" s="785"/>
      <c r="CP211" s="712"/>
      <c r="CQ211" s="712"/>
      <c r="CR211" s="712"/>
      <c r="CS211" s="712"/>
      <c r="CT211" s="712"/>
      <c r="CU211" s="712"/>
      <c r="CV211" s="712"/>
      <c r="CW211" s="712"/>
      <c r="CX211" s="712"/>
      <c r="CY211" s="712"/>
      <c r="CZ211" s="712"/>
      <c r="DA211" s="712"/>
      <c r="DB211" s="712"/>
      <c r="DC211" s="712"/>
      <c r="DD211" s="712"/>
      <c r="DE211" s="712"/>
      <c r="DF211" s="712"/>
      <c r="DG211" s="712"/>
      <c r="DH211" s="712"/>
      <c r="DI211" s="712"/>
      <c r="DJ211" s="2036"/>
      <c r="DK211" s="2035"/>
      <c r="DL211" s="785"/>
      <c r="DM211" s="712"/>
      <c r="DN211" s="712"/>
      <c r="DO211" s="712"/>
      <c r="DP211" s="712"/>
      <c r="DQ211" s="712"/>
      <c r="DR211" s="712"/>
      <c r="DS211" s="712"/>
      <c r="DT211" s="712"/>
      <c r="DU211" s="712"/>
      <c r="DV211" s="712"/>
      <c r="DW211" s="712"/>
      <c r="DX211" s="712"/>
      <c r="DY211" s="712"/>
      <c r="DZ211" s="712"/>
      <c r="EA211" s="712"/>
      <c r="EB211" s="712"/>
      <c r="EC211" s="712"/>
      <c r="ED211" s="712"/>
      <c r="EE211" s="712"/>
      <c r="EF211" s="712"/>
      <c r="EG211" s="2036"/>
      <c r="EH211" s="2035"/>
      <c r="EI211" s="785"/>
      <c r="EJ211" s="712"/>
      <c r="EK211" s="712"/>
      <c r="EL211" s="712"/>
      <c r="EM211" s="712"/>
      <c r="EN211" s="712"/>
      <c r="EO211" s="712"/>
      <c r="EP211" s="712"/>
      <c r="EQ211" s="712"/>
      <c r="ER211" s="712"/>
      <c r="ES211" s="712"/>
      <c r="ET211" s="712"/>
      <c r="EU211" s="712"/>
      <c r="EV211" s="712"/>
      <c r="EW211" s="712"/>
      <c r="EX211" s="712"/>
      <c r="EY211" s="712"/>
      <c r="EZ211" s="712"/>
      <c r="FA211" s="712"/>
      <c r="FB211" s="712"/>
      <c r="FC211" s="712"/>
      <c r="FD211" s="2036"/>
      <c r="FE211" s="2035"/>
      <c r="FF211" s="785"/>
      <c r="FG211" s="712"/>
      <c r="FH211" s="712"/>
      <c r="FI211" s="712"/>
      <c r="FJ211" s="712"/>
      <c r="FK211" s="712"/>
      <c r="FL211" s="712"/>
      <c r="FM211" s="712"/>
      <c r="FN211" s="712"/>
      <c r="FO211" s="712"/>
      <c r="FP211" s="712"/>
      <c r="FQ211" s="712"/>
      <c r="FR211" s="712"/>
      <c r="FS211" s="712"/>
      <c r="FT211" s="712"/>
      <c r="FU211" s="712"/>
      <c r="FV211" s="712"/>
      <c r="FW211" s="712"/>
      <c r="FX211" s="712"/>
      <c r="FY211" s="712"/>
      <c r="FZ211" s="712"/>
      <c r="GA211" s="2036"/>
      <c r="GB211" s="2035"/>
      <c r="GC211" s="785"/>
      <c r="GD211" s="712"/>
      <c r="GE211" s="712"/>
      <c r="GF211" s="712"/>
      <c r="GG211" s="712"/>
      <c r="GH211" s="712"/>
      <c r="GI211" s="712"/>
      <c r="GJ211" s="712"/>
      <c r="GK211" s="712"/>
      <c r="GL211" s="712"/>
      <c r="GM211" s="712"/>
      <c r="GN211" s="712"/>
      <c r="GO211" s="712"/>
      <c r="GP211" s="712"/>
      <c r="GQ211" s="712"/>
      <c r="GR211" s="712"/>
      <c r="GS211" s="712"/>
      <c r="GT211" s="712"/>
      <c r="GU211" s="712"/>
      <c r="GV211" s="712"/>
      <c r="GW211" s="712"/>
      <c r="GX211" s="2036"/>
      <c r="GY211" s="2035"/>
      <c r="GZ211" s="785"/>
      <c r="HA211" s="712"/>
      <c r="HB211" s="712"/>
      <c r="HC211" s="712"/>
      <c r="HD211" s="712"/>
      <c r="HE211" s="712"/>
      <c r="HF211" s="712"/>
      <c r="HG211" s="712"/>
      <c r="HH211" s="712"/>
      <c r="HI211" s="712"/>
      <c r="HJ211" s="712"/>
      <c r="HK211" s="712"/>
      <c r="HL211" s="712"/>
      <c r="HM211" s="712"/>
      <c r="HN211" s="712"/>
      <c r="HO211" s="712"/>
      <c r="HP211" s="712"/>
      <c r="HQ211" s="712"/>
      <c r="HR211" s="712"/>
      <c r="HS211" s="712"/>
      <c r="HT211" s="712"/>
      <c r="HU211" s="2036"/>
      <c r="HV211" s="2035"/>
      <c r="HW211" s="785"/>
      <c r="HX211" s="712"/>
      <c r="HY211" s="712"/>
      <c r="HZ211" s="712"/>
      <c r="IA211" s="712"/>
      <c r="IB211" s="712"/>
      <c r="IC211" s="712"/>
      <c r="ID211" s="712"/>
      <c r="IE211" s="712"/>
      <c r="IF211" s="712"/>
      <c r="IG211" s="712"/>
      <c r="IH211" s="712"/>
      <c r="II211" s="712"/>
      <c r="IJ211" s="712"/>
      <c r="IK211" s="712"/>
      <c r="IL211" s="712"/>
      <c r="IM211" s="712"/>
      <c r="IN211" s="712"/>
      <c r="IO211" s="712"/>
      <c r="IP211" s="712"/>
      <c r="IQ211" s="712"/>
      <c r="IR211" s="2036"/>
      <c r="IS211" s="2035"/>
      <c r="IT211" s="785"/>
    </row>
    <row r="212" spans="1:254" ht="12.75" customHeight="1" x14ac:dyDescent="0.2">
      <c r="A212" s="2027"/>
      <c r="B212" s="2032" t="s">
        <v>70</v>
      </c>
      <c r="C212" s="1206" t="s">
        <v>3988</v>
      </c>
      <c r="D212" s="366">
        <v>1092906.86509</v>
      </c>
      <c r="E212" s="366">
        <v>26739.270989999997</v>
      </c>
      <c r="F212" s="366">
        <v>0</v>
      </c>
      <c r="G212" s="366">
        <v>0</v>
      </c>
      <c r="H212" s="366">
        <v>0</v>
      </c>
      <c r="I212" s="366">
        <v>1</v>
      </c>
      <c r="J212" s="366">
        <v>0</v>
      </c>
      <c r="K212" s="366">
        <v>0</v>
      </c>
      <c r="L212" s="366">
        <v>153214.00096</v>
      </c>
      <c r="M212" s="366">
        <v>7103.7700300000006</v>
      </c>
      <c r="N212" s="366">
        <v>0</v>
      </c>
      <c r="O212" s="366">
        <v>0</v>
      </c>
      <c r="P212" s="366">
        <v>0</v>
      </c>
      <c r="Q212" s="366">
        <v>0</v>
      </c>
      <c r="R212" s="366">
        <v>0</v>
      </c>
      <c r="S212" s="366">
        <v>909</v>
      </c>
      <c r="T212" s="366">
        <v>0</v>
      </c>
      <c r="U212" s="366">
        <v>1280873.9070700002</v>
      </c>
      <c r="V212" s="1207"/>
      <c r="W212" s="2034"/>
      <c r="Y212" s="368"/>
      <c r="Z212" s="368"/>
      <c r="AA212" s="368"/>
      <c r="AB212" s="368"/>
      <c r="AC212" s="368"/>
      <c r="AD212" s="368"/>
      <c r="AE212" s="368"/>
      <c r="AF212" s="368"/>
      <c r="AG212" s="368"/>
      <c r="AH212" s="368"/>
      <c r="AI212" s="368"/>
      <c r="AJ212" s="368"/>
      <c r="AK212" s="368"/>
      <c r="AL212" s="368"/>
      <c r="AM212" s="368"/>
      <c r="AN212" s="368"/>
      <c r="AO212" s="368"/>
      <c r="AP212" s="368"/>
      <c r="AQ212" s="368"/>
      <c r="AR212" s="368"/>
      <c r="AS212" s="2036"/>
      <c r="AT212" s="2034"/>
      <c r="AV212" s="368"/>
      <c r="AW212" s="368"/>
      <c r="AX212" s="368"/>
      <c r="AY212" s="368"/>
      <c r="AZ212" s="368"/>
      <c r="BA212" s="368"/>
      <c r="BB212" s="368"/>
      <c r="BC212" s="368"/>
      <c r="BD212" s="368"/>
      <c r="BE212" s="368"/>
      <c r="BF212" s="368"/>
      <c r="BG212" s="368"/>
      <c r="BH212" s="368"/>
      <c r="BI212" s="368"/>
      <c r="BJ212" s="368"/>
      <c r="BK212" s="368"/>
      <c r="BL212" s="368"/>
      <c r="BM212" s="368"/>
      <c r="BN212" s="368"/>
      <c r="BO212" s="368"/>
      <c r="BP212" s="2036"/>
      <c r="BQ212" s="2034"/>
      <c r="BS212" s="368"/>
      <c r="BT212" s="368"/>
      <c r="BU212" s="368"/>
      <c r="BV212" s="368"/>
      <c r="BW212" s="368"/>
      <c r="BX212" s="368"/>
      <c r="BY212" s="368"/>
      <c r="BZ212" s="368"/>
      <c r="CA212" s="368"/>
      <c r="CB212" s="368"/>
      <c r="CC212" s="368"/>
      <c r="CD212" s="368"/>
      <c r="CE212" s="368"/>
      <c r="CF212" s="368"/>
      <c r="CG212" s="368"/>
      <c r="CH212" s="368"/>
      <c r="CI212" s="368"/>
      <c r="CJ212" s="368"/>
      <c r="CK212" s="368"/>
      <c r="CL212" s="368"/>
      <c r="CM212" s="2036"/>
      <c r="CN212" s="2034"/>
      <c r="CP212" s="368"/>
      <c r="CQ212" s="368"/>
      <c r="CR212" s="368"/>
      <c r="CS212" s="368"/>
      <c r="CT212" s="368"/>
      <c r="CU212" s="368"/>
      <c r="CV212" s="368"/>
      <c r="CW212" s="368"/>
      <c r="CX212" s="368"/>
      <c r="CY212" s="368"/>
      <c r="CZ212" s="368"/>
      <c r="DA212" s="368"/>
      <c r="DB212" s="368"/>
      <c r="DC212" s="368"/>
      <c r="DD212" s="368"/>
      <c r="DE212" s="368"/>
      <c r="DF212" s="368"/>
      <c r="DG212" s="368"/>
      <c r="DH212" s="368"/>
      <c r="DI212" s="368"/>
      <c r="DJ212" s="2036"/>
      <c r="DK212" s="2034"/>
      <c r="DM212" s="368"/>
      <c r="DN212" s="368"/>
      <c r="DO212" s="368"/>
      <c r="DP212" s="368"/>
      <c r="DQ212" s="368"/>
      <c r="DR212" s="368"/>
      <c r="DS212" s="368"/>
      <c r="DT212" s="368"/>
      <c r="DU212" s="368"/>
      <c r="DV212" s="368"/>
      <c r="DW212" s="368"/>
      <c r="DX212" s="368"/>
      <c r="DY212" s="368"/>
      <c r="DZ212" s="368"/>
      <c r="EA212" s="368"/>
      <c r="EB212" s="368"/>
      <c r="EC212" s="368"/>
      <c r="ED212" s="368"/>
      <c r="EE212" s="368"/>
      <c r="EF212" s="368"/>
      <c r="EG212" s="2036"/>
      <c r="EH212" s="2034"/>
      <c r="EJ212" s="368"/>
      <c r="EK212" s="368"/>
      <c r="EL212" s="368"/>
      <c r="EM212" s="368"/>
      <c r="EN212" s="368"/>
      <c r="EO212" s="368"/>
      <c r="EP212" s="368"/>
      <c r="EQ212" s="368"/>
      <c r="ER212" s="368"/>
      <c r="ES212" s="368"/>
      <c r="ET212" s="368"/>
      <c r="EU212" s="368"/>
      <c r="EV212" s="368"/>
      <c r="EW212" s="368"/>
      <c r="EX212" s="368"/>
      <c r="EY212" s="368"/>
      <c r="EZ212" s="368"/>
      <c r="FA212" s="368"/>
      <c r="FB212" s="368"/>
      <c r="FC212" s="368"/>
      <c r="FD212" s="2036"/>
      <c r="FE212" s="2034"/>
      <c r="FG212" s="368"/>
      <c r="FH212" s="368"/>
      <c r="FI212" s="368"/>
      <c r="FJ212" s="368"/>
      <c r="FK212" s="368"/>
      <c r="FL212" s="368"/>
      <c r="FM212" s="368"/>
      <c r="FN212" s="368"/>
      <c r="FO212" s="368"/>
      <c r="FP212" s="368"/>
      <c r="FQ212" s="368"/>
      <c r="FR212" s="368"/>
      <c r="FS212" s="368"/>
      <c r="FT212" s="368"/>
      <c r="FU212" s="368"/>
      <c r="FV212" s="368"/>
      <c r="FW212" s="368"/>
      <c r="FX212" s="368"/>
      <c r="FY212" s="368"/>
      <c r="FZ212" s="368"/>
      <c r="GA212" s="2036"/>
      <c r="GB212" s="2034"/>
      <c r="GD212" s="368"/>
      <c r="GE212" s="368"/>
      <c r="GF212" s="368"/>
      <c r="GG212" s="368"/>
      <c r="GH212" s="368"/>
      <c r="GI212" s="368"/>
      <c r="GJ212" s="368"/>
      <c r="GK212" s="368"/>
      <c r="GL212" s="368"/>
      <c r="GM212" s="368"/>
      <c r="GN212" s="368"/>
      <c r="GO212" s="368"/>
      <c r="GP212" s="368"/>
      <c r="GQ212" s="368"/>
      <c r="GR212" s="368"/>
      <c r="GS212" s="368"/>
      <c r="GT212" s="368"/>
      <c r="GU212" s="368"/>
      <c r="GV212" s="368"/>
      <c r="GW212" s="368"/>
      <c r="GX212" s="2036"/>
      <c r="GY212" s="2034"/>
      <c r="HA212" s="368"/>
      <c r="HB212" s="368"/>
      <c r="HC212" s="368"/>
      <c r="HD212" s="368"/>
      <c r="HE212" s="368"/>
      <c r="HF212" s="368"/>
      <c r="HG212" s="368"/>
      <c r="HH212" s="368"/>
      <c r="HI212" s="368"/>
      <c r="HJ212" s="368"/>
      <c r="HK212" s="368"/>
      <c r="HL212" s="368"/>
      <c r="HM212" s="368"/>
      <c r="HN212" s="368"/>
      <c r="HO212" s="368"/>
      <c r="HP212" s="368"/>
      <c r="HQ212" s="368"/>
      <c r="HR212" s="368"/>
      <c r="HS212" s="368"/>
      <c r="HT212" s="368"/>
      <c r="HU212" s="2036"/>
      <c r="HV212" s="2034"/>
      <c r="HX212" s="368"/>
      <c r="HY212" s="368"/>
      <c r="HZ212" s="368"/>
      <c r="IA212" s="368"/>
      <c r="IB212" s="368"/>
      <c r="IC212" s="368"/>
      <c r="ID212" s="368"/>
      <c r="IE212" s="368"/>
      <c r="IF212" s="368"/>
      <c r="IG212" s="368"/>
      <c r="IH212" s="368"/>
      <c r="II212" s="368"/>
      <c r="IJ212" s="368"/>
      <c r="IK212" s="368"/>
      <c r="IL212" s="368"/>
      <c r="IM212" s="368"/>
      <c r="IN212" s="368"/>
      <c r="IO212" s="368"/>
      <c r="IP212" s="368"/>
      <c r="IQ212" s="368"/>
      <c r="IR212" s="2036"/>
      <c r="IS212" s="2034"/>
    </row>
    <row r="213" spans="1:254" x14ac:dyDescent="0.2">
      <c r="A213" s="2027"/>
      <c r="B213" s="2030"/>
      <c r="C213" s="1206" t="s">
        <v>3989</v>
      </c>
      <c r="D213" s="366">
        <v>7348002.6338800006</v>
      </c>
      <c r="E213" s="366">
        <v>176356.63707</v>
      </c>
      <c r="F213" s="366">
        <v>0</v>
      </c>
      <c r="G213" s="366">
        <v>0</v>
      </c>
      <c r="H213" s="366">
        <v>0</v>
      </c>
      <c r="I213" s="366">
        <v>11</v>
      </c>
      <c r="J213" s="366">
        <v>0</v>
      </c>
      <c r="K213" s="366">
        <v>0</v>
      </c>
      <c r="L213" s="366">
        <v>635036.33277999994</v>
      </c>
      <c r="M213" s="366">
        <v>82504.419180000012</v>
      </c>
      <c r="N213" s="366">
        <v>0</v>
      </c>
      <c r="O213" s="366">
        <v>0</v>
      </c>
      <c r="P213" s="366">
        <v>0.22</v>
      </c>
      <c r="Q213" s="366">
        <v>0</v>
      </c>
      <c r="R213" s="366">
        <v>0</v>
      </c>
      <c r="S213" s="366">
        <v>3958.5</v>
      </c>
      <c r="T213" s="366">
        <v>0</v>
      </c>
      <c r="U213" s="366">
        <v>8245869.7429100005</v>
      </c>
      <c r="V213" s="1207"/>
      <c r="W213" s="2035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2036"/>
      <c r="AT213" s="2035"/>
      <c r="AV213" s="368"/>
      <c r="AW213" s="368"/>
      <c r="AX213" s="368"/>
      <c r="AY213" s="368"/>
      <c r="AZ213" s="368"/>
      <c r="BA213" s="368"/>
      <c r="BB213" s="368"/>
      <c r="BC213" s="368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  <c r="BN213" s="368"/>
      <c r="BO213" s="368"/>
      <c r="BP213" s="2036"/>
      <c r="BQ213" s="2035"/>
      <c r="BS213" s="368"/>
      <c r="BT213" s="368"/>
      <c r="BU213" s="368"/>
      <c r="BV213" s="368"/>
      <c r="BW213" s="368"/>
      <c r="BX213" s="368"/>
      <c r="BY213" s="368"/>
      <c r="BZ213" s="368"/>
      <c r="CA213" s="368"/>
      <c r="CB213" s="368"/>
      <c r="CC213" s="368"/>
      <c r="CD213" s="368"/>
      <c r="CE213" s="368"/>
      <c r="CF213" s="368"/>
      <c r="CG213" s="368"/>
      <c r="CH213" s="368"/>
      <c r="CI213" s="368"/>
      <c r="CJ213" s="368"/>
      <c r="CK213" s="368"/>
      <c r="CL213" s="368"/>
      <c r="CM213" s="2036"/>
      <c r="CN213" s="2035"/>
      <c r="CP213" s="368"/>
      <c r="CQ213" s="368"/>
      <c r="CR213" s="368"/>
      <c r="CS213" s="368"/>
      <c r="CT213" s="368"/>
      <c r="CU213" s="368"/>
      <c r="CV213" s="368"/>
      <c r="CW213" s="368"/>
      <c r="CX213" s="368"/>
      <c r="CY213" s="368"/>
      <c r="CZ213" s="368"/>
      <c r="DA213" s="368"/>
      <c r="DB213" s="368"/>
      <c r="DC213" s="368"/>
      <c r="DD213" s="368"/>
      <c r="DE213" s="368"/>
      <c r="DF213" s="368"/>
      <c r="DG213" s="368"/>
      <c r="DH213" s="368"/>
      <c r="DI213" s="368"/>
      <c r="DJ213" s="2036"/>
      <c r="DK213" s="2035"/>
      <c r="DM213" s="368"/>
      <c r="DN213" s="368"/>
      <c r="DO213" s="368"/>
      <c r="DP213" s="368"/>
      <c r="DQ213" s="368"/>
      <c r="DR213" s="368"/>
      <c r="DS213" s="368"/>
      <c r="DT213" s="368"/>
      <c r="DU213" s="368"/>
      <c r="DV213" s="368"/>
      <c r="DW213" s="368"/>
      <c r="DX213" s="368"/>
      <c r="DY213" s="368"/>
      <c r="DZ213" s="368"/>
      <c r="EA213" s="368"/>
      <c r="EB213" s="368"/>
      <c r="EC213" s="368"/>
      <c r="ED213" s="368"/>
      <c r="EE213" s="368"/>
      <c r="EF213" s="368"/>
      <c r="EG213" s="2036"/>
      <c r="EH213" s="2035"/>
      <c r="EJ213" s="368"/>
      <c r="EK213" s="368"/>
      <c r="EL213" s="368"/>
      <c r="EM213" s="368"/>
      <c r="EN213" s="368"/>
      <c r="EO213" s="368"/>
      <c r="EP213" s="368"/>
      <c r="EQ213" s="368"/>
      <c r="ER213" s="368"/>
      <c r="ES213" s="368"/>
      <c r="ET213" s="368"/>
      <c r="EU213" s="368"/>
      <c r="EV213" s="368"/>
      <c r="EW213" s="368"/>
      <c r="EX213" s="368"/>
      <c r="EY213" s="368"/>
      <c r="EZ213" s="368"/>
      <c r="FA213" s="368"/>
      <c r="FB213" s="368"/>
      <c r="FC213" s="368"/>
      <c r="FD213" s="2036"/>
      <c r="FE213" s="2035"/>
      <c r="FG213" s="368"/>
      <c r="FH213" s="368"/>
      <c r="FI213" s="368"/>
      <c r="FJ213" s="368"/>
      <c r="FK213" s="368"/>
      <c r="FL213" s="368"/>
      <c r="FM213" s="368"/>
      <c r="FN213" s="368"/>
      <c r="FO213" s="368"/>
      <c r="FP213" s="368"/>
      <c r="FQ213" s="368"/>
      <c r="FR213" s="368"/>
      <c r="FS213" s="368"/>
      <c r="FT213" s="368"/>
      <c r="FU213" s="368"/>
      <c r="FV213" s="368"/>
      <c r="FW213" s="368"/>
      <c r="FX213" s="368"/>
      <c r="FY213" s="368"/>
      <c r="FZ213" s="368"/>
      <c r="GA213" s="2036"/>
      <c r="GB213" s="2035"/>
      <c r="GD213" s="368"/>
      <c r="GE213" s="368"/>
      <c r="GF213" s="368"/>
      <c r="GG213" s="368"/>
      <c r="GH213" s="368"/>
      <c r="GI213" s="368"/>
      <c r="GJ213" s="368"/>
      <c r="GK213" s="368"/>
      <c r="GL213" s="368"/>
      <c r="GM213" s="368"/>
      <c r="GN213" s="368"/>
      <c r="GO213" s="368"/>
      <c r="GP213" s="368"/>
      <c r="GQ213" s="368"/>
      <c r="GR213" s="368"/>
      <c r="GS213" s="368"/>
      <c r="GT213" s="368"/>
      <c r="GU213" s="368"/>
      <c r="GV213" s="368"/>
      <c r="GW213" s="368"/>
      <c r="GX213" s="2036"/>
      <c r="GY213" s="2035"/>
      <c r="HA213" s="368"/>
      <c r="HB213" s="368"/>
      <c r="HC213" s="368"/>
      <c r="HD213" s="368"/>
      <c r="HE213" s="368"/>
      <c r="HF213" s="368"/>
      <c r="HG213" s="368"/>
      <c r="HH213" s="368"/>
      <c r="HI213" s="368"/>
      <c r="HJ213" s="368"/>
      <c r="HK213" s="368"/>
      <c r="HL213" s="368"/>
      <c r="HM213" s="368"/>
      <c r="HN213" s="368"/>
      <c r="HO213" s="368"/>
      <c r="HP213" s="368"/>
      <c r="HQ213" s="368"/>
      <c r="HR213" s="368"/>
      <c r="HS213" s="368"/>
      <c r="HT213" s="368"/>
      <c r="HU213" s="2036"/>
      <c r="HV213" s="2035"/>
      <c r="HX213" s="368"/>
      <c r="HY213" s="368"/>
      <c r="HZ213" s="368"/>
      <c r="IA213" s="368"/>
      <c r="IB213" s="368"/>
      <c r="IC213" s="368"/>
      <c r="ID213" s="368"/>
      <c r="IE213" s="368"/>
      <c r="IF213" s="368"/>
      <c r="IG213" s="368"/>
      <c r="IH213" s="368"/>
      <c r="II213" s="368"/>
      <c r="IJ213" s="368"/>
      <c r="IK213" s="368"/>
      <c r="IL213" s="368"/>
      <c r="IM213" s="368"/>
      <c r="IN213" s="368"/>
      <c r="IO213" s="368"/>
      <c r="IP213" s="368"/>
      <c r="IQ213" s="368"/>
      <c r="IR213" s="2036"/>
      <c r="IS213" s="2035"/>
    </row>
    <row r="214" spans="1:254" x14ac:dyDescent="0.2">
      <c r="A214" s="2027"/>
      <c r="B214" s="2030"/>
      <c r="C214" s="1817" t="s">
        <v>3990</v>
      </c>
      <c r="D214" s="366">
        <v>10249906.503760001</v>
      </c>
      <c r="E214" s="366">
        <v>125152.63046</v>
      </c>
      <c r="F214" s="366">
        <v>0</v>
      </c>
      <c r="G214" s="366">
        <v>0</v>
      </c>
      <c r="H214" s="366">
        <v>0</v>
      </c>
      <c r="I214" s="366">
        <v>23</v>
      </c>
      <c r="J214" s="366">
        <v>0</v>
      </c>
      <c r="K214" s="366">
        <v>0</v>
      </c>
      <c r="L214" s="366">
        <v>339492.91672000004</v>
      </c>
      <c r="M214" s="366">
        <v>83259.213739999992</v>
      </c>
      <c r="N214" s="366">
        <v>0</v>
      </c>
      <c r="O214" s="366">
        <v>0</v>
      </c>
      <c r="P214" s="366">
        <v>0.43</v>
      </c>
      <c r="Q214" s="366">
        <v>0</v>
      </c>
      <c r="R214" s="366">
        <v>0</v>
      </c>
      <c r="S214" s="366">
        <v>3850</v>
      </c>
      <c r="T214" s="366">
        <v>0</v>
      </c>
      <c r="U214" s="366">
        <v>10801684.69468</v>
      </c>
      <c r="V214" s="1207"/>
      <c r="W214" s="2035"/>
      <c r="X214" s="1091"/>
      <c r="Y214" s="368"/>
      <c r="Z214" s="368"/>
      <c r="AA214" s="368"/>
      <c r="AB214" s="368"/>
      <c r="AC214" s="368"/>
      <c r="AD214" s="368"/>
      <c r="AE214" s="368"/>
      <c r="AF214" s="368"/>
      <c r="AG214" s="368"/>
      <c r="AH214" s="368"/>
      <c r="AI214" s="368"/>
      <c r="AJ214" s="368"/>
      <c r="AK214" s="368"/>
      <c r="AL214" s="368"/>
      <c r="AM214" s="368"/>
      <c r="AN214" s="368"/>
      <c r="AO214" s="368"/>
      <c r="AP214" s="368"/>
      <c r="AQ214" s="368"/>
      <c r="AR214" s="368"/>
      <c r="AS214" s="2036"/>
      <c r="AT214" s="2035"/>
      <c r="AU214" s="1091"/>
      <c r="AV214" s="368"/>
      <c r="AW214" s="368"/>
      <c r="AX214" s="368"/>
      <c r="AY214" s="368"/>
      <c r="AZ214" s="368"/>
      <c r="BA214" s="368"/>
      <c r="BB214" s="368"/>
      <c r="BC214" s="368"/>
      <c r="BD214" s="368"/>
      <c r="BE214" s="368"/>
      <c r="BF214" s="368"/>
      <c r="BG214" s="368"/>
      <c r="BH214" s="368"/>
      <c r="BI214" s="368"/>
      <c r="BJ214" s="368"/>
      <c r="BK214" s="368"/>
      <c r="BL214" s="368"/>
      <c r="BM214" s="368"/>
      <c r="BN214" s="368"/>
      <c r="BO214" s="368"/>
      <c r="BP214" s="2036"/>
      <c r="BQ214" s="2035"/>
      <c r="BR214" s="1091"/>
      <c r="BS214" s="368"/>
      <c r="BT214" s="368"/>
      <c r="BU214" s="368"/>
      <c r="BV214" s="368"/>
      <c r="BW214" s="368"/>
      <c r="BX214" s="368"/>
      <c r="BY214" s="368"/>
      <c r="BZ214" s="368"/>
      <c r="CA214" s="368"/>
      <c r="CB214" s="368"/>
      <c r="CC214" s="368"/>
      <c r="CD214" s="368"/>
      <c r="CE214" s="368"/>
      <c r="CF214" s="368"/>
      <c r="CG214" s="368"/>
      <c r="CH214" s="368"/>
      <c r="CI214" s="368"/>
      <c r="CJ214" s="368"/>
      <c r="CK214" s="368"/>
      <c r="CL214" s="368"/>
      <c r="CM214" s="2036"/>
      <c r="CN214" s="2035"/>
      <c r="CO214" s="1091"/>
      <c r="CP214" s="368"/>
      <c r="CQ214" s="368"/>
      <c r="CR214" s="368"/>
      <c r="CS214" s="368"/>
      <c r="CT214" s="368"/>
      <c r="CU214" s="368"/>
      <c r="CV214" s="368"/>
      <c r="CW214" s="368"/>
      <c r="CX214" s="368"/>
      <c r="CY214" s="368"/>
      <c r="CZ214" s="368"/>
      <c r="DA214" s="368"/>
      <c r="DB214" s="368"/>
      <c r="DC214" s="368"/>
      <c r="DD214" s="368"/>
      <c r="DE214" s="368"/>
      <c r="DF214" s="368"/>
      <c r="DG214" s="368"/>
      <c r="DH214" s="368"/>
      <c r="DI214" s="368"/>
      <c r="DJ214" s="2036"/>
      <c r="DK214" s="2035"/>
      <c r="DL214" s="1091"/>
      <c r="DM214" s="368"/>
      <c r="DN214" s="368"/>
      <c r="DO214" s="368"/>
      <c r="DP214" s="368"/>
      <c r="DQ214" s="368"/>
      <c r="DR214" s="368"/>
      <c r="DS214" s="368"/>
      <c r="DT214" s="368"/>
      <c r="DU214" s="368"/>
      <c r="DV214" s="368"/>
      <c r="DW214" s="368"/>
      <c r="DX214" s="368"/>
      <c r="DY214" s="368"/>
      <c r="DZ214" s="368"/>
      <c r="EA214" s="368"/>
      <c r="EB214" s="368"/>
      <c r="EC214" s="368"/>
      <c r="ED214" s="368"/>
      <c r="EE214" s="368"/>
      <c r="EF214" s="368"/>
      <c r="EG214" s="2036"/>
      <c r="EH214" s="2035"/>
      <c r="EI214" s="1091"/>
      <c r="EJ214" s="368"/>
      <c r="EK214" s="368"/>
      <c r="EL214" s="368"/>
      <c r="EM214" s="368"/>
      <c r="EN214" s="368"/>
      <c r="EO214" s="368"/>
      <c r="EP214" s="368"/>
      <c r="EQ214" s="368"/>
      <c r="ER214" s="368"/>
      <c r="ES214" s="368"/>
      <c r="ET214" s="368"/>
      <c r="EU214" s="368"/>
      <c r="EV214" s="368"/>
      <c r="EW214" s="368"/>
      <c r="EX214" s="368"/>
      <c r="EY214" s="368"/>
      <c r="EZ214" s="368"/>
      <c r="FA214" s="368"/>
      <c r="FB214" s="368"/>
      <c r="FC214" s="368"/>
      <c r="FD214" s="2036"/>
      <c r="FE214" s="2035"/>
      <c r="FF214" s="1091"/>
      <c r="FG214" s="368"/>
      <c r="FH214" s="368"/>
      <c r="FI214" s="368"/>
      <c r="FJ214" s="368"/>
      <c r="FK214" s="368"/>
      <c r="FL214" s="368"/>
      <c r="FM214" s="368"/>
      <c r="FN214" s="368"/>
      <c r="FO214" s="368"/>
      <c r="FP214" s="368"/>
      <c r="FQ214" s="368"/>
      <c r="FR214" s="368"/>
      <c r="FS214" s="368"/>
      <c r="FT214" s="368"/>
      <c r="FU214" s="368"/>
      <c r="FV214" s="368"/>
      <c r="FW214" s="368"/>
      <c r="FX214" s="368"/>
      <c r="FY214" s="368"/>
      <c r="FZ214" s="368"/>
      <c r="GA214" s="2036"/>
      <c r="GB214" s="2035"/>
      <c r="GC214" s="1091"/>
      <c r="GD214" s="368"/>
      <c r="GE214" s="368"/>
      <c r="GF214" s="368"/>
      <c r="GG214" s="368"/>
      <c r="GH214" s="368"/>
      <c r="GI214" s="368"/>
      <c r="GJ214" s="368"/>
      <c r="GK214" s="368"/>
      <c r="GL214" s="368"/>
      <c r="GM214" s="368"/>
      <c r="GN214" s="368"/>
      <c r="GO214" s="368"/>
      <c r="GP214" s="368"/>
      <c r="GQ214" s="368"/>
      <c r="GR214" s="368"/>
      <c r="GS214" s="368"/>
      <c r="GT214" s="368"/>
      <c r="GU214" s="368"/>
      <c r="GV214" s="368"/>
      <c r="GW214" s="368"/>
      <c r="GX214" s="2036"/>
      <c r="GY214" s="2035"/>
      <c r="GZ214" s="1091"/>
      <c r="HA214" s="368"/>
      <c r="HB214" s="368"/>
      <c r="HC214" s="368"/>
      <c r="HD214" s="368"/>
      <c r="HE214" s="368"/>
      <c r="HF214" s="368"/>
      <c r="HG214" s="368"/>
      <c r="HH214" s="368"/>
      <c r="HI214" s="368"/>
      <c r="HJ214" s="368"/>
      <c r="HK214" s="368"/>
      <c r="HL214" s="368"/>
      <c r="HM214" s="368"/>
      <c r="HN214" s="368"/>
      <c r="HO214" s="368"/>
      <c r="HP214" s="368"/>
      <c r="HQ214" s="368"/>
      <c r="HR214" s="368"/>
      <c r="HS214" s="368"/>
      <c r="HT214" s="368"/>
      <c r="HU214" s="2036"/>
      <c r="HV214" s="2035"/>
      <c r="HW214" s="1091"/>
      <c r="HX214" s="368"/>
      <c r="HY214" s="368"/>
      <c r="HZ214" s="368"/>
      <c r="IA214" s="368"/>
      <c r="IB214" s="368"/>
      <c r="IC214" s="368"/>
      <c r="ID214" s="368"/>
      <c r="IE214" s="368"/>
      <c r="IF214" s="368"/>
      <c r="IG214" s="368"/>
      <c r="IH214" s="368"/>
      <c r="II214" s="368"/>
      <c r="IJ214" s="368"/>
      <c r="IK214" s="368"/>
      <c r="IL214" s="368"/>
      <c r="IM214" s="368"/>
      <c r="IN214" s="368"/>
      <c r="IO214" s="368"/>
      <c r="IP214" s="368"/>
      <c r="IQ214" s="368"/>
      <c r="IR214" s="2036"/>
      <c r="IS214" s="2035"/>
      <c r="IT214" s="1091"/>
    </row>
    <row r="215" spans="1:254" x14ac:dyDescent="0.2">
      <c r="A215" s="2027"/>
      <c r="B215" s="2030"/>
      <c r="C215" s="1206" t="s">
        <v>71</v>
      </c>
      <c r="D215" s="366">
        <v>16048860.848379999</v>
      </c>
      <c r="E215" s="366">
        <v>141936.34427999999</v>
      </c>
      <c r="F215" s="366">
        <v>0</v>
      </c>
      <c r="G215" s="366">
        <v>0</v>
      </c>
      <c r="H215" s="366">
        <v>0</v>
      </c>
      <c r="I215" s="366">
        <v>4</v>
      </c>
      <c r="J215" s="366">
        <v>0</v>
      </c>
      <c r="K215" s="366">
        <v>0</v>
      </c>
      <c r="L215" s="366">
        <v>407068.20094000001</v>
      </c>
      <c r="M215" s="366">
        <v>109511.14334000001</v>
      </c>
      <c r="N215" s="366">
        <v>0</v>
      </c>
      <c r="O215" s="366">
        <v>0</v>
      </c>
      <c r="P215" s="366">
        <v>0.01</v>
      </c>
      <c r="Q215" s="366">
        <v>0</v>
      </c>
      <c r="R215" s="366">
        <v>0</v>
      </c>
      <c r="S215" s="366">
        <v>1650</v>
      </c>
      <c r="T215" s="366">
        <v>0</v>
      </c>
      <c r="U215" s="366">
        <v>16709030.546940001</v>
      </c>
      <c r="V215" s="1207"/>
      <c r="W215" s="2035"/>
      <c r="Y215" s="368"/>
      <c r="Z215" s="368"/>
      <c r="AA215" s="368"/>
      <c r="AB215" s="368"/>
      <c r="AC215" s="368"/>
      <c r="AD215" s="368"/>
      <c r="AE215" s="368"/>
      <c r="AF215" s="368"/>
      <c r="AG215" s="368"/>
      <c r="AH215" s="368"/>
      <c r="AI215" s="368"/>
      <c r="AJ215" s="368"/>
      <c r="AK215" s="368"/>
      <c r="AL215" s="368"/>
      <c r="AM215" s="368"/>
      <c r="AN215" s="368"/>
      <c r="AO215" s="368"/>
      <c r="AP215" s="368"/>
      <c r="AQ215" s="368"/>
      <c r="AR215" s="368"/>
      <c r="AS215" s="2036"/>
      <c r="AT215" s="2035"/>
      <c r="AV215" s="368"/>
      <c r="AW215" s="368"/>
      <c r="AX215" s="368"/>
      <c r="AY215" s="368"/>
      <c r="AZ215" s="368"/>
      <c r="BA215" s="368"/>
      <c r="BB215" s="368"/>
      <c r="BC215" s="368"/>
      <c r="BD215" s="368"/>
      <c r="BE215" s="368"/>
      <c r="BF215" s="368"/>
      <c r="BG215" s="368"/>
      <c r="BH215" s="368"/>
      <c r="BI215" s="368"/>
      <c r="BJ215" s="368"/>
      <c r="BK215" s="368"/>
      <c r="BL215" s="368"/>
      <c r="BM215" s="368"/>
      <c r="BN215" s="368"/>
      <c r="BO215" s="368"/>
      <c r="BP215" s="2036"/>
      <c r="BQ215" s="2035"/>
      <c r="BS215" s="368"/>
      <c r="BT215" s="368"/>
      <c r="BU215" s="368"/>
      <c r="BV215" s="368"/>
      <c r="BW215" s="368"/>
      <c r="BX215" s="368"/>
      <c r="BY215" s="368"/>
      <c r="BZ215" s="368"/>
      <c r="CA215" s="368"/>
      <c r="CB215" s="368"/>
      <c r="CC215" s="368"/>
      <c r="CD215" s="368"/>
      <c r="CE215" s="368"/>
      <c r="CF215" s="368"/>
      <c r="CG215" s="368"/>
      <c r="CH215" s="368"/>
      <c r="CI215" s="368"/>
      <c r="CJ215" s="368"/>
      <c r="CK215" s="368"/>
      <c r="CL215" s="368"/>
      <c r="CM215" s="2036"/>
      <c r="CN215" s="2035"/>
      <c r="CP215" s="368"/>
      <c r="CQ215" s="368"/>
      <c r="CR215" s="368"/>
      <c r="CS215" s="368"/>
      <c r="CT215" s="368"/>
      <c r="CU215" s="368"/>
      <c r="CV215" s="368"/>
      <c r="CW215" s="368"/>
      <c r="CX215" s="368"/>
      <c r="CY215" s="368"/>
      <c r="CZ215" s="368"/>
      <c r="DA215" s="368"/>
      <c r="DB215" s="368"/>
      <c r="DC215" s="368"/>
      <c r="DD215" s="368"/>
      <c r="DE215" s="368"/>
      <c r="DF215" s="368"/>
      <c r="DG215" s="368"/>
      <c r="DH215" s="368"/>
      <c r="DI215" s="368"/>
      <c r="DJ215" s="2036"/>
      <c r="DK215" s="2035"/>
      <c r="DM215" s="368"/>
      <c r="DN215" s="368"/>
      <c r="DO215" s="368"/>
      <c r="DP215" s="368"/>
      <c r="DQ215" s="368"/>
      <c r="DR215" s="368"/>
      <c r="DS215" s="368"/>
      <c r="DT215" s="368"/>
      <c r="DU215" s="368"/>
      <c r="DV215" s="368"/>
      <c r="DW215" s="368"/>
      <c r="DX215" s="368"/>
      <c r="DY215" s="368"/>
      <c r="DZ215" s="368"/>
      <c r="EA215" s="368"/>
      <c r="EB215" s="368"/>
      <c r="EC215" s="368"/>
      <c r="ED215" s="368"/>
      <c r="EE215" s="368"/>
      <c r="EF215" s="368"/>
      <c r="EG215" s="2036"/>
      <c r="EH215" s="2035"/>
      <c r="EJ215" s="368"/>
      <c r="EK215" s="368"/>
      <c r="EL215" s="368"/>
      <c r="EM215" s="368"/>
      <c r="EN215" s="368"/>
      <c r="EO215" s="368"/>
      <c r="EP215" s="368"/>
      <c r="EQ215" s="368"/>
      <c r="ER215" s="368"/>
      <c r="ES215" s="368"/>
      <c r="ET215" s="368"/>
      <c r="EU215" s="368"/>
      <c r="EV215" s="368"/>
      <c r="EW215" s="368"/>
      <c r="EX215" s="368"/>
      <c r="EY215" s="368"/>
      <c r="EZ215" s="368"/>
      <c r="FA215" s="368"/>
      <c r="FB215" s="368"/>
      <c r="FC215" s="368"/>
      <c r="FD215" s="2036"/>
      <c r="FE215" s="2035"/>
      <c r="FG215" s="368"/>
      <c r="FH215" s="368"/>
      <c r="FI215" s="368"/>
      <c r="FJ215" s="368"/>
      <c r="FK215" s="368"/>
      <c r="FL215" s="368"/>
      <c r="FM215" s="368"/>
      <c r="FN215" s="368"/>
      <c r="FO215" s="368"/>
      <c r="FP215" s="368"/>
      <c r="FQ215" s="368"/>
      <c r="FR215" s="368"/>
      <c r="FS215" s="368"/>
      <c r="FT215" s="368"/>
      <c r="FU215" s="368"/>
      <c r="FV215" s="368"/>
      <c r="FW215" s="368"/>
      <c r="FX215" s="368"/>
      <c r="FY215" s="368"/>
      <c r="FZ215" s="368"/>
      <c r="GA215" s="2036"/>
      <c r="GB215" s="2035"/>
      <c r="GD215" s="368"/>
      <c r="GE215" s="368"/>
      <c r="GF215" s="368"/>
      <c r="GG215" s="368"/>
      <c r="GH215" s="368"/>
      <c r="GI215" s="368"/>
      <c r="GJ215" s="368"/>
      <c r="GK215" s="368"/>
      <c r="GL215" s="368"/>
      <c r="GM215" s="368"/>
      <c r="GN215" s="368"/>
      <c r="GO215" s="368"/>
      <c r="GP215" s="368"/>
      <c r="GQ215" s="368"/>
      <c r="GR215" s="368"/>
      <c r="GS215" s="368"/>
      <c r="GT215" s="368"/>
      <c r="GU215" s="368"/>
      <c r="GV215" s="368"/>
      <c r="GW215" s="368"/>
      <c r="GX215" s="2036"/>
      <c r="GY215" s="2035"/>
      <c r="HA215" s="368"/>
      <c r="HB215" s="368"/>
      <c r="HC215" s="368"/>
      <c r="HD215" s="368"/>
      <c r="HE215" s="368"/>
      <c r="HF215" s="368"/>
      <c r="HG215" s="368"/>
      <c r="HH215" s="368"/>
      <c r="HI215" s="368"/>
      <c r="HJ215" s="368"/>
      <c r="HK215" s="368"/>
      <c r="HL215" s="368"/>
      <c r="HM215" s="368"/>
      <c r="HN215" s="368"/>
      <c r="HO215" s="368"/>
      <c r="HP215" s="368"/>
      <c r="HQ215" s="368"/>
      <c r="HR215" s="368"/>
      <c r="HS215" s="368"/>
      <c r="HT215" s="368"/>
      <c r="HU215" s="2036"/>
      <c r="HV215" s="2035"/>
      <c r="HX215" s="368"/>
      <c r="HY215" s="368"/>
      <c r="HZ215" s="368"/>
      <c r="IA215" s="368"/>
      <c r="IB215" s="368"/>
      <c r="IC215" s="368"/>
      <c r="ID215" s="368"/>
      <c r="IE215" s="368"/>
      <c r="IF215" s="368"/>
      <c r="IG215" s="368"/>
      <c r="IH215" s="368"/>
      <c r="II215" s="368"/>
      <c r="IJ215" s="368"/>
      <c r="IK215" s="368"/>
      <c r="IL215" s="368"/>
      <c r="IM215" s="368"/>
      <c r="IN215" s="368"/>
      <c r="IO215" s="368"/>
      <c r="IP215" s="368"/>
      <c r="IQ215" s="368"/>
      <c r="IR215" s="2036"/>
      <c r="IS215" s="2035"/>
    </row>
    <row r="216" spans="1:254" x14ac:dyDescent="0.2">
      <c r="A216" s="2027"/>
      <c r="B216" s="2030"/>
      <c r="C216" s="1206" t="s">
        <v>72</v>
      </c>
      <c r="D216" s="366">
        <v>19750837.161479998</v>
      </c>
      <c r="E216" s="366">
        <v>16827.909820000001</v>
      </c>
      <c r="F216" s="366">
        <v>0</v>
      </c>
      <c r="G216" s="366">
        <v>0</v>
      </c>
      <c r="H216" s="366">
        <v>0</v>
      </c>
      <c r="I216" s="366">
        <v>0</v>
      </c>
      <c r="J216" s="366">
        <v>0</v>
      </c>
      <c r="K216" s="366">
        <v>0</v>
      </c>
      <c r="L216" s="366">
        <v>40084.750639999998</v>
      </c>
      <c r="M216" s="366">
        <v>14076.478289999999</v>
      </c>
      <c r="N216" s="366">
        <v>0</v>
      </c>
      <c r="O216" s="366">
        <v>0</v>
      </c>
      <c r="P216" s="366">
        <v>0</v>
      </c>
      <c r="Q216" s="366">
        <v>0</v>
      </c>
      <c r="R216" s="366">
        <v>0</v>
      </c>
      <c r="S216" s="366">
        <v>30</v>
      </c>
      <c r="T216" s="366">
        <v>0</v>
      </c>
      <c r="U216" s="366">
        <v>19821856.30023</v>
      </c>
      <c r="V216" s="1207"/>
      <c r="W216" s="2035"/>
      <c r="Y216" s="368"/>
      <c r="Z216" s="368"/>
      <c r="AA216" s="368"/>
      <c r="AB216" s="368"/>
      <c r="AC216" s="368"/>
      <c r="AD216" s="368"/>
      <c r="AE216" s="368"/>
      <c r="AF216" s="368"/>
      <c r="AG216" s="368"/>
      <c r="AH216" s="368"/>
      <c r="AI216" s="368"/>
      <c r="AJ216" s="368"/>
      <c r="AK216" s="368"/>
      <c r="AL216" s="368"/>
      <c r="AM216" s="368"/>
      <c r="AN216" s="368"/>
      <c r="AO216" s="368"/>
      <c r="AP216" s="368"/>
      <c r="AQ216" s="368"/>
      <c r="AR216" s="368"/>
      <c r="AS216" s="2036"/>
      <c r="AT216" s="2035"/>
      <c r="AV216" s="368"/>
      <c r="AW216" s="368"/>
      <c r="AX216" s="368"/>
      <c r="AY216" s="368"/>
      <c r="AZ216" s="368"/>
      <c r="BA216" s="368"/>
      <c r="BB216" s="368"/>
      <c r="BC216" s="368"/>
      <c r="BD216" s="368"/>
      <c r="BE216" s="368"/>
      <c r="BF216" s="368"/>
      <c r="BG216" s="368"/>
      <c r="BH216" s="368"/>
      <c r="BI216" s="368"/>
      <c r="BJ216" s="368"/>
      <c r="BK216" s="368"/>
      <c r="BL216" s="368"/>
      <c r="BM216" s="368"/>
      <c r="BN216" s="368"/>
      <c r="BO216" s="368"/>
      <c r="BP216" s="2036"/>
      <c r="BQ216" s="2035"/>
      <c r="BS216" s="368"/>
      <c r="BT216" s="368"/>
      <c r="BU216" s="368"/>
      <c r="BV216" s="368"/>
      <c r="BW216" s="368"/>
      <c r="BX216" s="368"/>
      <c r="BY216" s="368"/>
      <c r="BZ216" s="368"/>
      <c r="CA216" s="368"/>
      <c r="CB216" s="368"/>
      <c r="CC216" s="368"/>
      <c r="CD216" s="368"/>
      <c r="CE216" s="368"/>
      <c r="CF216" s="368"/>
      <c r="CG216" s="368"/>
      <c r="CH216" s="368"/>
      <c r="CI216" s="368"/>
      <c r="CJ216" s="368"/>
      <c r="CK216" s="368"/>
      <c r="CL216" s="368"/>
      <c r="CM216" s="2036"/>
      <c r="CN216" s="2035"/>
      <c r="CP216" s="368"/>
      <c r="CQ216" s="368"/>
      <c r="CR216" s="368"/>
      <c r="CS216" s="368"/>
      <c r="CT216" s="368"/>
      <c r="CU216" s="368"/>
      <c r="CV216" s="368"/>
      <c r="CW216" s="368"/>
      <c r="CX216" s="368"/>
      <c r="CY216" s="368"/>
      <c r="CZ216" s="368"/>
      <c r="DA216" s="368"/>
      <c r="DB216" s="368"/>
      <c r="DC216" s="368"/>
      <c r="DD216" s="368"/>
      <c r="DE216" s="368"/>
      <c r="DF216" s="368"/>
      <c r="DG216" s="368"/>
      <c r="DH216" s="368"/>
      <c r="DI216" s="368"/>
      <c r="DJ216" s="2036"/>
      <c r="DK216" s="2035"/>
      <c r="DM216" s="368"/>
      <c r="DN216" s="368"/>
      <c r="DO216" s="368"/>
      <c r="DP216" s="368"/>
      <c r="DQ216" s="368"/>
      <c r="DR216" s="368"/>
      <c r="DS216" s="368"/>
      <c r="DT216" s="368"/>
      <c r="DU216" s="368"/>
      <c r="DV216" s="368"/>
      <c r="DW216" s="368"/>
      <c r="DX216" s="368"/>
      <c r="DY216" s="368"/>
      <c r="DZ216" s="368"/>
      <c r="EA216" s="368"/>
      <c r="EB216" s="368"/>
      <c r="EC216" s="368"/>
      <c r="ED216" s="368"/>
      <c r="EE216" s="368"/>
      <c r="EF216" s="368"/>
      <c r="EG216" s="2036"/>
      <c r="EH216" s="2035"/>
      <c r="EJ216" s="368"/>
      <c r="EK216" s="368"/>
      <c r="EL216" s="368"/>
      <c r="EM216" s="368"/>
      <c r="EN216" s="368"/>
      <c r="EO216" s="368"/>
      <c r="EP216" s="368"/>
      <c r="EQ216" s="368"/>
      <c r="ER216" s="368"/>
      <c r="ES216" s="368"/>
      <c r="ET216" s="368"/>
      <c r="EU216" s="368"/>
      <c r="EV216" s="368"/>
      <c r="EW216" s="368"/>
      <c r="EX216" s="368"/>
      <c r="EY216" s="368"/>
      <c r="EZ216" s="368"/>
      <c r="FA216" s="368"/>
      <c r="FB216" s="368"/>
      <c r="FC216" s="368"/>
      <c r="FD216" s="2036"/>
      <c r="FE216" s="2035"/>
      <c r="FG216" s="368"/>
      <c r="FH216" s="368"/>
      <c r="FI216" s="368"/>
      <c r="FJ216" s="368"/>
      <c r="FK216" s="368"/>
      <c r="FL216" s="368"/>
      <c r="FM216" s="368"/>
      <c r="FN216" s="368"/>
      <c r="FO216" s="368"/>
      <c r="FP216" s="368"/>
      <c r="FQ216" s="368"/>
      <c r="FR216" s="368"/>
      <c r="FS216" s="368"/>
      <c r="FT216" s="368"/>
      <c r="FU216" s="368"/>
      <c r="FV216" s="368"/>
      <c r="FW216" s="368"/>
      <c r="FX216" s="368"/>
      <c r="FY216" s="368"/>
      <c r="FZ216" s="368"/>
      <c r="GA216" s="2036"/>
      <c r="GB216" s="2035"/>
      <c r="GD216" s="368"/>
      <c r="GE216" s="368"/>
      <c r="GF216" s="368"/>
      <c r="GG216" s="368"/>
      <c r="GH216" s="368"/>
      <c r="GI216" s="368"/>
      <c r="GJ216" s="368"/>
      <c r="GK216" s="368"/>
      <c r="GL216" s="368"/>
      <c r="GM216" s="368"/>
      <c r="GN216" s="368"/>
      <c r="GO216" s="368"/>
      <c r="GP216" s="368"/>
      <c r="GQ216" s="368"/>
      <c r="GR216" s="368"/>
      <c r="GS216" s="368"/>
      <c r="GT216" s="368"/>
      <c r="GU216" s="368"/>
      <c r="GV216" s="368"/>
      <c r="GW216" s="368"/>
      <c r="GX216" s="2036"/>
      <c r="GY216" s="2035"/>
      <c r="HA216" s="368"/>
      <c r="HB216" s="368"/>
      <c r="HC216" s="368"/>
      <c r="HD216" s="368"/>
      <c r="HE216" s="368"/>
      <c r="HF216" s="368"/>
      <c r="HG216" s="368"/>
      <c r="HH216" s="368"/>
      <c r="HI216" s="368"/>
      <c r="HJ216" s="368"/>
      <c r="HK216" s="368"/>
      <c r="HL216" s="368"/>
      <c r="HM216" s="368"/>
      <c r="HN216" s="368"/>
      <c r="HO216" s="368"/>
      <c r="HP216" s="368"/>
      <c r="HQ216" s="368"/>
      <c r="HR216" s="368"/>
      <c r="HS216" s="368"/>
      <c r="HT216" s="368"/>
      <c r="HU216" s="2036"/>
      <c r="HV216" s="2035"/>
      <c r="HX216" s="368"/>
      <c r="HY216" s="368"/>
      <c r="HZ216" s="368"/>
      <c r="IA216" s="368"/>
      <c r="IB216" s="368"/>
      <c r="IC216" s="368"/>
      <c r="ID216" s="368"/>
      <c r="IE216" s="368"/>
      <c r="IF216" s="368"/>
      <c r="IG216" s="368"/>
      <c r="IH216" s="368"/>
      <c r="II216" s="368"/>
      <c r="IJ216" s="368"/>
      <c r="IK216" s="368"/>
      <c r="IL216" s="368"/>
      <c r="IM216" s="368"/>
      <c r="IN216" s="368"/>
      <c r="IO216" s="368"/>
      <c r="IP216" s="368"/>
      <c r="IQ216" s="368"/>
      <c r="IR216" s="2036"/>
      <c r="IS216" s="2035"/>
    </row>
    <row r="217" spans="1:254" ht="14.25" thickBot="1" x14ac:dyDescent="0.25">
      <c r="A217" s="2028"/>
      <c r="B217" s="2033"/>
      <c r="C217" s="1818" t="s">
        <v>3991</v>
      </c>
      <c r="D217" s="710">
        <v>54490514.012589991</v>
      </c>
      <c r="E217" s="710">
        <v>487012.79262000002</v>
      </c>
      <c r="F217" s="710">
        <v>0</v>
      </c>
      <c r="G217" s="710">
        <v>0</v>
      </c>
      <c r="H217" s="710">
        <v>0</v>
      </c>
      <c r="I217" s="710">
        <v>39</v>
      </c>
      <c r="J217" s="710">
        <v>0</v>
      </c>
      <c r="K217" s="710">
        <v>0</v>
      </c>
      <c r="L217" s="710">
        <v>1574896.2020400001</v>
      </c>
      <c r="M217" s="710">
        <v>296455.02458000003</v>
      </c>
      <c r="N217" s="710">
        <v>0</v>
      </c>
      <c r="O217" s="710">
        <v>0</v>
      </c>
      <c r="P217" s="710">
        <v>0.66</v>
      </c>
      <c r="Q217" s="710">
        <v>0</v>
      </c>
      <c r="R217" s="710">
        <v>0</v>
      </c>
      <c r="S217" s="710">
        <v>10397.5</v>
      </c>
      <c r="T217" s="710">
        <v>0</v>
      </c>
      <c r="U217" s="710">
        <v>56859315.191829994</v>
      </c>
      <c r="V217" s="788"/>
      <c r="W217" s="2035"/>
      <c r="X217" s="785"/>
      <c r="Y217" s="712"/>
      <c r="Z217" s="712"/>
      <c r="AA217" s="712"/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2"/>
      <c r="AL217" s="712"/>
      <c r="AM217" s="712"/>
      <c r="AN217" s="712"/>
      <c r="AO217" s="712"/>
      <c r="AP217" s="712"/>
      <c r="AQ217" s="712"/>
      <c r="AR217" s="712"/>
      <c r="AS217" s="2036"/>
      <c r="AT217" s="2035"/>
      <c r="AU217" s="785"/>
      <c r="AV217" s="712"/>
      <c r="AW217" s="712"/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2"/>
      <c r="BH217" s="712"/>
      <c r="BI217" s="712"/>
      <c r="BJ217" s="712"/>
      <c r="BK217" s="712"/>
      <c r="BL217" s="712"/>
      <c r="BM217" s="712"/>
      <c r="BN217" s="712"/>
      <c r="BO217" s="712"/>
      <c r="BP217" s="2036"/>
      <c r="BQ217" s="2035"/>
      <c r="BR217" s="785"/>
      <c r="BS217" s="712"/>
      <c r="BT217" s="712"/>
      <c r="BU217" s="712"/>
      <c r="BV217" s="712"/>
      <c r="BW217" s="712"/>
      <c r="BX217" s="712"/>
      <c r="BY217" s="712"/>
      <c r="BZ217" s="712"/>
      <c r="CA217" s="712"/>
      <c r="CB217" s="712"/>
      <c r="CC217" s="712"/>
      <c r="CD217" s="712"/>
      <c r="CE217" s="712"/>
      <c r="CF217" s="712"/>
      <c r="CG217" s="712"/>
      <c r="CH217" s="712"/>
      <c r="CI217" s="712"/>
      <c r="CJ217" s="712"/>
      <c r="CK217" s="712"/>
      <c r="CL217" s="712"/>
      <c r="CM217" s="2036"/>
      <c r="CN217" s="2035"/>
      <c r="CO217" s="785"/>
      <c r="CP217" s="712"/>
      <c r="CQ217" s="712"/>
      <c r="CR217" s="712"/>
      <c r="CS217" s="712"/>
      <c r="CT217" s="712"/>
      <c r="CU217" s="712"/>
      <c r="CV217" s="712"/>
      <c r="CW217" s="712"/>
      <c r="CX217" s="712"/>
      <c r="CY217" s="712"/>
      <c r="CZ217" s="712"/>
      <c r="DA217" s="712"/>
      <c r="DB217" s="712"/>
      <c r="DC217" s="712"/>
      <c r="DD217" s="712"/>
      <c r="DE217" s="712"/>
      <c r="DF217" s="712"/>
      <c r="DG217" s="712"/>
      <c r="DH217" s="712"/>
      <c r="DI217" s="712"/>
      <c r="DJ217" s="2036"/>
      <c r="DK217" s="2035"/>
      <c r="DL217" s="785"/>
      <c r="DM217" s="712"/>
      <c r="DN217" s="712"/>
      <c r="DO217" s="712"/>
      <c r="DP217" s="712"/>
      <c r="DQ217" s="712"/>
      <c r="DR217" s="712"/>
      <c r="DS217" s="712"/>
      <c r="DT217" s="712"/>
      <c r="DU217" s="712"/>
      <c r="DV217" s="712"/>
      <c r="DW217" s="712"/>
      <c r="DX217" s="712"/>
      <c r="DY217" s="712"/>
      <c r="DZ217" s="712"/>
      <c r="EA217" s="712"/>
      <c r="EB217" s="712"/>
      <c r="EC217" s="712"/>
      <c r="ED217" s="712"/>
      <c r="EE217" s="712"/>
      <c r="EF217" s="712"/>
      <c r="EG217" s="2036"/>
      <c r="EH217" s="2035"/>
      <c r="EI217" s="785"/>
      <c r="EJ217" s="712"/>
      <c r="EK217" s="712"/>
      <c r="EL217" s="712"/>
      <c r="EM217" s="712"/>
      <c r="EN217" s="712"/>
      <c r="EO217" s="712"/>
      <c r="EP217" s="712"/>
      <c r="EQ217" s="712"/>
      <c r="ER217" s="712"/>
      <c r="ES217" s="712"/>
      <c r="ET217" s="712"/>
      <c r="EU217" s="712"/>
      <c r="EV217" s="712"/>
      <c r="EW217" s="712"/>
      <c r="EX217" s="712"/>
      <c r="EY217" s="712"/>
      <c r="EZ217" s="712"/>
      <c r="FA217" s="712"/>
      <c r="FB217" s="712"/>
      <c r="FC217" s="712"/>
      <c r="FD217" s="2036"/>
      <c r="FE217" s="2035"/>
      <c r="FF217" s="785"/>
      <c r="FG217" s="712"/>
      <c r="FH217" s="712"/>
      <c r="FI217" s="712"/>
      <c r="FJ217" s="712"/>
      <c r="FK217" s="712"/>
      <c r="FL217" s="712"/>
      <c r="FM217" s="712"/>
      <c r="FN217" s="712"/>
      <c r="FO217" s="712"/>
      <c r="FP217" s="712"/>
      <c r="FQ217" s="712"/>
      <c r="FR217" s="712"/>
      <c r="FS217" s="712"/>
      <c r="FT217" s="712"/>
      <c r="FU217" s="712"/>
      <c r="FV217" s="712"/>
      <c r="FW217" s="712"/>
      <c r="FX217" s="712"/>
      <c r="FY217" s="712"/>
      <c r="FZ217" s="712"/>
      <c r="GA217" s="2036"/>
      <c r="GB217" s="2035"/>
      <c r="GC217" s="785"/>
      <c r="GD217" s="712"/>
      <c r="GE217" s="712"/>
      <c r="GF217" s="712"/>
      <c r="GG217" s="712"/>
      <c r="GH217" s="712"/>
      <c r="GI217" s="712"/>
      <c r="GJ217" s="712"/>
      <c r="GK217" s="712"/>
      <c r="GL217" s="712"/>
      <c r="GM217" s="712"/>
      <c r="GN217" s="712"/>
      <c r="GO217" s="712"/>
      <c r="GP217" s="712"/>
      <c r="GQ217" s="712"/>
      <c r="GR217" s="712"/>
      <c r="GS217" s="712"/>
      <c r="GT217" s="712"/>
      <c r="GU217" s="712"/>
      <c r="GV217" s="712"/>
      <c r="GW217" s="712"/>
      <c r="GX217" s="2036"/>
      <c r="GY217" s="2035"/>
      <c r="GZ217" s="785"/>
      <c r="HA217" s="712"/>
      <c r="HB217" s="712"/>
      <c r="HC217" s="712"/>
      <c r="HD217" s="712"/>
      <c r="HE217" s="712"/>
      <c r="HF217" s="712"/>
      <c r="HG217" s="712"/>
      <c r="HH217" s="712"/>
      <c r="HI217" s="712"/>
      <c r="HJ217" s="712"/>
      <c r="HK217" s="712"/>
      <c r="HL217" s="712"/>
      <c r="HM217" s="712"/>
      <c r="HN217" s="712"/>
      <c r="HO217" s="712"/>
      <c r="HP217" s="712"/>
      <c r="HQ217" s="712"/>
      <c r="HR217" s="712"/>
      <c r="HS217" s="712"/>
      <c r="HT217" s="712"/>
      <c r="HU217" s="2036"/>
      <c r="HV217" s="2035"/>
      <c r="HW217" s="785"/>
      <c r="HX217" s="712"/>
      <c r="HY217" s="712"/>
      <c r="HZ217" s="712"/>
      <c r="IA217" s="712"/>
      <c r="IB217" s="712"/>
      <c r="IC217" s="712"/>
      <c r="ID217" s="712"/>
      <c r="IE217" s="712"/>
      <c r="IF217" s="712"/>
      <c r="IG217" s="712"/>
      <c r="IH217" s="712"/>
      <c r="II217" s="712"/>
      <c r="IJ217" s="712"/>
      <c r="IK217" s="712"/>
      <c r="IL217" s="712"/>
      <c r="IM217" s="712"/>
      <c r="IN217" s="712"/>
      <c r="IO217" s="712"/>
      <c r="IP217" s="712"/>
      <c r="IQ217" s="712"/>
      <c r="IR217" s="2036"/>
      <c r="IS217" s="2035"/>
      <c r="IT217" s="785"/>
    </row>
    <row r="218" spans="1:254" ht="12.75" customHeight="1" x14ac:dyDescent="0.2">
      <c r="A218" s="2026" t="s">
        <v>33</v>
      </c>
      <c r="B218" s="2029" t="s">
        <v>3771</v>
      </c>
      <c r="C218" s="1815" t="s">
        <v>3986</v>
      </c>
      <c r="D218" s="362">
        <v>38249513.552498452</v>
      </c>
      <c r="E218" s="362">
        <v>5556181.7388583301</v>
      </c>
      <c r="F218" s="362">
        <v>1286412.591886</v>
      </c>
      <c r="G218" s="362">
        <v>563444.15157425788</v>
      </c>
      <c r="H218" s="362">
        <v>546824.2453437231</v>
      </c>
      <c r="I218" s="362">
        <v>319224.45475208189</v>
      </c>
      <c r="J218" s="362">
        <v>2822576.2472785986</v>
      </c>
      <c r="K218" s="362">
        <v>3535609.2942532841</v>
      </c>
      <c r="L218" s="362">
        <v>9684613.964710068</v>
      </c>
      <c r="M218" s="362">
        <v>3867022.7286345386</v>
      </c>
      <c r="N218" s="362">
        <v>52972.123246250005</v>
      </c>
      <c r="O218" s="362">
        <v>57523.755819999998</v>
      </c>
      <c r="P218" s="362">
        <v>70809.597429839938</v>
      </c>
      <c r="Q218" s="362">
        <v>17078.596609999928</v>
      </c>
      <c r="R218" s="362">
        <v>364248.14842158015</v>
      </c>
      <c r="S218" s="362">
        <v>1572044.1118590317</v>
      </c>
      <c r="T218" s="362">
        <v>1448128.2978626604</v>
      </c>
      <c r="U218" s="362">
        <v>70014227.601038709</v>
      </c>
    </row>
    <row r="219" spans="1:254" x14ac:dyDescent="0.2">
      <c r="A219" s="2027"/>
      <c r="B219" s="2030"/>
      <c r="C219" s="1206" t="s">
        <v>3987</v>
      </c>
      <c r="D219" s="366">
        <v>188984178.28762084</v>
      </c>
      <c r="E219" s="366">
        <v>9234343.5889196377</v>
      </c>
      <c r="F219" s="366">
        <v>2336117.7560159001</v>
      </c>
      <c r="G219" s="366">
        <v>693463.28523796122</v>
      </c>
      <c r="H219" s="366">
        <v>904880.85969452409</v>
      </c>
      <c r="I219" s="366">
        <v>1182315.7395536301</v>
      </c>
      <c r="J219" s="366">
        <v>8347421.7351506324</v>
      </c>
      <c r="K219" s="366">
        <v>9891228.6925494634</v>
      </c>
      <c r="L219" s="366">
        <v>30860600.81470646</v>
      </c>
      <c r="M219" s="366">
        <v>8182475.0954278912</v>
      </c>
      <c r="N219" s="366">
        <v>282862.05952834996</v>
      </c>
      <c r="O219" s="366">
        <v>309667.12326999998</v>
      </c>
      <c r="P219" s="366">
        <v>325106.76616015949</v>
      </c>
      <c r="Q219" s="366">
        <v>37814.402889999481</v>
      </c>
      <c r="R219" s="366">
        <v>1720925.5138671538</v>
      </c>
      <c r="S219" s="366">
        <v>4720409.5405278085</v>
      </c>
      <c r="T219" s="366">
        <v>2583516.2438973575</v>
      </c>
      <c r="U219" s="366">
        <v>270597327.50501776</v>
      </c>
    </row>
    <row r="220" spans="1:254" x14ac:dyDescent="0.2">
      <c r="A220" s="2027"/>
      <c r="B220" s="2031"/>
      <c r="C220" s="1816" t="s">
        <v>1489</v>
      </c>
      <c r="D220" s="1090">
        <v>227233691.84011924</v>
      </c>
      <c r="E220" s="1090">
        <v>14790525.327777965</v>
      </c>
      <c r="F220" s="1090">
        <v>3622530.3479018998</v>
      </c>
      <c r="G220" s="1090">
        <v>1256907.4368122192</v>
      </c>
      <c r="H220" s="1090">
        <v>1451705.1050382473</v>
      </c>
      <c r="I220" s="1090">
        <v>1501540.1943057119</v>
      </c>
      <c r="J220" s="1090">
        <v>11169997.982429232</v>
      </c>
      <c r="K220" s="1090">
        <v>13426837.986802749</v>
      </c>
      <c r="L220" s="1090">
        <v>40545214.779416531</v>
      </c>
      <c r="M220" s="1090">
        <v>12049497.824062429</v>
      </c>
      <c r="N220" s="1090">
        <v>335834.18277459999</v>
      </c>
      <c r="O220" s="1090">
        <v>367190.87908999994</v>
      </c>
      <c r="P220" s="1090">
        <v>395916.36358999932</v>
      </c>
      <c r="Q220" s="1090">
        <v>54892.999499999409</v>
      </c>
      <c r="R220" s="1090">
        <v>2085173.662288734</v>
      </c>
      <c r="S220" s="1090">
        <v>6292453.6523868395</v>
      </c>
      <c r="T220" s="1090">
        <v>4031644.5417600186</v>
      </c>
      <c r="U220" s="1090">
        <v>340611555.10605645</v>
      </c>
    </row>
    <row r="221" spans="1:254" ht="12.75" customHeight="1" x14ac:dyDescent="0.2">
      <c r="A221" s="2027"/>
      <c r="B221" s="2032" t="s">
        <v>70</v>
      </c>
      <c r="C221" s="1206" t="s">
        <v>3988</v>
      </c>
      <c r="D221" s="366">
        <v>12920279.612093823</v>
      </c>
      <c r="E221" s="366">
        <v>533995.9454503943</v>
      </c>
      <c r="F221" s="366">
        <v>123801.39066</v>
      </c>
      <c r="G221" s="366">
        <v>461052.33656810079</v>
      </c>
      <c r="H221" s="366">
        <v>7770.6918258858841</v>
      </c>
      <c r="I221" s="366">
        <v>94595.487756138085</v>
      </c>
      <c r="J221" s="366">
        <v>465040.27804492001</v>
      </c>
      <c r="K221" s="366">
        <v>545288.74487472954</v>
      </c>
      <c r="L221" s="366">
        <v>1897427.6792672866</v>
      </c>
      <c r="M221" s="366">
        <v>552988.73241413326</v>
      </c>
      <c r="N221" s="366">
        <v>1630.6732199999999</v>
      </c>
      <c r="O221" s="366">
        <v>2860.6732199999997</v>
      </c>
      <c r="P221" s="366">
        <v>9088.8415999999979</v>
      </c>
      <c r="Q221" s="366">
        <v>7312.6233799999982</v>
      </c>
      <c r="R221" s="366">
        <v>105624.49976504152</v>
      </c>
      <c r="S221" s="366">
        <v>374765.28484249883</v>
      </c>
      <c r="T221" s="366">
        <v>123930.91039996906</v>
      </c>
      <c r="U221" s="366">
        <v>18227454.405382916</v>
      </c>
    </row>
    <row r="222" spans="1:254" x14ac:dyDescent="0.2">
      <c r="A222" s="2027"/>
      <c r="B222" s="2030"/>
      <c r="C222" s="1206" t="s">
        <v>3989</v>
      </c>
      <c r="D222" s="366">
        <v>59544376.759017408</v>
      </c>
      <c r="E222" s="366">
        <v>5518156.0819166806</v>
      </c>
      <c r="F222" s="366">
        <v>1207946.5376065068</v>
      </c>
      <c r="G222" s="366">
        <v>274823.93499843247</v>
      </c>
      <c r="H222" s="366">
        <v>144505.38482172016</v>
      </c>
      <c r="I222" s="366">
        <v>574036.14260954945</v>
      </c>
      <c r="J222" s="366">
        <v>4231207.9295364888</v>
      </c>
      <c r="K222" s="366">
        <v>5128393.3796019778</v>
      </c>
      <c r="L222" s="366">
        <v>13216215.029503934</v>
      </c>
      <c r="M222" s="366">
        <v>4602208.5719734151</v>
      </c>
      <c r="N222" s="366">
        <v>97964.157517500003</v>
      </c>
      <c r="O222" s="366">
        <v>106972.26124000001</v>
      </c>
      <c r="P222" s="366">
        <v>123261.6487899999</v>
      </c>
      <c r="Q222" s="366">
        <v>23780.927549999891</v>
      </c>
      <c r="R222" s="366">
        <v>750799.33910678991</v>
      </c>
      <c r="S222" s="366">
        <v>2540482.2931620474</v>
      </c>
      <c r="T222" s="366">
        <v>1557901.340430137</v>
      </c>
      <c r="U222" s="366">
        <v>99643031.719382584</v>
      </c>
    </row>
    <row r="223" spans="1:254" x14ac:dyDescent="0.2">
      <c r="A223" s="2027"/>
      <c r="B223" s="2030"/>
      <c r="C223" s="1817" t="s">
        <v>3990</v>
      </c>
      <c r="D223" s="366">
        <v>65504611.403001405</v>
      </c>
      <c r="E223" s="366">
        <v>5867677.8224322498</v>
      </c>
      <c r="F223" s="366">
        <v>1439183.9814548348</v>
      </c>
      <c r="G223" s="366">
        <v>291792.41848003614</v>
      </c>
      <c r="H223" s="366">
        <v>550154.35523726849</v>
      </c>
      <c r="I223" s="366">
        <v>435389.44019514613</v>
      </c>
      <c r="J223" s="366">
        <v>4175784.9007552136</v>
      </c>
      <c r="K223" s="366">
        <v>4992494.9782816079</v>
      </c>
      <c r="L223" s="366">
        <v>13367850.027570523</v>
      </c>
      <c r="M223" s="366">
        <v>4543107.2867780672</v>
      </c>
      <c r="N223" s="366">
        <v>121912.90840709998</v>
      </c>
      <c r="O223" s="366">
        <v>134168.49349999998</v>
      </c>
      <c r="P223" s="366">
        <v>140430.90247999996</v>
      </c>
      <c r="Q223" s="366">
        <v>16540.05897999998</v>
      </c>
      <c r="R223" s="366">
        <v>681071.58657027979</v>
      </c>
      <c r="S223" s="366">
        <v>2460604.1682000486</v>
      </c>
      <c r="T223" s="366">
        <v>1782145.8588349947</v>
      </c>
      <c r="U223" s="366">
        <v>106504920.59115879</v>
      </c>
    </row>
    <row r="224" spans="1:254" x14ac:dyDescent="0.2">
      <c r="A224" s="2027"/>
      <c r="B224" s="2030"/>
      <c r="C224" s="1206" t="s">
        <v>71</v>
      </c>
      <c r="D224" s="366">
        <v>50963976.883249268</v>
      </c>
      <c r="E224" s="366">
        <v>2190382.5693524885</v>
      </c>
      <c r="F224" s="366">
        <v>583673.76007227157</v>
      </c>
      <c r="G224" s="366">
        <v>156274.4542052935</v>
      </c>
      <c r="H224" s="366">
        <v>519185.41445077886</v>
      </c>
      <c r="I224" s="366">
        <v>287099.97161291621</v>
      </c>
      <c r="J224" s="366">
        <v>1728764.9871940734</v>
      </c>
      <c r="K224" s="366">
        <v>1942636.1327278612</v>
      </c>
      <c r="L224" s="366">
        <v>8685371.0695747901</v>
      </c>
      <c r="M224" s="366">
        <v>1879396.5138789215</v>
      </c>
      <c r="N224" s="366">
        <v>68684.845540000009</v>
      </c>
      <c r="O224" s="366">
        <v>74978.695540000015</v>
      </c>
      <c r="P224" s="366">
        <v>76093.323070000013</v>
      </c>
      <c r="Q224" s="366">
        <v>6218.107530000002</v>
      </c>
      <c r="R224" s="366">
        <v>441242.50715373131</v>
      </c>
      <c r="S224" s="366">
        <v>776330.85438441124</v>
      </c>
      <c r="T224" s="366">
        <v>483583.91968938085</v>
      </c>
      <c r="U224" s="366">
        <v>70863894.009226203</v>
      </c>
    </row>
    <row r="225" spans="1:24" x14ac:dyDescent="0.2">
      <c r="A225" s="2027"/>
      <c r="B225" s="2030"/>
      <c r="C225" s="1206" t="s">
        <v>72</v>
      </c>
      <c r="D225" s="366">
        <v>38300447.184053406</v>
      </c>
      <c r="E225" s="366">
        <v>680312.90916615934</v>
      </c>
      <c r="F225" s="366">
        <v>267924.67817828688</v>
      </c>
      <c r="G225" s="366">
        <v>72964.29256035891</v>
      </c>
      <c r="H225" s="366">
        <v>230089.25870261999</v>
      </c>
      <c r="I225" s="366">
        <v>110419.15213196231</v>
      </c>
      <c r="J225" s="366">
        <v>569199.88689854101</v>
      </c>
      <c r="K225" s="366">
        <v>818024.75131656614</v>
      </c>
      <c r="L225" s="366">
        <v>3378350.972510044</v>
      </c>
      <c r="M225" s="366">
        <v>471796.71912788658</v>
      </c>
      <c r="N225" s="366">
        <v>45641.598090000007</v>
      </c>
      <c r="O225" s="366">
        <v>48210.755590000008</v>
      </c>
      <c r="P225" s="366">
        <v>47041.647650000006</v>
      </c>
      <c r="Q225" s="366">
        <v>1041.2820599999998</v>
      </c>
      <c r="R225" s="366">
        <v>106435.72969289197</v>
      </c>
      <c r="S225" s="366">
        <v>140271.05179783559</v>
      </c>
      <c r="T225" s="366">
        <v>84082.512405533227</v>
      </c>
      <c r="U225" s="366">
        <v>45372254.381932095</v>
      </c>
    </row>
    <row r="226" spans="1:24" s="785" customFormat="1" ht="14.25" thickBot="1" x14ac:dyDescent="0.25">
      <c r="A226" s="2028"/>
      <c r="B226" s="2033"/>
      <c r="C226" s="1818" t="s">
        <v>3991</v>
      </c>
      <c r="D226" s="710">
        <v>227233691.84141532</v>
      </c>
      <c r="E226" s="710">
        <v>14790525.328317972</v>
      </c>
      <c r="F226" s="710">
        <v>3622530.3479718999</v>
      </c>
      <c r="G226" s="710">
        <v>1256907.4368122218</v>
      </c>
      <c r="H226" s="710">
        <v>1451705.1050382736</v>
      </c>
      <c r="I226" s="710">
        <v>1501540.1943057119</v>
      </c>
      <c r="J226" s="710">
        <v>11169997.982429236</v>
      </c>
      <c r="K226" s="710">
        <v>13426837.986802742</v>
      </c>
      <c r="L226" s="710">
        <v>40545214.778426588</v>
      </c>
      <c r="M226" s="710">
        <v>12049497.824172424</v>
      </c>
      <c r="N226" s="710">
        <v>335834.18277459999</v>
      </c>
      <c r="O226" s="710">
        <v>367190.87909</v>
      </c>
      <c r="P226" s="710">
        <v>395916.36358999985</v>
      </c>
      <c r="Q226" s="710">
        <v>54892.999499999867</v>
      </c>
      <c r="R226" s="710">
        <v>2085173.6622887347</v>
      </c>
      <c r="S226" s="710">
        <v>6292453.6523868414</v>
      </c>
      <c r="T226" s="710">
        <v>4031644.5417600153</v>
      </c>
      <c r="U226" s="710">
        <v>340611555.10708255</v>
      </c>
      <c r="V226" s="368"/>
      <c r="W226" s="793"/>
      <c r="X226" s="506"/>
    </row>
  </sheetData>
  <mergeCells count="793">
    <mergeCell ref="GB212:GB217"/>
    <mergeCell ref="A218:A226"/>
    <mergeCell ref="B218:B220"/>
    <mergeCell ref="B221:B226"/>
    <mergeCell ref="B212:B217"/>
    <mergeCell ref="W212:W217"/>
    <mergeCell ref="AT212:AT217"/>
    <mergeCell ref="BQ212:BQ217"/>
    <mergeCell ref="CM209:CM217"/>
    <mergeCell ref="CN209:CN211"/>
    <mergeCell ref="IS212:IS217"/>
    <mergeCell ref="IR209:IR217"/>
    <mergeCell ref="IS209:IS211"/>
    <mergeCell ref="CN212:CN217"/>
    <mergeCell ref="DK212:DK217"/>
    <mergeCell ref="GY212:GY217"/>
    <mergeCell ref="EG209:EG217"/>
    <mergeCell ref="EH209:EH211"/>
    <mergeCell ref="EH212:EH217"/>
    <mergeCell ref="GA209:GA217"/>
    <mergeCell ref="DJ209:DJ217"/>
    <mergeCell ref="DK209:DK211"/>
    <mergeCell ref="HU209:HU217"/>
    <mergeCell ref="HV209:HV211"/>
    <mergeCell ref="GX209:GX217"/>
    <mergeCell ref="GY209:GY211"/>
    <mergeCell ref="HV212:HV217"/>
    <mergeCell ref="GB209:GB211"/>
    <mergeCell ref="FD209:FD217"/>
    <mergeCell ref="FE209:FE211"/>
    <mergeCell ref="FE203:FE208"/>
    <mergeCell ref="EG200:EG208"/>
    <mergeCell ref="EH200:EH202"/>
    <mergeCell ref="EH203:EH208"/>
    <mergeCell ref="FE212:FE217"/>
    <mergeCell ref="IS203:IS208"/>
    <mergeCell ref="IS200:IS202"/>
    <mergeCell ref="FD200:FD208"/>
    <mergeCell ref="FE200:FE202"/>
    <mergeCell ref="GA200:GA208"/>
    <mergeCell ref="A209:A217"/>
    <mergeCell ref="B209:B211"/>
    <mergeCell ref="W209:W211"/>
    <mergeCell ref="AS209:AS217"/>
    <mergeCell ref="AT209:AT211"/>
    <mergeCell ref="BP209:BP217"/>
    <mergeCell ref="BQ209:BQ211"/>
    <mergeCell ref="HU200:HU208"/>
    <mergeCell ref="IR200:IR208"/>
    <mergeCell ref="GB200:GB202"/>
    <mergeCell ref="GX200:GX208"/>
    <mergeCell ref="GY200:GY202"/>
    <mergeCell ref="GB203:GB208"/>
    <mergeCell ref="GY203:GY208"/>
    <mergeCell ref="HV203:HV208"/>
    <mergeCell ref="HV200:HV202"/>
    <mergeCell ref="BQ203:BQ208"/>
    <mergeCell ref="CN203:CN208"/>
    <mergeCell ref="DK203:DK208"/>
    <mergeCell ref="BP200:BP208"/>
    <mergeCell ref="BQ200:BQ202"/>
    <mergeCell ref="CM200:CM208"/>
    <mergeCell ref="CN200:CN202"/>
    <mergeCell ref="DJ200:DJ208"/>
    <mergeCell ref="DK200:DK202"/>
    <mergeCell ref="A200:A208"/>
    <mergeCell ref="B200:B202"/>
    <mergeCell ref="W200:W202"/>
    <mergeCell ref="AS200:AS208"/>
    <mergeCell ref="AT200:AT202"/>
    <mergeCell ref="B203:B208"/>
    <mergeCell ref="W203:W208"/>
    <mergeCell ref="AT203:AT208"/>
    <mergeCell ref="EG191:EG199"/>
    <mergeCell ref="CM191:CM199"/>
    <mergeCell ref="CN191:CN193"/>
    <mergeCell ref="DJ191:DJ199"/>
    <mergeCell ref="DK191:DK193"/>
    <mergeCell ref="EH191:EH193"/>
    <mergeCell ref="EH194:EH199"/>
    <mergeCell ref="CN194:CN199"/>
    <mergeCell ref="DK194:DK199"/>
    <mergeCell ref="GY191:GY193"/>
    <mergeCell ref="FD191:FD199"/>
    <mergeCell ref="FE191:FE193"/>
    <mergeCell ref="FE194:FE199"/>
    <mergeCell ref="GA191:GA199"/>
    <mergeCell ref="GB191:GB193"/>
    <mergeCell ref="GX191:GX199"/>
    <mergeCell ref="GB194:GB199"/>
    <mergeCell ref="GY194:GY199"/>
    <mergeCell ref="IR191:IR199"/>
    <mergeCell ref="IS191:IS193"/>
    <mergeCell ref="HV194:HV199"/>
    <mergeCell ref="IS194:IS199"/>
    <mergeCell ref="HU191:HU199"/>
    <mergeCell ref="HV191:HV193"/>
    <mergeCell ref="AS191:AS199"/>
    <mergeCell ref="AT191:AT193"/>
    <mergeCell ref="BP191:BP199"/>
    <mergeCell ref="BQ191:BQ193"/>
    <mergeCell ref="AT194:AT199"/>
    <mergeCell ref="BQ194:BQ199"/>
    <mergeCell ref="A191:A199"/>
    <mergeCell ref="B191:B193"/>
    <mergeCell ref="W191:W193"/>
    <mergeCell ref="B194:B199"/>
    <mergeCell ref="W194:W199"/>
    <mergeCell ref="HU182:HU190"/>
    <mergeCell ref="EG182:EG190"/>
    <mergeCell ref="EH182:EH184"/>
    <mergeCell ref="EH185:EH190"/>
    <mergeCell ref="GX182:GX190"/>
    <mergeCell ref="HV182:HV184"/>
    <mergeCell ref="IR182:IR190"/>
    <mergeCell ref="IS182:IS184"/>
    <mergeCell ref="HV185:HV190"/>
    <mergeCell ref="IS185:IS190"/>
    <mergeCell ref="FD182:FD190"/>
    <mergeCell ref="FE182:FE184"/>
    <mergeCell ref="FE185:FE190"/>
    <mergeCell ref="GA182:GA190"/>
    <mergeCell ref="GB182:GB184"/>
    <mergeCell ref="GY182:GY184"/>
    <mergeCell ref="GB185:GB190"/>
    <mergeCell ref="GY185:GY190"/>
    <mergeCell ref="CM182:CM190"/>
    <mergeCell ref="CN182:CN184"/>
    <mergeCell ref="DJ182:DJ190"/>
    <mergeCell ref="DK182:DK184"/>
    <mergeCell ref="CN185:CN190"/>
    <mergeCell ref="DK185:DK190"/>
    <mergeCell ref="AS182:AS190"/>
    <mergeCell ref="AT182:AT184"/>
    <mergeCell ref="BP182:BP190"/>
    <mergeCell ref="BQ182:BQ184"/>
    <mergeCell ref="AT185:AT190"/>
    <mergeCell ref="BQ185:BQ190"/>
    <mergeCell ref="A182:A190"/>
    <mergeCell ref="B182:B184"/>
    <mergeCell ref="W182:W184"/>
    <mergeCell ref="B185:B190"/>
    <mergeCell ref="W185:W190"/>
    <mergeCell ref="HU173:HU181"/>
    <mergeCell ref="EG173:EG181"/>
    <mergeCell ref="EH173:EH175"/>
    <mergeCell ref="EH176:EH181"/>
    <mergeCell ref="GX173:GX181"/>
    <mergeCell ref="HV173:HV175"/>
    <mergeCell ref="IR173:IR181"/>
    <mergeCell ref="IS173:IS175"/>
    <mergeCell ref="HV176:HV181"/>
    <mergeCell ref="IS176:IS181"/>
    <mergeCell ref="FD173:FD181"/>
    <mergeCell ref="FE173:FE175"/>
    <mergeCell ref="FE176:FE181"/>
    <mergeCell ref="GA173:GA181"/>
    <mergeCell ref="GB173:GB175"/>
    <mergeCell ref="GY173:GY175"/>
    <mergeCell ref="GB176:GB181"/>
    <mergeCell ref="GY176:GY181"/>
    <mergeCell ref="CM173:CM181"/>
    <mergeCell ref="CN173:CN175"/>
    <mergeCell ref="DJ173:DJ181"/>
    <mergeCell ref="DK173:DK175"/>
    <mergeCell ref="CN176:CN181"/>
    <mergeCell ref="DK176:DK181"/>
    <mergeCell ref="AS173:AS181"/>
    <mergeCell ref="AT173:AT175"/>
    <mergeCell ref="BP173:BP181"/>
    <mergeCell ref="BQ173:BQ175"/>
    <mergeCell ref="AT176:AT181"/>
    <mergeCell ref="BQ176:BQ181"/>
    <mergeCell ref="A173:A181"/>
    <mergeCell ref="B173:B175"/>
    <mergeCell ref="W173:W175"/>
    <mergeCell ref="B176:B181"/>
    <mergeCell ref="W176:W181"/>
    <mergeCell ref="HU164:HU172"/>
    <mergeCell ref="EG164:EG172"/>
    <mergeCell ref="EH164:EH166"/>
    <mergeCell ref="EH167:EH172"/>
    <mergeCell ref="GX164:GX172"/>
    <mergeCell ref="HV164:HV166"/>
    <mergeCell ref="IR164:IR172"/>
    <mergeCell ref="IS164:IS166"/>
    <mergeCell ref="HV167:HV172"/>
    <mergeCell ref="IS167:IS172"/>
    <mergeCell ref="FD164:FD172"/>
    <mergeCell ref="FE164:FE166"/>
    <mergeCell ref="FE167:FE172"/>
    <mergeCell ref="GA164:GA172"/>
    <mergeCell ref="GB164:GB166"/>
    <mergeCell ref="GY164:GY166"/>
    <mergeCell ref="GB167:GB172"/>
    <mergeCell ref="GY167:GY172"/>
    <mergeCell ref="CM164:CM172"/>
    <mergeCell ref="CN164:CN166"/>
    <mergeCell ref="DJ164:DJ172"/>
    <mergeCell ref="DK164:DK166"/>
    <mergeCell ref="CN167:CN172"/>
    <mergeCell ref="DK167:DK172"/>
    <mergeCell ref="AS164:AS172"/>
    <mergeCell ref="AT164:AT166"/>
    <mergeCell ref="BP164:BP172"/>
    <mergeCell ref="BQ164:BQ166"/>
    <mergeCell ref="AT167:AT172"/>
    <mergeCell ref="BQ167:BQ172"/>
    <mergeCell ref="A164:A172"/>
    <mergeCell ref="B164:B166"/>
    <mergeCell ref="W164:W166"/>
    <mergeCell ref="B167:B172"/>
    <mergeCell ref="W167:W172"/>
    <mergeCell ref="HU155:HU163"/>
    <mergeCell ref="EG155:EG163"/>
    <mergeCell ref="EH155:EH157"/>
    <mergeCell ref="EH158:EH163"/>
    <mergeCell ref="GX155:GX163"/>
    <mergeCell ref="HV155:HV157"/>
    <mergeCell ref="IR155:IR163"/>
    <mergeCell ref="IS155:IS157"/>
    <mergeCell ref="HV158:HV163"/>
    <mergeCell ref="IS158:IS163"/>
    <mergeCell ref="FD155:FD163"/>
    <mergeCell ref="FE155:FE157"/>
    <mergeCell ref="FE158:FE163"/>
    <mergeCell ref="GA155:GA163"/>
    <mergeCell ref="GB155:GB157"/>
    <mergeCell ref="GY155:GY157"/>
    <mergeCell ref="GB158:GB163"/>
    <mergeCell ref="GY158:GY163"/>
    <mergeCell ref="CM155:CM163"/>
    <mergeCell ref="CN155:CN157"/>
    <mergeCell ref="DJ155:DJ163"/>
    <mergeCell ref="DK155:DK157"/>
    <mergeCell ref="CN158:CN163"/>
    <mergeCell ref="DK158:DK163"/>
    <mergeCell ref="AS155:AS163"/>
    <mergeCell ref="AT155:AT157"/>
    <mergeCell ref="BP155:BP163"/>
    <mergeCell ref="BQ155:BQ157"/>
    <mergeCell ref="AT158:AT163"/>
    <mergeCell ref="BQ158:BQ163"/>
    <mergeCell ref="A155:A163"/>
    <mergeCell ref="B155:B157"/>
    <mergeCell ref="W155:W157"/>
    <mergeCell ref="B158:B163"/>
    <mergeCell ref="W158:W163"/>
    <mergeCell ref="HU146:HU154"/>
    <mergeCell ref="EG146:EG154"/>
    <mergeCell ref="EH146:EH148"/>
    <mergeCell ref="EH149:EH154"/>
    <mergeCell ref="GX146:GX154"/>
    <mergeCell ref="HV146:HV148"/>
    <mergeCell ref="IR146:IR154"/>
    <mergeCell ref="IS146:IS148"/>
    <mergeCell ref="HV149:HV154"/>
    <mergeCell ref="IS149:IS154"/>
    <mergeCell ref="FD146:FD154"/>
    <mergeCell ref="FE146:FE148"/>
    <mergeCell ref="FE149:FE154"/>
    <mergeCell ref="GA146:GA154"/>
    <mergeCell ref="GB146:GB148"/>
    <mergeCell ref="GY146:GY148"/>
    <mergeCell ref="GB149:GB154"/>
    <mergeCell ref="GY149:GY154"/>
    <mergeCell ref="CM146:CM154"/>
    <mergeCell ref="CN146:CN148"/>
    <mergeCell ref="DJ146:DJ154"/>
    <mergeCell ref="DK146:DK148"/>
    <mergeCell ref="CN149:CN154"/>
    <mergeCell ref="DK149:DK154"/>
    <mergeCell ref="AS146:AS154"/>
    <mergeCell ref="AT146:AT148"/>
    <mergeCell ref="BP146:BP154"/>
    <mergeCell ref="BQ146:BQ148"/>
    <mergeCell ref="AT149:AT154"/>
    <mergeCell ref="BQ149:BQ154"/>
    <mergeCell ref="A146:A154"/>
    <mergeCell ref="B146:B148"/>
    <mergeCell ref="W146:W148"/>
    <mergeCell ref="B149:B154"/>
    <mergeCell ref="W149:W154"/>
    <mergeCell ref="HU137:HU145"/>
    <mergeCell ref="EG137:EG145"/>
    <mergeCell ref="EH137:EH139"/>
    <mergeCell ref="EH140:EH145"/>
    <mergeCell ref="GX137:GX145"/>
    <mergeCell ref="HV137:HV139"/>
    <mergeCell ref="IR137:IR145"/>
    <mergeCell ref="IS137:IS139"/>
    <mergeCell ref="HV140:HV145"/>
    <mergeCell ref="IS140:IS145"/>
    <mergeCell ref="FD137:FD145"/>
    <mergeCell ref="FE137:FE139"/>
    <mergeCell ref="FE140:FE145"/>
    <mergeCell ref="GA137:GA145"/>
    <mergeCell ref="GB137:GB139"/>
    <mergeCell ref="GY137:GY139"/>
    <mergeCell ref="GB140:GB145"/>
    <mergeCell ref="GY140:GY145"/>
    <mergeCell ref="CM137:CM145"/>
    <mergeCell ref="CN137:CN139"/>
    <mergeCell ref="DJ137:DJ145"/>
    <mergeCell ref="DK137:DK139"/>
    <mergeCell ref="CN140:CN145"/>
    <mergeCell ref="DK140:DK145"/>
    <mergeCell ref="AS137:AS145"/>
    <mergeCell ref="AT137:AT139"/>
    <mergeCell ref="BP137:BP145"/>
    <mergeCell ref="BQ137:BQ139"/>
    <mergeCell ref="AT140:AT145"/>
    <mergeCell ref="BQ140:BQ145"/>
    <mergeCell ref="A137:A145"/>
    <mergeCell ref="B137:B139"/>
    <mergeCell ref="W137:W139"/>
    <mergeCell ref="B140:B145"/>
    <mergeCell ref="W140:W145"/>
    <mergeCell ref="HU128:HU136"/>
    <mergeCell ref="EG128:EG136"/>
    <mergeCell ref="EH128:EH130"/>
    <mergeCell ref="EH131:EH136"/>
    <mergeCell ref="GX128:GX136"/>
    <mergeCell ref="HV128:HV130"/>
    <mergeCell ref="IR128:IR136"/>
    <mergeCell ref="IS128:IS130"/>
    <mergeCell ref="HV131:HV136"/>
    <mergeCell ref="IS131:IS136"/>
    <mergeCell ref="FD128:FD136"/>
    <mergeCell ref="FE128:FE130"/>
    <mergeCell ref="FE131:FE136"/>
    <mergeCell ref="GA128:GA136"/>
    <mergeCell ref="GB128:GB130"/>
    <mergeCell ref="GY128:GY130"/>
    <mergeCell ref="GB131:GB136"/>
    <mergeCell ref="GY131:GY136"/>
    <mergeCell ref="CM128:CM136"/>
    <mergeCell ref="CN128:CN130"/>
    <mergeCell ref="DJ128:DJ136"/>
    <mergeCell ref="DK128:DK130"/>
    <mergeCell ref="CN131:CN136"/>
    <mergeCell ref="DK131:DK136"/>
    <mergeCell ref="AS128:AS136"/>
    <mergeCell ref="AT128:AT130"/>
    <mergeCell ref="BP128:BP136"/>
    <mergeCell ref="BQ128:BQ130"/>
    <mergeCell ref="AT131:AT136"/>
    <mergeCell ref="BQ131:BQ136"/>
    <mergeCell ref="A128:A136"/>
    <mergeCell ref="B128:B130"/>
    <mergeCell ref="W128:W130"/>
    <mergeCell ref="B131:B136"/>
    <mergeCell ref="W131:W136"/>
    <mergeCell ref="HU119:HU127"/>
    <mergeCell ref="EG119:EG127"/>
    <mergeCell ref="EH119:EH121"/>
    <mergeCell ref="EH122:EH127"/>
    <mergeCell ref="GX119:GX127"/>
    <mergeCell ref="HV119:HV121"/>
    <mergeCell ref="IR119:IR127"/>
    <mergeCell ref="IS119:IS121"/>
    <mergeCell ref="HV122:HV127"/>
    <mergeCell ref="IS122:IS127"/>
    <mergeCell ref="FD119:FD127"/>
    <mergeCell ref="FE119:FE121"/>
    <mergeCell ref="FE122:FE127"/>
    <mergeCell ref="GA119:GA127"/>
    <mergeCell ref="GB119:GB121"/>
    <mergeCell ref="GY119:GY121"/>
    <mergeCell ref="GB122:GB127"/>
    <mergeCell ref="GY122:GY127"/>
    <mergeCell ref="CM119:CM127"/>
    <mergeCell ref="CN119:CN121"/>
    <mergeCell ref="DJ119:DJ127"/>
    <mergeCell ref="DK119:DK121"/>
    <mergeCell ref="CN122:CN127"/>
    <mergeCell ref="DK122:DK127"/>
    <mergeCell ref="AS119:AS127"/>
    <mergeCell ref="AT119:AT121"/>
    <mergeCell ref="BP119:BP127"/>
    <mergeCell ref="BQ119:BQ121"/>
    <mergeCell ref="AT122:AT127"/>
    <mergeCell ref="BQ122:BQ127"/>
    <mergeCell ref="A119:A127"/>
    <mergeCell ref="B119:B121"/>
    <mergeCell ref="W119:W121"/>
    <mergeCell ref="B122:B127"/>
    <mergeCell ref="W122:W127"/>
    <mergeCell ref="HU110:HU118"/>
    <mergeCell ref="EG110:EG118"/>
    <mergeCell ref="EH110:EH112"/>
    <mergeCell ref="EH113:EH118"/>
    <mergeCell ref="GX110:GX118"/>
    <mergeCell ref="HV110:HV112"/>
    <mergeCell ref="IR110:IR118"/>
    <mergeCell ref="IS110:IS112"/>
    <mergeCell ref="HV113:HV118"/>
    <mergeCell ref="IS113:IS118"/>
    <mergeCell ref="FD110:FD118"/>
    <mergeCell ref="FE110:FE112"/>
    <mergeCell ref="FE113:FE118"/>
    <mergeCell ref="GA110:GA118"/>
    <mergeCell ref="GB110:GB112"/>
    <mergeCell ref="GY110:GY112"/>
    <mergeCell ref="GB113:GB118"/>
    <mergeCell ref="GY113:GY118"/>
    <mergeCell ref="CM110:CM118"/>
    <mergeCell ref="CN110:CN112"/>
    <mergeCell ref="DJ110:DJ118"/>
    <mergeCell ref="DK110:DK112"/>
    <mergeCell ref="CN113:CN118"/>
    <mergeCell ref="DK113:DK118"/>
    <mergeCell ref="AS110:AS118"/>
    <mergeCell ref="AT110:AT112"/>
    <mergeCell ref="BP110:BP118"/>
    <mergeCell ref="BQ110:BQ112"/>
    <mergeCell ref="AT113:AT118"/>
    <mergeCell ref="BQ113:BQ118"/>
    <mergeCell ref="A110:A118"/>
    <mergeCell ref="B110:B112"/>
    <mergeCell ref="W110:W112"/>
    <mergeCell ref="B113:B118"/>
    <mergeCell ref="W113:W118"/>
    <mergeCell ref="HU101:HU109"/>
    <mergeCell ref="EG101:EG109"/>
    <mergeCell ref="EH101:EH103"/>
    <mergeCell ref="EH104:EH109"/>
    <mergeCell ref="GX101:GX109"/>
    <mergeCell ref="HV101:HV103"/>
    <mergeCell ref="IR101:IR109"/>
    <mergeCell ref="IS101:IS103"/>
    <mergeCell ref="HV104:HV109"/>
    <mergeCell ref="IS104:IS109"/>
    <mergeCell ref="FD101:FD109"/>
    <mergeCell ref="FE101:FE103"/>
    <mergeCell ref="FE104:FE109"/>
    <mergeCell ref="GA101:GA109"/>
    <mergeCell ref="GB101:GB103"/>
    <mergeCell ref="GY101:GY103"/>
    <mergeCell ref="GB104:GB109"/>
    <mergeCell ref="GY104:GY109"/>
    <mergeCell ref="CM101:CM109"/>
    <mergeCell ref="CN101:CN103"/>
    <mergeCell ref="DJ101:DJ109"/>
    <mergeCell ref="DK101:DK103"/>
    <mergeCell ref="CN104:CN109"/>
    <mergeCell ref="DK104:DK109"/>
    <mergeCell ref="AS101:AS109"/>
    <mergeCell ref="AT101:AT103"/>
    <mergeCell ref="BP101:BP109"/>
    <mergeCell ref="BQ101:BQ103"/>
    <mergeCell ref="AT104:AT109"/>
    <mergeCell ref="BQ104:BQ109"/>
    <mergeCell ref="A101:A109"/>
    <mergeCell ref="B101:B103"/>
    <mergeCell ref="W101:W103"/>
    <mergeCell ref="B104:B109"/>
    <mergeCell ref="W104:W109"/>
    <mergeCell ref="HU92:HU100"/>
    <mergeCell ref="EG92:EG100"/>
    <mergeCell ref="EH92:EH94"/>
    <mergeCell ref="EH95:EH100"/>
    <mergeCell ref="GX92:GX100"/>
    <mergeCell ref="HV92:HV94"/>
    <mergeCell ref="IR92:IR100"/>
    <mergeCell ref="IS92:IS94"/>
    <mergeCell ref="HV95:HV100"/>
    <mergeCell ref="IS95:IS100"/>
    <mergeCell ref="FD92:FD100"/>
    <mergeCell ref="FE92:FE94"/>
    <mergeCell ref="FE95:FE100"/>
    <mergeCell ref="GA92:GA100"/>
    <mergeCell ref="GB92:GB94"/>
    <mergeCell ref="GY92:GY94"/>
    <mergeCell ref="GB95:GB100"/>
    <mergeCell ref="GY95:GY100"/>
    <mergeCell ref="CM92:CM100"/>
    <mergeCell ref="CN92:CN94"/>
    <mergeCell ref="DJ92:DJ100"/>
    <mergeCell ref="DK92:DK94"/>
    <mergeCell ref="CN95:CN100"/>
    <mergeCell ref="DK95:DK100"/>
    <mergeCell ref="AS92:AS100"/>
    <mergeCell ref="AT92:AT94"/>
    <mergeCell ref="BP92:BP100"/>
    <mergeCell ref="BQ92:BQ94"/>
    <mergeCell ref="AT95:AT100"/>
    <mergeCell ref="BQ95:BQ100"/>
    <mergeCell ref="A92:A100"/>
    <mergeCell ref="B92:B94"/>
    <mergeCell ref="W92:W94"/>
    <mergeCell ref="B95:B100"/>
    <mergeCell ref="W95:W100"/>
    <mergeCell ref="HU83:HU91"/>
    <mergeCell ref="EG83:EG91"/>
    <mergeCell ref="EH83:EH85"/>
    <mergeCell ref="EH86:EH91"/>
    <mergeCell ref="GX83:GX91"/>
    <mergeCell ref="HV83:HV85"/>
    <mergeCell ref="IR83:IR91"/>
    <mergeCell ref="IS83:IS85"/>
    <mergeCell ref="HV86:HV91"/>
    <mergeCell ref="IS86:IS91"/>
    <mergeCell ref="FD83:FD91"/>
    <mergeCell ref="FE83:FE85"/>
    <mergeCell ref="FE86:FE91"/>
    <mergeCell ref="GA83:GA91"/>
    <mergeCell ref="GB83:GB85"/>
    <mergeCell ref="GY83:GY85"/>
    <mergeCell ref="GB86:GB91"/>
    <mergeCell ref="GY86:GY91"/>
    <mergeCell ref="CM83:CM91"/>
    <mergeCell ref="CN83:CN85"/>
    <mergeCell ref="DJ83:DJ91"/>
    <mergeCell ref="DK83:DK85"/>
    <mergeCell ref="CN86:CN91"/>
    <mergeCell ref="DK86:DK91"/>
    <mergeCell ref="AS83:AS91"/>
    <mergeCell ref="AT83:AT85"/>
    <mergeCell ref="BP83:BP91"/>
    <mergeCell ref="BQ83:BQ85"/>
    <mergeCell ref="AT86:AT91"/>
    <mergeCell ref="BQ86:BQ91"/>
    <mergeCell ref="A83:A91"/>
    <mergeCell ref="B83:B85"/>
    <mergeCell ref="W83:W85"/>
    <mergeCell ref="B86:B91"/>
    <mergeCell ref="W86:W91"/>
    <mergeCell ref="HU74:HU82"/>
    <mergeCell ref="EG74:EG82"/>
    <mergeCell ref="EH74:EH76"/>
    <mergeCell ref="EH77:EH82"/>
    <mergeCell ref="GX74:GX82"/>
    <mergeCell ref="HV74:HV76"/>
    <mergeCell ref="IR74:IR82"/>
    <mergeCell ref="IS74:IS76"/>
    <mergeCell ref="HV77:HV82"/>
    <mergeCell ref="IS77:IS82"/>
    <mergeCell ref="FD74:FD82"/>
    <mergeCell ref="FE74:FE76"/>
    <mergeCell ref="FE77:FE82"/>
    <mergeCell ref="GA74:GA82"/>
    <mergeCell ref="GB74:GB76"/>
    <mergeCell ref="GY74:GY76"/>
    <mergeCell ref="GB77:GB82"/>
    <mergeCell ref="GY77:GY82"/>
    <mergeCell ref="CM74:CM82"/>
    <mergeCell ref="CN74:CN76"/>
    <mergeCell ref="DJ74:DJ82"/>
    <mergeCell ref="DK74:DK76"/>
    <mergeCell ref="CN77:CN82"/>
    <mergeCell ref="DK77:DK82"/>
    <mergeCell ref="AS74:AS82"/>
    <mergeCell ref="AT74:AT76"/>
    <mergeCell ref="BP74:BP82"/>
    <mergeCell ref="BQ74:BQ76"/>
    <mergeCell ref="AT77:AT82"/>
    <mergeCell ref="BQ77:BQ82"/>
    <mergeCell ref="A74:A82"/>
    <mergeCell ref="B74:B76"/>
    <mergeCell ref="W74:W76"/>
    <mergeCell ref="B77:B82"/>
    <mergeCell ref="W77:W82"/>
    <mergeCell ref="HU65:HU73"/>
    <mergeCell ref="EG65:EG73"/>
    <mergeCell ref="EH65:EH67"/>
    <mergeCell ref="EH68:EH73"/>
    <mergeCell ref="GX65:GX73"/>
    <mergeCell ref="HV65:HV67"/>
    <mergeCell ref="IR65:IR73"/>
    <mergeCell ref="IS65:IS67"/>
    <mergeCell ref="HV68:HV73"/>
    <mergeCell ref="IS68:IS73"/>
    <mergeCell ref="FD65:FD73"/>
    <mergeCell ref="FE65:FE67"/>
    <mergeCell ref="FE68:FE73"/>
    <mergeCell ref="GA65:GA73"/>
    <mergeCell ref="GB65:GB67"/>
    <mergeCell ref="GY65:GY67"/>
    <mergeCell ref="GB68:GB73"/>
    <mergeCell ref="GY68:GY73"/>
    <mergeCell ref="CM65:CM73"/>
    <mergeCell ref="CN65:CN67"/>
    <mergeCell ref="DJ65:DJ73"/>
    <mergeCell ref="DK65:DK67"/>
    <mergeCell ref="CN68:CN73"/>
    <mergeCell ref="DK68:DK73"/>
    <mergeCell ref="AS65:AS73"/>
    <mergeCell ref="AT65:AT67"/>
    <mergeCell ref="BP65:BP73"/>
    <mergeCell ref="BQ65:BQ67"/>
    <mergeCell ref="AT68:AT73"/>
    <mergeCell ref="BQ68:BQ73"/>
    <mergeCell ref="A65:A73"/>
    <mergeCell ref="B65:B67"/>
    <mergeCell ref="W65:W67"/>
    <mergeCell ref="B68:B73"/>
    <mergeCell ref="W68:W73"/>
    <mergeCell ref="HU56:HU64"/>
    <mergeCell ref="EG56:EG64"/>
    <mergeCell ref="EH56:EH58"/>
    <mergeCell ref="EH59:EH64"/>
    <mergeCell ref="GX56:GX64"/>
    <mergeCell ref="HV56:HV58"/>
    <mergeCell ref="IR56:IR64"/>
    <mergeCell ref="IS56:IS58"/>
    <mergeCell ref="HV59:HV64"/>
    <mergeCell ref="IS59:IS64"/>
    <mergeCell ref="FD56:FD64"/>
    <mergeCell ref="FE56:FE58"/>
    <mergeCell ref="FE59:FE64"/>
    <mergeCell ref="GA56:GA64"/>
    <mergeCell ref="GB56:GB58"/>
    <mergeCell ref="GY56:GY58"/>
    <mergeCell ref="GB59:GB64"/>
    <mergeCell ref="GY59:GY64"/>
    <mergeCell ref="CM56:CM64"/>
    <mergeCell ref="CN56:CN58"/>
    <mergeCell ref="DJ56:DJ64"/>
    <mergeCell ref="DK56:DK58"/>
    <mergeCell ref="CN59:CN64"/>
    <mergeCell ref="DK59:DK64"/>
    <mergeCell ref="AS56:AS64"/>
    <mergeCell ref="AT56:AT58"/>
    <mergeCell ref="BP56:BP64"/>
    <mergeCell ref="BQ56:BQ58"/>
    <mergeCell ref="AT59:AT64"/>
    <mergeCell ref="BQ59:BQ64"/>
    <mergeCell ref="A56:A64"/>
    <mergeCell ref="B56:B58"/>
    <mergeCell ref="W56:W58"/>
    <mergeCell ref="B59:B64"/>
    <mergeCell ref="W59:W64"/>
    <mergeCell ref="HU47:HU55"/>
    <mergeCell ref="EG47:EG55"/>
    <mergeCell ref="EH47:EH49"/>
    <mergeCell ref="EH50:EH55"/>
    <mergeCell ref="GX47:GX55"/>
    <mergeCell ref="HV47:HV49"/>
    <mergeCell ref="IR47:IR55"/>
    <mergeCell ref="IS47:IS49"/>
    <mergeCell ref="HV50:HV55"/>
    <mergeCell ref="IS50:IS55"/>
    <mergeCell ref="FD47:FD55"/>
    <mergeCell ref="FE47:FE49"/>
    <mergeCell ref="FE50:FE55"/>
    <mergeCell ref="GA47:GA55"/>
    <mergeCell ref="GB47:GB49"/>
    <mergeCell ref="AT50:AT55"/>
    <mergeCell ref="GY47:GY49"/>
    <mergeCell ref="GB50:GB55"/>
    <mergeCell ref="GY50:GY55"/>
    <mergeCell ref="CM47:CM55"/>
    <mergeCell ref="CN47:CN49"/>
    <mergeCell ref="DJ47:DJ55"/>
    <mergeCell ref="DK47:DK49"/>
    <mergeCell ref="CN50:CN55"/>
    <mergeCell ref="DK50:DK55"/>
    <mergeCell ref="BQ41:BQ46"/>
    <mergeCell ref="HU38:HU46"/>
    <mergeCell ref="EG38:EG46"/>
    <mergeCell ref="EH38:EH40"/>
    <mergeCell ref="EH41:EH46"/>
    <mergeCell ref="GX38:GX46"/>
    <mergeCell ref="GY38:GY40"/>
    <mergeCell ref="GB38:GB40"/>
    <mergeCell ref="DK41:DK46"/>
    <mergeCell ref="GA38:GA46"/>
    <mergeCell ref="A47:A55"/>
    <mergeCell ref="B47:B49"/>
    <mergeCell ref="W47:W49"/>
    <mergeCell ref="B50:B55"/>
    <mergeCell ref="W50:W55"/>
    <mergeCell ref="BQ50:BQ55"/>
    <mergeCell ref="AS47:AS55"/>
    <mergeCell ref="AT47:AT49"/>
    <mergeCell ref="BP47:BP55"/>
    <mergeCell ref="BQ47:BQ49"/>
    <mergeCell ref="AT41:AT46"/>
    <mergeCell ref="CN41:CN46"/>
    <mergeCell ref="HV38:HV40"/>
    <mergeCell ref="IR38:IR46"/>
    <mergeCell ref="IS38:IS40"/>
    <mergeCell ref="HV41:HV46"/>
    <mergeCell ref="IS41:IS46"/>
    <mergeCell ref="FD38:FD46"/>
    <mergeCell ref="FE38:FE40"/>
    <mergeCell ref="FE41:FE46"/>
    <mergeCell ref="AS38:AS46"/>
    <mergeCell ref="AT38:AT40"/>
    <mergeCell ref="BP38:BP46"/>
    <mergeCell ref="BQ38:BQ40"/>
    <mergeCell ref="GB41:GB46"/>
    <mergeCell ref="GY41:GY46"/>
    <mergeCell ref="CM38:CM46"/>
    <mergeCell ref="CN38:CN40"/>
    <mergeCell ref="DJ38:DJ46"/>
    <mergeCell ref="DK38:DK40"/>
    <mergeCell ref="IR29:IR37"/>
    <mergeCell ref="IS29:IS31"/>
    <mergeCell ref="HV32:HV37"/>
    <mergeCell ref="IS32:IS37"/>
    <mergeCell ref="A38:A46"/>
    <mergeCell ref="B38:B40"/>
    <mergeCell ref="W38:W40"/>
    <mergeCell ref="B41:B46"/>
    <mergeCell ref="W41:W46"/>
    <mergeCell ref="GX29:GX37"/>
    <mergeCell ref="GY29:GY31"/>
    <mergeCell ref="GB32:GB37"/>
    <mergeCell ref="GY32:GY37"/>
    <mergeCell ref="HU29:HU37"/>
    <mergeCell ref="HV29:HV31"/>
    <mergeCell ref="GA29:GA37"/>
    <mergeCell ref="GB29:GB31"/>
    <mergeCell ref="AT32:AT37"/>
    <mergeCell ref="BQ32:BQ37"/>
    <mergeCell ref="CM29:CM37"/>
    <mergeCell ref="DK32:DK37"/>
    <mergeCell ref="EG29:EG37"/>
    <mergeCell ref="EH29:EH31"/>
    <mergeCell ref="EH32:EH37"/>
    <mergeCell ref="DJ29:DJ37"/>
    <mergeCell ref="DK29:DK31"/>
    <mergeCell ref="CN32:CN37"/>
    <mergeCell ref="FE23:FE28"/>
    <mergeCell ref="GB23:GB28"/>
    <mergeCell ref="EG20:EG28"/>
    <mergeCell ref="FD29:FD37"/>
    <mergeCell ref="FE29:FE31"/>
    <mergeCell ref="FE32:FE37"/>
    <mergeCell ref="FE20:FE22"/>
    <mergeCell ref="GA20:GA28"/>
    <mergeCell ref="GB20:GB22"/>
    <mergeCell ref="FD20:FD28"/>
    <mergeCell ref="A29:A37"/>
    <mergeCell ref="B29:B31"/>
    <mergeCell ref="W29:W31"/>
    <mergeCell ref="B32:B37"/>
    <mergeCell ref="W32:W37"/>
    <mergeCell ref="CN29:CN31"/>
    <mergeCell ref="AS29:AS37"/>
    <mergeCell ref="AT29:AT31"/>
    <mergeCell ref="BP29:BP37"/>
    <mergeCell ref="BQ29:BQ31"/>
    <mergeCell ref="IS23:IS28"/>
    <mergeCell ref="GX20:GX28"/>
    <mergeCell ref="HV20:HV22"/>
    <mergeCell ref="IR20:IR28"/>
    <mergeCell ref="IS20:IS22"/>
    <mergeCell ref="GY20:GY22"/>
    <mergeCell ref="HU20:HU28"/>
    <mergeCell ref="GY23:GY28"/>
    <mergeCell ref="HV23:HV28"/>
    <mergeCell ref="W20:W22"/>
    <mergeCell ref="AS20:AS28"/>
    <mergeCell ref="AT20:AT22"/>
    <mergeCell ref="BP20:BP28"/>
    <mergeCell ref="BQ20:BQ22"/>
    <mergeCell ref="CM20:CM28"/>
    <mergeCell ref="CN20:CN22"/>
    <mergeCell ref="DJ20:DJ28"/>
    <mergeCell ref="W23:W28"/>
    <mergeCell ref="EH20:EH22"/>
    <mergeCell ref="AT23:AT28"/>
    <mergeCell ref="BQ23:BQ28"/>
    <mergeCell ref="CN23:CN28"/>
    <mergeCell ref="DK23:DK28"/>
    <mergeCell ref="EH23:EH28"/>
    <mergeCell ref="DK20:DK22"/>
    <mergeCell ref="A11:A19"/>
    <mergeCell ref="B11:B13"/>
    <mergeCell ref="B14:B19"/>
    <mergeCell ref="A20:A28"/>
    <mergeCell ref="B20:B22"/>
    <mergeCell ref="B23:B28"/>
    <mergeCell ref="A8:A10"/>
    <mergeCell ref="B8:C10"/>
    <mergeCell ref="D8:F9"/>
    <mergeCell ref="J9:K9"/>
    <mergeCell ref="L9:M9"/>
    <mergeCell ref="G8:G10"/>
    <mergeCell ref="H8:H10"/>
    <mergeCell ref="A5:I6"/>
    <mergeCell ref="J5:U6"/>
    <mergeCell ref="I8:I10"/>
    <mergeCell ref="S8:S10"/>
    <mergeCell ref="J8:M8"/>
    <mergeCell ref="N8:O9"/>
    <mergeCell ref="P8:Q9"/>
    <mergeCell ref="R8:R10"/>
    <mergeCell ref="T8:T10"/>
    <mergeCell ref="U8:U10"/>
  </mergeCells>
  <phoneticPr fontId="169" type="noConversion"/>
  <conditionalFormatting sqref="W226">
    <cfRule type="cellIs" dxfId="63" priority="1" stopIfTrue="1" operator="lessThan">
      <formula>-1</formula>
    </cfRule>
    <cfRule type="cellIs" dxfId="62" priority="2" stopIfTrue="1" operator="greaterThan">
      <formula>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1496062992125984" right="0.31496062992125984" top="0.55118110236220474" bottom="0.55118110236220474" header="0.31496062992125984" footer="0.31496062992125984"/>
  <pageSetup scale="49" orientation="portrait" r:id="rId1"/>
  <rowBreaks count="1" manualBreakCount="1">
    <brk id="109" max="20" man="1"/>
  </rowBreaks>
  <colBreaks count="1" manualBreakCount="1">
    <brk id="9" min="2" max="22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Y129"/>
  <sheetViews>
    <sheetView showGridLines="0" zoomScaleNormal="100" workbookViewId="0">
      <pane xSplit="1" ySplit="8" topLeftCell="K9" activePane="bottomRight" state="frozen"/>
      <selection activeCell="AD121" sqref="AD121"/>
      <selection pane="topRight" activeCell="AD121" sqref="AD121"/>
      <selection pane="bottomLeft" activeCell="AD121" sqref="AD121"/>
      <selection pane="bottomRight" activeCell="N119" sqref="N119"/>
    </sheetView>
  </sheetViews>
  <sheetFormatPr defaultRowHeight="12.75" x14ac:dyDescent="0.2"/>
  <cols>
    <col min="1" max="1" width="57.7109375" style="356" customWidth="1"/>
    <col min="2" max="25" width="12.7109375" style="356" customWidth="1"/>
    <col min="26" max="16384" width="9.140625" style="356"/>
  </cols>
  <sheetData>
    <row r="1" spans="1:25" x14ac:dyDescent="0.2">
      <c r="A1" s="877" t="s">
        <v>624</v>
      </c>
    </row>
    <row r="2" spans="1:25" x14ac:dyDescent="0.2">
      <c r="A2" s="877" t="s">
        <v>625</v>
      </c>
    </row>
    <row r="3" spans="1:25" s="994" customFormat="1" ht="15" customHeight="1" x14ac:dyDescent="0.2">
      <c r="A3" s="1130" t="s">
        <v>2039</v>
      </c>
      <c r="Y3" s="1135" t="s">
        <v>2040</v>
      </c>
    </row>
    <row r="4" spans="1:25" s="504" customFormat="1" ht="12" customHeight="1" x14ac:dyDescent="0.2"/>
    <row r="5" spans="1:25" s="504" customFormat="1" ht="18" customHeight="1" x14ac:dyDescent="0.2">
      <c r="A5" s="2037" t="s">
        <v>3747</v>
      </c>
      <c r="B5" s="2038"/>
      <c r="C5" s="2038"/>
      <c r="D5" s="2038"/>
      <c r="E5" s="2038"/>
      <c r="F5" s="2038"/>
      <c r="G5" s="2038"/>
      <c r="H5" s="2038"/>
      <c r="I5" s="2038"/>
      <c r="J5" s="2038"/>
      <c r="K5" s="2039" t="s">
        <v>3748</v>
      </c>
      <c r="L5" s="2040"/>
      <c r="M5" s="2040"/>
      <c r="N5" s="2040"/>
      <c r="O5" s="2040"/>
      <c r="P5" s="2040"/>
      <c r="Q5" s="2040"/>
      <c r="R5" s="2040"/>
      <c r="S5" s="2040"/>
      <c r="T5" s="2040"/>
      <c r="U5" s="2040"/>
      <c r="V5" s="2040"/>
      <c r="W5" s="2040"/>
      <c r="X5" s="2040"/>
      <c r="Y5" s="2040"/>
    </row>
    <row r="6" spans="1:25" s="504" customFormat="1" ht="18" customHeight="1" x14ac:dyDescent="0.2">
      <c r="A6" s="2038"/>
      <c r="B6" s="2038"/>
      <c r="C6" s="2038"/>
      <c r="D6" s="2038"/>
      <c r="E6" s="2038"/>
      <c r="F6" s="2038"/>
      <c r="G6" s="2038"/>
      <c r="H6" s="2038"/>
      <c r="I6" s="2038"/>
      <c r="J6" s="2038"/>
      <c r="K6" s="2040"/>
      <c r="L6" s="2040"/>
      <c r="M6" s="2040"/>
      <c r="N6" s="2040"/>
      <c r="O6" s="2040"/>
      <c r="P6" s="2040"/>
      <c r="Q6" s="2040"/>
      <c r="R6" s="2040"/>
      <c r="S6" s="2040"/>
      <c r="T6" s="2040"/>
      <c r="U6" s="2040"/>
      <c r="V6" s="2040"/>
      <c r="W6" s="2040"/>
      <c r="X6" s="2040"/>
      <c r="Y6" s="2040"/>
    </row>
    <row r="7" spans="1:25" s="504" customFormat="1" ht="12" customHeight="1" thickBot="1" x14ac:dyDescent="0.25"/>
    <row r="8" spans="1:25" s="312" customFormat="1" ht="69.95" customHeight="1" thickBot="1" x14ac:dyDescent="0.25">
      <c r="A8" s="1397" t="s">
        <v>943</v>
      </c>
      <c r="B8" s="1398" t="s">
        <v>1879</v>
      </c>
      <c r="C8" s="1398" t="s">
        <v>1880</v>
      </c>
      <c r="D8" s="1398" t="s">
        <v>1918</v>
      </c>
      <c r="E8" s="1398" t="s">
        <v>141</v>
      </c>
      <c r="F8" s="1398" t="s">
        <v>4</v>
      </c>
      <c r="G8" s="1398" t="s">
        <v>1104</v>
      </c>
      <c r="H8" s="1398" t="s">
        <v>1882</v>
      </c>
      <c r="I8" s="1398" t="s">
        <v>1754</v>
      </c>
      <c r="J8" s="1398" t="s">
        <v>1885</v>
      </c>
      <c r="K8" s="1398" t="s">
        <v>1755</v>
      </c>
      <c r="L8" s="1398" t="s">
        <v>1072</v>
      </c>
      <c r="M8" s="1398" t="s">
        <v>1103</v>
      </c>
      <c r="N8" s="1398" t="s">
        <v>1893</v>
      </c>
      <c r="O8" s="1398" t="s">
        <v>142</v>
      </c>
      <c r="P8" s="1398" t="s">
        <v>2234</v>
      </c>
      <c r="Q8" s="1398" t="s">
        <v>1756</v>
      </c>
      <c r="R8" s="1398" t="s">
        <v>1919</v>
      </c>
      <c r="S8" s="1398" t="s">
        <v>1883</v>
      </c>
      <c r="T8" s="1398" t="s">
        <v>1244</v>
      </c>
      <c r="U8" s="1398" t="s">
        <v>1884</v>
      </c>
      <c r="V8" s="1398" t="s">
        <v>1887</v>
      </c>
      <c r="W8" s="1398" t="s">
        <v>1888</v>
      </c>
      <c r="X8" s="1398" t="s">
        <v>1757</v>
      </c>
      <c r="Y8" s="1399" t="s">
        <v>1471</v>
      </c>
    </row>
    <row r="9" spans="1:25" x14ac:dyDescent="0.2">
      <c r="A9" s="1401" t="s">
        <v>106</v>
      </c>
      <c r="B9" s="1403"/>
      <c r="C9" s="1403"/>
      <c r="D9" s="1403"/>
      <c r="E9" s="1403"/>
      <c r="F9" s="1403"/>
      <c r="G9" s="1403"/>
      <c r="H9" s="1403"/>
      <c r="I9" s="1403"/>
      <c r="J9" s="1403"/>
      <c r="K9" s="1403"/>
      <c r="L9" s="1403"/>
      <c r="M9" s="1403"/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</row>
    <row r="10" spans="1:25" x14ac:dyDescent="0.2">
      <c r="A10" s="1208" t="s">
        <v>2191</v>
      </c>
      <c r="B10" s="1819">
        <v>8</v>
      </c>
      <c r="C10" s="1819">
        <v>0</v>
      </c>
      <c r="D10" s="1819">
        <v>235086</v>
      </c>
      <c r="E10" s="1819">
        <v>0</v>
      </c>
      <c r="F10" s="1819">
        <v>0</v>
      </c>
      <c r="G10" s="1819">
        <v>0</v>
      </c>
      <c r="H10" s="1819">
        <v>1598</v>
      </c>
      <c r="I10" s="1819">
        <v>0</v>
      </c>
      <c r="J10" s="1819">
        <v>251</v>
      </c>
      <c r="K10" s="1819">
        <v>0</v>
      </c>
      <c r="L10" s="1819">
        <v>65391</v>
      </c>
      <c r="M10" s="1819">
        <v>394675</v>
      </c>
      <c r="N10" s="1819">
        <v>690361</v>
      </c>
      <c r="O10" s="1819">
        <v>69286</v>
      </c>
      <c r="P10" s="1819">
        <v>0</v>
      </c>
      <c r="Q10" s="1819">
        <v>0</v>
      </c>
      <c r="R10" s="1819">
        <v>0</v>
      </c>
      <c r="S10" s="1819">
        <v>0</v>
      </c>
      <c r="T10" s="1819">
        <v>0</v>
      </c>
      <c r="U10" s="1819">
        <v>0</v>
      </c>
      <c r="V10" s="1819">
        <v>0</v>
      </c>
      <c r="W10" s="1819">
        <v>0</v>
      </c>
      <c r="X10" s="1819">
        <v>0</v>
      </c>
      <c r="Y10" s="1819">
        <v>1456656</v>
      </c>
    </row>
    <row r="11" spans="1:25" s="991" customFormat="1" x14ac:dyDescent="0.2">
      <c r="A11" s="990" t="s">
        <v>885</v>
      </c>
      <c r="B11" s="1819">
        <v>9</v>
      </c>
      <c r="C11" s="1819">
        <v>0</v>
      </c>
      <c r="D11" s="1819">
        <v>152041</v>
      </c>
      <c r="E11" s="1819">
        <v>0</v>
      </c>
      <c r="F11" s="1819">
        <v>0</v>
      </c>
      <c r="G11" s="1819">
        <v>0</v>
      </c>
      <c r="H11" s="1819">
        <v>1690</v>
      </c>
      <c r="I11" s="1819">
        <v>0</v>
      </c>
      <c r="J11" s="1819">
        <v>197</v>
      </c>
      <c r="K11" s="1819">
        <v>0</v>
      </c>
      <c r="L11" s="1819">
        <v>125818</v>
      </c>
      <c r="M11" s="1819">
        <v>120</v>
      </c>
      <c r="N11" s="1819">
        <v>443166</v>
      </c>
      <c r="O11" s="1819">
        <v>865</v>
      </c>
      <c r="P11" s="1819">
        <v>0</v>
      </c>
      <c r="Q11" s="1819">
        <v>459</v>
      </c>
      <c r="R11" s="1819">
        <v>0</v>
      </c>
      <c r="S11" s="1819">
        <v>0</v>
      </c>
      <c r="T11" s="1819">
        <v>0</v>
      </c>
      <c r="U11" s="1819">
        <v>0</v>
      </c>
      <c r="V11" s="1819">
        <v>0</v>
      </c>
      <c r="W11" s="1819">
        <v>0</v>
      </c>
      <c r="X11" s="1819">
        <v>0</v>
      </c>
      <c r="Y11" s="1819">
        <v>724365</v>
      </c>
    </row>
    <row r="12" spans="1:25" x14ac:dyDescent="0.2">
      <c r="A12" s="906" t="s">
        <v>667</v>
      </c>
      <c r="B12" s="1820">
        <v>9</v>
      </c>
      <c r="C12" s="1820">
        <v>0</v>
      </c>
      <c r="D12" s="1820">
        <v>77580</v>
      </c>
      <c r="E12" s="1820">
        <v>0</v>
      </c>
      <c r="F12" s="1820">
        <v>0</v>
      </c>
      <c r="G12" s="1820">
        <v>0</v>
      </c>
      <c r="H12" s="1820">
        <v>1690</v>
      </c>
      <c r="I12" s="1820">
        <v>0</v>
      </c>
      <c r="J12" s="1820">
        <v>124</v>
      </c>
      <c r="K12" s="1820">
        <v>0</v>
      </c>
      <c r="L12" s="1820">
        <v>108346</v>
      </c>
      <c r="M12" s="1820">
        <v>35</v>
      </c>
      <c r="N12" s="1820">
        <v>443166</v>
      </c>
      <c r="O12" s="1820">
        <v>254</v>
      </c>
      <c r="P12" s="1820">
        <v>0</v>
      </c>
      <c r="Q12" s="1820">
        <v>459</v>
      </c>
      <c r="R12" s="1820">
        <v>0</v>
      </c>
      <c r="S12" s="1820">
        <v>0</v>
      </c>
      <c r="T12" s="1820">
        <v>0</v>
      </c>
      <c r="U12" s="1820">
        <v>0</v>
      </c>
      <c r="V12" s="1820">
        <v>0</v>
      </c>
      <c r="W12" s="1820">
        <v>0</v>
      </c>
      <c r="X12" s="1820">
        <v>0</v>
      </c>
      <c r="Y12" s="1820">
        <v>631663</v>
      </c>
    </row>
    <row r="13" spans="1:25" x14ac:dyDescent="0.2">
      <c r="A13" s="906" t="s">
        <v>668</v>
      </c>
      <c r="B13" s="1820">
        <v>0</v>
      </c>
      <c r="C13" s="1820">
        <v>0</v>
      </c>
      <c r="D13" s="1820">
        <v>905</v>
      </c>
      <c r="E13" s="1820">
        <v>0</v>
      </c>
      <c r="F13" s="1820">
        <v>0</v>
      </c>
      <c r="G13" s="1820">
        <v>0</v>
      </c>
      <c r="H13" s="1820">
        <v>0</v>
      </c>
      <c r="I13" s="1820">
        <v>0</v>
      </c>
      <c r="J13" s="1820">
        <v>28</v>
      </c>
      <c r="K13" s="1820">
        <v>0</v>
      </c>
      <c r="L13" s="1820">
        <v>17472</v>
      </c>
      <c r="M13" s="1820">
        <v>0</v>
      </c>
      <c r="N13" s="1820">
        <v>0</v>
      </c>
      <c r="O13" s="1820">
        <v>2</v>
      </c>
      <c r="P13" s="1820">
        <v>0</v>
      </c>
      <c r="Q13" s="1820">
        <v>0</v>
      </c>
      <c r="R13" s="1820">
        <v>0</v>
      </c>
      <c r="S13" s="1820">
        <v>0</v>
      </c>
      <c r="T13" s="1820">
        <v>0</v>
      </c>
      <c r="U13" s="1820">
        <v>0</v>
      </c>
      <c r="V13" s="1820">
        <v>0</v>
      </c>
      <c r="W13" s="1820">
        <v>0</v>
      </c>
      <c r="X13" s="1820">
        <v>0</v>
      </c>
      <c r="Y13" s="1820">
        <v>18407</v>
      </c>
    </row>
    <row r="14" spans="1:25" x14ac:dyDescent="0.2">
      <c r="A14" s="906" t="s">
        <v>699</v>
      </c>
      <c r="B14" s="1820">
        <v>0</v>
      </c>
      <c r="C14" s="1820">
        <v>0</v>
      </c>
      <c r="D14" s="1820">
        <v>1</v>
      </c>
      <c r="E14" s="1820">
        <v>0</v>
      </c>
      <c r="F14" s="1820">
        <v>0</v>
      </c>
      <c r="G14" s="1820">
        <v>0</v>
      </c>
      <c r="H14" s="1820">
        <v>0</v>
      </c>
      <c r="I14" s="1820">
        <v>0</v>
      </c>
      <c r="J14" s="1820">
        <v>0</v>
      </c>
      <c r="K14" s="1820">
        <v>0</v>
      </c>
      <c r="L14" s="1820">
        <v>0</v>
      </c>
      <c r="M14" s="1820">
        <v>12</v>
      </c>
      <c r="N14" s="1820">
        <v>0</v>
      </c>
      <c r="O14" s="1820">
        <v>0</v>
      </c>
      <c r="P14" s="1820">
        <v>0</v>
      </c>
      <c r="Q14" s="1820">
        <v>0</v>
      </c>
      <c r="R14" s="1820">
        <v>0</v>
      </c>
      <c r="S14" s="1820">
        <v>0</v>
      </c>
      <c r="T14" s="1820">
        <v>0</v>
      </c>
      <c r="U14" s="1820">
        <v>0</v>
      </c>
      <c r="V14" s="1820">
        <v>0</v>
      </c>
      <c r="W14" s="1820">
        <v>0</v>
      </c>
      <c r="X14" s="1820">
        <v>0</v>
      </c>
      <c r="Y14" s="1820">
        <v>13</v>
      </c>
    </row>
    <row r="15" spans="1:25" x14ac:dyDescent="0.2">
      <c r="A15" s="906" t="s">
        <v>700</v>
      </c>
      <c r="B15" s="1820">
        <v>0</v>
      </c>
      <c r="C15" s="1820">
        <v>0</v>
      </c>
      <c r="D15" s="1820">
        <v>0</v>
      </c>
      <c r="E15" s="1820">
        <v>0</v>
      </c>
      <c r="F15" s="1820">
        <v>0</v>
      </c>
      <c r="G15" s="1820">
        <v>0</v>
      </c>
      <c r="H15" s="1820">
        <v>0</v>
      </c>
      <c r="I15" s="1820">
        <v>0</v>
      </c>
      <c r="J15" s="1820">
        <v>1</v>
      </c>
      <c r="K15" s="1820">
        <v>0</v>
      </c>
      <c r="L15" s="1820">
        <v>0</v>
      </c>
      <c r="M15" s="1820">
        <v>11</v>
      </c>
      <c r="N15" s="1820">
        <v>0</v>
      </c>
      <c r="O15" s="1820">
        <v>0</v>
      </c>
      <c r="P15" s="1820">
        <v>0</v>
      </c>
      <c r="Q15" s="1820">
        <v>0</v>
      </c>
      <c r="R15" s="1820">
        <v>0</v>
      </c>
      <c r="S15" s="1820">
        <v>0</v>
      </c>
      <c r="T15" s="1820">
        <v>0</v>
      </c>
      <c r="U15" s="1820">
        <v>0</v>
      </c>
      <c r="V15" s="1820">
        <v>0</v>
      </c>
      <c r="W15" s="1820">
        <v>0</v>
      </c>
      <c r="X15" s="1820">
        <v>0</v>
      </c>
      <c r="Y15" s="1820">
        <v>12</v>
      </c>
    </row>
    <row r="16" spans="1:25" x14ac:dyDescent="0.2">
      <c r="A16" s="906" t="s">
        <v>701</v>
      </c>
      <c r="B16" s="1820">
        <v>0</v>
      </c>
      <c r="C16" s="1820">
        <v>0</v>
      </c>
      <c r="D16" s="1820">
        <v>73555</v>
      </c>
      <c r="E16" s="1820">
        <v>0</v>
      </c>
      <c r="F16" s="1820">
        <v>0</v>
      </c>
      <c r="G16" s="1820">
        <v>0</v>
      </c>
      <c r="H16" s="1820">
        <v>0</v>
      </c>
      <c r="I16" s="1820">
        <v>0</v>
      </c>
      <c r="J16" s="1820">
        <v>44</v>
      </c>
      <c r="K16" s="1820">
        <v>0</v>
      </c>
      <c r="L16" s="1820">
        <v>0</v>
      </c>
      <c r="M16" s="1820">
        <v>62</v>
      </c>
      <c r="N16" s="1820">
        <v>0</v>
      </c>
      <c r="O16" s="1820">
        <v>609</v>
      </c>
      <c r="P16" s="1820">
        <v>0</v>
      </c>
      <c r="Q16" s="1820">
        <v>0</v>
      </c>
      <c r="R16" s="1820">
        <v>0</v>
      </c>
      <c r="S16" s="1820">
        <v>0</v>
      </c>
      <c r="T16" s="1820">
        <v>0</v>
      </c>
      <c r="U16" s="1820">
        <v>0</v>
      </c>
      <c r="V16" s="1820">
        <v>0</v>
      </c>
      <c r="W16" s="1820">
        <v>0</v>
      </c>
      <c r="X16" s="1820">
        <v>0</v>
      </c>
      <c r="Y16" s="1820">
        <v>74270</v>
      </c>
    </row>
    <row r="17" spans="1:25" s="994" customFormat="1" ht="13.5" x14ac:dyDescent="0.2">
      <c r="A17" s="993" t="s">
        <v>883</v>
      </c>
      <c r="B17" s="1819">
        <v>8</v>
      </c>
      <c r="C17" s="1819">
        <v>0</v>
      </c>
      <c r="D17" s="1819">
        <v>160626</v>
      </c>
      <c r="E17" s="1819">
        <v>0</v>
      </c>
      <c r="F17" s="1819">
        <v>0</v>
      </c>
      <c r="G17" s="1819">
        <v>0</v>
      </c>
      <c r="H17" s="1819">
        <v>233</v>
      </c>
      <c r="I17" s="1819">
        <v>0</v>
      </c>
      <c r="J17" s="1819">
        <v>202</v>
      </c>
      <c r="K17" s="1819">
        <v>0</v>
      </c>
      <c r="L17" s="1819">
        <v>67254</v>
      </c>
      <c r="M17" s="1819">
        <v>198586</v>
      </c>
      <c r="N17" s="1819">
        <v>231390</v>
      </c>
      <c r="O17" s="1819">
        <v>30015</v>
      </c>
      <c r="P17" s="1819">
        <v>0</v>
      </c>
      <c r="Q17" s="1819">
        <v>30</v>
      </c>
      <c r="R17" s="1819">
        <v>0</v>
      </c>
      <c r="S17" s="1819">
        <v>0</v>
      </c>
      <c r="T17" s="1819">
        <v>0</v>
      </c>
      <c r="U17" s="1819">
        <v>0</v>
      </c>
      <c r="V17" s="1819">
        <v>0</v>
      </c>
      <c r="W17" s="1819">
        <v>0</v>
      </c>
      <c r="X17" s="1819">
        <v>0</v>
      </c>
      <c r="Y17" s="1819">
        <v>688344</v>
      </c>
    </row>
    <row r="18" spans="1:25" x14ac:dyDescent="0.2">
      <c r="A18" s="906" t="s">
        <v>669</v>
      </c>
      <c r="B18" s="1820">
        <v>0</v>
      </c>
      <c r="C18" s="1820">
        <v>0</v>
      </c>
      <c r="D18" s="1820">
        <v>206</v>
      </c>
      <c r="E18" s="1820">
        <v>0</v>
      </c>
      <c r="F18" s="1820">
        <v>0</v>
      </c>
      <c r="G18" s="1820">
        <v>0</v>
      </c>
      <c r="H18" s="1820">
        <v>3</v>
      </c>
      <c r="I18" s="1820">
        <v>0</v>
      </c>
      <c r="J18" s="1820">
        <v>0</v>
      </c>
      <c r="K18" s="1820">
        <v>0</v>
      </c>
      <c r="L18" s="1820">
        <v>0</v>
      </c>
      <c r="M18" s="1820">
        <v>276</v>
      </c>
      <c r="N18" s="1820">
        <v>621</v>
      </c>
      <c r="O18" s="1820">
        <v>8</v>
      </c>
      <c r="P18" s="1820">
        <v>0</v>
      </c>
      <c r="Q18" s="1820">
        <v>1</v>
      </c>
      <c r="R18" s="1820">
        <v>0</v>
      </c>
      <c r="S18" s="1820">
        <v>0</v>
      </c>
      <c r="T18" s="1820">
        <v>0</v>
      </c>
      <c r="U18" s="1820">
        <v>0</v>
      </c>
      <c r="V18" s="1820">
        <v>0</v>
      </c>
      <c r="W18" s="1820">
        <v>0</v>
      </c>
      <c r="X18" s="1820">
        <v>0</v>
      </c>
      <c r="Y18" s="1820">
        <v>1115</v>
      </c>
    </row>
    <row r="19" spans="1:25" x14ac:dyDescent="0.2">
      <c r="A19" s="906" t="s">
        <v>702</v>
      </c>
      <c r="B19" s="1820">
        <v>0</v>
      </c>
      <c r="C19" s="1820">
        <v>0</v>
      </c>
      <c r="D19" s="1820">
        <v>0</v>
      </c>
      <c r="E19" s="1820">
        <v>0</v>
      </c>
      <c r="F19" s="1820">
        <v>0</v>
      </c>
      <c r="G19" s="1820">
        <v>0</v>
      </c>
      <c r="H19" s="1820">
        <v>0</v>
      </c>
      <c r="I19" s="1820">
        <v>0</v>
      </c>
      <c r="J19" s="1820">
        <v>0</v>
      </c>
      <c r="K19" s="1820">
        <v>0</v>
      </c>
      <c r="L19" s="1820">
        <v>0</v>
      </c>
      <c r="M19" s="1820">
        <v>0</v>
      </c>
      <c r="N19" s="1820">
        <v>0</v>
      </c>
      <c r="O19" s="1820">
        <v>0</v>
      </c>
      <c r="P19" s="1820">
        <v>0</v>
      </c>
      <c r="Q19" s="1820">
        <v>0</v>
      </c>
      <c r="R19" s="1820">
        <v>0</v>
      </c>
      <c r="S19" s="1820">
        <v>0</v>
      </c>
      <c r="T19" s="1820">
        <v>0</v>
      </c>
      <c r="U19" s="1820">
        <v>0</v>
      </c>
      <c r="V19" s="1820">
        <v>0</v>
      </c>
      <c r="W19" s="1820">
        <v>0</v>
      </c>
      <c r="X19" s="1820">
        <v>0</v>
      </c>
      <c r="Y19" s="1820">
        <v>0</v>
      </c>
    </row>
    <row r="20" spans="1:25" x14ac:dyDescent="0.2">
      <c r="A20" s="906" t="s">
        <v>670</v>
      </c>
      <c r="B20" s="1820">
        <v>8</v>
      </c>
      <c r="C20" s="1820">
        <v>0</v>
      </c>
      <c r="D20" s="1820">
        <v>112830</v>
      </c>
      <c r="E20" s="1820">
        <v>0</v>
      </c>
      <c r="F20" s="1820">
        <v>0</v>
      </c>
      <c r="G20" s="1820">
        <v>0</v>
      </c>
      <c r="H20" s="1820">
        <v>198</v>
      </c>
      <c r="I20" s="1820">
        <v>0</v>
      </c>
      <c r="J20" s="1820">
        <v>201</v>
      </c>
      <c r="K20" s="1820">
        <v>0</v>
      </c>
      <c r="L20" s="1820">
        <v>17472</v>
      </c>
      <c r="M20" s="1820">
        <v>190664</v>
      </c>
      <c r="N20" s="1820">
        <v>207334</v>
      </c>
      <c r="O20" s="1820">
        <v>28519</v>
      </c>
      <c r="P20" s="1820">
        <v>0</v>
      </c>
      <c r="Q20" s="1820">
        <v>24</v>
      </c>
      <c r="R20" s="1820">
        <v>0</v>
      </c>
      <c r="S20" s="1820">
        <v>0</v>
      </c>
      <c r="T20" s="1820">
        <v>0</v>
      </c>
      <c r="U20" s="1820">
        <v>0</v>
      </c>
      <c r="V20" s="1820">
        <v>0</v>
      </c>
      <c r="W20" s="1820">
        <v>0</v>
      </c>
      <c r="X20" s="1820">
        <v>0</v>
      </c>
      <c r="Y20" s="1820">
        <v>557250</v>
      </c>
    </row>
    <row r="21" spans="1:25" x14ac:dyDescent="0.2">
      <c r="A21" s="906" t="s">
        <v>671</v>
      </c>
      <c r="B21" s="1820">
        <v>0</v>
      </c>
      <c r="C21" s="1820">
        <v>0</v>
      </c>
      <c r="D21" s="1820">
        <v>8098</v>
      </c>
      <c r="E21" s="1820">
        <v>0</v>
      </c>
      <c r="F21" s="1820">
        <v>0</v>
      </c>
      <c r="G21" s="1820">
        <v>0</v>
      </c>
      <c r="H21" s="1820">
        <v>0</v>
      </c>
      <c r="I21" s="1820">
        <v>0</v>
      </c>
      <c r="J21" s="1820">
        <v>0</v>
      </c>
      <c r="K21" s="1820">
        <v>0</v>
      </c>
      <c r="L21" s="1820">
        <v>0</v>
      </c>
      <c r="M21" s="1820">
        <v>4515</v>
      </c>
      <c r="N21" s="1820">
        <v>2147</v>
      </c>
      <c r="O21" s="1820">
        <v>15</v>
      </c>
      <c r="P21" s="1820">
        <v>0</v>
      </c>
      <c r="Q21" s="1820">
        <v>0</v>
      </c>
      <c r="R21" s="1820">
        <v>0</v>
      </c>
      <c r="S21" s="1820">
        <v>0</v>
      </c>
      <c r="T21" s="1820">
        <v>0</v>
      </c>
      <c r="U21" s="1820">
        <v>0</v>
      </c>
      <c r="V21" s="1820">
        <v>0</v>
      </c>
      <c r="W21" s="1820">
        <v>0</v>
      </c>
      <c r="X21" s="1820">
        <v>0</v>
      </c>
      <c r="Y21" s="1820">
        <v>14775</v>
      </c>
    </row>
    <row r="22" spans="1:25" x14ac:dyDescent="0.2">
      <c r="A22" s="906" t="s">
        <v>672</v>
      </c>
      <c r="B22" s="1820">
        <v>0</v>
      </c>
      <c r="C22" s="1820">
        <v>0</v>
      </c>
      <c r="D22" s="1820">
        <v>429</v>
      </c>
      <c r="E22" s="1820">
        <v>0</v>
      </c>
      <c r="F22" s="1820">
        <v>0</v>
      </c>
      <c r="G22" s="1820">
        <v>0</v>
      </c>
      <c r="H22" s="1820">
        <v>32</v>
      </c>
      <c r="I22" s="1820">
        <v>0</v>
      </c>
      <c r="J22" s="1820">
        <v>0</v>
      </c>
      <c r="K22" s="1820">
        <v>0</v>
      </c>
      <c r="L22" s="1820">
        <v>49782</v>
      </c>
      <c r="M22" s="1820">
        <v>960</v>
      </c>
      <c r="N22" s="1820">
        <v>21288</v>
      </c>
      <c r="O22" s="1820">
        <v>0</v>
      </c>
      <c r="P22" s="1820">
        <v>0</v>
      </c>
      <c r="Q22" s="1820">
        <v>5</v>
      </c>
      <c r="R22" s="1820">
        <v>0</v>
      </c>
      <c r="S22" s="1820">
        <v>0</v>
      </c>
      <c r="T22" s="1820">
        <v>0</v>
      </c>
      <c r="U22" s="1820">
        <v>0</v>
      </c>
      <c r="V22" s="1820">
        <v>0</v>
      </c>
      <c r="W22" s="1820">
        <v>0</v>
      </c>
      <c r="X22" s="1820">
        <v>0</v>
      </c>
      <c r="Y22" s="1820">
        <v>72496</v>
      </c>
    </row>
    <row r="23" spans="1:25" x14ac:dyDescent="0.2">
      <c r="A23" s="906" t="s">
        <v>703</v>
      </c>
      <c r="B23" s="1820">
        <v>0</v>
      </c>
      <c r="C23" s="1820">
        <v>0</v>
      </c>
      <c r="D23" s="1820">
        <v>25</v>
      </c>
      <c r="E23" s="1820">
        <v>0</v>
      </c>
      <c r="F23" s="1820">
        <v>0</v>
      </c>
      <c r="G23" s="1820">
        <v>0</v>
      </c>
      <c r="H23" s="1820">
        <v>0</v>
      </c>
      <c r="I23" s="1820">
        <v>0</v>
      </c>
      <c r="J23" s="1820">
        <v>1</v>
      </c>
      <c r="K23" s="1820">
        <v>0</v>
      </c>
      <c r="L23" s="1820">
        <v>0</v>
      </c>
      <c r="M23" s="1820">
        <v>2147</v>
      </c>
      <c r="N23" s="1820">
        <v>0</v>
      </c>
      <c r="O23" s="1820">
        <v>0</v>
      </c>
      <c r="P23" s="1820">
        <v>0</v>
      </c>
      <c r="Q23" s="1820">
        <v>0</v>
      </c>
      <c r="R23" s="1820">
        <v>0</v>
      </c>
      <c r="S23" s="1820">
        <v>0</v>
      </c>
      <c r="T23" s="1820">
        <v>0</v>
      </c>
      <c r="U23" s="1820">
        <v>0</v>
      </c>
      <c r="V23" s="1820">
        <v>0</v>
      </c>
      <c r="W23" s="1820">
        <v>0</v>
      </c>
      <c r="X23" s="1820">
        <v>0</v>
      </c>
      <c r="Y23" s="1820">
        <v>2173</v>
      </c>
    </row>
    <row r="24" spans="1:25" x14ac:dyDescent="0.2">
      <c r="A24" s="906" t="s">
        <v>704</v>
      </c>
      <c r="B24" s="1820">
        <v>0</v>
      </c>
      <c r="C24" s="1820">
        <v>0</v>
      </c>
      <c r="D24" s="1820">
        <v>39038</v>
      </c>
      <c r="E24" s="1820">
        <v>0</v>
      </c>
      <c r="F24" s="1820">
        <v>0</v>
      </c>
      <c r="G24" s="1820">
        <v>0</v>
      </c>
      <c r="H24" s="1820">
        <v>0</v>
      </c>
      <c r="I24" s="1820">
        <v>0</v>
      </c>
      <c r="J24" s="1820">
        <v>0</v>
      </c>
      <c r="K24" s="1820">
        <v>0</v>
      </c>
      <c r="L24" s="1820">
        <v>0</v>
      </c>
      <c r="M24" s="1820">
        <v>24</v>
      </c>
      <c r="N24" s="1820">
        <v>0</v>
      </c>
      <c r="O24" s="1820">
        <v>1473</v>
      </c>
      <c r="P24" s="1820">
        <v>0</v>
      </c>
      <c r="Q24" s="1820">
        <v>0</v>
      </c>
      <c r="R24" s="1820">
        <v>0</v>
      </c>
      <c r="S24" s="1820">
        <v>0</v>
      </c>
      <c r="T24" s="1820">
        <v>0</v>
      </c>
      <c r="U24" s="1820">
        <v>0</v>
      </c>
      <c r="V24" s="1820">
        <v>0</v>
      </c>
      <c r="W24" s="1820">
        <v>0</v>
      </c>
      <c r="X24" s="1820">
        <v>0</v>
      </c>
      <c r="Y24" s="1820">
        <v>40535</v>
      </c>
    </row>
    <row r="25" spans="1:25" s="994" customFormat="1" x14ac:dyDescent="0.2">
      <c r="A25" s="1208" t="s">
        <v>2192</v>
      </c>
      <c r="B25" s="1819">
        <v>9</v>
      </c>
      <c r="C25" s="1819">
        <v>0</v>
      </c>
      <c r="D25" s="1819">
        <v>191984</v>
      </c>
      <c r="E25" s="1819">
        <v>0</v>
      </c>
      <c r="F25" s="1819">
        <v>0</v>
      </c>
      <c r="G25" s="1819">
        <v>0</v>
      </c>
      <c r="H25" s="1819">
        <v>3055</v>
      </c>
      <c r="I25" s="1819">
        <v>0</v>
      </c>
      <c r="J25" s="1819">
        <v>202</v>
      </c>
      <c r="K25" s="1819">
        <v>0</v>
      </c>
      <c r="L25" s="1819">
        <v>123955</v>
      </c>
      <c r="M25" s="1819">
        <v>196171</v>
      </c>
      <c r="N25" s="1819">
        <v>902137</v>
      </c>
      <c r="O25" s="1819">
        <v>41000</v>
      </c>
      <c r="P25" s="1819">
        <v>0</v>
      </c>
      <c r="Q25" s="1819">
        <v>429</v>
      </c>
      <c r="R25" s="1819">
        <v>0</v>
      </c>
      <c r="S25" s="1819">
        <v>0</v>
      </c>
      <c r="T25" s="1819">
        <v>0</v>
      </c>
      <c r="U25" s="1819">
        <v>0</v>
      </c>
      <c r="V25" s="1819">
        <v>0</v>
      </c>
      <c r="W25" s="1819">
        <v>0</v>
      </c>
      <c r="X25" s="1819">
        <v>0</v>
      </c>
      <c r="Y25" s="1819">
        <v>1458942</v>
      </c>
    </row>
    <row r="26" spans="1:25" s="991" customFormat="1" x14ac:dyDescent="0.2">
      <c r="A26" s="1402" t="s">
        <v>107</v>
      </c>
      <c r="B26" s="1821"/>
      <c r="C26" s="1821"/>
      <c r="D26" s="1821"/>
      <c r="E26" s="1821"/>
      <c r="F26" s="1821"/>
      <c r="G26" s="1821"/>
      <c r="H26" s="1821"/>
      <c r="I26" s="1821"/>
      <c r="J26" s="1821"/>
      <c r="K26" s="1821"/>
      <c r="L26" s="1821"/>
      <c r="M26" s="1821"/>
      <c r="N26" s="1821"/>
      <c r="O26" s="1821"/>
      <c r="P26" s="1821"/>
      <c r="Q26" s="1821"/>
      <c r="R26" s="1821"/>
      <c r="S26" s="1821"/>
      <c r="T26" s="1821"/>
      <c r="U26" s="1821"/>
      <c r="V26" s="1821"/>
      <c r="W26" s="1821"/>
      <c r="X26" s="1821"/>
      <c r="Y26" s="1821"/>
    </row>
    <row r="27" spans="1:25" s="994" customFormat="1" x14ac:dyDescent="0.2">
      <c r="A27" s="1208" t="s">
        <v>2191</v>
      </c>
      <c r="B27" s="1819">
        <v>3347</v>
      </c>
      <c r="C27" s="1819">
        <v>33042</v>
      </c>
      <c r="D27" s="1819">
        <v>91671</v>
      </c>
      <c r="E27" s="1819">
        <v>0</v>
      </c>
      <c r="F27" s="1819">
        <v>0</v>
      </c>
      <c r="G27" s="1819">
        <v>881</v>
      </c>
      <c r="H27" s="1819">
        <v>6060</v>
      </c>
      <c r="I27" s="1819">
        <v>405</v>
      </c>
      <c r="J27" s="1819">
        <v>2051</v>
      </c>
      <c r="K27" s="1819">
        <v>130775</v>
      </c>
      <c r="L27" s="1819">
        <v>34908</v>
      </c>
      <c r="M27" s="1819">
        <v>88438</v>
      </c>
      <c r="N27" s="1819">
        <v>85674</v>
      </c>
      <c r="O27" s="1819">
        <v>25405</v>
      </c>
      <c r="P27" s="1819">
        <v>64307</v>
      </c>
      <c r="Q27" s="1819">
        <v>0</v>
      </c>
      <c r="R27" s="1819">
        <v>581</v>
      </c>
      <c r="S27" s="1819">
        <v>7188</v>
      </c>
      <c r="T27" s="1819">
        <v>21283</v>
      </c>
      <c r="U27" s="1819">
        <v>0</v>
      </c>
      <c r="V27" s="1819">
        <v>28928</v>
      </c>
      <c r="W27" s="1819">
        <v>158650</v>
      </c>
      <c r="X27" s="1819">
        <v>0</v>
      </c>
      <c r="Y27" s="1819">
        <v>783594</v>
      </c>
    </row>
    <row r="28" spans="1:25" s="991" customFormat="1" x14ac:dyDescent="0.2">
      <c r="A28" s="990" t="s">
        <v>885</v>
      </c>
      <c r="B28" s="1819">
        <v>855</v>
      </c>
      <c r="C28" s="1819">
        <v>10003</v>
      </c>
      <c r="D28" s="1819">
        <v>48055</v>
      </c>
      <c r="E28" s="1819">
        <v>0</v>
      </c>
      <c r="F28" s="1819">
        <v>184</v>
      </c>
      <c r="G28" s="1819">
        <v>1103</v>
      </c>
      <c r="H28" s="1819">
        <v>742</v>
      </c>
      <c r="I28" s="1819">
        <v>114</v>
      </c>
      <c r="J28" s="1819">
        <v>1376</v>
      </c>
      <c r="K28" s="1819">
        <v>26426</v>
      </c>
      <c r="L28" s="1819">
        <v>-20025</v>
      </c>
      <c r="M28" s="1819">
        <v>413584</v>
      </c>
      <c r="N28" s="1819">
        <v>51460</v>
      </c>
      <c r="O28" s="1819">
        <v>2279</v>
      </c>
      <c r="P28" s="1819">
        <v>19888</v>
      </c>
      <c r="Q28" s="1819">
        <v>106</v>
      </c>
      <c r="R28" s="1819">
        <v>7792</v>
      </c>
      <c r="S28" s="1819">
        <v>3549</v>
      </c>
      <c r="T28" s="1819">
        <v>5407</v>
      </c>
      <c r="U28" s="1819">
        <v>6371</v>
      </c>
      <c r="V28" s="1819">
        <v>24572</v>
      </c>
      <c r="W28" s="1819">
        <v>11006</v>
      </c>
      <c r="X28" s="1819">
        <v>4372</v>
      </c>
      <c r="Y28" s="1819">
        <v>619219</v>
      </c>
    </row>
    <row r="29" spans="1:25" x14ac:dyDescent="0.2">
      <c r="A29" s="906" t="s">
        <v>667</v>
      </c>
      <c r="B29" s="1820">
        <v>294</v>
      </c>
      <c r="C29" s="1820">
        <v>9128</v>
      </c>
      <c r="D29" s="1820">
        <v>19565</v>
      </c>
      <c r="E29" s="1820">
        <v>0</v>
      </c>
      <c r="F29" s="1820">
        <v>184</v>
      </c>
      <c r="G29" s="1820">
        <v>362</v>
      </c>
      <c r="H29" s="1820">
        <v>731</v>
      </c>
      <c r="I29" s="1820">
        <v>114</v>
      </c>
      <c r="J29" s="1820">
        <v>230</v>
      </c>
      <c r="K29" s="1820">
        <v>23799</v>
      </c>
      <c r="L29" s="1820">
        <v>-38207</v>
      </c>
      <c r="M29" s="1820">
        <v>22084</v>
      </c>
      <c r="N29" s="1820">
        <v>51172</v>
      </c>
      <c r="O29" s="1820">
        <v>1904</v>
      </c>
      <c r="P29" s="1820">
        <v>19887</v>
      </c>
      <c r="Q29" s="1820">
        <v>106</v>
      </c>
      <c r="R29" s="1820">
        <v>7792</v>
      </c>
      <c r="S29" s="1820">
        <v>159</v>
      </c>
      <c r="T29" s="1820">
        <v>5388</v>
      </c>
      <c r="U29" s="1820">
        <v>6371</v>
      </c>
      <c r="V29" s="1820">
        <v>19439</v>
      </c>
      <c r="W29" s="1820">
        <v>10991</v>
      </c>
      <c r="X29" s="1820">
        <v>4372</v>
      </c>
      <c r="Y29" s="1820">
        <v>165865</v>
      </c>
    </row>
    <row r="30" spans="1:25" x14ac:dyDescent="0.2">
      <c r="A30" s="906" t="s">
        <v>668</v>
      </c>
      <c r="B30" s="1820">
        <v>0</v>
      </c>
      <c r="C30" s="1820">
        <v>491</v>
      </c>
      <c r="D30" s="1820">
        <v>879</v>
      </c>
      <c r="E30" s="1820">
        <v>0</v>
      </c>
      <c r="F30" s="1820">
        <v>0</v>
      </c>
      <c r="G30" s="1820">
        <v>0</v>
      </c>
      <c r="H30" s="1820">
        <v>11</v>
      </c>
      <c r="I30" s="1820">
        <v>0</v>
      </c>
      <c r="J30" s="1820">
        <v>11</v>
      </c>
      <c r="K30" s="1820">
        <v>2519</v>
      </c>
      <c r="L30" s="1820">
        <v>-10462</v>
      </c>
      <c r="M30" s="1820">
        <v>0</v>
      </c>
      <c r="N30" s="1820">
        <v>0</v>
      </c>
      <c r="O30" s="1820">
        <v>308</v>
      </c>
      <c r="P30" s="1820">
        <v>0</v>
      </c>
      <c r="Q30" s="1820">
        <v>0</v>
      </c>
      <c r="R30" s="1820">
        <v>0</v>
      </c>
      <c r="S30" s="1820">
        <v>3390</v>
      </c>
      <c r="T30" s="1820">
        <v>0</v>
      </c>
      <c r="U30" s="1820">
        <v>0</v>
      </c>
      <c r="V30" s="1820">
        <v>0</v>
      </c>
      <c r="W30" s="1820">
        <v>0</v>
      </c>
      <c r="X30" s="1820">
        <v>0</v>
      </c>
      <c r="Y30" s="1820">
        <v>-2853</v>
      </c>
    </row>
    <row r="31" spans="1:25" x14ac:dyDescent="0.2">
      <c r="A31" s="906" t="s">
        <v>699</v>
      </c>
      <c r="B31" s="1820">
        <v>0</v>
      </c>
      <c r="C31" s="1820">
        <v>106</v>
      </c>
      <c r="D31" s="1820">
        <v>12</v>
      </c>
      <c r="E31" s="1820">
        <v>0</v>
      </c>
      <c r="F31" s="1820">
        <v>0</v>
      </c>
      <c r="G31" s="1820">
        <v>0</v>
      </c>
      <c r="H31" s="1820">
        <v>0</v>
      </c>
      <c r="I31" s="1820">
        <v>0</v>
      </c>
      <c r="J31" s="1820">
        <v>2</v>
      </c>
      <c r="K31" s="1820">
        <v>13</v>
      </c>
      <c r="L31" s="1820">
        <v>5564</v>
      </c>
      <c r="M31" s="1820">
        <v>241</v>
      </c>
      <c r="N31" s="1820">
        <v>13</v>
      </c>
      <c r="O31" s="1820">
        <v>43</v>
      </c>
      <c r="P31" s="1820">
        <v>1</v>
      </c>
      <c r="Q31" s="1820">
        <v>0</v>
      </c>
      <c r="R31" s="1820">
        <v>0</v>
      </c>
      <c r="S31" s="1820">
        <v>0</v>
      </c>
      <c r="T31" s="1820">
        <v>0</v>
      </c>
      <c r="U31" s="1820">
        <v>0</v>
      </c>
      <c r="V31" s="1820">
        <v>6</v>
      </c>
      <c r="W31" s="1820">
        <v>15</v>
      </c>
      <c r="X31" s="1820">
        <v>0</v>
      </c>
      <c r="Y31" s="1820">
        <v>6016</v>
      </c>
    </row>
    <row r="32" spans="1:25" x14ac:dyDescent="0.2">
      <c r="A32" s="906" t="s">
        <v>700</v>
      </c>
      <c r="B32" s="1820">
        <v>0</v>
      </c>
      <c r="C32" s="1820">
        <v>278</v>
      </c>
      <c r="D32" s="1820">
        <v>127</v>
      </c>
      <c r="E32" s="1820">
        <v>0</v>
      </c>
      <c r="F32" s="1820">
        <v>0</v>
      </c>
      <c r="G32" s="1820">
        <v>0</v>
      </c>
      <c r="H32" s="1820">
        <v>0</v>
      </c>
      <c r="I32" s="1820">
        <v>0</v>
      </c>
      <c r="J32" s="1820">
        <v>10</v>
      </c>
      <c r="K32" s="1820">
        <v>90</v>
      </c>
      <c r="L32" s="1820">
        <v>23080</v>
      </c>
      <c r="M32" s="1820">
        <v>995</v>
      </c>
      <c r="N32" s="1820">
        <v>275</v>
      </c>
      <c r="O32" s="1820">
        <v>9</v>
      </c>
      <c r="P32" s="1820">
        <v>0</v>
      </c>
      <c r="Q32" s="1820">
        <v>0</v>
      </c>
      <c r="R32" s="1820">
        <v>0</v>
      </c>
      <c r="S32" s="1820">
        <v>0</v>
      </c>
      <c r="T32" s="1820">
        <v>19</v>
      </c>
      <c r="U32" s="1820">
        <v>0</v>
      </c>
      <c r="V32" s="1820">
        <v>9</v>
      </c>
      <c r="W32" s="1820">
        <v>0</v>
      </c>
      <c r="X32" s="1820">
        <v>0</v>
      </c>
      <c r="Y32" s="1820">
        <v>24892</v>
      </c>
    </row>
    <row r="33" spans="1:25" x14ac:dyDescent="0.2">
      <c r="A33" s="906" t="s">
        <v>701</v>
      </c>
      <c r="B33" s="1820">
        <v>561</v>
      </c>
      <c r="C33" s="1820">
        <v>0</v>
      </c>
      <c r="D33" s="1820">
        <v>27472</v>
      </c>
      <c r="E33" s="1820">
        <v>0</v>
      </c>
      <c r="F33" s="1820">
        <v>0</v>
      </c>
      <c r="G33" s="1820">
        <v>741</v>
      </c>
      <c r="H33" s="1820">
        <v>0</v>
      </c>
      <c r="I33" s="1820">
        <v>0</v>
      </c>
      <c r="J33" s="1820">
        <v>1123</v>
      </c>
      <c r="K33" s="1820">
        <v>5</v>
      </c>
      <c r="L33" s="1820">
        <v>0</v>
      </c>
      <c r="M33" s="1820">
        <v>390264</v>
      </c>
      <c r="N33" s="1820">
        <v>0</v>
      </c>
      <c r="O33" s="1820">
        <v>15</v>
      </c>
      <c r="P33" s="1820">
        <v>0</v>
      </c>
      <c r="Q33" s="1820">
        <v>0</v>
      </c>
      <c r="R33" s="1820">
        <v>0</v>
      </c>
      <c r="S33" s="1820">
        <v>0</v>
      </c>
      <c r="T33" s="1820">
        <v>0</v>
      </c>
      <c r="U33" s="1820">
        <v>0</v>
      </c>
      <c r="V33" s="1820">
        <v>5118</v>
      </c>
      <c r="W33" s="1820">
        <v>0</v>
      </c>
      <c r="X33" s="1820">
        <v>0</v>
      </c>
      <c r="Y33" s="1820">
        <v>425299</v>
      </c>
    </row>
    <row r="34" spans="1:25" s="994" customFormat="1" ht="13.5" x14ac:dyDescent="0.2">
      <c r="A34" s="993" t="s">
        <v>883</v>
      </c>
      <c r="B34" s="1819">
        <v>495</v>
      </c>
      <c r="C34" s="1819">
        <v>7642</v>
      </c>
      <c r="D34" s="1819">
        <v>63193</v>
      </c>
      <c r="E34" s="1819">
        <v>0</v>
      </c>
      <c r="F34" s="1819">
        <v>22</v>
      </c>
      <c r="G34" s="1819">
        <v>85</v>
      </c>
      <c r="H34" s="1819">
        <v>2046</v>
      </c>
      <c r="I34" s="1819">
        <v>0</v>
      </c>
      <c r="J34" s="1819">
        <v>884</v>
      </c>
      <c r="K34" s="1819">
        <v>20835</v>
      </c>
      <c r="L34" s="1819">
        <v>-28436</v>
      </c>
      <c r="M34" s="1819">
        <v>122484</v>
      </c>
      <c r="N34" s="1819">
        <v>54692</v>
      </c>
      <c r="O34" s="1819">
        <v>9269</v>
      </c>
      <c r="P34" s="1819">
        <v>54592</v>
      </c>
      <c r="Q34" s="1819">
        <v>92</v>
      </c>
      <c r="R34" s="1819">
        <v>1183</v>
      </c>
      <c r="S34" s="1819">
        <v>5640</v>
      </c>
      <c r="T34" s="1819">
        <v>6848</v>
      </c>
      <c r="U34" s="1819">
        <v>515</v>
      </c>
      <c r="V34" s="1819">
        <v>15449</v>
      </c>
      <c r="W34" s="1819">
        <v>18352</v>
      </c>
      <c r="X34" s="1819">
        <v>156</v>
      </c>
      <c r="Y34" s="1819">
        <v>356038</v>
      </c>
    </row>
    <row r="35" spans="1:25" x14ac:dyDescent="0.2">
      <c r="A35" s="906" t="s">
        <v>669</v>
      </c>
      <c r="B35" s="1820">
        <v>1</v>
      </c>
      <c r="C35" s="1820">
        <v>33</v>
      </c>
      <c r="D35" s="1820">
        <v>117</v>
      </c>
      <c r="E35" s="1820">
        <v>0</v>
      </c>
      <c r="F35" s="1820">
        <v>0</v>
      </c>
      <c r="G35" s="1820">
        <v>1</v>
      </c>
      <c r="H35" s="1820">
        <v>7</v>
      </c>
      <c r="I35" s="1820">
        <v>0</v>
      </c>
      <c r="J35" s="1820">
        <v>0</v>
      </c>
      <c r="K35" s="1820">
        <v>35</v>
      </c>
      <c r="L35" s="1820">
        <v>39</v>
      </c>
      <c r="M35" s="1820">
        <v>187</v>
      </c>
      <c r="N35" s="1820">
        <v>78</v>
      </c>
      <c r="O35" s="1820">
        <v>0</v>
      </c>
      <c r="P35" s="1820">
        <v>32</v>
      </c>
      <c r="Q35" s="1820">
        <v>0</v>
      </c>
      <c r="R35" s="1820">
        <v>3</v>
      </c>
      <c r="S35" s="1820">
        <v>15</v>
      </c>
      <c r="T35" s="1820">
        <v>43</v>
      </c>
      <c r="U35" s="1820">
        <v>2</v>
      </c>
      <c r="V35" s="1820">
        <v>4895</v>
      </c>
      <c r="W35" s="1820">
        <v>230</v>
      </c>
      <c r="X35" s="1820">
        <v>3</v>
      </c>
      <c r="Y35" s="1820">
        <v>5721</v>
      </c>
    </row>
    <row r="36" spans="1:25" x14ac:dyDescent="0.2">
      <c r="A36" s="906" t="s">
        <v>702</v>
      </c>
      <c r="B36" s="1820">
        <v>0</v>
      </c>
      <c r="C36" s="1820">
        <v>0</v>
      </c>
      <c r="D36" s="1820">
        <v>0</v>
      </c>
      <c r="E36" s="1820">
        <v>0</v>
      </c>
      <c r="F36" s="1820">
        <v>0</v>
      </c>
      <c r="G36" s="1820">
        <v>0</v>
      </c>
      <c r="H36" s="1820">
        <v>0</v>
      </c>
      <c r="I36" s="1820">
        <v>0</v>
      </c>
      <c r="J36" s="1820">
        <v>0</v>
      </c>
      <c r="K36" s="1820">
        <v>0</v>
      </c>
      <c r="L36" s="1820">
        <v>0</v>
      </c>
      <c r="M36" s="1820">
        <v>0</v>
      </c>
      <c r="N36" s="1820">
        <v>0</v>
      </c>
      <c r="O36" s="1820">
        <v>0</v>
      </c>
      <c r="P36" s="1820">
        <v>0</v>
      </c>
      <c r="Q36" s="1820">
        <v>0</v>
      </c>
      <c r="R36" s="1820">
        <v>0</v>
      </c>
      <c r="S36" s="1820">
        <v>0</v>
      </c>
      <c r="T36" s="1820">
        <v>0</v>
      </c>
      <c r="U36" s="1820">
        <v>0</v>
      </c>
      <c r="V36" s="1820">
        <v>0</v>
      </c>
      <c r="W36" s="1820">
        <v>0</v>
      </c>
      <c r="X36" s="1820">
        <v>0</v>
      </c>
      <c r="Y36" s="1820">
        <v>0</v>
      </c>
    </row>
    <row r="37" spans="1:25" x14ac:dyDescent="0.2">
      <c r="A37" s="906" t="s">
        <v>670</v>
      </c>
      <c r="B37" s="1820">
        <v>161</v>
      </c>
      <c r="C37" s="1820">
        <v>416</v>
      </c>
      <c r="D37" s="1820">
        <v>51839</v>
      </c>
      <c r="E37" s="1820">
        <v>0</v>
      </c>
      <c r="F37" s="1820">
        <v>0</v>
      </c>
      <c r="G37" s="1820">
        <v>0</v>
      </c>
      <c r="H37" s="1820">
        <v>1052</v>
      </c>
      <c r="I37" s="1820">
        <v>0</v>
      </c>
      <c r="J37" s="1820">
        <v>598</v>
      </c>
      <c r="K37" s="1820">
        <v>509</v>
      </c>
      <c r="L37" s="1820">
        <v>-7443</v>
      </c>
      <c r="M37" s="1820">
        <v>16196</v>
      </c>
      <c r="N37" s="1820">
        <v>34626</v>
      </c>
      <c r="O37" s="1820">
        <v>9180</v>
      </c>
      <c r="P37" s="1820">
        <v>52172</v>
      </c>
      <c r="Q37" s="1820">
        <v>82</v>
      </c>
      <c r="R37" s="1820">
        <v>563</v>
      </c>
      <c r="S37" s="1820">
        <v>3944</v>
      </c>
      <c r="T37" s="1820">
        <v>4740</v>
      </c>
      <c r="U37" s="1820">
        <v>0</v>
      </c>
      <c r="V37" s="1820">
        <v>5510</v>
      </c>
      <c r="W37" s="1820">
        <v>3962</v>
      </c>
      <c r="X37" s="1820">
        <v>108</v>
      </c>
      <c r="Y37" s="1820">
        <v>178215</v>
      </c>
    </row>
    <row r="38" spans="1:25" x14ac:dyDescent="0.2">
      <c r="A38" s="906" t="s">
        <v>671</v>
      </c>
      <c r="B38" s="1820">
        <v>168</v>
      </c>
      <c r="C38" s="1820">
        <v>4132</v>
      </c>
      <c r="D38" s="1820">
        <v>9643</v>
      </c>
      <c r="E38" s="1820">
        <v>0</v>
      </c>
      <c r="F38" s="1820">
        <v>0</v>
      </c>
      <c r="G38" s="1820">
        <v>78</v>
      </c>
      <c r="H38" s="1820">
        <v>947</v>
      </c>
      <c r="I38" s="1820">
        <v>0</v>
      </c>
      <c r="J38" s="1820">
        <v>0</v>
      </c>
      <c r="K38" s="1820">
        <v>1731</v>
      </c>
      <c r="L38" s="1820">
        <v>157</v>
      </c>
      <c r="M38" s="1820">
        <v>7389</v>
      </c>
      <c r="N38" s="1820">
        <v>4390</v>
      </c>
      <c r="O38" s="1820">
        <v>55</v>
      </c>
      <c r="P38" s="1820">
        <v>89</v>
      </c>
      <c r="Q38" s="1820">
        <v>0</v>
      </c>
      <c r="R38" s="1820">
        <v>8</v>
      </c>
      <c r="S38" s="1820">
        <v>49</v>
      </c>
      <c r="T38" s="1820">
        <v>599</v>
      </c>
      <c r="U38" s="1820">
        <v>0</v>
      </c>
      <c r="V38" s="1820">
        <v>2684</v>
      </c>
      <c r="W38" s="1820">
        <v>6903</v>
      </c>
      <c r="X38" s="1820">
        <v>0</v>
      </c>
      <c r="Y38" s="1820">
        <v>39022</v>
      </c>
    </row>
    <row r="39" spans="1:25" x14ac:dyDescent="0.2">
      <c r="A39" s="906" t="s">
        <v>672</v>
      </c>
      <c r="B39" s="1820">
        <v>165</v>
      </c>
      <c r="C39" s="1820">
        <v>1434</v>
      </c>
      <c r="D39" s="1820">
        <v>303</v>
      </c>
      <c r="E39" s="1820">
        <v>0</v>
      </c>
      <c r="F39" s="1820">
        <v>22</v>
      </c>
      <c r="G39" s="1820">
        <v>6</v>
      </c>
      <c r="H39" s="1820">
        <v>40</v>
      </c>
      <c r="I39" s="1820">
        <v>0</v>
      </c>
      <c r="J39" s="1820">
        <v>0</v>
      </c>
      <c r="K39" s="1820">
        <v>16214</v>
      </c>
      <c r="L39" s="1820">
        <v>-23460</v>
      </c>
      <c r="M39" s="1820">
        <v>3025</v>
      </c>
      <c r="N39" s="1820">
        <v>14064</v>
      </c>
      <c r="O39" s="1820">
        <v>6</v>
      </c>
      <c r="P39" s="1820">
        <v>2299</v>
      </c>
      <c r="Q39" s="1820">
        <v>10</v>
      </c>
      <c r="R39" s="1820">
        <v>609</v>
      </c>
      <c r="S39" s="1820">
        <v>1592</v>
      </c>
      <c r="T39" s="1820">
        <v>1224</v>
      </c>
      <c r="U39" s="1820">
        <v>513</v>
      </c>
      <c r="V39" s="1820">
        <v>1980</v>
      </c>
      <c r="W39" s="1820">
        <v>7257</v>
      </c>
      <c r="X39" s="1820">
        <v>45</v>
      </c>
      <c r="Y39" s="1820">
        <v>27348</v>
      </c>
    </row>
    <row r="40" spans="1:25" x14ac:dyDescent="0.2">
      <c r="A40" s="906" t="s">
        <v>703</v>
      </c>
      <c r="B40" s="1820">
        <v>0</v>
      </c>
      <c r="C40" s="1820">
        <v>541</v>
      </c>
      <c r="D40" s="1820">
        <v>680</v>
      </c>
      <c r="E40" s="1820">
        <v>0</v>
      </c>
      <c r="F40" s="1820">
        <v>0</v>
      </c>
      <c r="G40" s="1820">
        <v>0</v>
      </c>
      <c r="H40" s="1820">
        <v>0</v>
      </c>
      <c r="I40" s="1820">
        <v>0</v>
      </c>
      <c r="J40" s="1820">
        <v>75</v>
      </c>
      <c r="K40" s="1820">
        <v>2333</v>
      </c>
      <c r="L40" s="1820">
        <v>2271</v>
      </c>
      <c r="M40" s="1820">
        <v>2348</v>
      </c>
      <c r="N40" s="1820">
        <v>1534</v>
      </c>
      <c r="O40" s="1820">
        <v>24</v>
      </c>
      <c r="P40" s="1820">
        <v>0</v>
      </c>
      <c r="Q40" s="1820">
        <v>0</v>
      </c>
      <c r="R40" s="1820">
        <v>0</v>
      </c>
      <c r="S40" s="1820">
        <v>40</v>
      </c>
      <c r="T40" s="1820">
        <v>242</v>
      </c>
      <c r="U40" s="1820">
        <v>0</v>
      </c>
      <c r="V40" s="1820">
        <v>235</v>
      </c>
      <c r="W40" s="1820">
        <v>0</v>
      </c>
      <c r="X40" s="1820">
        <v>0</v>
      </c>
      <c r="Y40" s="1820">
        <v>10323</v>
      </c>
    </row>
    <row r="41" spans="1:25" x14ac:dyDescent="0.2">
      <c r="A41" s="906" t="s">
        <v>704</v>
      </c>
      <c r="B41" s="1820">
        <v>0</v>
      </c>
      <c r="C41" s="1820">
        <v>1086</v>
      </c>
      <c r="D41" s="1820">
        <v>611</v>
      </c>
      <c r="E41" s="1820">
        <v>0</v>
      </c>
      <c r="F41" s="1820">
        <v>0</v>
      </c>
      <c r="G41" s="1820">
        <v>0</v>
      </c>
      <c r="H41" s="1820">
        <v>0</v>
      </c>
      <c r="I41" s="1820">
        <v>0</v>
      </c>
      <c r="J41" s="1820">
        <v>211</v>
      </c>
      <c r="K41" s="1820">
        <v>13</v>
      </c>
      <c r="L41" s="1820">
        <v>0</v>
      </c>
      <c r="M41" s="1820">
        <v>93339</v>
      </c>
      <c r="N41" s="1820">
        <v>0</v>
      </c>
      <c r="O41" s="1820">
        <v>4</v>
      </c>
      <c r="P41" s="1820">
        <v>0</v>
      </c>
      <c r="Q41" s="1820">
        <v>0</v>
      </c>
      <c r="R41" s="1820">
        <v>0</v>
      </c>
      <c r="S41" s="1820">
        <v>0</v>
      </c>
      <c r="T41" s="1820">
        <v>0</v>
      </c>
      <c r="U41" s="1820">
        <v>0</v>
      </c>
      <c r="V41" s="1820">
        <v>145</v>
      </c>
      <c r="W41" s="1820">
        <v>0</v>
      </c>
      <c r="X41" s="1820">
        <v>0</v>
      </c>
      <c r="Y41" s="1820">
        <v>95409</v>
      </c>
    </row>
    <row r="42" spans="1:25" s="994" customFormat="1" x14ac:dyDescent="0.2">
      <c r="A42" s="1208" t="s">
        <v>2192</v>
      </c>
      <c r="B42" s="1819">
        <v>3146</v>
      </c>
      <c r="C42" s="1819">
        <v>36489</v>
      </c>
      <c r="D42" s="1819">
        <v>49672</v>
      </c>
      <c r="E42" s="1819">
        <v>0</v>
      </c>
      <c r="F42" s="1819">
        <v>162</v>
      </c>
      <c r="G42" s="1819">
        <v>1158</v>
      </c>
      <c r="H42" s="1819">
        <v>4756</v>
      </c>
      <c r="I42" s="1819">
        <v>519</v>
      </c>
      <c r="J42" s="1819">
        <v>1631</v>
      </c>
      <c r="K42" s="1819">
        <v>136374</v>
      </c>
      <c r="L42" s="1819">
        <v>43319</v>
      </c>
      <c r="M42" s="1819">
        <v>82613</v>
      </c>
      <c r="N42" s="1819">
        <v>82442</v>
      </c>
      <c r="O42" s="1819">
        <v>18404</v>
      </c>
      <c r="P42" s="1819">
        <v>29603</v>
      </c>
      <c r="Q42" s="1819">
        <v>14</v>
      </c>
      <c r="R42" s="1819">
        <v>7190</v>
      </c>
      <c r="S42" s="1819">
        <v>5097</v>
      </c>
      <c r="T42" s="1819">
        <v>19842</v>
      </c>
      <c r="U42" s="1819">
        <v>5856</v>
      </c>
      <c r="V42" s="1819">
        <v>33078</v>
      </c>
      <c r="W42" s="1819">
        <v>151304</v>
      </c>
      <c r="X42" s="1819">
        <v>4216</v>
      </c>
      <c r="Y42" s="1819">
        <v>716885</v>
      </c>
    </row>
    <row r="43" spans="1:25" s="991" customFormat="1" x14ac:dyDescent="0.2">
      <c r="A43" s="1401" t="s">
        <v>108</v>
      </c>
      <c r="B43" s="1821"/>
      <c r="C43" s="1821"/>
      <c r="D43" s="1821"/>
      <c r="E43" s="1821"/>
      <c r="F43" s="1821"/>
      <c r="G43" s="1821"/>
      <c r="H43" s="1821"/>
      <c r="I43" s="1821"/>
      <c r="J43" s="1821"/>
      <c r="K43" s="1821"/>
      <c r="L43" s="1821"/>
      <c r="M43" s="1821"/>
      <c r="N43" s="1821"/>
      <c r="O43" s="1821"/>
      <c r="P43" s="1821"/>
      <c r="Q43" s="1821"/>
      <c r="R43" s="1821"/>
      <c r="S43" s="1821"/>
      <c r="T43" s="1821"/>
      <c r="U43" s="1821"/>
      <c r="V43" s="1821"/>
      <c r="W43" s="1821"/>
      <c r="X43" s="1821"/>
      <c r="Y43" s="1821"/>
    </row>
    <row r="44" spans="1:25" s="994" customFormat="1" x14ac:dyDescent="0.2">
      <c r="A44" s="1208" t="s">
        <v>2191</v>
      </c>
      <c r="B44" s="1819">
        <v>1085</v>
      </c>
      <c r="C44" s="1819">
        <v>3353</v>
      </c>
      <c r="D44" s="1819">
        <v>3735</v>
      </c>
      <c r="E44" s="1819">
        <v>0</v>
      </c>
      <c r="F44" s="1819">
        <v>0</v>
      </c>
      <c r="G44" s="1819">
        <v>4</v>
      </c>
      <c r="H44" s="1819">
        <v>0</v>
      </c>
      <c r="I44" s="1819">
        <v>35</v>
      </c>
      <c r="J44" s="1819">
        <v>158</v>
      </c>
      <c r="K44" s="1819">
        <v>94662</v>
      </c>
      <c r="L44" s="1819">
        <v>100030</v>
      </c>
      <c r="M44" s="1819">
        <v>36071</v>
      </c>
      <c r="N44" s="1819">
        <v>540107</v>
      </c>
      <c r="O44" s="1819">
        <v>19618</v>
      </c>
      <c r="P44" s="1819">
        <v>54566</v>
      </c>
      <c r="Q44" s="1819">
        <v>0</v>
      </c>
      <c r="R44" s="1819">
        <v>505</v>
      </c>
      <c r="S44" s="1819">
        <v>39</v>
      </c>
      <c r="T44" s="1819">
        <v>14122</v>
      </c>
      <c r="U44" s="1819">
        <v>0</v>
      </c>
      <c r="V44" s="1819">
        <v>68637</v>
      </c>
      <c r="W44" s="1819">
        <v>4158</v>
      </c>
      <c r="X44" s="1819">
        <v>0</v>
      </c>
      <c r="Y44" s="1819">
        <v>940885</v>
      </c>
    </row>
    <row r="45" spans="1:25" s="991" customFormat="1" x14ac:dyDescent="0.2">
      <c r="A45" s="990" t="s">
        <v>885</v>
      </c>
      <c r="B45" s="1819">
        <v>142</v>
      </c>
      <c r="C45" s="1819">
        <v>189</v>
      </c>
      <c r="D45" s="1819">
        <v>1948</v>
      </c>
      <c r="E45" s="1819">
        <v>0</v>
      </c>
      <c r="F45" s="1819">
        <v>0</v>
      </c>
      <c r="G45" s="1819">
        <v>0</v>
      </c>
      <c r="H45" s="1819">
        <v>0</v>
      </c>
      <c r="I45" s="1819">
        <v>24</v>
      </c>
      <c r="J45" s="1819">
        <v>173</v>
      </c>
      <c r="K45" s="1819">
        <v>1459</v>
      </c>
      <c r="L45" s="1819">
        <v>22698</v>
      </c>
      <c r="M45" s="1819">
        <v>40203</v>
      </c>
      <c r="N45" s="1819">
        <v>360384</v>
      </c>
      <c r="O45" s="1819">
        <v>668</v>
      </c>
      <c r="P45" s="1819">
        <v>39408</v>
      </c>
      <c r="Q45" s="1819">
        <v>565</v>
      </c>
      <c r="R45" s="1819">
        <v>7813</v>
      </c>
      <c r="S45" s="1819">
        <v>163</v>
      </c>
      <c r="T45" s="1819">
        <v>1066</v>
      </c>
      <c r="U45" s="1819">
        <v>2334</v>
      </c>
      <c r="V45" s="1819">
        <v>42824</v>
      </c>
      <c r="W45" s="1819">
        <v>0</v>
      </c>
      <c r="X45" s="1819">
        <v>2501</v>
      </c>
      <c r="Y45" s="1819">
        <v>524562</v>
      </c>
    </row>
    <row r="46" spans="1:25" x14ac:dyDescent="0.2">
      <c r="A46" s="906" t="s">
        <v>667</v>
      </c>
      <c r="B46" s="1820">
        <v>127</v>
      </c>
      <c r="C46" s="1820">
        <v>94</v>
      </c>
      <c r="D46" s="1820">
        <v>930</v>
      </c>
      <c r="E46" s="1820">
        <v>0</v>
      </c>
      <c r="F46" s="1820">
        <v>0</v>
      </c>
      <c r="G46" s="1820">
        <v>0</v>
      </c>
      <c r="H46" s="1820">
        <v>0</v>
      </c>
      <c r="I46" s="1820">
        <v>24</v>
      </c>
      <c r="J46" s="1820">
        <v>101</v>
      </c>
      <c r="K46" s="1820">
        <v>1416</v>
      </c>
      <c r="L46" s="1820">
        <v>22698</v>
      </c>
      <c r="M46" s="1820">
        <v>6695</v>
      </c>
      <c r="N46" s="1820">
        <v>360383</v>
      </c>
      <c r="O46" s="1820">
        <v>280</v>
      </c>
      <c r="P46" s="1820">
        <v>39406</v>
      </c>
      <c r="Q46" s="1820">
        <v>565</v>
      </c>
      <c r="R46" s="1820">
        <v>7813</v>
      </c>
      <c r="S46" s="1820">
        <v>163</v>
      </c>
      <c r="T46" s="1820">
        <v>1058</v>
      </c>
      <c r="U46" s="1820">
        <v>2334</v>
      </c>
      <c r="V46" s="1820">
        <v>24832</v>
      </c>
      <c r="W46" s="1820">
        <v>0</v>
      </c>
      <c r="X46" s="1820">
        <v>2501</v>
      </c>
      <c r="Y46" s="1820">
        <v>471420</v>
      </c>
    </row>
    <row r="47" spans="1:25" x14ac:dyDescent="0.2">
      <c r="A47" s="906" t="s">
        <v>668</v>
      </c>
      <c r="B47" s="1820">
        <v>0</v>
      </c>
      <c r="C47" s="1820">
        <v>25</v>
      </c>
      <c r="D47" s="1820">
        <v>835</v>
      </c>
      <c r="E47" s="1820">
        <v>0</v>
      </c>
      <c r="F47" s="1820">
        <v>0</v>
      </c>
      <c r="G47" s="1820">
        <v>0</v>
      </c>
      <c r="H47" s="1820">
        <v>0</v>
      </c>
      <c r="I47" s="1820">
        <v>0</v>
      </c>
      <c r="J47" s="1820">
        <v>22</v>
      </c>
      <c r="K47" s="1820">
        <v>0</v>
      </c>
      <c r="L47" s="1820">
        <v>0</v>
      </c>
      <c r="M47" s="1820">
        <v>0</v>
      </c>
      <c r="N47" s="1820">
        <v>0</v>
      </c>
      <c r="O47" s="1820">
        <v>296</v>
      </c>
      <c r="P47" s="1820">
        <v>0</v>
      </c>
      <c r="Q47" s="1820">
        <v>0</v>
      </c>
      <c r="R47" s="1820">
        <v>0</v>
      </c>
      <c r="S47" s="1820">
        <v>0</v>
      </c>
      <c r="T47" s="1820">
        <v>0</v>
      </c>
      <c r="U47" s="1820">
        <v>0</v>
      </c>
      <c r="V47" s="1820">
        <v>15385</v>
      </c>
      <c r="W47" s="1820">
        <v>0</v>
      </c>
      <c r="X47" s="1820">
        <v>0</v>
      </c>
      <c r="Y47" s="1820">
        <v>16563</v>
      </c>
    </row>
    <row r="48" spans="1:25" x14ac:dyDescent="0.2">
      <c r="A48" s="906" t="s">
        <v>699</v>
      </c>
      <c r="B48" s="1820">
        <v>0</v>
      </c>
      <c r="C48" s="1820">
        <v>7</v>
      </c>
      <c r="D48" s="1820">
        <v>1</v>
      </c>
      <c r="E48" s="1820">
        <v>0</v>
      </c>
      <c r="F48" s="1820">
        <v>0</v>
      </c>
      <c r="G48" s="1820">
        <v>0</v>
      </c>
      <c r="H48" s="1820">
        <v>0</v>
      </c>
      <c r="I48" s="1820">
        <v>0</v>
      </c>
      <c r="J48" s="1820">
        <v>0</v>
      </c>
      <c r="K48" s="1820">
        <v>0</v>
      </c>
      <c r="L48" s="1820">
        <v>0</v>
      </c>
      <c r="M48" s="1820">
        <v>222</v>
      </c>
      <c r="N48" s="1820">
        <v>1</v>
      </c>
      <c r="O48" s="1820">
        <v>41</v>
      </c>
      <c r="P48" s="1820">
        <v>2</v>
      </c>
      <c r="Q48" s="1820">
        <v>0</v>
      </c>
      <c r="R48" s="1820">
        <v>0</v>
      </c>
      <c r="S48" s="1820">
        <v>0</v>
      </c>
      <c r="T48" s="1820">
        <v>0</v>
      </c>
      <c r="U48" s="1820">
        <v>0</v>
      </c>
      <c r="V48" s="1820">
        <v>2152</v>
      </c>
      <c r="W48" s="1820">
        <v>0</v>
      </c>
      <c r="X48" s="1820">
        <v>0</v>
      </c>
      <c r="Y48" s="1820">
        <v>2426</v>
      </c>
    </row>
    <row r="49" spans="1:25" x14ac:dyDescent="0.2">
      <c r="A49" s="906" t="s">
        <v>700</v>
      </c>
      <c r="B49" s="1820">
        <v>0</v>
      </c>
      <c r="C49" s="1820">
        <v>63</v>
      </c>
      <c r="D49" s="1820">
        <v>0</v>
      </c>
      <c r="E49" s="1820">
        <v>0</v>
      </c>
      <c r="F49" s="1820">
        <v>0</v>
      </c>
      <c r="G49" s="1820">
        <v>0</v>
      </c>
      <c r="H49" s="1820">
        <v>0</v>
      </c>
      <c r="I49" s="1820">
        <v>0</v>
      </c>
      <c r="J49" s="1820">
        <v>1</v>
      </c>
      <c r="K49" s="1820">
        <v>43</v>
      </c>
      <c r="L49" s="1820">
        <v>0</v>
      </c>
      <c r="M49" s="1820">
        <v>918</v>
      </c>
      <c r="N49" s="1820">
        <v>0</v>
      </c>
      <c r="O49" s="1820">
        <v>0</v>
      </c>
      <c r="P49" s="1820">
        <v>0</v>
      </c>
      <c r="Q49" s="1820">
        <v>0</v>
      </c>
      <c r="R49" s="1820">
        <v>0</v>
      </c>
      <c r="S49" s="1820">
        <v>0</v>
      </c>
      <c r="T49" s="1820">
        <v>8</v>
      </c>
      <c r="U49" s="1820">
        <v>0</v>
      </c>
      <c r="V49" s="1820">
        <v>455</v>
      </c>
      <c r="W49" s="1820">
        <v>0</v>
      </c>
      <c r="X49" s="1820">
        <v>0</v>
      </c>
      <c r="Y49" s="1820">
        <v>1488</v>
      </c>
    </row>
    <row r="50" spans="1:25" x14ac:dyDescent="0.2">
      <c r="A50" s="906" t="s">
        <v>701</v>
      </c>
      <c r="B50" s="1820">
        <v>15</v>
      </c>
      <c r="C50" s="1820">
        <v>0</v>
      </c>
      <c r="D50" s="1820">
        <v>182</v>
      </c>
      <c r="E50" s="1820">
        <v>0</v>
      </c>
      <c r="F50" s="1820">
        <v>0</v>
      </c>
      <c r="G50" s="1820">
        <v>0</v>
      </c>
      <c r="H50" s="1820">
        <v>0</v>
      </c>
      <c r="I50" s="1820">
        <v>0</v>
      </c>
      <c r="J50" s="1820">
        <v>49</v>
      </c>
      <c r="K50" s="1820">
        <v>0</v>
      </c>
      <c r="L50" s="1820">
        <v>0</v>
      </c>
      <c r="M50" s="1820">
        <v>32368</v>
      </c>
      <c r="N50" s="1820">
        <v>0</v>
      </c>
      <c r="O50" s="1820">
        <v>51</v>
      </c>
      <c r="P50" s="1820">
        <v>0</v>
      </c>
      <c r="Q50" s="1820">
        <v>0</v>
      </c>
      <c r="R50" s="1820">
        <v>0</v>
      </c>
      <c r="S50" s="1820">
        <v>0</v>
      </c>
      <c r="T50" s="1820">
        <v>0</v>
      </c>
      <c r="U50" s="1820">
        <v>0</v>
      </c>
      <c r="V50" s="1820">
        <v>0</v>
      </c>
      <c r="W50" s="1820">
        <v>0</v>
      </c>
      <c r="X50" s="1820">
        <v>0</v>
      </c>
      <c r="Y50" s="1820">
        <v>32665</v>
      </c>
    </row>
    <row r="51" spans="1:25" s="994" customFormat="1" ht="13.5" x14ac:dyDescent="0.2">
      <c r="A51" s="993" t="s">
        <v>883</v>
      </c>
      <c r="B51" s="1819">
        <v>29</v>
      </c>
      <c r="C51" s="1819">
        <v>696</v>
      </c>
      <c r="D51" s="1819">
        <v>2718</v>
      </c>
      <c r="E51" s="1819">
        <v>0</v>
      </c>
      <c r="F51" s="1819">
        <v>0</v>
      </c>
      <c r="G51" s="1819">
        <v>1</v>
      </c>
      <c r="H51" s="1819">
        <v>0</v>
      </c>
      <c r="I51" s="1819">
        <v>0</v>
      </c>
      <c r="J51" s="1819">
        <v>100</v>
      </c>
      <c r="K51" s="1819">
        <v>94891</v>
      </c>
      <c r="L51" s="1819">
        <v>15808</v>
      </c>
      <c r="M51" s="1819">
        <v>18153</v>
      </c>
      <c r="N51" s="1819">
        <v>139458</v>
      </c>
      <c r="O51" s="1819">
        <v>12462</v>
      </c>
      <c r="P51" s="1819">
        <v>57091</v>
      </c>
      <c r="Q51" s="1819">
        <v>122</v>
      </c>
      <c r="R51" s="1819">
        <v>1083</v>
      </c>
      <c r="S51" s="1819">
        <v>187</v>
      </c>
      <c r="T51" s="1819">
        <v>9892</v>
      </c>
      <c r="U51" s="1819">
        <v>222</v>
      </c>
      <c r="V51" s="1819">
        <v>2698</v>
      </c>
      <c r="W51" s="1819">
        <v>609</v>
      </c>
      <c r="X51" s="1819">
        <v>94</v>
      </c>
      <c r="Y51" s="1819">
        <v>356314</v>
      </c>
    </row>
    <row r="52" spans="1:25" x14ac:dyDescent="0.2">
      <c r="A52" s="906" t="s">
        <v>669</v>
      </c>
      <c r="B52" s="1820">
        <v>1</v>
      </c>
      <c r="C52" s="1820">
        <v>6</v>
      </c>
      <c r="D52" s="1820">
        <v>2</v>
      </c>
      <c r="E52" s="1820">
        <v>0</v>
      </c>
      <c r="F52" s="1820">
        <v>0</v>
      </c>
      <c r="G52" s="1820">
        <v>0</v>
      </c>
      <c r="H52" s="1820">
        <v>0</v>
      </c>
      <c r="I52" s="1820">
        <v>0</v>
      </c>
      <c r="J52" s="1820">
        <v>0</v>
      </c>
      <c r="K52" s="1820">
        <v>10</v>
      </c>
      <c r="L52" s="1820">
        <v>0</v>
      </c>
      <c r="M52" s="1820">
        <v>48</v>
      </c>
      <c r="N52" s="1820">
        <v>10</v>
      </c>
      <c r="O52" s="1820">
        <v>0</v>
      </c>
      <c r="P52" s="1820">
        <v>32</v>
      </c>
      <c r="Q52" s="1820">
        <v>1</v>
      </c>
      <c r="R52" s="1820">
        <v>3</v>
      </c>
      <c r="S52" s="1820">
        <v>4</v>
      </c>
      <c r="T52" s="1820">
        <v>10</v>
      </c>
      <c r="U52" s="1820">
        <v>1</v>
      </c>
      <c r="V52" s="1820">
        <v>0</v>
      </c>
      <c r="W52" s="1820">
        <v>13</v>
      </c>
      <c r="X52" s="1820">
        <v>0</v>
      </c>
      <c r="Y52" s="1820">
        <v>141</v>
      </c>
    </row>
    <row r="53" spans="1:25" x14ac:dyDescent="0.2">
      <c r="A53" s="906" t="s">
        <v>702</v>
      </c>
      <c r="B53" s="1820">
        <v>0</v>
      </c>
      <c r="C53" s="1820">
        <v>0</v>
      </c>
      <c r="D53" s="1820">
        <v>0</v>
      </c>
      <c r="E53" s="1820">
        <v>0</v>
      </c>
      <c r="F53" s="1820">
        <v>0</v>
      </c>
      <c r="G53" s="1820">
        <v>0</v>
      </c>
      <c r="H53" s="1820">
        <v>0</v>
      </c>
      <c r="I53" s="1820">
        <v>0</v>
      </c>
      <c r="J53" s="1820">
        <v>0</v>
      </c>
      <c r="K53" s="1820">
        <v>5</v>
      </c>
      <c r="L53" s="1820">
        <v>0</v>
      </c>
      <c r="M53" s="1820">
        <v>0</v>
      </c>
      <c r="N53" s="1820">
        <v>0</v>
      </c>
      <c r="O53" s="1820">
        <v>0</v>
      </c>
      <c r="P53" s="1820">
        <v>0</v>
      </c>
      <c r="Q53" s="1820">
        <v>0</v>
      </c>
      <c r="R53" s="1820">
        <v>0</v>
      </c>
      <c r="S53" s="1820">
        <v>0</v>
      </c>
      <c r="T53" s="1820">
        <v>0</v>
      </c>
      <c r="U53" s="1820">
        <v>0</v>
      </c>
      <c r="V53" s="1820">
        <v>2698</v>
      </c>
      <c r="W53" s="1820">
        <v>0</v>
      </c>
      <c r="X53" s="1820">
        <v>0</v>
      </c>
      <c r="Y53" s="1820">
        <v>2703</v>
      </c>
    </row>
    <row r="54" spans="1:25" x14ac:dyDescent="0.2">
      <c r="A54" s="906" t="s">
        <v>670</v>
      </c>
      <c r="B54" s="1820">
        <v>28</v>
      </c>
      <c r="C54" s="1820">
        <v>67</v>
      </c>
      <c r="D54" s="1820">
        <v>1149</v>
      </c>
      <c r="E54" s="1820">
        <v>0</v>
      </c>
      <c r="F54" s="1820">
        <v>0</v>
      </c>
      <c r="G54" s="1820">
        <v>0</v>
      </c>
      <c r="H54" s="1820">
        <v>0</v>
      </c>
      <c r="I54" s="1820">
        <v>0</v>
      </c>
      <c r="J54" s="1820">
        <v>98</v>
      </c>
      <c r="K54" s="1820">
        <v>93380</v>
      </c>
      <c r="L54" s="1820">
        <v>0</v>
      </c>
      <c r="M54" s="1820">
        <v>6555</v>
      </c>
      <c r="N54" s="1820">
        <v>110671</v>
      </c>
      <c r="O54" s="1820">
        <v>12409</v>
      </c>
      <c r="P54" s="1820">
        <v>52478</v>
      </c>
      <c r="Q54" s="1820">
        <v>106</v>
      </c>
      <c r="R54" s="1820">
        <v>491</v>
      </c>
      <c r="S54" s="1820">
        <v>168</v>
      </c>
      <c r="T54" s="1820">
        <v>9296</v>
      </c>
      <c r="U54" s="1820">
        <v>0</v>
      </c>
      <c r="V54" s="1820">
        <v>0</v>
      </c>
      <c r="W54" s="1820">
        <v>23</v>
      </c>
      <c r="X54" s="1820">
        <v>71</v>
      </c>
      <c r="Y54" s="1820">
        <v>286990</v>
      </c>
    </row>
    <row r="55" spans="1:25" x14ac:dyDescent="0.2">
      <c r="A55" s="906" t="s">
        <v>671</v>
      </c>
      <c r="B55" s="1820">
        <v>0</v>
      </c>
      <c r="C55" s="1820">
        <v>475</v>
      </c>
      <c r="D55" s="1820">
        <v>1162</v>
      </c>
      <c r="E55" s="1820">
        <v>0</v>
      </c>
      <c r="F55" s="1820">
        <v>0</v>
      </c>
      <c r="G55" s="1820">
        <v>0</v>
      </c>
      <c r="H55" s="1820">
        <v>0</v>
      </c>
      <c r="I55" s="1820">
        <v>0</v>
      </c>
      <c r="J55" s="1820">
        <v>0</v>
      </c>
      <c r="K55" s="1820">
        <v>101</v>
      </c>
      <c r="L55" s="1820">
        <v>0</v>
      </c>
      <c r="M55" s="1820">
        <v>1878</v>
      </c>
      <c r="N55" s="1820">
        <v>696</v>
      </c>
      <c r="O55" s="1820">
        <v>8</v>
      </c>
      <c r="P55" s="1820">
        <v>9</v>
      </c>
      <c r="Q55" s="1820">
        <v>0</v>
      </c>
      <c r="R55" s="1820">
        <v>8</v>
      </c>
      <c r="S55" s="1820">
        <v>0</v>
      </c>
      <c r="T55" s="1820">
        <v>173</v>
      </c>
      <c r="U55" s="1820">
        <v>0</v>
      </c>
      <c r="V55" s="1820">
        <v>0</v>
      </c>
      <c r="W55" s="1820">
        <v>573</v>
      </c>
      <c r="X55" s="1820">
        <v>0</v>
      </c>
      <c r="Y55" s="1820">
        <v>5083</v>
      </c>
    </row>
    <row r="56" spans="1:25" x14ac:dyDescent="0.2">
      <c r="A56" s="906" t="s">
        <v>672</v>
      </c>
      <c r="B56" s="1820">
        <v>0</v>
      </c>
      <c r="C56" s="1820">
        <v>26</v>
      </c>
      <c r="D56" s="1820">
        <v>405</v>
      </c>
      <c r="E56" s="1820">
        <v>0</v>
      </c>
      <c r="F56" s="1820">
        <v>0</v>
      </c>
      <c r="G56" s="1820">
        <v>1</v>
      </c>
      <c r="H56" s="1820">
        <v>0</v>
      </c>
      <c r="I56" s="1820">
        <v>0</v>
      </c>
      <c r="J56" s="1820">
        <v>0</v>
      </c>
      <c r="K56" s="1820">
        <v>661</v>
      </c>
      <c r="L56" s="1820">
        <v>15808</v>
      </c>
      <c r="M56" s="1820">
        <v>2418</v>
      </c>
      <c r="N56" s="1820">
        <v>27949</v>
      </c>
      <c r="O56" s="1820">
        <v>5</v>
      </c>
      <c r="P56" s="1820">
        <v>4572</v>
      </c>
      <c r="Q56" s="1820">
        <v>15</v>
      </c>
      <c r="R56" s="1820">
        <v>581</v>
      </c>
      <c r="S56" s="1820">
        <v>15</v>
      </c>
      <c r="T56" s="1820">
        <v>332</v>
      </c>
      <c r="U56" s="1820">
        <v>221</v>
      </c>
      <c r="V56" s="1820">
        <v>0</v>
      </c>
      <c r="W56" s="1820">
        <v>0</v>
      </c>
      <c r="X56" s="1820">
        <v>23</v>
      </c>
      <c r="Y56" s="1820">
        <v>53032</v>
      </c>
    </row>
    <row r="57" spans="1:25" x14ac:dyDescent="0.2">
      <c r="A57" s="906" t="s">
        <v>703</v>
      </c>
      <c r="B57" s="1820">
        <v>0</v>
      </c>
      <c r="C57" s="1820">
        <v>9</v>
      </c>
      <c r="D57" s="1820">
        <v>0</v>
      </c>
      <c r="E57" s="1820">
        <v>0</v>
      </c>
      <c r="F57" s="1820">
        <v>0</v>
      </c>
      <c r="G57" s="1820">
        <v>0</v>
      </c>
      <c r="H57" s="1820">
        <v>0</v>
      </c>
      <c r="I57" s="1820">
        <v>0</v>
      </c>
      <c r="J57" s="1820">
        <v>2</v>
      </c>
      <c r="K57" s="1820">
        <v>734</v>
      </c>
      <c r="L57" s="1820">
        <v>0</v>
      </c>
      <c r="M57" s="1820">
        <v>2166</v>
      </c>
      <c r="N57" s="1820">
        <v>132</v>
      </c>
      <c r="O57" s="1820">
        <v>0</v>
      </c>
      <c r="P57" s="1820">
        <v>0</v>
      </c>
      <c r="Q57" s="1820">
        <v>0</v>
      </c>
      <c r="R57" s="1820">
        <v>0</v>
      </c>
      <c r="S57" s="1820">
        <v>0</v>
      </c>
      <c r="T57" s="1820">
        <v>81</v>
      </c>
      <c r="U57" s="1820">
        <v>0</v>
      </c>
      <c r="V57" s="1820">
        <v>0</v>
      </c>
      <c r="W57" s="1820">
        <v>0</v>
      </c>
      <c r="X57" s="1820">
        <v>0</v>
      </c>
      <c r="Y57" s="1820">
        <v>3124</v>
      </c>
    </row>
    <row r="58" spans="1:25" x14ac:dyDescent="0.2">
      <c r="A58" s="906" t="s">
        <v>704</v>
      </c>
      <c r="B58" s="1820">
        <v>0</v>
      </c>
      <c r="C58" s="1820">
        <v>113</v>
      </c>
      <c r="D58" s="1820">
        <v>0</v>
      </c>
      <c r="E58" s="1820">
        <v>0</v>
      </c>
      <c r="F58" s="1820">
        <v>0</v>
      </c>
      <c r="G58" s="1820">
        <v>0</v>
      </c>
      <c r="H58" s="1820">
        <v>0</v>
      </c>
      <c r="I58" s="1820">
        <v>0</v>
      </c>
      <c r="J58" s="1820">
        <v>0</v>
      </c>
      <c r="K58" s="1820">
        <v>0</v>
      </c>
      <c r="L58" s="1820">
        <v>0</v>
      </c>
      <c r="M58" s="1820">
        <v>5088</v>
      </c>
      <c r="N58" s="1820">
        <v>0</v>
      </c>
      <c r="O58" s="1820">
        <v>40</v>
      </c>
      <c r="P58" s="1820">
        <v>0</v>
      </c>
      <c r="Q58" s="1820">
        <v>0</v>
      </c>
      <c r="R58" s="1820">
        <v>0</v>
      </c>
      <c r="S58" s="1820">
        <v>0</v>
      </c>
      <c r="T58" s="1820">
        <v>0</v>
      </c>
      <c r="U58" s="1820">
        <v>0</v>
      </c>
      <c r="V58" s="1820">
        <v>0</v>
      </c>
      <c r="W58" s="1820">
        <v>0</v>
      </c>
      <c r="X58" s="1820">
        <v>0</v>
      </c>
      <c r="Y58" s="1820">
        <v>5241</v>
      </c>
    </row>
    <row r="59" spans="1:25" s="994" customFormat="1" x14ac:dyDescent="0.2">
      <c r="A59" s="1208" t="s">
        <v>2192</v>
      </c>
      <c r="B59" s="1819">
        <v>1183</v>
      </c>
      <c r="C59" s="1819">
        <v>2959</v>
      </c>
      <c r="D59" s="1819">
        <v>2783</v>
      </c>
      <c r="E59" s="1819">
        <v>0</v>
      </c>
      <c r="F59" s="1819">
        <v>0</v>
      </c>
      <c r="G59" s="1819">
        <v>3</v>
      </c>
      <c r="H59" s="1819">
        <v>0</v>
      </c>
      <c r="I59" s="1819">
        <v>59</v>
      </c>
      <c r="J59" s="1819">
        <v>182</v>
      </c>
      <c r="K59" s="1819">
        <v>1230</v>
      </c>
      <c r="L59" s="1819">
        <v>106920</v>
      </c>
      <c r="M59" s="1819">
        <v>30841</v>
      </c>
      <c r="N59" s="1819">
        <v>761033</v>
      </c>
      <c r="O59" s="1819">
        <v>7813</v>
      </c>
      <c r="P59" s="1819">
        <v>36883</v>
      </c>
      <c r="Q59" s="1819">
        <v>443</v>
      </c>
      <c r="R59" s="1819">
        <v>7235</v>
      </c>
      <c r="S59" s="1819">
        <v>15</v>
      </c>
      <c r="T59" s="1819">
        <v>5296</v>
      </c>
      <c r="U59" s="1819">
        <v>2112</v>
      </c>
      <c r="V59" s="1819">
        <v>108763</v>
      </c>
      <c r="W59" s="1819">
        <v>3549</v>
      </c>
      <c r="X59" s="1819">
        <v>2407</v>
      </c>
      <c r="Y59" s="1819">
        <v>1081709</v>
      </c>
    </row>
    <row r="60" spans="1:25" s="991" customFormat="1" x14ac:dyDescent="0.2">
      <c r="A60" s="1401" t="s">
        <v>109</v>
      </c>
      <c r="B60" s="1821"/>
      <c r="C60" s="1821"/>
      <c r="D60" s="1821"/>
      <c r="E60" s="1821"/>
      <c r="F60" s="1821"/>
      <c r="G60" s="1821"/>
      <c r="H60" s="1821"/>
      <c r="I60" s="1821"/>
      <c r="J60" s="1821"/>
      <c r="K60" s="1821"/>
      <c r="L60" s="1821"/>
      <c r="M60" s="1821"/>
      <c r="N60" s="1821"/>
      <c r="O60" s="1821"/>
      <c r="P60" s="1821"/>
      <c r="Q60" s="1821"/>
      <c r="R60" s="1821"/>
      <c r="S60" s="1821"/>
      <c r="T60" s="1821"/>
      <c r="U60" s="1821"/>
      <c r="V60" s="1821"/>
      <c r="W60" s="1821"/>
      <c r="X60" s="1821"/>
      <c r="Y60" s="1821"/>
    </row>
    <row r="61" spans="1:25" s="991" customFormat="1" x14ac:dyDescent="0.2">
      <c r="A61" s="1208" t="s">
        <v>2191</v>
      </c>
      <c r="B61" s="1819">
        <v>0</v>
      </c>
      <c r="C61" s="1819">
        <v>3899</v>
      </c>
      <c r="D61" s="1819">
        <v>1957</v>
      </c>
      <c r="E61" s="1819">
        <v>0</v>
      </c>
      <c r="F61" s="1819">
        <v>0</v>
      </c>
      <c r="G61" s="1819">
        <v>0</v>
      </c>
      <c r="H61" s="1819">
        <v>0</v>
      </c>
      <c r="I61" s="1819">
        <v>0</v>
      </c>
      <c r="J61" s="1819">
        <v>2</v>
      </c>
      <c r="K61" s="1819">
        <v>3845</v>
      </c>
      <c r="L61" s="1819">
        <v>6019</v>
      </c>
      <c r="M61" s="1819">
        <v>0</v>
      </c>
      <c r="N61" s="1819">
        <v>14250</v>
      </c>
      <c r="O61" s="1819">
        <v>8436</v>
      </c>
      <c r="P61" s="1819">
        <v>8376</v>
      </c>
      <c r="Q61" s="1819">
        <v>0</v>
      </c>
      <c r="R61" s="1819">
        <v>110</v>
      </c>
      <c r="S61" s="1819">
        <v>3376</v>
      </c>
      <c r="T61" s="1819">
        <v>615</v>
      </c>
      <c r="U61" s="1819">
        <v>0</v>
      </c>
      <c r="V61" s="1819">
        <v>0</v>
      </c>
      <c r="W61" s="1819">
        <v>18872</v>
      </c>
      <c r="X61" s="1819">
        <v>0</v>
      </c>
      <c r="Y61" s="1819">
        <v>69757</v>
      </c>
    </row>
    <row r="62" spans="1:25" s="991" customFormat="1" x14ac:dyDescent="0.2">
      <c r="A62" s="990" t="s">
        <v>885</v>
      </c>
      <c r="B62" s="1819">
        <v>0</v>
      </c>
      <c r="C62" s="1819">
        <v>121</v>
      </c>
      <c r="D62" s="1819">
        <v>1019</v>
      </c>
      <c r="E62" s="1819">
        <v>0</v>
      </c>
      <c r="F62" s="1819">
        <v>38</v>
      </c>
      <c r="G62" s="1819">
        <v>0</v>
      </c>
      <c r="H62" s="1819">
        <v>0</v>
      </c>
      <c r="I62" s="1819">
        <v>0</v>
      </c>
      <c r="J62" s="1819">
        <v>1</v>
      </c>
      <c r="K62" s="1819">
        <v>4783</v>
      </c>
      <c r="L62" s="1819">
        <v>3093</v>
      </c>
      <c r="M62" s="1819">
        <v>0</v>
      </c>
      <c r="N62" s="1819">
        <v>20533</v>
      </c>
      <c r="O62" s="1819">
        <v>404</v>
      </c>
      <c r="P62" s="1819">
        <v>13945</v>
      </c>
      <c r="Q62" s="1819">
        <v>0</v>
      </c>
      <c r="R62" s="1819">
        <v>2789</v>
      </c>
      <c r="S62" s="1819">
        <v>2472</v>
      </c>
      <c r="T62" s="1819">
        <v>361</v>
      </c>
      <c r="U62" s="1819">
        <v>1218</v>
      </c>
      <c r="V62" s="1819">
        <v>0</v>
      </c>
      <c r="W62" s="1819">
        <v>7339</v>
      </c>
      <c r="X62" s="1819">
        <v>1821</v>
      </c>
      <c r="Y62" s="1819">
        <v>59937</v>
      </c>
    </row>
    <row r="63" spans="1:25" x14ac:dyDescent="0.2">
      <c r="A63" s="906" t="s">
        <v>667</v>
      </c>
      <c r="B63" s="1820">
        <v>0</v>
      </c>
      <c r="C63" s="1820">
        <v>47</v>
      </c>
      <c r="D63" s="1820">
        <v>343</v>
      </c>
      <c r="E63" s="1820">
        <v>0</v>
      </c>
      <c r="F63" s="1820">
        <v>38</v>
      </c>
      <c r="G63" s="1820">
        <v>0</v>
      </c>
      <c r="H63" s="1820">
        <v>0</v>
      </c>
      <c r="I63" s="1820">
        <v>0</v>
      </c>
      <c r="J63" s="1820">
        <v>1</v>
      </c>
      <c r="K63" s="1820">
        <v>3481</v>
      </c>
      <c r="L63" s="1820">
        <v>3040</v>
      </c>
      <c r="M63" s="1820">
        <v>0</v>
      </c>
      <c r="N63" s="1820">
        <v>20533</v>
      </c>
      <c r="O63" s="1820">
        <v>208</v>
      </c>
      <c r="P63" s="1820">
        <v>13944</v>
      </c>
      <c r="Q63" s="1820">
        <v>0</v>
      </c>
      <c r="R63" s="1820">
        <v>2789</v>
      </c>
      <c r="S63" s="1820">
        <v>54</v>
      </c>
      <c r="T63" s="1820">
        <v>361</v>
      </c>
      <c r="U63" s="1820">
        <v>1218</v>
      </c>
      <c r="V63" s="1820">
        <v>0</v>
      </c>
      <c r="W63" s="1820">
        <v>7339</v>
      </c>
      <c r="X63" s="1820">
        <v>1821</v>
      </c>
      <c r="Y63" s="1820">
        <v>55217</v>
      </c>
    </row>
    <row r="64" spans="1:25" x14ac:dyDescent="0.2">
      <c r="A64" s="906" t="s">
        <v>668</v>
      </c>
      <c r="B64" s="1820">
        <v>0</v>
      </c>
      <c r="C64" s="1820">
        <v>0</v>
      </c>
      <c r="D64" s="1820">
        <v>614</v>
      </c>
      <c r="E64" s="1820">
        <v>0</v>
      </c>
      <c r="F64" s="1820">
        <v>0</v>
      </c>
      <c r="G64" s="1820">
        <v>0</v>
      </c>
      <c r="H64" s="1820">
        <v>0</v>
      </c>
      <c r="I64" s="1820">
        <v>0</v>
      </c>
      <c r="J64" s="1820">
        <v>0</v>
      </c>
      <c r="K64" s="1820">
        <v>1296</v>
      </c>
      <c r="L64" s="1820">
        <v>53</v>
      </c>
      <c r="M64" s="1820">
        <v>0</v>
      </c>
      <c r="N64" s="1820">
        <v>0</v>
      </c>
      <c r="O64" s="1820">
        <v>179</v>
      </c>
      <c r="P64" s="1820">
        <v>0</v>
      </c>
      <c r="Q64" s="1820">
        <v>0</v>
      </c>
      <c r="R64" s="1820">
        <v>0</v>
      </c>
      <c r="S64" s="1820">
        <v>2418</v>
      </c>
      <c r="T64" s="1820">
        <v>0</v>
      </c>
      <c r="U64" s="1820">
        <v>0</v>
      </c>
      <c r="V64" s="1820">
        <v>0</v>
      </c>
      <c r="W64" s="1820">
        <v>0</v>
      </c>
      <c r="X64" s="1820">
        <v>0</v>
      </c>
      <c r="Y64" s="1820">
        <v>4560</v>
      </c>
    </row>
    <row r="65" spans="1:25" x14ac:dyDescent="0.2">
      <c r="A65" s="906" t="s">
        <v>699</v>
      </c>
      <c r="B65" s="1820">
        <v>0</v>
      </c>
      <c r="C65" s="1820">
        <v>9</v>
      </c>
      <c r="D65" s="1820">
        <v>0</v>
      </c>
      <c r="E65" s="1820">
        <v>0</v>
      </c>
      <c r="F65" s="1820">
        <v>0</v>
      </c>
      <c r="G65" s="1820">
        <v>0</v>
      </c>
      <c r="H65" s="1820">
        <v>0</v>
      </c>
      <c r="I65" s="1820">
        <v>0</v>
      </c>
      <c r="J65" s="1820">
        <v>0</v>
      </c>
      <c r="K65" s="1820">
        <v>2</v>
      </c>
      <c r="L65" s="1820">
        <v>0</v>
      </c>
      <c r="M65" s="1820">
        <v>0</v>
      </c>
      <c r="N65" s="1820">
        <v>0</v>
      </c>
      <c r="O65" s="1820">
        <v>17</v>
      </c>
      <c r="P65" s="1820">
        <v>1</v>
      </c>
      <c r="Q65" s="1820">
        <v>0</v>
      </c>
      <c r="R65" s="1820">
        <v>0</v>
      </c>
      <c r="S65" s="1820">
        <v>0</v>
      </c>
      <c r="T65" s="1820">
        <v>0</v>
      </c>
      <c r="U65" s="1820">
        <v>0</v>
      </c>
      <c r="V65" s="1820">
        <v>0</v>
      </c>
      <c r="W65" s="1820">
        <v>0</v>
      </c>
      <c r="X65" s="1820">
        <v>0</v>
      </c>
      <c r="Y65" s="1820">
        <v>29</v>
      </c>
    </row>
    <row r="66" spans="1:25" x14ac:dyDescent="0.2">
      <c r="A66" s="906" t="s">
        <v>700</v>
      </c>
      <c r="B66" s="1820">
        <v>0</v>
      </c>
      <c r="C66" s="1820">
        <v>65</v>
      </c>
      <c r="D66" s="1820">
        <v>0</v>
      </c>
      <c r="E66" s="1820">
        <v>0</v>
      </c>
      <c r="F66" s="1820">
        <v>0</v>
      </c>
      <c r="G66" s="1820">
        <v>0</v>
      </c>
      <c r="H66" s="1820">
        <v>0</v>
      </c>
      <c r="I66" s="1820">
        <v>0</v>
      </c>
      <c r="J66" s="1820">
        <v>0</v>
      </c>
      <c r="K66" s="1820">
        <v>0</v>
      </c>
      <c r="L66" s="1820">
        <v>0</v>
      </c>
      <c r="M66" s="1820">
        <v>0</v>
      </c>
      <c r="N66" s="1820">
        <v>0</v>
      </c>
      <c r="O66" s="1820">
        <v>0</v>
      </c>
      <c r="P66" s="1820">
        <v>0</v>
      </c>
      <c r="Q66" s="1820">
        <v>0</v>
      </c>
      <c r="R66" s="1820">
        <v>0</v>
      </c>
      <c r="S66" s="1820">
        <v>0</v>
      </c>
      <c r="T66" s="1820">
        <v>0</v>
      </c>
      <c r="U66" s="1820">
        <v>0</v>
      </c>
      <c r="V66" s="1820">
        <v>0</v>
      </c>
      <c r="W66" s="1820">
        <v>0</v>
      </c>
      <c r="X66" s="1820">
        <v>0</v>
      </c>
      <c r="Y66" s="1820">
        <v>65</v>
      </c>
    </row>
    <row r="67" spans="1:25" x14ac:dyDescent="0.2">
      <c r="A67" s="906" t="s">
        <v>701</v>
      </c>
      <c r="B67" s="1820">
        <v>0</v>
      </c>
      <c r="C67" s="1820">
        <v>0</v>
      </c>
      <c r="D67" s="1820">
        <v>62</v>
      </c>
      <c r="E67" s="1820">
        <v>0</v>
      </c>
      <c r="F67" s="1820">
        <v>0</v>
      </c>
      <c r="G67" s="1820">
        <v>0</v>
      </c>
      <c r="H67" s="1820">
        <v>0</v>
      </c>
      <c r="I67" s="1820">
        <v>0</v>
      </c>
      <c r="J67" s="1820">
        <v>0</v>
      </c>
      <c r="K67" s="1820">
        <v>4</v>
      </c>
      <c r="L67" s="1820">
        <v>0</v>
      </c>
      <c r="M67" s="1820">
        <v>0</v>
      </c>
      <c r="N67" s="1820">
        <v>0</v>
      </c>
      <c r="O67" s="1820">
        <v>0</v>
      </c>
      <c r="P67" s="1820">
        <v>0</v>
      </c>
      <c r="Q67" s="1820">
        <v>0</v>
      </c>
      <c r="R67" s="1820">
        <v>0</v>
      </c>
      <c r="S67" s="1820">
        <v>0</v>
      </c>
      <c r="T67" s="1820">
        <v>0</v>
      </c>
      <c r="U67" s="1820">
        <v>0</v>
      </c>
      <c r="V67" s="1820">
        <v>0</v>
      </c>
      <c r="W67" s="1820">
        <v>0</v>
      </c>
      <c r="X67" s="1820">
        <v>0</v>
      </c>
      <c r="Y67" s="1820">
        <v>66</v>
      </c>
    </row>
    <row r="68" spans="1:25" s="994" customFormat="1" ht="13.5" x14ac:dyDescent="0.2">
      <c r="A68" s="993" t="s">
        <v>883</v>
      </c>
      <c r="B68" s="1819">
        <v>0</v>
      </c>
      <c r="C68" s="1819">
        <v>846</v>
      </c>
      <c r="D68" s="1819">
        <v>1281</v>
      </c>
      <c r="E68" s="1819">
        <v>0</v>
      </c>
      <c r="F68" s="1819">
        <v>4</v>
      </c>
      <c r="G68" s="1819">
        <v>0</v>
      </c>
      <c r="H68" s="1819">
        <v>0</v>
      </c>
      <c r="I68" s="1819">
        <v>0</v>
      </c>
      <c r="J68" s="1819">
        <v>2</v>
      </c>
      <c r="K68" s="1819">
        <v>3946</v>
      </c>
      <c r="L68" s="1819">
        <v>2941</v>
      </c>
      <c r="M68" s="1819">
        <v>0</v>
      </c>
      <c r="N68" s="1819">
        <v>15367</v>
      </c>
      <c r="O68" s="1819">
        <v>3906</v>
      </c>
      <c r="P68" s="1819">
        <v>9369</v>
      </c>
      <c r="Q68" s="1819">
        <v>0</v>
      </c>
      <c r="R68" s="1819">
        <v>317</v>
      </c>
      <c r="S68" s="1819">
        <v>3766</v>
      </c>
      <c r="T68" s="1819">
        <v>482</v>
      </c>
      <c r="U68" s="1819">
        <v>126</v>
      </c>
      <c r="V68" s="1819">
        <v>0</v>
      </c>
      <c r="W68" s="1819">
        <v>5450</v>
      </c>
      <c r="X68" s="1819">
        <v>8</v>
      </c>
      <c r="Y68" s="1819">
        <v>47811</v>
      </c>
    </row>
    <row r="69" spans="1:25" x14ac:dyDescent="0.2">
      <c r="A69" s="906" t="s">
        <v>669</v>
      </c>
      <c r="B69" s="1820">
        <v>0</v>
      </c>
      <c r="C69" s="1820">
        <v>5</v>
      </c>
      <c r="D69" s="1820">
        <v>1</v>
      </c>
      <c r="E69" s="1820">
        <v>0</v>
      </c>
      <c r="F69" s="1820">
        <v>0</v>
      </c>
      <c r="G69" s="1820">
        <v>0</v>
      </c>
      <c r="H69" s="1820">
        <v>0</v>
      </c>
      <c r="I69" s="1820">
        <v>0</v>
      </c>
      <c r="J69" s="1820">
        <v>0</v>
      </c>
      <c r="K69" s="1820">
        <v>0</v>
      </c>
      <c r="L69" s="1820">
        <v>0</v>
      </c>
      <c r="M69" s="1820">
        <v>0</v>
      </c>
      <c r="N69" s="1820">
        <v>1</v>
      </c>
      <c r="O69" s="1820">
        <v>0</v>
      </c>
      <c r="P69" s="1820">
        <v>12</v>
      </c>
      <c r="Q69" s="1820">
        <v>0</v>
      </c>
      <c r="R69" s="1820">
        <v>0</v>
      </c>
      <c r="S69" s="1820">
        <v>4</v>
      </c>
      <c r="T69" s="1820">
        <v>0</v>
      </c>
      <c r="U69" s="1820">
        <v>1</v>
      </c>
      <c r="V69" s="1820">
        <v>0</v>
      </c>
      <c r="W69" s="1820">
        <v>18</v>
      </c>
      <c r="X69" s="1820">
        <v>0</v>
      </c>
      <c r="Y69" s="1820">
        <v>42</v>
      </c>
    </row>
    <row r="70" spans="1:25" x14ac:dyDescent="0.2">
      <c r="A70" s="906" t="s">
        <v>702</v>
      </c>
      <c r="B70" s="1820">
        <v>0</v>
      </c>
      <c r="C70" s="1820">
        <v>0</v>
      </c>
      <c r="D70" s="1820">
        <v>0</v>
      </c>
      <c r="E70" s="1820">
        <v>0</v>
      </c>
      <c r="F70" s="1820">
        <v>0</v>
      </c>
      <c r="G70" s="1820">
        <v>0</v>
      </c>
      <c r="H70" s="1820">
        <v>0</v>
      </c>
      <c r="I70" s="1820">
        <v>0</v>
      </c>
      <c r="J70" s="1820">
        <v>0</v>
      </c>
      <c r="K70" s="1820">
        <v>0</v>
      </c>
      <c r="L70" s="1820">
        <v>0</v>
      </c>
      <c r="M70" s="1820">
        <v>0</v>
      </c>
      <c r="N70" s="1820">
        <v>0</v>
      </c>
      <c r="O70" s="1820">
        <v>0</v>
      </c>
      <c r="P70" s="1820">
        <v>0</v>
      </c>
      <c r="Q70" s="1820">
        <v>0</v>
      </c>
      <c r="R70" s="1820">
        <v>0</v>
      </c>
      <c r="S70" s="1820">
        <v>0</v>
      </c>
      <c r="T70" s="1820">
        <v>0</v>
      </c>
      <c r="U70" s="1820">
        <v>0</v>
      </c>
      <c r="V70" s="1820">
        <v>0</v>
      </c>
      <c r="W70" s="1820">
        <v>21</v>
      </c>
      <c r="X70" s="1820">
        <v>0</v>
      </c>
      <c r="Y70" s="1820">
        <v>21</v>
      </c>
    </row>
    <row r="71" spans="1:25" x14ac:dyDescent="0.2">
      <c r="A71" s="906" t="s">
        <v>670</v>
      </c>
      <c r="B71" s="1820">
        <v>0</v>
      </c>
      <c r="C71" s="1820">
        <v>70</v>
      </c>
      <c r="D71" s="1820">
        <v>517</v>
      </c>
      <c r="E71" s="1820">
        <v>0</v>
      </c>
      <c r="F71" s="1820">
        <v>0</v>
      </c>
      <c r="G71" s="1820">
        <v>0</v>
      </c>
      <c r="H71" s="1820">
        <v>0</v>
      </c>
      <c r="I71" s="1820">
        <v>0</v>
      </c>
      <c r="J71" s="1820">
        <v>2</v>
      </c>
      <c r="K71" s="1820">
        <v>0</v>
      </c>
      <c r="L71" s="1820">
        <v>0</v>
      </c>
      <c r="M71" s="1820">
        <v>0</v>
      </c>
      <c r="N71" s="1820">
        <v>12423</v>
      </c>
      <c r="O71" s="1820">
        <v>3900</v>
      </c>
      <c r="P71" s="1820">
        <v>7612</v>
      </c>
      <c r="Q71" s="1820">
        <v>0</v>
      </c>
      <c r="R71" s="1820">
        <v>107</v>
      </c>
      <c r="S71" s="1820">
        <v>2829</v>
      </c>
      <c r="T71" s="1820">
        <v>434</v>
      </c>
      <c r="U71" s="1820">
        <v>0</v>
      </c>
      <c r="V71" s="1820">
        <v>0</v>
      </c>
      <c r="W71" s="1820">
        <v>10</v>
      </c>
      <c r="X71" s="1820">
        <v>0</v>
      </c>
      <c r="Y71" s="1820">
        <v>27904</v>
      </c>
    </row>
    <row r="72" spans="1:25" x14ac:dyDescent="0.2">
      <c r="A72" s="906" t="s">
        <v>671</v>
      </c>
      <c r="B72" s="1820">
        <v>0</v>
      </c>
      <c r="C72" s="1820">
        <v>645</v>
      </c>
      <c r="D72" s="1820">
        <v>596</v>
      </c>
      <c r="E72" s="1820">
        <v>0</v>
      </c>
      <c r="F72" s="1820">
        <v>0</v>
      </c>
      <c r="G72" s="1820">
        <v>0</v>
      </c>
      <c r="H72" s="1820">
        <v>0</v>
      </c>
      <c r="I72" s="1820">
        <v>0</v>
      </c>
      <c r="J72" s="1820">
        <v>0</v>
      </c>
      <c r="K72" s="1820">
        <v>66</v>
      </c>
      <c r="L72" s="1820">
        <v>0</v>
      </c>
      <c r="M72" s="1820">
        <v>0</v>
      </c>
      <c r="N72" s="1820">
        <v>0</v>
      </c>
      <c r="O72" s="1820">
        <v>1</v>
      </c>
      <c r="P72" s="1820">
        <v>0</v>
      </c>
      <c r="Q72" s="1820">
        <v>0</v>
      </c>
      <c r="R72" s="1820">
        <v>0</v>
      </c>
      <c r="S72" s="1820">
        <v>0</v>
      </c>
      <c r="T72" s="1820">
        <v>0</v>
      </c>
      <c r="U72" s="1820">
        <v>0</v>
      </c>
      <c r="V72" s="1820">
        <v>0</v>
      </c>
      <c r="W72" s="1820">
        <v>236</v>
      </c>
      <c r="X72" s="1820">
        <v>0</v>
      </c>
      <c r="Y72" s="1820">
        <v>1544</v>
      </c>
    </row>
    <row r="73" spans="1:25" x14ac:dyDescent="0.2">
      <c r="A73" s="906" t="s">
        <v>672</v>
      </c>
      <c r="B73" s="1820">
        <v>0</v>
      </c>
      <c r="C73" s="1820">
        <v>0</v>
      </c>
      <c r="D73" s="1820">
        <v>163</v>
      </c>
      <c r="E73" s="1820">
        <v>0</v>
      </c>
      <c r="F73" s="1820">
        <v>4</v>
      </c>
      <c r="G73" s="1820">
        <v>0</v>
      </c>
      <c r="H73" s="1820">
        <v>0</v>
      </c>
      <c r="I73" s="1820">
        <v>0</v>
      </c>
      <c r="J73" s="1820">
        <v>0</v>
      </c>
      <c r="K73" s="1820">
        <v>3848</v>
      </c>
      <c r="L73" s="1820">
        <v>2941</v>
      </c>
      <c r="M73" s="1820">
        <v>0</v>
      </c>
      <c r="N73" s="1820">
        <v>2943</v>
      </c>
      <c r="O73" s="1820">
        <v>5</v>
      </c>
      <c r="P73" s="1820">
        <v>1745</v>
      </c>
      <c r="Q73" s="1820">
        <v>0</v>
      </c>
      <c r="R73" s="1820">
        <v>210</v>
      </c>
      <c r="S73" s="1820">
        <v>933</v>
      </c>
      <c r="T73" s="1820">
        <v>42</v>
      </c>
      <c r="U73" s="1820">
        <v>125</v>
      </c>
      <c r="V73" s="1820">
        <v>0</v>
      </c>
      <c r="W73" s="1820">
        <v>5165</v>
      </c>
      <c r="X73" s="1820">
        <v>8</v>
      </c>
      <c r="Y73" s="1820">
        <v>18132</v>
      </c>
    </row>
    <row r="74" spans="1:25" x14ac:dyDescent="0.2">
      <c r="A74" s="906" t="s">
        <v>703</v>
      </c>
      <c r="B74" s="1820">
        <v>0</v>
      </c>
      <c r="C74" s="1820">
        <v>10</v>
      </c>
      <c r="D74" s="1820">
        <v>3</v>
      </c>
      <c r="E74" s="1820">
        <v>0</v>
      </c>
      <c r="F74" s="1820">
        <v>0</v>
      </c>
      <c r="G74" s="1820">
        <v>0</v>
      </c>
      <c r="H74" s="1820">
        <v>0</v>
      </c>
      <c r="I74" s="1820">
        <v>0</v>
      </c>
      <c r="J74" s="1820">
        <v>0</v>
      </c>
      <c r="K74" s="1820">
        <v>32</v>
      </c>
      <c r="L74" s="1820">
        <v>0</v>
      </c>
      <c r="M74" s="1820">
        <v>0</v>
      </c>
      <c r="N74" s="1820">
        <v>0</v>
      </c>
      <c r="O74" s="1820">
        <v>0</v>
      </c>
      <c r="P74" s="1820">
        <v>0</v>
      </c>
      <c r="Q74" s="1820">
        <v>0</v>
      </c>
      <c r="R74" s="1820">
        <v>0</v>
      </c>
      <c r="S74" s="1820">
        <v>0</v>
      </c>
      <c r="T74" s="1820">
        <v>6</v>
      </c>
      <c r="U74" s="1820">
        <v>0</v>
      </c>
      <c r="V74" s="1820">
        <v>0</v>
      </c>
      <c r="W74" s="1820">
        <v>0</v>
      </c>
      <c r="X74" s="1820">
        <v>0</v>
      </c>
      <c r="Y74" s="1820">
        <v>51</v>
      </c>
    </row>
    <row r="75" spans="1:25" x14ac:dyDescent="0.2">
      <c r="A75" s="906" t="s">
        <v>704</v>
      </c>
      <c r="B75" s="1820">
        <v>0</v>
      </c>
      <c r="C75" s="1820">
        <v>116</v>
      </c>
      <c r="D75" s="1820">
        <v>1</v>
      </c>
      <c r="E75" s="1820">
        <v>0</v>
      </c>
      <c r="F75" s="1820">
        <v>0</v>
      </c>
      <c r="G75" s="1820">
        <v>0</v>
      </c>
      <c r="H75" s="1820">
        <v>0</v>
      </c>
      <c r="I75" s="1820">
        <v>0</v>
      </c>
      <c r="J75" s="1820">
        <v>0</v>
      </c>
      <c r="K75" s="1820">
        <v>0</v>
      </c>
      <c r="L75" s="1820">
        <v>0</v>
      </c>
      <c r="M75" s="1820">
        <v>0</v>
      </c>
      <c r="N75" s="1820">
        <v>0</v>
      </c>
      <c r="O75" s="1820">
        <v>0</v>
      </c>
      <c r="P75" s="1820">
        <v>0</v>
      </c>
      <c r="Q75" s="1820">
        <v>0</v>
      </c>
      <c r="R75" s="1820">
        <v>0</v>
      </c>
      <c r="S75" s="1820">
        <v>0</v>
      </c>
      <c r="T75" s="1820">
        <v>0</v>
      </c>
      <c r="U75" s="1820">
        <v>0</v>
      </c>
      <c r="V75" s="1820">
        <v>0</v>
      </c>
      <c r="W75" s="1820">
        <v>0</v>
      </c>
      <c r="X75" s="1820">
        <v>0</v>
      </c>
      <c r="Y75" s="1820">
        <v>117</v>
      </c>
    </row>
    <row r="76" spans="1:25" s="994" customFormat="1" x14ac:dyDescent="0.2">
      <c r="A76" s="1208" t="s">
        <v>2192</v>
      </c>
      <c r="B76" s="1819">
        <v>0</v>
      </c>
      <c r="C76" s="1819">
        <v>3290</v>
      </c>
      <c r="D76" s="1819">
        <v>1634</v>
      </c>
      <c r="E76" s="1819">
        <v>0</v>
      </c>
      <c r="F76" s="1819">
        <v>34</v>
      </c>
      <c r="G76" s="1819">
        <v>0</v>
      </c>
      <c r="H76" s="1819">
        <v>0</v>
      </c>
      <c r="I76" s="1819">
        <v>0</v>
      </c>
      <c r="J76" s="1819">
        <v>1</v>
      </c>
      <c r="K76" s="1819">
        <v>4678</v>
      </c>
      <c r="L76" s="1819">
        <v>6171</v>
      </c>
      <c r="M76" s="1819">
        <v>0</v>
      </c>
      <c r="N76" s="1819">
        <v>19416</v>
      </c>
      <c r="O76" s="1819">
        <v>4934</v>
      </c>
      <c r="P76" s="1819">
        <v>12952</v>
      </c>
      <c r="Q76" s="1819">
        <v>0</v>
      </c>
      <c r="R76" s="1819">
        <v>2582</v>
      </c>
      <c r="S76" s="1819">
        <v>2082</v>
      </c>
      <c r="T76" s="1819">
        <v>494</v>
      </c>
      <c r="U76" s="1819">
        <v>1092</v>
      </c>
      <c r="V76" s="1819">
        <v>0</v>
      </c>
      <c r="W76" s="1819">
        <v>20761</v>
      </c>
      <c r="X76" s="1819">
        <v>1813</v>
      </c>
      <c r="Y76" s="1819">
        <v>81934</v>
      </c>
    </row>
    <row r="77" spans="1:25" s="991" customFormat="1" x14ac:dyDescent="0.2">
      <c r="A77" s="1401" t="s">
        <v>110</v>
      </c>
      <c r="B77" s="1821"/>
      <c r="C77" s="1821"/>
      <c r="D77" s="1821"/>
      <c r="E77" s="1821"/>
      <c r="F77" s="1821"/>
      <c r="G77" s="1821"/>
      <c r="H77" s="1821"/>
      <c r="I77" s="1821"/>
      <c r="J77" s="1821"/>
      <c r="K77" s="1821"/>
      <c r="L77" s="1821"/>
      <c r="M77" s="1821"/>
      <c r="N77" s="1821"/>
      <c r="O77" s="1821"/>
      <c r="P77" s="1821"/>
      <c r="Q77" s="1821"/>
      <c r="R77" s="1821"/>
      <c r="S77" s="1821"/>
      <c r="T77" s="1821"/>
      <c r="U77" s="1821"/>
      <c r="V77" s="1821"/>
      <c r="W77" s="1821"/>
      <c r="X77" s="1821"/>
      <c r="Y77" s="1821"/>
    </row>
    <row r="78" spans="1:25" s="991" customFormat="1" x14ac:dyDescent="0.2">
      <c r="A78" s="1208" t="s">
        <v>2191</v>
      </c>
      <c r="B78" s="1819">
        <v>0</v>
      </c>
      <c r="C78" s="1819">
        <v>0</v>
      </c>
      <c r="D78" s="1819">
        <v>1400</v>
      </c>
      <c r="E78" s="1819">
        <v>0</v>
      </c>
      <c r="F78" s="1819">
        <v>0</v>
      </c>
      <c r="G78" s="1819">
        <v>4</v>
      </c>
      <c r="H78" s="1819">
        <v>0</v>
      </c>
      <c r="I78" s="1819">
        <v>0</v>
      </c>
      <c r="J78" s="1819">
        <v>2</v>
      </c>
      <c r="K78" s="1819">
        <v>0</v>
      </c>
      <c r="L78" s="1819">
        <v>0</v>
      </c>
      <c r="M78" s="1819">
        <v>0</v>
      </c>
      <c r="N78" s="1819">
        <v>3208</v>
      </c>
      <c r="O78" s="1819">
        <v>2299</v>
      </c>
      <c r="P78" s="1819">
        <v>0</v>
      </c>
      <c r="Q78" s="1819">
        <v>0</v>
      </c>
      <c r="R78" s="1819">
        <v>0</v>
      </c>
      <c r="S78" s="1819">
        <v>0</v>
      </c>
      <c r="T78" s="1819">
        <v>0</v>
      </c>
      <c r="U78" s="1819">
        <v>0</v>
      </c>
      <c r="V78" s="1819">
        <v>0</v>
      </c>
      <c r="W78" s="1819">
        <v>0</v>
      </c>
      <c r="X78" s="1819">
        <v>0</v>
      </c>
      <c r="Y78" s="1819">
        <v>6913</v>
      </c>
    </row>
    <row r="79" spans="1:25" s="991" customFormat="1" x14ac:dyDescent="0.2">
      <c r="A79" s="990" t="s">
        <v>885</v>
      </c>
      <c r="B79" s="1819">
        <v>0</v>
      </c>
      <c r="C79" s="1819">
        <v>0</v>
      </c>
      <c r="D79" s="1819">
        <v>555</v>
      </c>
      <c r="E79" s="1819">
        <v>0</v>
      </c>
      <c r="F79" s="1819">
        <v>0</v>
      </c>
      <c r="G79" s="1819">
        <v>3</v>
      </c>
      <c r="H79" s="1819">
        <v>0</v>
      </c>
      <c r="I79" s="1819">
        <v>0</v>
      </c>
      <c r="J79" s="1819">
        <v>1</v>
      </c>
      <c r="K79" s="1819">
        <v>0</v>
      </c>
      <c r="L79" s="1819">
        <v>0</v>
      </c>
      <c r="M79" s="1819">
        <v>0</v>
      </c>
      <c r="N79" s="1819">
        <v>11902</v>
      </c>
      <c r="O79" s="1819">
        <v>2</v>
      </c>
      <c r="P79" s="1819">
        <v>0</v>
      </c>
      <c r="Q79" s="1819">
        <v>0</v>
      </c>
      <c r="R79" s="1819">
        <v>0</v>
      </c>
      <c r="S79" s="1819">
        <v>0</v>
      </c>
      <c r="T79" s="1819">
        <v>0</v>
      </c>
      <c r="U79" s="1819">
        <v>94</v>
      </c>
      <c r="V79" s="1819">
        <v>0</v>
      </c>
      <c r="W79" s="1819">
        <v>0</v>
      </c>
      <c r="X79" s="1819">
        <v>0</v>
      </c>
      <c r="Y79" s="1819">
        <v>12557</v>
      </c>
    </row>
    <row r="80" spans="1:25" x14ac:dyDescent="0.2">
      <c r="A80" s="906" t="s">
        <v>667</v>
      </c>
      <c r="B80" s="1820">
        <v>0</v>
      </c>
      <c r="C80" s="1820">
        <v>0</v>
      </c>
      <c r="D80" s="1820">
        <v>348</v>
      </c>
      <c r="E80" s="1820">
        <v>0</v>
      </c>
      <c r="F80" s="1820">
        <v>0</v>
      </c>
      <c r="G80" s="1820">
        <v>0</v>
      </c>
      <c r="H80" s="1820">
        <v>0</v>
      </c>
      <c r="I80" s="1820">
        <v>0</v>
      </c>
      <c r="J80" s="1820">
        <v>0</v>
      </c>
      <c r="K80" s="1820">
        <v>0</v>
      </c>
      <c r="L80" s="1820">
        <v>0</v>
      </c>
      <c r="M80" s="1820">
        <v>0</v>
      </c>
      <c r="N80" s="1820">
        <v>11902</v>
      </c>
      <c r="O80" s="1820">
        <v>0</v>
      </c>
      <c r="P80" s="1820">
        <v>0</v>
      </c>
      <c r="Q80" s="1820">
        <v>0</v>
      </c>
      <c r="R80" s="1820">
        <v>0</v>
      </c>
      <c r="S80" s="1820">
        <v>0</v>
      </c>
      <c r="T80" s="1820">
        <v>0</v>
      </c>
      <c r="U80" s="1820">
        <v>94</v>
      </c>
      <c r="V80" s="1820">
        <v>0</v>
      </c>
      <c r="W80" s="1820">
        <v>0</v>
      </c>
      <c r="X80" s="1820">
        <v>0</v>
      </c>
      <c r="Y80" s="1820">
        <v>12344</v>
      </c>
    </row>
    <row r="81" spans="1:25" x14ac:dyDescent="0.2">
      <c r="A81" s="906" t="s">
        <v>668</v>
      </c>
      <c r="B81" s="1820">
        <v>0</v>
      </c>
      <c r="C81" s="1820">
        <v>0</v>
      </c>
      <c r="D81" s="1820">
        <v>204</v>
      </c>
      <c r="E81" s="1820">
        <v>0</v>
      </c>
      <c r="F81" s="1820">
        <v>0</v>
      </c>
      <c r="G81" s="1820">
        <v>0</v>
      </c>
      <c r="H81" s="1820">
        <v>0</v>
      </c>
      <c r="I81" s="1820">
        <v>0</v>
      </c>
      <c r="J81" s="1820">
        <v>0</v>
      </c>
      <c r="K81" s="1820">
        <v>0</v>
      </c>
      <c r="L81" s="1820">
        <v>0</v>
      </c>
      <c r="M81" s="1820">
        <v>0</v>
      </c>
      <c r="N81" s="1820">
        <v>0</v>
      </c>
      <c r="O81" s="1820">
        <v>2</v>
      </c>
      <c r="P81" s="1820">
        <v>0</v>
      </c>
      <c r="Q81" s="1820">
        <v>0</v>
      </c>
      <c r="R81" s="1820">
        <v>0</v>
      </c>
      <c r="S81" s="1820">
        <v>0</v>
      </c>
      <c r="T81" s="1820">
        <v>0</v>
      </c>
      <c r="U81" s="1820">
        <v>0</v>
      </c>
      <c r="V81" s="1820">
        <v>0</v>
      </c>
      <c r="W81" s="1820">
        <v>0</v>
      </c>
      <c r="X81" s="1820">
        <v>0</v>
      </c>
      <c r="Y81" s="1820">
        <v>206</v>
      </c>
    </row>
    <row r="82" spans="1:25" x14ac:dyDescent="0.2">
      <c r="A82" s="906" t="s">
        <v>699</v>
      </c>
      <c r="B82" s="1820">
        <v>0</v>
      </c>
      <c r="C82" s="1820">
        <v>0</v>
      </c>
      <c r="D82" s="1820">
        <v>0</v>
      </c>
      <c r="E82" s="1820">
        <v>0</v>
      </c>
      <c r="F82" s="1820">
        <v>0</v>
      </c>
      <c r="G82" s="1820">
        <v>0</v>
      </c>
      <c r="H82" s="1820">
        <v>0</v>
      </c>
      <c r="I82" s="1820">
        <v>0</v>
      </c>
      <c r="J82" s="1820">
        <v>0</v>
      </c>
      <c r="K82" s="1820">
        <v>0</v>
      </c>
      <c r="L82" s="1820">
        <v>0</v>
      </c>
      <c r="M82" s="1820">
        <v>0</v>
      </c>
      <c r="N82" s="1820">
        <v>0</v>
      </c>
      <c r="O82" s="1820">
        <v>0</v>
      </c>
      <c r="P82" s="1820">
        <v>0</v>
      </c>
      <c r="Q82" s="1820">
        <v>0</v>
      </c>
      <c r="R82" s="1820">
        <v>0</v>
      </c>
      <c r="S82" s="1820">
        <v>0</v>
      </c>
      <c r="T82" s="1820">
        <v>0</v>
      </c>
      <c r="U82" s="1820">
        <v>0</v>
      </c>
      <c r="V82" s="1820">
        <v>0</v>
      </c>
      <c r="W82" s="1820">
        <v>0</v>
      </c>
      <c r="X82" s="1820">
        <v>0</v>
      </c>
      <c r="Y82" s="1820">
        <v>0</v>
      </c>
    </row>
    <row r="83" spans="1:25" x14ac:dyDescent="0.2">
      <c r="A83" s="906" t="s">
        <v>700</v>
      </c>
      <c r="B83" s="1820">
        <v>0</v>
      </c>
      <c r="C83" s="1820">
        <v>0</v>
      </c>
      <c r="D83" s="1820">
        <v>0</v>
      </c>
      <c r="E83" s="1820">
        <v>0</v>
      </c>
      <c r="F83" s="1820">
        <v>0</v>
      </c>
      <c r="G83" s="1820">
        <v>0</v>
      </c>
      <c r="H83" s="1820">
        <v>0</v>
      </c>
      <c r="I83" s="1820">
        <v>0</v>
      </c>
      <c r="J83" s="1820">
        <v>0</v>
      </c>
      <c r="K83" s="1820">
        <v>0</v>
      </c>
      <c r="L83" s="1820">
        <v>0</v>
      </c>
      <c r="M83" s="1820">
        <v>0</v>
      </c>
      <c r="N83" s="1820">
        <v>0</v>
      </c>
      <c r="O83" s="1820">
        <v>0</v>
      </c>
      <c r="P83" s="1820">
        <v>0</v>
      </c>
      <c r="Q83" s="1820">
        <v>0</v>
      </c>
      <c r="R83" s="1820">
        <v>0</v>
      </c>
      <c r="S83" s="1820">
        <v>0</v>
      </c>
      <c r="T83" s="1820">
        <v>0</v>
      </c>
      <c r="U83" s="1820">
        <v>0</v>
      </c>
      <c r="V83" s="1820">
        <v>0</v>
      </c>
      <c r="W83" s="1820">
        <v>0</v>
      </c>
      <c r="X83" s="1820">
        <v>0</v>
      </c>
      <c r="Y83" s="1820">
        <v>0</v>
      </c>
    </row>
    <row r="84" spans="1:25" x14ac:dyDescent="0.2">
      <c r="A84" s="906" t="s">
        <v>701</v>
      </c>
      <c r="B84" s="1820">
        <v>0</v>
      </c>
      <c r="C84" s="1820">
        <v>0</v>
      </c>
      <c r="D84" s="1820">
        <v>3</v>
      </c>
      <c r="E84" s="1820">
        <v>0</v>
      </c>
      <c r="F84" s="1820">
        <v>0</v>
      </c>
      <c r="G84" s="1820">
        <v>3</v>
      </c>
      <c r="H84" s="1820">
        <v>0</v>
      </c>
      <c r="I84" s="1820">
        <v>0</v>
      </c>
      <c r="J84" s="1820">
        <v>1</v>
      </c>
      <c r="K84" s="1820">
        <v>0</v>
      </c>
      <c r="L84" s="1820">
        <v>0</v>
      </c>
      <c r="M84" s="1820">
        <v>0</v>
      </c>
      <c r="N84" s="1820">
        <v>0</v>
      </c>
      <c r="O84" s="1820">
        <v>0</v>
      </c>
      <c r="P84" s="1820">
        <v>0</v>
      </c>
      <c r="Q84" s="1820">
        <v>0</v>
      </c>
      <c r="R84" s="1820">
        <v>0</v>
      </c>
      <c r="S84" s="1820">
        <v>0</v>
      </c>
      <c r="T84" s="1820">
        <v>0</v>
      </c>
      <c r="U84" s="1820">
        <v>0</v>
      </c>
      <c r="V84" s="1820">
        <v>0</v>
      </c>
      <c r="W84" s="1820">
        <v>0</v>
      </c>
      <c r="X84" s="1820">
        <v>0</v>
      </c>
      <c r="Y84" s="1820">
        <v>7</v>
      </c>
    </row>
    <row r="85" spans="1:25" s="994" customFormat="1" ht="13.5" x14ac:dyDescent="0.2">
      <c r="A85" s="993" t="s">
        <v>883</v>
      </c>
      <c r="B85" s="1819">
        <v>0</v>
      </c>
      <c r="C85" s="1819">
        <v>0</v>
      </c>
      <c r="D85" s="1819">
        <v>1193</v>
      </c>
      <c r="E85" s="1819">
        <v>0</v>
      </c>
      <c r="F85" s="1819">
        <v>0</v>
      </c>
      <c r="G85" s="1819">
        <v>1</v>
      </c>
      <c r="H85" s="1819">
        <v>0</v>
      </c>
      <c r="I85" s="1819">
        <v>0</v>
      </c>
      <c r="J85" s="1819">
        <v>1</v>
      </c>
      <c r="K85" s="1819">
        <v>0</v>
      </c>
      <c r="L85" s="1819">
        <v>0</v>
      </c>
      <c r="M85" s="1819">
        <v>0</v>
      </c>
      <c r="N85" s="1819">
        <v>4757</v>
      </c>
      <c r="O85" s="1819">
        <v>1812</v>
      </c>
      <c r="P85" s="1819">
        <v>0</v>
      </c>
      <c r="Q85" s="1819">
        <v>0</v>
      </c>
      <c r="R85" s="1819">
        <v>0</v>
      </c>
      <c r="S85" s="1819">
        <v>0</v>
      </c>
      <c r="T85" s="1819">
        <v>0</v>
      </c>
      <c r="U85" s="1819">
        <v>12</v>
      </c>
      <c r="V85" s="1819">
        <v>0</v>
      </c>
      <c r="W85" s="1819">
        <v>0</v>
      </c>
      <c r="X85" s="1819">
        <v>0</v>
      </c>
      <c r="Y85" s="1819">
        <v>7776</v>
      </c>
    </row>
    <row r="86" spans="1:25" x14ac:dyDescent="0.2">
      <c r="A86" s="906" t="s">
        <v>669</v>
      </c>
      <c r="B86" s="1820">
        <v>0</v>
      </c>
      <c r="C86" s="1820">
        <v>0</v>
      </c>
      <c r="D86" s="1820">
        <v>1</v>
      </c>
      <c r="E86" s="1820">
        <v>0</v>
      </c>
      <c r="F86" s="1820">
        <v>0</v>
      </c>
      <c r="G86" s="1820">
        <v>0</v>
      </c>
      <c r="H86" s="1820">
        <v>0</v>
      </c>
      <c r="I86" s="1820">
        <v>0</v>
      </c>
      <c r="J86" s="1820">
        <v>0</v>
      </c>
      <c r="K86" s="1820">
        <v>0</v>
      </c>
      <c r="L86" s="1820">
        <v>0</v>
      </c>
      <c r="M86" s="1820">
        <v>0</v>
      </c>
      <c r="N86" s="1820">
        <v>0</v>
      </c>
      <c r="O86" s="1820">
        <v>0</v>
      </c>
      <c r="P86" s="1820">
        <v>0</v>
      </c>
      <c r="Q86" s="1820">
        <v>0</v>
      </c>
      <c r="R86" s="1820">
        <v>0</v>
      </c>
      <c r="S86" s="1820">
        <v>0</v>
      </c>
      <c r="T86" s="1820">
        <v>0</v>
      </c>
      <c r="U86" s="1820">
        <v>0</v>
      </c>
      <c r="V86" s="1820">
        <v>0</v>
      </c>
      <c r="W86" s="1820">
        <v>0</v>
      </c>
      <c r="X86" s="1820">
        <v>0</v>
      </c>
      <c r="Y86" s="1820">
        <v>1</v>
      </c>
    </row>
    <row r="87" spans="1:25" x14ac:dyDescent="0.2">
      <c r="A87" s="906" t="s">
        <v>702</v>
      </c>
      <c r="B87" s="1820">
        <v>0</v>
      </c>
      <c r="C87" s="1820">
        <v>0</v>
      </c>
      <c r="D87" s="1820">
        <v>0</v>
      </c>
      <c r="E87" s="1820">
        <v>0</v>
      </c>
      <c r="F87" s="1820">
        <v>0</v>
      </c>
      <c r="G87" s="1820">
        <v>0</v>
      </c>
      <c r="H87" s="1820">
        <v>0</v>
      </c>
      <c r="I87" s="1820">
        <v>0</v>
      </c>
      <c r="J87" s="1820">
        <v>0</v>
      </c>
      <c r="K87" s="1820">
        <v>0</v>
      </c>
      <c r="L87" s="1820">
        <v>0</v>
      </c>
      <c r="M87" s="1820">
        <v>0</v>
      </c>
      <c r="N87" s="1820">
        <v>0</v>
      </c>
      <c r="O87" s="1820">
        <v>0</v>
      </c>
      <c r="P87" s="1820">
        <v>0</v>
      </c>
      <c r="Q87" s="1820">
        <v>0</v>
      </c>
      <c r="R87" s="1820">
        <v>0</v>
      </c>
      <c r="S87" s="1820">
        <v>0</v>
      </c>
      <c r="T87" s="1820">
        <v>0</v>
      </c>
      <c r="U87" s="1820">
        <v>0</v>
      </c>
      <c r="V87" s="1820">
        <v>0</v>
      </c>
      <c r="W87" s="1820">
        <v>0</v>
      </c>
      <c r="X87" s="1820">
        <v>0</v>
      </c>
      <c r="Y87" s="1820">
        <v>0</v>
      </c>
    </row>
    <row r="88" spans="1:25" x14ac:dyDescent="0.2">
      <c r="A88" s="906" t="s">
        <v>670</v>
      </c>
      <c r="B88" s="1820">
        <v>0</v>
      </c>
      <c r="C88" s="1820">
        <v>0</v>
      </c>
      <c r="D88" s="1820">
        <v>503</v>
      </c>
      <c r="E88" s="1820">
        <v>0</v>
      </c>
      <c r="F88" s="1820">
        <v>0</v>
      </c>
      <c r="G88" s="1820">
        <v>0</v>
      </c>
      <c r="H88" s="1820">
        <v>0</v>
      </c>
      <c r="I88" s="1820">
        <v>0</v>
      </c>
      <c r="J88" s="1820">
        <v>1</v>
      </c>
      <c r="K88" s="1820">
        <v>0</v>
      </c>
      <c r="L88" s="1820">
        <v>0</v>
      </c>
      <c r="M88" s="1820">
        <v>0</v>
      </c>
      <c r="N88" s="1820">
        <v>3208</v>
      </c>
      <c r="O88" s="1820">
        <v>1812</v>
      </c>
      <c r="P88" s="1820">
        <v>0</v>
      </c>
      <c r="Q88" s="1820">
        <v>0</v>
      </c>
      <c r="R88" s="1820">
        <v>0</v>
      </c>
      <c r="S88" s="1820">
        <v>0</v>
      </c>
      <c r="T88" s="1820">
        <v>0</v>
      </c>
      <c r="U88" s="1820">
        <v>0</v>
      </c>
      <c r="V88" s="1820">
        <v>0</v>
      </c>
      <c r="W88" s="1820">
        <v>0</v>
      </c>
      <c r="X88" s="1820">
        <v>0</v>
      </c>
      <c r="Y88" s="1820">
        <v>5524</v>
      </c>
    </row>
    <row r="89" spans="1:25" x14ac:dyDescent="0.2">
      <c r="A89" s="906" t="s">
        <v>671</v>
      </c>
      <c r="B89" s="1820">
        <v>0</v>
      </c>
      <c r="C89" s="1820">
        <v>0</v>
      </c>
      <c r="D89" s="1820">
        <v>569</v>
      </c>
      <c r="E89" s="1820">
        <v>0</v>
      </c>
      <c r="F89" s="1820">
        <v>0</v>
      </c>
      <c r="G89" s="1820">
        <v>0</v>
      </c>
      <c r="H89" s="1820">
        <v>0</v>
      </c>
      <c r="I89" s="1820">
        <v>0</v>
      </c>
      <c r="J89" s="1820">
        <v>0</v>
      </c>
      <c r="K89" s="1820">
        <v>0</v>
      </c>
      <c r="L89" s="1820">
        <v>0</v>
      </c>
      <c r="M89" s="1820">
        <v>0</v>
      </c>
      <c r="N89" s="1820">
        <v>0</v>
      </c>
      <c r="O89" s="1820">
        <v>0</v>
      </c>
      <c r="P89" s="1820">
        <v>0</v>
      </c>
      <c r="Q89" s="1820">
        <v>0</v>
      </c>
      <c r="R89" s="1820">
        <v>0</v>
      </c>
      <c r="S89" s="1820">
        <v>0</v>
      </c>
      <c r="T89" s="1820">
        <v>0</v>
      </c>
      <c r="U89" s="1820">
        <v>0</v>
      </c>
      <c r="V89" s="1820">
        <v>0</v>
      </c>
      <c r="W89" s="1820">
        <v>0</v>
      </c>
      <c r="X89" s="1820">
        <v>0</v>
      </c>
      <c r="Y89" s="1820">
        <v>569</v>
      </c>
    </row>
    <row r="90" spans="1:25" x14ac:dyDescent="0.2">
      <c r="A90" s="906" t="s">
        <v>672</v>
      </c>
      <c r="B90" s="1820">
        <v>0</v>
      </c>
      <c r="C90" s="1820">
        <v>0</v>
      </c>
      <c r="D90" s="1820">
        <v>120</v>
      </c>
      <c r="E90" s="1820">
        <v>0</v>
      </c>
      <c r="F90" s="1820">
        <v>0</v>
      </c>
      <c r="G90" s="1820">
        <v>1</v>
      </c>
      <c r="H90" s="1820">
        <v>0</v>
      </c>
      <c r="I90" s="1820">
        <v>0</v>
      </c>
      <c r="J90" s="1820">
        <v>0</v>
      </c>
      <c r="K90" s="1820">
        <v>0</v>
      </c>
      <c r="L90" s="1820">
        <v>0</v>
      </c>
      <c r="M90" s="1820">
        <v>0</v>
      </c>
      <c r="N90" s="1820">
        <v>1549</v>
      </c>
      <c r="O90" s="1820">
        <v>0</v>
      </c>
      <c r="P90" s="1820">
        <v>0</v>
      </c>
      <c r="Q90" s="1820">
        <v>0</v>
      </c>
      <c r="R90" s="1820">
        <v>0</v>
      </c>
      <c r="S90" s="1820">
        <v>0</v>
      </c>
      <c r="T90" s="1820">
        <v>0</v>
      </c>
      <c r="U90" s="1820">
        <v>12</v>
      </c>
      <c r="V90" s="1820">
        <v>0</v>
      </c>
      <c r="W90" s="1820">
        <v>0</v>
      </c>
      <c r="X90" s="1820">
        <v>0</v>
      </c>
      <c r="Y90" s="1820">
        <v>1682</v>
      </c>
    </row>
    <row r="91" spans="1:25" x14ac:dyDescent="0.2">
      <c r="A91" s="906" t="s">
        <v>703</v>
      </c>
      <c r="B91" s="1820">
        <v>0</v>
      </c>
      <c r="C91" s="1820">
        <v>0</v>
      </c>
      <c r="D91" s="1820">
        <v>0</v>
      </c>
      <c r="E91" s="1820">
        <v>0</v>
      </c>
      <c r="F91" s="1820">
        <v>0</v>
      </c>
      <c r="G91" s="1820">
        <v>0</v>
      </c>
      <c r="H91" s="1820">
        <v>0</v>
      </c>
      <c r="I91" s="1820">
        <v>0</v>
      </c>
      <c r="J91" s="1820">
        <v>0</v>
      </c>
      <c r="K91" s="1820">
        <v>0</v>
      </c>
      <c r="L91" s="1820">
        <v>0</v>
      </c>
      <c r="M91" s="1820">
        <v>0</v>
      </c>
      <c r="N91" s="1820">
        <v>0</v>
      </c>
      <c r="O91" s="1820">
        <v>0</v>
      </c>
      <c r="P91" s="1820">
        <v>0</v>
      </c>
      <c r="Q91" s="1820">
        <v>0</v>
      </c>
      <c r="R91" s="1820">
        <v>0</v>
      </c>
      <c r="S91" s="1820">
        <v>0</v>
      </c>
      <c r="T91" s="1820">
        <v>0</v>
      </c>
      <c r="U91" s="1820">
        <v>0</v>
      </c>
      <c r="V91" s="1820">
        <v>0</v>
      </c>
      <c r="W91" s="1820">
        <v>0</v>
      </c>
      <c r="X91" s="1820">
        <v>0</v>
      </c>
      <c r="Y91" s="1820">
        <v>0</v>
      </c>
    </row>
    <row r="92" spans="1:25" x14ac:dyDescent="0.2">
      <c r="A92" s="906" t="s">
        <v>704</v>
      </c>
      <c r="B92" s="1820">
        <v>0</v>
      </c>
      <c r="C92" s="1820">
        <v>0</v>
      </c>
      <c r="D92" s="1820">
        <v>0</v>
      </c>
      <c r="E92" s="1820">
        <v>0</v>
      </c>
      <c r="F92" s="1820">
        <v>0</v>
      </c>
      <c r="G92" s="1820">
        <v>0</v>
      </c>
      <c r="H92" s="1820">
        <v>0</v>
      </c>
      <c r="I92" s="1820">
        <v>0</v>
      </c>
      <c r="J92" s="1820">
        <v>0</v>
      </c>
      <c r="K92" s="1820">
        <v>0</v>
      </c>
      <c r="L92" s="1820">
        <v>0</v>
      </c>
      <c r="M92" s="1820">
        <v>0</v>
      </c>
      <c r="N92" s="1820">
        <v>0</v>
      </c>
      <c r="O92" s="1820">
        <v>0</v>
      </c>
      <c r="P92" s="1820">
        <v>0</v>
      </c>
      <c r="Q92" s="1820">
        <v>0</v>
      </c>
      <c r="R92" s="1820">
        <v>0</v>
      </c>
      <c r="S92" s="1820">
        <v>0</v>
      </c>
      <c r="T92" s="1820">
        <v>0</v>
      </c>
      <c r="U92" s="1820">
        <v>0</v>
      </c>
      <c r="V92" s="1820">
        <v>0</v>
      </c>
      <c r="W92" s="1820">
        <v>0</v>
      </c>
      <c r="X92" s="1820">
        <v>0</v>
      </c>
      <c r="Y92" s="1820">
        <v>0</v>
      </c>
    </row>
    <row r="93" spans="1:25" s="994" customFormat="1" x14ac:dyDescent="0.2">
      <c r="A93" s="1208" t="s">
        <v>2192</v>
      </c>
      <c r="B93" s="1819">
        <v>0</v>
      </c>
      <c r="C93" s="1819">
        <v>0</v>
      </c>
      <c r="D93" s="1819">
        <v>759</v>
      </c>
      <c r="E93" s="1819">
        <v>0</v>
      </c>
      <c r="F93" s="1819">
        <v>0</v>
      </c>
      <c r="G93" s="1819">
        <v>3</v>
      </c>
      <c r="H93" s="1819">
        <v>0</v>
      </c>
      <c r="I93" s="1819">
        <v>0</v>
      </c>
      <c r="J93" s="1819">
        <v>1</v>
      </c>
      <c r="K93" s="1819">
        <v>0</v>
      </c>
      <c r="L93" s="1819">
        <v>0</v>
      </c>
      <c r="M93" s="1819">
        <v>0</v>
      </c>
      <c r="N93" s="1819">
        <v>10353</v>
      </c>
      <c r="O93" s="1819">
        <v>489</v>
      </c>
      <c r="P93" s="1819">
        <v>0</v>
      </c>
      <c r="Q93" s="1819">
        <v>0</v>
      </c>
      <c r="R93" s="1819">
        <v>0</v>
      </c>
      <c r="S93" s="1819">
        <v>0</v>
      </c>
      <c r="T93" s="1819">
        <v>0</v>
      </c>
      <c r="U93" s="1819">
        <v>82</v>
      </c>
      <c r="V93" s="1819">
        <v>0</v>
      </c>
      <c r="W93" s="1819">
        <v>0</v>
      </c>
      <c r="X93" s="1819">
        <v>0</v>
      </c>
      <c r="Y93" s="1819">
        <v>11687</v>
      </c>
    </row>
    <row r="94" spans="1:25" s="991" customFormat="1" ht="13.5" x14ac:dyDescent="0.2">
      <c r="A94" s="1401" t="s">
        <v>111</v>
      </c>
      <c r="B94" s="1821"/>
      <c r="C94" s="1821"/>
      <c r="D94" s="1821"/>
      <c r="E94" s="1821"/>
      <c r="F94" s="1821"/>
      <c r="G94" s="1821"/>
      <c r="H94" s="1821"/>
      <c r="I94" s="1821"/>
      <c r="J94" s="1821"/>
      <c r="K94" s="1821"/>
      <c r="L94" s="1821"/>
      <c r="M94" s="1821"/>
      <c r="N94" s="1821"/>
      <c r="O94" s="1821"/>
      <c r="P94" s="1821"/>
      <c r="Q94" s="1821"/>
      <c r="R94" s="1821"/>
      <c r="S94" s="1821"/>
      <c r="T94" s="1821"/>
      <c r="U94" s="1821"/>
      <c r="V94" s="1821"/>
      <c r="W94" s="1821"/>
      <c r="X94" s="1821"/>
      <c r="Y94" s="1821"/>
    </row>
    <row r="95" spans="1:25" s="991" customFormat="1" x14ac:dyDescent="0.2">
      <c r="A95" s="1208" t="s">
        <v>2191</v>
      </c>
      <c r="B95" s="1819">
        <v>0</v>
      </c>
      <c r="C95" s="1819">
        <v>22034</v>
      </c>
      <c r="D95" s="1819">
        <v>50</v>
      </c>
      <c r="E95" s="1819">
        <v>0</v>
      </c>
      <c r="F95" s="1819">
        <v>0</v>
      </c>
      <c r="G95" s="1819">
        <v>0</v>
      </c>
      <c r="H95" s="1819">
        <v>0</v>
      </c>
      <c r="I95" s="1819">
        <v>0</v>
      </c>
      <c r="J95" s="1819">
        <v>10</v>
      </c>
      <c r="K95" s="1819">
        <v>771</v>
      </c>
      <c r="L95" s="1819">
        <v>0</v>
      </c>
      <c r="M95" s="1819">
        <v>184986</v>
      </c>
      <c r="N95" s="1819">
        <v>329</v>
      </c>
      <c r="O95" s="1819">
        <v>2</v>
      </c>
      <c r="P95" s="1819">
        <v>0</v>
      </c>
      <c r="Q95" s="1819">
        <v>0</v>
      </c>
      <c r="R95" s="1819">
        <v>106</v>
      </c>
      <c r="S95" s="1819">
        <v>0</v>
      </c>
      <c r="T95" s="1819">
        <v>0</v>
      </c>
      <c r="U95" s="1819">
        <v>0</v>
      </c>
      <c r="V95" s="1819">
        <v>4454</v>
      </c>
      <c r="W95" s="1819">
        <v>74</v>
      </c>
      <c r="X95" s="1819">
        <v>0</v>
      </c>
      <c r="Y95" s="1819">
        <v>212816</v>
      </c>
    </row>
    <row r="96" spans="1:25" s="991" customFormat="1" x14ac:dyDescent="0.2">
      <c r="A96" s="990" t="s">
        <v>885</v>
      </c>
      <c r="B96" s="1819">
        <v>0</v>
      </c>
      <c r="C96" s="1819">
        <v>890</v>
      </c>
      <c r="D96" s="1819">
        <v>47</v>
      </c>
      <c r="E96" s="1819">
        <v>0</v>
      </c>
      <c r="F96" s="1819">
        <v>0</v>
      </c>
      <c r="G96" s="1819">
        <v>0</v>
      </c>
      <c r="H96" s="1819">
        <v>0</v>
      </c>
      <c r="I96" s="1819">
        <v>0</v>
      </c>
      <c r="J96" s="1819">
        <v>1</v>
      </c>
      <c r="K96" s="1819">
        <v>1337</v>
      </c>
      <c r="L96" s="1819">
        <v>0</v>
      </c>
      <c r="M96" s="1819">
        <v>171982</v>
      </c>
      <c r="N96" s="1819">
        <v>272</v>
      </c>
      <c r="O96" s="1819">
        <v>0</v>
      </c>
      <c r="P96" s="1819">
        <v>0</v>
      </c>
      <c r="Q96" s="1819">
        <v>53424</v>
      </c>
      <c r="R96" s="1819">
        <v>9097</v>
      </c>
      <c r="S96" s="1819">
        <v>0</v>
      </c>
      <c r="T96" s="1819">
        <v>0</v>
      </c>
      <c r="U96" s="1819">
        <v>5666</v>
      </c>
      <c r="V96" s="1819">
        <v>0</v>
      </c>
      <c r="W96" s="1819">
        <v>0</v>
      </c>
      <c r="X96" s="1819">
        <v>23</v>
      </c>
      <c r="Y96" s="1819">
        <v>242739</v>
      </c>
    </row>
    <row r="97" spans="1:25" x14ac:dyDescent="0.2">
      <c r="A97" s="906" t="s">
        <v>667</v>
      </c>
      <c r="B97" s="1820">
        <v>0</v>
      </c>
      <c r="C97" s="1820">
        <v>395</v>
      </c>
      <c r="D97" s="1820">
        <v>9</v>
      </c>
      <c r="E97" s="1820">
        <v>0</v>
      </c>
      <c r="F97" s="1820">
        <v>0</v>
      </c>
      <c r="G97" s="1820">
        <v>0</v>
      </c>
      <c r="H97" s="1820">
        <v>0</v>
      </c>
      <c r="I97" s="1820">
        <v>0</v>
      </c>
      <c r="J97" s="1820">
        <v>1</v>
      </c>
      <c r="K97" s="1820">
        <v>1336</v>
      </c>
      <c r="L97" s="1820">
        <v>0</v>
      </c>
      <c r="M97" s="1820">
        <v>5774</v>
      </c>
      <c r="N97" s="1820">
        <v>272</v>
      </c>
      <c r="O97" s="1820">
        <v>0</v>
      </c>
      <c r="P97" s="1820">
        <v>0</v>
      </c>
      <c r="Q97" s="1820">
        <v>53424</v>
      </c>
      <c r="R97" s="1820">
        <v>9097</v>
      </c>
      <c r="S97" s="1820">
        <v>0</v>
      </c>
      <c r="T97" s="1820">
        <v>0</v>
      </c>
      <c r="U97" s="1820">
        <v>5666</v>
      </c>
      <c r="V97" s="1820">
        <v>0</v>
      </c>
      <c r="W97" s="1820">
        <v>0</v>
      </c>
      <c r="X97" s="1820">
        <v>23</v>
      </c>
      <c r="Y97" s="1820">
        <v>75997</v>
      </c>
    </row>
    <row r="98" spans="1:25" x14ac:dyDescent="0.2">
      <c r="A98" s="906" t="s">
        <v>668</v>
      </c>
      <c r="B98" s="1820">
        <v>0</v>
      </c>
      <c r="C98" s="1820">
        <v>58</v>
      </c>
      <c r="D98" s="1820">
        <v>38</v>
      </c>
      <c r="E98" s="1820">
        <v>0</v>
      </c>
      <c r="F98" s="1820">
        <v>0</v>
      </c>
      <c r="G98" s="1820">
        <v>0</v>
      </c>
      <c r="H98" s="1820">
        <v>0</v>
      </c>
      <c r="I98" s="1820">
        <v>0</v>
      </c>
      <c r="J98" s="1820">
        <v>0</v>
      </c>
      <c r="K98" s="1820">
        <v>0</v>
      </c>
      <c r="L98" s="1820">
        <v>0</v>
      </c>
      <c r="M98" s="1820">
        <v>0</v>
      </c>
      <c r="N98" s="1820">
        <v>0</v>
      </c>
      <c r="O98" s="1820">
        <v>0</v>
      </c>
      <c r="P98" s="1820">
        <v>0</v>
      </c>
      <c r="Q98" s="1820">
        <v>0</v>
      </c>
      <c r="R98" s="1820">
        <v>0</v>
      </c>
      <c r="S98" s="1820">
        <v>0</v>
      </c>
      <c r="T98" s="1820">
        <v>0</v>
      </c>
      <c r="U98" s="1820">
        <v>0</v>
      </c>
      <c r="V98" s="1820">
        <v>0</v>
      </c>
      <c r="W98" s="1820">
        <v>0</v>
      </c>
      <c r="X98" s="1820">
        <v>0</v>
      </c>
      <c r="Y98" s="1820">
        <v>96</v>
      </c>
    </row>
    <row r="99" spans="1:25" x14ac:dyDescent="0.2">
      <c r="A99" s="906" t="s">
        <v>699</v>
      </c>
      <c r="B99" s="1820">
        <v>0</v>
      </c>
      <c r="C99" s="1820">
        <v>143</v>
      </c>
      <c r="D99" s="1820">
        <v>0</v>
      </c>
      <c r="E99" s="1820">
        <v>0</v>
      </c>
      <c r="F99" s="1820">
        <v>0</v>
      </c>
      <c r="G99" s="1820">
        <v>0</v>
      </c>
      <c r="H99" s="1820">
        <v>0</v>
      </c>
      <c r="I99" s="1820">
        <v>0</v>
      </c>
      <c r="J99" s="1820">
        <v>0</v>
      </c>
      <c r="K99" s="1820">
        <v>1</v>
      </c>
      <c r="L99" s="1820">
        <v>0</v>
      </c>
      <c r="M99" s="1820">
        <v>149</v>
      </c>
      <c r="N99" s="1820">
        <v>0</v>
      </c>
      <c r="O99" s="1820">
        <v>0</v>
      </c>
      <c r="P99" s="1820">
        <v>0</v>
      </c>
      <c r="Q99" s="1820">
        <v>0</v>
      </c>
      <c r="R99" s="1820">
        <v>0</v>
      </c>
      <c r="S99" s="1820">
        <v>0</v>
      </c>
      <c r="T99" s="1820">
        <v>0</v>
      </c>
      <c r="U99" s="1820">
        <v>0</v>
      </c>
      <c r="V99" s="1820">
        <v>0</v>
      </c>
      <c r="W99" s="1820">
        <v>0</v>
      </c>
      <c r="X99" s="1820">
        <v>0</v>
      </c>
      <c r="Y99" s="1820">
        <v>293</v>
      </c>
    </row>
    <row r="100" spans="1:25" x14ac:dyDescent="0.2">
      <c r="A100" s="906" t="s">
        <v>700</v>
      </c>
      <c r="B100" s="1820">
        <v>0</v>
      </c>
      <c r="C100" s="1820">
        <v>294</v>
      </c>
      <c r="D100" s="1820">
        <v>0</v>
      </c>
      <c r="E100" s="1820">
        <v>0</v>
      </c>
      <c r="F100" s="1820">
        <v>0</v>
      </c>
      <c r="G100" s="1820">
        <v>0</v>
      </c>
      <c r="H100" s="1820">
        <v>0</v>
      </c>
      <c r="I100" s="1820">
        <v>0</v>
      </c>
      <c r="J100" s="1820">
        <v>0</v>
      </c>
      <c r="K100" s="1820">
        <v>0</v>
      </c>
      <c r="L100" s="1820">
        <v>0</v>
      </c>
      <c r="M100" s="1820">
        <v>490</v>
      </c>
      <c r="N100" s="1820">
        <v>0</v>
      </c>
      <c r="O100" s="1820">
        <v>0</v>
      </c>
      <c r="P100" s="1820">
        <v>0</v>
      </c>
      <c r="Q100" s="1820">
        <v>0</v>
      </c>
      <c r="R100" s="1820">
        <v>0</v>
      </c>
      <c r="S100" s="1820">
        <v>0</v>
      </c>
      <c r="T100" s="1820">
        <v>0</v>
      </c>
      <c r="U100" s="1820">
        <v>0</v>
      </c>
      <c r="V100" s="1820">
        <v>0</v>
      </c>
      <c r="W100" s="1820">
        <v>0</v>
      </c>
      <c r="X100" s="1820">
        <v>0</v>
      </c>
      <c r="Y100" s="1820">
        <v>784</v>
      </c>
    </row>
    <row r="101" spans="1:25" x14ac:dyDescent="0.2">
      <c r="A101" s="906" t="s">
        <v>701</v>
      </c>
      <c r="B101" s="1820">
        <v>0</v>
      </c>
      <c r="C101" s="1820">
        <v>0</v>
      </c>
      <c r="D101" s="1820">
        <v>0</v>
      </c>
      <c r="E101" s="1820">
        <v>0</v>
      </c>
      <c r="F101" s="1820">
        <v>0</v>
      </c>
      <c r="G101" s="1820">
        <v>0</v>
      </c>
      <c r="H101" s="1820">
        <v>0</v>
      </c>
      <c r="I101" s="1820">
        <v>0</v>
      </c>
      <c r="J101" s="1820">
        <v>0</v>
      </c>
      <c r="K101" s="1820">
        <v>0</v>
      </c>
      <c r="L101" s="1820">
        <v>0</v>
      </c>
      <c r="M101" s="1820">
        <v>165569</v>
      </c>
      <c r="N101" s="1820">
        <v>0</v>
      </c>
      <c r="O101" s="1820">
        <v>0</v>
      </c>
      <c r="P101" s="1820">
        <v>0</v>
      </c>
      <c r="Q101" s="1820">
        <v>0</v>
      </c>
      <c r="R101" s="1820">
        <v>0</v>
      </c>
      <c r="S101" s="1820">
        <v>0</v>
      </c>
      <c r="T101" s="1820">
        <v>0</v>
      </c>
      <c r="U101" s="1820">
        <v>0</v>
      </c>
      <c r="V101" s="1820">
        <v>0</v>
      </c>
      <c r="W101" s="1820">
        <v>0</v>
      </c>
      <c r="X101" s="1820">
        <v>0</v>
      </c>
      <c r="Y101" s="1820">
        <v>165569</v>
      </c>
    </row>
    <row r="102" spans="1:25" s="994" customFormat="1" ht="13.5" x14ac:dyDescent="0.2">
      <c r="A102" s="993" t="s">
        <v>883</v>
      </c>
      <c r="B102" s="1819">
        <v>0</v>
      </c>
      <c r="C102" s="1819">
        <v>6129.9910920034472</v>
      </c>
      <c r="D102" s="1819">
        <v>12</v>
      </c>
      <c r="E102" s="1819">
        <v>0</v>
      </c>
      <c r="F102" s="1819">
        <v>0</v>
      </c>
      <c r="G102" s="1819">
        <v>0</v>
      </c>
      <c r="H102" s="1819">
        <v>0</v>
      </c>
      <c r="I102" s="1819">
        <v>0</v>
      </c>
      <c r="J102" s="1819">
        <v>6</v>
      </c>
      <c r="K102" s="1819">
        <v>866</v>
      </c>
      <c r="L102" s="1819">
        <v>0</v>
      </c>
      <c r="M102" s="1819">
        <v>190372</v>
      </c>
      <c r="N102" s="1819">
        <v>365</v>
      </c>
      <c r="O102" s="1819">
        <v>0</v>
      </c>
      <c r="P102" s="1819">
        <v>0</v>
      </c>
      <c r="Q102" s="1819">
        <v>13778</v>
      </c>
      <c r="R102" s="1819">
        <v>900</v>
      </c>
      <c r="S102" s="1819">
        <v>0</v>
      </c>
      <c r="T102" s="1819">
        <v>0</v>
      </c>
      <c r="U102" s="1819">
        <v>489</v>
      </c>
      <c r="V102" s="1819">
        <v>0</v>
      </c>
      <c r="W102" s="1819">
        <v>16</v>
      </c>
      <c r="X102" s="1819">
        <v>1</v>
      </c>
      <c r="Y102" s="1819">
        <v>212934.99109200345</v>
      </c>
    </row>
    <row r="103" spans="1:25" x14ac:dyDescent="0.2">
      <c r="A103" s="906" t="s">
        <v>669</v>
      </c>
      <c r="B103" s="1820">
        <v>0</v>
      </c>
      <c r="C103" s="1820">
        <v>19</v>
      </c>
      <c r="D103" s="1820">
        <v>0</v>
      </c>
      <c r="E103" s="1820">
        <v>0</v>
      </c>
      <c r="F103" s="1820">
        <v>0</v>
      </c>
      <c r="G103" s="1820">
        <v>0</v>
      </c>
      <c r="H103" s="1820">
        <v>0</v>
      </c>
      <c r="I103" s="1820">
        <v>0</v>
      </c>
      <c r="J103" s="1820">
        <v>0</v>
      </c>
      <c r="K103" s="1820">
        <v>0</v>
      </c>
      <c r="L103" s="1820">
        <v>0</v>
      </c>
      <c r="M103" s="1820">
        <v>30</v>
      </c>
      <c r="N103" s="1820">
        <v>0</v>
      </c>
      <c r="O103" s="1820">
        <v>0</v>
      </c>
      <c r="P103" s="1820">
        <v>0</v>
      </c>
      <c r="Q103" s="1820">
        <v>47</v>
      </c>
      <c r="R103" s="1820">
        <v>3</v>
      </c>
      <c r="S103" s="1820">
        <v>0</v>
      </c>
      <c r="T103" s="1820">
        <v>0</v>
      </c>
      <c r="U103" s="1820">
        <v>3</v>
      </c>
      <c r="V103" s="1820">
        <v>0</v>
      </c>
      <c r="W103" s="1820">
        <v>0</v>
      </c>
      <c r="X103" s="1820">
        <v>0</v>
      </c>
      <c r="Y103" s="1820">
        <v>102</v>
      </c>
    </row>
    <row r="104" spans="1:25" x14ac:dyDescent="0.2">
      <c r="A104" s="906" t="s">
        <v>702</v>
      </c>
      <c r="B104" s="1820">
        <v>0</v>
      </c>
      <c r="C104" s="1820">
        <v>0</v>
      </c>
      <c r="D104" s="1820">
        <v>0</v>
      </c>
      <c r="E104" s="1820">
        <v>0</v>
      </c>
      <c r="F104" s="1820">
        <v>0</v>
      </c>
      <c r="G104" s="1820">
        <v>0</v>
      </c>
      <c r="H104" s="1820">
        <v>0</v>
      </c>
      <c r="I104" s="1820">
        <v>0</v>
      </c>
      <c r="J104" s="1820">
        <v>0</v>
      </c>
      <c r="K104" s="1820">
        <v>0</v>
      </c>
      <c r="L104" s="1820">
        <v>0</v>
      </c>
      <c r="M104" s="1820">
        <v>0</v>
      </c>
      <c r="N104" s="1820">
        <v>0</v>
      </c>
      <c r="O104" s="1820">
        <v>0</v>
      </c>
      <c r="P104" s="1820">
        <v>0</v>
      </c>
      <c r="Q104" s="1820">
        <v>0</v>
      </c>
      <c r="R104" s="1820">
        <v>0</v>
      </c>
      <c r="S104" s="1820">
        <v>0</v>
      </c>
      <c r="T104" s="1820">
        <v>0</v>
      </c>
      <c r="U104" s="1820">
        <v>0</v>
      </c>
      <c r="V104" s="1820">
        <v>0</v>
      </c>
      <c r="W104" s="1820">
        <v>0</v>
      </c>
      <c r="X104" s="1820">
        <v>0</v>
      </c>
      <c r="Y104" s="1820">
        <v>0</v>
      </c>
    </row>
    <row r="105" spans="1:25" x14ac:dyDescent="0.2">
      <c r="A105" s="906" t="s">
        <v>670</v>
      </c>
      <c r="B105" s="1820">
        <v>0</v>
      </c>
      <c r="C105" s="1820">
        <v>71</v>
      </c>
      <c r="D105" s="1820">
        <v>5</v>
      </c>
      <c r="E105" s="1820">
        <v>0</v>
      </c>
      <c r="F105" s="1820">
        <v>0</v>
      </c>
      <c r="G105" s="1820">
        <v>0</v>
      </c>
      <c r="H105" s="1820">
        <v>0</v>
      </c>
      <c r="I105" s="1820">
        <v>0</v>
      </c>
      <c r="J105" s="1820">
        <v>5</v>
      </c>
      <c r="K105" s="1820">
        <v>0</v>
      </c>
      <c r="L105" s="1820">
        <v>0</v>
      </c>
      <c r="M105" s="1820">
        <v>95</v>
      </c>
      <c r="N105" s="1820">
        <v>329</v>
      </c>
      <c r="O105" s="1820">
        <v>0</v>
      </c>
      <c r="P105" s="1820">
        <v>0</v>
      </c>
      <c r="Q105" s="1820">
        <v>507</v>
      </c>
      <c r="R105" s="1820">
        <v>103</v>
      </c>
      <c r="S105" s="1820">
        <v>0</v>
      </c>
      <c r="T105" s="1820">
        <v>0</v>
      </c>
      <c r="U105" s="1820">
        <v>0</v>
      </c>
      <c r="V105" s="1820">
        <v>0</v>
      </c>
      <c r="W105" s="1820">
        <v>16</v>
      </c>
      <c r="X105" s="1820">
        <v>1</v>
      </c>
      <c r="Y105" s="1820">
        <v>1132</v>
      </c>
    </row>
    <row r="106" spans="1:25" x14ac:dyDescent="0.2">
      <c r="A106" s="906" t="s">
        <v>671</v>
      </c>
      <c r="B106" s="1820">
        <v>0</v>
      </c>
      <c r="C106" s="1820">
        <v>2041</v>
      </c>
      <c r="D106" s="1820">
        <v>0</v>
      </c>
      <c r="E106" s="1820">
        <v>0</v>
      </c>
      <c r="F106" s="1820">
        <v>0</v>
      </c>
      <c r="G106" s="1820">
        <v>0</v>
      </c>
      <c r="H106" s="1820">
        <v>0</v>
      </c>
      <c r="I106" s="1820">
        <v>0</v>
      </c>
      <c r="J106" s="1820">
        <v>0</v>
      </c>
      <c r="K106" s="1820">
        <v>108</v>
      </c>
      <c r="L106" s="1820">
        <v>0</v>
      </c>
      <c r="M106" s="1820">
        <v>3616</v>
      </c>
      <c r="N106" s="1820">
        <v>0</v>
      </c>
      <c r="O106" s="1820">
        <v>0</v>
      </c>
      <c r="P106" s="1820">
        <v>0</v>
      </c>
      <c r="Q106" s="1820">
        <v>0</v>
      </c>
      <c r="R106" s="1820">
        <v>0</v>
      </c>
      <c r="S106" s="1820">
        <v>0</v>
      </c>
      <c r="T106" s="1820">
        <v>0</v>
      </c>
      <c r="U106" s="1820">
        <v>0</v>
      </c>
      <c r="V106" s="1820">
        <v>0</v>
      </c>
      <c r="W106" s="1820">
        <v>0</v>
      </c>
      <c r="X106" s="1820">
        <v>0</v>
      </c>
      <c r="Y106" s="1820">
        <v>5765</v>
      </c>
    </row>
    <row r="107" spans="1:25" x14ac:dyDescent="0.2">
      <c r="A107" s="906" t="s">
        <v>672</v>
      </c>
      <c r="B107" s="1820">
        <v>0</v>
      </c>
      <c r="C107" s="1820">
        <v>25</v>
      </c>
      <c r="D107" s="1820">
        <v>7</v>
      </c>
      <c r="E107" s="1820">
        <v>0</v>
      </c>
      <c r="F107" s="1820">
        <v>0</v>
      </c>
      <c r="G107" s="1820">
        <v>0</v>
      </c>
      <c r="H107" s="1820">
        <v>0</v>
      </c>
      <c r="I107" s="1820">
        <v>0</v>
      </c>
      <c r="J107" s="1820">
        <v>0</v>
      </c>
      <c r="K107" s="1820">
        <v>691</v>
      </c>
      <c r="L107" s="1820">
        <v>0</v>
      </c>
      <c r="M107" s="1820">
        <v>859</v>
      </c>
      <c r="N107" s="1820">
        <v>36</v>
      </c>
      <c r="O107" s="1820">
        <v>0</v>
      </c>
      <c r="P107" s="1820">
        <v>0</v>
      </c>
      <c r="Q107" s="1820">
        <v>13224</v>
      </c>
      <c r="R107" s="1820">
        <v>794</v>
      </c>
      <c r="S107" s="1820">
        <v>0</v>
      </c>
      <c r="T107" s="1820">
        <v>0</v>
      </c>
      <c r="U107" s="1820">
        <v>486</v>
      </c>
      <c r="V107" s="1820">
        <v>0</v>
      </c>
      <c r="W107" s="1820">
        <v>0</v>
      </c>
      <c r="X107" s="1820">
        <v>0</v>
      </c>
      <c r="Y107" s="1820">
        <v>16122</v>
      </c>
    </row>
    <row r="108" spans="1:25" x14ac:dyDescent="0.2">
      <c r="A108" s="906" t="s">
        <v>703</v>
      </c>
      <c r="B108" s="1820">
        <v>0</v>
      </c>
      <c r="C108" s="1820">
        <v>815</v>
      </c>
      <c r="D108" s="1820">
        <v>0</v>
      </c>
      <c r="E108" s="1820">
        <v>0</v>
      </c>
      <c r="F108" s="1820">
        <v>0</v>
      </c>
      <c r="G108" s="1820">
        <v>0</v>
      </c>
      <c r="H108" s="1820">
        <v>0</v>
      </c>
      <c r="I108" s="1820">
        <v>0</v>
      </c>
      <c r="J108" s="1820">
        <v>1</v>
      </c>
      <c r="K108" s="1820">
        <v>67</v>
      </c>
      <c r="L108" s="1820">
        <v>0</v>
      </c>
      <c r="M108" s="1820">
        <v>1887</v>
      </c>
      <c r="N108" s="1820">
        <v>0</v>
      </c>
      <c r="O108" s="1820">
        <v>0</v>
      </c>
      <c r="P108" s="1820">
        <v>0</v>
      </c>
      <c r="Q108" s="1820">
        <v>0</v>
      </c>
      <c r="R108" s="1820">
        <v>0</v>
      </c>
      <c r="S108" s="1820">
        <v>0</v>
      </c>
      <c r="T108" s="1820">
        <v>0</v>
      </c>
      <c r="U108" s="1820">
        <v>0</v>
      </c>
      <c r="V108" s="1820">
        <v>0</v>
      </c>
      <c r="W108" s="1820">
        <v>0</v>
      </c>
      <c r="X108" s="1820">
        <v>0</v>
      </c>
      <c r="Y108" s="1820">
        <v>2770</v>
      </c>
    </row>
    <row r="109" spans="1:25" x14ac:dyDescent="0.2">
      <c r="A109" s="906" t="s">
        <v>704</v>
      </c>
      <c r="B109" s="1820">
        <v>0</v>
      </c>
      <c r="C109" s="1820">
        <v>3158.9910920034472</v>
      </c>
      <c r="D109" s="1820">
        <v>0</v>
      </c>
      <c r="E109" s="1820">
        <v>0</v>
      </c>
      <c r="F109" s="1820">
        <v>0</v>
      </c>
      <c r="G109" s="1820">
        <v>0</v>
      </c>
      <c r="H109" s="1820">
        <v>0</v>
      </c>
      <c r="I109" s="1820">
        <v>0</v>
      </c>
      <c r="J109" s="1820">
        <v>0</v>
      </c>
      <c r="K109" s="1820">
        <v>0</v>
      </c>
      <c r="L109" s="1820">
        <v>0</v>
      </c>
      <c r="M109" s="1820">
        <v>183885</v>
      </c>
      <c r="N109" s="1820">
        <v>0</v>
      </c>
      <c r="O109" s="1820">
        <v>0</v>
      </c>
      <c r="P109" s="1820">
        <v>0</v>
      </c>
      <c r="Q109" s="1820">
        <v>0</v>
      </c>
      <c r="R109" s="1820">
        <v>0</v>
      </c>
      <c r="S109" s="1820">
        <v>0</v>
      </c>
      <c r="T109" s="1820">
        <v>0</v>
      </c>
      <c r="U109" s="1820">
        <v>0</v>
      </c>
      <c r="V109" s="1820">
        <v>0</v>
      </c>
      <c r="W109" s="1820">
        <v>0</v>
      </c>
      <c r="X109" s="1820">
        <v>0</v>
      </c>
      <c r="Y109" s="1820">
        <v>187043.99109200345</v>
      </c>
    </row>
    <row r="110" spans="1:25" s="994" customFormat="1" x14ac:dyDescent="0.2">
      <c r="A110" s="1208" t="s">
        <v>2192</v>
      </c>
      <c r="B110" s="1819">
        <v>0</v>
      </c>
      <c r="C110" s="1819">
        <v>19953</v>
      </c>
      <c r="D110" s="1819">
        <v>85</v>
      </c>
      <c r="E110" s="1819">
        <v>0</v>
      </c>
      <c r="F110" s="1819">
        <v>0</v>
      </c>
      <c r="G110" s="1819">
        <v>0</v>
      </c>
      <c r="H110" s="1819">
        <v>0</v>
      </c>
      <c r="I110" s="1819">
        <v>0</v>
      </c>
      <c r="J110" s="1819">
        <v>5</v>
      </c>
      <c r="K110" s="1819">
        <v>1242</v>
      </c>
      <c r="L110" s="1819">
        <v>0</v>
      </c>
      <c r="M110" s="1819">
        <v>184912</v>
      </c>
      <c r="N110" s="1819">
        <v>236</v>
      </c>
      <c r="O110" s="1819">
        <v>2</v>
      </c>
      <c r="P110" s="1819">
        <v>0</v>
      </c>
      <c r="Q110" s="1819">
        <v>39646</v>
      </c>
      <c r="R110" s="1819">
        <v>8303</v>
      </c>
      <c r="S110" s="1819">
        <v>0</v>
      </c>
      <c r="T110" s="1819">
        <v>0</v>
      </c>
      <c r="U110" s="1819">
        <v>5177</v>
      </c>
      <c r="V110" s="1819">
        <v>4454</v>
      </c>
      <c r="W110" s="1819">
        <v>58</v>
      </c>
      <c r="X110" s="1819">
        <v>22</v>
      </c>
      <c r="Y110" s="1819">
        <v>264095</v>
      </c>
    </row>
    <row r="111" spans="1:25" s="991" customFormat="1" x14ac:dyDescent="0.2">
      <c r="A111" s="1400" t="s">
        <v>21</v>
      </c>
      <c r="B111" s="1822"/>
      <c r="C111" s="1822"/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2"/>
      <c r="O111" s="1822"/>
      <c r="P111" s="1822"/>
      <c r="Q111" s="1822"/>
      <c r="R111" s="1822"/>
      <c r="S111" s="1822"/>
      <c r="T111" s="1822"/>
      <c r="U111" s="1822"/>
      <c r="V111" s="1822"/>
      <c r="W111" s="1822"/>
      <c r="X111" s="1822"/>
      <c r="Y111" s="1822"/>
    </row>
    <row r="112" spans="1:25" s="991" customFormat="1" x14ac:dyDescent="0.2">
      <c r="A112" s="1208" t="s">
        <v>2191</v>
      </c>
      <c r="B112" s="1819">
        <v>4440</v>
      </c>
      <c r="C112" s="1819">
        <v>62328</v>
      </c>
      <c r="D112" s="1819">
        <v>333899</v>
      </c>
      <c r="E112" s="1819">
        <v>0</v>
      </c>
      <c r="F112" s="1819">
        <v>0</v>
      </c>
      <c r="G112" s="1819">
        <v>889</v>
      </c>
      <c r="H112" s="1819">
        <v>7658</v>
      </c>
      <c r="I112" s="1819">
        <v>440</v>
      </c>
      <c r="J112" s="1819">
        <v>2474</v>
      </c>
      <c r="K112" s="1819">
        <v>230053</v>
      </c>
      <c r="L112" s="1819">
        <v>206348</v>
      </c>
      <c r="M112" s="1819">
        <v>704170</v>
      </c>
      <c r="N112" s="1819">
        <v>1333929</v>
      </c>
      <c r="O112" s="1819">
        <v>125046</v>
      </c>
      <c r="P112" s="1819">
        <v>127249</v>
      </c>
      <c r="Q112" s="1819">
        <v>0</v>
      </c>
      <c r="R112" s="1819">
        <v>1302</v>
      </c>
      <c r="S112" s="1819">
        <v>10603</v>
      </c>
      <c r="T112" s="1819">
        <v>36020</v>
      </c>
      <c r="U112" s="1819">
        <v>0</v>
      </c>
      <c r="V112" s="1819">
        <v>102019</v>
      </c>
      <c r="W112" s="1819">
        <v>181754</v>
      </c>
      <c r="X112" s="1819">
        <v>0</v>
      </c>
      <c r="Y112" s="1819">
        <v>3470621</v>
      </c>
    </row>
    <row r="113" spans="1:25" s="991" customFormat="1" x14ac:dyDescent="0.2">
      <c r="A113" s="990" t="s">
        <v>885</v>
      </c>
      <c r="B113" s="1819">
        <v>1006</v>
      </c>
      <c r="C113" s="1819">
        <v>11203</v>
      </c>
      <c r="D113" s="1819">
        <v>203665</v>
      </c>
      <c r="E113" s="1819">
        <v>0</v>
      </c>
      <c r="F113" s="1819">
        <v>222</v>
      </c>
      <c r="G113" s="1819">
        <v>1106</v>
      </c>
      <c r="H113" s="1819">
        <v>2432</v>
      </c>
      <c r="I113" s="1819">
        <v>138</v>
      </c>
      <c r="J113" s="1819">
        <v>1749</v>
      </c>
      <c r="K113" s="1819">
        <v>34005</v>
      </c>
      <c r="L113" s="1819">
        <v>131584</v>
      </c>
      <c r="M113" s="1819">
        <v>625889</v>
      </c>
      <c r="N113" s="1819">
        <v>887717</v>
      </c>
      <c r="O113" s="1819">
        <v>4218</v>
      </c>
      <c r="P113" s="1819">
        <v>73241</v>
      </c>
      <c r="Q113" s="1819">
        <v>54554</v>
      </c>
      <c r="R113" s="1819">
        <v>27491</v>
      </c>
      <c r="S113" s="1819">
        <v>6184</v>
      </c>
      <c r="T113" s="1819">
        <v>6834</v>
      </c>
      <c r="U113" s="1819">
        <v>15683</v>
      </c>
      <c r="V113" s="1819">
        <v>67396</v>
      </c>
      <c r="W113" s="1819">
        <v>18345</v>
      </c>
      <c r="X113" s="1819">
        <v>8717</v>
      </c>
      <c r="Y113" s="1819">
        <v>2183379</v>
      </c>
    </row>
    <row r="114" spans="1:25" x14ac:dyDescent="0.2">
      <c r="A114" s="906" t="s">
        <v>667</v>
      </c>
      <c r="B114" s="1820">
        <v>430</v>
      </c>
      <c r="C114" s="1820">
        <v>9664</v>
      </c>
      <c r="D114" s="1820">
        <v>98775</v>
      </c>
      <c r="E114" s="1820">
        <v>0</v>
      </c>
      <c r="F114" s="1820">
        <v>222</v>
      </c>
      <c r="G114" s="1820">
        <v>362</v>
      </c>
      <c r="H114" s="1820">
        <v>2421</v>
      </c>
      <c r="I114" s="1820">
        <v>138</v>
      </c>
      <c r="J114" s="1820">
        <v>457</v>
      </c>
      <c r="K114" s="1820">
        <v>30032</v>
      </c>
      <c r="L114" s="1820">
        <v>95877</v>
      </c>
      <c r="M114" s="1820">
        <v>34588</v>
      </c>
      <c r="N114" s="1820">
        <v>887428</v>
      </c>
      <c r="O114" s="1820">
        <v>2646</v>
      </c>
      <c r="P114" s="1820">
        <v>73237</v>
      </c>
      <c r="Q114" s="1820">
        <v>54554</v>
      </c>
      <c r="R114" s="1820">
        <v>27491</v>
      </c>
      <c r="S114" s="1820">
        <v>376</v>
      </c>
      <c r="T114" s="1820">
        <v>6807</v>
      </c>
      <c r="U114" s="1820">
        <v>15683</v>
      </c>
      <c r="V114" s="1820">
        <v>44271</v>
      </c>
      <c r="W114" s="1820">
        <v>18330</v>
      </c>
      <c r="X114" s="1820">
        <v>8717</v>
      </c>
      <c r="Y114" s="1820">
        <v>1412506</v>
      </c>
    </row>
    <row r="115" spans="1:25" x14ac:dyDescent="0.2">
      <c r="A115" s="906" t="s">
        <v>668</v>
      </c>
      <c r="B115" s="1820">
        <v>0</v>
      </c>
      <c r="C115" s="1820">
        <v>574</v>
      </c>
      <c r="D115" s="1820">
        <v>3475</v>
      </c>
      <c r="E115" s="1820">
        <v>0</v>
      </c>
      <c r="F115" s="1820">
        <v>0</v>
      </c>
      <c r="G115" s="1820">
        <v>0</v>
      </c>
      <c r="H115" s="1820">
        <v>11</v>
      </c>
      <c r="I115" s="1820">
        <v>0</v>
      </c>
      <c r="J115" s="1820">
        <v>61</v>
      </c>
      <c r="K115" s="1820">
        <v>3815</v>
      </c>
      <c r="L115" s="1820">
        <v>7063</v>
      </c>
      <c r="M115" s="1820">
        <v>0</v>
      </c>
      <c r="N115" s="1820">
        <v>0</v>
      </c>
      <c r="O115" s="1820">
        <v>787</v>
      </c>
      <c r="P115" s="1820">
        <v>0</v>
      </c>
      <c r="Q115" s="1820">
        <v>0</v>
      </c>
      <c r="R115" s="1820">
        <v>0</v>
      </c>
      <c r="S115" s="1820">
        <v>5808</v>
      </c>
      <c r="T115" s="1820">
        <v>0</v>
      </c>
      <c r="U115" s="1820">
        <v>0</v>
      </c>
      <c r="V115" s="1820">
        <v>15385</v>
      </c>
      <c r="W115" s="1820">
        <v>0</v>
      </c>
      <c r="X115" s="1820">
        <v>0</v>
      </c>
      <c r="Y115" s="1820">
        <v>36979</v>
      </c>
    </row>
    <row r="116" spans="1:25" x14ac:dyDescent="0.2">
      <c r="A116" s="906" t="s">
        <v>699</v>
      </c>
      <c r="B116" s="1820">
        <v>0</v>
      </c>
      <c r="C116" s="1820">
        <v>265</v>
      </c>
      <c r="D116" s="1820">
        <v>14</v>
      </c>
      <c r="E116" s="1820">
        <v>0</v>
      </c>
      <c r="F116" s="1820">
        <v>0</v>
      </c>
      <c r="G116" s="1820">
        <v>0</v>
      </c>
      <c r="H116" s="1820">
        <v>0</v>
      </c>
      <c r="I116" s="1820">
        <v>0</v>
      </c>
      <c r="J116" s="1820">
        <v>2</v>
      </c>
      <c r="K116" s="1820">
        <v>16</v>
      </c>
      <c r="L116" s="1820">
        <v>5564</v>
      </c>
      <c r="M116" s="1820">
        <v>624</v>
      </c>
      <c r="N116" s="1820">
        <v>14</v>
      </c>
      <c r="O116" s="1820">
        <v>101</v>
      </c>
      <c r="P116" s="1820">
        <v>4</v>
      </c>
      <c r="Q116" s="1820">
        <v>0</v>
      </c>
      <c r="R116" s="1820">
        <v>0</v>
      </c>
      <c r="S116" s="1820">
        <v>0</v>
      </c>
      <c r="T116" s="1820">
        <v>0</v>
      </c>
      <c r="U116" s="1820">
        <v>0</v>
      </c>
      <c r="V116" s="1820">
        <v>2158</v>
      </c>
      <c r="W116" s="1820">
        <v>15</v>
      </c>
      <c r="X116" s="1820">
        <v>0</v>
      </c>
      <c r="Y116" s="1820">
        <v>8777</v>
      </c>
    </row>
    <row r="117" spans="1:25" x14ac:dyDescent="0.2">
      <c r="A117" s="906" t="s">
        <v>700</v>
      </c>
      <c r="B117" s="1820">
        <v>0</v>
      </c>
      <c r="C117" s="1820">
        <v>700</v>
      </c>
      <c r="D117" s="1820">
        <v>127</v>
      </c>
      <c r="E117" s="1820">
        <v>0</v>
      </c>
      <c r="F117" s="1820">
        <v>0</v>
      </c>
      <c r="G117" s="1820">
        <v>0</v>
      </c>
      <c r="H117" s="1820">
        <v>0</v>
      </c>
      <c r="I117" s="1820">
        <v>0</v>
      </c>
      <c r="J117" s="1820">
        <v>12</v>
      </c>
      <c r="K117" s="1820">
        <v>133</v>
      </c>
      <c r="L117" s="1820">
        <v>23080</v>
      </c>
      <c r="M117" s="1820">
        <v>2414</v>
      </c>
      <c r="N117" s="1820">
        <v>275</v>
      </c>
      <c r="O117" s="1820">
        <v>9</v>
      </c>
      <c r="P117" s="1820">
        <v>0</v>
      </c>
      <c r="Q117" s="1820">
        <v>0</v>
      </c>
      <c r="R117" s="1820">
        <v>0</v>
      </c>
      <c r="S117" s="1820">
        <v>0</v>
      </c>
      <c r="T117" s="1820">
        <v>27</v>
      </c>
      <c r="U117" s="1820">
        <v>0</v>
      </c>
      <c r="V117" s="1820">
        <v>464</v>
      </c>
      <c r="W117" s="1820">
        <v>0</v>
      </c>
      <c r="X117" s="1820">
        <v>0</v>
      </c>
      <c r="Y117" s="1820">
        <v>27241</v>
      </c>
    </row>
    <row r="118" spans="1:25" x14ac:dyDescent="0.2">
      <c r="A118" s="906" t="s">
        <v>701</v>
      </c>
      <c r="B118" s="1820">
        <v>576</v>
      </c>
      <c r="C118" s="1820">
        <v>0</v>
      </c>
      <c r="D118" s="1820">
        <v>101274</v>
      </c>
      <c r="E118" s="1820">
        <v>0</v>
      </c>
      <c r="F118" s="1820">
        <v>0</v>
      </c>
      <c r="G118" s="1820">
        <v>744</v>
      </c>
      <c r="H118" s="1820">
        <v>0</v>
      </c>
      <c r="I118" s="1820">
        <v>0</v>
      </c>
      <c r="J118" s="1820">
        <v>1217</v>
      </c>
      <c r="K118" s="1820">
        <v>9</v>
      </c>
      <c r="L118" s="1820">
        <v>0</v>
      </c>
      <c r="M118" s="1820">
        <v>588263</v>
      </c>
      <c r="N118" s="1820">
        <v>0</v>
      </c>
      <c r="O118" s="1820">
        <v>675</v>
      </c>
      <c r="P118" s="1820">
        <v>0</v>
      </c>
      <c r="Q118" s="1820">
        <v>0</v>
      </c>
      <c r="R118" s="1820">
        <v>0</v>
      </c>
      <c r="S118" s="1820">
        <v>0</v>
      </c>
      <c r="T118" s="1820">
        <v>0</v>
      </c>
      <c r="U118" s="1820">
        <v>0</v>
      </c>
      <c r="V118" s="1820">
        <v>5118</v>
      </c>
      <c r="W118" s="1820">
        <v>0</v>
      </c>
      <c r="X118" s="1820">
        <v>0</v>
      </c>
      <c r="Y118" s="1820">
        <v>697876</v>
      </c>
    </row>
    <row r="119" spans="1:25" s="994" customFormat="1" ht="13.5" x14ac:dyDescent="0.2">
      <c r="A119" s="993" t="s">
        <v>883</v>
      </c>
      <c r="B119" s="1819">
        <v>532</v>
      </c>
      <c r="C119" s="1819">
        <v>15313.991092003447</v>
      </c>
      <c r="D119" s="1819">
        <v>229023</v>
      </c>
      <c r="E119" s="1819">
        <v>0</v>
      </c>
      <c r="F119" s="1819">
        <v>26</v>
      </c>
      <c r="G119" s="1819">
        <v>87</v>
      </c>
      <c r="H119" s="1819">
        <v>2279</v>
      </c>
      <c r="I119" s="1819">
        <v>0</v>
      </c>
      <c r="J119" s="1819">
        <v>1195</v>
      </c>
      <c r="K119" s="1819">
        <v>120538</v>
      </c>
      <c r="L119" s="1819">
        <v>57567</v>
      </c>
      <c r="M119" s="1819">
        <v>529595</v>
      </c>
      <c r="N119" s="1819">
        <v>446029</v>
      </c>
      <c r="O119" s="1819">
        <v>57464</v>
      </c>
      <c r="P119" s="1819">
        <v>121052</v>
      </c>
      <c r="Q119" s="1819">
        <v>14022</v>
      </c>
      <c r="R119" s="1819">
        <v>3483</v>
      </c>
      <c r="S119" s="1819">
        <v>9593</v>
      </c>
      <c r="T119" s="1819">
        <v>17222</v>
      </c>
      <c r="U119" s="1819">
        <v>1364</v>
      </c>
      <c r="V119" s="1819">
        <v>18147</v>
      </c>
      <c r="W119" s="1819">
        <v>24427</v>
      </c>
      <c r="X119" s="1819">
        <v>259</v>
      </c>
      <c r="Y119" s="1819">
        <v>1669217.9910920034</v>
      </c>
    </row>
    <row r="120" spans="1:25" x14ac:dyDescent="0.2">
      <c r="A120" s="906" t="s">
        <v>669</v>
      </c>
      <c r="B120" s="1820">
        <v>2</v>
      </c>
      <c r="C120" s="1820">
        <v>63</v>
      </c>
      <c r="D120" s="1820">
        <v>327</v>
      </c>
      <c r="E120" s="1820">
        <v>0</v>
      </c>
      <c r="F120" s="1820">
        <v>0</v>
      </c>
      <c r="G120" s="1820">
        <v>1</v>
      </c>
      <c r="H120" s="1820">
        <v>10</v>
      </c>
      <c r="I120" s="1820">
        <v>0</v>
      </c>
      <c r="J120" s="1820">
        <v>0</v>
      </c>
      <c r="K120" s="1820">
        <v>45</v>
      </c>
      <c r="L120" s="1820">
        <v>39</v>
      </c>
      <c r="M120" s="1820">
        <v>541</v>
      </c>
      <c r="N120" s="1820">
        <v>710</v>
      </c>
      <c r="O120" s="1820">
        <v>8</v>
      </c>
      <c r="P120" s="1820">
        <v>76</v>
      </c>
      <c r="Q120" s="1820">
        <v>49</v>
      </c>
      <c r="R120" s="1820">
        <v>9</v>
      </c>
      <c r="S120" s="1820">
        <v>23</v>
      </c>
      <c r="T120" s="1820">
        <v>53</v>
      </c>
      <c r="U120" s="1820">
        <v>7</v>
      </c>
      <c r="V120" s="1820">
        <v>4895</v>
      </c>
      <c r="W120" s="1820">
        <v>261</v>
      </c>
      <c r="X120" s="1820">
        <v>3</v>
      </c>
      <c r="Y120" s="1820">
        <v>7122</v>
      </c>
    </row>
    <row r="121" spans="1:25" x14ac:dyDescent="0.2">
      <c r="A121" s="906" t="s">
        <v>702</v>
      </c>
      <c r="B121" s="1820">
        <v>0</v>
      </c>
      <c r="C121" s="1820">
        <v>0</v>
      </c>
      <c r="D121" s="1820">
        <v>0</v>
      </c>
      <c r="E121" s="1820">
        <v>0</v>
      </c>
      <c r="F121" s="1820">
        <v>0</v>
      </c>
      <c r="G121" s="1820">
        <v>0</v>
      </c>
      <c r="H121" s="1820">
        <v>0</v>
      </c>
      <c r="I121" s="1820">
        <v>0</v>
      </c>
      <c r="J121" s="1820">
        <v>0</v>
      </c>
      <c r="K121" s="1820">
        <v>5</v>
      </c>
      <c r="L121" s="1820">
        <v>0</v>
      </c>
      <c r="M121" s="1820">
        <v>0</v>
      </c>
      <c r="N121" s="1820">
        <v>0</v>
      </c>
      <c r="O121" s="1820">
        <v>0</v>
      </c>
      <c r="P121" s="1820">
        <v>0</v>
      </c>
      <c r="Q121" s="1820">
        <v>0</v>
      </c>
      <c r="R121" s="1820">
        <v>0</v>
      </c>
      <c r="S121" s="1820">
        <v>0</v>
      </c>
      <c r="T121" s="1820">
        <v>0</v>
      </c>
      <c r="U121" s="1820">
        <v>0</v>
      </c>
      <c r="V121" s="1820">
        <v>2698</v>
      </c>
      <c r="W121" s="1820">
        <v>21</v>
      </c>
      <c r="X121" s="1820">
        <v>0</v>
      </c>
      <c r="Y121" s="1820">
        <v>2724</v>
      </c>
    </row>
    <row r="122" spans="1:25" x14ac:dyDescent="0.2">
      <c r="A122" s="906" t="s">
        <v>670</v>
      </c>
      <c r="B122" s="1820">
        <v>197</v>
      </c>
      <c r="C122" s="1820">
        <v>624</v>
      </c>
      <c r="D122" s="1820">
        <v>166843</v>
      </c>
      <c r="E122" s="1820">
        <v>0</v>
      </c>
      <c r="F122" s="1820">
        <v>0</v>
      </c>
      <c r="G122" s="1820">
        <v>0</v>
      </c>
      <c r="H122" s="1820">
        <v>1250</v>
      </c>
      <c r="I122" s="1820">
        <v>0</v>
      </c>
      <c r="J122" s="1820">
        <v>905</v>
      </c>
      <c r="K122" s="1820">
        <v>93889</v>
      </c>
      <c r="L122" s="1820">
        <v>10029</v>
      </c>
      <c r="M122" s="1820">
        <v>213510</v>
      </c>
      <c r="N122" s="1820">
        <v>368591</v>
      </c>
      <c r="O122" s="1820">
        <v>55820</v>
      </c>
      <c r="P122" s="1820">
        <v>112262</v>
      </c>
      <c r="Q122" s="1820">
        <v>719</v>
      </c>
      <c r="R122" s="1820">
        <v>1264</v>
      </c>
      <c r="S122" s="1820">
        <v>6941</v>
      </c>
      <c r="T122" s="1820">
        <v>14470</v>
      </c>
      <c r="U122" s="1820">
        <v>0</v>
      </c>
      <c r="V122" s="1820">
        <v>5510</v>
      </c>
      <c r="W122" s="1820">
        <v>4011</v>
      </c>
      <c r="X122" s="1820">
        <v>180</v>
      </c>
      <c r="Y122" s="1820">
        <v>1057015</v>
      </c>
    </row>
    <row r="123" spans="1:25" x14ac:dyDescent="0.2">
      <c r="A123" s="906" t="s">
        <v>671</v>
      </c>
      <c r="B123" s="1820">
        <v>168</v>
      </c>
      <c r="C123" s="1820">
        <v>7293</v>
      </c>
      <c r="D123" s="1820">
        <v>20068</v>
      </c>
      <c r="E123" s="1820">
        <v>0</v>
      </c>
      <c r="F123" s="1820">
        <v>0</v>
      </c>
      <c r="G123" s="1820">
        <v>78</v>
      </c>
      <c r="H123" s="1820">
        <v>947</v>
      </c>
      <c r="I123" s="1820">
        <v>0</v>
      </c>
      <c r="J123" s="1820">
        <v>0</v>
      </c>
      <c r="K123" s="1820">
        <v>2006</v>
      </c>
      <c r="L123" s="1820">
        <v>157</v>
      </c>
      <c r="M123" s="1820">
        <v>17398</v>
      </c>
      <c r="N123" s="1820">
        <v>7233</v>
      </c>
      <c r="O123" s="1820">
        <v>79</v>
      </c>
      <c r="P123" s="1820">
        <v>98</v>
      </c>
      <c r="Q123" s="1820">
        <v>0</v>
      </c>
      <c r="R123" s="1820">
        <v>16</v>
      </c>
      <c r="S123" s="1820">
        <v>49</v>
      </c>
      <c r="T123" s="1820">
        <v>772</v>
      </c>
      <c r="U123" s="1820">
        <v>0</v>
      </c>
      <c r="V123" s="1820">
        <v>2684</v>
      </c>
      <c r="W123" s="1820">
        <v>7712</v>
      </c>
      <c r="X123" s="1820">
        <v>0</v>
      </c>
      <c r="Y123" s="1820">
        <v>66758</v>
      </c>
    </row>
    <row r="124" spans="1:25" x14ac:dyDescent="0.2">
      <c r="A124" s="906" t="s">
        <v>672</v>
      </c>
      <c r="B124" s="1820">
        <v>165</v>
      </c>
      <c r="C124" s="1820">
        <v>1485</v>
      </c>
      <c r="D124" s="1820">
        <v>1427</v>
      </c>
      <c r="E124" s="1820">
        <v>0</v>
      </c>
      <c r="F124" s="1820">
        <v>26</v>
      </c>
      <c r="G124" s="1820">
        <v>8</v>
      </c>
      <c r="H124" s="1820">
        <v>72</v>
      </c>
      <c r="I124" s="1820">
        <v>0</v>
      </c>
      <c r="J124" s="1820">
        <v>0</v>
      </c>
      <c r="K124" s="1820">
        <v>21414</v>
      </c>
      <c r="L124" s="1820">
        <v>45071</v>
      </c>
      <c r="M124" s="1820">
        <v>7262</v>
      </c>
      <c r="N124" s="1820">
        <v>67829</v>
      </c>
      <c r="O124" s="1820">
        <v>16</v>
      </c>
      <c r="P124" s="1820">
        <v>8616</v>
      </c>
      <c r="Q124" s="1820">
        <v>13254</v>
      </c>
      <c r="R124" s="1820">
        <v>2194</v>
      </c>
      <c r="S124" s="1820">
        <v>2540</v>
      </c>
      <c r="T124" s="1820">
        <v>1598</v>
      </c>
      <c r="U124" s="1820">
        <v>1357</v>
      </c>
      <c r="V124" s="1820">
        <v>1980</v>
      </c>
      <c r="W124" s="1820">
        <v>12422</v>
      </c>
      <c r="X124" s="1820">
        <v>76</v>
      </c>
      <c r="Y124" s="1820">
        <v>188812</v>
      </c>
    </row>
    <row r="125" spans="1:25" x14ac:dyDescent="0.2">
      <c r="A125" s="906" t="s">
        <v>703</v>
      </c>
      <c r="B125" s="1820">
        <v>0</v>
      </c>
      <c r="C125" s="1820">
        <v>1375</v>
      </c>
      <c r="D125" s="1820">
        <v>708</v>
      </c>
      <c r="E125" s="1820">
        <v>0</v>
      </c>
      <c r="F125" s="1820">
        <v>0</v>
      </c>
      <c r="G125" s="1820">
        <v>0</v>
      </c>
      <c r="H125" s="1820">
        <v>0</v>
      </c>
      <c r="I125" s="1820">
        <v>0</v>
      </c>
      <c r="J125" s="1820">
        <v>79</v>
      </c>
      <c r="K125" s="1820">
        <v>3166</v>
      </c>
      <c r="L125" s="1820">
        <v>2271</v>
      </c>
      <c r="M125" s="1820">
        <v>8548</v>
      </c>
      <c r="N125" s="1820">
        <v>1666</v>
      </c>
      <c r="O125" s="1820">
        <v>24</v>
      </c>
      <c r="P125" s="1820">
        <v>0</v>
      </c>
      <c r="Q125" s="1820">
        <v>0</v>
      </c>
      <c r="R125" s="1820">
        <v>0</v>
      </c>
      <c r="S125" s="1820">
        <v>40</v>
      </c>
      <c r="T125" s="1820">
        <v>329</v>
      </c>
      <c r="U125" s="1820">
        <v>0</v>
      </c>
      <c r="V125" s="1820">
        <v>235</v>
      </c>
      <c r="W125" s="1820">
        <v>0</v>
      </c>
      <c r="X125" s="1820">
        <v>0</v>
      </c>
      <c r="Y125" s="1820">
        <v>18441</v>
      </c>
    </row>
    <row r="126" spans="1:25" x14ac:dyDescent="0.2">
      <c r="A126" s="906" t="s">
        <v>704</v>
      </c>
      <c r="B126" s="1820">
        <v>0</v>
      </c>
      <c r="C126" s="1820">
        <v>4473.9910920034472</v>
      </c>
      <c r="D126" s="1820">
        <v>39650</v>
      </c>
      <c r="E126" s="1820">
        <v>0</v>
      </c>
      <c r="F126" s="1820">
        <v>0</v>
      </c>
      <c r="G126" s="1820">
        <v>0</v>
      </c>
      <c r="H126" s="1820">
        <v>0</v>
      </c>
      <c r="I126" s="1820">
        <v>0</v>
      </c>
      <c r="J126" s="1820">
        <v>211</v>
      </c>
      <c r="K126" s="1820">
        <v>13</v>
      </c>
      <c r="L126" s="1820">
        <v>0</v>
      </c>
      <c r="M126" s="1820">
        <v>282336</v>
      </c>
      <c r="N126" s="1820">
        <v>0</v>
      </c>
      <c r="O126" s="1820">
        <v>1517</v>
      </c>
      <c r="P126" s="1820">
        <v>0</v>
      </c>
      <c r="Q126" s="1820">
        <v>0</v>
      </c>
      <c r="R126" s="1820">
        <v>0</v>
      </c>
      <c r="S126" s="1820">
        <v>0</v>
      </c>
      <c r="T126" s="1820">
        <v>0</v>
      </c>
      <c r="U126" s="1820">
        <v>0</v>
      </c>
      <c r="V126" s="1820">
        <v>145</v>
      </c>
      <c r="W126" s="1820">
        <v>0</v>
      </c>
      <c r="X126" s="1820">
        <v>0</v>
      </c>
      <c r="Y126" s="1820">
        <v>328345.99109200342</v>
      </c>
    </row>
    <row r="127" spans="1:25" s="994" customFormat="1" ht="13.5" thickBot="1" x14ac:dyDescent="0.25">
      <c r="A127" s="1209" t="s">
        <v>2192</v>
      </c>
      <c r="B127" s="1823">
        <v>4338</v>
      </c>
      <c r="C127" s="1823">
        <v>62691</v>
      </c>
      <c r="D127" s="1823">
        <v>246917</v>
      </c>
      <c r="E127" s="1823">
        <v>0</v>
      </c>
      <c r="F127" s="1823">
        <v>196</v>
      </c>
      <c r="G127" s="1823">
        <v>1164</v>
      </c>
      <c r="H127" s="1823">
        <v>7811</v>
      </c>
      <c r="I127" s="1823">
        <v>578</v>
      </c>
      <c r="J127" s="1823">
        <v>2022</v>
      </c>
      <c r="K127" s="1823">
        <v>143524</v>
      </c>
      <c r="L127" s="1823">
        <v>280365</v>
      </c>
      <c r="M127" s="1823">
        <v>494537</v>
      </c>
      <c r="N127" s="1823">
        <v>1775617</v>
      </c>
      <c r="O127" s="1823">
        <v>72642</v>
      </c>
      <c r="P127" s="1823">
        <v>79438</v>
      </c>
      <c r="Q127" s="1823">
        <v>40532</v>
      </c>
      <c r="R127" s="1823">
        <v>25310</v>
      </c>
      <c r="S127" s="1823">
        <v>7194</v>
      </c>
      <c r="T127" s="1823">
        <v>25632</v>
      </c>
      <c r="U127" s="1823">
        <v>14319</v>
      </c>
      <c r="V127" s="1823">
        <v>146295</v>
      </c>
      <c r="W127" s="1823">
        <v>175672</v>
      </c>
      <c r="X127" s="1823">
        <v>8458</v>
      </c>
      <c r="Y127" s="1823">
        <v>3615252</v>
      </c>
    </row>
    <row r="129" spans="25:25" x14ac:dyDescent="0.2">
      <c r="Y129" s="363"/>
    </row>
  </sheetData>
  <mergeCells count="2">
    <mergeCell ref="A5:J6"/>
    <mergeCell ref="K5:Y6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4" fitToWidth="2" orientation="portrait" r:id="rId1"/>
  <colBreaks count="1" manualBreakCount="1">
    <brk id="10" min="2" max="126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Y127"/>
  <sheetViews>
    <sheetView showGridLines="0" zoomScaleNormal="100" workbookViewId="0">
      <pane xSplit="1" ySplit="8" topLeftCell="H9" activePane="bottomRight" state="frozen"/>
      <selection activeCell="N119" sqref="N119"/>
      <selection pane="topRight" activeCell="N119" sqref="N119"/>
      <selection pane="bottomLeft" activeCell="N119" sqref="N119"/>
      <selection pane="bottomRight" activeCell="N119" sqref="N119"/>
    </sheetView>
  </sheetViews>
  <sheetFormatPr defaultRowHeight="12.75" x14ac:dyDescent="0.2"/>
  <cols>
    <col min="1" max="1" width="57.140625" style="356" customWidth="1"/>
    <col min="2" max="25" width="12.7109375" style="356" customWidth="1"/>
    <col min="26" max="16384" width="9.140625" style="356"/>
  </cols>
  <sheetData>
    <row r="1" spans="1:25" x14ac:dyDescent="0.2">
      <c r="A1" s="877" t="s">
        <v>624</v>
      </c>
    </row>
    <row r="2" spans="1:25" x14ac:dyDescent="0.2">
      <c r="A2" s="877" t="s">
        <v>625</v>
      </c>
    </row>
    <row r="3" spans="1:25" s="994" customFormat="1" ht="15" customHeight="1" x14ac:dyDescent="0.2">
      <c r="A3" s="1130" t="s">
        <v>2041</v>
      </c>
      <c r="Y3" s="1135" t="s">
        <v>2042</v>
      </c>
    </row>
    <row r="4" spans="1:25" s="504" customFormat="1" ht="12" customHeight="1" x14ac:dyDescent="0.2"/>
    <row r="5" spans="1:25" s="504" customFormat="1" ht="18" customHeight="1" x14ac:dyDescent="0.2">
      <c r="A5" s="2037" t="s">
        <v>3749</v>
      </c>
      <c r="B5" s="2038"/>
      <c r="C5" s="2038"/>
      <c r="D5" s="2038"/>
      <c r="E5" s="2038"/>
      <c r="F5" s="2038"/>
      <c r="G5" s="2038"/>
      <c r="H5" s="2038"/>
      <c r="I5" s="2038"/>
      <c r="J5" s="2038"/>
      <c r="K5" s="2039" t="s">
        <v>3750</v>
      </c>
      <c r="L5" s="2039"/>
      <c r="M5" s="2039"/>
      <c r="N5" s="2039"/>
      <c r="O5" s="2039"/>
      <c r="P5" s="2039"/>
      <c r="Q5" s="2039"/>
      <c r="R5" s="2039"/>
      <c r="S5" s="2039"/>
      <c r="T5" s="2039"/>
      <c r="U5" s="2039"/>
      <c r="V5" s="2039"/>
      <c r="W5" s="2039"/>
      <c r="X5" s="2039"/>
      <c r="Y5" s="2039"/>
    </row>
    <row r="6" spans="1:25" s="504" customFormat="1" ht="18" customHeight="1" x14ac:dyDescent="0.2">
      <c r="A6" s="2038"/>
      <c r="B6" s="2038"/>
      <c r="C6" s="2038"/>
      <c r="D6" s="2038"/>
      <c r="E6" s="2038"/>
      <c r="F6" s="2038"/>
      <c r="G6" s="2038"/>
      <c r="H6" s="2038"/>
      <c r="I6" s="2038"/>
      <c r="J6" s="2038"/>
      <c r="K6" s="2039"/>
      <c r="L6" s="2039"/>
      <c r="M6" s="2039"/>
      <c r="N6" s="2039"/>
      <c r="O6" s="2039"/>
      <c r="P6" s="2039"/>
      <c r="Q6" s="2039"/>
      <c r="R6" s="2039"/>
      <c r="S6" s="2039"/>
      <c r="T6" s="2039"/>
      <c r="U6" s="2039"/>
      <c r="V6" s="2039"/>
      <c r="W6" s="2039"/>
      <c r="X6" s="2039"/>
      <c r="Y6" s="2039"/>
    </row>
    <row r="7" spans="1:25" s="504" customFormat="1" ht="12" customHeight="1" thickBot="1" x14ac:dyDescent="0.25"/>
    <row r="8" spans="1:25" s="312" customFormat="1" ht="69.95" customHeight="1" thickBot="1" x14ac:dyDescent="0.25">
      <c r="A8" s="1397" t="s">
        <v>943</v>
      </c>
      <c r="B8" s="1398" t="s">
        <v>1879</v>
      </c>
      <c r="C8" s="1398" t="s">
        <v>1880</v>
      </c>
      <c r="D8" s="1398" t="s">
        <v>1918</v>
      </c>
      <c r="E8" s="1398" t="s">
        <v>141</v>
      </c>
      <c r="F8" s="1398" t="s">
        <v>4</v>
      </c>
      <c r="G8" s="1398" t="s">
        <v>1104</v>
      </c>
      <c r="H8" s="1398" t="s">
        <v>1882</v>
      </c>
      <c r="I8" s="1398" t="s">
        <v>1754</v>
      </c>
      <c r="J8" s="1398" t="s">
        <v>1885</v>
      </c>
      <c r="K8" s="1398" t="s">
        <v>1755</v>
      </c>
      <c r="L8" s="1398" t="s">
        <v>1072</v>
      </c>
      <c r="M8" s="1398" t="s">
        <v>1103</v>
      </c>
      <c r="N8" s="1398" t="s">
        <v>1893</v>
      </c>
      <c r="O8" s="1398" t="s">
        <v>142</v>
      </c>
      <c r="P8" s="1398" t="s">
        <v>2234</v>
      </c>
      <c r="Q8" s="1398" t="s">
        <v>1756</v>
      </c>
      <c r="R8" s="1398" t="s">
        <v>1919</v>
      </c>
      <c r="S8" s="1398" t="s">
        <v>1883</v>
      </c>
      <c r="T8" s="1398" t="s">
        <v>1244</v>
      </c>
      <c r="U8" s="1398" t="s">
        <v>1884</v>
      </c>
      <c r="V8" s="1398" t="s">
        <v>1887</v>
      </c>
      <c r="W8" s="1398" t="s">
        <v>1888</v>
      </c>
      <c r="X8" s="1398" t="s">
        <v>1757</v>
      </c>
      <c r="Y8" s="1399" t="s">
        <v>1471</v>
      </c>
    </row>
    <row r="9" spans="1:25" x14ac:dyDescent="0.2">
      <c r="A9" s="1401" t="s">
        <v>106</v>
      </c>
      <c r="B9" s="1403"/>
      <c r="C9" s="1403"/>
      <c r="D9" s="1403"/>
      <c r="E9" s="1403"/>
      <c r="F9" s="1403"/>
      <c r="G9" s="1403"/>
      <c r="H9" s="1403"/>
      <c r="I9" s="1403"/>
      <c r="J9" s="1403"/>
      <c r="K9" s="1403"/>
      <c r="L9" s="1403"/>
      <c r="M9" s="1403"/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</row>
    <row r="10" spans="1:25" x14ac:dyDescent="0.2">
      <c r="A10" s="1208" t="s">
        <v>2191</v>
      </c>
      <c r="B10" s="1819">
        <v>0</v>
      </c>
      <c r="C10" s="1819">
        <v>0</v>
      </c>
      <c r="D10" s="1819">
        <v>0</v>
      </c>
      <c r="E10" s="1819">
        <v>6527</v>
      </c>
      <c r="F10" s="1819">
        <v>0</v>
      </c>
      <c r="G10" s="1819">
        <v>0</v>
      </c>
      <c r="H10" s="1819">
        <v>0</v>
      </c>
      <c r="I10" s="1819">
        <v>0</v>
      </c>
      <c r="J10" s="1819">
        <v>11047</v>
      </c>
      <c r="K10" s="1819">
        <v>21561</v>
      </c>
      <c r="L10" s="1819">
        <v>0</v>
      </c>
      <c r="M10" s="1819">
        <v>157804</v>
      </c>
      <c r="N10" s="1819">
        <v>247917</v>
      </c>
      <c r="O10" s="1819">
        <v>0</v>
      </c>
      <c r="P10" s="1819">
        <v>747462</v>
      </c>
      <c r="Q10" s="1819">
        <v>0</v>
      </c>
      <c r="R10" s="1819">
        <v>1042054</v>
      </c>
      <c r="S10" s="1819">
        <v>1125796</v>
      </c>
      <c r="T10" s="1819">
        <v>1761699</v>
      </c>
      <c r="U10" s="1819">
        <v>159589</v>
      </c>
      <c r="V10" s="1819">
        <v>706746</v>
      </c>
      <c r="W10" s="1819">
        <v>870651</v>
      </c>
      <c r="X10" s="1819">
        <v>0</v>
      </c>
      <c r="Y10" s="1819">
        <v>6858853</v>
      </c>
    </row>
    <row r="11" spans="1:25" s="991" customFormat="1" x14ac:dyDescent="0.2">
      <c r="A11" s="990" t="s">
        <v>885</v>
      </c>
      <c r="B11" s="1819">
        <v>0</v>
      </c>
      <c r="C11" s="1819">
        <v>12233</v>
      </c>
      <c r="D11" s="1819">
        <v>0</v>
      </c>
      <c r="E11" s="1819">
        <v>252063</v>
      </c>
      <c r="F11" s="1819">
        <v>0</v>
      </c>
      <c r="G11" s="1819">
        <v>0</v>
      </c>
      <c r="H11" s="1819">
        <v>0</v>
      </c>
      <c r="I11" s="1819">
        <v>615857</v>
      </c>
      <c r="J11" s="1819">
        <v>11763</v>
      </c>
      <c r="K11" s="1819">
        <v>3282</v>
      </c>
      <c r="L11" s="1819">
        <v>0</v>
      </c>
      <c r="M11" s="1819">
        <v>717306</v>
      </c>
      <c r="N11" s="1819">
        <v>213938</v>
      </c>
      <c r="O11" s="1819">
        <v>0</v>
      </c>
      <c r="P11" s="1819">
        <v>828293</v>
      </c>
      <c r="Q11" s="1819">
        <v>0</v>
      </c>
      <c r="R11" s="1819">
        <v>1269262</v>
      </c>
      <c r="S11" s="1819">
        <v>1345232</v>
      </c>
      <c r="T11" s="1819">
        <v>3190418</v>
      </c>
      <c r="U11" s="1819">
        <v>269310</v>
      </c>
      <c r="V11" s="1819">
        <v>240619.75</v>
      </c>
      <c r="W11" s="1819">
        <v>734408</v>
      </c>
      <c r="X11" s="1819">
        <v>9572835</v>
      </c>
      <c r="Y11" s="1819">
        <v>19276819.75</v>
      </c>
    </row>
    <row r="12" spans="1:25" x14ac:dyDescent="0.2">
      <c r="A12" s="906" t="s">
        <v>667</v>
      </c>
      <c r="B12" s="1820">
        <v>0</v>
      </c>
      <c r="C12" s="1820">
        <v>0</v>
      </c>
      <c r="D12" s="1820">
        <v>0</v>
      </c>
      <c r="E12" s="1820">
        <v>252063</v>
      </c>
      <c r="F12" s="1820">
        <v>0</v>
      </c>
      <c r="G12" s="1820">
        <v>0</v>
      </c>
      <c r="H12" s="1820">
        <v>0</v>
      </c>
      <c r="I12" s="1820">
        <v>615857</v>
      </c>
      <c r="J12" s="1820">
        <v>1017</v>
      </c>
      <c r="K12" s="1820">
        <v>3282</v>
      </c>
      <c r="L12" s="1820">
        <v>0</v>
      </c>
      <c r="M12" s="1820">
        <v>576057</v>
      </c>
      <c r="N12" s="1820">
        <v>213938</v>
      </c>
      <c r="O12" s="1820">
        <v>0</v>
      </c>
      <c r="P12" s="1820">
        <v>828286</v>
      </c>
      <c r="Q12" s="1820">
        <v>0</v>
      </c>
      <c r="R12" s="1820">
        <v>1268293</v>
      </c>
      <c r="S12" s="1820">
        <v>956961</v>
      </c>
      <c r="T12" s="1820">
        <v>3190418</v>
      </c>
      <c r="U12" s="1820">
        <v>269310</v>
      </c>
      <c r="V12" s="1820">
        <v>137497</v>
      </c>
      <c r="W12" s="1820">
        <v>734408</v>
      </c>
      <c r="X12" s="1820">
        <v>9572835</v>
      </c>
      <c r="Y12" s="1820">
        <v>18620222</v>
      </c>
    </row>
    <row r="13" spans="1:25" x14ac:dyDescent="0.2">
      <c r="A13" s="906" t="s">
        <v>668</v>
      </c>
      <c r="B13" s="1820">
        <v>0</v>
      </c>
      <c r="C13" s="1820">
        <v>12233</v>
      </c>
      <c r="D13" s="1820">
        <v>0</v>
      </c>
      <c r="E13" s="1820">
        <v>0</v>
      </c>
      <c r="F13" s="1820">
        <v>0</v>
      </c>
      <c r="G13" s="1820">
        <v>0</v>
      </c>
      <c r="H13" s="1820">
        <v>0</v>
      </c>
      <c r="I13" s="1820">
        <v>0</v>
      </c>
      <c r="J13" s="1820">
        <v>10746</v>
      </c>
      <c r="K13" s="1820">
        <v>0</v>
      </c>
      <c r="L13" s="1820">
        <v>0</v>
      </c>
      <c r="M13" s="1820">
        <v>332</v>
      </c>
      <c r="N13" s="1820">
        <v>0</v>
      </c>
      <c r="O13" s="1820">
        <v>0</v>
      </c>
      <c r="P13" s="1820">
        <v>0</v>
      </c>
      <c r="Q13" s="1820">
        <v>0</v>
      </c>
      <c r="R13" s="1820">
        <v>776</v>
      </c>
      <c r="S13" s="1820">
        <v>388271</v>
      </c>
      <c r="T13" s="1820">
        <v>0</v>
      </c>
      <c r="U13" s="1820">
        <v>0</v>
      </c>
      <c r="V13" s="1820">
        <v>103122.75</v>
      </c>
      <c r="W13" s="1820">
        <v>0</v>
      </c>
      <c r="X13" s="1820">
        <v>0</v>
      </c>
      <c r="Y13" s="1820">
        <v>515480.75</v>
      </c>
    </row>
    <row r="14" spans="1:25" x14ac:dyDescent="0.2">
      <c r="A14" s="906" t="s">
        <v>699</v>
      </c>
      <c r="B14" s="1820">
        <v>0</v>
      </c>
      <c r="C14" s="1820">
        <v>0</v>
      </c>
      <c r="D14" s="1820">
        <v>0</v>
      </c>
      <c r="E14" s="1820">
        <v>0</v>
      </c>
      <c r="F14" s="1820">
        <v>0</v>
      </c>
      <c r="G14" s="1820">
        <v>0</v>
      </c>
      <c r="H14" s="1820">
        <v>0</v>
      </c>
      <c r="I14" s="1820">
        <v>0</v>
      </c>
      <c r="J14" s="1820">
        <v>0</v>
      </c>
      <c r="K14" s="1820">
        <v>0</v>
      </c>
      <c r="L14" s="1820">
        <v>0</v>
      </c>
      <c r="M14" s="1820">
        <v>24</v>
      </c>
      <c r="N14" s="1820">
        <v>0</v>
      </c>
      <c r="O14" s="1820">
        <v>0</v>
      </c>
      <c r="P14" s="1820">
        <v>7</v>
      </c>
      <c r="Q14" s="1820">
        <v>0</v>
      </c>
      <c r="R14" s="1820">
        <v>193</v>
      </c>
      <c r="S14" s="1820">
        <v>0</v>
      </c>
      <c r="T14" s="1820">
        <v>0</v>
      </c>
      <c r="U14" s="1820">
        <v>0</v>
      </c>
      <c r="V14" s="1820">
        <v>0</v>
      </c>
      <c r="W14" s="1820">
        <v>0</v>
      </c>
      <c r="X14" s="1820">
        <v>0</v>
      </c>
      <c r="Y14" s="1820">
        <v>224</v>
      </c>
    </row>
    <row r="15" spans="1:25" x14ac:dyDescent="0.2">
      <c r="A15" s="906" t="s">
        <v>700</v>
      </c>
      <c r="B15" s="1820">
        <v>0</v>
      </c>
      <c r="C15" s="1820">
        <v>0</v>
      </c>
      <c r="D15" s="1820">
        <v>0</v>
      </c>
      <c r="E15" s="1820">
        <v>0</v>
      </c>
      <c r="F15" s="1820">
        <v>0</v>
      </c>
      <c r="G15" s="1820">
        <v>0</v>
      </c>
      <c r="H15" s="1820">
        <v>0</v>
      </c>
      <c r="I15" s="1820">
        <v>0</v>
      </c>
      <c r="J15" s="1820">
        <v>0</v>
      </c>
      <c r="K15" s="1820">
        <v>0</v>
      </c>
      <c r="L15" s="1820">
        <v>0</v>
      </c>
      <c r="M15" s="1820">
        <v>74</v>
      </c>
      <c r="N15" s="1820">
        <v>0</v>
      </c>
      <c r="O15" s="1820">
        <v>0</v>
      </c>
      <c r="P15" s="1820">
        <v>0</v>
      </c>
      <c r="Q15" s="1820">
        <v>0</v>
      </c>
      <c r="R15" s="1820">
        <v>0</v>
      </c>
      <c r="S15" s="1820">
        <v>0</v>
      </c>
      <c r="T15" s="1820">
        <v>0</v>
      </c>
      <c r="U15" s="1820">
        <v>0</v>
      </c>
      <c r="V15" s="1820">
        <v>0</v>
      </c>
      <c r="W15" s="1820">
        <v>0</v>
      </c>
      <c r="X15" s="1820">
        <v>0</v>
      </c>
      <c r="Y15" s="1820">
        <v>74</v>
      </c>
    </row>
    <row r="16" spans="1:25" x14ac:dyDescent="0.2">
      <c r="A16" s="906" t="s">
        <v>701</v>
      </c>
      <c r="B16" s="1820">
        <v>0</v>
      </c>
      <c r="C16" s="1820">
        <v>0</v>
      </c>
      <c r="D16" s="1820">
        <v>0</v>
      </c>
      <c r="E16" s="1820">
        <v>0</v>
      </c>
      <c r="F16" s="1820">
        <v>0</v>
      </c>
      <c r="G16" s="1820">
        <v>0</v>
      </c>
      <c r="H16" s="1820">
        <v>0</v>
      </c>
      <c r="I16" s="1820">
        <v>0</v>
      </c>
      <c r="J16" s="1820">
        <v>0</v>
      </c>
      <c r="K16" s="1820">
        <v>0</v>
      </c>
      <c r="L16" s="1820">
        <v>0</v>
      </c>
      <c r="M16" s="1820">
        <v>140819</v>
      </c>
      <c r="N16" s="1820">
        <v>0</v>
      </c>
      <c r="O16" s="1820">
        <v>0</v>
      </c>
      <c r="P16" s="1820">
        <v>0</v>
      </c>
      <c r="Q16" s="1820">
        <v>0</v>
      </c>
      <c r="R16" s="1820">
        <v>0</v>
      </c>
      <c r="S16" s="1820">
        <v>0</v>
      </c>
      <c r="T16" s="1820">
        <v>0</v>
      </c>
      <c r="U16" s="1820">
        <v>0</v>
      </c>
      <c r="V16" s="1820">
        <v>0</v>
      </c>
      <c r="W16" s="1820">
        <v>0</v>
      </c>
      <c r="X16" s="1820">
        <v>0</v>
      </c>
      <c r="Y16" s="1820">
        <v>140819</v>
      </c>
    </row>
    <row r="17" spans="1:25" s="994" customFormat="1" ht="13.5" x14ac:dyDescent="0.2">
      <c r="A17" s="993" t="s">
        <v>883</v>
      </c>
      <c r="B17" s="1819">
        <v>0</v>
      </c>
      <c r="C17" s="1819">
        <v>0</v>
      </c>
      <c r="D17" s="1819">
        <v>0</v>
      </c>
      <c r="E17" s="1819">
        <v>0</v>
      </c>
      <c r="F17" s="1819">
        <v>0</v>
      </c>
      <c r="G17" s="1819">
        <v>0</v>
      </c>
      <c r="H17" s="1819">
        <v>0</v>
      </c>
      <c r="I17" s="1819">
        <v>15008</v>
      </c>
      <c r="J17" s="1819">
        <v>11047</v>
      </c>
      <c r="K17" s="1819">
        <v>21749</v>
      </c>
      <c r="L17" s="1819">
        <v>0</v>
      </c>
      <c r="M17" s="1819">
        <v>406256</v>
      </c>
      <c r="N17" s="1819">
        <v>261563</v>
      </c>
      <c r="O17" s="1819">
        <v>0</v>
      </c>
      <c r="P17" s="1819">
        <v>441883</v>
      </c>
      <c r="Q17" s="1819">
        <v>0</v>
      </c>
      <c r="R17" s="1819">
        <v>990518</v>
      </c>
      <c r="S17" s="1819">
        <v>1045809</v>
      </c>
      <c r="T17" s="1819">
        <v>3056999</v>
      </c>
      <c r="U17" s="1819">
        <v>71023</v>
      </c>
      <c r="V17" s="1819">
        <v>12473</v>
      </c>
      <c r="W17" s="1819">
        <v>391504</v>
      </c>
      <c r="X17" s="1819">
        <v>4104642</v>
      </c>
      <c r="Y17" s="1819">
        <v>10830474</v>
      </c>
    </row>
    <row r="18" spans="1:25" x14ac:dyDescent="0.2">
      <c r="A18" s="906" t="s">
        <v>669</v>
      </c>
      <c r="B18" s="1820">
        <v>0</v>
      </c>
      <c r="C18" s="1820">
        <v>0</v>
      </c>
      <c r="D18" s="1820">
        <v>0</v>
      </c>
      <c r="E18" s="1820">
        <v>0</v>
      </c>
      <c r="F18" s="1820">
        <v>0</v>
      </c>
      <c r="G18" s="1820">
        <v>0</v>
      </c>
      <c r="H18" s="1820">
        <v>0</v>
      </c>
      <c r="I18" s="1820">
        <v>0</v>
      </c>
      <c r="J18" s="1820">
        <v>0</v>
      </c>
      <c r="K18" s="1820">
        <v>17</v>
      </c>
      <c r="L18" s="1820">
        <v>0</v>
      </c>
      <c r="M18" s="1820">
        <v>404</v>
      </c>
      <c r="N18" s="1820">
        <v>342</v>
      </c>
      <c r="O18" s="1820">
        <v>0</v>
      </c>
      <c r="P18" s="1820">
        <v>1938</v>
      </c>
      <c r="Q18" s="1820">
        <v>0</v>
      </c>
      <c r="R18" s="1820">
        <v>1726</v>
      </c>
      <c r="S18" s="1820">
        <v>1790</v>
      </c>
      <c r="T18" s="1820">
        <v>16824</v>
      </c>
      <c r="U18" s="1820">
        <v>357</v>
      </c>
      <c r="V18" s="1820">
        <v>8321</v>
      </c>
      <c r="W18" s="1820">
        <v>1106</v>
      </c>
      <c r="X18" s="1820">
        <v>50534</v>
      </c>
      <c r="Y18" s="1820">
        <v>83359</v>
      </c>
    </row>
    <row r="19" spans="1:25" x14ac:dyDescent="0.2">
      <c r="A19" s="906" t="s">
        <v>702</v>
      </c>
      <c r="B19" s="1820">
        <v>0</v>
      </c>
      <c r="C19" s="1820">
        <v>0</v>
      </c>
      <c r="D19" s="1820">
        <v>0</v>
      </c>
      <c r="E19" s="1820">
        <v>0</v>
      </c>
      <c r="F19" s="1820">
        <v>0</v>
      </c>
      <c r="G19" s="1820">
        <v>0</v>
      </c>
      <c r="H19" s="1820">
        <v>0</v>
      </c>
      <c r="I19" s="1820">
        <v>15008</v>
      </c>
      <c r="J19" s="1820">
        <v>0</v>
      </c>
      <c r="K19" s="1820">
        <v>0</v>
      </c>
      <c r="L19" s="1820">
        <v>0</v>
      </c>
      <c r="M19" s="1820">
        <v>0</v>
      </c>
      <c r="N19" s="1820">
        <v>0</v>
      </c>
      <c r="O19" s="1820">
        <v>0</v>
      </c>
      <c r="P19" s="1820">
        <v>0</v>
      </c>
      <c r="Q19" s="1820">
        <v>0</v>
      </c>
      <c r="R19" s="1820">
        <v>0</v>
      </c>
      <c r="S19" s="1820">
        <v>0</v>
      </c>
      <c r="T19" s="1820">
        <v>3</v>
      </c>
      <c r="U19" s="1820">
        <v>0</v>
      </c>
      <c r="V19" s="1820">
        <v>0</v>
      </c>
      <c r="W19" s="1820">
        <v>0</v>
      </c>
      <c r="X19" s="1820">
        <v>0</v>
      </c>
      <c r="Y19" s="1820">
        <v>15011</v>
      </c>
    </row>
    <row r="20" spans="1:25" x14ac:dyDescent="0.2">
      <c r="A20" s="906" t="s">
        <v>670</v>
      </c>
      <c r="B20" s="1820">
        <v>0</v>
      </c>
      <c r="C20" s="1820">
        <v>0</v>
      </c>
      <c r="D20" s="1820">
        <v>0</v>
      </c>
      <c r="E20" s="1820">
        <v>0</v>
      </c>
      <c r="F20" s="1820">
        <v>0</v>
      </c>
      <c r="G20" s="1820">
        <v>0</v>
      </c>
      <c r="H20" s="1820">
        <v>0</v>
      </c>
      <c r="I20" s="1820">
        <v>0</v>
      </c>
      <c r="J20" s="1820">
        <v>11047</v>
      </c>
      <c r="K20" s="1820">
        <v>15898</v>
      </c>
      <c r="L20" s="1820">
        <v>0</v>
      </c>
      <c r="M20" s="1820">
        <v>41768</v>
      </c>
      <c r="N20" s="1820">
        <v>245012</v>
      </c>
      <c r="O20" s="1820">
        <v>0</v>
      </c>
      <c r="P20" s="1820">
        <v>419996</v>
      </c>
      <c r="Q20" s="1820">
        <v>0</v>
      </c>
      <c r="R20" s="1820">
        <v>463194</v>
      </c>
      <c r="S20" s="1820">
        <v>690958</v>
      </c>
      <c r="T20" s="1820">
        <v>2695567</v>
      </c>
      <c r="U20" s="1820">
        <v>43442</v>
      </c>
      <c r="V20" s="1820">
        <v>4152</v>
      </c>
      <c r="W20" s="1820">
        <v>384451</v>
      </c>
      <c r="X20" s="1820">
        <v>2740399</v>
      </c>
      <c r="Y20" s="1820">
        <v>7755884</v>
      </c>
    </row>
    <row r="21" spans="1:25" x14ac:dyDescent="0.2">
      <c r="A21" s="906" t="s">
        <v>671</v>
      </c>
      <c r="B21" s="1820">
        <v>0</v>
      </c>
      <c r="C21" s="1820">
        <v>0</v>
      </c>
      <c r="D21" s="1820">
        <v>0</v>
      </c>
      <c r="E21" s="1820">
        <v>0</v>
      </c>
      <c r="F21" s="1820">
        <v>0</v>
      </c>
      <c r="G21" s="1820">
        <v>0</v>
      </c>
      <c r="H21" s="1820">
        <v>0</v>
      </c>
      <c r="I21" s="1820">
        <v>0</v>
      </c>
      <c r="J21" s="1820">
        <v>0</v>
      </c>
      <c r="K21" s="1820">
        <v>138</v>
      </c>
      <c r="L21" s="1820">
        <v>0</v>
      </c>
      <c r="M21" s="1820">
        <v>3435</v>
      </c>
      <c r="N21" s="1820">
        <v>0</v>
      </c>
      <c r="O21" s="1820">
        <v>0</v>
      </c>
      <c r="P21" s="1820">
        <v>7866</v>
      </c>
      <c r="Q21" s="1820">
        <v>0</v>
      </c>
      <c r="R21" s="1820">
        <v>168911</v>
      </c>
      <c r="S21" s="1820">
        <v>39347</v>
      </c>
      <c r="T21" s="1820">
        <v>111898</v>
      </c>
      <c r="U21" s="1820">
        <v>6365</v>
      </c>
      <c r="V21" s="1820">
        <v>0</v>
      </c>
      <c r="W21" s="1820">
        <v>4650</v>
      </c>
      <c r="X21" s="1820">
        <v>0</v>
      </c>
      <c r="Y21" s="1820">
        <v>342610</v>
      </c>
    </row>
    <row r="22" spans="1:25" x14ac:dyDescent="0.2">
      <c r="A22" s="906" t="s">
        <v>672</v>
      </c>
      <c r="B22" s="1820">
        <v>0</v>
      </c>
      <c r="C22" s="1820">
        <v>0</v>
      </c>
      <c r="D22" s="1820">
        <v>0</v>
      </c>
      <c r="E22" s="1820">
        <v>0</v>
      </c>
      <c r="F22" s="1820">
        <v>0</v>
      </c>
      <c r="G22" s="1820">
        <v>0</v>
      </c>
      <c r="H22" s="1820">
        <v>0</v>
      </c>
      <c r="I22" s="1820">
        <v>0</v>
      </c>
      <c r="J22" s="1820">
        <v>0</v>
      </c>
      <c r="K22" s="1820">
        <v>5696</v>
      </c>
      <c r="L22" s="1820">
        <v>0</v>
      </c>
      <c r="M22" s="1820">
        <v>54863</v>
      </c>
      <c r="N22" s="1820">
        <v>16209</v>
      </c>
      <c r="O22" s="1820">
        <v>0</v>
      </c>
      <c r="P22" s="1820">
        <v>12083</v>
      </c>
      <c r="Q22" s="1820">
        <v>0</v>
      </c>
      <c r="R22" s="1820">
        <v>356687</v>
      </c>
      <c r="S22" s="1820">
        <v>313714</v>
      </c>
      <c r="T22" s="1820">
        <v>232707</v>
      </c>
      <c r="U22" s="1820">
        <v>10835</v>
      </c>
      <c r="V22" s="1820">
        <v>0</v>
      </c>
      <c r="W22" s="1820">
        <v>1297</v>
      </c>
      <c r="X22" s="1820">
        <v>1312241</v>
      </c>
      <c r="Y22" s="1820">
        <v>2316332</v>
      </c>
    </row>
    <row r="23" spans="1:25" x14ac:dyDescent="0.2">
      <c r="A23" s="906" t="s">
        <v>703</v>
      </c>
      <c r="B23" s="1820">
        <v>0</v>
      </c>
      <c r="C23" s="1820">
        <v>0</v>
      </c>
      <c r="D23" s="1820">
        <v>0</v>
      </c>
      <c r="E23" s="1820">
        <v>0</v>
      </c>
      <c r="F23" s="1820">
        <v>0</v>
      </c>
      <c r="G23" s="1820">
        <v>0</v>
      </c>
      <c r="H23" s="1820">
        <v>0</v>
      </c>
      <c r="I23" s="1820">
        <v>0</v>
      </c>
      <c r="J23" s="1820">
        <v>0</v>
      </c>
      <c r="K23" s="1820">
        <v>0</v>
      </c>
      <c r="L23" s="1820">
        <v>0</v>
      </c>
      <c r="M23" s="1820">
        <v>67354</v>
      </c>
      <c r="N23" s="1820">
        <v>0</v>
      </c>
      <c r="O23" s="1820">
        <v>0</v>
      </c>
      <c r="P23" s="1820">
        <v>0</v>
      </c>
      <c r="Q23" s="1820">
        <v>0</v>
      </c>
      <c r="R23" s="1820">
        <v>0</v>
      </c>
      <c r="S23" s="1820">
        <v>0</v>
      </c>
      <c r="T23" s="1820">
        <v>0</v>
      </c>
      <c r="U23" s="1820">
        <v>0</v>
      </c>
      <c r="V23" s="1820">
        <v>0</v>
      </c>
      <c r="W23" s="1820">
        <v>0</v>
      </c>
      <c r="X23" s="1820">
        <v>0</v>
      </c>
      <c r="Y23" s="1820">
        <v>67354</v>
      </c>
    </row>
    <row r="24" spans="1:25" x14ac:dyDescent="0.2">
      <c r="A24" s="906" t="s">
        <v>704</v>
      </c>
      <c r="B24" s="1820">
        <v>0</v>
      </c>
      <c r="C24" s="1820">
        <v>0</v>
      </c>
      <c r="D24" s="1820">
        <v>0</v>
      </c>
      <c r="E24" s="1820">
        <v>0</v>
      </c>
      <c r="F24" s="1820">
        <v>0</v>
      </c>
      <c r="G24" s="1820">
        <v>0</v>
      </c>
      <c r="H24" s="1820">
        <v>0</v>
      </c>
      <c r="I24" s="1820">
        <v>0</v>
      </c>
      <c r="J24" s="1820">
        <v>0</v>
      </c>
      <c r="K24" s="1820">
        <v>0</v>
      </c>
      <c r="L24" s="1820">
        <v>0</v>
      </c>
      <c r="M24" s="1820">
        <v>238432</v>
      </c>
      <c r="N24" s="1820">
        <v>0</v>
      </c>
      <c r="O24" s="1820">
        <v>0</v>
      </c>
      <c r="P24" s="1820">
        <v>0</v>
      </c>
      <c r="Q24" s="1820">
        <v>0</v>
      </c>
      <c r="R24" s="1820">
        <v>0</v>
      </c>
      <c r="S24" s="1820">
        <v>0</v>
      </c>
      <c r="T24" s="1820">
        <v>0</v>
      </c>
      <c r="U24" s="1820">
        <v>10024</v>
      </c>
      <c r="V24" s="1820">
        <v>0</v>
      </c>
      <c r="W24" s="1820">
        <v>0</v>
      </c>
      <c r="X24" s="1820">
        <v>1468</v>
      </c>
      <c r="Y24" s="1820">
        <v>249924</v>
      </c>
    </row>
    <row r="25" spans="1:25" s="994" customFormat="1" x14ac:dyDescent="0.2">
      <c r="A25" s="1208" t="s">
        <v>2192</v>
      </c>
      <c r="B25" s="1819">
        <v>0</v>
      </c>
      <c r="C25" s="1819">
        <v>12233</v>
      </c>
      <c r="D25" s="1819">
        <v>0</v>
      </c>
      <c r="E25" s="1819">
        <v>258590</v>
      </c>
      <c r="F25" s="1819">
        <v>0</v>
      </c>
      <c r="G25" s="1819">
        <v>0</v>
      </c>
      <c r="H25" s="1819">
        <v>0</v>
      </c>
      <c r="I25" s="1819">
        <v>600849</v>
      </c>
      <c r="J25" s="1819">
        <v>11763</v>
      </c>
      <c r="K25" s="1819">
        <v>3094</v>
      </c>
      <c r="L25" s="1819">
        <v>0</v>
      </c>
      <c r="M25" s="1819">
        <v>566467</v>
      </c>
      <c r="N25" s="1819">
        <v>200292</v>
      </c>
      <c r="O25" s="1819">
        <v>0</v>
      </c>
      <c r="P25" s="1819">
        <v>1133872</v>
      </c>
      <c r="Q25" s="1819">
        <v>0</v>
      </c>
      <c r="R25" s="1819">
        <v>1320798</v>
      </c>
      <c r="S25" s="1819">
        <v>1425219</v>
      </c>
      <c r="T25" s="1819">
        <v>1895118</v>
      </c>
      <c r="U25" s="1819">
        <v>367900</v>
      </c>
      <c r="V25" s="1819">
        <v>934892.75</v>
      </c>
      <c r="W25" s="1819">
        <v>1213555</v>
      </c>
      <c r="X25" s="1819">
        <v>5469661</v>
      </c>
      <c r="Y25" s="1819">
        <v>15414303.75</v>
      </c>
    </row>
    <row r="26" spans="1:25" s="991" customFormat="1" x14ac:dyDescent="0.2">
      <c r="A26" s="1402" t="s">
        <v>107</v>
      </c>
      <c r="B26" s="1821"/>
      <c r="C26" s="1821"/>
      <c r="D26" s="1821"/>
      <c r="E26" s="1821"/>
      <c r="F26" s="1821"/>
      <c r="G26" s="1821"/>
      <c r="H26" s="1821"/>
      <c r="I26" s="1821"/>
      <c r="J26" s="1821"/>
      <c r="K26" s="1821"/>
      <c r="L26" s="1821"/>
      <c r="M26" s="1821"/>
      <c r="N26" s="1821"/>
      <c r="O26" s="1821"/>
      <c r="P26" s="1821"/>
      <c r="Q26" s="1821"/>
      <c r="R26" s="1821"/>
      <c r="S26" s="1821"/>
      <c r="T26" s="1821"/>
      <c r="U26" s="1821"/>
      <c r="V26" s="1821"/>
      <c r="W26" s="1821"/>
      <c r="X26" s="1821"/>
      <c r="Y26" s="1821"/>
    </row>
    <row r="27" spans="1:25" s="994" customFormat="1" x14ac:dyDescent="0.2">
      <c r="A27" s="1208" t="s">
        <v>2191</v>
      </c>
      <c r="B27" s="1819">
        <v>9844</v>
      </c>
      <c r="C27" s="1819">
        <v>0</v>
      </c>
      <c r="D27" s="1819">
        <v>8724</v>
      </c>
      <c r="E27" s="1819">
        <v>2170</v>
      </c>
      <c r="F27" s="1819">
        <v>0</v>
      </c>
      <c r="G27" s="1819">
        <v>167170</v>
      </c>
      <c r="H27" s="1819">
        <v>167</v>
      </c>
      <c r="I27" s="1819">
        <v>1246842</v>
      </c>
      <c r="J27" s="1819">
        <v>118407</v>
      </c>
      <c r="K27" s="1819">
        <v>0</v>
      </c>
      <c r="L27" s="1819">
        <v>19686</v>
      </c>
      <c r="M27" s="1819">
        <v>421659</v>
      </c>
      <c r="N27" s="1819">
        <v>24973</v>
      </c>
      <c r="O27" s="1819">
        <v>13537</v>
      </c>
      <c r="P27" s="1819">
        <v>17</v>
      </c>
      <c r="Q27" s="1819">
        <v>0</v>
      </c>
      <c r="R27" s="1819">
        <v>437</v>
      </c>
      <c r="S27" s="1819">
        <v>2114090</v>
      </c>
      <c r="T27" s="1819">
        <v>22108</v>
      </c>
      <c r="U27" s="1819">
        <v>0</v>
      </c>
      <c r="V27" s="1819">
        <v>81399</v>
      </c>
      <c r="W27" s="1819">
        <v>167126</v>
      </c>
      <c r="X27" s="1819">
        <v>0</v>
      </c>
      <c r="Y27" s="1819">
        <v>4418356</v>
      </c>
    </row>
    <row r="28" spans="1:25" s="991" customFormat="1" x14ac:dyDescent="0.2">
      <c r="A28" s="990" t="s">
        <v>885</v>
      </c>
      <c r="B28" s="1819">
        <v>12652</v>
      </c>
      <c r="C28" s="1819">
        <v>46353</v>
      </c>
      <c r="D28" s="1819">
        <v>44440</v>
      </c>
      <c r="E28" s="1819">
        <v>9701</v>
      </c>
      <c r="F28" s="1819">
        <v>0</v>
      </c>
      <c r="G28" s="1819">
        <v>181841</v>
      </c>
      <c r="H28" s="1819">
        <v>141</v>
      </c>
      <c r="I28" s="1819">
        <v>24891</v>
      </c>
      <c r="J28" s="1819">
        <v>83196</v>
      </c>
      <c r="K28" s="1819">
        <v>0</v>
      </c>
      <c r="L28" s="1819">
        <v>4000</v>
      </c>
      <c r="M28" s="1819">
        <v>810646</v>
      </c>
      <c r="N28" s="1819">
        <v>41488</v>
      </c>
      <c r="O28" s="1819">
        <v>1352</v>
      </c>
      <c r="P28" s="1819">
        <v>538</v>
      </c>
      <c r="Q28" s="1819">
        <v>6159</v>
      </c>
      <c r="R28" s="1819">
        <v>28884</v>
      </c>
      <c r="S28" s="1819">
        <v>2159441</v>
      </c>
      <c r="T28" s="1819">
        <v>38503</v>
      </c>
      <c r="U28" s="1819">
        <v>18555</v>
      </c>
      <c r="V28" s="1819">
        <v>37320.25</v>
      </c>
      <c r="W28" s="1819">
        <v>462662</v>
      </c>
      <c r="X28" s="1819">
        <v>117993</v>
      </c>
      <c r="Y28" s="1819">
        <v>4130756.25</v>
      </c>
    </row>
    <row r="29" spans="1:25" x14ac:dyDescent="0.2">
      <c r="A29" s="906" t="s">
        <v>667</v>
      </c>
      <c r="B29" s="1820">
        <v>12652</v>
      </c>
      <c r="C29" s="1820">
        <v>12414</v>
      </c>
      <c r="D29" s="1820">
        <v>41912</v>
      </c>
      <c r="E29" s="1820">
        <v>9701</v>
      </c>
      <c r="F29" s="1820">
        <v>0</v>
      </c>
      <c r="G29" s="1820">
        <v>181841</v>
      </c>
      <c r="H29" s="1820">
        <v>141</v>
      </c>
      <c r="I29" s="1820">
        <v>24891</v>
      </c>
      <c r="J29" s="1820">
        <v>76048</v>
      </c>
      <c r="K29" s="1820">
        <v>0</v>
      </c>
      <c r="L29" s="1820">
        <v>3412</v>
      </c>
      <c r="M29" s="1820">
        <v>561909</v>
      </c>
      <c r="N29" s="1820">
        <v>41478</v>
      </c>
      <c r="O29" s="1820">
        <v>1352</v>
      </c>
      <c r="P29" s="1820">
        <v>538</v>
      </c>
      <c r="Q29" s="1820">
        <v>6159</v>
      </c>
      <c r="R29" s="1820">
        <v>28884</v>
      </c>
      <c r="S29" s="1820">
        <v>571759</v>
      </c>
      <c r="T29" s="1820">
        <v>38503</v>
      </c>
      <c r="U29" s="1820">
        <v>18555</v>
      </c>
      <c r="V29" s="1820">
        <v>603</v>
      </c>
      <c r="W29" s="1820">
        <v>462662</v>
      </c>
      <c r="X29" s="1820">
        <v>117973</v>
      </c>
      <c r="Y29" s="1820">
        <v>2213387</v>
      </c>
    </row>
    <row r="30" spans="1:25" x14ac:dyDescent="0.2">
      <c r="A30" s="906" t="s">
        <v>668</v>
      </c>
      <c r="B30" s="1820">
        <v>0</v>
      </c>
      <c r="C30" s="1820">
        <v>33939</v>
      </c>
      <c r="D30" s="1820">
        <v>1403</v>
      </c>
      <c r="E30" s="1820">
        <v>0</v>
      </c>
      <c r="F30" s="1820">
        <v>0</v>
      </c>
      <c r="G30" s="1820">
        <v>0</v>
      </c>
      <c r="H30" s="1820">
        <v>0</v>
      </c>
      <c r="I30" s="1820">
        <v>0</v>
      </c>
      <c r="J30" s="1820">
        <v>7148</v>
      </c>
      <c r="K30" s="1820">
        <v>0</v>
      </c>
      <c r="L30" s="1820">
        <v>588</v>
      </c>
      <c r="M30" s="1820">
        <v>197951</v>
      </c>
      <c r="N30" s="1820">
        <v>0</v>
      </c>
      <c r="O30" s="1820">
        <v>0</v>
      </c>
      <c r="P30" s="1820">
        <v>0</v>
      </c>
      <c r="Q30" s="1820">
        <v>0</v>
      </c>
      <c r="R30" s="1820">
        <v>0</v>
      </c>
      <c r="S30" s="1820">
        <v>1587682</v>
      </c>
      <c r="T30" s="1820">
        <v>0</v>
      </c>
      <c r="U30" s="1820">
        <v>0</v>
      </c>
      <c r="V30" s="1820">
        <v>20741.25</v>
      </c>
      <c r="W30" s="1820">
        <v>0</v>
      </c>
      <c r="X30" s="1820">
        <v>0</v>
      </c>
      <c r="Y30" s="1820">
        <v>1849452.25</v>
      </c>
    </row>
    <row r="31" spans="1:25" x14ac:dyDescent="0.2">
      <c r="A31" s="906" t="s">
        <v>699</v>
      </c>
      <c r="B31" s="1820">
        <v>0</v>
      </c>
      <c r="C31" s="1820">
        <v>0</v>
      </c>
      <c r="D31" s="1820">
        <v>0</v>
      </c>
      <c r="E31" s="1820">
        <v>0</v>
      </c>
      <c r="F31" s="1820">
        <v>0</v>
      </c>
      <c r="G31" s="1820">
        <v>0</v>
      </c>
      <c r="H31" s="1820">
        <v>0</v>
      </c>
      <c r="I31" s="1820">
        <v>0</v>
      </c>
      <c r="J31" s="1820">
        <v>0</v>
      </c>
      <c r="K31" s="1820">
        <v>0</v>
      </c>
      <c r="L31" s="1820">
        <v>0</v>
      </c>
      <c r="M31" s="1820">
        <v>1561</v>
      </c>
      <c r="N31" s="1820">
        <v>0</v>
      </c>
      <c r="O31" s="1820">
        <v>0</v>
      </c>
      <c r="P31" s="1820">
        <v>0</v>
      </c>
      <c r="Q31" s="1820">
        <v>0</v>
      </c>
      <c r="R31" s="1820">
        <v>0</v>
      </c>
      <c r="S31" s="1820">
        <v>0</v>
      </c>
      <c r="T31" s="1820">
        <v>0</v>
      </c>
      <c r="U31" s="1820">
        <v>0</v>
      </c>
      <c r="V31" s="1820">
        <v>216</v>
      </c>
      <c r="W31" s="1820">
        <v>0</v>
      </c>
      <c r="X31" s="1820">
        <v>0</v>
      </c>
      <c r="Y31" s="1820">
        <v>1777</v>
      </c>
    </row>
    <row r="32" spans="1:25" x14ac:dyDescent="0.2">
      <c r="A32" s="906" t="s">
        <v>700</v>
      </c>
      <c r="B32" s="1820">
        <v>0</v>
      </c>
      <c r="C32" s="1820">
        <v>0</v>
      </c>
      <c r="D32" s="1820">
        <v>3</v>
      </c>
      <c r="E32" s="1820">
        <v>0</v>
      </c>
      <c r="F32" s="1820">
        <v>0</v>
      </c>
      <c r="G32" s="1820">
        <v>0</v>
      </c>
      <c r="H32" s="1820">
        <v>0</v>
      </c>
      <c r="I32" s="1820">
        <v>0</v>
      </c>
      <c r="J32" s="1820">
        <v>0</v>
      </c>
      <c r="K32" s="1820">
        <v>0</v>
      </c>
      <c r="L32" s="1820">
        <v>0</v>
      </c>
      <c r="M32" s="1820">
        <v>12</v>
      </c>
      <c r="N32" s="1820">
        <v>10</v>
      </c>
      <c r="O32" s="1820">
        <v>0</v>
      </c>
      <c r="P32" s="1820">
        <v>0</v>
      </c>
      <c r="Q32" s="1820">
        <v>0</v>
      </c>
      <c r="R32" s="1820">
        <v>0</v>
      </c>
      <c r="S32" s="1820">
        <v>0</v>
      </c>
      <c r="T32" s="1820">
        <v>0</v>
      </c>
      <c r="U32" s="1820">
        <v>0</v>
      </c>
      <c r="V32" s="1820">
        <v>0</v>
      </c>
      <c r="W32" s="1820">
        <v>0</v>
      </c>
      <c r="X32" s="1820">
        <v>0</v>
      </c>
      <c r="Y32" s="1820">
        <v>25</v>
      </c>
    </row>
    <row r="33" spans="1:25" x14ac:dyDescent="0.2">
      <c r="A33" s="906" t="s">
        <v>701</v>
      </c>
      <c r="B33" s="1820">
        <v>0</v>
      </c>
      <c r="C33" s="1820">
        <v>0</v>
      </c>
      <c r="D33" s="1820">
        <v>1122</v>
      </c>
      <c r="E33" s="1820">
        <v>0</v>
      </c>
      <c r="F33" s="1820">
        <v>0</v>
      </c>
      <c r="G33" s="1820">
        <v>0</v>
      </c>
      <c r="H33" s="1820">
        <v>0</v>
      </c>
      <c r="I33" s="1820">
        <v>0</v>
      </c>
      <c r="J33" s="1820">
        <v>0</v>
      </c>
      <c r="K33" s="1820">
        <v>0</v>
      </c>
      <c r="L33" s="1820">
        <v>0</v>
      </c>
      <c r="M33" s="1820">
        <v>49213</v>
      </c>
      <c r="N33" s="1820">
        <v>0</v>
      </c>
      <c r="O33" s="1820">
        <v>0</v>
      </c>
      <c r="P33" s="1820">
        <v>0</v>
      </c>
      <c r="Q33" s="1820">
        <v>0</v>
      </c>
      <c r="R33" s="1820">
        <v>0</v>
      </c>
      <c r="S33" s="1820">
        <v>0</v>
      </c>
      <c r="T33" s="1820">
        <v>0</v>
      </c>
      <c r="U33" s="1820">
        <v>0</v>
      </c>
      <c r="V33" s="1820">
        <v>15760</v>
      </c>
      <c r="W33" s="1820">
        <v>0</v>
      </c>
      <c r="X33" s="1820">
        <v>20</v>
      </c>
      <c r="Y33" s="1820">
        <v>66115</v>
      </c>
    </row>
    <row r="34" spans="1:25" s="994" customFormat="1" ht="13.5" x14ac:dyDescent="0.2">
      <c r="A34" s="993" t="s">
        <v>883</v>
      </c>
      <c r="B34" s="1819">
        <v>9844</v>
      </c>
      <c r="C34" s="1819">
        <v>0</v>
      </c>
      <c r="D34" s="1819">
        <v>6196</v>
      </c>
      <c r="E34" s="1819">
        <v>0</v>
      </c>
      <c r="F34" s="1819">
        <v>0</v>
      </c>
      <c r="G34" s="1819">
        <v>146990</v>
      </c>
      <c r="H34" s="1819">
        <v>46</v>
      </c>
      <c r="I34" s="1819">
        <v>544884</v>
      </c>
      <c r="J34" s="1819">
        <v>87376</v>
      </c>
      <c r="K34" s="1819">
        <v>0</v>
      </c>
      <c r="L34" s="1819">
        <v>5483</v>
      </c>
      <c r="M34" s="1819">
        <v>774662</v>
      </c>
      <c r="N34" s="1819">
        <v>33040</v>
      </c>
      <c r="O34" s="1819">
        <v>9270</v>
      </c>
      <c r="P34" s="1819">
        <v>41</v>
      </c>
      <c r="Q34" s="1819">
        <v>2483</v>
      </c>
      <c r="R34" s="1819">
        <v>5328</v>
      </c>
      <c r="S34" s="1819">
        <v>2687652</v>
      </c>
      <c r="T34" s="1819">
        <v>39575</v>
      </c>
      <c r="U34" s="1819">
        <v>775</v>
      </c>
      <c r="V34" s="1819">
        <v>364733</v>
      </c>
      <c r="W34" s="1819">
        <v>308434</v>
      </c>
      <c r="X34" s="1819">
        <v>100391</v>
      </c>
      <c r="Y34" s="1819">
        <v>5127203</v>
      </c>
    </row>
    <row r="35" spans="1:25" x14ac:dyDescent="0.2">
      <c r="A35" s="906" t="s">
        <v>669</v>
      </c>
      <c r="B35" s="1820">
        <v>4</v>
      </c>
      <c r="C35" s="1820">
        <v>0</v>
      </c>
      <c r="D35" s="1820">
        <v>2</v>
      </c>
      <c r="E35" s="1820">
        <v>0</v>
      </c>
      <c r="F35" s="1820">
        <v>0</v>
      </c>
      <c r="G35" s="1820">
        <v>82</v>
      </c>
      <c r="H35" s="1820">
        <v>1</v>
      </c>
      <c r="I35" s="1820">
        <v>0</v>
      </c>
      <c r="J35" s="1820">
        <v>0</v>
      </c>
      <c r="K35" s="1820">
        <v>0</v>
      </c>
      <c r="L35" s="1820">
        <v>13</v>
      </c>
      <c r="M35" s="1820">
        <v>120</v>
      </c>
      <c r="N35" s="1820">
        <v>6</v>
      </c>
      <c r="O35" s="1820">
        <v>0</v>
      </c>
      <c r="P35" s="1820">
        <v>0</v>
      </c>
      <c r="Q35" s="1820">
        <v>1</v>
      </c>
      <c r="R35" s="1820">
        <v>6</v>
      </c>
      <c r="S35" s="1820">
        <v>2293</v>
      </c>
      <c r="T35" s="1820">
        <v>107</v>
      </c>
      <c r="U35" s="1820">
        <v>13</v>
      </c>
      <c r="V35" s="1820">
        <v>143394</v>
      </c>
      <c r="W35" s="1820">
        <v>115</v>
      </c>
      <c r="X35" s="1820">
        <v>64</v>
      </c>
      <c r="Y35" s="1820">
        <v>146221</v>
      </c>
    </row>
    <row r="36" spans="1:25" x14ac:dyDescent="0.2">
      <c r="A36" s="906" t="s">
        <v>702</v>
      </c>
      <c r="B36" s="1820">
        <v>0</v>
      </c>
      <c r="C36" s="1820">
        <v>0</v>
      </c>
      <c r="D36" s="1820">
        <v>0</v>
      </c>
      <c r="E36" s="1820">
        <v>0</v>
      </c>
      <c r="F36" s="1820">
        <v>0</v>
      </c>
      <c r="G36" s="1820">
        <v>0</v>
      </c>
      <c r="H36" s="1820">
        <v>0</v>
      </c>
      <c r="I36" s="1820">
        <v>544884</v>
      </c>
      <c r="J36" s="1820">
        <v>0</v>
      </c>
      <c r="K36" s="1820">
        <v>0</v>
      </c>
      <c r="L36" s="1820">
        <v>0</v>
      </c>
      <c r="M36" s="1820">
        <v>0</v>
      </c>
      <c r="N36" s="1820">
        <v>0</v>
      </c>
      <c r="O36" s="1820">
        <v>0</v>
      </c>
      <c r="P36" s="1820">
        <v>0</v>
      </c>
      <c r="Q36" s="1820">
        <v>0</v>
      </c>
      <c r="R36" s="1820">
        <v>0</v>
      </c>
      <c r="S36" s="1820">
        <v>0</v>
      </c>
      <c r="T36" s="1820">
        <v>31</v>
      </c>
      <c r="U36" s="1820">
        <v>0</v>
      </c>
      <c r="V36" s="1820">
        <v>34833</v>
      </c>
      <c r="W36" s="1820">
        <v>0</v>
      </c>
      <c r="X36" s="1820">
        <v>0</v>
      </c>
      <c r="Y36" s="1820">
        <v>579748</v>
      </c>
    </row>
    <row r="37" spans="1:25" x14ac:dyDescent="0.2">
      <c r="A37" s="906" t="s">
        <v>670</v>
      </c>
      <c r="B37" s="1820">
        <v>9840</v>
      </c>
      <c r="C37" s="1820">
        <v>0</v>
      </c>
      <c r="D37" s="1820">
        <v>5667</v>
      </c>
      <c r="E37" s="1820">
        <v>0</v>
      </c>
      <c r="F37" s="1820">
        <v>0</v>
      </c>
      <c r="G37" s="1820">
        <v>128887</v>
      </c>
      <c r="H37" s="1820">
        <v>29</v>
      </c>
      <c r="I37" s="1820">
        <v>0</v>
      </c>
      <c r="J37" s="1820">
        <v>87376</v>
      </c>
      <c r="K37" s="1820">
        <v>0</v>
      </c>
      <c r="L37" s="1820">
        <v>588</v>
      </c>
      <c r="M37" s="1820">
        <v>744717</v>
      </c>
      <c r="N37" s="1820">
        <v>24574</v>
      </c>
      <c r="O37" s="1820">
        <v>9267</v>
      </c>
      <c r="P37" s="1820">
        <v>16</v>
      </c>
      <c r="Q37" s="1820">
        <v>1609</v>
      </c>
      <c r="R37" s="1820">
        <v>503</v>
      </c>
      <c r="S37" s="1820">
        <v>1422714</v>
      </c>
      <c r="T37" s="1820">
        <v>33052</v>
      </c>
      <c r="U37" s="1820">
        <v>0</v>
      </c>
      <c r="V37" s="1820">
        <v>162179</v>
      </c>
      <c r="W37" s="1820">
        <v>164757</v>
      </c>
      <c r="X37" s="1820">
        <v>39598</v>
      </c>
      <c r="Y37" s="1820">
        <v>2835373</v>
      </c>
    </row>
    <row r="38" spans="1:25" x14ac:dyDescent="0.2">
      <c r="A38" s="906" t="s">
        <v>671</v>
      </c>
      <c r="B38" s="1820">
        <v>0</v>
      </c>
      <c r="C38" s="1820">
        <v>0</v>
      </c>
      <c r="D38" s="1820">
        <v>495</v>
      </c>
      <c r="E38" s="1820">
        <v>0</v>
      </c>
      <c r="F38" s="1820">
        <v>0</v>
      </c>
      <c r="G38" s="1820">
        <v>15871</v>
      </c>
      <c r="H38" s="1820">
        <v>13</v>
      </c>
      <c r="I38" s="1820">
        <v>0</v>
      </c>
      <c r="J38" s="1820">
        <v>0</v>
      </c>
      <c r="K38" s="1820">
        <v>0</v>
      </c>
      <c r="L38" s="1820">
        <v>0</v>
      </c>
      <c r="M38" s="1820">
        <v>89</v>
      </c>
      <c r="N38" s="1820">
        <v>50</v>
      </c>
      <c r="O38" s="1820">
        <v>0</v>
      </c>
      <c r="P38" s="1820">
        <v>0</v>
      </c>
      <c r="Q38" s="1820">
        <v>0</v>
      </c>
      <c r="R38" s="1820">
        <v>0</v>
      </c>
      <c r="S38" s="1820">
        <v>68</v>
      </c>
      <c r="T38" s="1820">
        <v>622</v>
      </c>
      <c r="U38" s="1820">
        <v>0</v>
      </c>
      <c r="V38" s="1820">
        <v>0</v>
      </c>
      <c r="W38" s="1820">
        <v>144</v>
      </c>
      <c r="X38" s="1820">
        <v>0</v>
      </c>
      <c r="Y38" s="1820">
        <v>17352</v>
      </c>
    </row>
    <row r="39" spans="1:25" x14ac:dyDescent="0.2">
      <c r="A39" s="906" t="s">
        <v>672</v>
      </c>
      <c r="B39" s="1820">
        <v>0</v>
      </c>
      <c r="C39" s="1820">
        <v>0</v>
      </c>
      <c r="D39" s="1820">
        <v>11</v>
      </c>
      <c r="E39" s="1820">
        <v>0</v>
      </c>
      <c r="F39" s="1820">
        <v>0</v>
      </c>
      <c r="G39" s="1820">
        <v>2150</v>
      </c>
      <c r="H39" s="1820">
        <v>3</v>
      </c>
      <c r="I39" s="1820">
        <v>0</v>
      </c>
      <c r="J39" s="1820">
        <v>0</v>
      </c>
      <c r="K39" s="1820">
        <v>0</v>
      </c>
      <c r="L39" s="1820">
        <v>4882</v>
      </c>
      <c r="M39" s="1820">
        <v>17684</v>
      </c>
      <c r="N39" s="1820">
        <v>8410</v>
      </c>
      <c r="O39" s="1820">
        <v>3</v>
      </c>
      <c r="P39" s="1820">
        <v>25</v>
      </c>
      <c r="Q39" s="1820">
        <v>873</v>
      </c>
      <c r="R39" s="1820">
        <v>4819</v>
      </c>
      <c r="S39" s="1820">
        <v>1262577</v>
      </c>
      <c r="T39" s="1820">
        <v>4914</v>
      </c>
      <c r="U39" s="1820">
        <v>762</v>
      </c>
      <c r="V39" s="1820">
        <v>0</v>
      </c>
      <c r="W39" s="1820">
        <v>143418</v>
      </c>
      <c r="X39" s="1820">
        <v>60721</v>
      </c>
      <c r="Y39" s="1820">
        <v>1511252</v>
      </c>
    </row>
    <row r="40" spans="1:25" x14ac:dyDescent="0.2">
      <c r="A40" s="906" t="s">
        <v>703</v>
      </c>
      <c r="B40" s="1820">
        <v>0</v>
      </c>
      <c r="C40" s="1820">
        <v>0</v>
      </c>
      <c r="D40" s="1820">
        <v>7</v>
      </c>
      <c r="E40" s="1820">
        <v>0</v>
      </c>
      <c r="F40" s="1820">
        <v>0</v>
      </c>
      <c r="G40" s="1820">
        <v>0</v>
      </c>
      <c r="H40" s="1820">
        <v>0</v>
      </c>
      <c r="I40" s="1820">
        <v>0</v>
      </c>
      <c r="J40" s="1820">
        <v>0</v>
      </c>
      <c r="K40" s="1820">
        <v>0</v>
      </c>
      <c r="L40" s="1820">
        <v>0</v>
      </c>
      <c r="M40" s="1820">
        <v>29</v>
      </c>
      <c r="N40" s="1820">
        <v>0</v>
      </c>
      <c r="O40" s="1820">
        <v>0</v>
      </c>
      <c r="P40" s="1820">
        <v>0</v>
      </c>
      <c r="Q40" s="1820">
        <v>0</v>
      </c>
      <c r="R40" s="1820">
        <v>0</v>
      </c>
      <c r="S40" s="1820">
        <v>0</v>
      </c>
      <c r="T40" s="1820">
        <v>849</v>
      </c>
      <c r="U40" s="1820">
        <v>0</v>
      </c>
      <c r="V40" s="1820">
        <v>0</v>
      </c>
      <c r="W40" s="1820">
        <v>0</v>
      </c>
      <c r="X40" s="1820">
        <v>0</v>
      </c>
      <c r="Y40" s="1820">
        <v>885</v>
      </c>
    </row>
    <row r="41" spans="1:25" x14ac:dyDescent="0.2">
      <c r="A41" s="906" t="s">
        <v>704</v>
      </c>
      <c r="B41" s="1820">
        <v>0</v>
      </c>
      <c r="C41" s="1820">
        <v>0</v>
      </c>
      <c r="D41" s="1820">
        <v>14</v>
      </c>
      <c r="E41" s="1820">
        <v>0</v>
      </c>
      <c r="F41" s="1820">
        <v>0</v>
      </c>
      <c r="G41" s="1820">
        <v>0</v>
      </c>
      <c r="H41" s="1820">
        <v>0</v>
      </c>
      <c r="I41" s="1820">
        <v>0</v>
      </c>
      <c r="J41" s="1820">
        <v>0</v>
      </c>
      <c r="K41" s="1820">
        <v>0</v>
      </c>
      <c r="L41" s="1820">
        <v>0</v>
      </c>
      <c r="M41" s="1820">
        <v>12023</v>
      </c>
      <c r="N41" s="1820">
        <v>0</v>
      </c>
      <c r="O41" s="1820">
        <v>0</v>
      </c>
      <c r="P41" s="1820">
        <v>0</v>
      </c>
      <c r="Q41" s="1820">
        <v>0</v>
      </c>
      <c r="R41" s="1820">
        <v>0</v>
      </c>
      <c r="S41" s="1820">
        <v>0</v>
      </c>
      <c r="T41" s="1820">
        <v>0</v>
      </c>
      <c r="U41" s="1820">
        <v>0</v>
      </c>
      <c r="V41" s="1820">
        <v>24327</v>
      </c>
      <c r="W41" s="1820">
        <v>0</v>
      </c>
      <c r="X41" s="1820">
        <v>8</v>
      </c>
      <c r="Y41" s="1820">
        <v>36372</v>
      </c>
    </row>
    <row r="42" spans="1:25" s="994" customFormat="1" x14ac:dyDescent="0.2">
      <c r="A42" s="1208" t="s">
        <v>2192</v>
      </c>
      <c r="B42" s="1819">
        <v>12652</v>
      </c>
      <c r="C42" s="1819">
        <v>46353</v>
      </c>
      <c r="D42" s="1819">
        <v>45860</v>
      </c>
      <c r="E42" s="1819">
        <v>11871</v>
      </c>
      <c r="F42" s="1819">
        <v>0</v>
      </c>
      <c r="G42" s="1819">
        <v>202021</v>
      </c>
      <c r="H42" s="1819">
        <v>262</v>
      </c>
      <c r="I42" s="1819">
        <v>726849</v>
      </c>
      <c r="J42" s="1819">
        <v>114227</v>
      </c>
      <c r="K42" s="1819">
        <v>0</v>
      </c>
      <c r="L42" s="1819">
        <v>18203</v>
      </c>
      <c r="M42" s="1819">
        <v>420453</v>
      </c>
      <c r="N42" s="1819">
        <v>33421</v>
      </c>
      <c r="O42" s="1819">
        <v>5619</v>
      </c>
      <c r="P42" s="1819">
        <v>514</v>
      </c>
      <c r="Q42" s="1819">
        <v>3676</v>
      </c>
      <c r="R42" s="1819">
        <v>23993</v>
      </c>
      <c r="S42" s="1819">
        <v>1585879</v>
      </c>
      <c r="T42" s="1819">
        <v>21036</v>
      </c>
      <c r="U42" s="1819">
        <v>17780</v>
      </c>
      <c r="V42" s="1819">
        <v>-237446.75</v>
      </c>
      <c r="W42" s="1819">
        <v>321354</v>
      </c>
      <c r="X42" s="1819">
        <v>17590</v>
      </c>
      <c r="Y42" s="1819">
        <v>3392166.25</v>
      </c>
    </row>
    <row r="43" spans="1:25" s="991" customFormat="1" x14ac:dyDescent="0.2">
      <c r="A43" s="1401" t="s">
        <v>108</v>
      </c>
      <c r="B43" s="1821"/>
      <c r="C43" s="1821"/>
      <c r="D43" s="1821"/>
      <c r="E43" s="1821"/>
      <c r="F43" s="1821"/>
      <c r="G43" s="1821"/>
      <c r="H43" s="1821"/>
      <c r="I43" s="1821"/>
      <c r="J43" s="1821"/>
      <c r="K43" s="1821"/>
      <c r="L43" s="1821"/>
      <c r="M43" s="1821"/>
      <c r="N43" s="1821"/>
      <c r="O43" s="1821"/>
      <c r="P43" s="1821"/>
      <c r="Q43" s="1821"/>
      <c r="R43" s="1821"/>
      <c r="S43" s="1821"/>
      <c r="T43" s="1821"/>
      <c r="U43" s="1821"/>
      <c r="V43" s="1821"/>
      <c r="W43" s="1821"/>
      <c r="X43" s="1821"/>
      <c r="Y43" s="1821"/>
    </row>
    <row r="44" spans="1:25" s="994" customFormat="1" x14ac:dyDescent="0.2">
      <c r="A44" s="1208" t="s">
        <v>2191</v>
      </c>
      <c r="B44" s="1819">
        <v>0</v>
      </c>
      <c r="C44" s="1819">
        <v>0</v>
      </c>
      <c r="D44" s="1819">
        <v>5976</v>
      </c>
      <c r="E44" s="1819">
        <v>17394</v>
      </c>
      <c r="F44" s="1819">
        <v>0</v>
      </c>
      <c r="G44" s="1819">
        <v>167170</v>
      </c>
      <c r="H44" s="1819">
        <v>0</v>
      </c>
      <c r="I44" s="1819">
        <v>695</v>
      </c>
      <c r="J44" s="1819">
        <v>11806</v>
      </c>
      <c r="K44" s="1819">
        <v>0</v>
      </c>
      <c r="L44" s="1819">
        <v>55</v>
      </c>
      <c r="M44" s="1819">
        <v>226419</v>
      </c>
      <c r="N44" s="1819">
        <v>292724</v>
      </c>
      <c r="O44" s="1819">
        <v>13513</v>
      </c>
      <c r="P44" s="1819">
        <v>152009</v>
      </c>
      <c r="Q44" s="1819">
        <v>0</v>
      </c>
      <c r="R44" s="1819">
        <v>556125</v>
      </c>
      <c r="S44" s="1819">
        <v>3542100</v>
      </c>
      <c r="T44" s="1819">
        <v>98059</v>
      </c>
      <c r="U44" s="1819">
        <v>0</v>
      </c>
      <c r="V44" s="1819">
        <v>8753</v>
      </c>
      <c r="W44" s="1819">
        <v>269054</v>
      </c>
      <c r="X44" s="1819">
        <v>0</v>
      </c>
      <c r="Y44" s="1819">
        <v>5361852</v>
      </c>
    </row>
    <row r="45" spans="1:25" s="991" customFormat="1" x14ac:dyDescent="0.2">
      <c r="A45" s="990" t="s">
        <v>885</v>
      </c>
      <c r="B45" s="1819">
        <v>0</v>
      </c>
      <c r="C45" s="1819">
        <v>45190</v>
      </c>
      <c r="D45" s="1819">
        <v>4884</v>
      </c>
      <c r="E45" s="1819">
        <v>275164</v>
      </c>
      <c r="F45" s="1819">
        <v>0</v>
      </c>
      <c r="G45" s="1819">
        <v>181841</v>
      </c>
      <c r="H45" s="1819">
        <v>0</v>
      </c>
      <c r="I45" s="1819">
        <v>8555</v>
      </c>
      <c r="J45" s="1819">
        <v>15456</v>
      </c>
      <c r="K45" s="1819">
        <v>0</v>
      </c>
      <c r="L45" s="1819">
        <v>49</v>
      </c>
      <c r="M45" s="1819">
        <v>757705</v>
      </c>
      <c r="N45" s="1819">
        <v>241613</v>
      </c>
      <c r="O45" s="1819">
        <v>725</v>
      </c>
      <c r="P45" s="1819">
        <v>197960</v>
      </c>
      <c r="Q45" s="1819">
        <v>6159</v>
      </c>
      <c r="R45" s="1819">
        <v>782819</v>
      </c>
      <c r="S45" s="1819">
        <v>4118819</v>
      </c>
      <c r="T45" s="1819">
        <v>105762</v>
      </c>
      <c r="U45" s="1819">
        <v>0</v>
      </c>
      <c r="V45" s="1819">
        <v>38126</v>
      </c>
      <c r="W45" s="1819">
        <v>641099</v>
      </c>
      <c r="X45" s="1819">
        <v>161855</v>
      </c>
      <c r="Y45" s="1819">
        <v>7583781</v>
      </c>
    </row>
    <row r="46" spans="1:25" x14ac:dyDescent="0.2">
      <c r="A46" s="906" t="s">
        <v>667</v>
      </c>
      <c r="B46" s="1820">
        <v>0</v>
      </c>
      <c r="C46" s="1820">
        <v>12599</v>
      </c>
      <c r="D46" s="1820">
        <v>3555</v>
      </c>
      <c r="E46" s="1820">
        <v>275164</v>
      </c>
      <c r="F46" s="1820">
        <v>0</v>
      </c>
      <c r="G46" s="1820">
        <v>181841</v>
      </c>
      <c r="H46" s="1820">
        <v>0</v>
      </c>
      <c r="I46" s="1820">
        <v>8555</v>
      </c>
      <c r="J46" s="1820">
        <v>1085</v>
      </c>
      <c r="K46" s="1820">
        <v>0</v>
      </c>
      <c r="L46" s="1820">
        <v>49</v>
      </c>
      <c r="M46" s="1820">
        <v>403288</v>
      </c>
      <c r="N46" s="1820">
        <v>241613</v>
      </c>
      <c r="O46" s="1820">
        <v>725</v>
      </c>
      <c r="P46" s="1820">
        <v>197953</v>
      </c>
      <c r="Q46" s="1820">
        <v>6159</v>
      </c>
      <c r="R46" s="1820">
        <v>782194</v>
      </c>
      <c r="S46" s="1820">
        <v>1704575</v>
      </c>
      <c r="T46" s="1820">
        <v>105762</v>
      </c>
      <c r="U46" s="1820">
        <v>0</v>
      </c>
      <c r="V46" s="1820">
        <v>22158</v>
      </c>
      <c r="W46" s="1820">
        <v>641099</v>
      </c>
      <c r="X46" s="1820">
        <v>161845</v>
      </c>
      <c r="Y46" s="1820">
        <v>4750219</v>
      </c>
    </row>
    <row r="47" spans="1:25" x14ac:dyDescent="0.2">
      <c r="A47" s="906" t="s">
        <v>668</v>
      </c>
      <c r="B47" s="1820">
        <v>0</v>
      </c>
      <c r="C47" s="1820">
        <v>32591</v>
      </c>
      <c r="D47" s="1820">
        <v>1329</v>
      </c>
      <c r="E47" s="1820">
        <v>0</v>
      </c>
      <c r="F47" s="1820">
        <v>0</v>
      </c>
      <c r="G47" s="1820">
        <v>0</v>
      </c>
      <c r="H47" s="1820">
        <v>0</v>
      </c>
      <c r="I47" s="1820">
        <v>0</v>
      </c>
      <c r="J47" s="1820">
        <v>14371</v>
      </c>
      <c r="K47" s="1820">
        <v>0</v>
      </c>
      <c r="L47" s="1820">
        <v>0</v>
      </c>
      <c r="M47" s="1820">
        <v>38285</v>
      </c>
      <c r="N47" s="1820">
        <v>0</v>
      </c>
      <c r="O47" s="1820">
        <v>0</v>
      </c>
      <c r="P47" s="1820">
        <v>0</v>
      </c>
      <c r="Q47" s="1820">
        <v>0</v>
      </c>
      <c r="R47" s="1820">
        <v>441</v>
      </c>
      <c r="S47" s="1820">
        <v>2414244</v>
      </c>
      <c r="T47" s="1820">
        <v>0</v>
      </c>
      <c r="U47" s="1820">
        <v>0</v>
      </c>
      <c r="V47" s="1820">
        <v>15968</v>
      </c>
      <c r="W47" s="1820">
        <v>0</v>
      </c>
      <c r="X47" s="1820">
        <v>0</v>
      </c>
      <c r="Y47" s="1820">
        <v>2517229</v>
      </c>
    </row>
    <row r="48" spans="1:25" x14ac:dyDescent="0.2">
      <c r="A48" s="906" t="s">
        <v>699</v>
      </c>
      <c r="B48" s="1820">
        <v>0</v>
      </c>
      <c r="C48" s="1820">
        <v>0</v>
      </c>
      <c r="D48" s="1820">
        <v>0</v>
      </c>
      <c r="E48" s="1820">
        <v>0</v>
      </c>
      <c r="F48" s="1820">
        <v>0</v>
      </c>
      <c r="G48" s="1820">
        <v>0</v>
      </c>
      <c r="H48" s="1820">
        <v>0</v>
      </c>
      <c r="I48" s="1820">
        <v>0</v>
      </c>
      <c r="J48" s="1820">
        <v>0</v>
      </c>
      <c r="K48" s="1820">
        <v>0</v>
      </c>
      <c r="L48" s="1820">
        <v>0</v>
      </c>
      <c r="M48" s="1820">
        <v>68</v>
      </c>
      <c r="N48" s="1820">
        <v>0</v>
      </c>
      <c r="O48" s="1820">
        <v>0</v>
      </c>
      <c r="P48" s="1820">
        <v>7</v>
      </c>
      <c r="Q48" s="1820">
        <v>0</v>
      </c>
      <c r="R48" s="1820">
        <v>184</v>
      </c>
      <c r="S48" s="1820">
        <v>0</v>
      </c>
      <c r="T48" s="1820">
        <v>0</v>
      </c>
      <c r="U48" s="1820">
        <v>0</v>
      </c>
      <c r="V48" s="1820">
        <v>0</v>
      </c>
      <c r="W48" s="1820">
        <v>0</v>
      </c>
      <c r="X48" s="1820">
        <v>0</v>
      </c>
      <c r="Y48" s="1820">
        <v>259</v>
      </c>
    </row>
    <row r="49" spans="1:25" x14ac:dyDescent="0.2">
      <c r="A49" s="906" t="s">
        <v>700</v>
      </c>
      <c r="B49" s="1820">
        <v>0</v>
      </c>
      <c r="C49" s="1820">
        <v>0</v>
      </c>
      <c r="D49" s="1820">
        <v>0</v>
      </c>
      <c r="E49" s="1820">
        <v>0</v>
      </c>
      <c r="F49" s="1820">
        <v>0</v>
      </c>
      <c r="G49" s="1820">
        <v>0</v>
      </c>
      <c r="H49" s="1820">
        <v>0</v>
      </c>
      <c r="I49" s="1820">
        <v>0</v>
      </c>
      <c r="J49" s="1820">
        <v>0</v>
      </c>
      <c r="K49" s="1820">
        <v>0</v>
      </c>
      <c r="L49" s="1820">
        <v>0</v>
      </c>
      <c r="M49" s="1820">
        <v>4</v>
      </c>
      <c r="N49" s="1820">
        <v>0</v>
      </c>
      <c r="O49" s="1820">
        <v>0</v>
      </c>
      <c r="P49" s="1820">
        <v>0</v>
      </c>
      <c r="Q49" s="1820">
        <v>0</v>
      </c>
      <c r="R49" s="1820">
        <v>0</v>
      </c>
      <c r="S49" s="1820">
        <v>0</v>
      </c>
      <c r="T49" s="1820">
        <v>0</v>
      </c>
      <c r="U49" s="1820">
        <v>0</v>
      </c>
      <c r="V49" s="1820">
        <v>0</v>
      </c>
      <c r="W49" s="1820">
        <v>0</v>
      </c>
      <c r="X49" s="1820">
        <v>0</v>
      </c>
      <c r="Y49" s="1820">
        <v>4</v>
      </c>
    </row>
    <row r="50" spans="1:25" x14ac:dyDescent="0.2">
      <c r="A50" s="906" t="s">
        <v>701</v>
      </c>
      <c r="B50" s="1820">
        <v>0</v>
      </c>
      <c r="C50" s="1820">
        <v>0</v>
      </c>
      <c r="D50" s="1820">
        <v>0</v>
      </c>
      <c r="E50" s="1820">
        <v>0</v>
      </c>
      <c r="F50" s="1820">
        <v>0</v>
      </c>
      <c r="G50" s="1820">
        <v>0</v>
      </c>
      <c r="H50" s="1820">
        <v>0</v>
      </c>
      <c r="I50" s="1820">
        <v>0</v>
      </c>
      <c r="J50" s="1820">
        <v>0</v>
      </c>
      <c r="K50" s="1820">
        <v>0</v>
      </c>
      <c r="L50" s="1820">
        <v>0</v>
      </c>
      <c r="M50" s="1820">
        <v>316060</v>
      </c>
      <c r="N50" s="1820">
        <v>0</v>
      </c>
      <c r="O50" s="1820">
        <v>0</v>
      </c>
      <c r="P50" s="1820">
        <v>0</v>
      </c>
      <c r="Q50" s="1820">
        <v>0</v>
      </c>
      <c r="R50" s="1820">
        <v>0</v>
      </c>
      <c r="S50" s="1820">
        <v>0</v>
      </c>
      <c r="T50" s="1820">
        <v>0</v>
      </c>
      <c r="U50" s="1820">
        <v>0</v>
      </c>
      <c r="V50" s="1820">
        <v>0</v>
      </c>
      <c r="W50" s="1820">
        <v>0</v>
      </c>
      <c r="X50" s="1820">
        <v>10</v>
      </c>
      <c r="Y50" s="1820">
        <v>316070</v>
      </c>
    </row>
    <row r="51" spans="1:25" s="994" customFormat="1" ht="13.5" x14ac:dyDescent="0.2">
      <c r="A51" s="993" t="s">
        <v>883</v>
      </c>
      <c r="B51" s="1819">
        <v>0</v>
      </c>
      <c r="C51" s="1819">
        <v>0</v>
      </c>
      <c r="D51" s="1819">
        <v>4647</v>
      </c>
      <c r="E51" s="1819">
        <v>0</v>
      </c>
      <c r="F51" s="1819">
        <v>0</v>
      </c>
      <c r="G51" s="1819">
        <v>146990</v>
      </c>
      <c r="H51" s="1819">
        <v>0</v>
      </c>
      <c r="I51" s="1819">
        <v>2466</v>
      </c>
      <c r="J51" s="1819">
        <v>11806</v>
      </c>
      <c r="K51" s="1819">
        <v>0</v>
      </c>
      <c r="L51" s="1819">
        <v>55</v>
      </c>
      <c r="M51" s="1819">
        <v>728292</v>
      </c>
      <c r="N51" s="1819">
        <v>293650</v>
      </c>
      <c r="O51" s="1819">
        <v>12087</v>
      </c>
      <c r="P51" s="1819">
        <v>161642</v>
      </c>
      <c r="Q51" s="1819">
        <v>2483</v>
      </c>
      <c r="R51" s="1819">
        <v>723086</v>
      </c>
      <c r="S51" s="1819">
        <v>4282730</v>
      </c>
      <c r="T51" s="1819">
        <v>98521</v>
      </c>
      <c r="U51" s="1819">
        <v>0</v>
      </c>
      <c r="V51" s="1819">
        <v>1259</v>
      </c>
      <c r="W51" s="1819">
        <v>147902</v>
      </c>
      <c r="X51" s="1819">
        <v>81907</v>
      </c>
      <c r="Y51" s="1819">
        <v>6699523</v>
      </c>
    </row>
    <row r="52" spans="1:25" x14ac:dyDescent="0.2">
      <c r="A52" s="906" t="s">
        <v>669</v>
      </c>
      <c r="B52" s="1820">
        <v>0</v>
      </c>
      <c r="C52" s="1820">
        <v>0</v>
      </c>
      <c r="D52" s="1820">
        <v>0</v>
      </c>
      <c r="E52" s="1820">
        <v>0</v>
      </c>
      <c r="F52" s="1820">
        <v>0</v>
      </c>
      <c r="G52" s="1820">
        <v>82</v>
      </c>
      <c r="H52" s="1820">
        <v>0</v>
      </c>
      <c r="I52" s="1820">
        <v>13</v>
      </c>
      <c r="J52" s="1820">
        <v>0</v>
      </c>
      <c r="K52" s="1820">
        <v>0</v>
      </c>
      <c r="L52" s="1820">
        <v>0</v>
      </c>
      <c r="M52" s="1820">
        <v>352</v>
      </c>
      <c r="N52" s="1820">
        <v>36</v>
      </c>
      <c r="O52" s="1820">
        <v>0</v>
      </c>
      <c r="P52" s="1820">
        <v>289</v>
      </c>
      <c r="Q52" s="1820">
        <v>1</v>
      </c>
      <c r="R52" s="1820">
        <v>775</v>
      </c>
      <c r="S52" s="1820">
        <v>4226</v>
      </c>
      <c r="T52" s="1820">
        <v>334</v>
      </c>
      <c r="U52" s="1820">
        <v>0</v>
      </c>
      <c r="V52" s="1820">
        <v>0</v>
      </c>
      <c r="W52" s="1820">
        <v>98</v>
      </c>
      <c r="X52" s="1820">
        <v>0</v>
      </c>
      <c r="Y52" s="1820">
        <v>6206</v>
      </c>
    </row>
    <row r="53" spans="1:25" x14ac:dyDescent="0.2">
      <c r="A53" s="906" t="s">
        <v>702</v>
      </c>
      <c r="B53" s="1820">
        <v>0</v>
      </c>
      <c r="C53" s="1820">
        <v>0</v>
      </c>
      <c r="D53" s="1820">
        <v>0</v>
      </c>
      <c r="E53" s="1820">
        <v>0</v>
      </c>
      <c r="F53" s="1820">
        <v>0</v>
      </c>
      <c r="G53" s="1820">
        <v>0</v>
      </c>
      <c r="H53" s="1820">
        <v>0</v>
      </c>
      <c r="I53" s="1820">
        <v>2453</v>
      </c>
      <c r="J53" s="1820">
        <v>0</v>
      </c>
      <c r="K53" s="1820">
        <v>0</v>
      </c>
      <c r="L53" s="1820">
        <v>0</v>
      </c>
      <c r="M53" s="1820">
        <v>0</v>
      </c>
      <c r="N53" s="1820">
        <v>0</v>
      </c>
      <c r="O53" s="1820">
        <v>0</v>
      </c>
      <c r="P53" s="1820">
        <v>0</v>
      </c>
      <c r="Q53" s="1820">
        <v>0</v>
      </c>
      <c r="R53" s="1820">
        <v>0</v>
      </c>
      <c r="S53" s="1820">
        <v>0</v>
      </c>
      <c r="T53" s="1820">
        <v>20</v>
      </c>
      <c r="U53" s="1820">
        <v>0</v>
      </c>
      <c r="V53" s="1820">
        <v>0</v>
      </c>
      <c r="W53" s="1820">
        <v>0</v>
      </c>
      <c r="X53" s="1820">
        <v>0</v>
      </c>
      <c r="Y53" s="1820">
        <v>2473</v>
      </c>
    </row>
    <row r="54" spans="1:25" x14ac:dyDescent="0.2">
      <c r="A54" s="906" t="s">
        <v>670</v>
      </c>
      <c r="B54" s="1820">
        <v>0</v>
      </c>
      <c r="C54" s="1820">
        <v>0</v>
      </c>
      <c r="D54" s="1820">
        <v>4338</v>
      </c>
      <c r="E54" s="1820">
        <v>0</v>
      </c>
      <c r="F54" s="1820">
        <v>0</v>
      </c>
      <c r="G54" s="1820">
        <v>128887</v>
      </c>
      <c r="H54" s="1820">
        <v>0</v>
      </c>
      <c r="I54" s="1820">
        <v>0</v>
      </c>
      <c r="J54" s="1820">
        <v>11806</v>
      </c>
      <c r="K54" s="1820">
        <v>0</v>
      </c>
      <c r="L54" s="1820">
        <v>55</v>
      </c>
      <c r="M54" s="1820">
        <v>99892</v>
      </c>
      <c r="N54" s="1820">
        <v>268649</v>
      </c>
      <c r="O54" s="1820">
        <v>12084</v>
      </c>
      <c r="P54" s="1820">
        <v>152226</v>
      </c>
      <c r="Q54" s="1820">
        <v>1609</v>
      </c>
      <c r="R54" s="1820">
        <v>428960</v>
      </c>
      <c r="S54" s="1820">
        <v>2066945</v>
      </c>
      <c r="T54" s="1820">
        <v>69542</v>
      </c>
      <c r="U54" s="1820">
        <v>0</v>
      </c>
      <c r="V54" s="1820">
        <v>1259</v>
      </c>
      <c r="W54" s="1820">
        <v>12571</v>
      </c>
      <c r="X54" s="1820">
        <v>59859</v>
      </c>
      <c r="Y54" s="1820">
        <v>3318682</v>
      </c>
    </row>
    <row r="55" spans="1:25" x14ac:dyDescent="0.2">
      <c r="A55" s="906" t="s">
        <v>671</v>
      </c>
      <c r="B55" s="1820">
        <v>0</v>
      </c>
      <c r="C55" s="1820">
        <v>0</v>
      </c>
      <c r="D55" s="1820">
        <v>299</v>
      </c>
      <c r="E55" s="1820">
        <v>0</v>
      </c>
      <c r="F55" s="1820">
        <v>0</v>
      </c>
      <c r="G55" s="1820">
        <v>15871</v>
      </c>
      <c r="H55" s="1820">
        <v>0</v>
      </c>
      <c r="I55" s="1820">
        <v>0</v>
      </c>
      <c r="J55" s="1820">
        <v>0</v>
      </c>
      <c r="K55" s="1820">
        <v>0</v>
      </c>
      <c r="L55" s="1820">
        <v>0</v>
      </c>
      <c r="M55" s="1820">
        <v>2182</v>
      </c>
      <c r="N55" s="1820">
        <v>0</v>
      </c>
      <c r="O55" s="1820">
        <v>0</v>
      </c>
      <c r="P55" s="1820">
        <v>0</v>
      </c>
      <c r="Q55" s="1820">
        <v>0</v>
      </c>
      <c r="R55" s="1820">
        <v>2313</v>
      </c>
      <c r="S55" s="1820">
        <v>34419</v>
      </c>
      <c r="T55" s="1820">
        <v>13</v>
      </c>
      <c r="U55" s="1820">
        <v>0</v>
      </c>
      <c r="V55" s="1820">
        <v>0</v>
      </c>
      <c r="W55" s="1820">
        <v>0</v>
      </c>
      <c r="X55" s="1820">
        <v>0</v>
      </c>
      <c r="Y55" s="1820">
        <v>55097</v>
      </c>
    </row>
    <row r="56" spans="1:25" x14ac:dyDescent="0.2">
      <c r="A56" s="906" t="s">
        <v>672</v>
      </c>
      <c r="B56" s="1820">
        <v>0</v>
      </c>
      <c r="C56" s="1820">
        <v>0</v>
      </c>
      <c r="D56" s="1820">
        <v>10</v>
      </c>
      <c r="E56" s="1820">
        <v>0</v>
      </c>
      <c r="F56" s="1820">
        <v>0</v>
      </c>
      <c r="G56" s="1820">
        <v>2150</v>
      </c>
      <c r="H56" s="1820">
        <v>0</v>
      </c>
      <c r="I56" s="1820">
        <v>0</v>
      </c>
      <c r="J56" s="1820">
        <v>0</v>
      </c>
      <c r="K56" s="1820">
        <v>0</v>
      </c>
      <c r="L56" s="1820">
        <v>0</v>
      </c>
      <c r="M56" s="1820">
        <v>116815</v>
      </c>
      <c r="N56" s="1820">
        <v>24965</v>
      </c>
      <c r="O56" s="1820">
        <v>3</v>
      </c>
      <c r="P56" s="1820">
        <v>9127</v>
      </c>
      <c r="Q56" s="1820">
        <v>873</v>
      </c>
      <c r="R56" s="1820">
        <v>291038</v>
      </c>
      <c r="S56" s="1820">
        <v>2177140</v>
      </c>
      <c r="T56" s="1820">
        <v>28608</v>
      </c>
      <c r="U56" s="1820">
        <v>0</v>
      </c>
      <c r="V56" s="1820">
        <v>0</v>
      </c>
      <c r="W56" s="1820">
        <v>135233</v>
      </c>
      <c r="X56" s="1820">
        <v>22044</v>
      </c>
      <c r="Y56" s="1820">
        <v>2808006</v>
      </c>
    </row>
    <row r="57" spans="1:25" x14ac:dyDescent="0.2">
      <c r="A57" s="906" t="s">
        <v>703</v>
      </c>
      <c r="B57" s="1820">
        <v>0</v>
      </c>
      <c r="C57" s="1820">
        <v>0</v>
      </c>
      <c r="D57" s="1820">
        <v>0</v>
      </c>
      <c r="E57" s="1820">
        <v>0</v>
      </c>
      <c r="F57" s="1820">
        <v>0</v>
      </c>
      <c r="G57" s="1820">
        <v>0</v>
      </c>
      <c r="H57" s="1820">
        <v>0</v>
      </c>
      <c r="I57" s="1820">
        <v>0</v>
      </c>
      <c r="J57" s="1820">
        <v>0</v>
      </c>
      <c r="K57" s="1820">
        <v>0</v>
      </c>
      <c r="L57" s="1820">
        <v>0</v>
      </c>
      <c r="M57" s="1820">
        <v>129274</v>
      </c>
      <c r="N57" s="1820">
        <v>0</v>
      </c>
      <c r="O57" s="1820">
        <v>0</v>
      </c>
      <c r="P57" s="1820">
        <v>0</v>
      </c>
      <c r="Q57" s="1820">
        <v>0</v>
      </c>
      <c r="R57" s="1820">
        <v>0</v>
      </c>
      <c r="S57" s="1820">
        <v>0</v>
      </c>
      <c r="T57" s="1820">
        <v>4</v>
      </c>
      <c r="U57" s="1820">
        <v>0</v>
      </c>
      <c r="V57" s="1820">
        <v>0</v>
      </c>
      <c r="W57" s="1820">
        <v>0</v>
      </c>
      <c r="X57" s="1820">
        <v>0</v>
      </c>
      <c r="Y57" s="1820">
        <v>129278</v>
      </c>
    </row>
    <row r="58" spans="1:25" x14ac:dyDescent="0.2">
      <c r="A58" s="906" t="s">
        <v>704</v>
      </c>
      <c r="B58" s="1820">
        <v>0</v>
      </c>
      <c r="C58" s="1820">
        <v>0</v>
      </c>
      <c r="D58" s="1820">
        <v>0</v>
      </c>
      <c r="E58" s="1820">
        <v>0</v>
      </c>
      <c r="F58" s="1820">
        <v>0</v>
      </c>
      <c r="G58" s="1820">
        <v>0</v>
      </c>
      <c r="H58" s="1820">
        <v>0</v>
      </c>
      <c r="I58" s="1820">
        <v>0</v>
      </c>
      <c r="J58" s="1820">
        <v>0</v>
      </c>
      <c r="K58" s="1820">
        <v>0</v>
      </c>
      <c r="L58" s="1820">
        <v>0</v>
      </c>
      <c r="M58" s="1820">
        <v>379777</v>
      </c>
      <c r="N58" s="1820">
        <v>0</v>
      </c>
      <c r="O58" s="1820">
        <v>0</v>
      </c>
      <c r="P58" s="1820">
        <v>0</v>
      </c>
      <c r="Q58" s="1820">
        <v>0</v>
      </c>
      <c r="R58" s="1820">
        <v>0</v>
      </c>
      <c r="S58" s="1820">
        <v>0</v>
      </c>
      <c r="T58" s="1820">
        <v>0</v>
      </c>
      <c r="U58" s="1820">
        <v>0</v>
      </c>
      <c r="V58" s="1820">
        <v>0</v>
      </c>
      <c r="W58" s="1820">
        <v>0</v>
      </c>
      <c r="X58" s="1820">
        <v>4</v>
      </c>
      <c r="Y58" s="1820">
        <v>379781</v>
      </c>
    </row>
    <row r="59" spans="1:25" s="994" customFormat="1" x14ac:dyDescent="0.2">
      <c r="A59" s="1208" t="s">
        <v>2192</v>
      </c>
      <c r="B59" s="1819">
        <v>0</v>
      </c>
      <c r="C59" s="1819">
        <v>45190</v>
      </c>
      <c r="D59" s="1819">
        <v>6213</v>
      </c>
      <c r="E59" s="1819">
        <v>292558</v>
      </c>
      <c r="F59" s="1819">
        <v>0</v>
      </c>
      <c r="G59" s="1819">
        <v>202021</v>
      </c>
      <c r="H59" s="1819">
        <v>0</v>
      </c>
      <c r="I59" s="1819">
        <v>6784</v>
      </c>
      <c r="J59" s="1819">
        <v>15456</v>
      </c>
      <c r="K59" s="1819">
        <v>0</v>
      </c>
      <c r="L59" s="1819">
        <v>49</v>
      </c>
      <c r="M59" s="1819">
        <v>319549</v>
      </c>
      <c r="N59" s="1819">
        <v>240687</v>
      </c>
      <c r="O59" s="1819">
        <v>2151</v>
      </c>
      <c r="P59" s="1819">
        <v>188327</v>
      </c>
      <c r="Q59" s="1819">
        <v>3676</v>
      </c>
      <c r="R59" s="1819">
        <v>615858</v>
      </c>
      <c r="S59" s="1819">
        <v>3378189</v>
      </c>
      <c r="T59" s="1819">
        <v>105300</v>
      </c>
      <c r="U59" s="1819">
        <v>0</v>
      </c>
      <c r="V59" s="1819">
        <v>45620</v>
      </c>
      <c r="W59" s="1819">
        <v>762251</v>
      </c>
      <c r="X59" s="1819">
        <v>79942</v>
      </c>
      <c r="Y59" s="1819">
        <v>6309821</v>
      </c>
    </row>
    <row r="60" spans="1:25" s="991" customFormat="1" x14ac:dyDescent="0.2">
      <c r="A60" s="1401" t="s">
        <v>109</v>
      </c>
      <c r="B60" s="1821"/>
      <c r="C60" s="1821"/>
      <c r="D60" s="1821"/>
      <c r="E60" s="1821"/>
      <c r="F60" s="1821"/>
      <c r="G60" s="1821"/>
      <c r="H60" s="1821"/>
      <c r="I60" s="1821"/>
      <c r="J60" s="1821"/>
      <c r="K60" s="1821"/>
      <c r="L60" s="1821"/>
      <c r="M60" s="1821"/>
      <c r="N60" s="1821"/>
      <c r="O60" s="1821"/>
      <c r="P60" s="1821"/>
      <c r="Q60" s="1821"/>
      <c r="R60" s="1821"/>
      <c r="S60" s="1821"/>
      <c r="T60" s="1821"/>
      <c r="U60" s="1821"/>
      <c r="V60" s="1821"/>
      <c r="W60" s="1821"/>
      <c r="X60" s="1821"/>
      <c r="Y60" s="1821"/>
    </row>
    <row r="61" spans="1:25" s="991" customFormat="1" x14ac:dyDescent="0.2">
      <c r="A61" s="1208" t="s">
        <v>2191</v>
      </c>
      <c r="B61" s="1819">
        <v>0</v>
      </c>
      <c r="C61" s="1819">
        <v>0</v>
      </c>
      <c r="D61" s="1819">
        <v>19</v>
      </c>
      <c r="E61" s="1819">
        <v>6963</v>
      </c>
      <c r="F61" s="1819">
        <v>0</v>
      </c>
      <c r="G61" s="1819">
        <v>0</v>
      </c>
      <c r="H61" s="1819">
        <v>0</v>
      </c>
      <c r="I61" s="1819">
        <v>0</v>
      </c>
      <c r="J61" s="1819">
        <v>3696</v>
      </c>
      <c r="K61" s="1819">
        <v>0</v>
      </c>
      <c r="L61" s="1819">
        <v>0</v>
      </c>
      <c r="M61" s="1819">
        <v>18922</v>
      </c>
      <c r="N61" s="1819">
        <v>206</v>
      </c>
      <c r="O61" s="1819">
        <v>0</v>
      </c>
      <c r="P61" s="1819">
        <v>0</v>
      </c>
      <c r="Q61" s="1819">
        <v>0</v>
      </c>
      <c r="R61" s="1819">
        <v>0</v>
      </c>
      <c r="S61" s="1819">
        <v>78180</v>
      </c>
      <c r="T61" s="1819">
        <v>384</v>
      </c>
      <c r="U61" s="1819">
        <v>0</v>
      </c>
      <c r="V61" s="1819">
        <v>0</v>
      </c>
      <c r="W61" s="1819">
        <v>623</v>
      </c>
      <c r="X61" s="1819">
        <v>0</v>
      </c>
      <c r="Y61" s="1819">
        <v>108993</v>
      </c>
    </row>
    <row r="62" spans="1:25" s="991" customFormat="1" x14ac:dyDescent="0.2">
      <c r="A62" s="990" t="s">
        <v>885</v>
      </c>
      <c r="B62" s="1819">
        <v>0</v>
      </c>
      <c r="C62" s="1819">
        <v>295</v>
      </c>
      <c r="D62" s="1819">
        <v>19</v>
      </c>
      <c r="E62" s="1819">
        <v>7224</v>
      </c>
      <c r="F62" s="1819">
        <v>0</v>
      </c>
      <c r="G62" s="1819">
        <v>0</v>
      </c>
      <c r="H62" s="1819">
        <v>0</v>
      </c>
      <c r="I62" s="1819">
        <v>0</v>
      </c>
      <c r="J62" s="1819">
        <v>4548</v>
      </c>
      <c r="K62" s="1819">
        <v>0</v>
      </c>
      <c r="L62" s="1819">
        <v>0</v>
      </c>
      <c r="M62" s="1819">
        <v>2225</v>
      </c>
      <c r="N62" s="1819">
        <v>7264</v>
      </c>
      <c r="O62" s="1819">
        <v>0</v>
      </c>
      <c r="P62" s="1819">
        <v>0</v>
      </c>
      <c r="Q62" s="1819">
        <v>0</v>
      </c>
      <c r="R62" s="1819">
        <v>0</v>
      </c>
      <c r="S62" s="1819">
        <v>98111</v>
      </c>
      <c r="T62" s="1819">
        <v>1449</v>
      </c>
      <c r="U62" s="1819">
        <v>0</v>
      </c>
      <c r="V62" s="1819">
        <v>0</v>
      </c>
      <c r="W62" s="1819">
        <v>405</v>
      </c>
      <c r="X62" s="1819">
        <v>0</v>
      </c>
      <c r="Y62" s="1819">
        <v>121540</v>
      </c>
    </row>
    <row r="63" spans="1:25" x14ac:dyDescent="0.2">
      <c r="A63" s="906" t="s">
        <v>667</v>
      </c>
      <c r="B63" s="1820">
        <v>0</v>
      </c>
      <c r="C63" s="1820">
        <v>295</v>
      </c>
      <c r="D63" s="1820">
        <v>0</v>
      </c>
      <c r="E63" s="1820">
        <v>7224</v>
      </c>
      <c r="F63" s="1820">
        <v>0</v>
      </c>
      <c r="G63" s="1820">
        <v>0</v>
      </c>
      <c r="H63" s="1820">
        <v>0</v>
      </c>
      <c r="I63" s="1820">
        <v>0</v>
      </c>
      <c r="J63" s="1820">
        <v>0</v>
      </c>
      <c r="K63" s="1820">
        <v>0</v>
      </c>
      <c r="L63" s="1820">
        <v>0</v>
      </c>
      <c r="M63" s="1820">
        <v>472</v>
      </c>
      <c r="N63" s="1820">
        <v>7264</v>
      </c>
      <c r="O63" s="1820">
        <v>0</v>
      </c>
      <c r="P63" s="1820">
        <v>0</v>
      </c>
      <c r="Q63" s="1820">
        <v>0</v>
      </c>
      <c r="R63" s="1820">
        <v>0</v>
      </c>
      <c r="S63" s="1820">
        <v>53388</v>
      </c>
      <c r="T63" s="1820">
        <v>1449</v>
      </c>
      <c r="U63" s="1820">
        <v>0</v>
      </c>
      <c r="V63" s="1820">
        <v>0</v>
      </c>
      <c r="W63" s="1820">
        <v>405</v>
      </c>
      <c r="X63" s="1820">
        <v>0</v>
      </c>
      <c r="Y63" s="1820">
        <v>70497</v>
      </c>
    </row>
    <row r="64" spans="1:25" x14ac:dyDescent="0.2">
      <c r="A64" s="906" t="s">
        <v>668</v>
      </c>
      <c r="B64" s="1820">
        <v>0</v>
      </c>
      <c r="C64" s="1820">
        <v>0</v>
      </c>
      <c r="D64" s="1820">
        <v>19</v>
      </c>
      <c r="E64" s="1820">
        <v>0</v>
      </c>
      <c r="F64" s="1820">
        <v>0</v>
      </c>
      <c r="G64" s="1820">
        <v>0</v>
      </c>
      <c r="H64" s="1820">
        <v>0</v>
      </c>
      <c r="I64" s="1820">
        <v>0</v>
      </c>
      <c r="J64" s="1820">
        <v>4548</v>
      </c>
      <c r="K64" s="1820">
        <v>0</v>
      </c>
      <c r="L64" s="1820">
        <v>0</v>
      </c>
      <c r="M64" s="1820">
        <v>6</v>
      </c>
      <c r="N64" s="1820">
        <v>0</v>
      </c>
      <c r="O64" s="1820">
        <v>0</v>
      </c>
      <c r="P64" s="1820">
        <v>0</v>
      </c>
      <c r="Q64" s="1820">
        <v>0</v>
      </c>
      <c r="R64" s="1820">
        <v>0</v>
      </c>
      <c r="S64" s="1820">
        <v>44723</v>
      </c>
      <c r="T64" s="1820">
        <v>0</v>
      </c>
      <c r="U64" s="1820">
        <v>0</v>
      </c>
      <c r="V64" s="1820">
        <v>0</v>
      </c>
      <c r="W64" s="1820">
        <v>0</v>
      </c>
      <c r="X64" s="1820">
        <v>0</v>
      </c>
      <c r="Y64" s="1820">
        <v>49296</v>
      </c>
    </row>
    <row r="65" spans="1:25" x14ac:dyDescent="0.2">
      <c r="A65" s="906" t="s">
        <v>699</v>
      </c>
      <c r="B65" s="1820">
        <v>0</v>
      </c>
      <c r="C65" s="1820">
        <v>0</v>
      </c>
      <c r="D65" s="1820">
        <v>0</v>
      </c>
      <c r="E65" s="1820">
        <v>0</v>
      </c>
      <c r="F65" s="1820">
        <v>0</v>
      </c>
      <c r="G65" s="1820">
        <v>0</v>
      </c>
      <c r="H65" s="1820">
        <v>0</v>
      </c>
      <c r="I65" s="1820">
        <v>0</v>
      </c>
      <c r="J65" s="1820">
        <v>0</v>
      </c>
      <c r="K65" s="1820">
        <v>0</v>
      </c>
      <c r="L65" s="1820">
        <v>0</v>
      </c>
      <c r="M65" s="1820">
        <v>1380</v>
      </c>
      <c r="N65" s="1820">
        <v>0</v>
      </c>
      <c r="O65" s="1820">
        <v>0</v>
      </c>
      <c r="P65" s="1820">
        <v>0</v>
      </c>
      <c r="Q65" s="1820">
        <v>0</v>
      </c>
      <c r="R65" s="1820">
        <v>0</v>
      </c>
      <c r="S65" s="1820">
        <v>0</v>
      </c>
      <c r="T65" s="1820">
        <v>0</v>
      </c>
      <c r="U65" s="1820">
        <v>0</v>
      </c>
      <c r="V65" s="1820">
        <v>0</v>
      </c>
      <c r="W65" s="1820">
        <v>0</v>
      </c>
      <c r="X65" s="1820">
        <v>0</v>
      </c>
      <c r="Y65" s="1820">
        <v>1380</v>
      </c>
    </row>
    <row r="66" spans="1:25" x14ac:dyDescent="0.2">
      <c r="A66" s="906" t="s">
        <v>700</v>
      </c>
      <c r="B66" s="1820">
        <v>0</v>
      </c>
      <c r="C66" s="1820">
        <v>0</v>
      </c>
      <c r="D66" s="1820">
        <v>0</v>
      </c>
      <c r="E66" s="1820">
        <v>0</v>
      </c>
      <c r="F66" s="1820">
        <v>0</v>
      </c>
      <c r="G66" s="1820">
        <v>0</v>
      </c>
      <c r="H66" s="1820">
        <v>0</v>
      </c>
      <c r="I66" s="1820">
        <v>0</v>
      </c>
      <c r="J66" s="1820">
        <v>0</v>
      </c>
      <c r="K66" s="1820">
        <v>0</v>
      </c>
      <c r="L66" s="1820">
        <v>0</v>
      </c>
      <c r="M66" s="1820">
        <v>0</v>
      </c>
      <c r="N66" s="1820">
        <v>0</v>
      </c>
      <c r="O66" s="1820">
        <v>0</v>
      </c>
      <c r="P66" s="1820">
        <v>0</v>
      </c>
      <c r="Q66" s="1820">
        <v>0</v>
      </c>
      <c r="R66" s="1820">
        <v>0</v>
      </c>
      <c r="S66" s="1820">
        <v>0</v>
      </c>
      <c r="T66" s="1820">
        <v>0</v>
      </c>
      <c r="U66" s="1820">
        <v>0</v>
      </c>
      <c r="V66" s="1820">
        <v>0</v>
      </c>
      <c r="W66" s="1820">
        <v>0</v>
      </c>
      <c r="X66" s="1820">
        <v>0</v>
      </c>
      <c r="Y66" s="1820">
        <v>0</v>
      </c>
    </row>
    <row r="67" spans="1:25" x14ac:dyDescent="0.2">
      <c r="A67" s="906" t="s">
        <v>701</v>
      </c>
      <c r="B67" s="1820">
        <v>0</v>
      </c>
      <c r="C67" s="1820">
        <v>0</v>
      </c>
      <c r="D67" s="1820">
        <v>0</v>
      </c>
      <c r="E67" s="1820">
        <v>0</v>
      </c>
      <c r="F67" s="1820">
        <v>0</v>
      </c>
      <c r="G67" s="1820">
        <v>0</v>
      </c>
      <c r="H67" s="1820">
        <v>0</v>
      </c>
      <c r="I67" s="1820">
        <v>0</v>
      </c>
      <c r="J67" s="1820">
        <v>0</v>
      </c>
      <c r="K67" s="1820">
        <v>0</v>
      </c>
      <c r="L67" s="1820">
        <v>0</v>
      </c>
      <c r="M67" s="1820">
        <v>367</v>
      </c>
      <c r="N67" s="1820">
        <v>0</v>
      </c>
      <c r="O67" s="1820">
        <v>0</v>
      </c>
      <c r="P67" s="1820">
        <v>0</v>
      </c>
      <c r="Q67" s="1820">
        <v>0</v>
      </c>
      <c r="R67" s="1820">
        <v>0</v>
      </c>
      <c r="S67" s="1820">
        <v>0</v>
      </c>
      <c r="T67" s="1820">
        <v>0</v>
      </c>
      <c r="U67" s="1820">
        <v>0</v>
      </c>
      <c r="V67" s="1820">
        <v>0</v>
      </c>
      <c r="W67" s="1820">
        <v>0</v>
      </c>
      <c r="X67" s="1820">
        <v>0</v>
      </c>
      <c r="Y67" s="1820">
        <v>367</v>
      </c>
    </row>
    <row r="68" spans="1:25" s="994" customFormat="1" ht="13.5" x14ac:dyDescent="0.2">
      <c r="A68" s="993" t="s">
        <v>883</v>
      </c>
      <c r="B68" s="1819">
        <v>0</v>
      </c>
      <c r="C68" s="1819">
        <v>0</v>
      </c>
      <c r="D68" s="1819">
        <v>0</v>
      </c>
      <c r="E68" s="1819">
        <v>0</v>
      </c>
      <c r="F68" s="1819">
        <v>0</v>
      </c>
      <c r="G68" s="1819">
        <v>0</v>
      </c>
      <c r="H68" s="1819">
        <v>0</v>
      </c>
      <c r="I68" s="1819">
        <v>0</v>
      </c>
      <c r="J68" s="1819">
        <v>3696</v>
      </c>
      <c r="K68" s="1819">
        <v>0</v>
      </c>
      <c r="L68" s="1819">
        <v>0</v>
      </c>
      <c r="M68" s="1819">
        <v>20320</v>
      </c>
      <c r="N68" s="1819">
        <v>836</v>
      </c>
      <c r="O68" s="1819">
        <v>0</v>
      </c>
      <c r="P68" s="1819">
        <v>0</v>
      </c>
      <c r="Q68" s="1819">
        <v>0</v>
      </c>
      <c r="R68" s="1819">
        <v>0</v>
      </c>
      <c r="S68" s="1819">
        <v>110408</v>
      </c>
      <c r="T68" s="1819">
        <v>1735</v>
      </c>
      <c r="U68" s="1819">
        <v>0</v>
      </c>
      <c r="V68" s="1819">
        <v>0</v>
      </c>
      <c r="W68" s="1819">
        <v>623</v>
      </c>
      <c r="X68" s="1819">
        <v>0</v>
      </c>
      <c r="Y68" s="1819">
        <v>137618</v>
      </c>
    </row>
    <row r="69" spans="1:25" x14ac:dyDescent="0.2">
      <c r="A69" s="906" t="s">
        <v>669</v>
      </c>
      <c r="B69" s="1820">
        <v>0</v>
      </c>
      <c r="C69" s="1820">
        <v>0</v>
      </c>
      <c r="D69" s="1820">
        <v>0</v>
      </c>
      <c r="E69" s="1820">
        <v>0</v>
      </c>
      <c r="F69" s="1820">
        <v>0</v>
      </c>
      <c r="G69" s="1820">
        <v>0</v>
      </c>
      <c r="H69" s="1820">
        <v>0</v>
      </c>
      <c r="I69" s="1820">
        <v>0</v>
      </c>
      <c r="J69" s="1820">
        <v>0</v>
      </c>
      <c r="K69" s="1820">
        <v>0</v>
      </c>
      <c r="L69" s="1820">
        <v>0</v>
      </c>
      <c r="M69" s="1820">
        <v>1</v>
      </c>
      <c r="N69" s="1820">
        <v>0</v>
      </c>
      <c r="O69" s="1820">
        <v>0</v>
      </c>
      <c r="P69" s="1820">
        <v>0</v>
      </c>
      <c r="Q69" s="1820">
        <v>0</v>
      </c>
      <c r="R69" s="1820">
        <v>0</v>
      </c>
      <c r="S69" s="1820">
        <v>89</v>
      </c>
      <c r="T69" s="1820">
        <v>0</v>
      </c>
      <c r="U69" s="1820">
        <v>0</v>
      </c>
      <c r="V69" s="1820">
        <v>0</v>
      </c>
      <c r="W69" s="1820">
        <v>0</v>
      </c>
      <c r="X69" s="1820">
        <v>0</v>
      </c>
      <c r="Y69" s="1820">
        <v>90</v>
      </c>
    </row>
    <row r="70" spans="1:25" x14ac:dyDescent="0.2">
      <c r="A70" s="906" t="s">
        <v>702</v>
      </c>
      <c r="B70" s="1820">
        <v>0</v>
      </c>
      <c r="C70" s="1820">
        <v>0</v>
      </c>
      <c r="D70" s="1820">
        <v>0</v>
      </c>
      <c r="E70" s="1820">
        <v>0</v>
      </c>
      <c r="F70" s="1820">
        <v>0</v>
      </c>
      <c r="G70" s="1820">
        <v>0</v>
      </c>
      <c r="H70" s="1820">
        <v>0</v>
      </c>
      <c r="I70" s="1820">
        <v>0</v>
      </c>
      <c r="J70" s="1820">
        <v>0</v>
      </c>
      <c r="K70" s="1820">
        <v>0</v>
      </c>
      <c r="L70" s="1820">
        <v>0</v>
      </c>
      <c r="M70" s="1820">
        <v>0</v>
      </c>
      <c r="N70" s="1820">
        <v>0</v>
      </c>
      <c r="O70" s="1820">
        <v>0</v>
      </c>
      <c r="P70" s="1820">
        <v>0</v>
      </c>
      <c r="Q70" s="1820">
        <v>0</v>
      </c>
      <c r="R70" s="1820">
        <v>0</v>
      </c>
      <c r="S70" s="1820">
        <v>0</v>
      </c>
      <c r="T70" s="1820">
        <v>0</v>
      </c>
      <c r="U70" s="1820">
        <v>0</v>
      </c>
      <c r="V70" s="1820">
        <v>0</v>
      </c>
      <c r="W70" s="1820">
        <v>0</v>
      </c>
      <c r="X70" s="1820">
        <v>0</v>
      </c>
      <c r="Y70" s="1820">
        <v>0</v>
      </c>
    </row>
    <row r="71" spans="1:25" x14ac:dyDescent="0.2">
      <c r="A71" s="906" t="s">
        <v>670</v>
      </c>
      <c r="B71" s="1820">
        <v>0</v>
      </c>
      <c r="C71" s="1820">
        <v>0</v>
      </c>
      <c r="D71" s="1820">
        <v>0</v>
      </c>
      <c r="E71" s="1820">
        <v>0</v>
      </c>
      <c r="F71" s="1820">
        <v>0</v>
      </c>
      <c r="G71" s="1820">
        <v>0</v>
      </c>
      <c r="H71" s="1820">
        <v>0</v>
      </c>
      <c r="I71" s="1820">
        <v>0</v>
      </c>
      <c r="J71" s="1820">
        <v>3696</v>
      </c>
      <c r="K71" s="1820">
        <v>0</v>
      </c>
      <c r="L71" s="1820">
        <v>0</v>
      </c>
      <c r="M71" s="1820">
        <v>19869</v>
      </c>
      <c r="N71" s="1820">
        <v>206</v>
      </c>
      <c r="O71" s="1820">
        <v>0</v>
      </c>
      <c r="P71" s="1820">
        <v>0</v>
      </c>
      <c r="Q71" s="1820">
        <v>0</v>
      </c>
      <c r="R71" s="1820">
        <v>0</v>
      </c>
      <c r="S71" s="1820">
        <v>52148</v>
      </c>
      <c r="T71" s="1820">
        <v>1334</v>
      </c>
      <c r="U71" s="1820">
        <v>0</v>
      </c>
      <c r="V71" s="1820">
        <v>0</v>
      </c>
      <c r="W71" s="1820">
        <v>623</v>
      </c>
      <c r="X71" s="1820">
        <v>0</v>
      </c>
      <c r="Y71" s="1820">
        <v>77876</v>
      </c>
    </row>
    <row r="72" spans="1:25" x14ac:dyDescent="0.2">
      <c r="A72" s="906" t="s">
        <v>671</v>
      </c>
      <c r="B72" s="1820">
        <v>0</v>
      </c>
      <c r="C72" s="1820">
        <v>0</v>
      </c>
      <c r="D72" s="1820">
        <v>0</v>
      </c>
      <c r="E72" s="1820">
        <v>0</v>
      </c>
      <c r="F72" s="1820">
        <v>0</v>
      </c>
      <c r="G72" s="1820">
        <v>0</v>
      </c>
      <c r="H72" s="1820">
        <v>0</v>
      </c>
      <c r="I72" s="1820">
        <v>0</v>
      </c>
      <c r="J72" s="1820">
        <v>0</v>
      </c>
      <c r="K72" s="1820">
        <v>0</v>
      </c>
      <c r="L72" s="1820">
        <v>0</v>
      </c>
      <c r="M72" s="1820">
        <v>0</v>
      </c>
      <c r="N72" s="1820">
        <v>0</v>
      </c>
      <c r="O72" s="1820">
        <v>0</v>
      </c>
      <c r="P72" s="1820">
        <v>0</v>
      </c>
      <c r="Q72" s="1820">
        <v>0</v>
      </c>
      <c r="R72" s="1820">
        <v>0</v>
      </c>
      <c r="S72" s="1820">
        <v>0</v>
      </c>
      <c r="T72" s="1820">
        <v>0</v>
      </c>
      <c r="U72" s="1820">
        <v>0</v>
      </c>
      <c r="V72" s="1820">
        <v>0</v>
      </c>
      <c r="W72" s="1820">
        <v>0</v>
      </c>
      <c r="X72" s="1820">
        <v>0</v>
      </c>
      <c r="Y72" s="1820">
        <v>0</v>
      </c>
    </row>
    <row r="73" spans="1:25" x14ac:dyDescent="0.2">
      <c r="A73" s="906" t="s">
        <v>672</v>
      </c>
      <c r="B73" s="1820">
        <v>0</v>
      </c>
      <c r="C73" s="1820">
        <v>0</v>
      </c>
      <c r="D73" s="1820">
        <v>0</v>
      </c>
      <c r="E73" s="1820">
        <v>0</v>
      </c>
      <c r="F73" s="1820">
        <v>0</v>
      </c>
      <c r="G73" s="1820">
        <v>0</v>
      </c>
      <c r="H73" s="1820">
        <v>0</v>
      </c>
      <c r="I73" s="1820">
        <v>0</v>
      </c>
      <c r="J73" s="1820">
        <v>0</v>
      </c>
      <c r="K73" s="1820">
        <v>0</v>
      </c>
      <c r="L73" s="1820">
        <v>0</v>
      </c>
      <c r="M73" s="1820">
        <v>450</v>
      </c>
      <c r="N73" s="1820">
        <v>630</v>
      </c>
      <c r="O73" s="1820">
        <v>0</v>
      </c>
      <c r="P73" s="1820">
        <v>0</v>
      </c>
      <c r="Q73" s="1820">
        <v>0</v>
      </c>
      <c r="R73" s="1820">
        <v>0</v>
      </c>
      <c r="S73" s="1820">
        <v>58171</v>
      </c>
      <c r="T73" s="1820">
        <v>401</v>
      </c>
      <c r="U73" s="1820">
        <v>0</v>
      </c>
      <c r="V73" s="1820">
        <v>0</v>
      </c>
      <c r="W73" s="1820">
        <v>0</v>
      </c>
      <c r="X73" s="1820">
        <v>0</v>
      </c>
      <c r="Y73" s="1820">
        <v>59652</v>
      </c>
    </row>
    <row r="74" spans="1:25" x14ac:dyDescent="0.2">
      <c r="A74" s="906" t="s">
        <v>703</v>
      </c>
      <c r="B74" s="1820">
        <v>0</v>
      </c>
      <c r="C74" s="1820">
        <v>0</v>
      </c>
      <c r="D74" s="1820">
        <v>0</v>
      </c>
      <c r="E74" s="1820">
        <v>0</v>
      </c>
      <c r="F74" s="1820">
        <v>0</v>
      </c>
      <c r="G74" s="1820">
        <v>0</v>
      </c>
      <c r="H74" s="1820">
        <v>0</v>
      </c>
      <c r="I74" s="1820">
        <v>0</v>
      </c>
      <c r="J74" s="1820">
        <v>0</v>
      </c>
      <c r="K74" s="1820">
        <v>0</v>
      </c>
      <c r="L74" s="1820">
        <v>0</v>
      </c>
      <c r="M74" s="1820">
        <v>0</v>
      </c>
      <c r="N74" s="1820">
        <v>0</v>
      </c>
      <c r="O74" s="1820">
        <v>0</v>
      </c>
      <c r="P74" s="1820">
        <v>0</v>
      </c>
      <c r="Q74" s="1820">
        <v>0</v>
      </c>
      <c r="R74" s="1820">
        <v>0</v>
      </c>
      <c r="S74" s="1820">
        <v>0</v>
      </c>
      <c r="T74" s="1820">
        <v>0</v>
      </c>
      <c r="U74" s="1820">
        <v>0</v>
      </c>
      <c r="V74" s="1820">
        <v>0</v>
      </c>
      <c r="W74" s="1820">
        <v>0</v>
      </c>
      <c r="X74" s="1820">
        <v>0</v>
      </c>
      <c r="Y74" s="1820">
        <v>0</v>
      </c>
    </row>
    <row r="75" spans="1:25" x14ac:dyDescent="0.2">
      <c r="A75" s="906" t="s">
        <v>704</v>
      </c>
      <c r="B75" s="1820">
        <v>0</v>
      </c>
      <c r="C75" s="1820">
        <v>0</v>
      </c>
      <c r="D75" s="1820">
        <v>0</v>
      </c>
      <c r="E75" s="1820">
        <v>0</v>
      </c>
      <c r="F75" s="1820">
        <v>0</v>
      </c>
      <c r="G75" s="1820">
        <v>0</v>
      </c>
      <c r="H75" s="1820">
        <v>0</v>
      </c>
      <c r="I75" s="1820">
        <v>0</v>
      </c>
      <c r="J75" s="1820">
        <v>0</v>
      </c>
      <c r="K75" s="1820">
        <v>0</v>
      </c>
      <c r="L75" s="1820">
        <v>0</v>
      </c>
      <c r="M75" s="1820">
        <v>0</v>
      </c>
      <c r="N75" s="1820">
        <v>0</v>
      </c>
      <c r="O75" s="1820">
        <v>0</v>
      </c>
      <c r="P75" s="1820">
        <v>0</v>
      </c>
      <c r="Q75" s="1820">
        <v>0</v>
      </c>
      <c r="R75" s="1820">
        <v>0</v>
      </c>
      <c r="S75" s="1820">
        <v>0</v>
      </c>
      <c r="T75" s="1820">
        <v>0</v>
      </c>
      <c r="U75" s="1820">
        <v>0</v>
      </c>
      <c r="V75" s="1820">
        <v>0</v>
      </c>
      <c r="W75" s="1820">
        <v>0</v>
      </c>
      <c r="X75" s="1820">
        <v>0</v>
      </c>
      <c r="Y75" s="1820">
        <v>0</v>
      </c>
    </row>
    <row r="76" spans="1:25" s="994" customFormat="1" x14ac:dyDescent="0.2">
      <c r="A76" s="1208" t="s">
        <v>2192</v>
      </c>
      <c r="B76" s="1819">
        <v>0</v>
      </c>
      <c r="C76" s="1819">
        <v>295</v>
      </c>
      <c r="D76" s="1819">
        <v>38</v>
      </c>
      <c r="E76" s="1819">
        <v>14187</v>
      </c>
      <c r="F76" s="1819">
        <v>0</v>
      </c>
      <c r="G76" s="1819">
        <v>0</v>
      </c>
      <c r="H76" s="1819">
        <v>0</v>
      </c>
      <c r="I76" s="1819">
        <v>0</v>
      </c>
      <c r="J76" s="1819">
        <v>4548</v>
      </c>
      <c r="K76" s="1819">
        <v>0</v>
      </c>
      <c r="L76" s="1819">
        <v>0</v>
      </c>
      <c r="M76" s="1819">
        <v>460</v>
      </c>
      <c r="N76" s="1819">
        <v>6634</v>
      </c>
      <c r="O76" s="1819">
        <v>0</v>
      </c>
      <c r="P76" s="1819">
        <v>0</v>
      </c>
      <c r="Q76" s="1819">
        <v>0</v>
      </c>
      <c r="R76" s="1819">
        <v>0</v>
      </c>
      <c r="S76" s="1819">
        <v>65883</v>
      </c>
      <c r="T76" s="1819">
        <v>98</v>
      </c>
      <c r="U76" s="1819">
        <v>0</v>
      </c>
      <c r="V76" s="1819">
        <v>0</v>
      </c>
      <c r="W76" s="1819">
        <v>405</v>
      </c>
      <c r="X76" s="1819">
        <v>0</v>
      </c>
      <c r="Y76" s="1819">
        <v>92548</v>
      </c>
    </row>
    <row r="77" spans="1:25" s="991" customFormat="1" x14ac:dyDescent="0.2">
      <c r="A77" s="1401" t="s">
        <v>110</v>
      </c>
      <c r="B77" s="1821"/>
      <c r="C77" s="1821"/>
      <c r="D77" s="1821"/>
      <c r="E77" s="1821"/>
      <c r="F77" s="1821"/>
      <c r="G77" s="1821"/>
      <c r="H77" s="1821"/>
      <c r="I77" s="1821"/>
      <c r="J77" s="1821"/>
      <c r="K77" s="1821"/>
      <c r="L77" s="1821"/>
      <c r="M77" s="1821"/>
      <c r="N77" s="1821"/>
      <c r="O77" s="1821"/>
      <c r="P77" s="1821"/>
      <c r="Q77" s="1821"/>
      <c r="R77" s="1821"/>
      <c r="S77" s="1821"/>
      <c r="T77" s="1821"/>
      <c r="U77" s="1821"/>
      <c r="V77" s="1821"/>
      <c r="W77" s="1821"/>
      <c r="X77" s="1821"/>
      <c r="Y77" s="1821"/>
    </row>
    <row r="78" spans="1:25" s="991" customFormat="1" x14ac:dyDescent="0.2">
      <c r="A78" s="1208" t="s">
        <v>2191</v>
      </c>
      <c r="B78" s="1819">
        <v>0</v>
      </c>
      <c r="C78" s="1819">
        <v>0</v>
      </c>
      <c r="D78" s="1819">
        <v>0</v>
      </c>
      <c r="E78" s="1819">
        <v>6537</v>
      </c>
      <c r="F78" s="1819">
        <v>0</v>
      </c>
      <c r="G78" s="1819">
        <v>55251</v>
      </c>
      <c r="H78" s="1819">
        <v>0</v>
      </c>
      <c r="I78" s="1819">
        <v>0</v>
      </c>
      <c r="J78" s="1819">
        <v>0</v>
      </c>
      <c r="K78" s="1819">
        <v>0</v>
      </c>
      <c r="L78" s="1819">
        <v>0</v>
      </c>
      <c r="M78" s="1819">
        <v>90486</v>
      </c>
      <c r="N78" s="1819">
        <v>207</v>
      </c>
      <c r="O78" s="1819">
        <v>0</v>
      </c>
      <c r="P78" s="1819">
        <v>21914</v>
      </c>
      <c r="Q78" s="1819">
        <v>0</v>
      </c>
      <c r="R78" s="1819">
        <v>204268</v>
      </c>
      <c r="S78" s="1819">
        <v>911394</v>
      </c>
      <c r="T78" s="1819">
        <v>10438</v>
      </c>
      <c r="U78" s="1819">
        <v>0</v>
      </c>
      <c r="V78" s="1819">
        <v>14</v>
      </c>
      <c r="W78" s="1819">
        <v>102865</v>
      </c>
      <c r="X78" s="1819">
        <v>0</v>
      </c>
      <c r="Y78" s="1819">
        <v>1403374</v>
      </c>
    </row>
    <row r="79" spans="1:25" s="991" customFormat="1" x14ac:dyDescent="0.2">
      <c r="A79" s="990" t="s">
        <v>885</v>
      </c>
      <c r="B79" s="1819">
        <v>0</v>
      </c>
      <c r="C79" s="1819">
        <v>0</v>
      </c>
      <c r="D79" s="1819">
        <v>0</v>
      </c>
      <c r="E79" s="1819">
        <v>100063</v>
      </c>
      <c r="F79" s="1819">
        <v>0</v>
      </c>
      <c r="G79" s="1819">
        <v>75201</v>
      </c>
      <c r="H79" s="1819">
        <v>0</v>
      </c>
      <c r="I79" s="1819">
        <v>0</v>
      </c>
      <c r="J79" s="1819">
        <v>0</v>
      </c>
      <c r="K79" s="1819">
        <v>0</v>
      </c>
      <c r="L79" s="1819">
        <v>0</v>
      </c>
      <c r="M79" s="1819">
        <v>328808</v>
      </c>
      <c r="N79" s="1819">
        <v>153</v>
      </c>
      <c r="O79" s="1819">
        <v>0</v>
      </c>
      <c r="P79" s="1819">
        <v>58545</v>
      </c>
      <c r="Q79" s="1819">
        <v>0</v>
      </c>
      <c r="R79" s="1819">
        <v>408602</v>
      </c>
      <c r="S79" s="1819">
        <v>1116175</v>
      </c>
      <c r="T79" s="1819">
        <v>7842</v>
      </c>
      <c r="U79" s="1819">
        <v>0</v>
      </c>
      <c r="V79" s="1819">
        <v>0</v>
      </c>
      <c r="W79" s="1819">
        <v>378993</v>
      </c>
      <c r="X79" s="1819">
        <v>0</v>
      </c>
      <c r="Y79" s="1819">
        <v>2474382</v>
      </c>
    </row>
    <row r="80" spans="1:25" x14ac:dyDescent="0.2">
      <c r="A80" s="906" t="s">
        <v>667</v>
      </c>
      <c r="B80" s="1820">
        <v>0</v>
      </c>
      <c r="C80" s="1820">
        <v>0</v>
      </c>
      <c r="D80" s="1820">
        <v>0</v>
      </c>
      <c r="E80" s="1820">
        <v>100063</v>
      </c>
      <c r="F80" s="1820">
        <v>0</v>
      </c>
      <c r="G80" s="1820">
        <v>75201</v>
      </c>
      <c r="H80" s="1820">
        <v>0</v>
      </c>
      <c r="I80" s="1820">
        <v>0</v>
      </c>
      <c r="J80" s="1820">
        <v>0</v>
      </c>
      <c r="K80" s="1820">
        <v>0</v>
      </c>
      <c r="L80" s="1820">
        <v>0</v>
      </c>
      <c r="M80" s="1820">
        <v>193626</v>
      </c>
      <c r="N80" s="1820">
        <v>153</v>
      </c>
      <c r="O80" s="1820">
        <v>0</v>
      </c>
      <c r="P80" s="1820">
        <v>58540</v>
      </c>
      <c r="Q80" s="1820">
        <v>0</v>
      </c>
      <c r="R80" s="1820">
        <v>408502</v>
      </c>
      <c r="S80" s="1820">
        <v>491801</v>
      </c>
      <c r="T80" s="1820">
        <v>7842</v>
      </c>
      <c r="U80" s="1820">
        <v>0</v>
      </c>
      <c r="V80" s="1820">
        <v>0</v>
      </c>
      <c r="W80" s="1820">
        <v>378993</v>
      </c>
      <c r="X80" s="1820">
        <v>0</v>
      </c>
      <c r="Y80" s="1820">
        <v>1714721</v>
      </c>
    </row>
    <row r="81" spans="1:25" x14ac:dyDescent="0.2">
      <c r="A81" s="906" t="s">
        <v>668</v>
      </c>
      <c r="B81" s="1820">
        <v>0</v>
      </c>
      <c r="C81" s="1820">
        <v>0</v>
      </c>
      <c r="D81" s="1820">
        <v>0</v>
      </c>
      <c r="E81" s="1820">
        <v>0</v>
      </c>
      <c r="F81" s="1820">
        <v>0</v>
      </c>
      <c r="G81" s="1820">
        <v>0</v>
      </c>
      <c r="H81" s="1820">
        <v>0</v>
      </c>
      <c r="I81" s="1820">
        <v>0</v>
      </c>
      <c r="J81" s="1820">
        <v>0</v>
      </c>
      <c r="K81" s="1820">
        <v>0</v>
      </c>
      <c r="L81" s="1820">
        <v>0</v>
      </c>
      <c r="M81" s="1820">
        <v>332</v>
      </c>
      <c r="N81" s="1820">
        <v>0</v>
      </c>
      <c r="O81" s="1820">
        <v>0</v>
      </c>
      <c r="P81" s="1820">
        <v>0</v>
      </c>
      <c r="Q81" s="1820">
        <v>0</v>
      </c>
      <c r="R81" s="1820">
        <v>0</v>
      </c>
      <c r="S81" s="1820">
        <v>624374</v>
      </c>
      <c r="T81" s="1820">
        <v>0</v>
      </c>
      <c r="U81" s="1820">
        <v>0</v>
      </c>
      <c r="V81" s="1820">
        <v>0</v>
      </c>
      <c r="W81" s="1820">
        <v>0</v>
      </c>
      <c r="X81" s="1820">
        <v>0</v>
      </c>
      <c r="Y81" s="1820">
        <v>624706</v>
      </c>
    </row>
    <row r="82" spans="1:25" x14ac:dyDescent="0.2">
      <c r="A82" s="906" t="s">
        <v>699</v>
      </c>
      <c r="B82" s="1820">
        <v>0</v>
      </c>
      <c r="C82" s="1820">
        <v>0</v>
      </c>
      <c r="D82" s="1820">
        <v>0</v>
      </c>
      <c r="E82" s="1820">
        <v>0</v>
      </c>
      <c r="F82" s="1820">
        <v>0</v>
      </c>
      <c r="G82" s="1820">
        <v>0</v>
      </c>
      <c r="H82" s="1820">
        <v>0</v>
      </c>
      <c r="I82" s="1820">
        <v>0</v>
      </c>
      <c r="J82" s="1820">
        <v>0</v>
      </c>
      <c r="K82" s="1820">
        <v>0</v>
      </c>
      <c r="L82" s="1820">
        <v>0</v>
      </c>
      <c r="M82" s="1820">
        <v>0</v>
      </c>
      <c r="N82" s="1820">
        <v>0</v>
      </c>
      <c r="O82" s="1820">
        <v>0</v>
      </c>
      <c r="P82" s="1820">
        <v>5</v>
      </c>
      <c r="Q82" s="1820">
        <v>0</v>
      </c>
      <c r="R82" s="1820">
        <v>68</v>
      </c>
      <c r="S82" s="1820">
        <v>0</v>
      </c>
      <c r="T82" s="1820">
        <v>0</v>
      </c>
      <c r="U82" s="1820">
        <v>0</v>
      </c>
      <c r="V82" s="1820">
        <v>0</v>
      </c>
      <c r="W82" s="1820">
        <v>0</v>
      </c>
      <c r="X82" s="1820">
        <v>0</v>
      </c>
      <c r="Y82" s="1820">
        <v>73</v>
      </c>
    </row>
    <row r="83" spans="1:25" x14ac:dyDescent="0.2">
      <c r="A83" s="906" t="s">
        <v>700</v>
      </c>
      <c r="B83" s="1820">
        <v>0</v>
      </c>
      <c r="C83" s="1820">
        <v>0</v>
      </c>
      <c r="D83" s="1820">
        <v>0</v>
      </c>
      <c r="E83" s="1820">
        <v>0</v>
      </c>
      <c r="F83" s="1820">
        <v>0</v>
      </c>
      <c r="G83" s="1820">
        <v>0</v>
      </c>
      <c r="H83" s="1820">
        <v>0</v>
      </c>
      <c r="I83" s="1820">
        <v>0</v>
      </c>
      <c r="J83" s="1820">
        <v>0</v>
      </c>
      <c r="K83" s="1820">
        <v>0</v>
      </c>
      <c r="L83" s="1820">
        <v>0</v>
      </c>
      <c r="M83" s="1820">
        <v>0</v>
      </c>
      <c r="N83" s="1820">
        <v>0</v>
      </c>
      <c r="O83" s="1820">
        <v>0</v>
      </c>
      <c r="P83" s="1820">
        <v>0</v>
      </c>
      <c r="Q83" s="1820">
        <v>0</v>
      </c>
      <c r="R83" s="1820">
        <v>0</v>
      </c>
      <c r="S83" s="1820">
        <v>0</v>
      </c>
      <c r="T83" s="1820">
        <v>0</v>
      </c>
      <c r="U83" s="1820">
        <v>0</v>
      </c>
      <c r="V83" s="1820">
        <v>0</v>
      </c>
      <c r="W83" s="1820">
        <v>0</v>
      </c>
      <c r="X83" s="1820">
        <v>0</v>
      </c>
      <c r="Y83" s="1820">
        <v>0</v>
      </c>
    </row>
    <row r="84" spans="1:25" x14ac:dyDescent="0.2">
      <c r="A84" s="906" t="s">
        <v>701</v>
      </c>
      <c r="B84" s="1820">
        <v>0</v>
      </c>
      <c r="C84" s="1820">
        <v>0</v>
      </c>
      <c r="D84" s="1820">
        <v>0</v>
      </c>
      <c r="E84" s="1820">
        <v>0</v>
      </c>
      <c r="F84" s="1820">
        <v>0</v>
      </c>
      <c r="G84" s="1820">
        <v>0</v>
      </c>
      <c r="H84" s="1820">
        <v>0</v>
      </c>
      <c r="I84" s="1820">
        <v>0</v>
      </c>
      <c r="J84" s="1820">
        <v>0</v>
      </c>
      <c r="K84" s="1820">
        <v>0</v>
      </c>
      <c r="L84" s="1820">
        <v>0</v>
      </c>
      <c r="M84" s="1820">
        <v>134850</v>
      </c>
      <c r="N84" s="1820">
        <v>0</v>
      </c>
      <c r="O84" s="1820">
        <v>0</v>
      </c>
      <c r="P84" s="1820">
        <v>0</v>
      </c>
      <c r="Q84" s="1820">
        <v>0</v>
      </c>
      <c r="R84" s="1820">
        <v>32</v>
      </c>
      <c r="S84" s="1820">
        <v>0</v>
      </c>
      <c r="T84" s="1820">
        <v>0</v>
      </c>
      <c r="U84" s="1820">
        <v>0</v>
      </c>
      <c r="V84" s="1820">
        <v>0</v>
      </c>
      <c r="W84" s="1820">
        <v>0</v>
      </c>
      <c r="X84" s="1820">
        <v>0</v>
      </c>
      <c r="Y84" s="1820">
        <v>134882</v>
      </c>
    </row>
    <row r="85" spans="1:25" s="994" customFormat="1" ht="13.5" x14ac:dyDescent="0.2">
      <c r="A85" s="993" t="s">
        <v>883</v>
      </c>
      <c r="B85" s="1819">
        <v>0</v>
      </c>
      <c r="C85" s="1819">
        <v>0</v>
      </c>
      <c r="D85" s="1819">
        <v>0</v>
      </c>
      <c r="E85" s="1819">
        <v>0</v>
      </c>
      <c r="F85" s="1819">
        <v>0</v>
      </c>
      <c r="G85" s="1819">
        <v>53790</v>
      </c>
      <c r="H85" s="1819">
        <v>0</v>
      </c>
      <c r="I85" s="1819">
        <v>0</v>
      </c>
      <c r="J85" s="1819">
        <v>0</v>
      </c>
      <c r="K85" s="1819">
        <v>0</v>
      </c>
      <c r="L85" s="1819">
        <v>0</v>
      </c>
      <c r="M85" s="1819">
        <v>285458</v>
      </c>
      <c r="N85" s="1819">
        <v>228</v>
      </c>
      <c r="O85" s="1819">
        <v>0</v>
      </c>
      <c r="P85" s="1819">
        <v>6482</v>
      </c>
      <c r="Q85" s="1819">
        <v>0</v>
      </c>
      <c r="R85" s="1819">
        <v>304135</v>
      </c>
      <c r="S85" s="1819">
        <v>1079569</v>
      </c>
      <c r="T85" s="1819">
        <v>5219</v>
      </c>
      <c r="U85" s="1819">
        <v>0</v>
      </c>
      <c r="V85" s="1819">
        <v>0</v>
      </c>
      <c r="W85" s="1819">
        <v>135793</v>
      </c>
      <c r="X85" s="1819">
        <v>0</v>
      </c>
      <c r="Y85" s="1819">
        <v>1870674</v>
      </c>
    </row>
    <row r="86" spans="1:25" x14ac:dyDescent="0.2">
      <c r="A86" s="906" t="s">
        <v>669</v>
      </c>
      <c r="B86" s="1820">
        <v>0</v>
      </c>
      <c r="C86" s="1820">
        <v>0</v>
      </c>
      <c r="D86" s="1820">
        <v>0</v>
      </c>
      <c r="E86" s="1820">
        <v>0</v>
      </c>
      <c r="F86" s="1820">
        <v>0</v>
      </c>
      <c r="G86" s="1820">
        <v>0</v>
      </c>
      <c r="H86" s="1820">
        <v>0</v>
      </c>
      <c r="I86" s="1820">
        <v>0</v>
      </c>
      <c r="J86" s="1820">
        <v>0</v>
      </c>
      <c r="K86" s="1820">
        <v>0</v>
      </c>
      <c r="L86" s="1820">
        <v>0</v>
      </c>
      <c r="M86" s="1820">
        <v>163</v>
      </c>
      <c r="N86" s="1820">
        <v>0</v>
      </c>
      <c r="O86" s="1820">
        <v>0</v>
      </c>
      <c r="P86" s="1820">
        <v>44</v>
      </c>
      <c r="Q86" s="1820">
        <v>0</v>
      </c>
      <c r="R86" s="1820">
        <v>302</v>
      </c>
      <c r="S86" s="1820">
        <v>643</v>
      </c>
      <c r="T86" s="1820">
        <v>12</v>
      </c>
      <c r="U86" s="1820">
        <v>0</v>
      </c>
      <c r="V86" s="1820">
        <v>0</v>
      </c>
      <c r="W86" s="1820">
        <v>98</v>
      </c>
      <c r="X86" s="1820">
        <v>0</v>
      </c>
      <c r="Y86" s="1820">
        <v>1262</v>
      </c>
    </row>
    <row r="87" spans="1:25" x14ac:dyDescent="0.2">
      <c r="A87" s="906" t="s">
        <v>702</v>
      </c>
      <c r="B87" s="1820">
        <v>0</v>
      </c>
      <c r="C87" s="1820">
        <v>0</v>
      </c>
      <c r="D87" s="1820">
        <v>0</v>
      </c>
      <c r="E87" s="1820">
        <v>0</v>
      </c>
      <c r="F87" s="1820">
        <v>0</v>
      </c>
      <c r="G87" s="1820">
        <v>0</v>
      </c>
      <c r="H87" s="1820">
        <v>0</v>
      </c>
      <c r="I87" s="1820">
        <v>0</v>
      </c>
      <c r="J87" s="1820">
        <v>0</v>
      </c>
      <c r="K87" s="1820">
        <v>0</v>
      </c>
      <c r="L87" s="1820">
        <v>0</v>
      </c>
      <c r="M87" s="1820">
        <v>0</v>
      </c>
      <c r="N87" s="1820">
        <v>0</v>
      </c>
      <c r="O87" s="1820">
        <v>0</v>
      </c>
      <c r="P87" s="1820">
        <v>0</v>
      </c>
      <c r="Q87" s="1820">
        <v>0</v>
      </c>
      <c r="R87" s="1820">
        <v>0</v>
      </c>
      <c r="S87" s="1820">
        <v>0</v>
      </c>
      <c r="T87" s="1820">
        <v>1</v>
      </c>
      <c r="U87" s="1820">
        <v>0</v>
      </c>
      <c r="V87" s="1820">
        <v>0</v>
      </c>
      <c r="W87" s="1820">
        <v>0</v>
      </c>
      <c r="X87" s="1820">
        <v>0</v>
      </c>
      <c r="Y87" s="1820">
        <v>1</v>
      </c>
    </row>
    <row r="88" spans="1:25" x14ac:dyDescent="0.2">
      <c r="A88" s="906" t="s">
        <v>670</v>
      </c>
      <c r="B88" s="1820">
        <v>0</v>
      </c>
      <c r="C88" s="1820">
        <v>0</v>
      </c>
      <c r="D88" s="1820">
        <v>0</v>
      </c>
      <c r="E88" s="1820">
        <v>0</v>
      </c>
      <c r="F88" s="1820">
        <v>0</v>
      </c>
      <c r="G88" s="1820">
        <v>52286</v>
      </c>
      <c r="H88" s="1820">
        <v>0</v>
      </c>
      <c r="I88" s="1820">
        <v>0</v>
      </c>
      <c r="J88" s="1820">
        <v>0</v>
      </c>
      <c r="K88" s="1820">
        <v>0</v>
      </c>
      <c r="L88" s="1820">
        <v>0</v>
      </c>
      <c r="M88" s="1820">
        <v>27563</v>
      </c>
      <c r="N88" s="1820">
        <v>207</v>
      </c>
      <c r="O88" s="1820">
        <v>0</v>
      </c>
      <c r="P88" s="1820">
        <v>4016</v>
      </c>
      <c r="Q88" s="1820">
        <v>0</v>
      </c>
      <c r="R88" s="1820">
        <v>167273</v>
      </c>
      <c r="S88" s="1820">
        <v>247427</v>
      </c>
      <c r="T88" s="1820">
        <v>2161</v>
      </c>
      <c r="U88" s="1820">
        <v>0</v>
      </c>
      <c r="V88" s="1820">
        <v>0</v>
      </c>
      <c r="W88" s="1820">
        <v>426</v>
      </c>
      <c r="X88" s="1820">
        <v>0</v>
      </c>
      <c r="Y88" s="1820">
        <v>501359</v>
      </c>
    </row>
    <row r="89" spans="1:25" x14ac:dyDescent="0.2">
      <c r="A89" s="906" t="s">
        <v>671</v>
      </c>
      <c r="B89" s="1820">
        <v>0</v>
      </c>
      <c r="C89" s="1820">
        <v>0</v>
      </c>
      <c r="D89" s="1820">
        <v>0</v>
      </c>
      <c r="E89" s="1820">
        <v>0</v>
      </c>
      <c r="F89" s="1820">
        <v>0</v>
      </c>
      <c r="G89" s="1820">
        <v>1448</v>
      </c>
      <c r="H89" s="1820">
        <v>0</v>
      </c>
      <c r="I89" s="1820">
        <v>0</v>
      </c>
      <c r="J89" s="1820">
        <v>0</v>
      </c>
      <c r="K89" s="1820">
        <v>0</v>
      </c>
      <c r="L89" s="1820">
        <v>0</v>
      </c>
      <c r="M89" s="1820">
        <v>1079</v>
      </c>
      <c r="N89" s="1820">
        <v>0</v>
      </c>
      <c r="O89" s="1820">
        <v>0</v>
      </c>
      <c r="P89" s="1820">
        <v>515</v>
      </c>
      <c r="Q89" s="1820">
        <v>0</v>
      </c>
      <c r="R89" s="1820">
        <v>2313</v>
      </c>
      <c r="S89" s="1820">
        <v>23322</v>
      </c>
      <c r="T89" s="1820">
        <v>0</v>
      </c>
      <c r="U89" s="1820">
        <v>0</v>
      </c>
      <c r="V89" s="1820">
        <v>0</v>
      </c>
      <c r="W89" s="1820">
        <v>0</v>
      </c>
      <c r="X89" s="1820">
        <v>0</v>
      </c>
      <c r="Y89" s="1820">
        <v>28677</v>
      </c>
    </row>
    <row r="90" spans="1:25" x14ac:dyDescent="0.2">
      <c r="A90" s="906" t="s">
        <v>672</v>
      </c>
      <c r="B90" s="1820">
        <v>0</v>
      </c>
      <c r="C90" s="1820">
        <v>0</v>
      </c>
      <c r="D90" s="1820">
        <v>0</v>
      </c>
      <c r="E90" s="1820">
        <v>0</v>
      </c>
      <c r="F90" s="1820">
        <v>0</v>
      </c>
      <c r="G90" s="1820">
        <v>56</v>
      </c>
      <c r="H90" s="1820">
        <v>0</v>
      </c>
      <c r="I90" s="1820">
        <v>0</v>
      </c>
      <c r="J90" s="1820">
        <v>0</v>
      </c>
      <c r="K90" s="1820">
        <v>0</v>
      </c>
      <c r="L90" s="1820">
        <v>0</v>
      </c>
      <c r="M90" s="1820">
        <v>53707</v>
      </c>
      <c r="N90" s="1820">
        <v>21</v>
      </c>
      <c r="O90" s="1820">
        <v>0</v>
      </c>
      <c r="P90" s="1820">
        <v>1907</v>
      </c>
      <c r="Q90" s="1820">
        <v>0</v>
      </c>
      <c r="R90" s="1820">
        <v>134247</v>
      </c>
      <c r="S90" s="1820">
        <v>808177</v>
      </c>
      <c r="T90" s="1820">
        <v>3045</v>
      </c>
      <c r="U90" s="1820">
        <v>0</v>
      </c>
      <c r="V90" s="1820">
        <v>0</v>
      </c>
      <c r="W90" s="1820">
        <v>135269</v>
      </c>
      <c r="X90" s="1820">
        <v>0</v>
      </c>
      <c r="Y90" s="1820">
        <v>1136429</v>
      </c>
    </row>
    <row r="91" spans="1:25" x14ac:dyDescent="0.2">
      <c r="A91" s="906" t="s">
        <v>703</v>
      </c>
      <c r="B91" s="1820">
        <v>0</v>
      </c>
      <c r="C91" s="1820">
        <v>0</v>
      </c>
      <c r="D91" s="1820">
        <v>0</v>
      </c>
      <c r="E91" s="1820">
        <v>0</v>
      </c>
      <c r="F91" s="1820">
        <v>0</v>
      </c>
      <c r="G91" s="1820">
        <v>0</v>
      </c>
      <c r="H91" s="1820">
        <v>0</v>
      </c>
      <c r="I91" s="1820">
        <v>0</v>
      </c>
      <c r="J91" s="1820">
        <v>0</v>
      </c>
      <c r="K91" s="1820">
        <v>0</v>
      </c>
      <c r="L91" s="1820">
        <v>0</v>
      </c>
      <c r="M91" s="1820">
        <v>64631</v>
      </c>
      <c r="N91" s="1820">
        <v>0</v>
      </c>
      <c r="O91" s="1820">
        <v>0</v>
      </c>
      <c r="P91" s="1820">
        <v>0</v>
      </c>
      <c r="Q91" s="1820">
        <v>0</v>
      </c>
      <c r="R91" s="1820">
        <v>0</v>
      </c>
      <c r="S91" s="1820">
        <v>0</v>
      </c>
      <c r="T91" s="1820">
        <v>0</v>
      </c>
      <c r="U91" s="1820">
        <v>0</v>
      </c>
      <c r="V91" s="1820">
        <v>0</v>
      </c>
      <c r="W91" s="1820">
        <v>0</v>
      </c>
      <c r="X91" s="1820">
        <v>0</v>
      </c>
      <c r="Y91" s="1820">
        <v>64631</v>
      </c>
    </row>
    <row r="92" spans="1:25" x14ac:dyDescent="0.2">
      <c r="A92" s="906" t="s">
        <v>704</v>
      </c>
      <c r="B92" s="1820">
        <v>0</v>
      </c>
      <c r="C92" s="1820">
        <v>0</v>
      </c>
      <c r="D92" s="1820">
        <v>0</v>
      </c>
      <c r="E92" s="1820">
        <v>0</v>
      </c>
      <c r="F92" s="1820">
        <v>0</v>
      </c>
      <c r="G92" s="1820">
        <v>0</v>
      </c>
      <c r="H92" s="1820">
        <v>0</v>
      </c>
      <c r="I92" s="1820">
        <v>0</v>
      </c>
      <c r="J92" s="1820">
        <v>0</v>
      </c>
      <c r="K92" s="1820">
        <v>0</v>
      </c>
      <c r="L92" s="1820">
        <v>0</v>
      </c>
      <c r="M92" s="1820">
        <v>138315</v>
      </c>
      <c r="N92" s="1820">
        <v>0</v>
      </c>
      <c r="O92" s="1820">
        <v>0</v>
      </c>
      <c r="P92" s="1820">
        <v>0</v>
      </c>
      <c r="Q92" s="1820">
        <v>0</v>
      </c>
      <c r="R92" s="1820">
        <v>0</v>
      </c>
      <c r="S92" s="1820">
        <v>0</v>
      </c>
      <c r="T92" s="1820">
        <v>0</v>
      </c>
      <c r="U92" s="1820">
        <v>0</v>
      </c>
      <c r="V92" s="1820">
        <v>0</v>
      </c>
      <c r="W92" s="1820">
        <v>0</v>
      </c>
      <c r="X92" s="1820">
        <v>0</v>
      </c>
      <c r="Y92" s="1820">
        <v>138315</v>
      </c>
    </row>
    <row r="93" spans="1:25" s="994" customFormat="1" x14ac:dyDescent="0.2">
      <c r="A93" s="1208" t="s">
        <v>2192</v>
      </c>
      <c r="B93" s="1819">
        <v>0</v>
      </c>
      <c r="C93" s="1819">
        <v>0</v>
      </c>
      <c r="D93" s="1819">
        <v>0</v>
      </c>
      <c r="E93" s="1819">
        <v>106600</v>
      </c>
      <c r="F93" s="1819">
        <v>0</v>
      </c>
      <c r="G93" s="1819">
        <v>76662</v>
      </c>
      <c r="H93" s="1819">
        <v>0</v>
      </c>
      <c r="I93" s="1819">
        <v>0</v>
      </c>
      <c r="J93" s="1819">
        <v>0</v>
      </c>
      <c r="K93" s="1819">
        <v>0</v>
      </c>
      <c r="L93" s="1819">
        <v>0</v>
      </c>
      <c r="M93" s="1819">
        <v>137301</v>
      </c>
      <c r="N93" s="1819">
        <v>132</v>
      </c>
      <c r="O93" s="1819">
        <v>0</v>
      </c>
      <c r="P93" s="1819">
        <v>73977</v>
      </c>
      <c r="Q93" s="1819">
        <v>0</v>
      </c>
      <c r="R93" s="1819">
        <v>308703</v>
      </c>
      <c r="S93" s="1819">
        <v>948000</v>
      </c>
      <c r="T93" s="1819">
        <v>13061</v>
      </c>
      <c r="U93" s="1819">
        <v>0</v>
      </c>
      <c r="V93" s="1819">
        <v>14</v>
      </c>
      <c r="W93" s="1819">
        <v>346065</v>
      </c>
      <c r="X93" s="1819">
        <v>0</v>
      </c>
      <c r="Y93" s="1819">
        <v>2010515</v>
      </c>
    </row>
    <row r="94" spans="1:25" s="991" customFormat="1" ht="13.5" x14ac:dyDescent="0.2">
      <c r="A94" s="1401" t="s">
        <v>111</v>
      </c>
      <c r="B94" s="1821"/>
      <c r="C94" s="1821"/>
      <c r="D94" s="1821"/>
      <c r="E94" s="1821"/>
      <c r="F94" s="1821"/>
      <c r="G94" s="1821"/>
      <c r="H94" s="1821"/>
      <c r="I94" s="1821"/>
      <c r="J94" s="1821"/>
      <c r="K94" s="1821"/>
      <c r="L94" s="1821"/>
      <c r="M94" s="1821"/>
      <c r="N94" s="1821"/>
      <c r="O94" s="1821"/>
      <c r="P94" s="1821"/>
      <c r="Q94" s="1821"/>
      <c r="R94" s="1821"/>
      <c r="S94" s="1821"/>
      <c r="T94" s="1821"/>
      <c r="U94" s="1821"/>
      <c r="V94" s="1821"/>
      <c r="W94" s="1821"/>
      <c r="X94" s="1821"/>
      <c r="Y94" s="1821"/>
    </row>
    <row r="95" spans="1:25" s="991" customFormat="1" x14ac:dyDescent="0.2">
      <c r="A95" s="1208" t="s">
        <v>2191</v>
      </c>
      <c r="B95" s="1819">
        <v>0</v>
      </c>
      <c r="C95" s="1819">
        <v>0</v>
      </c>
      <c r="D95" s="1819">
        <v>80</v>
      </c>
      <c r="E95" s="1819">
        <v>0</v>
      </c>
      <c r="F95" s="1819">
        <v>0</v>
      </c>
      <c r="G95" s="1819">
        <v>0</v>
      </c>
      <c r="H95" s="1819">
        <v>0</v>
      </c>
      <c r="I95" s="1819">
        <v>0</v>
      </c>
      <c r="J95" s="1819">
        <v>1163</v>
      </c>
      <c r="K95" s="1819">
        <v>0</v>
      </c>
      <c r="L95" s="1819">
        <v>0</v>
      </c>
      <c r="M95" s="1819">
        <v>1046</v>
      </c>
      <c r="N95" s="1819">
        <v>1064</v>
      </c>
      <c r="O95" s="1819">
        <v>0</v>
      </c>
      <c r="P95" s="1819">
        <v>0</v>
      </c>
      <c r="Q95" s="1819">
        <v>0</v>
      </c>
      <c r="R95" s="1819">
        <v>55329</v>
      </c>
      <c r="S95" s="1819">
        <v>509640</v>
      </c>
      <c r="T95" s="1819">
        <v>10438</v>
      </c>
      <c r="U95" s="1819">
        <v>0</v>
      </c>
      <c r="V95" s="1819">
        <v>0</v>
      </c>
      <c r="W95" s="1819">
        <v>308595</v>
      </c>
      <c r="X95" s="1819">
        <v>0</v>
      </c>
      <c r="Y95" s="1819">
        <v>887355</v>
      </c>
    </row>
    <row r="96" spans="1:25" s="991" customFormat="1" x14ac:dyDescent="0.2">
      <c r="A96" s="990" t="s">
        <v>885</v>
      </c>
      <c r="B96" s="1819">
        <v>0</v>
      </c>
      <c r="C96" s="1819">
        <v>37379</v>
      </c>
      <c r="D96" s="1819">
        <v>1365</v>
      </c>
      <c r="E96" s="1819">
        <v>21760</v>
      </c>
      <c r="F96" s="1819">
        <v>0</v>
      </c>
      <c r="G96" s="1819">
        <v>0</v>
      </c>
      <c r="H96" s="1819">
        <v>0</v>
      </c>
      <c r="I96" s="1819">
        <v>0</v>
      </c>
      <c r="J96" s="1819">
        <v>1424</v>
      </c>
      <c r="K96" s="1819">
        <v>0</v>
      </c>
      <c r="L96" s="1819">
        <v>0</v>
      </c>
      <c r="M96" s="1819">
        <v>0</v>
      </c>
      <c r="N96" s="1819">
        <v>763</v>
      </c>
      <c r="O96" s="1819">
        <v>0</v>
      </c>
      <c r="P96" s="1819">
        <v>0</v>
      </c>
      <c r="Q96" s="1819">
        <v>132</v>
      </c>
      <c r="R96" s="1819">
        <v>47370</v>
      </c>
      <c r="S96" s="1819">
        <v>823314</v>
      </c>
      <c r="T96" s="1819">
        <v>7949</v>
      </c>
      <c r="U96" s="1819">
        <v>18259</v>
      </c>
      <c r="V96" s="1819">
        <v>0</v>
      </c>
      <c r="W96" s="1819">
        <v>1136979</v>
      </c>
      <c r="X96" s="1819">
        <v>12</v>
      </c>
      <c r="Y96" s="1819">
        <v>2096706</v>
      </c>
    </row>
    <row r="97" spans="1:25" x14ac:dyDescent="0.2">
      <c r="A97" s="906" t="s">
        <v>667</v>
      </c>
      <c r="B97" s="1820">
        <v>0</v>
      </c>
      <c r="C97" s="1820">
        <v>10718</v>
      </c>
      <c r="D97" s="1820">
        <v>1365</v>
      </c>
      <c r="E97" s="1820">
        <v>21760</v>
      </c>
      <c r="F97" s="1820">
        <v>0</v>
      </c>
      <c r="G97" s="1820">
        <v>0</v>
      </c>
      <c r="H97" s="1820">
        <v>0</v>
      </c>
      <c r="I97" s="1820">
        <v>0</v>
      </c>
      <c r="J97" s="1820">
        <v>967</v>
      </c>
      <c r="K97" s="1820">
        <v>0</v>
      </c>
      <c r="L97" s="1820">
        <v>0</v>
      </c>
      <c r="M97" s="1820">
        <v>0</v>
      </c>
      <c r="N97" s="1820">
        <v>763</v>
      </c>
      <c r="O97" s="1820">
        <v>0</v>
      </c>
      <c r="P97" s="1820">
        <v>0</v>
      </c>
      <c r="Q97" s="1820">
        <v>132</v>
      </c>
      <c r="R97" s="1820">
        <v>47356</v>
      </c>
      <c r="S97" s="1820">
        <v>564843</v>
      </c>
      <c r="T97" s="1820">
        <v>7949</v>
      </c>
      <c r="U97" s="1820">
        <v>18259</v>
      </c>
      <c r="V97" s="1820">
        <v>0</v>
      </c>
      <c r="W97" s="1820">
        <v>1136979</v>
      </c>
      <c r="X97" s="1820">
        <v>12</v>
      </c>
      <c r="Y97" s="1820">
        <v>1811103</v>
      </c>
    </row>
    <row r="98" spans="1:25" x14ac:dyDescent="0.2">
      <c r="A98" s="906" t="s">
        <v>668</v>
      </c>
      <c r="B98" s="1820">
        <v>0</v>
      </c>
      <c r="C98" s="1820">
        <v>26661</v>
      </c>
      <c r="D98" s="1820">
        <v>0</v>
      </c>
      <c r="E98" s="1820">
        <v>0</v>
      </c>
      <c r="F98" s="1820">
        <v>0</v>
      </c>
      <c r="G98" s="1820">
        <v>0</v>
      </c>
      <c r="H98" s="1820">
        <v>0</v>
      </c>
      <c r="I98" s="1820">
        <v>0</v>
      </c>
      <c r="J98" s="1820">
        <v>457</v>
      </c>
      <c r="K98" s="1820">
        <v>0</v>
      </c>
      <c r="L98" s="1820">
        <v>0</v>
      </c>
      <c r="M98" s="1820">
        <v>0</v>
      </c>
      <c r="N98" s="1820">
        <v>0</v>
      </c>
      <c r="O98" s="1820">
        <v>0</v>
      </c>
      <c r="P98" s="1820">
        <v>0</v>
      </c>
      <c r="Q98" s="1820">
        <v>0</v>
      </c>
      <c r="R98" s="1820">
        <v>0</v>
      </c>
      <c r="S98" s="1820">
        <v>258471</v>
      </c>
      <c r="T98" s="1820">
        <v>0</v>
      </c>
      <c r="U98" s="1820">
        <v>0</v>
      </c>
      <c r="V98" s="1820">
        <v>0</v>
      </c>
      <c r="W98" s="1820">
        <v>0</v>
      </c>
      <c r="X98" s="1820">
        <v>0</v>
      </c>
      <c r="Y98" s="1820">
        <v>285589</v>
      </c>
    </row>
    <row r="99" spans="1:25" x14ac:dyDescent="0.2">
      <c r="A99" s="906" t="s">
        <v>699</v>
      </c>
      <c r="B99" s="1820">
        <v>0</v>
      </c>
      <c r="C99" s="1820">
        <v>0</v>
      </c>
      <c r="D99" s="1820">
        <v>0</v>
      </c>
      <c r="E99" s="1820">
        <v>0</v>
      </c>
      <c r="F99" s="1820">
        <v>0</v>
      </c>
      <c r="G99" s="1820">
        <v>0</v>
      </c>
      <c r="H99" s="1820">
        <v>0</v>
      </c>
      <c r="I99" s="1820">
        <v>0</v>
      </c>
      <c r="J99" s="1820">
        <v>0</v>
      </c>
      <c r="K99" s="1820">
        <v>0</v>
      </c>
      <c r="L99" s="1820">
        <v>0</v>
      </c>
      <c r="M99" s="1820">
        <v>0</v>
      </c>
      <c r="N99" s="1820">
        <v>0</v>
      </c>
      <c r="O99" s="1820">
        <v>0</v>
      </c>
      <c r="P99" s="1820">
        <v>0</v>
      </c>
      <c r="Q99" s="1820">
        <v>0</v>
      </c>
      <c r="R99" s="1820">
        <v>14</v>
      </c>
      <c r="S99" s="1820">
        <v>0</v>
      </c>
      <c r="T99" s="1820">
        <v>0</v>
      </c>
      <c r="U99" s="1820">
        <v>0</v>
      </c>
      <c r="V99" s="1820">
        <v>0</v>
      </c>
      <c r="W99" s="1820">
        <v>0</v>
      </c>
      <c r="X99" s="1820">
        <v>0</v>
      </c>
      <c r="Y99" s="1820">
        <v>14</v>
      </c>
    </row>
    <row r="100" spans="1:25" x14ac:dyDescent="0.2">
      <c r="A100" s="906" t="s">
        <v>700</v>
      </c>
      <c r="B100" s="1820">
        <v>0</v>
      </c>
      <c r="C100" s="1820">
        <v>0</v>
      </c>
      <c r="D100" s="1820">
        <v>0</v>
      </c>
      <c r="E100" s="1820">
        <v>0</v>
      </c>
      <c r="F100" s="1820">
        <v>0</v>
      </c>
      <c r="G100" s="1820">
        <v>0</v>
      </c>
      <c r="H100" s="1820">
        <v>0</v>
      </c>
      <c r="I100" s="1820">
        <v>0</v>
      </c>
      <c r="J100" s="1820">
        <v>0</v>
      </c>
      <c r="K100" s="1820">
        <v>0</v>
      </c>
      <c r="L100" s="1820">
        <v>0</v>
      </c>
      <c r="M100" s="1820">
        <v>0</v>
      </c>
      <c r="N100" s="1820">
        <v>0</v>
      </c>
      <c r="O100" s="1820">
        <v>0</v>
      </c>
      <c r="P100" s="1820">
        <v>0</v>
      </c>
      <c r="Q100" s="1820">
        <v>0</v>
      </c>
      <c r="R100" s="1820">
        <v>0</v>
      </c>
      <c r="S100" s="1820">
        <v>0</v>
      </c>
      <c r="T100" s="1820">
        <v>0</v>
      </c>
      <c r="U100" s="1820">
        <v>0</v>
      </c>
      <c r="V100" s="1820">
        <v>0</v>
      </c>
      <c r="W100" s="1820">
        <v>0</v>
      </c>
      <c r="X100" s="1820">
        <v>0</v>
      </c>
      <c r="Y100" s="1820">
        <v>0</v>
      </c>
    </row>
    <row r="101" spans="1:25" x14ac:dyDescent="0.2">
      <c r="A101" s="906" t="s">
        <v>701</v>
      </c>
      <c r="B101" s="1820">
        <v>0</v>
      </c>
      <c r="C101" s="1820">
        <v>0</v>
      </c>
      <c r="D101" s="1820">
        <v>0</v>
      </c>
      <c r="E101" s="1820">
        <v>0</v>
      </c>
      <c r="F101" s="1820">
        <v>0</v>
      </c>
      <c r="G101" s="1820">
        <v>0</v>
      </c>
      <c r="H101" s="1820">
        <v>0</v>
      </c>
      <c r="I101" s="1820">
        <v>0</v>
      </c>
      <c r="J101" s="1820">
        <v>0</v>
      </c>
      <c r="K101" s="1820">
        <v>0</v>
      </c>
      <c r="L101" s="1820">
        <v>0</v>
      </c>
      <c r="M101" s="1820">
        <v>0</v>
      </c>
      <c r="N101" s="1820">
        <v>0</v>
      </c>
      <c r="O101" s="1820">
        <v>0</v>
      </c>
      <c r="P101" s="1820">
        <v>0</v>
      </c>
      <c r="Q101" s="1820">
        <v>0</v>
      </c>
      <c r="R101" s="1820">
        <v>0</v>
      </c>
      <c r="S101" s="1820">
        <v>0</v>
      </c>
      <c r="T101" s="1820">
        <v>0</v>
      </c>
      <c r="U101" s="1820">
        <v>0</v>
      </c>
      <c r="V101" s="1820">
        <v>0</v>
      </c>
      <c r="W101" s="1820">
        <v>0</v>
      </c>
      <c r="X101" s="1820">
        <v>0</v>
      </c>
      <c r="Y101" s="1820">
        <v>0</v>
      </c>
    </row>
    <row r="102" spans="1:25" s="994" customFormat="1" ht="13.5" x14ac:dyDescent="0.2">
      <c r="A102" s="993" t="s">
        <v>883</v>
      </c>
      <c r="B102" s="1819">
        <v>0</v>
      </c>
      <c r="C102" s="1819">
        <v>0</v>
      </c>
      <c r="D102" s="1819">
        <v>80</v>
      </c>
      <c r="E102" s="1819">
        <v>0</v>
      </c>
      <c r="F102" s="1819">
        <v>0</v>
      </c>
      <c r="G102" s="1819">
        <v>0</v>
      </c>
      <c r="H102" s="1819">
        <v>0</v>
      </c>
      <c r="I102" s="1819">
        <v>0</v>
      </c>
      <c r="J102" s="1819">
        <v>1163</v>
      </c>
      <c r="K102" s="1819">
        <v>0</v>
      </c>
      <c r="L102" s="1819">
        <v>0</v>
      </c>
      <c r="M102" s="1819">
        <v>1046</v>
      </c>
      <c r="N102" s="1819">
        <v>1102</v>
      </c>
      <c r="O102" s="1819">
        <v>0</v>
      </c>
      <c r="P102" s="1819">
        <v>0</v>
      </c>
      <c r="Q102" s="1819">
        <v>5424</v>
      </c>
      <c r="R102" s="1819">
        <v>61287</v>
      </c>
      <c r="S102" s="1819">
        <v>554529</v>
      </c>
      <c r="T102" s="1819">
        <v>5241</v>
      </c>
      <c r="U102" s="1819">
        <v>751</v>
      </c>
      <c r="V102" s="1819">
        <v>0</v>
      </c>
      <c r="W102" s="1819">
        <v>407379</v>
      </c>
      <c r="X102" s="1819">
        <v>0</v>
      </c>
      <c r="Y102" s="1819">
        <v>1038002</v>
      </c>
    </row>
    <row r="103" spans="1:25" x14ac:dyDescent="0.2">
      <c r="A103" s="906" t="s">
        <v>669</v>
      </c>
      <c r="B103" s="1820">
        <v>0</v>
      </c>
      <c r="C103" s="1820">
        <v>0</v>
      </c>
      <c r="D103" s="1820">
        <v>0</v>
      </c>
      <c r="E103" s="1820">
        <v>0</v>
      </c>
      <c r="F103" s="1820">
        <v>0</v>
      </c>
      <c r="G103" s="1820">
        <v>0</v>
      </c>
      <c r="H103" s="1820">
        <v>0</v>
      </c>
      <c r="I103" s="1820">
        <v>0</v>
      </c>
      <c r="J103" s="1820">
        <v>0</v>
      </c>
      <c r="K103" s="1820">
        <v>0</v>
      </c>
      <c r="L103" s="1820">
        <v>0</v>
      </c>
      <c r="M103" s="1820">
        <v>0</v>
      </c>
      <c r="N103" s="1820">
        <v>0</v>
      </c>
      <c r="O103" s="1820">
        <v>0</v>
      </c>
      <c r="P103" s="1820">
        <v>0</v>
      </c>
      <c r="Q103" s="1820">
        <v>0</v>
      </c>
      <c r="R103" s="1820">
        <v>88</v>
      </c>
      <c r="S103" s="1820">
        <v>1025</v>
      </c>
      <c r="T103" s="1820">
        <v>12</v>
      </c>
      <c r="U103" s="1820">
        <v>13</v>
      </c>
      <c r="V103" s="1820">
        <v>0</v>
      </c>
      <c r="W103" s="1820">
        <v>294</v>
      </c>
      <c r="X103" s="1820">
        <v>0</v>
      </c>
      <c r="Y103" s="1820">
        <v>1432</v>
      </c>
    </row>
    <row r="104" spans="1:25" x14ac:dyDescent="0.2">
      <c r="A104" s="906" t="s">
        <v>702</v>
      </c>
      <c r="B104" s="1820">
        <v>0</v>
      </c>
      <c r="C104" s="1820">
        <v>0</v>
      </c>
      <c r="D104" s="1820">
        <v>0</v>
      </c>
      <c r="E104" s="1820">
        <v>0</v>
      </c>
      <c r="F104" s="1820">
        <v>0</v>
      </c>
      <c r="G104" s="1820">
        <v>0</v>
      </c>
      <c r="H104" s="1820">
        <v>0</v>
      </c>
      <c r="I104" s="1820">
        <v>0</v>
      </c>
      <c r="J104" s="1820">
        <v>0</v>
      </c>
      <c r="K104" s="1820">
        <v>0</v>
      </c>
      <c r="L104" s="1820">
        <v>0</v>
      </c>
      <c r="M104" s="1820">
        <v>0</v>
      </c>
      <c r="N104" s="1820">
        <v>0</v>
      </c>
      <c r="O104" s="1820">
        <v>0</v>
      </c>
      <c r="P104" s="1820">
        <v>0</v>
      </c>
      <c r="Q104" s="1820">
        <v>0</v>
      </c>
      <c r="R104" s="1820">
        <v>0</v>
      </c>
      <c r="S104" s="1820">
        <v>0</v>
      </c>
      <c r="T104" s="1820">
        <v>1</v>
      </c>
      <c r="U104" s="1820">
        <v>0</v>
      </c>
      <c r="V104" s="1820">
        <v>0</v>
      </c>
      <c r="W104" s="1820">
        <v>0</v>
      </c>
      <c r="X104" s="1820">
        <v>0</v>
      </c>
      <c r="Y104" s="1820">
        <v>1</v>
      </c>
    </row>
    <row r="105" spans="1:25" x14ac:dyDescent="0.2">
      <c r="A105" s="906" t="s">
        <v>670</v>
      </c>
      <c r="B105" s="1820">
        <v>0</v>
      </c>
      <c r="C105" s="1820">
        <v>0</v>
      </c>
      <c r="D105" s="1820">
        <v>68</v>
      </c>
      <c r="E105" s="1820">
        <v>0</v>
      </c>
      <c r="F105" s="1820">
        <v>0</v>
      </c>
      <c r="G105" s="1820">
        <v>0</v>
      </c>
      <c r="H105" s="1820">
        <v>0</v>
      </c>
      <c r="I105" s="1820">
        <v>0</v>
      </c>
      <c r="J105" s="1820">
        <v>1163</v>
      </c>
      <c r="K105" s="1820">
        <v>0</v>
      </c>
      <c r="L105" s="1820">
        <v>0</v>
      </c>
      <c r="M105" s="1820">
        <v>1036</v>
      </c>
      <c r="N105" s="1820">
        <v>1064</v>
      </c>
      <c r="O105" s="1820">
        <v>0</v>
      </c>
      <c r="P105" s="1820">
        <v>0</v>
      </c>
      <c r="Q105" s="1820">
        <v>4318</v>
      </c>
      <c r="R105" s="1820">
        <v>51735</v>
      </c>
      <c r="S105" s="1820">
        <v>366521</v>
      </c>
      <c r="T105" s="1820">
        <v>2163</v>
      </c>
      <c r="U105" s="1820">
        <v>0</v>
      </c>
      <c r="V105" s="1820">
        <v>0</v>
      </c>
      <c r="W105" s="1820">
        <v>1278</v>
      </c>
      <c r="X105" s="1820">
        <v>0</v>
      </c>
      <c r="Y105" s="1820">
        <v>429346</v>
      </c>
    </row>
    <row r="106" spans="1:25" x14ac:dyDescent="0.2">
      <c r="A106" s="906" t="s">
        <v>671</v>
      </c>
      <c r="B106" s="1820">
        <v>0</v>
      </c>
      <c r="C106" s="1820">
        <v>0</v>
      </c>
      <c r="D106" s="1820">
        <v>12</v>
      </c>
      <c r="E106" s="1820">
        <v>0</v>
      </c>
      <c r="F106" s="1820">
        <v>0</v>
      </c>
      <c r="G106" s="1820">
        <v>0</v>
      </c>
      <c r="H106" s="1820">
        <v>0</v>
      </c>
      <c r="I106" s="1820">
        <v>0</v>
      </c>
      <c r="J106" s="1820">
        <v>0</v>
      </c>
      <c r="K106" s="1820">
        <v>0</v>
      </c>
      <c r="L106" s="1820">
        <v>0</v>
      </c>
      <c r="M106" s="1820">
        <v>0</v>
      </c>
      <c r="N106" s="1820">
        <v>0</v>
      </c>
      <c r="O106" s="1820">
        <v>0</v>
      </c>
      <c r="P106" s="1820">
        <v>0</v>
      </c>
      <c r="Q106" s="1820">
        <v>0</v>
      </c>
      <c r="R106" s="1820">
        <v>0</v>
      </c>
      <c r="S106" s="1820">
        <v>8836</v>
      </c>
      <c r="T106" s="1820">
        <v>0</v>
      </c>
      <c r="U106" s="1820">
        <v>0</v>
      </c>
      <c r="V106" s="1820">
        <v>0</v>
      </c>
      <c r="W106" s="1820">
        <v>0</v>
      </c>
      <c r="X106" s="1820">
        <v>0</v>
      </c>
      <c r="Y106" s="1820">
        <v>8848</v>
      </c>
    </row>
    <row r="107" spans="1:25" x14ac:dyDescent="0.2">
      <c r="A107" s="906" t="s">
        <v>672</v>
      </c>
      <c r="B107" s="1820">
        <v>0</v>
      </c>
      <c r="C107" s="1820">
        <v>0</v>
      </c>
      <c r="D107" s="1820">
        <v>0</v>
      </c>
      <c r="E107" s="1820">
        <v>0</v>
      </c>
      <c r="F107" s="1820">
        <v>0</v>
      </c>
      <c r="G107" s="1820">
        <v>0</v>
      </c>
      <c r="H107" s="1820">
        <v>0</v>
      </c>
      <c r="I107" s="1820">
        <v>0</v>
      </c>
      <c r="J107" s="1820">
        <v>0</v>
      </c>
      <c r="K107" s="1820">
        <v>0</v>
      </c>
      <c r="L107" s="1820">
        <v>0</v>
      </c>
      <c r="M107" s="1820">
        <v>10</v>
      </c>
      <c r="N107" s="1820">
        <v>38</v>
      </c>
      <c r="O107" s="1820">
        <v>0</v>
      </c>
      <c r="P107" s="1820">
        <v>0</v>
      </c>
      <c r="Q107" s="1820">
        <v>1106</v>
      </c>
      <c r="R107" s="1820">
        <v>9464</v>
      </c>
      <c r="S107" s="1820">
        <v>178147</v>
      </c>
      <c r="T107" s="1820">
        <v>3065</v>
      </c>
      <c r="U107" s="1820">
        <v>738</v>
      </c>
      <c r="V107" s="1820">
        <v>0</v>
      </c>
      <c r="W107" s="1820">
        <v>405807</v>
      </c>
      <c r="X107" s="1820">
        <v>0</v>
      </c>
      <c r="Y107" s="1820">
        <v>598375</v>
      </c>
    </row>
    <row r="108" spans="1:25" x14ac:dyDescent="0.2">
      <c r="A108" s="906" t="s">
        <v>703</v>
      </c>
      <c r="B108" s="1820">
        <v>0</v>
      </c>
      <c r="C108" s="1820">
        <v>0</v>
      </c>
      <c r="D108" s="1820">
        <v>0</v>
      </c>
      <c r="E108" s="1820">
        <v>0</v>
      </c>
      <c r="F108" s="1820">
        <v>0</v>
      </c>
      <c r="G108" s="1820">
        <v>0</v>
      </c>
      <c r="H108" s="1820">
        <v>0</v>
      </c>
      <c r="I108" s="1820">
        <v>0</v>
      </c>
      <c r="J108" s="1820">
        <v>0</v>
      </c>
      <c r="K108" s="1820">
        <v>0</v>
      </c>
      <c r="L108" s="1820">
        <v>0</v>
      </c>
      <c r="M108" s="1820">
        <v>0</v>
      </c>
      <c r="N108" s="1820">
        <v>0</v>
      </c>
      <c r="O108" s="1820">
        <v>0</v>
      </c>
      <c r="P108" s="1820">
        <v>0</v>
      </c>
      <c r="Q108" s="1820">
        <v>0</v>
      </c>
      <c r="R108" s="1820">
        <v>0</v>
      </c>
      <c r="S108" s="1820">
        <v>0</v>
      </c>
      <c r="T108" s="1820">
        <v>0</v>
      </c>
      <c r="U108" s="1820">
        <v>0</v>
      </c>
      <c r="V108" s="1820">
        <v>0</v>
      </c>
      <c r="W108" s="1820">
        <v>0</v>
      </c>
      <c r="X108" s="1820">
        <v>0</v>
      </c>
      <c r="Y108" s="1820">
        <v>0</v>
      </c>
    </row>
    <row r="109" spans="1:25" x14ac:dyDescent="0.2">
      <c r="A109" s="906" t="s">
        <v>704</v>
      </c>
      <c r="B109" s="1820">
        <v>0</v>
      </c>
      <c r="C109" s="1820">
        <v>0</v>
      </c>
      <c r="D109" s="1820">
        <v>0</v>
      </c>
      <c r="E109" s="1820">
        <v>0</v>
      </c>
      <c r="F109" s="1820">
        <v>0</v>
      </c>
      <c r="G109" s="1820">
        <v>0</v>
      </c>
      <c r="H109" s="1820">
        <v>0</v>
      </c>
      <c r="I109" s="1820">
        <v>0</v>
      </c>
      <c r="J109" s="1820">
        <v>0</v>
      </c>
      <c r="K109" s="1820">
        <v>0</v>
      </c>
      <c r="L109" s="1820">
        <v>0</v>
      </c>
      <c r="M109" s="1820">
        <v>0</v>
      </c>
      <c r="N109" s="1820">
        <v>0</v>
      </c>
      <c r="O109" s="1820">
        <v>0</v>
      </c>
      <c r="P109" s="1820">
        <v>0</v>
      </c>
      <c r="Q109" s="1820">
        <v>0</v>
      </c>
      <c r="R109" s="1820">
        <v>0</v>
      </c>
      <c r="S109" s="1820">
        <v>0</v>
      </c>
      <c r="T109" s="1820">
        <v>0</v>
      </c>
      <c r="U109" s="1820">
        <v>0</v>
      </c>
      <c r="V109" s="1820">
        <v>0</v>
      </c>
      <c r="W109" s="1820">
        <v>0</v>
      </c>
      <c r="X109" s="1820">
        <v>0</v>
      </c>
      <c r="Y109" s="1820">
        <v>0</v>
      </c>
    </row>
    <row r="110" spans="1:25" s="994" customFormat="1" x14ac:dyDescent="0.2">
      <c r="A110" s="1208" t="s">
        <v>2192</v>
      </c>
      <c r="B110" s="1819">
        <v>0</v>
      </c>
      <c r="C110" s="1819">
        <v>37379</v>
      </c>
      <c r="D110" s="1819">
        <v>1365</v>
      </c>
      <c r="E110" s="1819">
        <v>21760</v>
      </c>
      <c r="F110" s="1819">
        <v>0</v>
      </c>
      <c r="G110" s="1819">
        <v>0</v>
      </c>
      <c r="H110" s="1819">
        <v>0</v>
      </c>
      <c r="I110" s="1819">
        <v>0</v>
      </c>
      <c r="J110" s="1819">
        <v>1424</v>
      </c>
      <c r="K110" s="1819">
        <v>0</v>
      </c>
      <c r="L110" s="1819">
        <v>0</v>
      </c>
      <c r="M110" s="1819">
        <v>0</v>
      </c>
      <c r="N110" s="1819">
        <v>725</v>
      </c>
      <c r="O110" s="1819">
        <v>0</v>
      </c>
      <c r="P110" s="1819">
        <v>0</v>
      </c>
      <c r="Q110" s="1819">
        <v>-5292</v>
      </c>
      <c r="R110" s="1819">
        <v>41412</v>
      </c>
      <c r="S110" s="1819">
        <v>778425</v>
      </c>
      <c r="T110" s="1819">
        <v>13146</v>
      </c>
      <c r="U110" s="1819">
        <v>17508</v>
      </c>
      <c r="V110" s="1819">
        <v>0</v>
      </c>
      <c r="W110" s="1819">
        <v>1038195</v>
      </c>
      <c r="X110" s="1819">
        <v>12</v>
      </c>
      <c r="Y110" s="1819">
        <v>1946059</v>
      </c>
    </row>
    <row r="111" spans="1:25" s="991" customFormat="1" x14ac:dyDescent="0.2">
      <c r="A111" s="1400" t="s">
        <v>21</v>
      </c>
      <c r="B111" s="1822"/>
      <c r="C111" s="1822"/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2"/>
      <c r="O111" s="1822"/>
      <c r="P111" s="1822"/>
      <c r="Q111" s="1822"/>
      <c r="R111" s="1822"/>
      <c r="S111" s="1822"/>
      <c r="T111" s="1822"/>
      <c r="U111" s="1822"/>
      <c r="V111" s="1822"/>
      <c r="W111" s="1822"/>
      <c r="X111" s="1822"/>
      <c r="Y111" s="1822"/>
    </row>
    <row r="112" spans="1:25" s="991" customFormat="1" x14ac:dyDescent="0.2">
      <c r="A112" s="1208" t="s">
        <v>2191</v>
      </c>
      <c r="B112" s="1819">
        <v>9844</v>
      </c>
      <c r="C112" s="1819">
        <v>0</v>
      </c>
      <c r="D112" s="1819">
        <v>14799</v>
      </c>
      <c r="E112" s="1819">
        <v>39591</v>
      </c>
      <c r="F112" s="1819">
        <v>0</v>
      </c>
      <c r="G112" s="1819">
        <v>389591</v>
      </c>
      <c r="H112" s="1819">
        <v>167</v>
      </c>
      <c r="I112" s="1819">
        <v>1247537</v>
      </c>
      <c r="J112" s="1819">
        <v>146119</v>
      </c>
      <c r="K112" s="1819">
        <v>21561</v>
      </c>
      <c r="L112" s="1819">
        <v>19741</v>
      </c>
      <c r="M112" s="1819">
        <v>916336</v>
      </c>
      <c r="N112" s="1819">
        <v>567091</v>
      </c>
      <c r="O112" s="1819">
        <v>27050</v>
      </c>
      <c r="P112" s="1819">
        <v>921402</v>
      </c>
      <c r="Q112" s="1819">
        <v>0</v>
      </c>
      <c r="R112" s="1819">
        <v>1858213</v>
      </c>
      <c r="S112" s="1819">
        <v>8281200</v>
      </c>
      <c r="T112" s="1819">
        <v>1903126</v>
      </c>
      <c r="U112" s="1819">
        <v>159589</v>
      </c>
      <c r="V112" s="1819">
        <v>796912</v>
      </c>
      <c r="W112" s="1819">
        <v>1718914</v>
      </c>
      <c r="X112" s="1819">
        <v>0</v>
      </c>
      <c r="Y112" s="1819">
        <v>19038783</v>
      </c>
    </row>
    <row r="113" spans="1:25" s="991" customFormat="1" x14ac:dyDescent="0.2">
      <c r="A113" s="990" t="s">
        <v>885</v>
      </c>
      <c r="B113" s="1819">
        <v>12652</v>
      </c>
      <c r="C113" s="1819">
        <v>141450</v>
      </c>
      <c r="D113" s="1819">
        <v>50708</v>
      </c>
      <c r="E113" s="1819">
        <v>665975</v>
      </c>
      <c r="F113" s="1819">
        <v>0</v>
      </c>
      <c r="G113" s="1819">
        <v>438883</v>
      </c>
      <c r="H113" s="1819">
        <v>141</v>
      </c>
      <c r="I113" s="1819">
        <v>649303</v>
      </c>
      <c r="J113" s="1819">
        <v>116387</v>
      </c>
      <c r="K113" s="1819">
        <v>3282</v>
      </c>
      <c r="L113" s="1819">
        <v>4049</v>
      </c>
      <c r="M113" s="1819">
        <v>2616690</v>
      </c>
      <c r="N113" s="1819">
        <v>505219</v>
      </c>
      <c r="O113" s="1819">
        <v>2077</v>
      </c>
      <c r="P113" s="1819">
        <v>1085336</v>
      </c>
      <c r="Q113" s="1819">
        <v>12450</v>
      </c>
      <c r="R113" s="1819">
        <v>2536937</v>
      </c>
      <c r="S113" s="1819">
        <v>9661092</v>
      </c>
      <c r="T113" s="1819">
        <v>3351923</v>
      </c>
      <c r="U113" s="1819">
        <v>306124</v>
      </c>
      <c r="V113" s="1819">
        <v>316066</v>
      </c>
      <c r="W113" s="1819">
        <v>3354546</v>
      </c>
      <c r="X113" s="1819">
        <v>9852695</v>
      </c>
      <c r="Y113" s="1819">
        <v>35683985</v>
      </c>
    </row>
    <row r="114" spans="1:25" x14ac:dyDescent="0.2">
      <c r="A114" s="906" t="s">
        <v>667</v>
      </c>
      <c r="B114" s="1820">
        <v>12652</v>
      </c>
      <c r="C114" s="1820">
        <v>36026</v>
      </c>
      <c r="D114" s="1820">
        <v>46832</v>
      </c>
      <c r="E114" s="1820">
        <v>665975</v>
      </c>
      <c r="F114" s="1820">
        <v>0</v>
      </c>
      <c r="G114" s="1820">
        <v>438883</v>
      </c>
      <c r="H114" s="1820">
        <v>141</v>
      </c>
      <c r="I114" s="1820">
        <v>649303</v>
      </c>
      <c r="J114" s="1820">
        <v>79117</v>
      </c>
      <c r="K114" s="1820">
        <v>3282</v>
      </c>
      <c r="L114" s="1820">
        <v>3461</v>
      </c>
      <c r="M114" s="1820">
        <v>1735352</v>
      </c>
      <c r="N114" s="1820">
        <v>505209</v>
      </c>
      <c r="O114" s="1820">
        <v>2077</v>
      </c>
      <c r="P114" s="1820">
        <v>1085317</v>
      </c>
      <c r="Q114" s="1820">
        <v>12450</v>
      </c>
      <c r="R114" s="1820">
        <v>2535229</v>
      </c>
      <c r="S114" s="1820">
        <v>4343327</v>
      </c>
      <c r="T114" s="1820">
        <v>3351923</v>
      </c>
      <c r="U114" s="1820">
        <v>306124</v>
      </c>
      <c r="V114" s="1820">
        <v>160258</v>
      </c>
      <c r="W114" s="1820">
        <v>3354546</v>
      </c>
      <c r="X114" s="1820">
        <v>9852665</v>
      </c>
      <c r="Y114" s="1820">
        <v>29180149</v>
      </c>
    </row>
    <row r="115" spans="1:25" x14ac:dyDescent="0.2">
      <c r="A115" s="906" t="s">
        <v>668</v>
      </c>
      <c r="B115" s="1820">
        <v>0</v>
      </c>
      <c r="C115" s="1820">
        <v>105424</v>
      </c>
      <c r="D115" s="1820">
        <v>2751</v>
      </c>
      <c r="E115" s="1820">
        <v>0</v>
      </c>
      <c r="F115" s="1820">
        <v>0</v>
      </c>
      <c r="G115" s="1820">
        <v>0</v>
      </c>
      <c r="H115" s="1820">
        <v>0</v>
      </c>
      <c r="I115" s="1820">
        <v>0</v>
      </c>
      <c r="J115" s="1820">
        <v>37270</v>
      </c>
      <c r="K115" s="1820">
        <v>0</v>
      </c>
      <c r="L115" s="1820">
        <v>588</v>
      </c>
      <c r="M115" s="1820">
        <v>236906</v>
      </c>
      <c r="N115" s="1820">
        <v>0</v>
      </c>
      <c r="O115" s="1820">
        <v>0</v>
      </c>
      <c r="P115" s="1820">
        <v>0</v>
      </c>
      <c r="Q115" s="1820">
        <v>0</v>
      </c>
      <c r="R115" s="1820">
        <v>1217</v>
      </c>
      <c r="S115" s="1820">
        <v>5317765</v>
      </c>
      <c r="T115" s="1820">
        <v>0</v>
      </c>
      <c r="U115" s="1820">
        <v>0</v>
      </c>
      <c r="V115" s="1820">
        <v>139832</v>
      </c>
      <c r="W115" s="1820">
        <v>0</v>
      </c>
      <c r="X115" s="1820">
        <v>0</v>
      </c>
      <c r="Y115" s="1820">
        <v>5841753</v>
      </c>
    </row>
    <row r="116" spans="1:25" x14ac:dyDescent="0.2">
      <c r="A116" s="906" t="s">
        <v>699</v>
      </c>
      <c r="B116" s="1820">
        <v>0</v>
      </c>
      <c r="C116" s="1820">
        <v>0</v>
      </c>
      <c r="D116" s="1820">
        <v>0</v>
      </c>
      <c r="E116" s="1820">
        <v>0</v>
      </c>
      <c r="F116" s="1820">
        <v>0</v>
      </c>
      <c r="G116" s="1820">
        <v>0</v>
      </c>
      <c r="H116" s="1820">
        <v>0</v>
      </c>
      <c r="I116" s="1820">
        <v>0</v>
      </c>
      <c r="J116" s="1820">
        <v>0</v>
      </c>
      <c r="K116" s="1820">
        <v>0</v>
      </c>
      <c r="L116" s="1820">
        <v>0</v>
      </c>
      <c r="M116" s="1820">
        <v>3033</v>
      </c>
      <c r="N116" s="1820">
        <v>0</v>
      </c>
      <c r="O116" s="1820">
        <v>0</v>
      </c>
      <c r="P116" s="1820">
        <v>19</v>
      </c>
      <c r="Q116" s="1820">
        <v>0</v>
      </c>
      <c r="R116" s="1820">
        <v>459</v>
      </c>
      <c r="S116" s="1820">
        <v>0</v>
      </c>
      <c r="T116" s="1820">
        <v>0</v>
      </c>
      <c r="U116" s="1820">
        <v>0</v>
      </c>
      <c r="V116" s="1820">
        <v>216</v>
      </c>
      <c r="W116" s="1820">
        <v>0</v>
      </c>
      <c r="X116" s="1820">
        <v>0</v>
      </c>
      <c r="Y116" s="1820">
        <v>3727</v>
      </c>
    </row>
    <row r="117" spans="1:25" x14ac:dyDescent="0.2">
      <c r="A117" s="906" t="s">
        <v>700</v>
      </c>
      <c r="B117" s="1820">
        <v>0</v>
      </c>
      <c r="C117" s="1820">
        <v>0</v>
      </c>
      <c r="D117" s="1820">
        <v>3</v>
      </c>
      <c r="E117" s="1820">
        <v>0</v>
      </c>
      <c r="F117" s="1820">
        <v>0</v>
      </c>
      <c r="G117" s="1820">
        <v>0</v>
      </c>
      <c r="H117" s="1820">
        <v>0</v>
      </c>
      <c r="I117" s="1820">
        <v>0</v>
      </c>
      <c r="J117" s="1820">
        <v>0</v>
      </c>
      <c r="K117" s="1820">
        <v>0</v>
      </c>
      <c r="L117" s="1820">
        <v>0</v>
      </c>
      <c r="M117" s="1820">
        <v>90</v>
      </c>
      <c r="N117" s="1820">
        <v>10</v>
      </c>
      <c r="O117" s="1820">
        <v>0</v>
      </c>
      <c r="P117" s="1820">
        <v>0</v>
      </c>
      <c r="Q117" s="1820">
        <v>0</v>
      </c>
      <c r="R117" s="1820">
        <v>0</v>
      </c>
      <c r="S117" s="1820">
        <v>0</v>
      </c>
      <c r="T117" s="1820">
        <v>0</v>
      </c>
      <c r="U117" s="1820">
        <v>0</v>
      </c>
      <c r="V117" s="1820">
        <v>0</v>
      </c>
      <c r="W117" s="1820">
        <v>0</v>
      </c>
      <c r="X117" s="1820">
        <v>0</v>
      </c>
      <c r="Y117" s="1820">
        <v>103</v>
      </c>
    </row>
    <row r="118" spans="1:25" x14ac:dyDescent="0.2">
      <c r="A118" s="906" t="s">
        <v>701</v>
      </c>
      <c r="B118" s="1820">
        <v>0</v>
      </c>
      <c r="C118" s="1820">
        <v>0</v>
      </c>
      <c r="D118" s="1820">
        <v>1122</v>
      </c>
      <c r="E118" s="1820">
        <v>0</v>
      </c>
      <c r="F118" s="1820">
        <v>0</v>
      </c>
      <c r="G118" s="1820">
        <v>0</v>
      </c>
      <c r="H118" s="1820">
        <v>0</v>
      </c>
      <c r="I118" s="1820">
        <v>0</v>
      </c>
      <c r="J118" s="1820">
        <v>0</v>
      </c>
      <c r="K118" s="1820">
        <v>0</v>
      </c>
      <c r="L118" s="1820">
        <v>0</v>
      </c>
      <c r="M118" s="1820">
        <v>641309</v>
      </c>
      <c r="N118" s="1820">
        <v>0</v>
      </c>
      <c r="O118" s="1820">
        <v>0</v>
      </c>
      <c r="P118" s="1820">
        <v>0</v>
      </c>
      <c r="Q118" s="1820">
        <v>0</v>
      </c>
      <c r="R118" s="1820">
        <v>32</v>
      </c>
      <c r="S118" s="1820">
        <v>0</v>
      </c>
      <c r="T118" s="1820">
        <v>0</v>
      </c>
      <c r="U118" s="1820">
        <v>0</v>
      </c>
      <c r="V118" s="1820">
        <v>15760</v>
      </c>
      <c r="W118" s="1820">
        <v>0</v>
      </c>
      <c r="X118" s="1820">
        <v>30</v>
      </c>
      <c r="Y118" s="1820">
        <v>658253</v>
      </c>
    </row>
    <row r="119" spans="1:25" s="994" customFormat="1" ht="13.5" x14ac:dyDescent="0.2">
      <c r="A119" s="993" t="s">
        <v>883</v>
      </c>
      <c r="B119" s="1819">
        <v>9844</v>
      </c>
      <c r="C119" s="1819">
        <v>0</v>
      </c>
      <c r="D119" s="1819">
        <v>10923</v>
      </c>
      <c r="E119" s="1819">
        <v>0</v>
      </c>
      <c r="F119" s="1819">
        <v>0</v>
      </c>
      <c r="G119" s="1819">
        <v>347770</v>
      </c>
      <c r="H119" s="1819">
        <v>46</v>
      </c>
      <c r="I119" s="1819">
        <v>562358</v>
      </c>
      <c r="J119" s="1819">
        <v>115088</v>
      </c>
      <c r="K119" s="1819">
        <v>21749</v>
      </c>
      <c r="L119" s="1819">
        <v>5538</v>
      </c>
      <c r="M119" s="1819">
        <v>2216034</v>
      </c>
      <c r="N119" s="1819">
        <v>590419</v>
      </c>
      <c r="O119" s="1819">
        <v>21357</v>
      </c>
      <c r="P119" s="1819">
        <v>610048</v>
      </c>
      <c r="Q119" s="1819">
        <v>10390</v>
      </c>
      <c r="R119" s="1819">
        <v>2084354</v>
      </c>
      <c r="S119" s="1819">
        <v>9760697</v>
      </c>
      <c r="T119" s="1819">
        <v>3207290</v>
      </c>
      <c r="U119" s="1819">
        <v>72549</v>
      </c>
      <c r="V119" s="1819">
        <v>378465</v>
      </c>
      <c r="W119" s="1819">
        <v>1391635</v>
      </c>
      <c r="X119" s="1819">
        <v>4286940</v>
      </c>
      <c r="Y119" s="1819">
        <v>25703494</v>
      </c>
    </row>
    <row r="120" spans="1:25" x14ac:dyDescent="0.2">
      <c r="A120" s="906" t="s">
        <v>669</v>
      </c>
      <c r="B120" s="1820">
        <v>4</v>
      </c>
      <c r="C120" s="1820">
        <v>0</v>
      </c>
      <c r="D120" s="1820">
        <v>2</v>
      </c>
      <c r="E120" s="1820">
        <v>0</v>
      </c>
      <c r="F120" s="1820">
        <v>0</v>
      </c>
      <c r="G120" s="1820">
        <v>164</v>
      </c>
      <c r="H120" s="1820">
        <v>1</v>
      </c>
      <c r="I120" s="1820">
        <v>13</v>
      </c>
      <c r="J120" s="1820">
        <v>0</v>
      </c>
      <c r="K120" s="1820">
        <v>17</v>
      </c>
      <c r="L120" s="1820">
        <v>13</v>
      </c>
      <c r="M120" s="1820">
        <v>1040</v>
      </c>
      <c r="N120" s="1820">
        <v>384</v>
      </c>
      <c r="O120" s="1820">
        <v>0</v>
      </c>
      <c r="P120" s="1820">
        <v>2271</v>
      </c>
      <c r="Q120" s="1820">
        <v>2</v>
      </c>
      <c r="R120" s="1820">
        <v>2897</v>
      </c>
      <c r="S120" s="1820">
        <v>10066</v>
      </c>
      <c r="T120" s="1820">
        <v>17289</v>
      </c>
      <c r="U120" s="1820">
        <v>383</v>
      </c>
      <c r="V120" s="1820">
        <v>151715</v>
      </c>
      <c r="W120" s="1820">
        <v>1711</v>
      </c>
      <c r="X120" s="1820">
        <v>50598</v>
      </c>
      <c r="Y120" s="1820">
        <v>238570</v>
      </c>
    </row>
    <row r="121" spans="1:25" x14ac:dyDescent="0.2">
      <c r="A121" s="906" t="s">
        <v>702</v>
      </c>
      <c r="B121" s="1820">
        <v>0</v>
      </c>
      <c r="C121" s="1820">
        <v>0</v>
      </c>
      <c r="D121" s="1820">
        <v>0</v>
      </c>
      <c r="E121" s="1820">
        <v>0</v>
      </c>
      <c r="F121" s="1820">
        <v>0</v>
      </c>
      <c r="G121" s="1820">
        <v>0</v>
      </c>
      <c r="H121" s="1820">
        <v>0</v>
      </c>
      <c r="I121" s="1820">
        <v>562345</v>
      </c>
      <c r="J121" s="1820">
        <v>0</v>
      </c>
      <c r="K121" s="1820">
        <v>0</v>
      </c>
      <c r="L121" s="1820">
        <v>0</v>
      </c>
      <c r="M121" s="1820">
        <v>0</v>
      </c>
      <c r="N121" s="1820">
        <v>0</v>
      </c>
      <c r="O121" s="1820">
        <v>0</v>
      </c>
      <c r="P121" s="1820">
        <v>0</v>
      </c>
      <c r="Q121" s="1820">
        <v>0</v>
      </c>
      <c r="R121" s="1820">
        <v>0</v>
      </c>
      <c r="S121" s="1820">
        <v>0</v>
      </c>
      <c r="T121" s="1820">
        <v>56</v>
      </c>
      <c r="U121" s="1820">
        <v>0</v>
      </c>
      <c r="V121" s="1820">
        <v>34833</v>
      </c>
      <c r="W121" s="1820">
        <v>0</v>
      </c>
      <c r="X121" s="1820">
        <v>0</v>
      </c>
      <c r="Y121" s="1820">
        <v>597234</v>
      </c>
    </row>
    <row r="122" spans="1:25" x14ac:dyDescent="0.2">
      <c r="A122" s="906" t="s">
        <v>670</v>
      </c>
      <c r="B122" s="1820">
        <v>9840</v>
      </c>
      <c r="C122" s="1820">
        <v>0</v>
      </c>
      <c r="D122" s="1820">
        <v>10073</v>
      </c>
      <c r="E122" s="1820">
        <v>0</v>
      </c>
      <c r="F122" s="1820">
        <v>0</v>
      </c>
      <c r="G122" s="1820">
        <v>310060</v>
      </c>
      <c r="H122" s="1820">
        <v>29</v>
      </c>
      <c r="I122" s="1820">
        <v>0</v>
      </c>
      <c r="J122" s="1820">
        <v>115088</v>
      </c>
      <c r="K122" s="1820">
        <v>15898</v>
      </c>
      <c r="L122" s="1820">
        <v>643</v>
      </c>
      <c r="M122" s="1820">
        <v>934845</v>
      </c>
      <c r="N122" s="1820">
        <v>539712</v>
      </c>
      <c r="O122" s="1820">
        <v>21351</v>
      </c>
      <c r="P122" s="1820">
        <v>576254</v>
      </c>
      <c r="Q122" s="1820">
        <v>7536</v>
      </c>
      <c r="R122" s="1820">
        <v>1111665</v>
      </c>
      <c r="S122" s="1820">
        <v>4846713</v>
      </c>
      <c r="T122" s="1820">
        <v>2803819</v>
      </c>
      <c r="U122" s="1820">
        <v>43442</v>
      </c>
      <c r="V122" s="1820">
        <v>167590</v>
      </c>
      <c r="W122" s="1820">
        <v>564106</v>
      </c>
      <c r="X122" s="1820">
        <v>2839856</v>
      </c>
      <c r="Y122" s="1820">
        <v>14918520</v>
      </c>
    </row>
    <row r="123" spans="1:25" x14ac:dyDescent="0.2">
      <c r="A123" s="906" t="s">
        <v>671</v>
      </c>
      <c r="B123" s="1820">
        <v>0</v>
      </c>
      <c r="C123" s="1820">
        <v>0</v>
      </c>
      <c r="D123" s="1820">
        <v>806</v>
      </c>
      <c r="E123" s="1820">
        <v>0</v>
      </c>
      <c r="F123" s="1820">
        <v>0</v>
      </c>
      <c r="G123" s="1820">
        <v>33190</v>
      </c>
      <c r="H123" s="1820">
        <v>13</v>
      </c>
      <c r="I123" s="1820">
        <v>0</v>
      </c>
      <c r="J123" s="1820">
        <v>0</v>
      </c>
      <c r="K123" s="1820">
        <v>138</v>
      </c>
      <c r="L123" s="1820">
        <v>0</v>
      </c>
      <c r="M123" s="1820">
        <v>6785</v>
      </c>
      <c r="N123" s="1820">
        <v>50</v>
      </c>
      <c r="O123" s="1820">
        <v>0</v>
      </c>
      <c r="P123" s="1820">
        <v>8381</v>
      </c>
      <c r="Q123" s="1820">
        <v>0</v>
      </c>
      <c r="R123" s="1820">
        <v>173537</v>
      </c>
      <c r="S123" s="1820">
        <v>105992</v>
      </c>
      <c r="T123" s="1820">
        <v>112533</v>
      </c>
      <c r="U123" s="1820">
        <v>6365</v>
      </c>
      <c r="V123" s="1820">
        <v>0</v>
      </c>
      <c r="W123" s="1820">
        <v>4794</v>
      </c>
      <c r="X123" s="1820">
        <v>0</v>
      </c>
      <c r="Y123" s="1820">
        <v>452584</v>
      </c>
    </row>
    <row r="124" spans="1:25" x14ac:dyDescent="0.2">
      <c r="A124" s="906" t="s">
        <v>672</v>
      </c>
      <c r="B124" s="1820">
        <v>0</v>
      </c>
      <c r="C124" s="1820">
        <v>0</v>
      </c>
      <c r="D124" s="1820">
        <v>21</v>
      </c>
      <c r="E124" s="1820">
        <v>0</v>
      </c>
      <c r="F124" s="1820">
        <v>0</v>
      </c>
      <c r="G124" s="1820">
        <v>4356</v>
      </c>
      <c r="H124" s="1820">
        <v>3</v>
      </c>
      <c r="I124" s="1820">
        <v>0</v>
      </c>
      <c r="J124" s="1820">
        <v>0</v>
      </c>
      <c r="K124" s="1820">
        <v>5696</v>
      </c>
      <c r="L124" s="1820">
        <v>4882</v>
      </c>
      <c r="M124" s="1820">
        <v>243529</v>
      </c>
      <c r="N124" s="1820">
        <v>50273</v>
      </c>
      <c r="O124" s="1820">
        <v>6</v>
      </c>
      <c r="P124" s="1820">
        <v>23142</v>
      </c>
      <c r="Q124" s="1820">
        <v>2852</v>
      </c>
      <c r="R124" s="1820">
        <v>796255</v>
      </c>
      <c r="S124" s="1820">
        <v>4797926</v>
      </c>
      <c r="T124" s="1820">
        <v>272740</v>
      </c>
      <c r="U124" s="1820">
        <v>12335</v>
      </c>
      <c r="V124" s="1820">
        <v>0</v>
      </c>
      <c r="W124" s="1820">
        <v>821024</v>
      </c>
      <c r="X124" s="1820">
        <v>1395006</v>
      </c>
      <c r="Y124" s="1820">
        <v>8430046</v>
      </c>
    </row>
    <row r="125" spans="1:25" x14ac:dyDescent="0.2">
      <c r="A125" s="906" t="s">
        <v>703</v>
      </c>
      <c r="B125" s="1820">
        <v>0</v>
      </c>
      <c r="C125" s="1820">
        <v>0</v>
      </c>
      <c r="D125" s="1820">
        <v>7</v>
      </c>
      <c r="E125" s="1820">
        <v>0</v>
      </c>
      <c r="F125" s="1820">
        <v>0</v>
      </c>
      <c r="G125" s="1820">
        <v>0</v>
      </c>
      <c r="H125" s="1820">
        <v>0</v>
      </c>
      <c r="I125" s="1820">
        <v>0</v>
      </c>
      <c r="J125" s="1820">
        <v>0</v>
      </c>
      <c r="K125" s="1820">
        <v>0</v>
      </c>
      <c r="L125" s="1820">
        <v>0</v>
      </c>
      <c r="M125" s="1820">
        <v>261288</v>
      </c>
      <c r="N125" s="1820">
        <v>0</v>
      </c>
      <c r="O125" s="1820">
        <v>0</v>
      </c>
      <c r="P125" s="1820">
        <v>0</v>
      </c>
      <c r="Q125" s="1820">
        <v>0</v>
      </c>
      <c r="R125" s="1820">
        <v>0</v>
      </c>
      <c r="S125" s="1820">
        <v>0</v>
      </c>
      <c r="T125" s="1820">
        <v>853</v>
      </c>
      <c r="U125" s="1820">
        <v>0</v>
      </c>
      <c r="V125" s="1820">
        <v>0</v>
      </c>
      <c r="W125" s="1820">
        <v>0</v>
      </c>
      <c r="X125" s="1820">
        <v>0</v>
      </c>
      <c r="Y125" s="1820">
        <v>262148</v>
      </c>
    </row>
    <row r="126" spans="1:25" x14ac:dyDescent="0.2">
      <c r="A126" s="906" t="s">
        <v>704</v>
      </c>
      <c r="B126" s="1820">
        <v>0</v>
      </c>
      <c r="C126" s="1820">
        <v>0</v>
      </c>
      <c r="D126" s="1820">
        <v>14</v>
      </c>
      <c r="E126" s="1820">
        <v>0</v>
      </c>
      <c r="F126" s="1820">
        <v>0</v>
      </c>
      <c r="G126" s="1820">
        <v>0</v>
      </c>
      <c r="H126" s="1820">
        <v>0</v>
      </c>
      <c r="I126" s="1820">
        <v>0</v>
      </c>
      <c r="J126" s="1820">
        <v>0</v>
      </c>
      <c r="K126" s="1820">
        <v>0</v>
      </c>
      <c r="L126" s="1820">
        <v>0</v>
      </c>
      <c r="M126" s="1820">
        <v>768547</v>
      </c>
      <c r="N126" s="1820">
        <v>0</v>
      </c>
      <c r="O126" s="1820">
        <v>0</v>
      </c>
      <c r="P126" s="1820">
        <v>0</v>
      </c>
      <c r="Q126" s="1820">
        <v>0</v>
      </c>
      <c r="R126" s="1820">
        <v>0</v>
      </c>
      <c r="S126" s="1820">
        <v>0</v>
      </c>
      <c r="T126" s="1820">
        <v>0</v>
      </c>
      <c r="U126" s="1820">
        <v>10024</v>
      </c>
      <c r="V126" s="1820">
        <v>24327</v>
      </c>
      <c r="W126" s="1820">
        <v>0</v>
      </c>
      <c r="X126" s="1820">
        <v>1480</v>
      </c>
      <c r="Y126" s="1820">
        <v>804392</v>
      </c>
    </row>
    <row r="127" spans="1:25" s="994" customFormat="1" ht="13.5" thickBot="1" x14ac:dyDescent="0.25">
      <c r="A127" s="1209" t="s">
        <v>2192</v>
      </c>
      <c r="B127" s="1823">
        <v>12652</v>
      </c>
      <c r="C127" s="1823">
        <v>141450</v>
      </c>
      <c r="D127" s="1823">
        <v>53476</v>
      </c>
      <c r="E127" s="1823">
        <v>705566</v>
      </c>
      <c r="F127" s="1823">
        <v>0</v>
      </c>
      <c r="G127" s="1823">
        <v>480704</v>
      </c>
      <c r="H127" s="1823">
        <v>262</v>
      </c>
      <c r="I127" s="1823">
        <v>1334482</v>
      </c>
      <c r="J127" s="1823">
        <v>147418</v>
      </c>
      <c r="K127" s="1823">
        <v>3094</v>
      </c>
      <c r="L127" s="1823">
        <v>18252</v>
      </c>
      <c r="M127" s="1823">
        <v>1444230</v>
      </c>
      <c r="N127" s="1823">
        <v>481891</v>
      </c>
      <c r="O127" s="1823">
        <v>7770</v>
      </c>
      <c r="P127" s="1823">
        <v>1396690</v>
      </c>
      <c r="Q127" s="1823">
        <v>2060</v>
      </c>
      <c r="R127" s="1823">
        <v>2310764</v>
      </c>
      <c r="S127" s="1823">
        <v>8181595</v>
      </c>
      <c r="T127" s="1823">
        <v>2047759</v>
      </c>
      <c r="U127" s="1823">
        <v>403188</v>
      </c>
      <c r="V127" s="1823">
        <v>743080</v>
      </c>
      <c r="W127" s="1823">
        <v>3681825</v>
      </c>
      <c r="X127" s="1823">
        <v>5567205</v>
      </c>
      <c r="Y127" s="1823">
        <v>29165413</v>
      </c>
    </row>
  </sheetData>
  <mergeCells count="2">
    <mergeCell ref="A5:J6"/>
    <mergeCell ref="K5:Y6"/>
  </mergeCells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4" fitToWidth="2" orientation="portrait" r:id="rId1"/>
  <colBreaks count="1" manualBreakCount="1">
    <brk id="10" min="2" max="126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Y129"/>
  <sheetViews>
    <sheetView showGridLines="0" zoomScaleNormal="100" workbookViewId="0">
      <pane xSplit="1" ySplit="8" topLeftCell="B9" activePane="bottomRight" state="frozen"/>
      <selection activeCell="N119" sqref="N119"/>
      <selection pane="topRight" activeCell="N119" sqref="N119"/>
      <selection pane="bottomLeft" activeCell="N119" sqref="N119"/>
      <selection pane="bottomRight" activeCell="N119" sqref="N119"/>
    </sheetView>
  </sheetViews>
  <sheetFormatPr defaultRowHeight="12.75" x14ac:dyDescent="0.2"/>
  <cols>
    <col min="1" max="1" width="58.85546875" style="356" customWidth="1"/>
    <col min="2" max="25" width="12.7109375" style="356" customWidth="1"/>
    <col min="26" max="16384" width="9.140625" style="356"/>
  </cols>
  <sheetData>
    <row r="1" spans="1:25" x14ac:dyDescent="0.2">
      <c r="A1" s="877" t="s">
        <v>624</v>
      </c>
    </row>
    <row r="2" spans="1:25" x14ac:dyDescent="0.2">
      <c r="A2" s="877" t="s">
        <v>625</v>
      </c>
    </row>
    <row r="3" spans="1:25" s="994" customFormat="1" ht="15" customHeight="1" x14ac:dyDescent="0.2">
      <c r="A3" s="1130" t="s">
        <v>2132</v>
      </c>
      <c r="Y3" s="1136" t="s">
        <v>2133</v>
      </c>
    </row>
    <row r="4" spans="1:25" s="504" customFormat="1" ht="12" customHeight="1" x14ac:dyDescent="0.2"/>
    <row r="5" spans="1:25" s="504" customFormat="1" ht="18" customHeight="1" x14ac:dyDescent="0.2">
      <c r="A5" s="2037" t="s">
        <v>3751</v>
      </c>
      <c r="B5" s="2038"/>
      <c r="C5" s="2038"/>
      <c r="D5" s="2038"/>
      <c r="E5" s="2038"/>
      <c r="F5" s="2038"/>
      <c r="G5" s="2038"/>
      <c r="H5" s="2038"/>
      <c r="I5" s="2038"/>
      <c r="J5" s="2038"/>
      <c r="K5" s="2039" t="s">
        <v>3752</v>
      </c>
      <c r="L5" s="2040"/>
      <c r="M5" s="2040"/>
      <c r="N5" s="2040"/>
      <c r="O5" s="2040"/>
      <c r="P5" s="2040"/>
      <c r="Q5" s="2040"/>
      <c r="R5" s="2040"/>
      <c r="S5" s="2040"/>
      <c r="T5" s="2040"/>
      <c r="U5" s="2040"/>
      <c r="V5" s="2040"/>
      <c r="W5" s="2040"/>
      <c r="X5" s="2040"/>
      <c r="Y5" s="2040"/>
    </row>
    <row r="6" spans="1:25" s="504" customFormat="1" ht="18" customHeight="1" x14ac:dyDescent="0.2">
      <c r="A6" s="2038"/>
      <c r="B6" s="2038"/>
      <c r="C6" s="2038"/>
      <c r="D6" s="2038"/>
      <c r="E6" s="2038"/>
      <c r="F6" s="2038"/>
      <c r="G6" s="2038"/>
      <c r="H6" s="2038"/>
      <c r="I6" s="2038"/>
      <c r="J6" s="2038"/>
      <c r="K6" s="2040"/>
      <c r="L6" s="2040"/>
      <c r="M6" s="2040"/>
      <c r="N6" s="2040"/>
      <c r="O6" s="2040"/>
      <c r="P6" s="2040"/>
      <c r="Q6" s="2040"/>
      <c r="R6" s="2040"/>
      <c r="S6" s="2040"/>
      <c r="T6" s="2040"/>
      <c r="U6" s="2040"/>
      <c r="V6" s="2040"/>
      <c r="W6" s="2040"/>
      <c r="X6" s="2040"/>
      <c r="Y6" s="2040"/>
    </row>
    <row r="7" spans="1:25" s="504" customFormat="1" ht="12" customHeight="1" thickBot="1" x14ac:dyDescent="0.25">
      <c r="Y7" s="1047" t="s">
        <v>1041</v>
      </c>
    </row>
    <row r="8" spans="1:25" s="312" customFormat="1" ht="69.95" customHeight="1" thickBot="1" x14ac:dyDescent="0.25">
      <c r="A8" s="1397" t="s">
        <v>943</v>
      </c>
      <c r="B8" s="1398" t="s">
        <v>1879</v>
      </c>
      <c r="C8" s="1398" t="s">
        <v>1880</v>
      </c>
      <c r="D8" s="1398" t="s">
        <v>1918</v>
      </c>
      <c r="E8" s="1398" t="s">
        <v>141</v>
      </c>
      <c r="F8" s="1398" t="s">
        <v>4</v>
      </c>
      <c r="G8" s="1398" t="s">
        <v>1104</v>
      </c>
      <c r="H8" s="1398" t="s">
        <v>1882</v>
      </c>
      <c r="I8" s="1398" t="s">
        <v>1754</v>
      </c>
      <c r="J8" s="1398" t="s">
        <v>1885</v>
      </c>
      <c r="K8" s="1398" t="s">
        <v>1755</v>
      </c>
      <c r="L8" s="1398" t="s">
        <v>1072</v>
      </c>
      <c r="M8" s="1398" t="s">
        <v>1103</v>
      </c>
      <c r="N8" s="1398" t="s">
        <v>1893</v>
      </c>
      <c r="O8" s="1398" t="s">
        <v>142</v>
      </c>
      <c r="P8" s="1398" t="s">
        <v>2234</v>
      </c>
      <c r="Q8" s="1398" t="s">
        <v>1756</v>
      </c>
      <c r="R8" s="1398" t="s">
        <v>1919</v>
      </c>
      <c r="S8" s="1398" t="s">
        <v>1883</v>
      </c>
      <c r="T8" s="1398" t="s">
        <v>1244</v>
      </c>
      <c r="U8" s="1398" t="s">
        <v>1884</v>
      </c>
      <c r="V8" s="1398" t="s">
        <v>1887</v>
      </c>
      <c r="W8" s="1398" t="s">
        <v>1888</v>
      </c>
      <c r="X8" s="1398" t="s">
        <v>1757</v>
      </c>
      <c r="Y8" s="1399" t="s">
        <v>1471</v>
      </c>
    </row>
    <row r="9" spans="1:25" x14ac:dyDescent="0.2">
      <c r="A9" s="1401" t="s">
        <v>106</v>
      </c>
      <c r="B9" s="1403"/>
      <c r="C9" s="1403"/>
      <c r="D9" s="1403"/>
      <c r="E9" s="1403"/>
      <c r="F9" s="1403"/>
      <c r="G9" s="1403"/>
      <c r="H9" s="1403"/>
      <c r="I9" s="1403"/>
      <c r="J9" s="1403"/>
      <c r="K9" s="1403"/>
      <c r="L9" s="1403"/>
      <c r="M9" s="1403"/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</row>
    <row r="10" spans="1:25" x14ac:dyDescent="0.2">
      <c r="A10" s="1208" t="s">
        <v>2191</v>
      </c>
      <c r="B10" s="1819">
        <v>615</v>
      </c>
      <c r="C10" s="1819">
        <v>0</v>
      </c>
      <c r="D10" s="1819">
        <v>3762072.37607656</v>
      </c>
      <c r="E10" s="1819">
        <v>0</v>
      </c>
      <c r="F10" s="1819">
        <v>0</v>
      </c>
      <c r="G10" s="1819">
        <v>0</v>
      </c>
      <c r="H10" s="1819">
        <v>14861.593000000001</v>
      </c>
      <c r="I10" s="1819">
        <v>0</v>
      </c>
      <c r="J10" s="1819">
        <v>21260.083930000001</v>
      </c>
      <c r="K10" s="1819">
        <v>0</v>
      </c>
      <c r="L10" s="1819">
        <v>330086.83922000008</v>
      </c>
      <c r="M10" s="1819">
        <v>4081671.1989300023</v>
      </c>
      <c r="N10" s="1819">
        <v>7785890.8076884998</v>
      </c>
      <c r="O10" s="1819">
        <v>1310459.8576067113</v>
      </c>
      <c r="P10" s="1819">
        <v>0</v>
      </c>
      <c r="Q10" s="1819">
        <v>0</v>
      </c>
      <c r="R10" s="1819">
        <v>0</v>
      </c>
      <c r="S10" s="1819">
        <v>0</v>
      </c>
      <c r="T10" s="1819">
        <v>0</v>
      </c>
      <c r="U10" s="1819">
        <v>0</v>
      </c>
      <c r="V10" s="1819">
        <v>0</v>
      </c>
      <c r="W10" s="1819">
        <v>0</v>
      </c>
      <c r="X10" s="1819">
        <v>0</v>
      </c>
      <c r="Y10" s="1819">
        <v>17306917.756451774</v>
      </c>
    </row>
    <row r="11" spans="1:25" s="991" customFormat="1" x14ac:dyDescent="0.2">
      <c r="A11" s="992" t="s">
        <v>885</v>
      </c>
      <c r="B11" s="1819">
        <v>1620.31</v>
      </c>
      <c r="C11" s="1819">
        <v>0</v>
      </c>
      <c r="D11" s="1819">
        <v>664460.04971138586</v>
      </c>
      <c r="E11" s="1819">
        <v>0</v>
      </c>
      <c r="F11" s="1819">
        <v>0</v>
      </c>
      <c r="G11" s="1819">
        <v>0</v>
      </c>
      <c r="H11" s="1819">
        <v>22340.593000000001</v>
      </c>
      <c r="I11" s="1819">
        <v>0</v>
      </c>
      <c r="J11" s="1819">
        <v>14678.445950000001</v>
      </c>
      <c r="K11" s="1819">
        <v>0</v>
      </c>
      <c r="L11" s="1819">
        <v>498487.35673</v>
      </c>
      <c r="M11" s="1819">
        <v>1806.7802999999999</v>
      </c>
      <c r="N11" s="1819">
        <v>5594922.7650574995</v>
      </c>
      <c r="O11" s="1819">
        <v>18666.18026086807</v>
      </c>
      <c r="P11" s="1819">
        <v>0</v>
      </c>
      <c r="Q11" s="1819">
        <v>10923.883</v>
      </c>
      <c r="R11" s="1819">
        <v>0</v>
      </c>
      <c r="S11" s="1819">
        <v>0</v>
      </c>
      <c r="T11" s="1819">
        <v>0</v>
      </c>
      <c r="U11" s="1819">
        <v>0</v>
      </c>
      <c r="V11" s="1819">
        <v>0</v>
      </c>
      <c r="W11" s="1819">
        <v>0</v>
      </c>
      <c r="X11" s="1819">
        <v>0</v>
      </c>
      <c r="Y11" s="1819">
        <v>6827906.3640097538</v>
      </c>
    </row>
    <row r="12" spans="1:25" x14ac:dyDescent="0.2">
      <c r="A12" s="906" t="s">
        <v>667</v>
      </c>
      <c r="B12" s="1820">
        <v>1620.31</v>
      </c>
      <c r="C12" s="1820">
        <v>0</v>
      </c>
      <c r="D12" s="1820">
        <v>657733.31157714862</v>
      </c>
      <c r="E12" s="1820">
        <v>0</v>
      </c>
      <c r="F12" s="1820">
        <v>0</v>
      </c>
      <c r="G12" s="1820">
        <v>0</v>
      </c>
      <c r="H12" s="1820">
        <v>22340.593000000001</v>
      </c>
      <c r="I12" s="1820">
        <v>0</v>
      </c>
      <c r="J12" s="1820">
        <v>8623.7489999999998</v>
      </c>
      <c r="K12" s="1820">
        <v>0</v>
      </c>
      <c r="L12" s="1820">
        <v>446388.27307</v>
      </c>
      <c r="M12" s="1820">
        <v>1254.3</v>
      </c>
      <c r="N12" s="1820">
        <v>5591199.9940574998</v>
      </c>
      <c r="O12" s="1820">
        <v>5967.2354962619966</v>
      </c>
      <c r="P12" s="1820">
        <v>0</v>
      </c>
      <c r="Q12" s="1820">
        <v>10923.883</v>
      </c>
      <c r="R12" s="1820">
        <v>0</v>
      </c>
      <c r="S12" s="1820">
        <v>0</v>
      </c>
      <c r="T12" s="1820">
        <v>0</v>
      </c>
      <c r="U12" s="1820">
        <v>0</v>
      </c>
      <c r="V12" s="1820">
        <v>0</v>
      </c>
      <c r="W12" s="1820">
        <v>0</v>
      </c>
      <c r="X12" s="1820">
        <v>0</v>
      </c>
      <c r="Y12" s="1820">
        <v>6746051.6492009107</v>
      </c>
    </row>
    <row r="13" spans="1:25" x14ac:dyDescent="0.2">
      <c r="A13" s="906" t="s">
        <v>668</v>
      </c>
      <c r="B13" s="1820">
        <v>0</v>
      </c>
      <c r="C13" s="1820">
        <v>0</v>
      </c>
      <c r="D13" s="1820">
        <v>1762.5980000000006</v>
      </c>
      <c r="E13" s="1820">
        <v>0</v>
      </c>
      <c r="F13" s="1820">
        <v>0</v>
      </c>
      <c r="G13" s="1820">
        <v>0</v>
      </c>
      <c r="H13" s="1820">
        <v>0</v>
      </c>
      <c r="I13" s="1820">
        <v>0</v>
      </c>
      <c r="J13" s="1820">
        <v>5336.5280000000002</v>
      </c>
      <c r="K13" s="1820">
        <v>0</v>
      </c>
      <c r="L13" s="1820">
        <v>52099.083659999997</v>
      </c>
      <c r="M13" s="1820">
        <v>0</v>
      </c>
      <c r="N13" s="1820">
        <v>0</v>
      </c>
      <c r="O13" s="1820">
        <v>0</v>
      </c>
      <c r="P13" s="1820">
        <v>0</v>
      </c>
      <c r="Q13" s="1820">
        <v>0</v>
      </c>
      <c r="R13" s="1820">
        <v>0</v>
      </c>
      <c r="S13" s="1820">
        <v>0</v>
      </c>
      <c r="T13" s="1820">
        <v>0</v>
      </c>
      <c r="U13" s="1820">
        <v>0</v>
      </c>
      <c r="V13" s="1820">
        <v>0</v>
      </c>
      <c r="W13" s="1820">
        <v>0</v>
      </c>
      <c r="X13" s="1820">
        <v>0</v>
      </c>
      <c r="Y13" s="1820">
        <v>59198.20966</v>
      </c>
    </row>
    <row r="14" spans="1:25" x14ac:dyDescent="0.2">
      <c r="A14" s="906" t="s">
        <v>699</v>
      </c>
      <c r="B14" s="1820">
        <v>0</v>
      </c>
      <c r="C14" s="1820">
        <v>0</v>
      </c>
      <c r="D14" s="1820">
        <v>77</v>
      </c>
      <c r="E14" s="1820">
        <v>0</v>
      </c>
      <c r="F14" s="1820">
        <v>0</v>
      </c>
      <c r="G14" s="1820">
        <v>0</v>
      </c>
      <c r="H14" s="1820">
        <v>0</v>
      </c>
      <c r="I14" s="1820">
        <v>0</v>
      </c>
      <c r="J14" s="1820">
        <v>0</v>
      </c>
      <c r="K14" s="1820">
        <v>0</v>
      </c>
      <c r="L14" s="1820">
        <v>0</v>
      </c>
      <c r="M14" s="1820">
        <v>136.14500000000001</v>
      </c>
      <c r="N14" s="1820">
        <v>0</v>
      </c>
      <c r="O14" s="1820">
        <v>0</v>
      </c>
      <c r="P14" s="1820">
        <v>0</v>
      </c>
      <c r="Q14" s="1820">
        <v>0</v>
      </c>
      <c r="R14" s="1820">
        <v>0</v>
      </c>
      <c r="S14" s="1820">
        <v>0</v>
      </c>
      <c r="T14" s="1820">
        <v>0</v>
      </c>
      <c r="U14" s="1820">
        <v>0</v>
      </c>
      <c r="V14" s="1820">
        <v>0</v>
      </c>
      <c r="W14" s="1820">
        <v>0</v>
      </c>
      <c r="X14" s="1820">
        <v>0</v>
      </c>
      <c r="Y14" s="1820">
        <v>213.14500000000001</v>
      </c>
    </row>
    <row r="15" spans="1:25" x14ac:dyDescent="0.2">
      <c r="A15" s="906" t="s">
        <v>700</v>
      </c>
      <c r="B15" s="1820">
        <v>0</v>
      </c>
      <c r="C15" s="1820">
        <v>0</v>
      </c>
      <c r="D15" s="1820">
        <v>0</v>
      </c>
      <c r="E15" s="1820">
        <v>0</v>
      </c>
      <c r="F15" s="1820">
        <v>0</v>
      </c>
      <c r="G15" s="1820">
        <v>0</v>
      </c>
      <c r="H15" s="1820">
        <v>0</v>
      </c>
      <c r="I15" s="1820">
        <v>0</v>
      </c>
      <c r="J15" s="1820">
        <v>47.52</v>
      </c>
      <c r="K15" s="1820">
        <v>0</v>
      </c>
      <c r="L15" s="1820">
        <v>0</v>
      </c>
      <c r="M15" s="1820">
        <v>335.31258000000003</v>
      </c>
      <c r="N15" s="1820">
        <v>0</v>
      </c>
      <c r="O15" s="1820">
        <v>0</v>
      </c>
      <c r="P15" s="1820">
        <v>0</v>
      </c>
      <c r="Q15" s="1820">
        <v>0</v>
      </c>
      <c r="R15" s="1820">
        <v>0</v>
      </c>
      <c r="S15" s="1820">
        <v>0</v>
      </c>
      <c r="T15" s="1820">
        <v>0</v>
      </c>
      <c r="U15" s="1820">
        <v>0</v>
      </c>
      <c r="V15" s="1820">
        <v>0</v>
      </c>
      <c r="W15" s="1820">
        <v>0</v>
      </c>
      <c r="X15" s="1820">
        <v>0</v>
      </c>
      <c r="Y15" s="1820">
        <v>382.83258000000001</v>
      </c>
    </row>
    <row r="16" spans="1:25" x14ac:dyDescent="0.2">
      <c r="A16" s="906" t="s">
        <v>701</v>
      </c>
      <c r="B16" s="1820">
        <v>0</v>
      </c>
      <c r="C16" s="1820">
        <v>0</v>
      </c>
      <c r="D16" s="1820">
        <v>4887.1401342372756</v>
      </c>
      <c r="E16" s="1820">
        <v>0</v>
      </c>
      <c r="F16" s="1820">
        <v>0</v>
      </c>
      <c r="G16" s="1820">
        <v>0</v>
      </c>
      <c r="H16" s="1820">
        <v>0</v>
      </c>
      <c r="I16" s="1820">
        <v>0</v>
      </c>
      <c r="J16" s="1820">
        <v>670.64895000000024</v>
      </c>
      <c r="K16" s="1820">
        <v>0</v>
      </c>
      <c r="L16" s="1820">
        <v>0</v>
      </c>
      <c r="M16" s="1820">
        <v>81.022720000000007</v>
      </c>
      <c r="N16" s="1820">
        <v>3722.7710000000002</v>
      </c>
      <c r="O16" s="1820">
        <v>12698.944764606074</v>
      </c>
      <c r="P16" s="1820">
        <v>0</v>
      </c>
      <c r="Q16" s="1820">
        <v>0</v>
      </c>
      <c r="R16" s="1820">
        <v>0</v>
      </c>
      <c r="S16" s="1820">
        <v>0</v>
      </c>
      <c r="T16" s="1820">
        <v>0</v>
      </c>
      <c r="U16" s="1820">
        <v>0</v>
      </c>
      <c r="V16" s="1820">
        <v>0</v>
      </c>
      <c r="W16" s="1820">
        <v>0</v>
      </c>
      <c r="X16" s="1820">
        <v>0</v>
      </c>
      <c r="Y16" s="1820">
        <v>22060.52756884335</v>
      </c>
    </row>
    <row r="17" spans="1:25" s="994" customFormat="1" ht="13.5" x14ac:dyDescent="0.2">
      <c r="A17" s="997" t="s">
        <v>884</v>
      </c>
      <c r="B17" s="1819">
        <v>615</v>
      </c>
      <c r="C17" s="1819">
        <v>0</v>
      </c>
      <c r="D17" s="1819">
        <v>1636122.5943163391</v>
      </c>
      <c r="E17" s="1819">
        <v>0</v>
      </c>
      <c r="F17" s="1819">
        <v>0</v>
      </c>
      <c r="G17" s="1819">
        <v>0</v>
      </c>
      <c r="H17" s="1819">
        <v>1923.3329999999999</v>
      </c>
      <c r="I17" s="1819">
        <v>0</v>
      </c>
      <c r="J17" s="1819">
        <v>17499.7352875</v>
      </c>
      <c r="K17" s="1819">
        <v>0</v>
      </c>
      <c r="L17" s="1819">
        <v>170546.82157</v>
      </c>
      <c r="M17" s="1819">
        <v>1595968.2130799999</v>
      </c>
      <c r="N17" s="1819">
        <v>3449553.5010491996</v>
      </c>
      <c r="O17" s="1819">
        <v>614458.95996203378</v>
      </c>
      <c r="P17" s="1819">
        <v>0</v>
      </c>
      <c r="Q17" s="1819">
        <v>1155.9000000000001</v>
      </c>
      <c r="R17" s="1819">
        <v>0</v>
      </c>
      <c r="S17" s="1819">
        <v>0</v>
      </c>
      <c r="T17" s="1819">
        <v>0</v>
      </c>
      <c r="U17" s="1819">
        <v>0</v>
      </c>
      <c r="V17" s="1819">
        <v>0</v>
      </c>
      <c r="W17" s="1819">
        <v>0</v>
      </c>
      <c r="X17" s="1819">
        <v>0</v>
      </c>
      <c r="Y17" s="1819">
        <v>7487844.0582650723</v>
      </c>
    </row>
    <row r="18" spans="1:25" x14ac:dyDescent="0.2">
      <c r="A18" s="906" t="s">
        <v>669</v>
      </c>
      <c r="B18" s="1820">
        <v>0</v>
      </c>
      <c r="C18" s="1820">
        <v>0</v>
      </c>
      <c r="D18" s="1820">
        <v>3212.1664481879998</v>
      </c>
      <c r="E18" s="1820">
        <v>0</v>
      </c>
      <c r="F18" s="1820">
        <v>0</v>
      </c>
      <c r="G18" s="1820">
        <v>0</v>
      </c>
      <c r="H18" s="1820">
        <v>22</v>
      </c>
      <c r="I18" s="1820">
        <v>0</v>
      </c>
      <c r="J18" s="1820">
        <v>0</v>
      </c>
      <c r="K18" s="1820">
        <v>0</v>
      </c>
      <c r="L18" s="1820">
        <v>0</v>
      </c>
      <c r="M18" s="1820">
        <v>3156.8319100000003</v>
      </c>
      <c r="N18" s="1820">
        <v>6420.4129999999996</v>
      </c>
      <c r="O18" s="1820">
        <v>141.51112225599999</v>
      </c>
      <c r="P18" s="1820">
        <v>0</v>
      </c>
      <c r="Q18" s="1820">
        <v>2.5</v>
      </c>
      <c r="R18" s="1820">
        <v>0</v>
      </c>
      <c r="S18" s="1820">
        <v>0</v>
      </c>
      <c r="T18" s="1820">
        <v>0</v>
      </c>
      <c r="U18" s="1820">
        <v>0</v>
      </c>
      <c r="V18" s="1820">
        <v>0</v>
      </c>
      <c r="W18" s="1820">
        <v>0</v>
      </c>
      <c r="X18" s="1820">
        <v>0</v>
      </c>
      <c r="Y18" s="1820">
        <v>12955.422480444002</v>
      </c>
    </row>
    <row r="19" spans="1:25" x14ac:dyDescent="0.2">
      <c r="A19" s="906" t="s">
        <v>702</v>
      </c>
      <c r="B19" s="1820">
        <v>0</v>
      </c>
      <c r="C19" s="1820">
        <v>0</v>
      </c>
      <c r="D19" s="1820">
        <v>0</v>
      </c>
      <c r="E19" s="1820">
        <v>0</v>
      </c>
      <c r="F19" s="1820">
        <v>0</v>
      </c>
      <c r="G19" s="1820">
        <v>0</v>
      </c>
      <c r="H19" s="1820">
        <v>0</v>
      </c>
      <c r="I19" s="1820">
        <v>0</v>
      </c>
      <c r="J19" s="1820">
        <v>0</v>
      </c>
      <c r="K19" s="1820">
        <v>0</v>
      </c>
      <c r="L19" s="1820">
        <v>0</v>
      </c>
      <c r="M19" s="1820">
        <v>0</v>
      </c>
      <c r="N19" s="1820">
        <v>0</v>
      </c>
      <c r="O19" s="1820">
        <v>0</v>
      </c>
      <c r="P19" s="1820">
        <v>0</v>
      </c>
      <c r="Q19" s="1820">
        <v>0</v>
      </c>
      <c r="R19" s="1820">
        <v>0</v>
      </c>
      <c r="S19" s="1820">
        <v>0</v>
      </c>
      <c r="T19" s="1820">
        <v>0</v>
      </c>
      <c r="U19" s="1820">
        <v>0</v>
      </c>
      <c r="V19" s="1820">
        <v>0</v>
      </c>
      <c r="W19" s="1820">
        <v>0</v>
      </c>
      <c r="X19" s="1820">
        <v>0</v>
      </c>
      <c r="Y19" s="1820">
        <v>0</v>
      </c>
    </row>
    <row r="20" spans="1:25" x14ac:dyDescent="0.2">
      <c r="A20" s="906" t="s">
        <v>670</v>
      </c>
      <c r="B20" s="1820">
        <v>615</v>
      </c>
      <c r="C20" s="1820">
        <v>0</v>
      </c>
      <c r="D20" s="1820">
        <v>953465.96301246097</v>
      </c>
      <c r="E20" s="1820">
        <v>0</v>
      </c>
      <c r="F20" s="1820">
        <v>0</v>
      </c>
      <c r="G20" s="1820">
        <v>0</v>
      </c>
      <c r="H20" s="1820">
        <v>1511.7529999999999</v>
      </c>
      <c r="I20" s="1820">
        <v>0</v>
      </c>
      <c r="J20" s="1820">
        <v>17415.754457499999</v>
      </c>
      <c r="K20" s="1820">
        <v>0</v>
      </c>
      <c r="L20" s="1820">
        <v>52099.083659999997</v>
      </c>
      <c r="M20" s="1820">
        <v>1472795.6426300001</v>
      </c>
      <c r="N20" s="1820">
        <v>1297227.9234471</v>
      </c>
      <c r="O20" s="1820">
        <v>575321.2824672329</v>
      </c>
      <c r="P20" s="1820">
        <v>0</v>
      </c>
      <c r="Q20" s="1820">
        <v>1047.5</v>
      </c>
      <c r="R20" s="1820">
        <v>0</v>
      </c>
      <c r="S20" s="1820">
        <v>0</v>
      </c>
      <c r="T20" s="1820">
        <v>0</v>
      </c>
      <c r="U20" s="1820">
        <v>0</v>
      </c>
      <c r="V20" s="1820">
        <v>0</v>
      </c>
      <c r="W20" s="1820">
        <v>0</v>
      </c>
      <c r="X20" s="1820">
        <v>0</v>
      </c>
      <c r="Y20" s="1820">
        <v>4371499.9026742941</v>
      </c>
    </row>
    <row r="21" spans="1:25" x14ac:dyDescent="0.2">
      <c r="A21" s="906" t="s">
        <v>671</v>
      </c>
      <c r="B21" s="1820">
        <v>0</v>
      </c>
      <c r="C21" s="1820">
        <v>0</v>
      </c>
      <c r="D21" s="1820">
        <v>318803.320289116</v>
      </c>
      <c r="E21" s="1820">
        <v>0</v>
      </c>
      <c r="F21" s="1820">
        <v>0</v>
      </c>
      <c r="G21" s="1820">
        <v>0</v>
      </c>
      <c r="H21" s="1820">
        <v>0</v>
      </c>
      <c r="I21" s="1820">
        <v>0</v>
      </c>
      <c r="J21" s="1820">
        <v>0</v>
      </c>
      <c r="K21" s="1820">
        <v>0</v>
      </c>
      <c r="L21" s="1820">
        <v>0</v>
      </c>
      <c r="M21" s="1820">
        <v>69021.904930000004</v>
      </c>
      <c r="N21" s="1820">
        <v>31647.155999999999</v>
      </c>
      <c r="O21" s="1820">
        <v>623.91512854000007</v>
      </c>
      <c r="P21" s="1820">
        <v>0</v>
      </c>
      <c r="Q21" s="1820">
        <v>0</v>
      </c>
      <c r="R21" s="1820">
        <v>0</v>
      </c>
      <c r="S21" s="1820">
        <v>0</v>
      </c>
      <c r="T21" s="1820">
        <v>0</v>
      </c>
      <c r="U21" s="1820">
        <v>0</v>
      </c>
      <c r="V21" s="1820">
        <v>0</v>
      </c>
      <c r="W21" s="1820">
        <v>0</v>
      </c>
      <c r="X21" s="1820">
        <v>0</v>
      </c>
      <c r="Y21" s="1820">
        <v>420096.29634765605</v>
      </c>
    </row>
    <row r="22" spans="1:25" x14ac:dyDescent="0.2">
      <c r="A22" s="906" t="s">
        <v>672</v>
      </c>
      <c r="B22" s="1820">
        <v>0</v>
      </c>
      <c r="C22" s="1820">
        <v>0</v>
      </c>
      <c r="D22" s="1820">
        <v>26259.934484499998</v>
      </c>
      <c r="E22" s="1820">
        <v>0</v>
      </c>
      <c r="F22" s="1820">
        <v>0</v>
      </c>
      <c r="G22" s="1820">
        <v>0</v>
      </c>
      <c r="H22" s="1820">
        <v>389.58</v>
      </c>
      <c r="I22" s="1820">
        <v>0</v>
      </c>
      <c r="J22" s="1820">
        <v>0</v>
      </c>
      <c r="K22" s="1820">
        <v>0</v>
      </c>
      <c r="L22" s="1820">
        <v>118447.73791000001</v>
      </c>
      <c r="M22" s="1820">
        <v>12601.1127</v>
      </c>
      <c r="N22" s="1820">
        <v>346328.853</v>
      </c>
      <c r="O22" s="1820">
        <v>0</v>
      </c>
      <c r="P22" s="1820">
        <v>0</v>
      </c>
      <c r="Q22" s="1820">
        <v>105.9</v>
      </c>
      <c r="R22" s="1820">
        <v>0</v>
      </c>
      <c r="S22" s="1820">
        <v>0</v>
      </c>
      <c r="T22" s="1820">
        <v>0</v>
      </c>
      <c r="U22" s="1820">
        <v>0</v>
      </c>
      <c r="V22" s="1820">
        <v>0</v>
      </c>
      <c r="W22" s="1820">
        <v>0</v>
      </c>
      <c r="X22" s="1820">
        <v>0</v>
      </c>
      <c r="Y22" s="1820">
        <v>504133.11809450004</v>
      </c>
    </row>
    <row r="23" spans="1:25" x14ac:dyDescent="0.2">
      <c r="A23" s="906" t="s">
        <v>703</v>
      </c>
      <c r="B23" s="1820">
        <v>0</v>
      </c>
      <c r="C23" s="1820">
        <v>0</v>
      </c>
      <c r="D23" s="1820">
        <v>1867.3001358620002</v>
      </c>
      <c r="E23" s="1820">
        <v>0</v>
      </c>
      <c r="F23" s="1820">
        <v>0</v>
      </c>
      <c r="G23" s="1820">
        <v>0</v>
      </c>
      <c r="H23" s="1820">
        <v>0</v>
      </c>
      <c r="I23" s="1820">
        <v>0</v>
      </c>
      <c r="J23" s="1820">
        <v>83.980829999999997</v>
      </c>
      <c r="K23" s="1820">
        <v>0</v>
      </c>
      <c r="L23" s="1820">
        <v>0</v>
      </c>
      <c r="M23" s="1820">
        <v>38374.26122</v>
      </c>
      <c r="N23" s="1820">
        <v>493.05900000000003</v>
      </c>
      <c r="O23" s="1820">
        <v>0</v>
      </c>
      <c r="P23" s="1820">
        <v>0</v>
      </c>
      <c r="Q23" s="1820">
        <v>0</v>
      </c>
      <c r="R23" s="1820">
        <v>0</v>
      </c>
      <c r="S23" s="1820">
        <v>0</v>
      </c>
      <c r="T23" s="1820">
        <v>0</v>
      </c>
      <c r="U23" s="1820">
        <v>0</v>
      </c>
      <c r="V23" s="1820">
        <v>0</v>
      </c>
      <c r="W23" s="1820">
        <v>0</v>
      </c>
      <c r="X23" s="1820">
        <v>0</v>
      </c>
      <c r="Y23" s="1820">
        <v>40818.601185862004</v>
      </c>
    </row>
    <row r="24" spans="1:25" x14ac:dyDescent="0.2">
      <c r="A24" s="906" t="s">
        <v>704</v>
      </c>
      <c r="B24" s="1820">
        <v>0</v>
      </c>
      <c r="C24" s="1820">
        <v>0</v>
      </c>
      <c r="D24" s="1820">
        <v>332513.90994621202</v>
      </c>
      <c r="E24" s="1820">
        <v>0</v>
      </c>
      <c r="F24" s="1820">
        <v>0</v>
      </c>
      <c r="G24" s="1820">
        <v>0</v>
      </c>
      <c r="H24" s="1820">
        <v>0</v>
      </c>
      <c r="I24" s="1820">
        <v>0</v>
      </c>
      <c r="J24" s="1820">
        <v>0</v>
      </c>
      <c r="K24" s="1820">
        <v>0</v>
      </c>
      <c r="L24" s="1820">
        <v>0</v>
      </c>
      <c r="M24" s="1820">
        <v>18.459689999999998</v>
      </c>
      <c r="N24" s="1820">
        <v>1767436.0966020999</v>
      </c>
      <c r="O24" s="1820">
        <v>38372.251244004867</v>
      </c>
      <c r="P24" s="1820">
        <v>0</v>
      </c>
      <c r="Q24" s="1820">
        <v>0</v>
      </c>
      <c r="R24" s="1820">
        <v>0</v>
      </c>
      <c r="S24" s="1820">
        <v>0</v>
      </c>
      <c r="T24" s="1820">
        <v>0</v>
      </c>
      <c r="U24" s="1820">
        <v>0</v>
      </c>
      <c r="V24" s="1820">
        <v>0</v>
      </c>
      <c r="W24" s="1820">
        <v>0</v>
      </c>
      <c r="X24" s="1820">
        <v>0</v>
      </c>
      <c r="Y24" s="1820">
        <v>2138340.7174823168</v>
      </c>
    </row>
    <row r="25" spans="1:25" s="994" customFormat="1" ht="13.5" x14ac:dyDescent="0.2">
      <c r="A25" s="1208" t="s">
        <v>3893</v>
      </c>
      <c r="B25" s="1819">
        <v>1620.31</v>
      </c>
      <c r="C25" s="1819">
        <v>0</v>
      </c>
      <c r="D25" s="1819">
        <v>2790409.8314716066</v>
      </c>
      <c r="E25" s="1819">
        <v>0</v>
      </c>
      <c r="F25" s="1819">
        <v>0</v>
      </c>
      <c r="G25" s="1819">
        <v>0</v>
      </c>
      <c r="H25" s="1819">
        <v>35278.853000000003</v>
      </c>
      <c r="I25" s="1819">
        <v>0</v>
      </c>
      <c r="J25" s="1819">
        <v>18438.794592499999</v>
      </c>
      <c r="K25" s="1819">
        <v>0</v>
      </c>
      <c r="L25" s="1819">
        <v>658027.37438000017</v>
      </c>
      <c r="M25" s="1819">
        <v>2487509.7661500019</v>
      </c>
      <c r="N25" s="1819">
        <v>9931260.0716967992</v>
      </c>
      <c r="O25" s="1819">
        <v>714667.07790554559</v>
      </c>
      <c r="P25" s="1819">
        <v>0</v>
      </c>
      <c r="Q25" s="1819">
        <v>9767.9830000000002</v>
      </c>
      <c r="R25" s="1819">
        <v>0</v>
      </c>
      <c r="S25" s="1819">
        <v>0</v>
      </c>
      <c r="T25" s="1819">
        <v>0</v>
      </c>
      <c r="U25" s="1819">
        <v>0</v>
      </c>
      <c r="V25" s="1819">
        <v>0</v>
      </c>
      <c r="W25" s="1819">
        <v>0</v>
      </c>
      <c r="X25" s="1819">
        <v>0</v>
      </c>
      <c r="Y25" s="1819">
        <v>16646980.062196452</v>
      </c>
    </row>
    <row r="26" spans="1:25" s="991" customFormat="1" x14ac:dyDescent="0.2">
      <c r="A26" s="1775" t="s">
        <v>3895</v>
      </c>
      <c r="B26" s="1821"/>
      <c r="C26" s="1821"/>
      <c r="D26" s="1821"/>
      <c r="E26" s="1821"/>
      <c r="F26" s="1821"/>
      <c r="G26" s="1821"/>
      <c r="H26" s="1821"/>
      <c r="I26" s="1821"/>
      <c r="J26" s="1821"/>
      <c r="K26" s="1821"/>
      <c r="L26" s="1821"/>
      <c r="M26" s="1821"/>
      <c r="N26" s="1821"/>
      <c r="O26" s="1821"/>
      <c r="P26" s="1821"/>
      <c r="Q26" s="1821"/>
      <c r="R26" s="1821"/>
      <c r="S26" s="1821"/>
      <c r="T26" s="1821"/>
      <c r="U26" s="1821"/>
      <c r="V26" s="1821"/>
      <c r="W26" s="1821"/>
      <c r="X26" s="1821"/>
      <c r="Y26" s="1821"/>
    </row>
    <row r="27" spans="1:25" s="991" customFormat="1" x14ac:dyDescent="0.2">
      <c r="A27" s="1208" t="s">
        <v>3894</v>
      </c>
      <c r="B27" s="1819">
        <v>69206.978051372978</v>
      </c>
      <c r="C27" s="1819">
        <v>1415865.7606199998</v>
      </c>
      <c r="D27" s="1819">
        <v>872680.61812562915</v>
      </c>
      <c r="E27" s="1819">
        <v>0</v>
      </c>
      <c r="F27" s="1819">
        <v>0</v>
      </c>
      <c r="G27" s="1819">
        <v>4799.8071300000001</v>
      </c>
      <c r="H27" s="1819">
        <v>28426.437760000001</v>
      </c>
      <c r="I27" s="1819">
        <v>8734.7355500000012</v>
      </c>
      <c r="J27" s="1819">
        <v>51957.809558595494</v>
      </c>
      <c r="K27" s="1819">
        <v>2844562.5908560022</v>
      </c>
      <c r="L27" s="1819">
        <v>1976733.4986299998</v>
      </c>
      <c r="M27" s="1819">
        <v>3228650.5049499976</v>
      </c>
      <c r="N27" s="1819">
        <v>2770439.5845318632</v>
      </c>
      <c r="O27" s="1819">
        <v>1842988.5885032229</v>
      </c>
      <c r="P27" s="1819">
        <v>1090785.2742356001</v>
      </c>
      <c r="Q27" s="1819">
        <v>1068661.0698018798</v>
      </c>
      <c r="R27" s="1819">
        <v>19914.855</v>
      </c>
      <c r="S27" s="1819">
        <v>337925.44294581597</v>
      </c>
      <c r="T27" s="1819">
        <v>322402.74252655858</v>
      </c>
      <c r="U27" s="1819">
        <v>0</v>
      </c>
      <c r="V27" s="1819">
        <v>803496.69360220304</v>
      </c>
      <c r="W27" s="1819">
        <v>4573491.1086960509</v>
      </c>
      <c r="X27" s="1819">
        <v>0</v>
      </c>
      <c r="Y27" s="1819">
        <v>23331724.101074792</v>
      </c>
    </row>
    <row r="28" spans="1:25" s="991" customFormat="1" x14ac:dyDescent="0.2">
      <c r="A28" s="992" t="s">
        <v>885</v>
      </c>
      <c r="B28" s="1819">
        <v>29348.847209869436</v>
      </c>
      <c r="C28" s="1819">
        <v>265975.62177999999</v>
      </c>
      <c r="D28" s="1819">
        <v>275981.86328657577</v>
      </c>
      <c r="E28" s="1819">
        <v>0</v>
      </c>
      <c r="F28" s="1819">
        <v>5985</v>
      </c>
      <c r="G28" s="1819">
        <v>1915.5197499999999</v>
      </c>
      <c r="H28" s="1819">
        <v>17994.373370000001</v>
      </c>
      <c r="I28" s="1819">
        <v>2415.5</v>
      </c>
      <c r="J28" s="1819">
        <v>16611.083207373991</v>
      </c>
      <c r="K28" s="1819">
        <v>2829418.979792431</v>
      </c>
      <c r="L28" s="1819">
        <v>2669424.2501800354</v>
      </c>
      <c r="M28" s="1819">
        <v>1180198.7528200001</v>
      </c>
      <c r="N28" s="1819">
        <v>2085408.8297044004</v>
      </c>
      <c r="O28" s="1819">
        <v>124019.03958999997</v>
      </c>
      <c r="P28" s="1819">
        <v>516535.86342639982</v>
      </c>
      <c r="Q28" s="1819">
        <v>13338.357000000002</v>
      </c>
      <c r="R28" s="1819">
        <v>227462.033</v>
      </c>
      <c r="S28" s="1819">
        <v>315533.64302418393</v>
      </c>
      <c r="T28" s="1819">
        <v>440602.17619000009</v>
      </c>
      <c r="U28" s="1819">
        <v>381705.70400000003</v>
      </c>
      <c r="V28" s="1819">
        <v>909411.92703999998</v>
      </c>
      <c r="W28" s="1819">
        <v>2311871.0007464811</v>
      </c>
      <c r="X28" s="1819">
        <v>163550.8161</v>
      </c>
      <c r="Y28" s="1819">
        <v>14784709.181217751</v>
      </c>
    </row>
    <row r="29" spans="1:25" x14ac:dyDescent="0.2">
      <c r="A29" s="906" t="s">
        <v>667</v>
      </c>
      <c r="B29" s="1820">
        <v>21993.005373999997</v>
      </c>
      <c r="C29" s="1820">
        <v>212690.99934999997</v>
      </c>
      <c r="D29" s="1820">
        <v>239091.86358234542</v>
      </c>
      <c r="E29" s="1820">
        <v>0</v>
      </c>
      <c r="F29" s="1820">
        <v>5985</v>
      </c>
      <c r="G29" s="1820">
        <v>1904.7887499999999</v>
      </c>
      <c r="H29" s="1820">
        <v>7389.4001400000016</v>
      </c>
      <c r="I29" s="1820">
        <v>2415.5</v>
      </c>
      <c r="J29" s="1820">
        <v>13354.417249999999</v>
      </c>
      <c r="K29" s="1820">
        <v>2525701.8742358964</v>
      </c>
      <c r="L29" s="1820">
        <v>1312009.3362500179</v>
      </c>
      <c r="M29" s="1820">
        <v>912675.38526999997</v>
      </c>
      <c r="N29" s="1820">
        <v>1909051.7554152003</v>
      </c>
      <c r="O29" s="1820">
        <v>102237.98599999999</v>
      </c>
      <c r="P29" s="1820">
        <v>516252.05200000003</v>
      </c>
      <c r="Q29" s="1820">
        <v>13338.357000000002</v>
      </c>
      <c r="R29" s="1820">
        <v>227462.033</v>
      </c>
      <c r="S29" s="1820">
        <v>70787.715420000022</v>
      </c>
      <c r="T29" s="1820">
        <v>381783.90060000005</v>
      </c>
      <c r="U29" s="1820">
        <v>381705.70400000003</v>
      </c>
      <c r="V29" s="1820">
        <v>853229.83773000003</v>
      </c>
      <c r="W29" s="1820">
        <v>1142828.90897</v>
      </c>
      <c r="X29" s="1820">
        <v>163550.8161</v>
      </c>
      <c r="Y29" s="1820">
        <v>11017440.636437459</v>
      </c>
    </row>
    <row r="30" spans="1:25" x14ac:dyDescent="0.2">
      <c r="A30" s="906" t="s">
        <v>668</v>
      </c>
      <c r="B30" s="1820">
        <v>0</v>
      </c>
      <c r="C30" s="1820">
        <v>37521.055999999997</v>
      </c>
      <c r="D30" s="1820">
        <v>6163.616766000001</v>
      </c>
      <c r="E30" s="1820">
        <v>0</v>
      </c>
      <c r="F30" s="1820">
        <v>0</v>
      </c>
      <c r="G30" s="1820">
        <v>0</v>
      </c>
      <c r="H30" s="1820">
        <v>618.78599999999994</v>
      </c>
      <c r="I30" s="1820">
        <v>0</v>
      </c>
      <c r="J30" s="1820">
        <v>1114.08</v>
      </c>
      <c r="K30" s="1820">
        <v>297877.75783880003</v>
      </c>
      <c r="L30" s="1820">
        <v>577499.2217600178</v>
      </c>
      <c r="M30" s="1820">
        <v>0</v>
      </c>
      <c r="N30" s="1820">
        <v>0</v>
      </c>
      <c r="O30" s="1820">
        <v>20342</v>
      </c>
      <c r="P30" s="1820">
        <v>0</v>
      </c>
      <c r="Q30" s="1820">
        <v>0</v>
      </c>
      <c r="R30" s="1820">
        <v>0</v>
      </c>
      <c r="S30" s="1820">
        <v>210783.00131000005</v>
      </c>
      <c r="T30" s="1820">
        <v>58630.829260000006</v>
      </c>
      <c r="U30" s="1820">
        <v>0</v>
      </c>
      <c r="V30" s="1820">
        <v>0</v>
      </c>
      <c r="W30" s="1820">
        <v>0</v>
      </c>
      <c r="X30" s="1820">
        <v>0</v>
      </c>
      <c r="Y30" s="1820">
        <v>1210550.3489348178</v>
      </c>
    </row>
    <row r="31" spans="1:25" x14ac:dyDescent="0.2">
      <c r="A31" s="906" t="s">
        <v>699</v>
      </c>
      <c r="B31" s="1820">
        <v>0</v>
      </c>
      <c r="C31" s="1820">
        <v>6316.0911999999998</v>
      </c>
      <c r="D31" s="1820">
        <v>131.55432000000002</v>
      </c>
      <c r="E31" s="1820">
        <v>0</v>
      </c>
      <c r="F31" s="1820">
        <v>0</v>
      </c>
      <c r="G31" s="1820">
        <v>0</v>
      </c>
      <c r="H31" s="1820">
        <v>0</v>
      </c>
      <c r="I31" s="1820">
        <v>0</v>
      </c>
      <c r="J31" s="1820">
        <v>21.4528</v>
      </c>
      <c r="K31" s="1820">
        <v>1803.1578048000001</v>
      </c>
      <c r="L31" s="1820">
        <v>102065.83190999999</v>
      </c>
      <c r="M31" s="1820">
        <v>8435.1520600000003</v>
      </c>
      <c r="N31" s="1820">
        <v>324.39400000000001</v>
      </c>
      <c r="O31" s="1820">
        <v>1375.68</v>
      </c>
      <c r="P31" s="1820">
        <v>60</v>
      </c>
      <c r="Q31" s="1820">
        <v>0</v>
      </c>
      <c r="R31" s="1820">
        <v>0</v>
      </c>
      <c r="S31" s="1820">
        <v>0</v>
      </c>
      <c r="T31" s="1820">
        <v>0</v>
      </c>
      <c r="U31" s="1820">
        <v>0</v>
      </c>
      <c r="V31" s="1820">
        <v>321.31799999999998</v>
      </c>
      <c r="W31" s="1820">
        <v>1412.2968000000001</v>
      </c>
      <c r="X31" s="1820">
        <v>0</v>
      </c>
      <c r="Y31" s="1820">
        <v>122266.92889479997</v>
      </c>
    </row>
    <row r="32" spans="1:25" x14ac:dyDescent="0.2">
      <c r="A32" s="906" t="s">
        <v>700</v>
      </c>
      <c r="B32" s="1820">
        <v>0</v>
      </c>
      <c r="C32" s="1820">
        <v>9447.47523</v>
      </c>
      <c r="D32" s="1820">
        <v>1325.3106763333335</v>
      </c>
      <c r="E32" s="1820">
        <v>0</v>
      </c>
      <c r="F32" s="1820">
        <v>0</v>
      </c>
      <c r="G32" s="1820">
        <v>0</v>
      </c>
      <c r="H32" s="1820">
        <v>976.69063000000006</v>
      </c>
      <c r="I32" s="1820">
        <v>0</v>
      </c>
      <c r="J32" s="1820">
        <v>43.789450000000009</v>
      </c>
      <c r="K32" s="1820">
        <v>2211.4219129339999</v>
      </c>
      <c r="L32" s="1820">
        <v>247209.77692999999</v>
      </c>
      <c r="M32" s="1820">
        <v>46445.811679999999</v>
      </c>
      <c r="N32" s="1820">
        <v>8654.9601300000013</v>
      </c>
      <c r="O32" s="1820">
        <v>24.689329999999998</v>
      </c>
      <c r="P32" s="1820">
        <v>0</v>
      </c>
      <c r="Q32" s="1820">
        <v>0</v>
      </c>
      <c r="R32" s="1820">
        <v>0</v>
      </c>
      <c r="S32" s="1820">
        <v>0</v>
      </c>
      <c r="T32" s="1820">
        <v>94.172610000000006</v>
      </c>
      <c r="U32" s="1820">
        <v>0</v>
      </c>
      <c r="V32" s="1820">
        <v>146.22</v>
      </c>
      <c r="W32" s="1820">
        <v>9544.1891400000004</v>
      </c>
      <c r="X32" s="1820">
        <v>0</v>
      </c>
      <c r="Y32" s="1820">
        <v>326124.50771926733</v>
      </c>
    </row>
    <row r="33" spans="1:25" x14ac:dyDescent="0.2">
      <c r="A33" s="906" t="s">
        <v>701</v>
      </c>
      <c r="B33" s="1820">
        <v>7355.8418358694389</v>
      </c>
      <c r="C33" s="1820">
        <v>0</v>
      </c>
      <c r="D33" s="1820">
        <v>29269.517941897015</v>
      </c>
      <c r="E33" s="1820">
        <v>0</v>
      </c>
      <c r="F33" s="1820">
        <v>0</v>
      </c>
      <c r="G33" s="1820">
        <v>10.731</v>
      </c>
      <c r="H33" s="1820">
        <v>9009.4966000000004</v>
      </c>
      <c r="I33" s="1820">
        <v>0</v>
      </c>
      <c r="J33" s="1820">
        <v>2077.3437073739942</v>
      </c>
      <c r="K33" s="1820">
        <v>1824.768</v>
      </c>
      <c r="L33" s="1820">
        <v>430640.08332999999</v>
      </c>
      <c r="M33" s="1820">
        <v>212642.40380999996</v>
      </c>
      <c r="N33" s="1820">
        <v>167377.72015919999</v>
      </c>
      <c r="O33" s="1820">
        <v>38.684259999998176</v>
      </c>
      <c r="P33" s="1820">
        <v>223.81142639982701</v>
      </c>
      <c r="Q33" s="1820">
        <v>0</v>
      </c>
      <c r="R33" s="1820">
        <v>0</v>
      </c>
      <c r="S33" s="1820">
        <v>33962.926294183853</v>
      </c>
      <c r="T33" s="1820">
        <v>93.273719999999997</v>
      </c>
      <c r="U33" s="1820">
        <v>0</v>
      </c>
      <c r="V33" s="1820">
        <v>55714.551310000003</v>
      </c>
      <c r="W33" s="1820">
        <v>1158085.6058364811</v>
      </c>
      <c r="X33" s="1820">
        <v>0</v>
      </c>
      <c r="Y33" s="1820">
        <v>2108326.7592314053</v>
      </c>
    </row>
    <row r="34" spans="1:25" s="994" customFormat="1" ht="13.5" x14ac:dyDescent="0.2">
      <c r="A34" s="997" t="s">
        <v>884</v>
      </c>
      <c r="B34" s="1819">
        <v>6740.8418358694362</v>
      </c>
      <c r="C34" s="1819">
        <v>385589.33590999962</v>
      </c>
      <c r="D34" s="1819">
        <v>642066.03940728051</v>
      </c>
      <c r="E34" s="1819">
        <v>0</v>
      </c>
      <c r="F34" s="1819">
        <v>640</v>
      </c>
      <c r="G34" s="1819">
        <v>363.18824999999998</v>
      </c>
      <c r="H34" s="1819">
        <v>22658.130349999999</v>
      </c>
      <c r="I34" s="1819">
        <v>0</v>
      </c>
      <c r="J34" s="1819">
        <v>17167.543606192026</v>
      </c>
      <c r="K34" s="1819">
        <v>3581533.0474110143</v>
      </c>
      <c r="L34" s="1819">
        <v>1264551.1277199995</v>
      </c>
      <c r="M34" s="1819">
        <v>1622058.4565200002</v>
      </c>
      <c r="N34" s="1819">
        <v>1851261.0686400793</v>
      </c>
      <c r="O34" s="1819">
        <v>498775.40178234898</v>
      </c>
      <c r="P34" s="1819">
        <v>963268.19533000002</v>
      </c>
      <c r="Q34" s="1819">
        <v>10217.9</v>
      </c>
      <c r="R34" s="1819">
        <v>41693.907999999996</v>
      </c>
      <c r="S34" s="1819">
        <v>368658.18463999988</v>
      </c>
      <c r="T34" s="1819">
        <v>401230.26499</v>
      </c>
      <c r="U34" s="1819">
        <v>40532.633000000002</v>
      </c>
      <c r="V34" s="1819">
        <v>44847.218579999993</v>
      </c>
      <c r="W34" s="1819">
        <v>1215035.024716534</v>
      </c>
      <c r="X34" s="1819">
        <v>13875.5</v>
      </c>
      <c r="Y34" s="1819">
        <v>12992763.010689316</v>
      </c>
    </row>
    <row r="35" spans="1:25" x14ac:dyDescent="0.2">
      <c r="A35" s="906" t="s">
        <v>669</v>
      </c>
      <c r="B35" s="1820">
        <v>5.09999</v>
      </c>
      <c r="C35" s="1820">
        <v>528.48199999999997</v>
      </c>
      <c r="D35" s="1820">
        <v>868.27763000000004</v>
      </c>
      <c r="E35" s="1820">
        <v>0</v>
      </c>
      <c r="F35" s="1820">
        <v>0</v>
      </c>
      <c r="G35" s="1820">
        <v>1.625</v>
      </c>
      <c r="H35" s="1820">
        <v>23.691660000000006</v>
      </c>
      <c r="I35" s="1820">
        <v>0</v>
      </c>
      <c r="J35" s="1820">
        <v>0</v>
      </c>
      <c r="K35" s="1820">
        <v>1132.1569999999999</v>
      </c>
      <c r="L35" s="1820">
        <v>526.34051999999997</v>
      </c>
      <c r="M35" s="1820">
        <v>4893.8562000000002</v>
      </c>
      <c r="N35" s="1820">
        <v>2953.1888000000008</v>
      </c>
      <c r="O35" s="1820">
        <v>0</v>
      </c>
      <c r="P35" s="1820">
        <v>525.1</v>
      </c>
      <c r="Q35" s="1820">
        <v>0</v>
      </c>
      <c r="R35" s="1820">
        <v>62</v>
      </c>
      <c r="S35" s="1820">
        <v>287.24950000000001</v>
      </c>
      <c r="T35" s="1820">
        <v>122.57656999999999</v>
      </c>
      <c r="U35" s="1820">
        <v>100</v>
      </c>
      <c r="V35" s="1820">
        <v>830.48800000000006</v>
      </c>
      <c r="W35" s="1820">
        <v>12492.73215</v>
      </c>
      <c r="X35" s="1820">
        <v>131</v>
      </c>
      <c r="Y35" s="1820">
        <v>25483.865019999997</v>
      </c>
    </row>
    <row r="36" spans="1:25" x14ac:dyDescent="0.2">
      <c r="A36" s="906" t="s">
        <v>702</v>
      </c>
      <c r="B36" s="1820">
        <v>0</v>
      </c>
      <c r="C36" s="1820">
        <v>0</v>
      </c>
      <c r="D36" s="1820">
        <v>0</v>
      </c>
      <c r="E36" s="1820">
        <v>0</v>
      </c>
      <c r="F36" s="1820">
        <v>0</v>
      </c>
      <c r="G36" s="1820">
        <v>0</v>
      </c>
      <c r="H36" s="1820">
        <v>0</v>
      </c>
      <c r="I36" s="1820">
        <v>0</v>
      </c>
      <c r="J36" s="1820">
        <v>0</v>
      </c>
      <c r="K36" s="1820">
        <v>0</v>
      </c>
      <c r="L36" s="1820">
        <v>0</v>
      </c>
      <c r="M36" s="1820">
        <v>0</v>
      </c>
      <c r="N36" s="1820">
        <v>0</v>
      </c>
      <c r="O36" s="1820">
        <v>0</v>
      </c>
      <c r="P36" s="1820">
        <v>0</v>
      </c>
      <c r="Q36" s="1820">
        <v>0</v>
      </c>
      <c r="R36" s="1820">
        <v>0</v>
      </c>
      <c r="S36" s="1820">
        <v>0</v>
      </c>
      <c r="T36" s="1820">
        <v>0</v>
      </c>
      <c r="U36" s="1820">
        <v>0</v>
      </c>
      <c r="V36" s="1820">
        <v>0</v>
      </c>
      <c r="W36" s="1820">
        <v>0</v>
      </c>
      <c r="X36" s="1820">
        <v>0</v>
      </c>
      <c r="Y36" s="1820">
        <v>0</v>
      </c>
    </row>
    <row r="37" spans="1:25" x14ac:dyDescent="0.2">
      <c r="A37" s="906" t="s">
        <v>670</v>
      </c>
      <c r="B37" s="1820">
        <v>1823.8307910726676</v>
      </c>
      <c r="C37" s="1820">
        <v>17361.037539999998</v>
      </c>
      <c r="D37" s="1820">
        <v>516666.7916032892</v>
      </c>
      <c r="E37" s="1820">
        <v>0</v>
      </c>
      <c r="F37" s="1820">
        <v>0</v>
      </c>
      <c r="G37" s="1820">
        <v>0</v>
      </c>
      <c r="H37" s="1820">
        <v>14340.129849999999</v>
      </c>
      <c r="I37" s="1820">
        <v>0</v>
      </c>
      <c r="J37" s="1820">
        <v>11601.540290324025</v>
      </c>
      <c r="K37" s="1820">
        <v>1775918.9252807351</v>
      </c>
      <c r="L37" s="1820">
        <v>562259.19646999973</v>
      </c>
      <c r="M37" s="1820">
        <v>1105550.5176200001</v>
      </c>
      <c r="N37" s="1820">
        <v>1149941.2218685006</v>
      </c>
      <c r="O37" s="1820">
        <v>497225.50386234897</v>
      </c>
      <c r="P37" s="1820">
        <v>888737.67918000009</v>
      </c>
      <c r="Q37" s="1820">
        <v>8159.1</v>
      </c>
      <c r="R37" s="1820">
        <v>19654.855</v>
      </c>
      <c r="S37" s="1820">
        <v>253340.27662000002</v>
      </c>
      <c r="T37" s="1820">
        <v>305968.49722000002</v>
      </c>
      <c r="U37" s="1820">
        <v>0</v>
      </c>
      <c r="V37" s="1820">
        <v>14691.53256</v>
      </c>
      <c r="W37" s="1820">
        <v>8428.9446172999997</v>
      </c>
      <c r="X37" s="1820">
        <v>10035</v>
      </c>
      <c r="Y37" s="1820">
        <v>7161704.5803735713</v>
      </c>
    </row>
    <row r="38" spans="1:25" x14ac:dyDescent="0.2">
      <c r="A38" s="906" t="s">
        <v>671</v>
      </c>
      <c r="B38" s="1820">
        <v>4511.4612147967682</v>
      </c>
      <c r="C38" s="1820">
        <v>123154.61688000002</v>
      </c>
      <c r="D38" s="1820">
        <v>100716.25286482996</v>
      </c>
      <c r="E38" s="1820">
        <v>0</v>
      </c>
      <c r="F38" s="1820">
        <v>0</v>
      </c>
      <c r="G38" s="1820">
        <v>290.56324999999998</v>
      </c>
      <c r="H38" s="1820">
        <v>2792.3043600000001</v>
      </c>
      <c r="I38" s="1820">
        <v>0</v>
      </c>
      <c r="J38" s="1820">
        <v>0</v>
      </c>
      <c r="K38" s="1820">
        <v>59769.357566390609</v>
      </c>
      <c r="L38" s="1820">
        <v>3103.8625500000003</v>
      </c>
      <c r="M38" s="1820">
        <v>255844.35223999998</v>
      </c>
      <c r="N38" s="1820">
        <v>70405.195909999995</v>
      </c>
      <c r="O38" s="1820">
        <v>640.75405000000023</v>
      </c>
      <c r="P38" s="1820">
        <v>1815.9381500000002</v>
      </c>
      <c r="Q38" s="1820">
        <v>0</v>
      </c>
      <c r="R38" s="1820">
        <v>180.928</v>
      </c>
      <c r="S38" s="1820">
        <v>575.79588999999987</v>
      </c>
      <c r="T38" s="1820">
        <v>1540.48992</v>
      </c>
      <c r="U38" s="1820">
        <v>0</v>
      </c>
      <c r="V38" s="1820">
        <v>16465.085800000001</v>
      </c>
      <c r="W38" s="1820">
        <v>333173.11299676599</v>
      </c>
      <c r="X38" s="1820">
        <v>0</v>
      </c>
      <c r="Y38" s="1820">
        <v>974980.07164278312</v>
      </c>
    </row>
    <row r="39" spans="1:25" x14ac:dyDescent="0.2">
      <c r="A39" s="906" t="s">
        <v>672</v>
      </c>
      <c r="B39" s="1820">
        <v>400.44983999999999</v>
      </c>
      <c r="C39" s="1820">
        <v>196750.06416000004</v>
      </c>
      <c r="D39" s="1820">
        <v>8641.9242599999961</v>
      </c>
      <c r="E39" s="1820">
        <v>0</v>
      </c>
      <c r="F39" s="1820">
        <v>640</v>
      </c>
      <c r="G39" s="1820">
        <v>71</v>
      </c>
      <c r="H39" s="1820">
        <v>567.04</v>
      </c>
      <c r="I39" s="1820">
        <v>0</v>
      </c>
      <c r="J39" s="1820">
        <v>0</v>
      </c>
      <c r="K39" s="1820">
        <v>1671961.18039948</v>
      </c>
      <c r="L39" s="1820">
        <v>595733.54261</v>
      </c>
      <c r="M39" s="1820">
        <v>89971.528170000005</v>
      </c>
      <c r="N39" s="1820">
        <v>559563.44421840017</v>
      </c>
      <c r="O39" s="1820">
        <v>482.4</v>
      </c>
      <c r="P39" s="1820">
        <v>72189.478000000003</v>
      </c>
      <c r="Q39" s="1820">
        <v>2058.7999999999997</v>
      </c>
      <c r="R39" s="1820">
        <v>21796.125</v>
      </c>
      <c r="S39" s="1820">
        <v>67052.834509999986</v>
      </c>
      <c r="T39" s="1820">
        <v>90649.125480000002</v>
      </c>
      <c r="U39" s="1820">
        <v>40432.633000000002</v>
      </c>
      <c r="V39" s="1820">
        <v>9645.3842199999999</v>
      </c>
      <c r="W39" s="1820">
        <v>775278.52165349992</v>
      </c>
      <c r="X39" s="1820">
        <v>3709.5</v>
      </c>
      <c r="Y39" s="1820">
        <v>4207594.9755213801</v>
      </c>
    </row>
    <row r="40" spans="1:25" x14ac:dyDescent="0.2">
      <c r="A40" s="906" t="s">
        <v>703</v>
      </c>
      <c r="B40" s="1820">
        <v>0</v>
      </c>
      <c r="C40" s="1820">
        <v>9215.6895900000018</v>
      </c>
      <c r="D40" s="1820">
        <v>6745.9189551443997</v>
      </c>
      <c r="E40" s="1820">
        <v>0</v>
      </c>
      <c r="F40" s="1820">
        <v>0</v>
      </c>
      <c r="G40" s="1820">
        <v>0</v>
      </c>
      <c r="H40" s="1820">
        <v>1752.42893</v>
      </c>
      <c r="I40" s="1820">
        <v>0</v>
      </c>
      <c r="J40" s="1820">
        <v>1554.7520949999994</v>
      </c>
      <c r="K40" s="1820">
        <v>71059.71516440851</v>
      </c>
      <c r="L40" s="1820">
        <v>91067.483250000005</v>
      </c>
      <c r="M40" s="1820">
        <v>109389.40761000001</v>
      </c>
      <c r="N40" s="1820">
        <v>56472.014760978993</v>
      </c>
      <c r="O40" s="1820">
        <v>127.04387</v>
      </c>
      <c r="P40" s="1820">
        <v>0</v>
      </c>
      <c r="Q40" s="1820">
        <v>0</v>
      </c>
      <c r="R40" s="1820">
        <v>0</v>
      </c>
      <c r="S40" s="1820">
        <v>0</v>
      </c>
      <c r="T40" s="1820">
        <v>2913.9736400000006</v>
      </c>
      <c r="U40" s="1820">
        <v>0</v>
      </c>
      <c r="V40" s="1820">
        <v>2205.558</v>
      </c>
      <c r="W40" s="1820">
        <v>56331.338592</v>
      </c>
      <c r="X40" s="1820">
        <v>0</v>
      </c>
      <c r="Y40" s="1820">
        <v>408835.32445753191</v>
      </c>
    </row>
    <row r="41" spans="1:25" x14ac:dyDescent="0.2">
      <c r="A41" s="906" t="s">
        <v>704</v>
      </c>
      <c r="B41" s="1820">
        <v>0</v>
      </c>
      <c r="C41" s="1820">
        <v>38579.44573999953</v>
      </c>
      <c r="D41" s="1820">
        <v>8426.8740940170246</v>
      </c>
      <c r="E41" s="1820">
        <v>0</v>
      </c>
      <c r="F41" s="1820">
        <v>0</v>
      </c>
      <c r="G41" s="1820">
        <v>0</v>
      </c>
      <c r="H41" s="1820">
        <v>3182.5355499999996</v>
      </c>
      <c r="I41" s="1820">
        <v>0</v>
      </c>
      <c r="J41" s="1820">
        <v>4011.251220868</v>
      </c>
      <c r="K41" s="1820">
        <v>1691.712</v>
      </c>
      <c r="L41" s="1820">
        <v>11860.70232</v>
      </c>
      <c r="M41" s="1820">
        <v>56408.794679999992</v>
      </c>
      <c r="N41" s="1820">
        <v>11926.003082199721</v>
      </c>
      <c r="O41" s="1820">
        <v>299.70000000000437</v>
      </c>
      <c r="P41" s="1820">
        <v>0</v>
      </c>
      <c r="Q41" s="1820">
        <v>0</v>
      </c>
      <c r="R41" s="1820">
        <v>0</v>
      </c>
      <c r="S41" s="1820">
        <v>47402.028119999886</v>
      </c>
      <c r="T41" s="1820">
        <v>35.602160000000005</v>
      </c>
      <c r="U41" s="1820">
        <v>0</v>
      </c>
      <c r="V41" s="1820">
        <v>1009.17</v>
      </c>
      <c r="W41" s="1820">
        <v>29330.374706968003</v>
      </c>
      <c r="X41" s="1820">
        <v>0</v>
      </c>
      <c r="Y41" s="1820">
        <v>214164.19367405216</v>
      </c>
    </row>
    <row r="42" spans="1:25" s="994" customFormat="1" ht="13.5" x14ac:dyDescent="0.2">
      <c r="A42" s="1208" t="s">
        <v>3893</v>
      </c>
      <c r="B42" s="1819">
        <v>91814.983425372993</v>
      </c>
      <c r="C42" s="1819">
        <v>1296252.0464900003</v>
      </c>
      <c r="D42" s="1819">
        <v>506596.44200492557</v>
      </c>
      <c r="E42" s="1819">
        <v>0</v>
      </c>
      <c r="F42" s="1819">
        <v>5345</v>
      </c>
      <c r="G42" s="1819">
        <v>6352.1386299999995</v>
      </c>
      <c r="H42" s="1819">
        <v>23762.680779999988</v>
      </c>
      <c r="I42" s="1819">
        <v>11150.235550000001</v>
      </c>
      <c r="J42" s="1819">
        <v>51401.34915977747</v>
      </c>
      <c r="K42" s="1819">
        <v>2092448.5232374182</v>
      </c>
      <c r="L42" s="1819">
        <v>3381606.621090034</v>
      </c>
      <c r="M42" s="1819">
        <v>2786790.8012499982</v>
      </c>
      <c r="N42" s="1819">
        <v>3004587.3455961831</v>
      </c>
      <c r="O42" s="1819">
        <v>1468232.2263108743</v>
      </c>
      <c r="P42" s="1819">
        <v>644052.94233200012</v>
      </c>
      <c r="Q42" s="1819">
        <v>1071781.52680188</v>
      </c>
      <c r="R42" s="1819">
        <v>205682.98</v>
      </c>
      <c r="S42" s="1819">
        <v>284800.90133000002</v>
      </c>
      <c r="T42" s="1819">
        <v>361774.65372655861</v>
      </c>
      <c r="U42" s="1819">
        <v>341173.071</v>
      </c>
      <c r="V42" s="1819">
        <v>1668061.402062203</v>
      </c>
      <c r="W42" s="1819">
        <v>5670327.0847259983</v>
      </c>
      <c r="X42" s="1819">
        <v>149675.3161</v>
      </c>
      <c r="Y42" s="1819">
        <v>25123670.271603227</v>
      </c>
    </row>
    <row r="43" spans="1:25" s="991" customFormat="1" x14ac:dyDescent="0.2">
      <c r="A43" s="1774" t="s">
        <v>3896</v>
      </c>
      <c r="B43" s="1821"/>
      <c r="C43" s="1821"/>
      <c r="D43" s="1821"/>
      <c r="E43" s="1821"/>
      <c r="F43" s="1821"/>
      <c r="G43" s="1821"/>
      <c r="H43" s="1821"/>
      <c r="I43" s="1821"/>
      <c r="J43" s="1821"/>
      <c r="K43" s="1821"/>
      <c r="L43" s="1821"/>
      <c r="M43" s="1821"/>
      <c r="N43" s="1821"/>
      <c r="O43" s="1821"/>
      <c r="P43" s="1821"/>
      <c r="Q43" s="1821"/>
      <c r="R43" s="1821"/>
      <c r="S43" s="1821"/>
      <c r="T43" s="1821"/>
      <c r="U43" s="1821"/>
      <c r="V43" s="1821"/>
      <c r="W43" s="1821"/>
      <c r="X43" s="1821"/>
      <c r="Y43" s="1821"/>
    </row>
    <row r="44" spans="1:25" s="991" customFormat="1" x14ac:dyDescent="0.2">
      <c r="A44" s="1208" t="s">
        <v>2191</v>
      </c>
      <c r="B44" s="1819">
        <v>27240.45347</v>
      </c>
      <c r="C44" s="1819">
        <v>151344.16770000002</v>
      </c>
      <c r="D44" s="1819">
        <v>181245.58521000002</v>
      </c>
      <c r="E44" s="1819">
        <v>0</v>
      </c>
      <c r="F44" s="1819">
        <v>0</v>
      </c>
      <c r="G44" s="1819">
        <v>200</v>
      </c>
      <c r="H44" s="1819">
        <v>0</v>
      </c>
      <c r="I44" s="1819">
        <v>8071.06</v>
      </c>
      <c r="J44" s="1819">
        <v>23961.838390793997</v>
      </c>
      <c r="K44" s="1819">
        <v>1465559.1410223199</v>
      </c>
      <c r="L44" s="1819">
        <v>960415.38599562983</v>
      </c>
      <c r="M44" s="1819">
        <v>1734076.7891299988</v>
      </c>
      <c r="N44" s="1819">
        <v>7834443.0052653998</v>
      </c>
      <c r="O44" s="1819">
        <v>929724.2829036531</v>
      </c>
      <c r="P44" s="1819">
        <v>1079543.6416999998</v>
      </c>
      <c r="Q44" s="1819">
        <v>341806.18604627199</v>
      </c>
      <c r="R44" s="1819">
        <v>12463.406000000001</v>
      </c>
      <c r="S44" s="1819">
        <v>8013.3896545999996</v>
      </c>
      <c r="T44" s="1819">
        <v>167545.01345847745</v>
      </c>
      <c r="U44" s="1819">
        <v>0</v>
      </c>
      <c r="V44" s="1819">
        <v>1368135.9300037506</v>
      </c>
      <c r="W44" s="1819">
        <v>491501.83799999999</v>
      </c>
      <c r="X44" s="1819">
        <v>0</v>
      </c>
      <c r="Y44" s="1819">
        <v>16785291.113950893</v>
      </c>
    </row>
    <row r="45" spans="1:25" s="991" customFormat="1" x14ac:dyDescent="0.2">
      <c r="A45" s="992" t="s">
        <v>885</v>
      </c>
      <c r="B45" s="1819">
        <v>7089.8672999999999</v>
      </c>
      <c r="C45" s="1819">
        <v>11777.062389999999</v>
      </c>
      <c r="D45" s="1819">
        <v>51438.605365000003</v>
      </c>
      <c r="E45" s="1819">
        <v>0</v>
      </c>
      <c r="F45" s="1819">
        <v>0</v>
      </c>
      <c r="G45" s="1819">
        <v>0</v>
      </c>
      <c r="H45" s="1819">
        <v>0</v>
      </c>
      <c r="I45" s="1819">
        <v>7528</v>
      </c>
      <c r="J45" s="1819">
        <v>22654.557827494002</v>
      </c>
      <c r="K45" s="1819">
        <v>99453.517929999987</v>
      </c>
      <c r="L45" s="1819">
        <v>1166139.2181682065</v>
      </c>
      <c r="M45" s="1819">
        <v>441257.89258999994</v>
      </c>
      <c r="N45" s="1819">
        <v>4420940.5298419995</v>
      </c>
      <c r="O45" s="1819">
        <v>39909.861805902001</v>
      </c>
      <c r="P45" s="1819">
        <v>1014976.2229000002</v>
      </c>
      <c r="Q45" s="1819">
        <v>24262.240000000002</v>
      </c>
      <c r="R45" s="1819">
        <v>204707.53</v>
      </c>
      <c r="S45" s="1819">
        <v>8030.3926153999946</v>
      </c>
      <c r="T45" s="1819">
        <v>141270.19458000001</v>
      </c>
      <c r="U45" s="1819">
        <v>154961.64499999999</v>
      </c>
      <c r="V45" s="1819">
        <v>578720.26446089998</v>
      </c>
      <c r="W45" s="1819">
        <v>38939.555</v>
      </c>
      <c r="X45" s="1819">
        <v>79600.634000000005</v>
      </c>
      <c r="Y45" s="1819">
        <v>8513657.7917749025</v>
      </c>
    </row>
    <row r="46" spans="1:25" x14ac:dyDescent="0.2">
      <c r="A46" s="906" t="s">
        <v>667</v>
      </c>
      <c r="B46" s="1820">
        <v>6816.5375000000004</v>
      </c>
      <c r="C46" s="1820">
        <v>6680.3879999999999</v>
      </c>
      <c r="D46" s="1820">
        <v>48610.879030000004</v>
      </c>
      <c r="E46" s="1820">
        <v>0</v>
      </c>
      <c r="F46" s="1820">
        <v>0</v>
      </c>
      <c r="G46" s="1820">
        <v>0</v>
      </c>
      <c r="H46" s="1820">
        <v>0</v>
      </c>
      <c r="I46" s="1820">
        <v>7528</v>
      </c>
      <c r="J46" s="1820">
        <v>12617.59</v>
      </c>
      <c r="K46" s="1820">
        <v>97087.848329999993</v>
      </c>
      <c r="L46" s="1820">
        <v>769927.27433573024</v>
      </c>
      <c r="M46" s="1820">
        <v>219909.39040999999</v>
      </c>
      <c r="N46" s="1820">
        <v>4266836.4768420001</v>
      </c>
      <c r="O46" s="1820">
        <v>13541.450498459999</v>
      </c>
      <c r="P46" s="1820">
        <v>1014702.116</v>
      </c>
      <c r="Q46" s="1820">
        <v>24262.240000000002</v>
      </c>
      <c r="R46" s="1820">
        <v>204707.53</v>
      </c>
      <c r="S46" s="1820">
        <v>5681.3322800000014</v>
      </c>
      <c r="T46" s="1820">
        <v>95579.900710000002</v>
      </c>
      <c r="U46" s="1820">
        <v>154961.64499999999</v>
      </c>
      <c r="V46" s="1820">
        <v>522504.390656</v>
      </c>
      <c r="W46" s="1820">
        <v>0</v>
      </c>
      <c r="X46" s="1820">
        <v>79600.634000000005</v>
      </c>
      <c r="Y46" s="1820">
        <v>7551555.6235921895</v>
      </c>
    </row>
    <row r="47" spans="1:25" x14ac:dyDescent="0.2">
      <c r="A47" s="906" t="s">
        <v>668</v>
      </c>
      <c r="B47" s="1820">
        <v>0</v>
      </c>
      <c r="C47" s="1820">
        <v>2197.9520000000002</v>
      </c>
      <c r="D47" s="1820">
        <v>2789.3803350000007</v>
      </c>
      <c r="E47" s="1820">
        <v>0</v>
      </c>
      <c r="F47" s="1820">
        <v>0</v>
      </c>
      <c r="G47" s="1820">
        <v>0</v>
      </c>
      <c r="H47" s="1820">
        <v>0</v>
      </c>
      <c r="I47" s="1820">
        <v>0</v>
      </c>
      <c r="J47" s="1820">
        <v>9257.8760000000002</v>
      </c>
      <c r="K47" s="1820">
        <v>0</v>
      </c>
      <c r="L47" s="1820">
        <v>0</v>
      </c>
      <c r="M47" s="1820">
        <v>0</v>
      </c>
      <c r="N47" s="1820">
        <v>0</v>
      </c>
      <c r="O47" s="1820">
        <v>22847.5</v>
      </c>
      <c r="P47" s="1820">
        <v>0</v>
      </c>
      <c r="Q47" s="1820">
        <v>0</v>
      </c>
      <c r="R47" s="1820">
        <v>0</v>
      </c>
      <c r="S47" s="1820">
        <v>0</v>
      </c>
      <c r="T47" s="1820">
        <v>45659.538740000011</v>
      </c>
      <c r="U47" s="1820">
        <v>0</v>
      </c>
      <c r="V47" s="1820">
        <v>46652.177799999998</v>
      </c>
      <c r="W47" s="1820">
        <v>0</v>
      </c>
      <c r="X47" s="1820">
        <v>0</v>
      </c>
      <c r="Y47" s="1820">
        <v>129404.42487500003</v>
      </c>
    </row>
    <row r="48" spans="1:25" x14ac:dyDescent="0.2">
      <c r="A48" s="906" t="s">
        <v>699</v>
      </c>
      <c r="B48" s="1820">
        <v>0</v>
      </c>
      <c r="C48" s="1820">
        <v>142.39669000000001</v>
      </c>
      <c r="D48" s="1820">
        <v>37.5</v>
      </c>
      <c r="E48" s="1820">
        <v>0</v>
      </c>
      <c r="F48" s="1820">
        <v>0</v>
      </c>
      <c r="G48" s="1820">
        <v>0</v>
      </c>
      <c r="H48" s="1820">
        <v>0</v>
      </c>
      <c r="I48" s="1820">
        <v>0</v>
      </c>
      <c r="J48" s="1820">
        <v>0</v>
      </c>
      <c r="K48" s="1820">
        <v>0</v>
      </c>
      <c r="L48" s="1820">
        <v>0</v>
      </c>
      <c r="M48" s="1820">
        <v>8034.9477800000004</v>
      </c>
      <c r="N48" s="1820">
        <v>113.334</v>
      </c>
      <c r="O48" s="1820">
        <v>2290</v>
      </c>
      <c r="P48" s="1820">
        <v>120</v>
      </c>
      <c r="Q48" s="1820">
        <v>0</v>
      </c>
      <c r="R48" s="1820">
        <v>0</v>
      </c>
      <c r="S48" s="1820">
        <v>0</v>
      </c>
      <c r="T48" s="1820">
        <v>0</v>
      </c>
      <c r="U48" s="1820">
        <v>0</v>
      </c>
      <c r="V48" s="1820">
        <v>4665.21738</v>
      </c>
      <c r="W48" s="1820">
        <v>0</v>
      </c>
      <c r="X48" s="1820">
        <v>0</v>
      </c>
      <c r="Y48" s="1820">
        <v>15403.395850000001</v>
      </c>
    </row>
    <row r="49" spans="1:25" x14ac:dyDescent="0.2">
      <c r="A49" s="906" t="s">
        <v>700</v>
      </c>
      <c r="B49" s="1820">
        <v>0</v>
      </c>
      <c r="C49" s="1820">
        <v>2756.3257000000003</v>
      </c>
      <c r="D49" s="1820">
        <v>0</v>
      </c>
      <c r="E49" s="1820">
        <v>0</v>
      </c>
      <c r="F49" s="1820">
        <v>0</v>
      </c>
      <c r="G49" s="1820">
        <v>0</v>
      </c>
      <c r="H49" s="1820">
        <v>0</v>
      </c>
      <c r="I49" s="1820">
        <v>0</v>
      </c>
      <c r="J49" s="1820">
        <v>47.52</v>
      </c>
      <c r="K49" s="1820">
        <v>2365.6696000000002</v>
      </c>
      <c r="L49" s="1820">
        <v>0</v>
      </c>
      <c r="M49" s="1820">
        <v>44262.321200000006</v>
      </c>
      <c r="N49" s="1820">
        <v>6464.9979999999996</v>
      </c>
      <c r="O49" s="1820">
        <v>0</v>
      </c>
      <c r="P49" s="1820">
        <v>0</v>
      </c>
      <c r="Q49" s="1820">
        <v>0</v>
      </c>
      <c r="R49" s="1820">
        <v>0</v>
      </c>
      <c r="S49" s="1820">
        <v>0</v>
      </c>
      <c r="T49" s="1820">
        <v>30.755129999999998</v>
      </c>
      <c r="U49" s="1820">
        <v>0</v>
      </c>
      <c r="V49" s="1820">
        <v>4898.4786248999999</v>
      </c>
      <c r="W49" s="1820">
        <v>2314.576</v>
      </c>
      <c r="X49" s="1820">
        <v>0</v>
      </c>
      <c r="Y49" s="1820">
        <v>63140.644254900006</v>
      </c>
    </row>
    <row r="50" spans="1:25" x14ac:dyDescent="0.2">
      <c r="A50" s="906" t="s">
        <v>701</v>
      </c>
      <c r="B50" s="1820">
        <v>273.32979999999998</v>
      </c>
      <c r="C50" s="1820">
        <v>0</v>
      </c>
      <c r="D50" s="1820">
        <v>0.84599999999999997</v>
      </c>
      <c r="E50" s="1820">
        <v>0</v>
      </c>
      <c r="F50" s="1820">
        <v>0</v>
      </c>
      <c r="G50" s="1820">
        <v>0</v>
      </c>
      <c r="H50" s="1820">
        <v>0</v>
      </c>
      <c r="I50" s="1820">
        <v>0</v>
      </c>
      <c r="J50" s="1820">
        <v>731.5718274940001</v>
      </c>
      <c r="K50" s="1820">
        <v>0</v>
      </c>
      <c r="L50" s="1820">
        <v>396211.94383247627</v>
      </c>
      <c r="M50" s="1820">
        <v>169051.23319999999</v>
      </c>
      <c r="N50" s="1820">
        <v>147525.72099999999</v>
      </c>
      <c r="O50" s="1820">
        <v>1230.9113074419995</v>
      </c>
      <c r="P50" s="1820">
        <v>154.10690000009538</v>
      </c>
      <c r="Q50" s="1820">
        <v>0</v>
      </c>
      <c r="R50" s="1820">
        <v>0</v>
      </c>
      <c r="S50" s="1820">
        <v>2349.0603353999927</v>
      </c>
      <c r="T50" s="1820">
        <v>0</v>
      </c>
      <c r="U50" s="1820">
        <v>0</v>
      </c>
      <c r="V50" s="1820">
        <v>0</v>
      </c>
      <c r="W50" s="1820">
        <v>36624.978999999999</v>
      </c>
      <c r="X50" s="1820">
        <v>0</v>
      </c>
      <c r="Y50" s="1820">
        <v>754153.70320281247</v>
      </c>
    </row>
    <row r="51" spans="1:25" s="994" customFormat="1" ht="13.5" x14ac:dyDescent="0.2">
      <c r="A51" s="997" t="s">
        <v>884</v>
      </c>
      <c r="B51" s="1819">
        <v>273.32979999999992</v>
      </c>
      <c r="C51" s="1819">
        <v>31162.365970000021</v>
      </c>
      <c r="D51" s="1819">
        <v>120201.94730999999</v>
      </c>
      <c r="E51" s="1819">
        <v>0</v>
      </c>
      <c r="F51" s="1819">
        <v>0</v>
      </c>
      <c r="G51" s="1819">
        <v>50</v>
      </c>
      <c r="H51" s="1819">
        <v>0</v>
      </c>
      <c r="I51" s="1819">
        <v>0</v>
      </c>
      <c r="J51" s="1819">
        <v>19781.687817500002</v>
      </c>
      <c r="K51" s="1819">
        <v>1470317.1741199999</v>
      </c>
      <c r="L51" s="1819">
        <v>961225.35759772966</v>
      </c>
      <c r="M51" s="1819">
        <v>798931.44269000005</v>
      </c>
      <c r="N51" s="1819">
        <v>3301323.4703958002</v>
      </c>
      <c r="O51" s="1819">
        <v>565034.89630631218</v>
      </c>
      <c r="P51" s="1819">
        <v>1157644.5048</v>
      </c>
      <c r="Q51" s="1819">
        <v>11373.8</v>
      </c>
      <c r="R51" s="1819">
        <v>28732.188999999998</v>
      </c>
      <c r="S51" s="1819">
        <v>10602.44994</v>
      </c>
      <c r="T51" s="1819">
        <v>183639.27357999998</v>
      </c>
      <c r="U51" s="1819">
        <v>18530.105</v>
      </c>
      <c r="V51" s="1819">
        <v>18194.349782000001</v>
      </c>
      <c r="W51" s="1819">
        <v>58044.186000000002</v>
      </c>
      <c r="X51" s="1819">
        <v>8080</v>
      </c>
      <c r="Y51" s="1819">
        <v>8763142.5301093403</v>
      </c>
    </row>
    <row r="52" spans="1:25" x14ac:dyDescent="0.2">
      <c r="A52" s="906" t="s">
        <v>669</v>
      </c>
      <c r="B52" s="1820">
        <v>5.09999</v>
      </c>
      <c r="C52" s="1820">
        <v>59.08</v>
      </c>
      <c r="D52" s="1820">
        <v>75</v>
      </c>
      <c r="E52" s="1820">
        <v>0</v>
      </c>
      <c r="F52" s="1820">
        <v>0</v>
      </c>
      <c r="G52" s="1820">
        <v>0</v>
      </c>
      <c r="H52" s="1820">
        <v>0</v>
      </c>
      <c r="I52" s="1820">
        <v>0</v>
      </c>
      <c r="J52" s="1820">
        <v>0</v>
      </c>
      <c r="K52" s="1820">
        <v>150</v>
      </c>
      <c r="L52" s="1820">
        <v>0</v>
      </c>
      <c r="M52" s="1820">
        <v>2230.1016600000003</v>
      </c>
      <c r="N52" s="1820">
        <v>1302.546</v>
      </c>
      <c r="O52" s="1820">
        <v>0</v>
      </c>
      <c r="P52" s="1820">
        <v>690</v>
      </c>
      <c r="Q52" s="1820">
        <v>2.5</v>
      </c>
      <c r="R52" s="1820">
        <v>60</v>
      </c>
      <c r="S52" s="1820">
        <v>119.73989999999999</v>
      </c>
      <c r="T52" s="1820">
        <v>6.7725</v>
      </c>
      <c r="U52" s="1820">
        <v>50</v>
      </c>
      <c r="V52" s="1820">
        <v>0</v>
      </c>
      <c r="W52" s="1820">
        <v>893.45799999999997</v>
      </c>
      <c r="X52" s="1820">
        <v>0</v>
      </c>
      <c r="Y52" s="1820">
        <v>5644.2980499999994</v>
      </c>
    </row>
    <row r="53" spans="1:25" x14ac:dyDescent="0.2">
      <c r="A53" s="906" t="s">
        <v>702</v>
      </c>
      <c r="B53" s="1820">
        <v>0</v>
      </c>
      <c r="C53" s="1820">
        <v>0</v>
      </c>
      <c r="D53" s="1820">
        <v>0</v>
      </c>
      <c r="E53" s="1820">
        <v>0</v>
      </c>
      <c r="F53" s="1820">
        <v>0</v>
      </c>
      <c r="G53" s="1820">
        <v>0</v>
      </c>
      <c r="H53" s="1820">
        <v>0</v>
      </c>
      <c r="I53" s="1820">
        <v>0</v>
      </c>
      <c r="J53" s="1820">
        <v>0</v>
      </c>
      <c r="K53" s="1820">
        <v>0</v>
      </c>
      <c r="L53" s="1820">
        <v>0</v>
      </c>
      <c r="M53" s="1820">
        <v>0</v>
      </c>
      <c r="N53" s="1820">
        <v>0</v>
      </c>
      <c r="O53" s="1820">
        <v>0</v>
      </c>
      <c r="P53" s="1820">
        <v>0</v>
      </c>
      <c r="Q53" s="1820">
        <v>0</v>
      </c>
      <c r="R53" s="1820">
        <v>0</v>
      </c>
      <c r="S53" s="1820">
        <v>0</v>
      </c>
      <c r="T53" s="1820">
        <v>0</v>
      </c>
      <c r="U53" s="1820">
        <v>0</v>
      </c>
      <c r="V53" s="1820">
        <v>18194.349782000001</v>
      </c>
      <c r="W53" s="1820">
        <v>0</v>
      </c>
      <c r="X53" s="1820">
        <v>0</v>
      </c>
      <c r="Y53" s="1820">
        <v>18194.349782000001</v>
      </c>
    </row>
    <row r="54" spans="1:25" x14ac:dyDescent="0.2">
      <c r="A54" s="906" t="s">
        <v>670</v>
      </c>
      <c r="B54" s="1820">
        <v>268.22980999999993</v>
      </c>
      <c r="C54" s="1820">
        <v>3962.1849999999999</v>
      </c>
      <c r="D54" s="1820">
        <v>53061.253579999997</v>
      </c>
      <c r="E54" s="1820">
        <v>0</v>
      </c>
      <c r="F54" s="1820">
        <v>0</v>
      </c>
      <c r="G54" s="1820">
        <v>0</v>
      </c>
      <c r="H54" s="1820">
        <v>0</v>
      </c>
      <c r="I54" s="1820">
        <v>0</v>
      </c>
      <c r="J54" s="1820">
        <v>19552.5886575</v>
      </c>
      <c r="K54" s="1820">
        <v>1430892.5470512437</v>
      </c>
      <c r="L54" s="1820">
        <v>0</v>
      </c>
      <c r="M54" s="1820">
        <v>446352.59558999998</v>
      </c>
      <c r="N54" s="1820">
        <v>1121457.4946022001</v>
      </c>
      <c r="O54" s="1820">
        <v>562965.93132841913</v>
      </c>
      <c r="P54" s="1820">
        <v>1013475.8139</v>
      </c>
      <c r="Q54" s="1820">
        <v>9206.6</v>
      </c>
      <c r="R54" s="1820">
        <v>12363.856</v>
      </c>
      <c r="S54" s="1820">
        <v>8723.2693400000007</v>
      </c>
      <c r="T54" s="1820">
        <v>158998.61799999999</v>
      </c>
      <c r="U54" s="1820">
        <v>0</v>
      </c>
      <c r="V54" s="1820">
        <v>0</v>
      </c>
      <c r="W54" s="1820">
        <v>1108.403</v>
      </c>
      <c r="X54" s="1820">
        <v>6465</v>
      </c>
      <c r="Y54" s="1820">
        <v>4848854.3858593618</v>
      </c>
    </row>
    <row r="55" spans="1:25" x14ac:dyDescent="0.2">
      <c r="A55" s="906" t="s">
        <v>671</v>
      </c>
      <c r="B55" s="1820">
        <v>0</v>
      </c>
      <c r="C55" s="1820">
        <v>20612.35627</v>
      </c>
      <c r="D55" s="1820">
        <v>47906.614000000001</v>
      </c>
      <c r="E55" s="1820">
        <v>0</v>
      </c>
      <c r="F55" s="1820">
        <v>0</v>
      </c>
      <c r="G55" s="1820">
        <v>0</v>
      </c>
      <c r="H55" s="1820">
        <v>0</v>
      </c>
      <c r="I55" s="1820">
        <v>0</v>
      </c>
      <c r="J55" s="1820">
        <v>0</v>
      </c>
      <c r="K55" s="1820">
        <v>1383.0347402309999</v>
      </c>
      <c r="L55" s="1820">
        <v>0</v>
      </c>
      <c r="M55" s="1820">
        <v>102771.6909</v>
      </c>
      <c r="N55" s="1820">
        <v>69566.567999999999</v>
      </c>
      <c r="O55" s="1820">
        <v>554.73649998999997</v>
      </c>
      <c r="P55" s="1820">
        <v>155.13490000000002</v>
      </c>
      <c r="Q55" s="1820">
        <v>0</v>
      </c>
      <c r="R55" s="1820">
        <v>180.928</v>
      </c>
      <c r="S55" s="1820">
        <v>0</v>
      </c>
      <c r="T55" s="1820">
        <v>322.46605</v>
      </c>
      <c r="U55" s="1820">
        <v>0</v>
      </c>
      <c r="V55" s="1820">
        <v>0</v>
      </c>
      <c r="W55" s="1820">
        <v>51304.184000000001</v>
      </c>
      <c r="X55" s="1820">
        <v>0</v>
      </c>
      <c r="Y55" s="1820">
        <v>294757.71336022101</v>
      </c>
    </row>
    <row r="56" spans="1:25" x14ac:dyDescent="0.2">
      <c r="A56" s="906" t="s">
        <v>672</v>
      </c>
      <c r="B56" s="1820">
        <v>0</v>
      </c>
      <c r="C56" s="1820">
        <v>1198.7909999999999</v>
      </c>
      <c r="D56" s="1820">
        <v>19159.079730000001</v>
      </c>
      <c r="E56" s="1820">
        <v>0</v>
      </c>
      <c r="F56" s="1820">
        <v>0</v>
      </c>
      <c r="G56" s="1820">
        <v>50</v>
      </c>
      <c r="H56" s="1820">
        <v>0</v>
      </c>
      <c r="I56" s="1820">
        <v>0</v>
      </c>
      <c r="J56" s="1820">
        <v>0</v>
      </c>
      <c r="K56" s="1820">
        <v>31922.021749999996</v>
      </c>
      <c r="L56" s="1820">
        <v>944460.58038772969</v>
      </c>
      <c r="M56" s="1820">
        <v>115037.97612000001</v>
      </c>
      <c r="N56" s="1820">
        <v>2038728.0914</v>
      </c>
      <c r="O56" s="1820">
        <v>232.4</v>
      </c>
      <c r="P56" s="1820">
        <v>143323.55600000001</v>
      </c>
      <c r="Q56" s="1820">
        <v>2164.6999999999998</v>
      </c>
      <c r="R56" s="1820">
        <v>16127.405000000001</v>
      </c>
      <c r="S56" s="1820">
        <v>1759.4406999999992</v>
      </c>
      <c r="T56" s="1820">
        <v>23635.890520000001</v>
      </c>
      <c r="U56" s="1820">
        <v>18480.105</v>
      </c>
      <c r="V56" s="1820">
        <v>0</v>
      </c>
      <c r="W56" s="1820">
        <v>0</v>
      </c>
      <c r="X56" s="1820">
        <v>1615</v>
      </c>
      <c r="Y56" s="1820">
        <v>3357895.0376077299</v>
      </c>
    </row>
    <row r="57" spans="1:25" x14ac:dyDescent="0.2">
      <c r="A57" s="906" t="s">
        <v>703</v>
      </c>
      <c r="B57" s="1820">
        <v>0</v>
      </c>
      <c r="C57" s="1820">
        <v>273.02199999999999</v>
      </c>
      <c r="D57" s="1820">
        <v>0</v>
      </c>
      <c r="E57" s="1820">
        <v>0</v>
      </c>
      <c r="F57" s="1820">
        <v>0</v>
      </c>
      <c r="G57" s="1820">
        <v>0</v>
      </c>
      <c r="H57" s="1820">
        <v>0</v>
      </c>
      <c r="I57" s="1820">
        <v>0</v>
      </c>
      <c r="J57" s="1820">
        <v>229.09915999999998</v>
      </c>
      <c r="K57" s="1820">
        <v>5969.5705785250102</v>
      </c>
      <c r="L57" s="1820">
        <v>0</v>
      </c>
      <c r="M57" s="1820">
        <v>103099.22008</v>
      </c>
      <c r="N57" s="1820">
        <v>69643.454393599997</v>
      </c>
      <c r="O57" s="1820">
        <v>0</v>
      </c>
      <c r="P57" s="1820">
        <v>0</v>
      </c>
      <c r="Q57" s="1820">
        <v>0</v>
      </c>
      <c r="R57" s="1820">
        <v>0</v>
      </c>
      <c r="S57" s="1820">
        <v>0</v>
      </c>
      <c r="T57" s="1820">
        <v>673.47543000000007</v>
      </c>
      <c r="U57" s="1820">
        <v>0</v>
      </c>
      <c r="V57" s="1820">
        <v>0</v>
      </c>
      <c r="W57" s="1820">
        <v>3880.8020000000001</v>
      </c>
      <c r="X57" s="1820">
        <v>0</v>
      </c>
      <c r="Y57" s="1820">
        <v>183768.64364212498</v>
      </c>
    </row>
    <row r="58" spans="1:25" x14ac:dyDescent="0.2">
      <c r="A58" s="906" t="s">
        <v>704</v>
      </c>
      <c r="B58" s="1820">
        <v>0</v>
      </c>
      <c r="C58" s="1820">
        <v>5056.9317000000183</v>
      </c>
      <c r="D58" s="1820">
        <v>0</v>
      </c>
      <c r="E58" s="1820">
        <v>0</v>
      </c>
      <c r="F58" s="1820">
        <v>0</v>
      </c>
      <c r="G58" s="1820">
        <v>0</v>
      </c>
      <c r="H58" s="1820">
        <v>0</v>
      </c>
      <c r="I58" s="1820">
        <v>0</v>
      </c>
      <c r="J58" s="1820">
        <v>0</v>
      </c>
      <c r="K58" s="1820">
        <v>0</v>
      </c>
      <c r="L58" s="1820">
        <v>16764.77721</v>
      </c>
      <c r="M58" s="1820">
        <v>29439.858339999999</v>
      </c>
      <c r="N58" s="1820">
        <v>625.31600000000003</v>
      </c>
      <c r="O58" s="1820">
        <v>1281.828477903</v>
      </c>
      <c r="P58" s="1820">
        <v>0</v>
      </c>
      <c r="Q58" s="1820">
        <v>0</v>
      </c>
      <c r="R58" s="1820">
        <v>0</v>
      </c>
      <c r="S58" s="1820">
        <v>0</v>
      </c>
      <c r="T58" s="1820">
        <v>2.0510799999999998</v>
      </c>
      <c r="U58" s="1820">
        <v>0</v>
      </c>
      <c r="V58" s="1820">
        <v>0</v>
      </c>
      <c r="W58" s="1820">
        <v>857.33900000000006</v>
      </c>
      <c r="X58" s="1820">
        <v>0</v>
      </c>
      <c r="Y58" s="1820">
        <v>54028.101807903018</v>
      </c>
    </row>
    <row r="59" spans="1:25" s="994" customFormat="1" ht="13.5" x14ac:dyDescent="0.2">
      <c r="A59" s="1208" t="s">
        <v>3893</v>
      </c>
      <c r="B59" s="1819">
        <v>34056.990969999999</v>
      </c>
      <c r="C59" s="1819">
        <v>131958.86412000001</v>
      </c>
      <c r="D59" s="1819">
        <v>112482.24326500001</v>
      </c>
      <c r="E59" s="1819">
        <v>0</v>
      </c>
      <c r="F59" s="1819">
        <v>0</v>
      </c>
      <c r="G59" s="1819">
        <v>150</v>
      </c>
      <c r="H59" s="1819">
        <v>0</v>
      </c>
      <c r="I59" s="1819">
        <v>15599.06</v>
      </c>
      <c r="J59" s="1819">
        <v>26834.708400787997</v>
      </c>
      <c r="K59" s="1819">
        <v>94695.484832319969</v>
      </c>
      <c r="L59" s="1819">
        <v>1165329.2465661066</v>
      </c>
      <c r="M59" s="1819">
        <v>1376403.2390299989</v>
      </c>
      <c r="N59" s="1819">
        <v>8954060.0647115987</v>
      </c>
      <c r="O59" s="1819">
        <v>404599.24840324308</v>
      </c>
      <c r="P59" s="1819">
        <v>936875.35979999998</v>
      </c>
      <c r="Q59" s="1819">
        <v>354694.62604627199</v>
      </c>
      <c r="R59" s="1819">
        <v>188438.747</v>
      </c>
      <c r="S59" s="1819">
        <v>5441.3323299999947</v>
      </c>
      <c r="T59" s="1819">
        <v>125175.93445847738</v>
      </c>
      <c r="U59" s="1819">
        <v>136431.54</v>
      </c>
      <c r="V59" s="1819">
        <v>1928661.8446826506</v>
      </c>
      <c r="W59" s="1819">
        <v>472397.20699999999</v>
      </c>
      <c r="X59" s="1819">
        <v>71520.634000000005</v>
      </c>
      <c r="Y59" s="1819">
        <v>16535806.375616454</v>
      </c>
    </row>
    <row r="60" spans="1:25" s="991" customFormat="1" x14ac:dyDescent="0.2">
      <c r="A60" s="1774" t="s">
        <v>3897</v>
      </c>
      <c r="B60" s="1821"/>
      <c r="C60" s="1821"/>
      <c r="D60" s="1821"/>
      <c r="E60" s="1821"/>
      <c r="F60" s="1821"/>
      <c r="G60" s="1821"/>
      <c r="H60" s="1821"/>
      <c r="I60" s="1821"/>
      <c r="J60" s="1821"/>
      <c r="K60" s="1821"/>
      <c r="L60" s="1821"/>
      <c r="M60" s="1821"/>
      <c r="N60" s="1821"/>
      <c r="O60" s="1821"/>
      <c r="P60" s="1821"/>
      <c r="Q60" s="1821"/>
      <c r="R60" s="1821"/>
      <c r="S60" s="1821"/>
      <c r="T60" s="1821"/>
      <c r="U60" s="1821"/>
      <c r="V60" s="1821"/>
      <c r="W60" s="1821"/>
      <c r="X60" s="1821"/>
      <c r="Y60" s="1821"/>
    </row>
    <row r="61" spans="1:25" s="991" customFormat="1" x14ac:dyDescent="0.2">
      <c r="A61" s="1208" t="s">
        <v>2191</v>
      </c>
      <c r="B61" s="1819">
        <v>0</v>
      </c>
      <c r="C61" s="1819">
        <v>152981.84824000002</v>
      </c>
      <c r="D61" s="1819">
        <v>42768.4779805</v>
      </c>
      <c r="E61" s="1819">
        <v>0</v>
      </c>
      <c r="F61" s="1819">
        <v>0</v>
      </c>
      <c r="G61" s="1819">
        <v>0</v>
      </c>
      <c r="H61" s="1819">
        <v>0</v>
      </c>
      <c r="I61" s="1819">
        <v>0</v>
      </c>
      <c r="J61" s="1819">
        <v>100</v>
      </c>
      <c r="K61" s="1819">
        <v>352057.96005012188</v>
      </c>
      <c r="L61" s="1819">
        <v>66269.15389999999</v>
      </c>
      <c r="M61" s="1819">
        <v>0</v>
      </c>
      <c r="N61" s="1819">
        <v>558951.4647420001</v>
      </c>
      <c r="O61" s="1819">
        <v>460596.27399999998</v>
      </c>
      <c r="P61" s="1819">
        <v>224151.421</v>
      </c>
      <c r="Q61" s="1819">
        <v>0</v>
      </c>
      <c r="R61" s="1819">
        <v>1372.6</v>
      </c>
      <c r="S61" s="1819">
        <v>88349.768128614014</v>
      </c>
      <c r="T61" s="1819">
        <v>18873.129500489998</v>
      </c>
      <c r="U61" s="1819">
        <v>0</v>
      </c>
      <c r="V61" s="1819">
        <v>0</v>
      </c>
      <c r="W61" s="1819">
        <v>1402250.4791468501</v>
      </c>
      <c r="X61" s="1819">
        <v>0</v>
      </c>
      <c r="Y61" s="1819">
        <v>3368722.5766885765</v>
      </c>
    </row>
    <row r="62" spans="1:25" s="991" customFormat="1" x14ac:dyDescent="0.2">
      <c r="A62" s="992" t="s">
        <v>885</v>
      </c>
      <c r="B62" s="1819">
        <v>0</v>
      </c>
      <c r="C62" s="1819">
        <v>7573.2776300000205</v>
      </c>
      <c r="D62" s="1819">
        <v>9772.7537110000012</v>
      </c>
      <c r="E62" s="1819">
        <v>0</v>
      </c>
      <c r="F62" s="1819">
        <v>1212.5</v>
      </c>
      <c r="G62" s="1819">
        <v>0</v>
      </c>
      <c r="H62" s="1819">
        <v>0</v>
      </c>
      <c r="I62" s="1819">
        <v>0</v>
      </c>
      <c r="J62" s="1819">
        <v>38.015999999999998</v>
      </c>
      <c r="K62" s="1819">
        <v>615632.41664982319</v>
      </c>
      <c r="L62" s="1819">
        <v>104733.25618020179</v>
      </c>
      <c r="M62" s="1819">
        <v>0</v>
      </c>
      <c r="N62" s="1819">
        <v>632793.81040430022</v>
      </c>
      <c r="O62" s="1819">
        <v>24004.177</v>
      </c>
      <c r="P62" s="1819">
        <v>348786.58799999999</v>
      </c>
      <c r="Q62" s="1819">
        <v>0</v>
      </c>
      <c r="R62" s="1819">
        <v>83622.854999999996</v>
      </c>
      <c r="S62" s="1819">
        <v>75774.303409999964</v>
      </c>
      <c r="T62" s="1819">
        <v>26907.278149999998</v>
      </c>
      <c r="U62" s="1819">
        <v>25305</v>
      </c>
      <c r="V62" s="1819">
        <v>0</v>
      </c>
      <c r="W62" s="1819">
        <v>702439.42611449421</v>
      </c>
      <c r="X62" s="1819">
        <v>10482.5</v>
      </c>
      <c r="Y62" s="1819">
        <v>2669078.1582498192</v>
      </c>
    </row>
    <row r="63" spans="1:25" x14ac:dyDescent="0.2">
      <c r="A63" s="906" t="s">
        <v>667</v>
      </c>
      <c r="B63" s="1820">
        <v>0</v>
      </c>
      <c r="C63" s="1820">
        <v>2589.4749999999999</v>
      </c>
      <c r="D63" s="1820">
        <v>4520.3680000000004</v>
      </c>
      <c r="E63" s="1820">
        <v>0</v>
      </c>
      <c r="F63" s="1820">
        <v>1212.5</v>
      </c>
      <c r="G63" s="1820">
        <v>0</v>
      </c>
      <c r="H63" s="1820">
        <v>0</v>
      </c>
      <c r="I63" s="1820">
        <v>0</v>
      </c>
      <c r="J63" s="1820">
        <v>38.015999999999998</v>
      </c>
      <c r="K63" s="1820">
        <v>544004.74400822318</v>
      </c>
      <c r="L63" s="1820">
        <v>37978.897242601772</v>
      </c>
      <c r="M63" s="1820">
        <v>0</v>
      </c>
      <c r="N63" s="1820">
        <v>594948.83374000003</v>
      </c>
      <c r="O63" s="1820">
        <v>12701.177</v>
      </c>
      <c r="P63" s="1820">
        <v>348726.58799999999</v>
      </c>
      <c r="Q63" s="1820">
        <v>0</v>
      </c>
      <c r="R63" s="1820">
        <v>83622.854999999996</v>
      </c>
      <c r="S63" s="1820">
        <v>7572.8844799999997</v>
      </c>
      <c r="T63" s="1820">
        <v>25484.272399999998</v>
      </c>
      <c r="U63" s="1820">
        <v>25305</v>
      </c>
      <c r="V63" s="1820">
        <v>0</v>
      </c>
      <c r="W63" s="1820">
        <v>693544.15111449431</v>
      </c>
      <c r="X63" s="1820">
        <v>10482.5</v>
      </c>
      <c r="Y63" s="1820">
        <v>2392732.2619853187</v>
      </c>
    </row>
    <row r="64" spans="1:25" x14ac:dyDescent="0.2">
      <c r="A64" s="906" t="s">
        <v>668</v>
      </c>
      <c r="B64" s="1820">
        <v>0</v>
      </c>
      <c r="C64" s="1820">
        <v>0</v>
      </c>
      <c r="D64" s="1820">
        <v>4466.1983909999999</v>
      </c>
      <c r="E64" s="1820">
        <v>0</v>
      </c>
      <c r="F64" s="1820">
        <v>0</v>
      </c>
      <c r="G64" s="1820">
        <v>0</v>
      </c>
      <c r="H64" s="1820">
        <v>0</v>
      </c>
      <c r="I64" s="1820">
        <v>0</v>
      </c>
      <c r="J64" s="1820">
        <v>0</v>
      </c>
      <c r="K64" s="1820">
        <v>70377.085000000006</v>
      </c>
      <c r="L64" s="1820">
        <v>66754.358937600016</v>
      </c>
      <c r="M64" s="1820">
        <v>0</v>
      </c>
      <c r="N64" s="1820">
        <v>0</v>
      </c>
      <c r="O64" s="1820">
        <v>10573</v>
      </c>
      <c r="P64" s="1820">
        <v>0</v>
      </c>
      <c r="Q64" s="1820">
        <v>0</v>
      </c>
      <c r="R64" s="1820">
        <v>0</v>
      </c>
      <c r="S64" s="1820">
        <v>68201.418929999971</v>
      </c>
      <c r="T64" s="1820">
        <v>1423.00575</v>
      </c>
      <c r="U64" s="1820">
        <v>0</v>
      </c>
      <c r="V64" s="1820">
        <v>0</v>
      </c>
      <c r="W64" s="1820">
        <v>0</v>
      </c>
      <c r="X64" s="1820">
        <v>0</v>
      </c>
      <c r="Y64" s="1820">
        <v>221795.06700859999</v>
      </c>
    </row>
    <row r="65" spans="1:25" x14ac:dyDescent="0.2">
      <c r="A65" s="906" t="s">
        <v>699</v>
      </c>
      <c r="B65" s="1820">
        <v>0</v>
      </c>
      <c r="C65" s="1820">
        <v>261.02107000000001</v>
      </c>
      <c r="D65" s="1820">
        <v>0</v>
      </c>
      <c r="E65" s="1820">
        <v>0</v>
      </c>
      <c r="F65" s="1820">
        <v>0</v>
      </c>
      <c r="G65" s="1820">
        <v>0</v>
      </c>
      <c r="H65" s="1820">
        <v>0</v>
      </c>
      <c r="I65" s="1820">
        <v>0</v>
      </c>
      <c r="J65" s="1820">
        <v>0</v>
      </c>
      <c r="K65" s="1820">
        <v>134.95679999999999</v>
      </c>
      <c r="L65" s="1820">
        <v>0</v>
      </c>
      <c r="M65" s="1820">
        <v>0</v>
      </c>
      <c r="N65" s="1820">
        <v>0</v>
      </c>
      <c r="O65" s="1820">
        <v>730</v>
      </c>
      <c r="P65" s="1820">
        <v>60</v>
      </c>
      <c r="Q65" s="1820">
        <v>0</v>
      </c>
      <c r="R65" s="1820">
        <v>0</v>
      </c>
      <c r="S65" s="1820">
        <v>0</v>
      </c>
      <c r="T65" s="1820">
        <v>0</v>
      </c>
      <c r="U65" s="1820">
        <v>0</v>
      </c>
      <c r="V65" s="1820">
        <v>0</v>
      </c>
      <c r="W65" s="1820">
        <v>0</v>
      </c>
      <c r="X65" s="1820">
        <v>0</v>
      </c>
      <c r="Y65" s="1820">
        <v>1185.9778699999999</v>
      </c>
    </row>
    <row r="66" spans="1:25" x14ac:dyDescent="0.2">
      <c r="A66" s="906" t="s">
        <v>700</v>
      </c>
      <c r="B66" s="1820">
        <v>0</v>
      </c>
      <c r="C66" s="1820">
        <v>2494.8827800000004</v>
      </c>
      <c r="D66" s="1820">
        <v>0</v>
      </c>
      <c r="E66" s="1820">
        <v>0</v>
      </c>
      <c r="F66" s="1820">
        <v>0</v>
      </c>
      <c r="G66" s="1820">
        <v>0</v>
      </c>
      <c r="H66" s="1820">
        <v>0</v>
      </c>
      <c r="I66" s="1820">
        <v>0</v>
      </c>
      <c r="J66" s="1820">
        <v>0</v>
      </c>
      <c r="K66" s="1820">
        <v>0</v>
      </c>
      <c r="L66" s="1820">
        <v>0</v>
      </c>
      <c r="M66" s="1820">
        <v>0</v>
      </c>
      <c r="N66" s="1820">
        <v>0</v>
      </c>
      <c r="O66" s="1820">
        <v>0</v>
      </c>
      <c r="P66" s="1820">
        <v>0</v>
      </c>
      <c r="Q66" s="1820">
        <v>0</v>
      </c>
      <c r="R66" s="1820">
        <v>0</v>
      </c>
      <c r="S66" s="1820">
        <v>0</v>
      </c>
      <c r="T66" s="1820">
        <v>0</v>
      </c>
      <c r="U66" s="1820">
        <v>0</v>
      </c>
      <c r="V66" s="1820">
        <v>0</v>
      </c>
      <c r="W66" s="1820">
        <v>684.28800000000001</v>
      </c>
      <c r="X66" s="1820">
        <v>0</v>
      </c>
      <c r="Y66" s="1820">
        <v>3179.1707800000004</v>
      </c>
    </row>
    <row r="67" spans="1:25" x14ac:dyDescent="0.2">
      <c r="A67" s="906" t="s">
        <v>701</v>
      </c>
      <c r="B67" s="1820">
        <v>0</v>
      </c>
      <c r="C67" s="1820">
        <v>2227.89878000002</v>
      </c>
      <c r="D67" s="1820">
        <v>786.18732000000011</v>
      </c>
      <c r="E67" s="1820">
        <v>0</v>
      </c>
      <c r="F67" s="1820">
        <v>0</v>
      </c>
      <c r="G67" s="1820">
        <v>0</v>
      </c>
      <c r="H67" s="1820">
        <v>0</v>
      </c>
      <c r="I67" s="1820">
        <v>0</v>
      </c>
      <c r="J67" s="1820">
        <v>0</v>
      </c>
      <c r="K67" s="1820">
        <v>1115.6308415999999</v>
      </c>
      <c r="L67" s="1820">
        <v>0</v>
      </c>
      <c r="M67" s="1820">
        <v>0</v>
      </c>
      <c r="N67" s="1820">
        <v>37844.976664300142</v>
      </c>
      <c r="O67" s="1820">
        <v>0</v>
      </c>
      <c r="P67" s="1820">
        <v>0</v>
      </c>
      <c r="Q67" s="1820">
        <v>0</v>
      </c>
      <c r="R67" s="1820">
        <v>0</v>
      </c>
      <c r="S67" s="1820">
        <v>0</v>
      </c>
      <c r="T67" s="1820">
        <v>0</v>
      </c>
      <c r="U67" s="1820">
        <v>0</v>
      </c>
      <c r="V67" s="1820">
        <v>0</v>
      </c>
      <c r="W67" s="1820">
        <v>8210.9869999999992</v>
      </c>
      <c r="X67" s="1820">
        <v>0</v>
      </c>
      <c r="Y67" s="1820">
        <v>50185.680605900161</v>
      </c>
    </row>
    <row r="68" spans="1:25" s="994" customFormat="1" ht="13.5" x14ac:dyDescent="0.2">
      <c r="A68" s="997" t="s">
        <v>884</v>
      </c>
      <c r="B68" s="1819">
        <v>0</v>
      </c>
      <c r="C68" s="1819">
        <v>34179.860700000048</v>
      </c>
      <c r="D68" s="1819">
        <v>16587.488449999997</v>
      </c>
      <c r="E68" s="1819">
        <v>0</v>
      </c>
      <c r="F68" s="1819">
        <v>125</v>
      </c>
      <c r="G68" s="1819">
        <v>0</v>
      </c>
      <c r="H68" s="1819">
        <v>0</v>
      </c>
      <c r="I68" s="1819">
        <v>0</v>
      </c>
      <c r="J68" s="1819">
        <v>100</v>
      </c>
      <c r="K68" s="1819">
        <v>550741.691702332</v>
      </c>
      <c r="L68" s="1819">
        <v>66698.724240201758</v>
      </c>
      <c r="M68" s="1819">
        <v>0</v>
      </c>
      <c r="N68" s="1819">
        <v>461494.88306000002</v>
      </c>
      <c r="O68" s="1819">
        <v>125070.17199999999</v>
      </c>
      <c r="P68" s="1819">
        <v>253830.43900000001</v>
      </c>
      <c r="Q68" s="1819">
        <v>0</v>
      </c>
      <c r="R68" s="1819">
        <v>8495.6</v>
      </c>
      <c r="S68" s="1819">
        <v>99785.513538613974</v>
      </c>
      <c r="T68" s="1819">
        <v>21528.45310409</v>
      </c>
      <c r="U68" s="1819">
        <v>2865</v>
      </c>
      <c r="V68" s="1819">
        <v>0</v>
      </c>
      <c r="W68" s="1819">
        <v>186316.63164000001</v>
      </c>
      <c r="X68" s="1819">
        <v>85</v>
      </c>
      <c r="Y68" s="1819">
        <v>1827904.4574352379</v>
      </c>
    </row>
    <row r="69" spans="1:25" x14ac:dyDescent="0.2">
      <c r="A69" s="906" t="s">
        <v>669</v>
      </c>
      <c r="B69" s="1820">
        <v>0</v>
      </c>
      <c r="C69" s="1820">
        <v>41.737000000000002</v>
      </c>
      <c r="D69" s="1820">
        <v>10</v>
      </c>
      <c r="E69" s="1820">
        <v>0</v>
      </c>
      <c r="F69" s="1820">
        <v>0</v>
      </c>
      <c r="G69" s="1820">
        <v>0</v>
      </c>
      <c r="H69" s="1820">
        <v>0</v>
      </c>
      <c r="I69" s="1820">
        <v>0</v>
      </c>
      <c r="J69" s="1820">
        <v>0</v>
      </c>
      <c r="K69" s="1820">
        <v>351.64800000000002</v>
      </c>
      <c r="L69" s="1820">
        <v>0</v>
      </c>
      <c r="M69" s="1820">
        <v>0</v>
      </c>
      <c r="N69" s="1820">
        <v>154.6</v>
      </c>
      <c r="O69" s="1820">
        <v>0</v>
      </c>
      <c r="P69" s="1820">
        <v>275</v>
      </c>
      <c r="Q69" s="1820">
        <v>0</v>
      </c>
      <c r="R69" s="1820">
        <v>0</v>
      </c>
      <c r="S69" s="1820">
        <v>75.5</v>
      </c>
      <c r="T69" s="1820">
        <v>0</v>
      </c>
      <c r="U69" s="1820">
        <v>15</v>
      </c>
      <c r="V69" s="1820">
        <v>0</v>
      </c>
      <c r="W69" s="1820">
        <v>452.70855</v>
      </c>
      <c r="X69" s="1820">
        <v>0</v>
      </c>
      <c r="Y69" s="1820">
        <v>1376.19355</v>
      </c>
    </row>
    <row r="70" spans="1:25" x14ac:dyDescent="0.2">
      <c r="A70" s="906" t="s">
        <v>702</v>
      </c>
      <c r="B70" s="1820">
        <v>0</v>
      </c>
      <c r="C70" s="1820">
        <v>0</v>
      </c>
      <c r="D70" s="1820">
        <v>0</v>
      </c>
      <c r="E70" s="1820">
        <v>0</v>
      </c>
      <c r="F70" s="1820">
        <v>0</v>
      </c>
      <c r="G70" s="1820">
        <v>0</v>
      </c>
      <c r="H70" s="1820">
        <v>0</v>
      </c>
      <c r="I70" s="1820">
        <v>0</v>
      </c>
      <c r="J70" s="1820">
        <v>0</v>
      </c>
      <c r="K70" s="1820">
        <v>0</v>
      </c>
      <c r="L70" s="1820">
        <v>0</v>
      </c>
      <c r="M70" s="1820">
        <v>0</v>
      </c>
      <c r="N70" s="1820">
        <v>0</v>
      </c>
      <c r="O70" s="1820">
        <v>0</v>
      </c>
      <c r="P70" s="1820">
        <v>0</v>
      </c>
      <c r="Q70" s="1820">
        <v>0</v>
      </c>
      <c r="R70" s="1820">
        <v>0</v>
      </c>
      <c r="S70" s="1820">
        <v>0</v>
      </c>
      <c r="T70" s="1820">
        <v>0</v>
      </c>
      <c r="U70" s="1820">
        <v>0</v>
      </c>
      <c r="V70" s="1820">
        <v>0</v>
      </c>
      <c r="W70" s="1820">
        <v>1427.15959</v>
      </c>
      <c r="X70" s="1820">
        <v>0</v>
      </c>
      <c r="Y70" s="1820">
        <v>1427.15959</v>
      </c>
    </row>
    <row r="71" spans="1:25" x14ac:dyDescent="0.2">
      <c r="A71" s="906" t="s">
        <v>670</v>
      </c>
      <c r="B71" s="1820">
        <v>0</v>
      </c>
      <c r="C71" s="1820">
        <v>2749.1970000000001</v>
      </c>
      <c r="D71" s="1820">
        <v>6043.4057499999999</v>
      </c>
      <c r="E71" s="1820">
        <v>0</v>
      </c>
      <c r="F71" s="1820">
        <v>0</v>
      </c>
      <c r="G71" s="1820">
        <v>0</v>
      </c>
      <c r="H71" s="1820">
        <v>0</v>
      </c>
      <c r="I71" s="1820">
        <v>0</v>
      </c>
      <c r="J71" s="1820">
        <v>100</v>
      </c>
      <c r="K71" s="1820">
        <v>0</v>
      </c>
      <c r="L71" s="1820">
        <v>0</v>
      </c>
      <c r="M71" s="1820">
        <v>0</v>
      </c>
      <c r="N71" s="1820">
        <v>349166.46500000003</v>
      </c>
      <c r="O71" s="1820">
        <v>124729.772</v>
      </c>
      <c r="P71" s="1820">
        <v>196989.12100000001</v>
      </c>
      <c r="Q71" s="1820">
        <v>0</v>
      </c>
      <c r="R71" s="1820">
        <v>1338.1</v>
      </c>
      <c r="S71" s="1820">
        <v>76288.38572000002</v>
      </c>
      <c r="T71" s="1820">
        <v>18557.462304090001</v>
      </c>
      <c r="U71" s="1820">
        <v>0</v>
      </c>
      <c r="V71" s="1820">
        <v>0</v>
      </c>
      <c r="W71" s="1820">
        <v>258.20150000000001</v>
      </c>
      <c r="X71" s="1820">
        <v>0</v>
      </c>
      <c r="Y71" s="1820">
        <v>776220.11027409008</v>
      </c>
    </row>
    <row r="72" spans="1:25" x14ac:dyDescent="0.2">
      <c r="A72" s="906" t="s">
        <v>671</v>
      </c>
      <c r="B72" s="1820">
        <v>0</v>
      </c>
      <c r="C72" s="1820">
        <v>26666.145140000001</v>
      </c>
      <c r="D72" s="1820">
        <v>7300.8675999999996</v>
      </c>
      <c r="E72" s="1820">
        <v>0</v>
      </c>
      <c r="F72" s="1820">
        <v>0</v>
      </c>
      <c r="G72" s="1820">
        <v>0</v>
      </c>
      <c r="H72" s="1820">
        <v>0</v>
      </c>
      <c r="I72" s="1820">
        <v>0</v>
      </c>
      <c r="J72" s="1820">
        <v>0</v>
      </c>
      <c r="K72" s="1820">
        <v>2138.8304726500005</v>
      </c>
      <c r="L72" s="1820">
        <v>0</v>
      </c>
      <c r="M72" s="1820">
        <v>0</v>
      </c>
      <c r="N72" s="1820">
        <v>0</v>
      </c>
      <c r="O72" s="1820">
        <v>108</v>
      </c>
      <c r="P72" s="1820">
        <v>0</v>
      </c>
      <c r="Q72" s="1820">
        <v>0</v>
      </c>
      <c r="R72" s="1820">
        <v>0</v>
      </c>
      <c r="S72" s="1820">
        <v>0</v>
      </c>
      <c r="T72" s="1820">
        <v>0</v>
      </c>
      <c r="U72" s="1820">
        <v>0</v>
      </c>
      <c r="V72" s="1820">
        <v>0</v>
      </c>
      <c r="W72" s="1820">
        <v>7748.1120000000001</v>
      </c>
      <c r="X72" s="1820">
        <v>0</v>
      </c>
      <c r="Y72" s="1820">
        <v>43961.955212649998</v>
      </c>
    </row>
    <row r="73" spans="1:25" x14ac:dyDescent="0.2">
      <c r="A73" s="906" t="s">
        <v>672</v>
      </c>
      <c r="B73" s="1820">
        <v>0</v>
      </c>
      <c r="C73" s="1820">
        <v>0</v>
      </c>
      <c r="D73" s="1820">
        <v>3039.2959999999998</v>
      </c>
      <c r="E73" s="1820">
        <v>0</v>
      </c>
      <c r="F73" s="1820">
        <v>125</v>
      </c>
      <c r="G73" s="1820">
        <v>0</v>
      </c>
      <c r="H73" s="1820">
        <v>0</v>
      </c>
      <c r="I73" s="1820">
        <v>0</v>
      </c>
      <c r="J73" s="1820">
        <v>0</v>
      </c>
      <c r="K73" s="1820">
        <v>547238.20544563199</v>
      </c>
      <c r="L73" s="1820">
        <v>66698.724240201758</v>
      </c>
      <c r="M73" s="1820">
        <v>0</v>
      </c>
      <c r="N73" s="1820">
        <v>112173.81805999999</v>
      </c>
      <c r="O73" s="1820">
        <v>232.4</v>
      </c>
      <c r="P73" s="1820">
        <v>56566.317999999999</v>
      </c>
      <c r="Q73" s="1820">
        <v>0</v>
      </c>
      <c r="R73" s="1820">
        <v>7157.5</v>
      </c>
      <c r="S73" s="1820">
        <v>19912.76079</v>
      </c>
      <c r="T73" s="1820">
        <v>2948.9070000000002</v>
      </c>
      <c r="U73" s="1820">
        <v>2850</v>
      </c>
      <c r="V73" s="1820">
        <v>0</v>
      </c>
      <c r="W73" s="1820">
        <v>175852.09700000001</v>
      </c>
      <c r="X73" s="1820">
        <v>85</v>
      </c>
      <c r="Y73" s="1820">
        <v>994880.02653583372</v>
      </c>
    </row>
    <row r="74" spans="1:25" x14ac:dyDescent="0.2">
      <c r="A74" s="906" t="s">
        <v>703</v>
      </c>
      <c r="B74" s="1820">
        <v>0</v>
      </c>
      <c r="C74" s="1820">
        <v>266.98399999999998</v>
      </c>
      <c r="D74" s="1820">
        <v>165.6927</v>
      </c>
      <c r="E74" s="1820">
        <v>0</v>
      </c>
      <c r="F74" s="1820">
        <v>0</v>
      </c>
      <c r="G74" s="1820">
        <v>0</v>
      </c>
      <c r="H74" s="1820">
        <v>0</v>
      </c>
      <c r="I74" s="1820">
        <v>0</v>
      </c>
      <c r="J74" s="1820">
        <v>0</v>
      </c>
      <c r="K74" s="1820">
        <v>1013.0077840499999</v>
      </c>
      <c r="L74" s="1820">
        <v>0</v>
      </c>
      <c r="M74" s="1820">
        <v>0</v>
      </c>
      <c r="N74" s="1820">
        <v>0</v>
      </c>
      <c r="O74" s="1820">
        <v>0</v>
      </c>
      <c r="P74" s="1820">
        <v>0</v>
      </c>
      <c r="Q74" s="1820">
        <v>0</v>
      </c>
      <c r="R74" s="1820">
        <v>0</v>
      </c>
      <c r="S74" s="1820">
        <v>0</v>
      </c>
      <c r="T74" s="1820">
        <v>19.056199999999997</v>
      </c>
      <c r="U74" s="1820">
        <v>0</v>
      </c>
      <c r="V74" s="1820">
        <v>0</v>
      </c>
      <c r="W74" s="1820">
        <v>420.06599999999997</v>
      </c>
      <c r="X74" s="1820">
        <v>0</v>
      </c>
      <c r="Y74" s="1820">
        <v>1884.8066840499998</v>
      </c>
    </row>
    <row r="75" spans="1:25" x14ac:dyDescent="0.2">
      <c r="A75" s="906" t="s">
        <v>704</v>
      </c>
      <c r="B75" s="1820">
        <v>0</v>
      </c>
      <c r="C75" s="1820">
        <v>4455.7975600000473</v>
      </c>
      <c r="D75" s="1820">
        <v>28.226400000000002</v>
      </c>
      <c r="E75" s="1820">
        <v>0</v>
      </c>
      <c r="F75" s="1820">
        <v>0</v>
      </c>
      <c r="G75" s="1820">
        <v>0</v>
      </c>
      <c r="H75" s="1820">
        <v>0</v>
      </c>
      <c r="I75" s="1820">
        <v>0</v>
      </c>
      <c r="J75" s="1820">
        <v>0</v>
      </c>
      <c r="K75" s="1820">
        <v>0</v>
      </c>
      <c r="L75" s="1820">
        <v>0</v>
      </c>
      <c r="M75" s="1820">
        <v>0</v>
      </c>
      <c r="N75" s="1820">
        <v>0</v>
      </c>
      <c r="O75" s="1820">
        <v>0</v>
      </c>
      <c r="P75" s="1820">
        <v>0</v>
      </c>
      <c r="Q75" s="1820">
        <v>0</v>
      </c>
      <c r="R75" s="1820">
        <v>0</v>
      </c>
      <c r="S75" s="1820">
        <v>3508.867028613955</v>
      </c>
      <c r="T75" s="1820">
        <v>3.0276000000000001</v>
      </c>
      <c r="U75" s="1820">
        <v>0</v>
      </c>
      <c r="V75" s="1820">
        <v>0</v>
      </c>
      <c r="W75" s="1820">
        <v>158.28700000000001</v>
      </c>
      <c r="X75" s="1820">
        <v>0</v>
      </c>
      <c r="Y75" s="1820">
        <v>8154.2055886140024</v>
      </c>
    </row>
    <row r="76" spans="1:25" s="994" customFormat="1" ht="13.5" x14ac:dyDescent="0.2">
      <c r="A76" s="1208" t="s">
        <v>3893</v>
      </c>
      <c r="B76" s="1819">
        <v>0</v>
      </c>
      <c r="C76" s="1819">
        <v>126375.26516999998</v>
      </c>
      <c r="D76" s="1819">
        <v>35953.743241499993</v>
      </c>
      <c r="E76" s="1819">
        <v>0</v>
      </c>
      <c r="F76" s="1819">
        <v>1087.5</v>
      </c>
      <c r="G76" s="1819">
        <v>0</v>
      </c>
      <c r="H76" s="1819">
        <v>0</v>
      </c>
      <c r="I76" s="1819">
        <v>0</v>
      </c>
      <c r="J76" s="1819">
        <v>38.015999999999998</v>
      </c>
      <c r="K76" s="1819">
        <v>416948.68499761296</v>
      </c>
      <c r="L76" s="1819">
        <v>104303.68584000002</v>
      </c>
      <c r="M76" s="1819">
        <v>0</v>
      </c>
      <c r="N76" s="1819">
        <v>730250.39208630042</v>
      </c>
      <c r="O76" s="1819">
        <v>359530.27899999998</v>
      </c>
      <c r="P76" s="1819">
        <v>319107.57</v>
      </c>
      <c r="Q76" s="1819">
        <v>0</v>
      </c>
      <c r="R76" s="1819">
        <v>76499.854999999996</v>
      </c>
      <c r="S76" s="1819">
        <v>64338.557999999997</v>
      </c>
      <c r="T76" s="1819">
        <v>24251.9545464</v>
      </c>
      <c r="U76" s="1819">
        <v>22440</v>
      </c>
      <c r="V76" s="1819">
        <v>0</v>
      </c>
      <c r="W76" s="1819">
        <v>1918373.2736213445</v>
      </c>
      <c r="X76" s="1819">
        <v>10397.5</v>
      </c>
      <c r="Y76" s="1819">
        <v>4209896.2775031589</v>
      </c>
    </row>
    <row r="77" spans="1:25" s="991" customFormat="1" x14ac:dyDescent="0.2">
      <c r="A77" s="1401" t="s">
        <v>110</v>
      </c>
      <c r="B77" s="1821"/>
      <c r="C77" s="1821"/>
      <c r="D77" s="1821"/>
      <c r="E77" s="1821"/>
      <c r="F77" s="1821"/>
      <c r="G77" s="1821"/>
      <c r="H77" s="1821"/>
      <c r="I77" s="1821"/>
      <c r="J77" s="1821"/>
      <c r="K77" s="1821"/>
      <c r="L77" s="1821"/>
      <c r="M77" s="1821"/>
      <c r="N77" s="1821"/>
      <c r="O77" s="1821"/>
      <c r="P77" s="1821"/>
      <c r="Q77" s="1821"/>
      <c r="R77" s="1821"/>
      <c r="S77" s="1821"/>
      <c r="T77" s="1821"/>
      <c r="U77" s="1821"/>
      <c r="V77" s="1821"/>
      <c r="W77" s="1821"/>
      <c r="X77" s="1821"/>
      <c r="Y77" s="1821"/>
    </row>
    <row r="78" spans="1:25" s="991" customFormat="1" x14ac:dyDescent="0.2">
      <c r="A78" s="1208" t="s">
        <v>2191</v>
      </c>
      <c r="B78" s="1819">
        <v>0</v>
      </c>
      <c r="C78" s="1819">
        <v>0</v>
      </c>
      <c r="D78" s="1819">
        <v>803.66441020000002</v>
      </c>
      <c r="E78" s="1819">
        <v>0</v>
      </c>
      <c r="F78" s="1819">
        <v>0</v>
      </c>
      <c r="G78" s="1819">
        <v>9</v>
      </c>
      <c r="H78" s="1819">
        <v>0</v>
      </c>
      <c r="I78" s="1819">
        <v>0</v>
      </c>
      <c r="J78" s="1819">
        <v>24.861875000000001</v>
      </c>
      <c r="K78" s="1819">
        <v>0</v>
      </c>
      <c r="L78" s="1819">
        <v>0</v>
      </c>
      <c r="M78" s="1819">
        <v>0</v>
      </c>
      <c r="N78" s="1819">
        <v>971.18299999999999</v>
      </c>
      <c r="O78" s="1819">
        <v>6733.0356000000138</v>
      </c>
      <c r="P78" s="1819">
        <v>0</v>
      </c>
      <c r="Q78" s="1819">
        <v>0</v>
      </c>
      <c r="R78" s="1819">
        <v>0</v>
      </c>
      <c r="S78" s="1819">
        <v>0</v>
      </c>
      <c r="T78" s="1819">
        <v>0</v>
      </c>
      <c r="U78" s="1819">
        <v>0</v>
      </c>
      <c r="V78" s="1819">
        <v>0</v>
      </c>
      <c r="W78" s="1819">
        <v>0</v>
      </c>
      <c r="X78" s="1819">
        <v>0</v>
      </c>
      <c r="Y78" s="1819">
        <v>8541.7448852000143</v>
      </c>
    </row>
    <row r="79" spans="1:25" s="991" customFormat="1" x14ac:dyDescent="0.2">
      <c r="A79" s="992" t="s">
        <v>885</v>
      </c>
      <c r="B79" s="1819">
        <v>0</v>
      </c>
      <c r="C79" s="1819">
        <v>0</v>
      </c>
      <c r="D79" s="1819">
        <v>240.95054640000001</v>
      </c>
      <c r="E79" s="1819">
        <v>0</v>
      </c>
      <c r="F79" s="1819">
        <v>0</v>
      </c>
      <c r="G79" s="1819">
        <v>0.57599999999999996</v>
      </c>
      <c r="H79" s="1819">
        <v>0</v>
      </c>
      <c r="I79" s="1819">
        <v>0</v>
      </c>
      <c r="J79" s="1819">
        <v>1.078125</v>
      </c>
      <c r="K79" s="1819">
        <v>0</v>
      </c>
      <c r="L79" s="1819">
        <v>0</v>
      </c>
      <c r="M79" s="1819">
        <v>0</v>
      </c>
      <c r="N79" s="1819">
        <v>2780.8910000000001</v>
      </c>
      <c r="O79" s="1819">
        <v>11.420819999999999</v>
      </c>
      <c r="P79" s="1819">
        <v>0</v>
      </c>
      <c r="Q79" s="1819">
        <v>0</v>
      </c>
      <c r="R79" s="1819">
        <v>0</v>
      </c>
      <c r="S79" s="1819">
        <v>0</v>
      </c>
      <c r="T79" s="1819">
        <v>0</v>
      </c>
      <c r="U79" s="1819">
        <v>169.2</v>
      </c>
      <c r="V79" s="1819">
        <v>0</v>
      </c>
      <c r="W79" s="1819">
        <v>0</v>
      </c>
      <c r="X79" s="1819">
        <v>0</v>
      </c>
      <c r="Y79" s="1819">
        <v>3204.1164913999996</v>
      </c>
    </row>
    <row r="80" spans="1:25" x14ac:dyDescent="0.2">
      <c r="A80" s="906" t="s">
        <v>667</v>
      </c>
      <c r="B80" s="1820">
        <v>0</v>
      </c>
      <c r="C80" s="1820">
        <v>0</v>
      </c>
      <c r="D80" s="1820">
        <v>219.25</v>
      </c>
      <c r="E80" s="1820">
        <v>0</v>
      </c>
      <c r="F80" s="1820">
        <v>0</v>
      </c>
      <c r="G80" s="1820">
        <v>0</v>
      </c>
      <c r="H80" s="1820">
        <v>0</v>
      </c>
      <c r="I80" s="1820">
        <v>0</v>
      </c>
      <c r="J80" s="1820">
        <v>0</v>
      </c>
      <c r="K80" s="1820">
        <v>0</v>
      </c>
      <c r="L80" s="1820">
        <v>0</v>
      </c>
      <c r="M80" s="1820">
        <v>0</v>
      </c>
      <c r="N80" s="1820">
        <v>2780.8910000000001</v>
      </c>
      <c r="O80" s="1820">
        <v>0</v>
      </c>
      <c r="P80" s="1820">
        <v>0</v>
      </c>
      <c r="Q80" s="1820">
        <v>0</v>
      </c>
      <c r="R80" s="1820">
        <v>0</v>
      </c>
      <c r="S80" s="1820">
        <v>0</v>
      </c>
      <c r="T80" s="1820">
        <v>0</v>
      </c>
      <c r="U80" s="1820">
        <v>169.2</v>
      </c>
      <c r="V80" s="1820">
        <v>0</v>
      </c>
      <c r="W80" s="1820">
        <v>0</v>
      </c>
      <c r="X80" s="1820">
        <v>0</v>
      </c>
      <c r="Y80" s="1820">
        <v>3169.3409999999999</v>
      </c>
    </row>
    <row r="81" spans="1:25" x14ac:dyDescent="0.2">
      <c r="A81" s="906" t="s">
        <v>668</v>
      </c>
      <c r="B81" s="1820">
        <v>0</v>
      </c>
      <c r="C81" s="1820">
        <v>0</v>
      </c>
      <c r="D81" s="1820">
        <v>8.33</v>
      </c>
      <c r="E81" s="1820">
        <v>0</v>
      </c>
      <c r="F81" s="1820">
        <v>0</v>
      </c>
      <c r="G81" s="1820">
        <v>0</v>
      </c>
      <c r="H81" s="1820">
        <v>0</v>
      </c>
      <c r="I81" s="1820">
        <v>0</v>
      </c>
      <c r="J81" s="1820">
        <v>0</v>
      </c>
      <c r="K81" s="1820">
        <v>0</v>
      </c>
      <c r="L81" s="1820">
        <v>0</v>
      </c>
      <c r="M81" s="1820">
        <v>0</v>
      </c>
      <c r="N81" s="1820">
        <v>0</v>
      </c>
      <c r="O81" s="1820">
        <v>11.420819999999999</v>
      </c>
      <c r="P81" s="1820">
        <v>0</v>
      </c>
      <c r="Q81" s="1820">
        <v>0</v>
      </c>
      <c r="R81" s="1820">
        <v>0</v>
      </c>
      <c r="S81" s="1820">
        <v>0</v>
      </c>
      <c r="T81" s="1820">
        <v>0</v>
      </c>
      <c r="U81" s="1820">
        <v>0</v>
      </c>
      <c r="V81" s="1820">
        <v>0</v>
      </c>
      <c r="W81" s="1820">
        <v>0</v>
      </c>
      <c r="X81" s="1820">
        <v>0</v>
      </c>
      <c r="Y81" s="1820">
        <v>19.750819999999997</v>
      </c>
    </row>
    <row r="82" spans="1:25" x14ac:dyDescent="0.2">
      <c r="A82" s="906" t="s">
        <v>699</v>
      </c>
      <c r="B82" s="1820">
        <v>0</v>
      </c>
      <c r="C82" s="1820">
        <v>0</v>
      </c>
      <c r="D82" s="1820">
        <v>0</v>
      </c>
      <c r="E82" s="1820">
        <v>0</v>
      </c>
      <c r="F82" s="1820">
        <v>0</v>
      </c>
      <c r="G82" s="1820">
        <v>0</v>
      </c>
      <c r="H82" s="1820">
        <v>0</v>
      </c>
      <c r="I82" s="1820">
        <v>0</v>
      </c>
      <c r="J82" s="1820">
        <v>0</v>
      </c>
      <c r="K82" s="1820">
        <v>0</v>
      </c>
      <c r="L82" s="1820">
        <v>0</v>
      </c>
      <c r="M82" s="1820">
        <v>0</v>
      </c>
      <c r="N82" s="1820">
        <v>0</v>
      </c>
      <c r="O82" s="1820">
        <v>0</v>
      </c>
      <c r="P82" s="1820">
        <v>0</v>
      </c>
      <c r="Q82" s="1820">
        <v>0</v>
      </c>
      <c r="R82" s="1820">
        <v>0</v>
      </c>
      <c r="S82" s="1820">
        <v>0</v>
      </c>
      <c r="T82" s="1820">
        <v>0</v>
      </c>
      <c r="U82" s="1820">
        <v>0</v>
      </c>
      <c r="V82" s="1820">
        <v>0</v>
      </c>
      <c r="W82" s="1820">
        <v>0</v>
      </c>
      <c r="X82" s="1820">
        <v>0</v>
      </c>
      <c r="Y82" s="1820">
        <v>0</v>
      </c>
    </row>
    <row r="83" spans="1:25" x14ac:dyDescent="0.2">
      <c r="A83" s="906" t="s">
        <v>700</v>
      </c>
      <c r="B83" s="1820">
        <v>0</v>
      </c>
      <c r="C83" s="1820">
        <v>0</v>
      </c>
      <c r="D83" s="1820">
        <v>0</v>
      </c>
      <c r="E83" s="1820">
        <v>0</v>
      </c>
      <c r="F83" s="1820">
        <v>0</v>
      </c>
      <c r="G83" s="1820">
        <v>0</v>
      </c>
      <c r="H83" s="1820">
        <v>0</v>
      </c>
      <c r="I83" s="1820">
        <v>0</v>
      </c>
      <c r="J83" s="1820">
        <v>0</v>
      </c>
      <c r="K83" s="1820">
        <v>0</v>
      </c>
      <c r="L83" s="1820">
        <v>0</v>
      </c>
      <c r="M83" s="1820">
        <v>0</v>
      </c>
      <c r="N83" s="1820">
        <v>0</v>
      </c>
      <c r="O83" s="1820">
        <v>0</v>
      </c>
      <c r="P83" s="1820">
        <v>0</v>
      </c>
      <c r="Q83" s="1820">
        <v>0</v>
      </c>
      <c r="R83" s="1820">
        <v>0</v>
      </c>
      <c r="S83" s="1820">
        <v>0</v>
      </c>
      <c r="T83" s="1820">
        <v>0</v>
      </c>
      <c r="U83" s="1820">
        <v>0</v>
      </c>
      <c r="V83" s="1820">
        <v>0</v>
      </c>
      <c r="W83" s="1820">
        <v>0</v>
      </c>
      <c r="X83" s="1820">
        <v>0</v>
      </c>
      <c r="Y83" s="1820">
        <v>0</v>
      </c>
    </row>
    <row r="84" spans="1:25" x14ac:dyDescent="0.2">
      <c r="A84" s="906" t="s">
        <v>701</v>
      </c>
      <c r="B84" s="1820">
        <v>0</v>
      </c>
      <c r="C84" s="1820">
        <v>0</v>
      </c>
      <c r="D84" s="1820">
        <v>13.370546400000007</v>
      </c>
      <c r="E84" s="1820">
        <v>0</v>
      </c>
      <c r="F84" s="1820">
        <v>0</v>
      </c>
      <c r="G84" s="1820">
        <v>0.57599999999999996</v>
      </c>
      <c r="H84" s="1820">
        <v>0</v>
      </c>
      <c r="I84" s="1820">
        <v>0</v>
      </c>
      <c r="J84" s="1820">
        <v>1.078125</v>
      </c>
      <c r="K84" s="1820">
        <v>0</v>
      </c>
      <c r="L84" s="1820">
        <v>0</v>
      </c>
      <c r="M84" s="1820">
        <v>0</v>
      </c>
      <c r="N84" s="1820">
        <v>0</v>
      </c>
      <c r="O84" s="1820">
        <v>0</v>
      </c>
      <c r="P84" s="1820">
        <v>0</v>
      </c>
      <c r="Q84" s="1820">
        <v>0</v>
      </c>
      <c r="R84" s="1820">
        <v>0</v>
      </c>
      <c r="S84" s="1820">
        <v>0</v>
      </c>
      <c r="T84" s="1820">
        <v>0</v>
      </c>
      <c r="U84" s="1820">
        <v>0</v>
      </c>
      <c r="V84" s="1820">
        <v>0</v>
      </c>
      <c r="W84" s="1820">
        <v>0</v>
      </c>
      <c r="X84" s="1820">
        <v>0</v>
      </c>
      <c r="Y84" s="1820">
        <v>15.024671400000008</v>
      </c>
    </row>
    <row r="85" spans="1:25" s="994" customFormat="1" ht="13.5" x14ac:dyDescent="0.2">
      <c r="A85" s="997" t="s">
        <v>884</v>
      </c>
      <c r="B85" s="1819">
        <v>0</v>
      </c>
      <c r="C85" s="1819">
        <v>0</v>
      </c>
      <c r="D85" s="1819">
        <v>626.75</v>
      </c>
      <c r="E85" s="1819">
        <v>0</v>
      </c>
      <c r="F85" s="1819">
        <v>0</v>
      </c>
      <c r="G85" s="1819">
        <v>2.7</v>
      </c>
      <c r="H85" s="1819">
        <v>0</v>
      </c>
      <c r="I85" s="1819">
        <v>0</v>
      </c>
      <c r="J85" s="1819">
        <v>20</v>
      </c>
      <c r="K85" s="1819">
        <v>0</v>
      </c>
      <c r="L85" s="1819">
        <v>0</v>
      </c>
      <c r="M85" s="1819">
        <v>0</v>
      </c>
      <c r="N85" s="1819">
        <v>1374.0039999999999</v>
      </c>
      <c r="O85" s="1819">
        <v>5044.70802000001</v>
      </c>
      <c r="P85" s="1819">
        <v>0</v>
      </c>
      <c r="Q85" s="1819">
        <v>0</v>
      </c>
      <c r="R85" s="1819">
        <v>0</v>
      </c>
      <c r="S85" s="1819">
        <v>0</v>
      </c>
      <c r="T85" s="1819">
        <v>0</v>
      </c>
      <c r="U85" s="1819">
        <v>21.6</v>
      </c>
      <c r="V85" s="1819">
        <v>0</v>
      </c>
      <c r="W85" s="1819">
        <v>0</v>
      </c>
      <c r="X85" s="1819">
        <v>0</v>
      </c>
      <c r="Y85" s="1819">
        <v>7089.7620200000101</v>
      </c>
    </row>
    <row r="86" spans="1:25" x14ac:dyDescent="0.2">
      <c r="A86" s="906" t="s">
        <v>669</v>
      </c>
      <c r="B86" s="1820">
        <v>0</v>
      </c>
      <c r="C86" s="1820">
        <v>0</v>
      </c>
      <c r="D86" s="1820">
        <v>0.5</v>
      </c>
      <c r="E86" s="1820">
        <v>0</v>
      </c>
      <c r="F86" s="1820">
        <v>0</v>
      </c>
      <c r="G86" s="1820">
        <v>0</v>
      </c>
      <c r="H86" s="1820">
        <v>0</v>
      </c>
      <c r="I86" s="1820">
        <v>0</v>
      </c>
      <c r="J86" s="1820">
        <v>0</v>
      </c>
      <c r="K86" s="1820">
        <v>0</v>
      </c>
      <c r="L86" s="1820">
        <v>0</v>
      </c>
      <c r="M86" s="1820">
        <v>0</v>
      </c>
      <c r="N86" s="1820">
        <v>0</v>
      </c>
      <c r="O86" s="1820">
        <v>0</v>
      </c>
      <c r="P86" s="1820">
        <v>0</v>
      </c>
      <c r="Q86" s="1820">
        <v>0</v>
      </c>
      <c r="R86" s="1820">
        <v>0</v>
      </c>
      <c r="S86" s="1820">
        <v>0</v>
      </c>
      <c r="T86" s="1820">
        <v>0</v>
      </c>
      <c r="U86" s="1820">
        <v>0</v>
      </c>
      <c r="V86" s="1820">
        <v>0</v>
      </c>
      <c r="W86" s="1820">
        <v>0</v>
      </c>
      <c r="X86" s="1820">
        <v>0</v>
      </c>
      <c r="Y86" s="1820">
        <v>0.5</v>
      </c>
    </row>
    <row r="87" spans="1:25" x14ac:dyDescent="0.2">
      <c r="A87" s="906" t="s">
        <v>702</v>
      </c>
      <c r="B87" s="1820">
        <v>0</v>
      </c>
      <c r="C87" s="1820">
        <v>0</v>
      </c>
      <c r="D87" s="1820">
        <v>0</v>
      </c>
      <c r="E87" s="1820">
        <v>0</v>
      </c>
      <c r="F87" s="1820">
        <v>0</v>
      </c>
      <c r="G87" s="1820">
        <v>0</v>
      </c>
      <c r="H87" s="1820">
        <v>0</v>
      </c>
      <c r="I87" s="1820">
        <v>0</v>
      </c>
      <c r="J87" s="1820">
        <v>0</v>
      </c>
      <c r="K87" s="1820">
        <v>0</v>
      </c>
      <c r="L87" s="1820">
        <v>0</v>
      </c>
      <c r="M87" s="1820">
        <v>0</v>
      </c>
      <c r="N87" s="1820">
        <v>0</v>
      </c>
      <c r="O87" s="1820">
        <v>0</v>
      </c>
      <c r="P87" s="1820">
        <v>0</v>
      </c>
      <c r="Q87" s="1820">
        <v>0</v>
      </c>
      <c r="R87" s="1820">
        <v>0</v>
      </c>
      <c r="S87" s="1820">
        <v>0</v>
      </c>
      <c r="T87" s="1820">
        <v>0</v>
      </c>
      <c r="U87" s="1820">
        <v>0</v>
      </c>
      <c r="V87" s="1820">
        <v>0</v>
      </c>
      <c r="W87" s="1820">
        <v>0</v>
      </c>
      <c r="X87" s="1820">
        <v>0</v>
      </c>
      <c r="Y87" s="1820">
        <v>0</v>
      </c>
    </row>
    <row r="88" spans="1:25" x14ac:dyDescent="0.2">
      <c r="A88" s="906" t="s">
        <v>670</v>
      </c>
      <c r="B88" s="1820">
        <v>0</v>
      </c>
      <c r="C88" s="1820">
        <v>0</v>
      </c>
      <c r="D88" s="1820">
        <v>270.25</v>
      </c>
      <c r="E88" s="1820">
        <v>0</v>
      </c>
      <c r="F88" s="1820">
        <v>0</v>
      </c>
      <c r="G88" s="1820">
        <v>0</v>
      </c>
      <c r="H88" s="1820">
        <v>0</v>
      </c>
      <c r="I88" s="1820">
        <v>0</v>
      </c>
      <c r="J88" s="1820">
        <v>20</v>
      </c>
      <c r="K88" s="1820">
        <v>0</v>
      </c>
      <c r="L88" s="1820">
        <v>0</v>
      </c>
      <c r="M88" s="1820">
        <v>0</v>
      </c>
      <c r="N88" s="1820">
        <v>971.18299999999999</v>
      </c>
      <c r="O88" s="1820">
        <v>5044.70802000001</v>
      </c>
      <c r="P88" s="1820">
        <v>0</v>
      </c>
      <c r="Q88" s="1820">
        <v>0</v>
      </c>
      <c r="R88" s="1820">
        <v>0</v>
      </c>
      <c r="S88" s="1820">
        <v>0</v>
      </c>
      <c r="T88" s="1820">
        <v>0</v>
      </c>
      <c r="U88" s="1820">
        <v>0</v>
      </c>
      <c r="V88" s="1820">
        <v>0</v>
      </c>
      <c r="W88" s="1820">
        <v>0</v>
      </c>
      <c r="X88" s="1820">
        <v>0</v>
      </c>
      <c r="Y88" s="1820">
        <v>6306.14102000001</v>
      </c>
    </row>
    <row r="89" spans="1:25" x14ac:dyDescent="0.2">
      <c r="A89" s="906" t="s">
        <v>671</v>
      </c>
      <c r="B89" s="1820">
        <v>0</v>
      </c>
      <c r="C89" s="1820">
        <v>0</v>
      </c>
      <c r="D89" s="1820">
        <v>294</v>
      </c>
      <c r="E89" s="1820">
        <v>0</v>
      </c>
      <c r="F89" s="1820">
        <v>0</v>
      </c>
      <c r="G89" s="1820">
        <v>0</v>
      </c>
      <c r="H89" s="1820">
        <v>0</v>
      </c>
      <c r="I89" s="1820">
        <v>0</v>
      </c>
      <c r="J89" s="1820">
        <v>0</v>
      </c>
      <c r="K89" s="1820">
        <v>0</v>
      </c>
      <c r="L89" s="1820">
        <v>0</v>
      </c>
      <c r="M89" s="1820">
        <v>0</v>
      </c>
      <c r="N89" s="1820">
        <v>0</v>
      </c>
      <c r="O89" s="1820">
        <v>0</v>
      </c>
      <c r="P89" s="1820">
        <v>0</v>
      </c>
      <c r="Q89" s="1820">
        <v>0</v>
      </c>
      <c r="R89" s="1820">
        <v>0</v>
      </c>
      <c r="S89" s="1820">
        <v>0</v>
      </c>
      <c r="T89" s="1820">
        <v>0</v>
      </c>
      <c r="U89" s="1820">
        <v>0</v>
      </c>
      <c r="V89" s="1820">
        <v>0</v>
      </c>
      <c r="W89" s="1820">
        <v>0</v>
      </c>
      <c r="X89" s="1820">
        <v>0</v>
      </c>
      <c r="Y89" s="1820">
        <v>294</v>
      </c>
    </row>
    <row r="90" spans="1:25" x14ac:dyDescent="0.2">
      <c r="A90" s="906" t="s">
        <v>672</v>
      </c>
      <c r="B90" s="1820">
        <v>0</v>
      </c>
      <c r="C90" s="1820">
        <v>0</v>
      </c>
      <c r="D90" s="1820">
        <v>62</v>
      </c>
      <c r="E90" s="1820">
        <v>0</v>
      </c>
      <c r="F90" s="1820">
        <v>0</v>
      </c>
      <c r="G90" s="1820">
        <v>2.7</v>
      </c>
      <c r="H90" s="1820">
        <v>0</v>
      </c>
      <c r="I90" s="1820">
        <v>0</v>
      </c>
      <c r="J90" s="1820">
        <v>0</v>
      </c>
      <c r="K90" s="1820">
        <v>0</v>
      </c>
      <c r="L90" s="1820">
        <v>0</v>
      </c>
      <c r="M90" s="1820">
        <v>0</v>
      </c>
      <c r="N90" s="1820">
        <v>402.82100000000003</v>
      </c>
      <c r="O90" s="1820">
        <v>0</v>
      </c>
      <c r="P90" s="1820">
        <v>0</v>
      </c>
      <c r="Q90" s="1820">
        <v>0</v>
      </c>
      <c r="R90" s="1820">
        <v>0</v>
      </c>
      <c r="S90" s="1820">
        <v>0</v>
      </c>
      <c r="T90" s="1820">
        <v>0</v>
      </c>
      <c r="U90" s="1820">
        <v>21.6</v>
      </c>
      <c r="V90" s="1820">
        <v>0</v>
      </c>
      <c r="W90" s="1820">
        <v>0</v>
      </c>
      <c r="X90" s="1820">
        <v>0</v>
      </c>
      <c r="Y90" s="1820">
        <v>489.12100000000004</v>
      </c>
    </row>
    <row r="91" spans="1:25" x14ac:dyDescent="0.2">
      <c r="A91" s="906" t="s">
        <v>703</v>
      </c>
      <c r="B91" s="1820">
        <v>0</v>
      </c>
      <c r="C91" s="1820">
        <v>0</v>
      </c>
      <c r="D91" s="1820">
        <v>0</v>
      </c>
      <c r="E91" s="1820">
        <v>0</v>
      </c>
      <c r="F91" s="1820">
        <v>0</v>
      </c>
      <c r="G91" s="1820">
        <v>0</v>
      </c>
      <c r="H91" s="1820">
        <v>0</v>
      </c>
      <c r="I91" s="1820">
        <v>0</v>
      </c>
      <c r="J91" s="1820">
        <v>0</v>
      </c>
      <c r="K91" s="1820">
        <v>0</v>
      </c>
      <c r="L91" s="1820">
        <v>0</v>
      </c>
      <c r="M91" s="1820">
        <v>0</v>
      </c>
      <c r="N91" s="1820">
        <v>0</v>
      </c>
      <c r="O91" s="1820">
        <v>0</v>
      </c>
      <c r="P91" s="1820">
        <v>0</v>
      </c>
      <c r="Q91" s="1820">
        <v>0</v>
      </c>
      <c r="R91" s="1820">
        <v>0</v>
      </c>
      <c r="S91" s="1820">
        <v>0</v>
      </c>
      <c r="T91" s="1820">
        <v>0</v>
      </c>
      <c r="U91" s="1820">
        <v>0</v>
      </c>
      <c r="V91" s="1820">
        <v>0</v>
      </c>
      <c r="W91" s="1820">
        <v>0</v>
      </c>
      <c r="X91" s="1820">
        <v>0</v>
      </c>
      <c r="Y91" s="1820">
        <v>0</v>
      </c>
    </row>
    <row r="92" spans="1:25" x14ac:dyDescent="0.2">
      <c r="A92" s="906" t="s">
        <v>704</v>
      </c>
      <c r="B92" s="1820">
        <v>0</v>
      </c>
      <c r="C92" s="1820">
        <v>0</v>
      </c>
      <c r="D92" s="1820">
        <v>0</v>
      </c>
      <c r="E92" s="1820">
        <v>0</v>
      </c>
      <c r="F92" s="1820">
        <v>0</v>
      </c>
      <c r="G92" s="1820">
        <v>0</v>
      </c>
      <c r="H92" s="1820">
        <v>0</v>
      </c>
      <c r="I92" s="1820">
        <v>0</v>
      </c>
      <c r="J92" s="1820">
        <v>0</v>
      </c>
      <c r="K92" s="1820">
        <v>0</v>
      </c>
      <c r="L92" s="1820">
        <v>0</v>
      </c>
      <c r="M92" s="1820">
        <v>0</v>
      </c>
      <c r="N92" s="1820">
        <v>0</v>
      </c>
      <c r="O92" s="1820">
        <v>0</v>
      </c>
      <c r="P92" s="1820">
        <v>0</v>
      </c>
      <c r="Q92" s="1820">
        <v>0</v>
      </c>
      <c r="R92" s="1820">
        <v>0</v>
      </c>
      <c r="S92" s="1820">
        <v>0</v>
      </c>
      <c r="T92" s="1820">
        <v>0</v>
      </c>
      <c r="U92" s="1820">
        <v>0</v>
      </c>
      <c r="V92" s="1820">
        <v>0</v>
      </c>
      <c r="W92" s="1820">
        <v>0</v>
      </c>
      <c r="X92" s="1820">
        <v>0</v>
      </c>
      <c r="Y92" s="1820">
        <v>0</v>
      </c>
    </row>
    <row r="93" spans="1:25" s="994" customFormat="1" ht="13.5" x14ac:dyDescent="0.2">
      <c r="A93" s="1208" t="s">
        <v>3893</v>
      </c>
      <c r="B93" s="1819">
        <v>0</v>
      </c>
      <c r="C93" s="1819">
        <v>0</v>
      </c>
      <c r="D93" s="1819">
        <v>417.86495660000003</v>
      </c>
      <c r="E93" s="1819">
        <v>0</v>
      </c>
      <c r="F93" s="1819">
        <v>0</v>
      </c>
      <c r="G93" s="1819">
        <v>6.8760000000000003</v>
      </c>
      <c r="H93" s="1819">
        <v>0</v>
      </c>
      <c r="I93" s="1819">
        <v>0</v>
      </c>
      <c r="J93" s="1819">
        <v>5.94</v>
      </c>
      <c r="K93" s="1819">
        <v>0</v>
      </c>
      <c r="L93" s="1819">
        <v>0</v>
      </c>
      <c r="M93" s="1819">
        <v>0</v>
      </c>
      <c r="N93" s="1819">
        <v>2378.0700000000002</v>
      </c>
      <c r="O93" s="1819">
        <v>1699.748400000004</v>
      </c>
      <c r="P93" s="1819">
        <v>0</v>
      </c>
      <c r="Q93" s="1819">
        <v>0</v>
      </c>
      <c r="R93" s="1819">
        <v>0</v>
      </c>
      <c r="S93" s="1819">
        <v>0</v>
      </c>
      <c r="T93" s="1819">
        <v>0</v>
      </c>
      <c r="U93" s="1819">
        <v>147.6</v>
      </c>
      <c r="V93" s="1819">
        <v>0</v>
      </c>
      <c r="W93" s="1819">
        <v>0</v>
      </c>
      <c r="X93" s="1819">
        <v>0</v>
      </c>
      <c r="Y93" s="1819">
        <v>4656.0993566000052</v>
      </c>
    </row>
    <row r="94" spans="1:25" s="991" customFormat="1" ht="13.5" x14ac:dyDescent="0.2">
      <c r="A94" s="1401" t="s">
        <v>113</v>
      </c>
      <c r="B94" s="1821"/>
      <c r="C94" s="1821"/>
      <c r="D94" s="1821"/>
      <c r="E94" s="1821"/>
      <c r="F94" s="1821"/>
      <c r="G94" s="1821"/>
      <c r="H94" s="1821"/>
      <c r="I94" s="1821"/>
      <c r="J94" s="1821"/>
      <c r="K94" s="1821"/>
      <c r="L94" s="1821"/>
      <c r="M94" s="1821"/>
      <c r="N94" s="1821"/>
      <c r="O94" s="1821"/>
      <c r="P94" s="1821"/>
      <c r="Q94" s="1821"/>
      <c r="R94" s="1821"/>
      <c r="S94" s="1821"/>
      <c r="T94" s="1821"/>
      <c r="U94" s="1821"/>
      <c r="V94" s="1821"/>
      <c r="W94" s="1821"/>
      <c r="X94" s="1821"/>
      <c r="Y94" s="1821"/>
    </row>
    <row r="95" spans="1:25" s="991" customFormat="1" x14ac:dyDescent="0.2">
      <c r="A95" s="1208" t="s">
        <v>2191</v>
      </c>
      <c r="B95" s="1819">
        <v>0</v>
      </c>
      <c r="C95" s="1819">
        <v>537272.62596000067</v>
      </c>
      <c r="D95" s="1819">
        <v>185.09659585</v>
      </c>
      <c r="E95" s="1819">
        <v>0</v>
      </c>
      <c r="F95" s="1819">
        <v>0</v>
      </c>
      <c r="G95" s="1819">
        <v>0</v>
      </c>
      <c r="H95" s="1819">
        <v>0</v>
      </c>
      <c r="I95" s="1819">
        <v>0</v>
      </c>
      <c r="J95" s="1819">
        <v>197.26487</v>
      </c>
      <c r="K95" s="1819">
        <v>10731.370919815003</v>
      </c>
      <c r="L95" s="1819">
        <v>0</v>
      </c>
      <c r="M95" s="1819">
        <v>719416.14016995206</v>
      </c>
      <c r="N95" s="1819">
        <v>517.5</v>
      </c>
      <c r="O95" s="1819">
        <v>3</v>
      </c>
      <c r="P95" s="1819">
        <v>0</v>
      </c>
      <c r="Q95" s="1819">
        <v>393603.26362328796</v>
      </c>
      <c r="R95" s="1819">
        <v>233.16</v>
      </c>
      <c r="S95" s="1819">
        <v>0</v>
      </c>
      <c r="T95" s="1819">
        <v>0</v>
      </c>
      <c r="U95" s="1819">
        <v>0</v>
      </c>
      <c r="V95" s="1819">
        <v>3076.2358292119998</v>
      </c>
      <c r="W95" s="1819">
        <v>2820.3479545680002</v>
      </c>
      <c r="X95" s="1819">
        <v>0</v>
      </c>
      <c r="Y95" s="1819">
        <v>1668056.0059226854</v>
      </c>
    </row>
    <row r="96" spans="1:25" s="991" customFormat="1" x14ac:dyDescent="0.2">
      <c r="A96" s="992" t="s">
        <v>885</v>
      </c>
      <c r="B96" s="1819">
        <v>0</v>
      </c>
      <c r="C96" s="1819">
        <v>22496.500830000001</v>
      </c>
      <c r="D96" s="1819">
        <v>27.044854999999998</v>
      </c>
      <c r="E96" s="1819">
        <v>0</v>
      </c>
      <c r="F96" s="1819">
        <v>0</v>
      </c>
      <c r="G96" s="1819">
        <v>0</v>
      </c>
      <c r="H96" s="1819">
        <v>0</v>
      </c>
      <c r="I96" s="1819">
        <v>0</v>
      </c>
      <c r="J96" s="1819">
        <v>1.25</v>
      </c>
      <c r="K96" s="1819">
        <v>31156.361957859855</v>
      </c>
      <c r="L96" s="1819">
        <v>0</v>
      </c>
      <c r="M96" s="1819">
        <v>233796.28378</v>
      </c>
      <c r="N96" s="1819">
        <v>429</v>
      </c>
      <c r="O96" s="1819">
        <v>0</v>
      </c>
      <c r="P96" s="1819">
        <v>0</v>
      </c>
      <c r="Q96" s="1819">
        <v>59448.362999999998</v>
      </c>
      <c r="R96" s="1819">
        <v>6900.2079999999996</v>
      </c>
      <c r="S96" s="1819">
        <v>0</v>
      </c>
      <c r="T96" s="1819">
        <v>0</v>
      </c>
      <c r="U96" s="1819">
        <v>4310.0495899999996</v>
      </c>
      <c r="V96" s="1819">
        <v>0</v>
      </c>
      <c r="W96" s="1819">
        <v>0</v>
      </c>
      <c r="X96" s="1819">
        <v>27.76</v>
      </c>
      <c r="Y96" s="1819">
        <v>358592.82201285986</v>
      </c>
    </row>
    <row r="97" spans="1:25" x14ac:dyDescent="0.2">
      <c r="A97" s="906" t="s">
        <v>667</v>
      </c>
      <c r="B97" s="1820">
        <v>0</v>
      </c>
      <c r="C97" s="1820">
        <v>6200.2129999999997</v>
      </c>
      <c r="D97" s="1820">
        <v>23.800249999999998</v>
      </c>
      <c r="E97" s="1820">
        <v>0</v>
      </c>
      <c r="F97" s="1820">
        <v>0</v>
      </c>
      <c r="G97" s="1820">
        <v>0</v>
      </c>
      <c r="H97" s="1820">
        <v>0</v>
      </c>
      <c r="I97" s="1820">
        <v>0</v>
      </c>
      <c r="J97" s="1820">
        <v>1.25</v>
      </c>
      <c r="K97" s="1820">
        <v>31145.130637540489</v>
      </c>
      <c r="L97" s="1820">
        <v>0</v>
      </c>
      <c r="M97" s="1820">
        <v>117133.59994</v>
      </c>
      <c r="N97" s="1820">
        <v>429</v>
      </c>
      <c r="O97" s="1820">
        <v>0</v>
      </c>
      <c r="P97" s="1820">
        <v>0</v>
      </c>
      <c r="Q97" s="1820">
        <v>59448.362999999998</v>
      </c>
      <c r="R97" s="1820">
        <v>6900.2079999999996</v>
      </c>
      <c r="S97" s="1820">
        <v>0</v>
      </c>
      <c r="T97" s="1820">
        <v>0</v>
      </c>
      <c r="U97" s="1820">
        <v>4310.0495899999996</v>
      </c>
      <c r="V97" s="1820">
        <v>0</v>
      </c>
      <c r="W97" s="1820">
        <v>0</v>
      </c>
      <c r="X97" s="1820">
        <v>27.76</v>
      </c>
      <c r="Y97" s="1820">
        <v>225619.37441754053</v>
      </c>
    </row>
    <row r="98" spans="1:25" x14ac:dyDescent="0.2">
      <c r="A98" s="906" t="s">
        <v>668</v>
      </c>
      <c r="B98" s="1820">
        <v>0</v>
      </c>
      <c r="C98" s="1820">
        <v>101.086</v>
      </c>
      <c r="D98" s="1820">
        <v>3.2446050000000004</v>
      </c>
      <c r="E98" s="1820">
        <v>0</v>
      </c>
      <c r="F98" s="1820">
        <v>0</v>
      </c>
      <c r="G98" s="1820">
        <v>0</v>
      </c>
      <c r="H98" s="1820">
        <v>0</v>
      </c>
      <c r="I98" s="1820">
        <v>0</v>
      </c>
      <c r="J98" s="1820">
        <v>0</v>
      </c>
      <c r="K98" s="1820">
        <v>0</v>
      </c>
      <c r="L98" s="1820">
        <v>0</v>
      </c>
      <c r="M98" s="1820">
        <v>0</v>
      </c>
      <c r="N98" s="1820">
        <v>0</v>
      </c>
      <c r="O98" s="1820">
        <v>0</v>
      </c>
      <c r="P98" s="1820">
        <v>0</v>
      </c>
      <c r="Q98" s="1820">
        <v>0</v>
      </c>
      <c r="R98" s="1820">
        <v>0</v>
      </c>
      <c r="S98" s="1820">
        <v>0</v>
      </c>
      <c r="T98" s="1820">
        <v>0</v>
      </c>
      <c r="U98" s="1820">
        <v>0</v>
      </c>
      <c r="V98" s="1820">
        <v>0</v>
      </c>
      <c r="W98" s="1820">
        <v>0</v>
      </c>
      <c r="X98" s="1820">
        <v>0</v>
      </c>
      <c r="Y98" s="1820">
        <v>104.33060500000001</v>
      </c>
    </row>
    <row r="99" spans="1:25" x14ac:dyDescent="0.2">
      <c r="A99" s="906" t="s">
        <v>699</v>
      </c>
      <c r="B99" s="1820">
        <v>0</v>
      </c>
      <c r="C99" s="1820">
        <v>4315.224079999999</v>
      </c>
      <c r="D99" s="1820">
        <v>0</v>
      </c>
      <c r="E99" s="1820">
        <v>0</v>
      </c>
      <c r="F99" s="1820">
        <v>0</v>
      </c>
      <c r="G99" s="1820">
        <v>0</v>
      </c>
      <c r="H99" s="1820">
        <v>0</v>
      </c>
      <c r="I99" s="1820">
        <v>0</v>
      </c>
      <c r="J99" s="1820">
        <v>0</v>
      </c>
      <c r="K99" s="1820">
        <v>11.2313203193664</v>
      </c>
      <c r="L99" s="1820">
        <v>0</v>
      </c>
      <c r="M99" s="1820">
        <v>2508.80429</v>
      </c>
      <c r="N99" s="1820">
        <v>0</v>
      </c>
      <c r="O99" s="1820">
        <v>0</v>
      </c>
      <c r="P99" s="1820">
        <v>0</v>
      </c>
      <c r="Q99" s="1820">
        <v>0</v>
      </c>
      <c r="R99" s="1820">
        <v>0</v>
      </c>
      <c r="S99" s="1820">
        <v>0</v>
      </c>
      <c r="T99" s="1820">
        <v>0</v>
      </c>
      <c r="U99" s="1820">
        <v>0</v>
      </c>
      <c r="V99" s="1820">
        <v>0</v>
      </c>
      <c r="W99" s="1820">
        <v>0</v>
      </c>
      <c r="X99" s="1820">
        <v>0</v>
      </c>
      <c r="Y99" s="1820">
        <v>6835.2596903193653</v>
      </c>
    </row>
    <row r="100" spans="1:25" x14ac:dyDescent="0.2">
      <c r="A100" s="906" t="s">
        <v>700</v>
      </c>
      <c r="B100" s="1820">
        <v>0</v>
      </c>
      <c r="C100" s="1820">
        <v>11879.977750000002</v>
      </c>
      <c r="D100" s="1820">
        <v>0</v>
      </c>
      <c r="E100" s="1820">
        <v>0</v>
      </c>
      <c r="F100" s="1820">
        <v>0</v>
      </c>
      <c r="G100" s="1820">
        <v>0</v>
      </c>
      <c r="H100" s="1820">
        <v>0</v>
      </c>
      <c r="I100" s="1820">
        <v>0</v>
      </c>
      <c r="J100" s="1820">
        <v>0</v>
      </c>
      <c r="K100" s="1820">
        <v>0</v>
      </c>
      <c r="L100" s="1820">
        <v>0</v>
      </c>
      <c r="M100" s="1820">
        <v>9040.7774499999996</v>
      </c>
      <c r="N100" s="1820">
        <v>0</v>
      </c>
      <c r="O100" s="1820">
        <v>0</v>
      </c>
      <c r="P100" s="1820">
        <v>0</v>
      </c>
      <c r="Q100" s="1820">
        <v>0</v>
      </c>
      <c r="R100" s="1820">
        <v>0</v>
      </c>
      <c r="S100" s="1820">
        <v>0</v>
      </c>
      <c r="T100" s="1820">
        <v>0</v>
      </c>
      <c r="U100" s="1820">
        <v>0</v>
      </c>
      <c r="V100" s="1820">
        <v>0</v>
      </c>
      <c r="W100" s="1820">
        <v>0</v>
      </c>
      <c r="X100" s="1820">
        <v>0</v>
      </c>
      <c r="Y100" s="1820">
        <v>20920.7552</v>
      </c>
    </row>
    <row r="101" spans="1:25" x14ac:dyDescent="0.2">
      <c r="A101" s="906" t="s">
        <v>701</v>
      </c>
      <c r="B101" s="1820">
        <v>0</v>
      </c>
      <c r="C101" s="1820">
        <v>0</v>
      </c>
      <c r="D101" s="1820">
        <v>0</v>
      </c>
      <c r="E101" s="1820">
        <v>0</v>
      </c>
      <c r="F101" s="1820">
        <v>0</v>
      </c>
      <c r="G101" s="1820">
        <v>0</v>
      </c>
      <c r="H101" s="1820">
        <v>0</v>
      </c>
      <c r="I101" s="1820">
        <v>0</v>
      </c>
      <c r="J101" s="1820">
        <v>0</v>
      </c>
      <c r="K101" s="1820">
        <v>0</v>
      </c>
      <c r="L101" s="1820">
        <v>0</v>
      </c>
      <c r="M101" s="1820">
        <v>105113.10209999999</v>
      </c>
      <c r="N101" s="1820">
        <v>0</v>
      </c>
      <c r="O101" s="1820">
        <v>0</v>
      </c>
      <c r="P101" s="1820">
        <v>0</v>
      </c>
      <c r="Q101" s="1820">
        <v>0</v>
      </c>
      <c r="R101" s="1820">
        <v>0</v>
      </c>
      <c r="S101" s="1820">
        <v>0</v>
      </c>
      <c r="T101" s="1820">
        <v>0</v>
      </c>
      <c r="U101" s="1820">
        <v>0</v>
      </c>
      <c r="V101" s="1820">
        <v>0</v>
      </c>
      <c r="W101" s="1820">
        <v>0</v>
      </c>
      <c r="X101" s="1820">
        <v>0</v>
      </c>
      <c r="Y101" s="1820">
        <v>105113.10209999999</v>
      </c>
    </row>
    <row r="102" spans="1:25" s="994" customFormat="1" ht="13.5" x14ac:dyDescent="0.2">
      <c r="A102" s="997" t="s">
        <v>884</v>
      </c>
      <c r="B102" s="1819">
        <v>0</v>
      </c>
      <c r="C102" s="1819">
        <v>128025.68454000032</v>
      </c>
      <c r="D102" s="1819">
        <v>26.252700000000001</v>
      </c>
      <c r="E102" s="1819">
        <v>0</v>
      </c>
      <c r="F102" s="1819">
        <v>0</v>
      </c>
      <c r="G102" s="1819">
        <v>0</v>
      </c>
      <c r="H102" s="1819">
        <v>0</v>
      </c>
      <c r="I102" s="1819">
        <v>0</v>
      </c>
      <c r="J102" s="1819">
        <v>161.26487</v>
      </c>
      <c r="K102" s="1819">
        <v>14557.880077413849</v>
      </c>
      <c r="L102" s="1819">
        <v>0</v>
      </c>
      <c r="M102" s="1819">
        <v>233190.27875000003</v>
      </c>
      <c r="N102" s="1819">
        <v>573.5</v>
      </c>
      <c r="O102" s="1819">
        <v>0</v>
      </c>
      <c r="P102" s="1819">
        <v>0</v>
      </c>
      <c r="Q102" s="1819">
        <v>23903.5</v>
      </c>
      <c r="R102" s="1819">
        <v>930.58999999999992</v>
      </c>
      <c r="S102" s="1819">
        <v>0</v>
      </c>
      <c r="T102" s="1819">
        <v>0</v>
      </c>
      <c r="U102" s="1819">
        <v>670.00395000000003</v>
      </c>
      <c r="V102" s="1819">
        <v>0</v>
      </c>
      <c r="W102" s="1819">
        <v>11.098000000000001</v>
      </c>
      <c r="X102" s="1819">
        <v>0.1</v>
      </c>
      <c r="Y102" s="1819">
        <v>402050.15288741421</v>
      </c>
    </row>
    <row r="103" spans="1:25" x14ac:dyDescent="0.2">
      <c r="A103" s="906" t="s">
        <v>669</v>
      </c>
      <c r="B103" s="1820">
        <v>0</v>
      </c>
      <c r="C103" s="1820">
        <v>425.98232999999999</v>
      </c>
      <c r="D103" s="1820">
        <v>0</v>
      </c>
      <c r="E103" s="1820">
        <v>0</v>
      </c>
      <c r="F103" s="1820">
        <v>0</v>
      </c>
      <c r="G103" s="1820">
        <v>0</v>
      </c>
      <c r="H103" s="1820">
        <v>0</v>
      </c>
      <c r="I103" s="1820">
        <v>0</v>
      </c>
      <c r="J103" s="1820">
        <v>0</v>
      </c>
      <c r="K103" s="1820">
        <v>0</v>
      </c>
      <c r="L103" s="1820">
        <v>0</v>
      </c>
      <c r="M103" s="1820">
        <v>416.55657000000002</v>
      </c>
      <c r="N103" s="1820">
        <v>0</v>
      </c>
      <c r="O103" s="1820">
        <v>0</v>
      </c>
      <c r="P103" s="1820">
        <v>0</v>
      </c>
      <c r="Q103" s="1820">
        <v>7.5</v>
      </c>
      <c r="R103" s="1820">
        <v>2.08</v>
      </c>
      <c r="S103" s="1820">
        <v>0</v>
      </c>
      <c r="T103" s="1820">
        <v>0</v>
      </c>
      <c r="U103" s="1820">
        <v>5.0000200000000001</v>
      </c>
      <c r="V103" s="1820">
        <v>0</v>
      </c>
      <c r="W103" s="1820">
        <v>0</v>
      </c>
      <c r="X103" s="1820">
        <v>0</v>
      </c>
      <c r="Y103" s="1820">
        <v>857.11892</v>
      </c>
    </row>
    <row r="104" spans="1:25" x14ac:dyDescent="0.2">
      <c r="A104" s="906" t="s">
        <v>702</v>
      </c>
      <c r="B104" s="1820">
        <v>0</v>
      </c>
      <c r="C104" s="1820">
        <v>0</v>
      </c>
      <c r="D104" s="1820">
        <v>0</v>
      </c>
      <c r="E104" s="1820">
        <v>0</v>
      </c>
      <c r="F104" s="1820">
        <v>0</v>
      </c>
      <c r="G104" s="1820">
        <v>0</v>
      </c>
      <c r="H104" s="1820">
        <v>0</v>
      </c>
      <c r="I104" s="1820">
        <v>0</v>
      </c>
      <c r="J104" s="1820">
        <v>0</v>
      </c>
      <c r="K104" s="1820">
        <v>0</v>
      </c>
      <c r="L104" s="1820">
        <v>0</v>
      </c>
      <c r="M104" s="1820">
        <v>0</v>
      </c>
      <c r="N104" s="1820">
        <v>0</v>
      </c>
      <c r="O104" s="1820">
        <v>0</v>
      </c>
      <c r="P104" s="1820">
        <v>0</v>
      </c>
      <c r="Q104" s="1820">
        <v>0</v>
      </c>
      <c r="R104" s="1820">
        <v>0</v>
      </c>
      <c r="S104" s="1820">
        <v>0</v>
      </c>
      <c r="T104" s="1820">
        <v>0</v>
      </c>
      <c r="U104" s="1820">
        <v>0</v>
      </c>
      <c r="V104" s="1820">
        <v>0</v>
      </c>
      <c r="W104" s="1820">
        <v>0</v>
      </c>
      <c r="X104" s="1820">
        <v>0</v>
      </c>
      <c r="Y104" s="1820">
        <v>0</v>
      </c>
    </row>
    <row r="105" spans="1:25" x14ac:dyDescent="0.2">
      <c r="A105" s="906" t="s">
        <v>670</v>
      </c>
      <c r="B105" s="1820">
        <v>0</v>
      </c>
      <c r="C105" s="1820">
        <v>516.28899999999999</v>
      </c>
      <c r="D105" s="1820">
        <v>19.235700000000001</v>
      </c>
      <c r="E105" s="1820">
        <v>0</v>
      </c>
      <c r="F105" s="1820">
        <v>0</v>
      </c>
      <c r="G105" s="1820">
        <v>0</v>
      </c>
      <c r="H105" s="1820">
        <v>0</v>
      </c>
      <c r="I105" s="1820">
        <v>0</v>
      </c>
      <c r="J105" s="1820">
        <v>152.26487</v>
      </c>
      <c r="K105" s="1820">
        <v>0</v>
      </c>
      <c r="L105" s="1820">
        <v>0</v>
      </c>
      <c r="M105" s="1820">
        <v>496.79366999999996</v>
      </c>
      <c r="N105" s="1820">
        <v>517.5</v>
      </c>
      <c r="O105" s="1820">
        <v>0</v>
      </c>
      <c r="P105" s="1820">
        <v>0</v>
      </c>
      <c r="Q105" s="1820">
        <v>19460.7</v>
      </c>
      <c r="R105" s="1820">
        <v>229.46</v>
      </c>
      <c r="S105" s="1820">
        <v>0</v>
      </c>
      <c r="T105" s="1820">
        <v>0</v>
      </c>
      <c r="U105" s="1820">
        <v>0</v>
      </c>
      <c r="V105" s="1820">
        <v>0</v>
      </c>
      <c r="W105" s="1820">
        <v>11.098000000000001</v>
      </c>
      <c r="X105" s="1820">
        <v>0.1</v>
      </c>
      <c r="Y105" s="1820">
        <v>21403.44124</v>
      </c>
    </row>
    <row r="106" spans="1:25" x14ac:dyDescent="0.2">
      <c r="A106" s="906" t="s">
        <v>671</v>
      </c>
      <c r="B106" s="1820">
        <v>0</v>
      </c>
      <c r="C106" s="1820">
        <v>42993.442110000033</v>
      </c>
      <c r="D106" s="1820">
        <v>0</v>
      </c>
      <c r="E106" s="1820">
        <v>0</v>
      </c>
      <c r="F106" s="1820">
        <v>0</v>
      </c>
      <c r="G106" s="1820">
        <v>0</v>
      </c>
      <c r="H106" s="1820">
        <v>0</v>
      </c>
      <c r="I106" s="1820">
        <v>0</v>
      </c>
      <c r="J106" s="1820">
        <v>0</v>
      </c>
      <c r="K106" s="1820">
        <v>2707.4819827736501</v>
      </c>
      <c r="L106" s="1820">
        <v>0</v>
      </c>
      <c r="M106" s="1820">
        <v>49004.227490000005</v>
      </c>
      <c r="N106" s="1820">
        <v>0</v>
      </c>
      <c r="O106" s="1820">
        <v>0</v>
      </c>
      <c r="P106" s="1820">
        <v>0</v>
      </c>
      <c r="Q106" s="1820">
        <v>0</v>
      </c>
      <c r="R106" s="1820">
        <v>0</v>
      </c>
      <c r="S106" s="1820">
        <v>0</v>
      </c>
      <c r="T106" s="1820">
        <v>0</v>
      </c>
      <c r="U106" s="1820">
        <v>0</v>
      </c>
      <c r="V106" s="1820">
        <v>0</v>
      </c>
      <c r="W106" s="1820">
        <v>0</v>
      </c>
      <c r="X106" s="1820">
        <v>0</v>
      </c>
      <c r="Y106" s="1820">
        <v>94705.151582773688</v>
      </c>
    </row>
    <row r="107" spans="1:25" x14ac:dyDescent="0.2">
      <c r="A107" s="906" t="s">
        <v>672</v>
      </c>
      <c r="B107" s="1820">
        <v>0</v>
      </c>
      <c r="C107" s="1820">
        <v>220.81056000000001</v>
      </c>
      <c r="D107" s="1820">
        <v>7.0170000000000003</v>
      </c>
      <c r="E107" s="1820">
        <v>0</v>
      </c>
      <c r="F107" s="1820">
        <v>0</v>
      </c>
      <c r="G107" s="1820">
        <v>0</v>
      </c>
      <c r="H107" s="1820">
        <v>0</v>
      </c>
      <c r="I107" s="1820">
        <v>0</v>
      </c>
      <c r="J107" s="1820">
        <v>0</v>
      </c>
      <c r="K107" s="1820">
        <v>9614.5329923375812</v>
      </c>
      <c r="L107" s="1820">
        <v>0</v>
      </c>
      <c r="M107" s="1820">
        <v>15698.659159999999</v>
      </c>
      <c r="N107" s="1820">
        <v>56</v>
      </c>
      <c r="O107" s="1820">
        <v>0</v>
      </c>
      <c r="P107" s="1820">
        <v>0</v>
      </c>
      <c r="Q107" s="1820">
        <v>4435.3</v>
      </c>
      <c r="R107" s="1820">
        <v>699.05</v>
      </c>
      <c r="S107" s="1820">
        <v>0</v>
      </c>
      <c r="T107" s="1820">
        <v>0</v>
      </c>
      <c r="U107" s="1820">
        <v>665.00393000000008</v>
      </c>
      <c r="V107" s="1820">
        <v>0</v>
      </c>
      <c r="W107" s="1820">
        <v>0</v>
      </c>
      <c r="X107" s="1820">
        <v>0</v>
      </c>
      <c r="Y107" s="1820">
        <v>31396.373642337578</v>
      </c>
    </row>
    <row r="108" spans="1:25" x14ac:dyDescent="0.2">
      <c r="A108" s="906" t="s">
        <v>703</v>
      </c>
      <c r="B108" s="1820">
        <v>0</v>
      </c>
      <c r="C108" s="1820">
        <v>15514.843489999996</v>
      </c>
      <c r="D108" s="1820">
        <v>0</v>
      </c>
      <c r="E108" s="1820">
        <v>0</v>
      </c>
      <c r="F108" s="1820">
        <v>0</v>
      </c>
      <c r="G108" s="1820">
        <v>0</v>
      </c>
      <c r="H108" s="1820">
        <v>0</v>
      </c>
      <c r="I108" s="1820">
        <v>0</v>
      </c>
      <c r="J108" s="1820">
        <v>9</v>
      </c>
      <c r="K108" s="1820">
        <v>2235.8651023026177</v>
      </c>
      <c r="L108" s="1820">
        <v>0</v>
      </c>
      <c r="M108" s="1820">
        <v>30567.963820000001</v>
      </c>
      <c r="N108" s="1820">
        <v>0</v>
      </c>
      <c r="O108" s="1820">
        <v>0</v>
      </c>
      <c r="P108" s="1820">
        <v>0</v>
      </c>
      <c r="Q108" s="1820">
        <v>0</v>
      </c>
      <c r="R108" s="1820">
        <v>0</v>
      </c>
      <c r="S108" s="1820">
        <v>0</v>
      </c>
      <c r="T108" s="1820">
        <v>0</v>
      </c>
      <c r="U108" s="1820">
        <v>0</v>
      </c>
      <c r="V108" s="1820">
        <v>0</v>
      </c>
      <c r="W108" s="1820">
        <v>0</v>
      </c>
      <c r="X108" s="1820">
        <v>0</v>
      </c>
      <c r="Y108" s="1820">
        <v>48327.672412302614</v>
      </c>
    </row>
    <row r="109" spans="1:25" x14ac:dyDescent="0.2">
      <c r="A109" s="906" t="s">
        <v>704</v>
      </c>
      <c r="B109" s="1820">
        <v>0</v>
      </c>
      <c r="C109" s="1820">
        <v>68354.317050000289</v>
      </c>
      <c r="D109" s="1820">
        <v>0</v>
      </c>
      <c r="E109" s="1820">
        <v>0</v>
      </c>
      <c r="F109" s="1820">
        <v>0</v>
      </c>
      <c r="G109" s="1820">
        <v>0</v>
      </c>
      <c r="H109" s="1820">
        <v>0</v>
      </c>
      <c r="I109" s="1820">
        <v>0</v>
      </c>
      <c r="J109" s="1820">
        <v>0</v>
      </c>
      <c r="K109" s="1820">
        <v>0</v>
      </c>
      <c r="L109" s="1820">
        <v>0</v>
      </c>
      <c r="M109" s="1820">
        <v>137006.07804000002</v>
      </c>
      <c r="N109" s="1820">
        <v>0</v>
      </c>
      <c r="O109" s="1820">
        <v>0</v>
      </c>
      <c r="P109" s="1820">
        <v>0</v>
      </c>
      <c r="Q109" s="1820">
        <v>0</v>
      </c>
      <c r="R109" s="1820">
        <v>0</v>
      </c>
      <c r="S109" s="1820">
        <v>0</v>
      </c>
      <c r="T109" s="1820">
        <v>0</v>
      </c>
      <c r="U109" s="1820">
        <v>0</v>
      </c>
      <c r="V109" s="1820">
        <v>0</v>
      </c>
      <c r="W109" s="1820">
        <v>0</v>
      </c>
      <c r="X109" s="1820">
        <v>0</v>
      </c>
      <c r="Y109" s="1820">
        <v>205360.3950900003</v>
      </c>
    </row>
    <row r="110" spans="1:25" s="994" customFormat="1" ht="13.5" x14ac:dyDescent="0.2">
      <c r="A110" s="1208" t="s">
        <v>3893</v>
      </c>
      <c r="B110" s="1819">
        <v>0</v>
      </c>
      <c r="C110" s="1819">
        <v>431743.44225000037</v>
      </c>
      <c r="D110" s="1819">
        <v>185.88875085000001</v>
      </c>
      <c r="E110" s="1819">
        <v>0</v>
      </c>
      <c r="F110" s="1819">
        <v>0</v>
      </c>
      <c r="G110" s="1819">
        <v>0</v>
      </c>
      <c r="H110" s="1819">
        <v>0</v>
      </c>
      <c r="I110" s="1819">
        <v>0</v>
      </c>
      <c r="J110" s="1819">
        <v>37.25</v>
      </c>
      <c r="K110" s="1819">
        <v>27329.852800261007</v>
      </c>
      <c r="L110" s="1819">
        <v>0</v>
      </c>
      <c r="M110" s="1819">
        <v>720022.14519995195</v>
      </c>
      <c r="N110" s="1819">
        <v>373</v>
      </c>
      <c r="O110" s="1819">
        <v>3</v>
      </c>
      <c r="P110" s="1819">
        <v>0</v>
      </c>
      <c r="Q110" s="1819">
        <v>429148.12662328797</v>
      </c>
      <c r="R110" s="1819">
        <v>6202.7780000000002</v>
      </c>
      <c r="S110" s="1819">
        <v>0</v>
      </c>
      <c r="T110" s="1819">
        <v>0</v>
      </c>
      <c r="U110" s="1819">
        <v>3640.0456399999998</v>
      </c>
      <c r="V110" s="1819">
        <v>3076.2358292119998</v>
      </c>
      <c r="W110" s="1819">
        <v>2809.2499545680002</v>
      </c>
      <c r="X110" s="1819">
        <v>27.66</v>
      </c>
      <c r="Y110" s="1819">
        <v>1624598.675048131</v>
      </c>
    </row>
    <row r="111" spans="1:25" s="991" customFormat="1" x14ac:dyDescent="0.2">
      <c r="A111" s="1400" t="s">
        <v>21</v>
      </c>
      <c r="B111" s="1822"/>
      <c r="C111" s="1822"/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2"/>
      <c r="O111" s="1822"/>
      <c r="P111" s="1822"/>
      <c r="Q111" s="1822"/>
      <c r="R111" s="1822"/>
      <c r="S111" s="1822"/>
      <c r="T111" s="1822"/>
      <c r="U111" s="1822"/>
      <c r="V111" s="1822"/>
      <c r="W111" s="1822"/>
      <c r="X111" s="1822"/>
      <c r="Y111" s="1822"/>
    </row>
    <row r="112" spans="1:25" s="991" customFormat="1" x14ac:dyDescent="0.2">
      <c r="A112" s="1208" t="s">
        <v>2191</v>
      </c>
      <c r="B112" s="1819">
        <v>97062.431521372986</v>
      </c>
      <c r="C112" s="1819">
        <v>2257464.4025200005</v>
      </c>
      <c r="D112" s="1819">
        <v>4859755.8183987392</v>
      </c>
      <c r="E112" s="1819">
        <v>0</v>
      </c>
      <c r="F112" s="1819">
        <v>0</v>
      </c>
      <c r="G112" s="1819">
        <v>5008.8071300000001</v>
      </c>
      <c r="H112" s="1819">
        <v>43288.030760000001</v>
      </c>
      <c r="I112" s="1819">
        <v>16805.795550000003</v>
      </c>
      <c r="J112" s="1819">
        <v>97501.858624389497</v>
      </c>
      <c r="K112" s="1819">
        <v>4672911.0628482588</v>
      </c>
      <c r="L112" s="1819">
        <v>3333504.8777456293</v>
      </c>
      <c r="M112" s="1819">
        <v>9763814.6331799515</v>
      </c>
      <c r="N112" s="1819">
        <v>18951213.545227762</v>
      </c>
      <c r="O112" s="1819">
        <v>4550505.0386135876</v>
      </c>
      <c r="P112" s="1819">
        <v>2394480.3369356003</v>
      </c>
      <c r="Q112" s="1819">
        <v>1804070.5194714398</v>
      </c>
      <c r="R112" s="1819">
        <v>33984.021000000001</v>
      </c>
      <c r="S112" s="1819">
        <v>434288.60072902997</v>
      </c>
      <c r="T112" s="1819">
        <v>508820.885485526</v>
      </c>
      <c r="U112" s="1819">
        <v>0</v>
      </c>
      <c r="V112" s="1819">
        <v>2174708.8594351653</v>
      </c>
      <c r="W112" s="1819">
        <v>6470063.7737974692</v>
      </c>
      <c r="X112" s="1819">
        <v>0</v>
      </c>
      <c r="Y112" s="1819">
        <v>62469253.298973911</v>
      </c>
    </row>
    <row r="113" spans="1:25" s="991" customFormat="1" x14ac:dyDescent="0.2">
      <c r="A113" s="992" t="s">
        <v>885</v>
      </c>
      <c r="B113" s="1819">
        <v>38059.024509869436</v>
      </c>
      <c r="C113" s="1819">
        <v>307822.46262999997</v>
      </c>
      <c r="D113" s="1819">
        <v>1001921.2674753616</v>
      </c>
      <c r="E113" s="1819">
        <v>0</v>
      </c>
      <c r="F113" s="1819">
        <v>7197.5</v>
      </c>
      <c r="G113" s="1819">
        <v>1916.09575</v>
      </c>
      <c r="H113" s="1819">
        <v>40334.966370000002</v>
      </c>
      <c r="I113" s="1819">
        <v>9943.5</v>
      </c>
      <c r="J113" s="1819">
        <v>53984.431109867997</v>
      </c>
      <c r="K113" s="1819">
        <v>3575661.2763301139</v>
      </c>
      <c r="L113" s="1819">
        <v>4438784.0812584432</v>
      </c>
      <c r="M113" s="1819">
        <v>1857059.70949</v>
      </c>
      <c r="N113" s="1819">
        <v>12737275.826008201</v>
      </c>
      <c r="O113" s="1819">
        <v>206610.67947677005</v>
      </c>
      <c r="P113" s="1819">
        <v>1880298.6743264</v>
      </c>
      <c r="Q113" s="1819">
        <v>107972.84299999999</v>
      </c>
      <c r="R113" s="1819">
        <v>522692.62599999993</v>
      </c>
      <c r="S113" s="1819">
        <v>399338.33904958388</v>
      </c>
      <c r="T113" s="1819">
        <v>608779.64892000018</v>
      </c>
      <c r="U113" s="1819">
        <v>566451.59858999995</v>
      </c>
      <c r="V113" s="1819">
        <v>1488132.1915008998</v>
      </c>
      <c r="W113" s="1819">
        <v>3053249.9818609757</v>
      </c>
      <c r="X113" s="1819">
        <v>253661.71010000003</v>
      </c>
      <c r="Y113" s="1819">
        <v>33157148.433756486</v>
      </c>
    </row>
    <row r="114" spans="1:25" x14ac:dyDescent="0.2">
      <c r="A114" s="906" t="s">
        <v>667</v>
      </c>
      <c r="B114" s="1820">
        <v>30429.852873999997</v>
      </c>
      <c r="C114" s="1820">
        <v>228161.07534999997</v>
      </c>
      <c r="D114" s="1820">
        <v>950199.47243949398</v>
      </c>
      <c r="E114" s="1820">
        <v>0</v>
      </c>
      <c r="F114" s="1820">
        <v>7197.5</v>
      </c>
      <c r="G114" s="1820">
        <v>1904.7887499999999</v>
      </c>
      <c r="H114" s="1820">
        <v>29729.993140000002</v>
      </c>
      <c r="I114" s="1820">
        <v>9943.5</v>
      </c>
      <c r="J114" s="1820">
        <v>34635.022250000002</v>
      </c>
      <c r="K114" s="1820">
        <v>3197939.5972116599</v>
      </c>
      <c r="L114" s="1820">
        <v>2566303.7808983503</v>
      </c>
      <c r="M114" s="1820">
        <v>1250972.6756200001</v>
      </c>
      <c r="N114" s="1820">
        <v>12365246.951054702</v>
      </c>
      <c r="O114" s="1820">
        <v>134447.84899472198</v>
      </c>
      <c r="P114" s="1820">
        <v>1879680.7560000001</v>
      </c>
      <c r="Q114" s="1820">
        <v>107972.84299999999</v>
      </c>
      <c r="R114" s="1820">
        <v>522692.62599999993</v>
      </c>
      <c r="S114" s="1820">
        <v>84041.932180000018</v>
      </c>
      <c r="T114" s="1820">
        <v>502848.07371000008</v>
      </c>
      <c r="U114" s="1820">
        <v>566451.59858999995</v>
      </c>
      <c r="V114" s="1820">
        <v>1375734.228386</v>
      </c>
      <c r="W114" s="1820">
        <v>1836373.0600844943</v>
      </c>
      <c r="X114" s="1820">
        <v>253661.71010000003</v>
      </c>
      <c r="Y114" s="1820">
        <v>27936568.886633419</v>
      </c>
    </row>
    <row r="115" spans="1:25" x14ac:dyDescent="0.2">
      <c r="A115" s="906" t="s">
        <v>668</v>
      </c>
      <c r="B115" s="1820">
        <v>0</v>
      </c>
      <c r="C115" s="1820">
        <v>39820.093999999997</v>
      </c>
      <c r="D115" s="1820">
        <v>15193.368097000002</v>
      </c>
      <c r="E115" s="1820">
        <v>0</v>
      </c>
      <c r="F115" s="1820">
        <v>0</v>
      </c>
      <c r="G115" s="1820">
        <v>0</v>
      </c>
      <c r="H115" s="1820">
        <v>618.78599999999994</v>
      </c>
      <c r="I115" s="1820">
        <v>0</v>
      </c>
      <c r="J115" s="1820">
        <v>15708.484</v>
      </c>
      <c r="K115" s="1820">
        <v>368254.84283880005</v>
      </c>
      <c r="L115" s="1820">
        <v>696352.66435761785</v>
      </c>
      <c r="M115" s="1820">
        <v>0</v>
      </c>
      <c r="N115" s="1820">
        <v>0</v>
      </c>
      <c r="O115" s="1820">
        <v>53773.920819999999</v>
      </c>
      <c r="P115" s="1820">
        <v>0</v>
      </c>
      <c r="Q115" s="1820">
        <v>0</v>
      </c>
      <c r="R115" s="1820">
        <v>0</v>
      </c>
      <c r="S115" s="1820">
        <v>278984.42024000001</v>
      </c>
      <c r="T115" s="1820">
        <v>105713.37375000001</v>
      </c>
      <c r="U115" s="1820">
        <v>0</v>
      </c>
      <c r="V115" s="1820">
        <v>46652.177799999998</v>
      </c>
      <c r="W115" s="1820">
        <v>0</v>
      </c>
      <c r="X115" s="1820">
        <v>0</v>
      </c>
      <c r="Y115" s="1820">
        <v>1621072.1319034179</v>
      </c>
    </row>
    <row r="116" spans="1:25" x14ac:dyDescent="0.2">
      <c r="A116" s="906" t="s">
        <v>699</v>
      </c>
      <c r="B116" s="1820">
        <v>0</v>
      </c>
      <c r="C116" s="1820">
        <v>11034.733039999999</v>
      </c>
      <c r="D116" s="1820">
        <v>246.05432000000002</v>
      </c>
      <c r="E116" s="1820">
        <v>0</v>
      </c>
      <c r="F116" s="1820">
        <v>0</v>
      </c>
      <c r="G116" s="1820">
        <v>0</v>
      </c>
      <c r="H116" s="1820">
        <v>0</v>
      </c>
      <c r="I116" s="1820">
        <v>0</v>
      </c>
      <c r="J116" s="1820">
        <v>21.4528</v>
      </c>
      <c r="K116" s="1820">
        <v>1949.3459251193665</v>
      </c>
      <c r="L116" s="1820">
        <v>102065.83190999999</v>
      </c>
      <c r="M116" s="1820">
        <v>19115.049129999999</v>
      </c>
      <c r="N116" s="1820">
        <v>437.72800000000001</v>
      </c>
      <c r="O116" s="1820">
        <v>4395.68</v>
      </c>
      <c r="P116" s="1820">
        <v>240</v>
      </c>
      <c r="Q116" s="1820">
        <v>0</v>
      </c>
      <c r="R116" s="1820">
        <v>0</v>
      </c>
      <c r="S116" s="1820">
        <v>0</v>
      </c>
      <c r="T116" s="1820">
        <v>0</v>
      </c>
      <c r="U116" s="1820">
        <v>0</v>
      </c>
      <c r="V116" s="1820">
        <v>4986.5353800000003</v>
      </c>
      <c r="W116" s="1820">
        <v>1412.2968000000001</v>
      </c>
      <c r="X116" s="1820">
        <v>0</v>
      </c>
      <c r="Y116" s="1820">
        <v>145904.70730511934</v>
      </c>
    </row>
    <row r="117" spans="1:25" x14ac:dyDescent="0.2">
      <c r="A117" s="906" t="s">
        <v>700</v>
      </c>
      <c r="B117" s="1820">
        <v>0</v>
      </c>
      <c r="C117" s="1820">
        <v>26578.661460000003</v>
      </c>
      <c r="D117" s="1820">
        <v>1325.3106763333335</v>
      </c>
      <c r="E117" s="1820">
        <v>0</v>
      </c>
      <c r="F117" s="1820">
        <v>0</v>
      </c>
      <c r="G117" s="1820">
        <v>0</v>
      </c>
      <c r="H117" s="1820">
        <v>976.69063000000006</v>
      </c>
      <c r="I117" s="1820">
        <v>0</v>
      </c>
      <c r="J117" s="1820">
        <v>138.82945000000001</v>
      </c>
      <c r="K117" s="1820">
        <v>4577.0915129340001</v>
      </c>
      <c r="L117" s="1820">
        <v>247209.77692999999</v>
      </c>
      <c r="M117" s="1820">
        <v>100084.22291</v>
      </c>
      <c r="N117" s="1820">
        <v>15119.958130000001</v>
      </c>
      <c r="O117" s="1820">
        <v>24.689329999999998</v>
      </c>
      <c r="P117" s="1820">
        <v>0</v>
      </c>
      <c r="Q117" s="1820">
        <v>0</v>
      </c>
      <c r="R117" s="1820">
        <v>0</v>
      </c>
      <c r="S117" s="1820">
        <v>0</v>
      </c>
      <c r="T117" s="1820">
        <v>124.92774</v>
      </c>
      <c r="U117" s="1820">
        <v>0</v>
      </c>
      <c r="V117" s="1820">
        <v>5044.6986249000001</v>
      </c>
      <c r="W117" s="1820">
        <v>12543.05314</v>
      </c>
      <c r="X117" s="1820">
        <v>0</v>
      </c>
      <c r="Y117" s="1820">
        <v>413747.91053416737</v>
      </c>
    </row>
    <row r="118" spans="1:25" x14ac:dyDescent="0.2">
      <c r="A118" s="906" t="s">
        <v>701</v>
      </c>
      <c r="B118" s="1820">
        <v>7629.1716358694393</v>
      </c>
      <c r="C118" s="1820">
        <v>2227.89878000002</v>
      </c>
      <c r="D118" s="1820">
        <v>34957.061942534288</v>
      </c>
      <c r="E118" s="1820">
        <v>0</v>
      </c>
      <c r="F118" s="1820">
        <v>0</v>
      </c>
      <c r="G118" s="1820">
        <v>11.307</v>
      </c>
      <c r="H118" s="1820">
        <v>9009.4966000000004</v>
      </c>
      <c r="I118" s="1820">
        <v>0</v>
      </c>
      <c r="J118" s="1820">
        <v>3480.6426098679945</v>
      </c>
      <c r="K118" s="1820">
        <v>2940.3988416000002</v>
      </c>
      <c r="L118" s="1820">
        <v>826852.02716247621</v>
      </c>
      <c r="M118" s="1820">
        <v>486887.76182999997</v>
      </c>
      <c r="N118" s="1820">
        <v>356471.18882350012</v>
      </c>
      <c r="O118" s="1820">
        <v>13968.540332048073</v>
      </c>
      <c r="P118" s="1820">
        <v>377.91832639992242</v>
      </c>
      <c r="Q118" s="1820">
        <v>0</v>
      </c>
      <c r="R118" s="1820">
        <v>0</v>
      </c>
      <c r="S118" s="1820">
        <v>36311.986629583844</v>
      </c>
      <c r="T118" s="1820">
        <v>93.273719999999997</v>
      </c>
      <c r="U118" s="1820">
        <v>0</v>
      </c>
      <c r="V118" s="1820">
        <v>55714.551310000003</v>
      </c>
      <c r="W118" s="1820">
        <v>1202921.5718364811</v>
      </c>
      <c r="X118" s="1820">
        <v>0</v>
      </c>
      <c r="Y118" s="1820">
        <v>3039854.7973803608</v>
      </c>
    </row>
    <row r="119" spans="1:25" s="994" customFormat="1" ht="13.5" x14ac:dyDescent="0.2">
      <c r="A119" s="997" t="s">
        <v>884</v>
      </c>
      <c r="B119" s="1819">
        <v>7629.1716358694357</v>
      </c>
      <c r="C119" s="1819">
        <v>578957.24711999996</v>
      </c>
      <c r="D119" s="1819">
        <v>2415631.0721836197</v>
      </c>
      <c r="E119" s="1819">
        <v>0</v>
      </c>
      <c r="F119" s="1819">
        <v>765</v>
      </c>
      <c r="G119" s="1819">
        <v>415.88824999999997</v>
      </c>
      <c r="H119" s="1819">
        <v>24581.463349999998</v>
      </c>
      <c r="I119" s="1819">
        <v>0</v>
      </c>
      <c r="J119" s="1819">
        <v>54730.231581192027</v>
      </c>
      <c r="K119" s="1819">
        <v>5617149.7933107605</v>
      </c>
      <c r="L119" s="1819">
        <v>2463022.0311279306</v>
      </c>
      <c r="M119" s="1819">
        <v>4250148.3910400001</v>
      </c>
      <c r="N119" s="1819">
        <v>9065580.4271450806</v>
      </c>
      <c r="O119" s="1819">
        <v>1808384.1380706951</v>
      </c>
      <c r="P119" s="1819">
        <v>2374743.13913</v>
      </c>
      <c r="Q119" s="1819">
        <v>46651.1</v>
      </c>
      <c r="R119" s="1819">
        <v>79852.286999999997</v>
      </c>
      <c r="S119" s="1819">
        <v>479046.14811861387</v>
      </c>
      <c r="T119" s="1819">
        <v>606397.99167408992</v>
      </c>
      <c r="U119" s="1819">
        <v>62619.341949999995</v>
      </c>
      <c r="V119" s="1819">
        <v>63041.568361999991</v>
      </c>
      <c r="W119" s="1819">
        <v>1459406.940356534</v>
      </c>
      <c r="X119" s="1819">
        <v>22040.6</v>
      </c>
      <c r="Y119" s="1819">
        <v>31480793.971406393</v>
      </c>
    </row>
    <row r="120" spans="1:25" x14ac:dyDescent="0.2">
      <c r="A120" s="906" t="s">
        <v>669</v>
      </c>
      <c r="B120" s="1820">
        <v>10.19998</v>
      </c>
      <c r="C120" s="1820">
        <v>1055.28133</v>
      </c>
      <c r="D120" s="1820">
        <v>4165.9440781880003</v>
      </c>
      <c r="E120" s="1820">
        <v>0</v>
      </c>
      <c r="F120" s="1820">
        <v>0</v>
      </c>
      <c r="G120" s="1820">
        <v>1.625</v>
      </c>
      <c r="H120" s="1820">
        <v>45.691660000000006</v>
      </c>
      <c r="I120" s="1820">
        <v>0</v>
      </c>
      <c r="J120" s="1820">
        <v>0</v>
      </c>
      <c r="K120" s="1820">
        <v>1633.8049999999998</v>
      </c>
      <c r="L120" s="1820">
        <v>526.34051999999997</v>
      </c>
      <c r="M120" s="1820">
        <v>10697.346340000002</v>
      </c>
      <c r="N120" s="1820">
        <v>10830.747800000001</v>
      </c>
      <c r="O120" s="1820">
        <v>141.51112225599999</v>
      </c>
      <c r="P120" s="1820">
        <v>1490.1</v>
      </c>
      <c r="Q120" s="1820">
        <v>12.5</v>
      </c>
      <c r="R120" s="1820">
        <v>124.08</v>
      </c>
      <c r="S120" s="1820">
        <v>482.48939999999999</v>
      </c>
      <c r="T120" s="1820">
        <v>129.34906999999998</v>
      </c>
      <c r="U120" s="1820">
        <v>170.00002000000001</v>
      </c>
      <c r="V120" s="1820">
        <v>830.48800000000006</v>
      </c>
      <c r="W120" s="1820">
        <v>13838.8987</v>
      </c>
      <c r="X120" s="1820">
        <v>131</v>
      </c>
      <c r="Y120" s="1820">
        <v>46317.398020444001</v>
      </c>
    </row>
    <row r="121" spans="1:25" x14ac:dyDescent="0.2">
      <c r="A121" s="906" t="s">
        <v>702</v>
      </c>
      <c r="B121" s="1820">
        <v>0</v>
      </c>
      <c r="C121" s="1820">
        <v>0</v>
      </c>
      <c r="D121" s="1820">
        <v>0</v>
      </c>
      <c r="E121" s="1820">
        <v>0</v>
      </c>
      <c r="F121" s="1820">
        <v>0</v>
      </c>
      <c r="G121" s="1820">
        <v>0</v>
      </c>
      <c r="H121" s="1820">
        <v>0</v>
      </c>
      <c r="I121" s="1820">
        <v>0</v>
      </c>
      <c r="J121" s="1820">
        <v>0</v>
      </c>
      <c r="K121" s="1820">
        <v>0</v>
      </c>
      <c r="L121" s="1820">
        <v>0</v>
      </c>
      <c r="M121" s="1820">
        <v>0</v>
      </c>
      <c r="N121" s="1820">
        <v>0</v>
      </c>
      <c r="O121" s="1820">
        <v>0</v>
      </c>
      <c r="P121" s="1820">
        <v>0</v>
      </c>
      <c r="Q121" s="1820">
        <v>0</v>
      </c>
      <c r="R121" s="1820">
        <v>0</v>
      </c>
      <c r="S121" s="1820">
        <v>0</v>
      </c>
      <c r="T121" s="1820">
        <v>0</v>
      </c>
      <c r="U121" s="1820">
        <v>0</v>
      </c>
      <c r="V121" s="1820">
        <v>18194.349782000001</v>
      </c>
      <c r="W121" s="1820">
        <v>1427.15959</v>
      </c>
      <c r="X121" s="1820">
        <v>0</v>
      </c>
      <c r="Y121" s="1820">
        <v>19621.509372</v>
      </c>
    </row>
    <row r="122" spans="1:25" x14ac:dyDescent="0.2">
      <c r="A122" s="906" t="s">
        <v>670</v>
      </c>
      <c r="B122" s="1820">
        <v>2707.0606010726674</v>
      </c>
      <c r="C122" s="1820">
        <v>24588.70854</v>
      </c>
      <c r="D122" s="1820">
        <v>1529526.8996457502</v>
      </c>
      <c r="E122" s="1820">
        <v>0</v>
      </c>
      <c r="F122" s="1820">
        <v>0</v>
      </c>
      <c r="G122" s="1820">
        <v>0</v>
      </c>
      <c r="H122" s="1820">
        <v>15851.88285</v>
      </c>
      <c r="I122" s="1820">
        <v>0</v>
      </c>
      <c r="J122" s="1820">
        <v>48842.148275324027</v>
      </c>
      <c r="K122" s="1820">
        <v>3206811.4723319788</v>
      </c>
      <c r="L122" s="1820">
        <v>614358.28012999974</v>
      </c>
      <c r="M122" s="1820">
        <v>3025195.5495100003</v>
      </c>
      <c r="N122" s="1820">
        <v>3919281.7879178007</v>
      </c>
      <c r="O122" s="1820">
        <v>1765287.1976780009</v>
      </c>
      <c r="P122" s="1820">
        <v>2099202.6140799997</v>
      </c>
      <c r="Q122" s="1820">
        <v>37873.9</v>
      </c>
      <c r="R122" s="1820">
        <v>33586.271000000001</v>
      </c>
      <c r="S122" s="1820">
        <v>338351.93168000004</v>
      </c>
      <c r="T122" s="1820">
        <v>483524.57752409001</v>
      </c>
      <c r="U122" s="1820">
        <v>0</v>
      </c>
      <c r="V122" s="1820">
        <v>14691.53256</v>
      </c>
      <c r="W122" s="1820">
        <v>9806.6471172999991</v>
      </c>
      <c r="X122" s="1820">
        <v>16500.099999999999</v>
      </c>
      <c r="Y122" s="1820">
        <v>17185988.561441317</v>
      </c>
    </row>
    <row r="123" spans="1:25" x14ac:dyDescent="0.2">
      <c r="A123" s="906" t="s">
        <v>671</v>
      </c>
      <c r="B123" s="1820">
        <v>4511.4612147967682</v>
      </c>
      <c r="C123" s="1820">
        <v>213426.56040000005</v>
      </c>
      <c r="D123" s="1820">
        <v>475021.05475394597</v>
      </c>
      <c r="E123" s="1820">
        <v>0</v>
      </c>
      <c r="F123" s="1820">
        <v>0</v>
      </c>
      <c r="G123" s="1820">
        <v>290.56324999999998</v>
      </c>
      <c r="H123" s="1820">
        <v>2792.3043600000001</v>
      </c>
      <c r="I123" s="1820">
        <v>0</v>
      </c>
      <c r="J123" s="1820">
        <v>0</v>
      </c>
      <c r="K123" s="1820">
        <v>65998.704762045265</v>
      </c>
      <c r="L123" s="1820">
        <v>3103.8625500000003</v>
      </c>
      <c r="M123" s="1820">
        <v>476642.17556</v>
      </c>
      <c r="N123" s="1820">
        <v>171618.91991</v>
      </c>
      <c r="O123" s="1820">
        <v>1927.4056785300004</v>
      </c>
      <c r="P123" s="1820">
        <v>1971.0730500000002</v>
      </c>
      <c r="Q123" s="1820">
        <v>0</v>
      </c>
      <c r="R123" s="1820">
        <v>361.85599999999999</v>
      </c>
      <c r="S123" s="1820">
        <v>575.79588999999987</v>
      </c>
      <c r="T123" s="1820">
        <v>1862.95597</v>
      </c>
      <c r="U123" s="1820">
        <v>0</v>
      </c>
      <c r="V123" s="1820">
        <v>16465.085800000001</v>
      </c>
      <c r="W123" s="1820">
        <v>392225.40899676603</v>
      </c>
      <c r="X123" s="1820">
        <v>0</v>
      </c>
      <c r="Y123" s="1820">
        <v>1828795.1881460838</v>
      </c>
    </row>
    <row r="124" spans="1:25" x14ac:dyDescent="0.2">
      <c r="A124" s="906" t="s">
        <v>672</v>
      </c>
      <c r="B124" s="1820">
        <v>400.44983999999999</v>
      </c>
      <c r="C124" s="1820">
        <v>198169.66572000005</v>
      </c>
      <c r="D124" s="1820">
        <v>57169.251474500001</v>
      </c>
      <c r="E124" s="1820">
        <v>0</v>
      </c>
      <c r="F124" s="1820">
        <v>765</v>
      </c>
      <c r="G124" s="1820">
        <v>123.7</v>
      </c>
      <c r="H124" s="1820">
        <v>956.61999999999989</v>
      </c>
      <c r="I124" s="1820">
        <v>0</v>
      </c>
      <c r="J124" s="1820">
        <v>0</v>
      </c>
      <c r="K124" s="1820">
        <v>2260735.9405874494</v>
      </c>
      <c r="L124" s="1820">
        <v>1725340.5851479315</v>
      </c>
      <c r="M124" s="1820">
        <v>233309.27615000002</v>
      </c>
      <c r="N124" s="1820">
        <v>3057253.0276784003</v>
      </c>
      <c r="O124" s="1820">
        <v>947.19999999999993</v>
      </c>
      <c r="P124" s="1820">
        <v>272079.35200000001</v>
      </c>
      <c r="Q124" s="1820">
        <v>8764.7000000000007</v>
      </c>
      <c r="R124" s="1820">
        <v>45780.08</v>
      </c>
      <c r="S124" s="1820">
        <v>88725.035999999993</v>
      </c>
      <c r="T124" s="1820">
        <v>117233.92300000001</v>
      </c>
      <c r="U124" s="1820">
        <v>62449.341929999995</v>
      </c>
      <c r="V124" s="1820">
        <v>9645.3842199999999</v>
      </c>
      <c r="W124" s="1820">
        <v>951130.61865349999</v>
      </c>
      <c r="X124" s="1820">
        <v>5409.5</v>
      </c>
      <c r="Y124" s="1820">
        <v>9096388.6524017826</v>
      </c>
    </row>
    <row r="125" spans="1:25" x14ac:dyDescent="0.2">
      <c r="A125" s="906" t="s">
        <v>703</v>
      </c>
      <c r="B125" s="1820">
        <v>0</v>
      </c>
      <c r="C125" s="1820">
        <v>25270.539079999999</v>
      </c>
      <c r="D125" s="1820">
        <v>8778.9117910063997</v>
      </c>
      <c r="E125" s="1820">
        <v>0</v>
      </c>
      <c r="F125" s="1820">
        <v>0</v>
      </c>
      <c r="G125" s="1820">
        <v>0</v>
      </c>
      <c r="H125" s="1820">
        <v>1752.42893</v>
      </c>
      <c r="I125" s="1820">
        <v>0</v>
      </c>
      <c r="J125" s="1820">
        <v>1876.8320849999993</v>
      </c>
      <c r="K125" s="1820">
        <v>80278.158629286132</v>
      </c>
      <c r="L125" s="1820">
        <v>91067.483250000005</v>
      </c>
      <c r="M125" s="1820">
        <v>281430.85272999998</v>
      </c>
      <c r="N125" s="1820">
        <v>126608.52815457899</v>
      </c>
      <c r="O125" s="1820">
        <v>127.04387</v>
      </c>
      <c r="P125" s="1820">
        <v>0</v>
      </c>
      <c r="Q125" s="1820">
        <v>0</v>
      </c>
      <c r="R125" s="1820">
        <v>0</v>
      </c>
      <c r="S125" s="1820">
        <v>0</v>
      </c>
      <c r="T125" s="1820">
        <v>3606.5052700000006</v>
      </c>
      <c r="U125" s="1820">
        <v>0</v>
      </c>
      <c r="V125" s="1820">
        <v>2205.558</v>
      </c>
      <c r="W125" s="1820">
        <v>60632.206592000002</v>
      </c>
      <c r="X125" s="1820">
        <v>0</v>
      </c>
      <c r="Y125" s="1820">
        <v>683635.04838187143</v>
      </c>
    </row>
    <row r="126" spans="1:25" x14ac:dyDescent="0.2">
      <c r="A126" s="906" t="s">
        <v>704</v>
      </c>
      <c r="B126" s="1820">
        <v>0</v>
      </c>
      <c r="C126" s="1820">
        <v>116446.49204999988</v>
      </c>
      <c r="D126" s="1820">
        <v>340969.01044022903</v>
      </c>
      <c r="E126" s="1820">
        <v>0</v>
      </c>
      <c r="F126" s="1820">
        <v>0</v>
      </c>
      <c r="G126" s="1820">
        <v>0</v>
      </c>
      <c r="H126" s="1820">
        <v>3182.5355499999996</v>
      </c>
      <c r="I126" s="1820">
        <v>0</v>
      </c>
      <c r="J126" s="1820">
        <v>4011.251220868</v>
      </c>
      <c r="K126" s="1820">
        <v>1691.712</v>
      </c>
      <c r="L126" s="1820">
        <v>28625.479530000001</v>
      </c>
      <c r="M126" s="1820">
        <v>222873.19075000001</v>
      </c>
      <c r="N126" s="1820">
        <v>1779987.4156842998</v>
      </c>
      <c r="O126" s="1820">
        <v>39953.779721907871</v>
      </c>
      <c r="P126" s="1820">
        <v>0</v>
      </c>
      <c r="Q126" s="1820">
        <v>0</v>
      </c>
      <c r="R126" s="1820">
        <v>0</v>
      </c>
      <c r="S126" s="1820">
        <v>50910.895148613839</v>
      </c>
      <c r="T126" s="1820">
        <v>40.680840000000003</v>
      </c>
      <c r="U126" s="1820">
        <v>0</v>
      </c>
      <c r="V126" s="1820">
        <v>1009.17</v>
      </c>
      <c r="W126" s="1820">
        <v>30346.000706968003</v>
      </c>
      <c r="X126" s="1820">
        <v>0</v>
      </c>
      <c r="Y126" s="1820">
        <v>2620047.6136428863</v>
      </c>
    </row>
    <row r="127" spans="1:25" s="994" customFormat="1" ht="14.25" thickBot="1" x14ac:dyDescent="0.25">
      <c r="A127" s="1209" t="s">
        <v>3893</v>
      </c>
      <c r="B127" s="1823">
        <v>127492.28439537299</v>
      </c>
      <c r="C127" s="1823">
        <v>1986329.6180300007</v>
      </c>
      <c r="D127" s="1823">
        <v>3446046.0136904828</v>
      </c>
      <c r="E127" s="1823">
        <v>0</v>
      </c>
      <c r="F127" s="1823">
        <v>6432.5</v>
      </c>
      <c r="G127" s="1823">
        <v>6509.0146299999997</v>
      </c>
      <c r="H127" s="1823">
        <v>59041.533779999991</v>
      </c>
      <c r="I127" s="1823">
        <v>26749.295550000003</v>
      </c>
      <c r="J127" s="1823">
        <v>96756.058153065474</v>
      </c>
      <c r="K127" s="1823">
        <v>2631422.5458676126</v>
      </c>
      <c r="L127" s="1823">
        <v>5309266.9278761409</v>
      </c>
      <c r="M127" s="1823">
        <v>7370725.9516299507</v>
      </c>
      <c r="N127" s="1823">
        <v>22622908.944090884</v>
      </c>
      <c r="O127" s="1823">
        <v>2948731.5800196631</v>
      </c>
      <c r="P127" s="1823">
        <v>1900035.8721320003</v>
      </c>
      <c r="Q127" s="1823">
        <v>1865392.26247144</v>
      </c>
      <c r="R127" s="1823">
        <v>476824.36</v>
      </c>
      <c r="S127" s="1823">
        <v>354580.79166000005</v>
      </c>
      <c r="T127" s="1823">
        <v>511202.54273143597</v>
      </c>
      <c r="U127" s="1823">
        <v>503832.25664000004</v>
      </c>
      <c r="V127" s="1823">
        <v>3599799.4825740652</v>
      </c>
      <c r="W127" s="1823">
        <v>8063906.8153019119</v>
      </c>
      <c r="X127" s="1823">
        <v>231621.11010000002</v>
      </c>
      <c r="Y127" s="1823">
        <v>64145607.761324026</v>
      </c>
    </row>
    <row r="128" spans="1:25" x14ac:dyDescent="0.2">
      <c r="A128" s="356" t="s">
        <v>724</v>
      </c>
    </row>
    <row r="129" spans="1:1" x14ac:dyDescent="0.2">
      <c r="A129" s="356" t="s">
        <v>725</v>
      </c>
    </row>
  </sheetData>
  <mergeCells count="2">
    <mergeCell ref="A5:J6"/>
    <mergeCell ref="K5:Y6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3" fitToWidth="2" orientation="portrait" r:id="rId1"/>
  <colBreaks count="1" manualBreakCount="1">
    <brk id="10" min="2" max="128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Y129"/>
  <sheetViews>
    <sheetView showGridLines="0" zoomScaleNormal="100" workbookViewId="0">
      <pane xSplit="1" ySplit="8" topLeftCell="B9" activePane="bottomRight" state="frozen"/>
      <selection activeCell="N119" sqref="N119"/>
      <selection pane="topRight" activeCell="N119" sqref="N119"/>
      <selection pane="bottomLeft" activeCell="N119" sqref="N119"/>
      <selection pane="bottomRight" activeCell="A7" sqref="A7"/>
    </sheetView>
  </sheetViews>
  <sheetFormatPr defaultRowHeight="12.75" x14ac:dyDescent="0.2"/>
  <cols>
    <col min="1" max="1" width="58" style="356" customWidth="1"/>
    <col min="2" max="25" width="12.7109375" style="356" customWidth="1"/>
    <col min="26" max="16384" width="9.140625" style="356"/>
  </cols>
  <sheetData>
    <row r="1" spans="1:25" x14ac:dyDescent="0.2">
      <c r="A1" s="877" t="s">
        <v>624</v>
      </c>
    </row>
    <row r="2" spans="1:25" x14ac:dyDescent="0.2">
      <c r="A2" s="877" t="s">
        <v>625</v>
      </c>
    </row>
    <row r="3" spans="1:25" s="994" customFormat="1" ht="15" customHeight="1" x14ac:dyDescent="0.2">
      <c r="A3" s="1130" t="s">
        <v>2250</v>
      </c>
      <c r="Y3" s="1136" t="s">
        <v>2251</v>
      </c>
    </row>
    <row r="4" spans="1:25" s="504" customFormat="1" ht="12" customHeight="1" x14ac:dyDescent="0.2"/>
    <row r="5" spans="1:25" s="504" customFormat="1" ht="18" customHeight="1" x14ac:dyDescent="0.2">
      <c r="A5" s="2037" t="s">
        <v>3753</v>
      </c>
      <c r="B5" s="2038"/>
      <c r="C5" s="2038"/>
      <c r="D5" s="2038"/>
      <c r="E5" s="2038"/>
      <c r="F5" s="2038"/>
      <c r="G5" s="2038"/>
      <c r="H5" s="2038"/>
      <c r="I5" s="2038"/>
      <c r="J5" s="2038"/>
      <c r="K5" s="2039" t="s">
        <v>3754</v>
      </c>
      <c r="L5" s="2039"/>
      <c r="M5" s="2039"/>
      <c r="N5" s="2039"/>
      <c r="O5" s="2039"/>
      <c r="P5" s="2039"/>
      <c r="Q5" s="2039"/>
      <c r="R5" s="2039"/>
      <c r="S5" s="2039"/>
      <c r="T5" s="2039"/>
      <c r="U5" s="2039"/>
      <c r="V5" s="2039"/>
      <c r="W5" s="2039"/>
      <c r="X5" s="2039"/>
      <c r="Y5" s="2039"/>
    </row>
    <row r="6" spans="1:25" s="504" customFormat="1" ht="18" customHeight="1" x14ac:dyDescent="0.2">
      <c r="A6" s="2038"/>
      <c r="B6" s="2038"/>
      <c r="C6" s="2038"/>
      <c r="D6" s="2038"/>
      <c r="E6" s="2038"/>
      <c r="F6" s="2038"/>
      <c r="G6" s="2038"/>
      <c r="H6" s="2038"/>
      <c r="I6" s="2038"/>
      <c r="J6" s="2038"/>
      <c r="K6" s="2039"/>
      <c r="L6" s="2039"/>
      <c r="M6" s="2039"/>
      <c r="N6" s="2039"/>
      <c r="O6" s="2039"/>
      <c r="P6" s="2039"/>
      <c r="Q6" s="2039"/>
      <c r="R6" s="2039"/>
      <c r="S6" s="2039"/>
      <c r="T6" s="2039"/>
      <c r="U6" s="2039"/>
      <c r="V6" s="2039"/>
      <c r="W6" s="2039"/>
      <c r="X6" s="2039"/>
      <c r="Y6" s="2039"/>
    </row>
    <row r="7" spans="1:25" s="504" customFormat="1" ht="12" customHeight="1" thickBot="1" x14ac:dyDescent="0.25">
      <c r="Y7" s="1047" t="s">
        <v>1041</v>
      </c>
    </row>
    <row r="8" spans="1:25" s="312" customFormat="1" ht="69.95" customHeight="1" thickBot="1" x14ac:dyDescent="0.25">
      <c r="A8" s="1397" t="s">
        <v>943</v>
      </c>
      <c r="B8" s="1398" t="s">
        <v>1879</v>
      </c>
      <c r="C8" s="1398" t="s">
        <v>1880</v>
      </c>
      <c r="D8" s="1398" t="s">
        <v>1918</v>
      </c>
      <c r="E8" s="1398" t="s">
        <v>141</v>
      </c>
      <c r="F8" s="1398" t="s">
        <v>4</v>
      </c>
      <c r="G8" s="1398" t="s">
        <v>1104</v>
      </c>
      <c r="H8" s="1398" t="s">
        <v>1882</v>
      </c>
      <c r="I8" s="1398" t="s">
        <v>1754</v>
      </c>
      <c r="J8" s="1398" t="s">
        <v>1885</v>
      </c>
      <c r="K8" s="1398" t="s">
        <v>1755</v>
      </c>
      <c r="L8" s="1398" t="s">
        <v>1072</v>
      </c>
      <c r="M8" s="1398" t="s">
        <v>1103</v>
      </c>
      <c r="N8" s="1398" t="s">
        <v>1893</v>
      </c>
      <c r="O8" s="1398" t="s">
        <v>142</v>
      </c>
      <c r="P8" s="1398" t="s">
        <v>2234</v>
      </c>
      <c r="Q8" s="1398" t="s">
        <v>1756</v>
      </c>
      <c r="R8" s="1398" t="s">
        <v>1919</v>
      </c>
      <c r="S8" s="1398" t="s">
        <v>1883</v>
      </c>
      <c r="T8" s="1398" t="s">
        <v>1244</v>
      </c>
      <c r="U8" s="1398" t="s">
        <v>1884</v>
      </c>
      <c r="V8" s="1398" t="s">
        <v>1887</v>
      </c>
      <c r="W8" s="1398" t="s">
        <v>1888</v>
      </c>
      <c r="X8" s="1398" t="s">
        <v>1757</v>
      </c>
      <c r="Y8" s="1399" t="s">
        <v>1471</v>
      </c>
    </row>
    <row r="9" spans="1:25" x14ac:dyDescent="0.2">
      <c r="A9" s="1401" t="s">
        <v>106</v>
      </c>
      <c r="B9" s="1403"/>
      <c r="C9" s="1403"/>
      <c r="D9" s="1403"/>
      <c r="E9" s="1403"/>
      <c r="F9" s="1403"/>
      <c r="G9" s="1403"/>
      <c r="H9" s="1403"/>
      <c r="I9" s="1403"/>
      <c r="J9" s="1403"/>
      <c r="K9" s="1403"/>
      <c r="L9" s="1403"/>
      <c r="M9" s="1403"/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</row>
    <row r="10" spans="1:25" x14ac:dyDescent="0.2">
      <c r="A10" s="1208" t="s">
        <v>2193</v>
      </c>
      <c r="B10" s="1819">
        <v>0</v>
      </c>
      <c r="C10" s="1819">
        <v>0</v>
      </c>
      <c r="D10" s="1819">
        <v>0</v>
      </c>
      <c r="E10" s="1819">
        <v>94648.746780000001</v>
      </c>
      <c r="F10" s="1819">
        <v>0</v>
      </c>
      <c r="G10" s="1819">
        <v>0</v>
      </c>
      <c r="H10" s="1819">
        <v>0</v>
      </c>
      <c r="I10" s="1819">
        <v>13582839.196</v>
      </c>
      <c r="J10" s="1819">
        <v>716786.94452000072</v>
      </c>
      <c r="K10" s="1819">
        <v>280126.66211999895</v>
      </c>
      <c r="L10" s="1819">
        <v>0</v>
      </c>
      <c r="M10" s="1819">
        <v>2957224.2315200549</v>
      </c>
      <c r="N10" s="1819">
        <v>2650048.6800000002</v>
      </c>
      <c r="O10" s="1819">
        <v>0</v>
      </c>
      <c r="P10" s="1819">
        <v>6381304.6746653169</v>
      </c>
      <c r="Q10" s="1819">
        <v>0</v>
      </c>
      <c r="R10" s="1819">
        <v>10013675.608359998</v>
      </c>
      <c r="S10" s="1819">
        <v>12470998.255999999</v>
      </c>
      <c r="T10" s="1819">
        <v>6860817.680140947</v>
      </c>
      <c r="U10" s="1819">
        <v>1876825.14</v>
      </c>
      <c r="V10" s="1819">
        <v>10830212.060010001</v>
      </c>
      <c r="W10" s="1819">
        <v>8356421.845040001</v>
      </c>
      <c r="X10" s="1819">
        <v>0</v>
      </c>
      <c r="Y10" s="1819">
        <v>77071929.725156307</v>
      </c>
    </row>
    <row r="11" spans="1:25" s="991" customFormat="1" x14ac:dyDescent="0.2">
      <c r="A11" s="992" t="s">
        <v>885</v>
      </c>
      <c r="B11" s="1819">
        <v>0</v>
      </c>
      <c r="C11" s="1819">
        <v>97541.571334920009</v>
      </c>
      <c r="D11" s="1819">
        <v>0</v>
      </c>
      <c r="E11" s="1819">
        <v>3400183.0292799985</v>
      </c>
      <c r="F11" s="1819">
        <v>0</v>
      </c>
      <c r="G11" s="1819">
        <v>0</v>
      </c>
      <c r="H11" s="1819">
        <v>0</v>
      </c>
      <c r="I11" s="1819">
        <v>11127857.26427</v>
      </c>
      <c r="J11" s="1819">
        <v>842615.33124405064</v>
      </c>
      <c r="K11" s="1819">
        <v>66495.720089999217</v>
      </c>
      <c r="L11" s="1819">
        <v>0</v>
      </c>
      <c r="M11" s="1819">
        <v>6055301.2263600007</v>
      </c>
      <c r="N11" s="1819">
        <v>2481208.514</v>
      </c>
      <c r="O11" s="1819">
        <v>0</v>
      </c>
      <c r="P11" s="1819">
        <v>6594120.4897200009</v>
      </c>
      <c r="Q11" s="1819">
        <v>0</v>
      </c>
      <c r="R11" s="1819">
        <v>13013800.333020039</v>
      </c>
      <c r="S11" s="1819">
        <v>12601331.541669894</v>
      </c>
      <c r="T11" s="1819">
        <v>5223239.9950500019</v>
      </c>
      <c r="U11" s="1819">
        <v>3195766.1047100001</v>
      </c>
      <c r="V11" s="1819">
        <v>9846058.6968974993</v>
      </c>
      <c r="W11" s="1819">
        <v>7520009.7763700001</v>
      </c>
      <c r="X11" s="1819">
        <v>87896160.145280018</v>
      </c>
      <c r="Y11" s="1819">
        <v>169961689.73929641</v>
      </c>
    </row>
    <row r="12" spans="1:25" x14ac:dyDescent="0.2">
      <c r="A12" s="906" t="s">
        <v>667</v>
      </c>
      <c r="B12" s="1820">
        <v>0</v>
      </c>
      <c r="C12" s="1820">
        <v>0</v>
      </c>
      <c r="D12" s="1820">
        <v>0</v>
      </c>
      <c r="E12" s="1820">
        <v>3400183.0292799985</v>
      </c>
      <c r="F12" s="1820">
        <v>0</v>
      </c>
      <c r="G12" s="1820">
        <v>0</v>
      </c>
      <c r="H12" s="1820">
        <v>0</v>
      </c>
      <c r="I12" s="1820">
        <v>11127857.26427</v>
      </c>
      <c r="J12" s="1820">
        <v>48327.839999999997</v>
      </c>
      <c r="K12" s="1820">
        <v>66495.720089999217</v>
      </c>
      <c r="L12" s="1820">
        <v>0</v>
      </c>
      <c r="M12" s="1820">
        <v>5971424.5868500005</v>
      </c>
      <c r="N12" s="1820">
        <v>2481208.514</v>
      </c>
      <c r="O12" s="1820">
        <v>0</v>
      </c>
      <c r="P12" s="1820">
        <v>6594100.6726400005</v>
      </c>
      <c r="Q12" s="1820">
        <v>0</v>
      </c>
      <c r="R12" s="1820">
        <v>10930871.16141003</v>
      </c>
      <c r="S12" s="1820">
        <v>9563385.4561599884</v>
      </c>
      <c r="T12" s="1820">
        <v>5223239.9950500019</v>
      </c>
      <c r="U12" s="1820">
        <v>3195766.1047100001</v>
      </c>
      <c r="V12" s="1820">
        <v>5626319.2553699994</v>
      </c>
      <c r="W12" s="1820">
        <v>7520009.7763700001</v>
      </c>
      <c r="X12" s="1820">
        <v>87896160.145280018</v>
      </c>
      <c r="Y12" s="1820">
        <v>159645349.52148002</v>
      </c>
    </row>
    <row r="13" spans="1:25" x14ac:dyDescent="0.2">
      <c r="A13" s="906" t="s">
        <v>668</v>
      </c>
      <c r="B13" s="1820">
        <v>0</v>
      </c>
      <c r="C13" s="1820">
        <v>97541.571334920009</v>
      </c>
      <c r="D13" s="1820">
        <v>0</v>
      </c>
      <c r="E13" s="1820">
        <v>0</v>
      </c>
      <c r="F13" s="1820">
        <v>0</v>
      </c>
      <c r="G13" s="1820">
        <v>0</v>
      </c>
      <c r="H13" s="1820">
        <v>0</v>
      </c>
      <c r="I13" s="1820">
        <v>0</v>
      </c>
      <c r="J13" s="1820">
        <v>794287.49124405067</v>
      </c>
      <c r="K13" s="1820">
        <v>0</v>
      </c>
      <c r="L13" s="1820">
        <v>0</v>
      </c>
      <c r="M13" s="1820">
        <v>594.76099999999997</v>
      </c>
      <c r="N13" s="1820">
        <v>0</v>
      </c>
      <c r="O13" s="1820">
        <v>0</v>
      </c>
      <c r="P13" s="1820">
        <v>0</v>
      </c>
      <c r="Q13" s="1820">
        <v>0</v>
      </c>
      <c r="R13" s="1820">
        <v>18679.390609999999</v>
      </c>
      <c r="S13" s="1820">
        <v>3037946.0855099065</v>
      </c>
      <c r="T13" s="1820">
        <v>0</v>
      </c>
      <c r="U13" s="1820">
        <v>0</v>
      </c>
      <c r="V13" s="1820">
        <v>4219739.4415274998</v>
      </c>
      <c r="W13" s="1820">
        <v>0</v>
      </c>
      <c r="X13" s="1820">
        <v>0</v>
      </c>
      <c r="Y13" s="1820">
        <v>8168788.741226377</v>
      </c>
    </row>
    <row r="14" spans="1:25" x14ac:dyDescent="0.2">
      <c r="A14" s="906" t="s">
        <v>699</v>
      </c>
      <c r="B14" s="1820">
        <v>0</v>
      </c>
      <c r="C14" s="1820">
        <v>0</v>
      </c>
      <c r="D14" s="1820">
        <v>0</v>
      </c>
      <c r="E14" s="1820">
        <v>0</v>
      </c>
      <c r="F14" s="1820">
        <v>0</v>
      </c>
      <c r="G14" s="1820">
        <v>0</v>
      </c>
      <c r="H14" s="1820">
        <v>0</v>
      </c>
      <c r="I14" s="1820">
        <v>0</v>
      </c>
      <c r="J14" s="1820">
        <v>0</v>
      </c>
      <c r="K14" s="1820">
        <v>0</v>
      </c>
      <c r="L14" s="1820">
        <v>0</v>
      </c>
      <c r="M14" s="1820">
        <v>699.49539000000004</v>
      </c>
      <c r="N14" s="1820">
        <v>0</v>
      </c>
      <c r="O14" s="1820">
        <v>0</v>
      </c>
      <c r="P14" s="1820">
        <v>19.817080000000001</v>
      </c>
      <c r="Q14" s="1820">
        <v>0</v>
      </c>
      <c r="R14" s="1820">
        <v>2804.9277299999999</v>
      </c>
      <c r="S14" s="1820">
        <v>0</v>
      </c>
      <c r="T14" s="1820">
        <v>0</v>
      </c>
      <c r="U14" s="1820">
        <v>0</v>
      </c>
      <c r="V14" s="1820">
        <v>0</v>
      </c>
      <c r="W14" s="1820">
        <v>0</v>
      </c>
      <c r="X14" s="1820">
        <v>0</v>
      </c>
      <c r="Y14" s="1820">
        <v>3524.2402000000002</v>
      </c>
    </row>
    <row r="15" spans="1:25" x14ac:dyDescent="0.2">
      <c r="A15" s="906" t="s">
        <v>700</v>
      </c>
      <c r="B15" s="1820">
        <v>0</v>
      </c>
      <c r="C15" s="1820">
        <v>0</v>
      </c>
      <c r="D15" s="1820">
        <v>0</v>
      </c>
      <c r="E15" s="1820">
        <v>0</v>
      </c>
      <c r="F15" s="1820">
        <v>0</v>
      </c>
      <c r="G15" s="1820">
        <v>0</v>
      </c>
      <c r="H15" s="1820">
        <v>0</v>
      </c>
      <c r="I15" s="1820">
        <v>0</v>
      </c>
      <c r="J15" s="1820">
        <v>0</v>
      </c>
      <c r="K15" s="1820">
        <v>0</v>
      </c>
      <c r="L15" s="1820">
        <v>0</v>
      </c>
      <c r="M15" s="1820">
        <v>4141.0059499999998</v>
      </c>
      <c r="N15" s="1820">
        <v>0</v>
      </c>
      <c r="O15" s="1820">
        <v>0</v>
      </c>
      <c r="P15" s="1820">
        <v>0</v>
      </c>
      <c r="Q15" s="1820">
        <v>0</v>
      </c>
      <c r="R15" s="1820">
        <v>0</v>
      </c>
      <c r="S15" s="1820">
        <v>0</v>
      </c>
      <c r="T15" s="1820">
        <v>0</v>
      </c>
      <c r="U15" s="1820">
        <v>0</v>
      </c>
      <c r="V15" s="1820">
        <v>0</v>
      </c>
      <c r="W15" s="1820">
        <v>0</v>
      </c>
      <c r="X15" s="1820">
        <v>0</v>
      </c>
      <c r="Y15" s="1820">
        <v>4141.0059499999998</v>
      </c>
    </row>
    <row r="16" spans="1:25" x14ac:dyDescent="0.2">
      <c r="A16" s="906" t="s">
        <v>701</v>
      </c>
      <c r="B16" s="1820">
        <v>0</v>
      </c>
      <c r="C16" s="1820">
        <v>0</v>
      </c>
      <c r="D16" s="1820">
        <v>0</v>
      </c>
      <c r="E16" s="1820">
        <v>0</v>
      </c>
      <c r="F16" s="1820">
        <v>0</v>
      </c>
      <c r="G16" s="1820">
        <v>0</v>
      </c>
      <c r="H16" s="1820">
        <v>0</v>
      </c>
      <c r="I16" s="1820">
        <v>0</v>
      </c>
      <c r="J16" s="1820">
        <v>0</v>
      </c>
      <c r="K16" s="1820">
        <v>0</v>
      </c>
      <c r="L16" s="1820">
        <v>0</v>
      </c>
      <c r="M16" s="1820">
        <v>78441.377170000007</v>
      </c>
      <c r="N16" s="1820">
        <v>0</v>
      </c>
      <c r="O16" s="1820">
        <v>0</v>
      </c>
      <c r="P16" s="1820">
        <v>0</v>
      </c>
      <c r="Q16" s="1820">
        <v>0</v>
      </c>
      <c r="R16" s="1820">
        <v>2061444.8532700085</v>
      </c>
      <c r="S16" s="1820">
        <v>0</v>
      </c>
      <c r="T16" s="1820">
        <v>0</v>
      </c>
      <c r="U16" s="1820">
        <v>0</v>
      </c>
      <c r="V16" s="1820">
        <v>0</v>
      </c>
      <c r="W16" s="1820">
        <v>0</v>
      </c>
      <c r="X16" s="1820">
        <v>0</v>
      </c>
      <c r="Y16" s="1820">
        <v>2139886.2304400085</v>
      </c>
    </row>
    <row r="17" spans="1:25" s="994" customFormat="1" ht="13.5" x14ac:dyDescent="0.2">
      <c r="A17" s="997" t="s">
        <v>884</v>
      </c>
      <c r="B17" s="1819">
        <v>0</v>
      </c>
      <c r="C17" s="1819">
        <v>0</v>
      </c>
      <c r="D17" s="1819">
        <v>0</v>
      </c>
      <c r="E17" s="1819">
        <v>0</v>
      </c>
      <c r="F17" s="1819">
        <v>0</v>
      </c>
      <c r="G17" s="1819">
        <v>0</v>
      </c>
      <c r="H17" s="1819">
        <v>0</v>
      </c>
      <c r="I17" s="1819">
        <v>322672.89676999999</v>
      </c>
      <c r="J17" s="1819">
        <v>716786.94451999979</v>
      </c>
      <c r="K17" s="1819">
        <v>153833.34977000044</v>
      </c>
      <c r="L17" s="1819">
        <v>0</v>
      </c>
      <c r="M17" s="1819">
        <v>1460744.9484399999</v>
      </c>
      <c r="N17" s="1819">
        <v>2852371.017</v>
      </c>
      <c r="O17" s="1819">
        <v>0</v>
      </c>
      <c r="P17" s="1819">
        <v>3361157.4858253091</v>
      </c>
      <c r="Q17" s="1819">
        <v>0</v>
      </c>
      <c r="R17" s="1819">
        <v>10575279.557380036</v>
      </c>
      <c r="S17" s="1819">
        <v>10412108.712669896</v>
      </c>
      <c r="T17" s="1819">
        <v>6914756.2148010358</v>
      </c>
      <c r="U17" s="1819">
        <v>575564.97990333196</v>
      </c>
      <c r="V17" s="1819">
        <v>267506.29074000003</v>
      </c>
      <c r="W17" s="1819">
        <v>4702395.4458599994</v>
      </c>
      <c r="X17" s="1819">
        <v>34754416.554560006</v>
      </c>
      <c r="Y17" s="1819">
        <v>77069594.398239613</v>
      </c>
    </row>
    <row r="18" spans="1:25" x14ac:dyDescent="0.2">
      <c r="A18" s="906" t="s">
        <v>669</v>
      </c>
      <c r="B18" s="1820">
        <v>0</v>
      </c>
      <c r="C18" s="1820">
        <v>0</v>
      </c>
      <c r="D18" s="1820">
        <v>0</v>
      </c>
      <c r="E18" s="1820">
        <v>0</v>
      </c>
      <c r="F18" s="1820">
        <v>0</v>
      </c>
      <c r="G18" s="1820">
        <v>0</v>
      </c>
      <c r="H18" s="1820">
        <v>0</v>
      </c>
      <c r="I18" s="1820">
        <v>0</v>
      </c>
      <c r="J18" s="1820">
        <v>0</v>
      </c>
      <c r="K18" s="1820">
        <v>316.52960999999999</v>
      </c>
      <c r="L18" s="1820">
        <v>0</v>
      </c>
      <c r="M18" s="1820">
        <v>4480.5512500000004</v>
      </c>
      <c r="N18" s="1820">
        <v>4770.6350000000002</v>
      </c>
      <c r="O18" s="1820">
        <v>0</v>
      </c>
      <c r="P18" s="1820">
        <v>14778.514949999999</v>
      </c>
      <c r="Q18" s="1820">
        <v>0</v>
      </c>
      <c r="R18" s="1820">
        <v>15043.26117</v>
      </c>
      <c r="S18" s="1820">
        <v>16699.374949999998</v>
      </c>
      <c r="T18" s="1820">
        <v>50350.231260000015</v>
      </c>
      <c r="U18" s="1820">
        <v>3876.114</v>
      </c>
      <c r="V18" s="1820">
        <v>231228.86393000002</v>
      </c>
      <c r="W18" s="1820">
        <v>10417.68108</v>
      </c>
      <c r="X18" s="1820">
        <v>432023.20667000004</v>
      </c>
      <c r="Y18" s="1820">
        <v>783984.96387000009</v>
      </c>
    </row>
    <row r="19" spans="1:25" x14ac:dyDescent="0.2">
      <c r="A19" s="906" t="s">
        <v>702</v>
      </c>
      <c r="B19" s="1820">
        <v>0</v>
      </c>
      <c r="C19" s="1820">
        <v>0</v>
      </c>
      <c r="D19" s="1820">
        <v>0</v>
      </c>
      <c r="E19" s="1820">
        <v>0</v>
      </c>
      <c r="F19" s="1820">
        <v>0</v>
      </c>
      <c r="G19" s="1820">
        <v>0</v>
      </c>
      <c r="H19" s="1820">
        <v>0</v>
      </c>
      <c r="I19" s="1820">
        <v>322672.89676999999</v>
      </c>
      <c r="J19" s="1820">
        <v>0</v>
      </c>
      <c r="K19" s="1820">
        <v>0</v>
      </c>
      <c r="L19" s="1820">
        <v>0</v>
      </c>
      <c r="M19" s="1820">
        <v>0</v>
      </c>
      <c r="N19" s="1820">
        <v>0</v>
      </c>
      <c r="O19" s="1820">
        <v>0</v>
      </c>
      <c r="P19" s="1820">
        <v>0</v>
      </c>
      <c r="Q19" s="1820">
        <v>0</v>
      </c>
      <c r="R19" s="1820">
        <v>0</v>
      </c>
      <c r="S19" s="1820">
        <v>0</v>
      </c>
      <c r="T19" s="1820">
        <v>8.0519999999999996</v>
      </c>
      <c r="U19" s="1820">
        <v>0</v>
      </c>
      <c r="V19" s="1820">
        <v>0</v>
      </c>
      <c r="W19" s="1820">
        <v>0</v>
      </c>
      <c r="X19" s="1820">
        <v>0</v>
      </c>
      <c r="Y19" s="1820">
        <v>322680.94877000002</v>
      </c>
    </row>
    <row r="20" spans="1:25" x14ac:dyDescent="0.2">
      <c r="A20" s="906" t="s">
        <v>670</v>
      </c>
      <c r="B20" s="1820">
        <v>0</v>
      </c>
      <c r="C20" s="1820">
        <v>0</v>
      </c>
      <c r="D20" s="1820">
        <v>0</v>
      </c>
      <c r="E20" s="1820">
        <v>0</v>
      </c>
      <c r="F20" s="1820">
        <v>0</v>
      </c>
      <c r="G20" s="1820">
        <v>0</v>
      </c>
      <c r="H20" s="1820">
        <v>0</v>
      </c>
      <c r="I20" s="1820">
        <v>0</v>
      </c>
      <c r="J20" s="1820">
        <v>716786.94451999979</v>
      </c>
      <c r="K20" s="1820">
        <v>67131.827860000194</v>
      </c>
      <c r="L20" s="1820">
        <v>0</v>
      </c>
      <c r="M20" s="1820">
        <v>337723.16198000003</v>
      </c>
      <c r="N20" s="1820">
        <v>2607046.5</v>
      </c>
      <c r="O20" s="1820">
        <v>0</v>
      </c>
      <c r="P20" s="1820">
        <v>2862842.3205000008</v>
      </c>
      <c r="Q20" s="1820">
        <v>0</v>
      </c>
      <c r="R20" s="1820">
        <v>3496834.4629800017</v>
      </c>
      <c r="S20" s="1820">
        <v>6333670.95370002</v>
      </c>
      <c r="T20" s="1820">
        <v>5240068.2000810364</v>
      </c>
      <c r="U20" s="1820">
        <v>213707.55860999966</v>
      </c>
      <c r="V20" s="1820">
        <v>36277.426810000004</v>
      </c>
      <c r="W20" s="1820">
        <v>3653014.0996300401</v>
      </c>
      <c r="X20" s="1820">
        <v>25026305.982620008</v>
      </c>
      <c r="Y20" s="1820">
        <v>50591409.439291105</v>
      </c>
    </row>
    <row r="21" spans="1:25" x14ac:dyDescent="0.2">
      <c r="A21" s="906" t="s">
        <v>671</v>
      </c>
      <c r="B21" s="1820">
        <v>0</v>
      </c>
      <c r="C21" s="1820">
        <v>0</v>
      </c>
      <c r="D21" s="1820">
        <v>0</v>
      </c>
      <c r="E21" s="1820">
        <v>0</v>
      </c>
      <c r="F21" s="1820">
        <v>0</v>
      </c>
      <c r="G21" s="1820">
        <v>0</v>
      </c>
      <c r="H21" s="1820">
        <v>0</v>
      </c>
      <c r="I21" s="1820">
        <v>0</v>
      </c>
      <c r="J21" s="1820">
        <v>0</v>
      </c>
      <c r="K21" s="1820">
        <v>1213.47696</v>
      </c>
      <c r="L21" s="1820">
        <v>0</v>
      </c>
      <c r="M21" s="1820">
        <v>76698.320900000006</v>
      </c>
      <c r="N21" s="1820">
        <v>0</v>
      </c>
      <c r="O21" s="1820">
        <v>0</v>
      </c>
      <c r="P21" s="1820">
        <v>113549.25323</v>
      </c>
      <c r="Q21" s="1820">
        <v>0</v>
      </c>
      <c r="R21" s="1820">
        <v>1651957.0941399962</v>
      </c>
      <c r="S21" s="1820">
        <v>253281.23347000001</v>
      </c>
      <c r="T21" s="1820">
        <v>1010427.54706</v>
      </c>
      <c r="U21" s="1820">
        <v>99180.479000000007</v>
      </c>
      <c r="V21" s="1820">
        <v>0</v>
      </c>
      <c r="W21" s="1820">
        <v>79002.432310000004</v>
      </c>
      <c r="X21" s="1820">
        <v>0</v>
      </c>
      <c r="Y21" s="1820">
        <v>3285309.8370699962</v>
      </c>
    </row>
    <row r="22" spans="1:25" x14ac:dyDescent="0.2">
      <c r="A22" s="906" t="s">
        <v>672</v>
      </c>
      <c r="B22" s="1820">
        <v>0</v>
      </c>
      <c r="C22" s="1820">
        <v>0</v>
      </c>
      <c r="D22" s="1820">
        <v>0</v>
      </c>
      <c r="E22" s="1820">
        <v>0</v>
      </c>
      <c r="F22" s="1820">
        <v>0</v>
      </c>
      <c r="G22" s="1820">
        <v>0</v>
      </c>
      <c r="H22" s="1820">
        <v>0</v>
      </c>
      <c r="I22" s="1820">
        <v>0</v>
      </c>
      <c r="J22" s="1820">
        <v>0</v>
      </c>
      <c r="K22" s="1820">
        <v>85171.51534000026</v>
      </c>
      <c r="L22" s="1820">
        <v>0</v>
      </c>
      <c r="M22" s="1820">
        <v>108814.10699</v>
      </c>
      <c r="N22" s="1820">
        <v>240553.88200000001</v>
      </c>
      <c r="O22" s="1820">
        <v>0</v>
      </c>
      <c r="P22" s="1820">
        <v>146042.52625</v>
      </c>
      <c r="Q22" s="1820">
        <v>0</v>
      </c>
      <c r="R22" s="1820">
        <v>2311173.5703699999</v>
      </c>
      <c r="S22" s="1820">
        <v>1967648.8929200007</v>
      </c>
      <c r="T22" s="1820">
        <v>333830.58495999989</v>
      </c>
      <c r="U22" s="1820">
        <v>164993.63636</v>
      </c>
      <c r="V22" s="1820">
        <v>0</v>
      </c>
      <c r="W22" s="1820">
        <v>46834.534140000003</v>
      </c>
      <c r="X22" s="1820">
        <v>9245054.3273399994</v>
      </c>
      <c r="Y22" s="1820">
        <v>14650117.576669998</v>
      </c>
    </row>
    <row r="23" spans="1:25" x14ac:dyDescent="0.2">
      <c r="A23" s="906" t="s">
        <v>703</v>
      </c>
      <c r="B23" s="1820">
        <v>0</v>
      </c>
      <c r="C23" s="1820">
        <v>0</v>
      </c>
      <c r="D23" s="1820">
        <v>0</v>
      </c>
      <c r="E23" s="1820">
        <v>0</v>
      </c>
      <c r="F23" s="1820">
        <v>0</v>
      </c>
      <c r="G23" s="1820">
        <v>0</v>
      </c>
      <c r="H23" s="1820">
        <v>0</v>
      </c>
      <c r="I23" s="1820">
        <v>0</v>
      </c>
      <c r="J23" s="1820">
        <v>0</v>
      </c>
      <c r="K23" s="1820">
        <v>0</v>
      </c>
      <c r="L23" s="1820">
        <v>0</v>
      </c>
      <c r="M23" s="1820">
        <v>235739.12406</v>
      </c>
      <c r="N23" s="1820">
        <v>0</v>
      </c>
      <c r="O23" s="1820">
        <v>0</v>
      </c>
      <c r="P23" s="1820">
        <v>0</v>
      </c>
      <c r="Q23" s="1820">
        <v>0</v>
      </c>
      <c r="R23" s="1820">
        <v>0</v>
      </c>
      <c r="S23" s="1820">
        <v>0</v>
      </c>
      <c r="T23" s="1820">
        <v>0</v>
      </c>
      <c r="U23" s="1820">
        <v>0</v>
      </c>
      <c r="V23" s="1820">
        <v>0</v>
      </c>
      <c r="W23" s="1820">
        <v>0</v>
      </c>
      <c r="X23" s="1820">
        <v>0</v>
      </c>
      <c r="Y23" s="1820">
        <v>235739.12406</v>
      </c>
    </row>
    <row r="24" spans="1:25" x14ac:dyDescent="0.2">
      <c r="A24" s="906" t="s">
        <v>704</v>
      </c>
      <c r="B24" s="1820">
        <v>0</v>
      </c>
      <c r="C24" s="1820">
        <v>0</v>
      </c>
      <c r="D24" s="1820">
        <v>0</v>
      </c>
      <c r="E24" s="1820">
        <v>0</v>
      </c>
      <c r="F24" s="1820">
        <v>0</v>
      </c>
      <c r="G24" s="1820">
        <v>0</v>
      </c>
      <c r="H24" s="1820">
        <v>0</v>
      </c>
      <c r="I24" s="1820">
        <v>0</v>
      </c>
      <c r="J24" s="1820">
        <v>0</v>
      </c>
      <c r="K24" s="1820">
        <v>0</v>
      </c>
      <c r="L24" s="1820">
        <v>0</v>
      </c>
      <c r="M24" s="1820">
        <v>697289.68325999996</v>
      </c>
      <c r="N24" s="1820">
        <v>0</v>
      </c>
      <c r="O24" s="1820">
        <v>0</v>
      </c>
      <c r="P24" s="1820">
        <v>223944.87089530798</v>
      </c>
      <c r="Q24" s="1820">
        <v>0</v>
      </c>
      <c r="R24" s="1820">
        <v>3100271.1687200377</v>
      </c>
      <c r="S24" s="1820">
        <v>1840808.2576298751</v>
      </c>
      <c r="T24" s="1820">
        <v>280071.59944000002</v>
      </c>
      <c r="U24" s="1820">
        <v>93807.191933332331</v>
      </c>
      <c r="V24" s="1820">
        <v>0</v>
      </c>
      <c r="W24" s="1820">
        <v>913126.69869995909</v>
      </c>
      <c r="X24" s="1820">
        <v>51033.037929999999</v>
      </c>
      <c r="Y24" s="1820">
        <v>7200352.5085085118</v>
      </c>
    </row>
    <row r="25" spans="1:25" s="994" customFormat="1" ht="13.5" x14ac:dyDescent="0.2">
      <c r="A25" s="1208" t="s">
        <v>3893</v>
      </c>
      <c r="B25" s="1819">
        <v>0</v>
      </c>
      <c r="C25" s="1819">
        <v>97541.571334920009</v>
      </c>
      <c r="D25" s="1819">
        <v>0</v>
      </c>
      <c r="E25" s="1819">
        <v>3494831.7760599987</v>
      </c>
      <c r="F25" s="1819">
        <v>0</v>
      </c>
      <c r="G25" s="1819">
        <v>0</v>
      </c>
      <c r="H25" s="1819">
        <v>0</v>
      </c>
      <c r="I25" s="1819">
        <v>24388023.563499998</v>
      </c>
      <c r="J25" s="1819">
        <v>842615.33124405169</v>
      </c>
      <c r="K25" s="1819">
        <v>192789.03243999768</v>
      </c>
      <c r="L25" s="1819">
        <v>0</v>
      </c>
      <c r="M25" s="1819">
        <v>7551780.5094400542</v>
      </c>
      <c r="N25" s="1819">
        <v>2278886.1770000001</v>
      </c>
      <c r="O25" s="1819">
        <v>0</v>
      </c>
      <c r="P25" s="1819">
        <v>9614267.6785600092</v>
      </c>
      <c r="Q25" s="1819">
        <v>0</v>
      </c>
      <c r="R25" s="1819">
        <v>12452196.384</v>
      </c>
      <c r="S25" s="1819">
        <v>14660221.085000001</v>
      </c>
      <c r="T25" s="1819">
        <v>5169301.4603899112</v>
      </c>
      <c r="U25" s="1819">
        <v>4497026.2648066683</v>
      </c>
      <c r="V25" s="1819">
        <v>20408764.466167498</v>
      </c>
      <c r="W25" s="1819">
        <v>11174036.175550001</v>
      </c>
      <c r="X25" s="1819">
        <v>53141743.590720005</v>
      </c>
      <c r="Y25" s="1819">
        <v>169964025.06621313</v>
      </c>
    </row>
    <row r="26" spans="1:25" s="991" customFormat="1" x14ac:dyDescent="0.2">
      <c r="A26" s="1774" t="s">
        <v>3895</v>
      </c>
      <c r="B26" s="1821"/>
      <c r="C26" s="1821"/>
      <c r="D26" s="1821"/>
      <c r="E26" s="1821"/>
      <c r="F26" s="1821"/>
      <c r="G26" s="1821"/>
      <c r="H26" s="1821"/>
      <c r="I26" s="1821"/>
      <c r="J26" s="1821"/>
      <c r="K26" s="1821"/>
      <c r="L26" s="1821"/>
      <c r="M26" s="1821"/>
      <c r="N26" s="1821"/>
      <c r="O26" s="1821"/>
      <c r="P26" s="1821"/>
      <c r="Q26" s="1821"/>
      <c r="R26" s="1821"/>
      <c r="S26" s="1821"/>
      <c r="T26" s="1821"/>
      <c r="U26" s="1821"/>
      <c r="V26" s="1821"/>
      <c r="W26" s="1821"/>
      <c r="X26" s="1821"/>
      <c r="Y26" s="1821"/>
    </row>
    <row r="27" spans="1:25" s="991" customFormat="1" x14ac:dyDescent="0.2">
      <c r="A27" s="1208" t="s">
        <v>2191</v>
      </c>
      <c r="B27" s="1819">
        <v>472406.73950000003</v>
      </c>
      <c r="C27" s="1819">
        <v>0</v>
      </c>
      <c r="D27" s="1819">
        <v>371512.51068000001</v>
      </c>
      <c r="E27" s="1819">
        <v>12601</v>
      </c>
      <c r="F27" s="1819">
        <v>0</v>
      </c>
      <c r="G27" s="1819">
        <v>420806.90505946014</v>
      </c>
      <c r="H27" s="1819">
        <v>3365.0079999999998</v>
      </c>
      <c r="I27" s="1819">
        <v>82774.255450000986</v>
      </c>
      <c r="J27" s="1819">
        <v>1705996.4631600073</v>
      </c>
      <c r="K27" s="1819">
        <v>0</v>
      </c>
      <c r="L27" s="1819">
        <v>1310597.5689700001</v>
      </c>
      <c r="M27" s="1819">
        <v>11482719.323869998</v>
      </c>
      <c r="N27" s="1819">
        <v>1610531.4789999998</v>
      </c>
      <c r="O27" s="1819">
        <v>203541.51500000001</v>
      </c>
      <c r="P27" s="1819">
        <v>470</v>
      </c>
      <c r="Q27" s="1819">
        <v>59343.629000000001</v>
      </c>
      <c r="R27" s="1819">
        <v>28445.5</v>
      </c>
      <c r="S27" s="1819">
        <v>9684857.4214686211</v>
      </c>
      <c r="T27" s="1819">
        <v>849165.51589833479</v>
      </c>
      <c r="U27" s="1819">
        <v>0</v>
      </c>
      <c r="V27" s="1819">
        <v>389231.20985279605</v>
      </c>
      <c r="W27" s="1819">
        <v>6798765.4303214997</v>
      </c>
      <c r="X27" s="1819">
        <v>0</v>
      </c>
      <c r="Y27" s="1819">
        <v>35487131.475230716</v>
      </c>
    </row>
    <row r="28" spans="1:25" s="991" customFormat="1" x14ac:dyDescent="0.2">
      <c r="A28" s="992" t="s">
        <v>885</v>
      </c>
      <c r="B28" s="1819">
        <v>627767.80779999995</v>
      </c>
      <c r="C28" s="1819">
        <v>4090166.6195100006</v>
      </c>
      <c r="D28" s="1819">
        <v>528966.71879999992</v>
      </c>
      <c r="E28" s="1819">
        <v>114840</v>
      </c>
      <c r="F28" s="1819">
        <v>0</v>
      </c>
      <c r="G28" s="1819">
        <v>333993.53737573791</v>
      </c>
      <c r="H28" s="1819">
        <v>8941.4699999999993</v>
      </c>
      <c r="I28" s="1819">
        <v>7150355.625719998</v>
      </c>
      <c r="J28" s="1819">
        <v>1441913.9596426701</v>
      </c>
      <c r="K28" s="1819">
        <v>0</v>
      </c>
      <c r="L28" s="1819">
        <v>1812839.1653600358</v>
      </c>
      <c r="M28" s="1819">
        <v>21272787.086459998</v>
      </c>
      <c r="N28" s="1819">
        <v>2485982.4879999999</v>
      </c>
      <c r="O28" s="1819">
        <v>18580</v>
      </c>
      <c r="P28" s="1819">
        <v>20040.419999999925</v>
      </c>
      <c r="Q28" s="1819">
        <v>138735.003</v>
      </c>
      <c r="R28" s="1819">
        <v>1033834.5460000001</v>
      </c>
      <c r="S28" s="1819">
        <v>12774685.685159586</v>
      </c>
      <c r="T28" s="1819">
        <v>2628223.7276999992</v>
      </c>
      <c r="U28" s="1819">
        <v>97215</v>
      </c>
      <c r="V28" s="1819">
        <v>-1281720.9560970857</v>
      </c>
      <c r="W28" s="1819">
        <v>9348084.582821086</v>
      </c>
      <c r="X28" s="1819">
        <v>3143798.0471600047</v>
      </c>
      <c r="Y28" s="1819">
        <v>67790030.534412026</v>
      </c>
    </row>
    <row r="29" spans="1:25" x14ac:dyDescent="0.2">
      <c r="A29" s="906" t="s">
        <v>667</v>
      </c>
      <c r="B29" s="1820">
        <v>627767.80779999995</v>
      </c>
      <c r="C29" s="1820">
        <v>1207708.0778200012</v>
      </c>
      <c r="D29" s="1820">
        <v>522963.35519999999</v>
      </c>
      <c r="E29" s="1820">
        <v>114840</v>
      </c>
      <c r="F29" s="1820">
        <v>0</v>
      </c>
      <c r="G29" s="1820">
        <v>333993.53737573791</v>
      </c>
      <c r="H29" s="1820">
        <v>8920</v>
      </c>
      <c r="I29" s="1820">
        <v>7125455.625719998</v>
      </c>
      <c r="J29" s="1820">
        <v>1061699.0349999999</v>
      </c>
      <c r="K29" s="1820">
        <v>0</v>
      </c>
      <c r="L29" s="1820">
        <v>501291.66583001788</v>
      </c>
      <c r="M29" s="1820">
        <v>14288327.625769997</v>
      </c>
      <c r="N29" s="1820">
        <v>2485447.3759999997</v>
      </c>
      <c r="O29" s="1820">
        <v>18580</v>
      </c>
      <c r="P29" s="1820">
        <v>20040.419999999925</v>
      </c>
      <c r="Q29" s="1820">
        <v>138735.003</v>
      </c>
      <c r="R29" s="1820">
        <v>1029674.5460000001</v>
      </c>
      <c r="S29" s="1820">
        <v>6286026.9567197114</v>
      </c>
      <c r="T29" s="1820">
        <v>2568982.9486999996</v>
      </c>
      <c r="U29" s="1820">
        <v>97215</v>
      </c>
      <c r="V29" s="1820">
        <v>343099.90201021079</v>
      </c>
      <c r="W29" s="1820">
        <v>9106552.1997416001</v>
      </c>
      <c r="X29" s="1820">
        <v>3143051.448180005</v>
      </c>
      <c r="Y29" s="1820">
        <v>51030372.530867271</v>
      </c>
    </row>
    <row r="30" spans="1:25" x14ac:dyDescent="0.2">
      <c r="A30" s="906" t="s">
        <v>668</v>
      </c>
      <c r="B30" s="1820">
        <v>0</v>
      </c>
      <c r="C30" s="1820">
        <v>2882458.5416899994</v>
      </c>
      <c r="D30" s="1820">
        <v>3083.4528</v>
      </c>
      <c r="E30" s="1820">
        <v>0</v>
      </c>
      <c r="F30" s="1820">
        <v>0</v>
      </c>
      <c r="G30" s="1820">
        <v>0</v>
      </c>
      <c r="H30" s="1820">
        <v>0</v>
      </c>
      <c r="I30" s="1820">
        <v>0</v>
      </c>
      <c r="J30" s="1820">
        <v>380214.9246426702</v>
      </c>
      <c r="K30" s="1820">
        <v>0</v>
      </c>
      <c r="L30" s="1820">
        <v>1274107.7184600178</v>
      </c>
      <c r="M30" s="1820">
        <v>6659066.1368000004</v>
      </c>
      <c r="N30" s="1820">
        <v>0</v>
      </c>
      <c r="O30" s="1820">
        <v>0</v>
      </c>
      <c r="P30" s="1820">
        <v>0</v>
      </c>
      <c r="Q30" s="1820">
        <v>0</v>
      </c>
      <c r="R30" s="1820">
        <v>0</v>
      </c>
      <c r="S30" s="1820">
        <v>6488658.7284398759</v>
      </c>
      <c r="T30" s="1820">
        <v>27635.102350000001</v>
      </c>
      <c r="U30" s="1820">
        <v>0</v>
      </c>
      <c r="V30" s="1820">
        <v>-1642190.6536572967</v>
      </c>
      <c r="W30" s="1820">
        <v>0</v>
      </c>
      <c r="X30" s="1820">
        <v>0</v>
      </c>
      <c r="Y30" s="1820">
        <v>16073033.951525265</v>
      </c>
    </row>
    <row r="31" spans="1:25" x14ac:dyDescent="0.2">
      <c r="A31" s="906" t="s">
        <v>699</v>
      </c>
      <c r="B31" s="1820">
        <v>0</v>
      </c>
      <c r="C31" s="1820">
        <v>0</v>
      </c>
      <c r="D31" s="1820">
        <v>0</v>
      </c>
      <c r="E31" s="1820">
        <v>0</v>
      </c>
      <c r="F31" s="1820">
        <v>0</v>
      </c>
      <c r="G31" s="1820">
        <v>0</v>
      </c>
      <c r="H31" s="1820">
        <v>0</v>
      </c>
      <c r="I31" s="1820">
        <v>0</v>
      </c>
      <c r="J31" s="1820">
        <v>0</v>
      </c>
      <c r="K31" s="1820">
        <v>0</v>
      </c>
      <c r="L31" s="1820">
        <v>0</v>
      </c>
      <c r="M31" s="1820">
        <v>26685.890599999999</v>
      </c>
      <c r="N31" s="1820">
        <v>0</v>
      </c>
      <c r="O31" s="1820">
        <v>0</v>
      </c>
      <c r="P31" s="1820">
        <v>0</v>
      </c>
      <c r="Q31" s="1820">
        <v>0</v>
      </c>
      <c r="R31" s="1820">
        <v>0</v>
      </c>
      <c r="S31" s="1820">
        <v>0</v>
      </c>
      <c r="T31" s="1820">
        <v>0</v>
      </c>
      <c r="U31" s="1820">
        <v>0</v>
      </c>
      <c r="V31" s="1820">
        <v>1658.9539</v>
      </c>
      <c r="W31" s="1820">
        <v>0</v>
      </c>
      <c r="X31" s="1820">
        <v>0</v>
      </c>
      <c r="Y31" s="1820">
        <v>28344.844499999999</v>
      </c>
    </row>
    <row r="32" spans="1:25" x14ac:dyDescent="0.2">
      <c r="A32" s="906" t="s">
        <v>700</v>
      </c>
      <c r="B32" s="1820">
        <v>0</v>
      </c>
      <c r="C32" s="1820">
        <v>0</v>
      </c>
      <c r="D32" s="1820">
        <v>19.2</v>
      </c>
      <c r="E32" s="1820">
        <v>0</v>
      </c>
      <c r="F32" s="1820">
        <v>0</v>
      </c>
      <c r="G32" s="1820">
        <v>0</v>
      </c>
      <c r="H32" s="1820">
        <v>0</v>
      </c>
      <c r="I32" s="1820">
        <v>0</v>
      </c>
      <c r="J32" s="1820">
        <v>0</v>
      </c>
      <c r="K32" s="1820">
        <v>0</v>
      </c>
      <c r="L32" s="1820">
        <v>0</v>
      </c>
      <c r="M32" s="1820">
        <v>296.4996000000001</v>
      </c>
      <c r="N32" s="1820">
        <v>2.4209999999999998</v>
      </c>
      <c r="O32" s="1820">
        <v>0</v>
      </c>
      <c r="P32" s="1820">
        <v>0</v>
      </c>
      <c r="Q32" s="1820">
        <v>0</v>
      </c>
      <c r="R32" s="1820">
        <v>0</v>
      </c>
      <c r="S32" s="1820">
        <v>0</v>
      </c>
      <c r="T32" s="1820">
        <v>0</v>
      </c>
      <c r="U32" s="1820">
        <v>0</v>
      </c>
      <c r="V32" s="1820">
        <v>0</v>
      </c>
      <c r="W32" s="1820">
        <v>39.840660000000007</v>
      </c>
      <c r="X32" s="1820">
        <v>0</v>
      </c>
      <c r="Y32" s="1820">
        <v>357.9612600000001</v>
      </c>
    </row>
    <row r="33" spans="1:25" x14ac:dyDescent="0.2">
      <c r="A33" s="906" t="s">
        <v>701</v>
      </c>
      <c r="B33" s="1820">
        <v>0</v>
      </c>
      <c r="C33" s="1820">
        <v>0</v>
      </c>
      <c r="D33" s="1820">
        <v>2900.7108000000007</v>
      </c>
      <c r="E33" s="1820">
        <v>0</v>
      </c>
      <c r="F33" s="1820">
        <v>0</v>
      </c>
      <c r="G33" s="1820">
        <v>0</v>
      </c>
      <c r="H33" s="1820">
        <v>21.47</v>
      </c>
      <c r="I33" s="1820">
        <v>24900</v>
      </c>
      <c r="J33" s="1820">
        <v>0</v>
      </c>
      <c r="K33" s="1820">
        <v>0</v>
      </c>
      <c r="L33" s="1820">
        <v>37439.781069999997</v>
      </c>
      <c r="M33" s="1820">
        <v>298410.93369000003</v>
      </c>
      <c r="N33" s="1820">
        <v>532.69100000000003</v>
      </c>
      <c r="O33" s="1820">
        <v>0</v>
      </c>
      <c r="P33" s="1820">
        <v>0</v>
      </c>
      <c r="Q33" s="1820">
        <v>0</v>
      </c>
      <c r="R33" s="1820">
        <v>4160</v>
      </c>
      <c r="S33" s="1820">
        <v>0</v>
      </c>
      <c r="T33" s="1820">
        <v>31605.67664999999</v>
      </c>
      <c r="U33" s="1820">
        <v>0</v>
      </c>
      <c r="V33" s="1820">
        <v>15710.84165</v>
      </c>
      <c r="W33" s="1820">
        <v>241492.54241948616</v>
      </c>
      <c r="X33" s="1820">
        <v>746.59897999999998</v>
      </c>
      <c r="Y33" s="1820">
        <v>657921.24625948619</v>
      </c>
    </row>
    <row r="34" spans="1:25" s="994" customFormat="1" ht="13.5" x14ac:dyDescent="0.2">
      <c r="A34" s="997" t="s">
        <v>884</v>
      </c>
      <c r="B34" s="1819">
        <v>472406.74037000001</v>
      </c>
      <c r="C34" s="1819">
        <v>0</v>
      </c>
      <c r="D34" s="1819">
        <v>280953.65628</v>
      </c>
      <c r="E34" s="1819">
        <v>0</v>
      </c>
      <c r="F34" s="1819">
        <v>0</v>
      </c>
      <c r="G34" s="1819">
        <v>374613.53008630971</v>
      </c>
      <c r="H34" s="1819">
        <v>3167.6869999999999</v>
      </c>
      <c r="I34" s="1819">
        <v>13327472.701091599</v>
      </c>
      <c r="J34" s="1819">
        <v>483741.57632346021</v>
      </c>
      <c r="K34" s="1819">
        <v>0</v>
      </c>
      <c r="L34" s="1819">
        <v>1389926.6808399998</v>
      </c>
      <c r="M34" s="1819">
        <v>20077767.947899997</v>
      </c>
      <c r="N34" s="1819">
        <v>2209519.3367599999</v>
      </c>
      <c r="O34" s="1819">
        <v>110374.83621000001</v>
      </c>
      <c r="P34" s="1819">
        <v>2595.0000000000582</v>
      </c>
      <c r="Q34" s="1819">
        <v>115866.999</v>
      </c>
      <c r="R34" s="1819">
        <v>190478.59200000018</v>
      </c>
      <c r="S34" s="1819">
        <v>12852801.983628185</v>
      </c>
      <c r="T34" s="1819">
        <v>2541386.3830285245</v>
      </c>
      <c r="U34" s="1819">
        <v>4235</v>
      </c>
      <c r="V34" s="1819">
        <v>5689800.7659173887</v>
      </c>
      <c r="W34" s="1819">
        <v>7780290.3271626281</v>
      </c>
      <c r="X34" s="1819">
        <v>1457690.1483799901</v>
      </c>
      <c r="Y34" s="1819">
        <v>69365089.891978085</v>
      </c>
    </row>
    <row r="35" spans="1:25" x14ac:dyDescent="0.2">
      <c r="A35" s="906" t="s">
        <v>669</v>
      </c>
      <c r="B35" s="1820">
        <v>258.01686999999998</v>
      </c>
      <c r="C35" s="1820">
        <v>0</v>
      </c>
      <c r="D35" s="1820">
        <v>44.753999999999998</v>
      </c>
      <c r="E35" s="1820">
        <v>0</v>
      </c>
      <c r="F35" s="1820">
        <v>0</v>
      </c>
      <c r="G35" s="1820">
        <v>274.69469000000004</v>
      </c>
      <c r="H35" s="1820">
        <v>14.864000000000001</v>
      </c>
      <c r="I35" s="1820">
        <v>58741.343000000001</v>
      </c>
      <c r="J35" s="1820">
        <v>0</v>
      </c>
      <c r="K35" s="1820">
        <v>0</v>
      </c>
      <c r="L35" s="1820">
        <v>563.13382999999999</v>
      </c>
      <c r="M35" s="1820">
        <v>4129.0012999999999</v>
      </c>
      <c r="N35" s="1820">
        <v>1404.5546899999999</v>
      </c>
      <c r="O35" s="1820">
        <v>0</v>
      </c>
      <c r="P35" s="1820">
        <v>0</v>
      </c>
      <c r="Q35" s="1820">
        <v>15</v>
      </c>
      <c r="R35" s="1820">
        <v>380</v>
      </c>
      <c r="S35" s="1820">
        <v>13222.932739999967</v>
      </c>
      <c r="T35" s="1820">
        <v>1481.3296799999953</v>
      </c>
      <c r="U35" s="1820">
        <v>65</v>
      </c>
      <c r="V35" s="1820">
        <v>4946485.4704496423</v>
      </c>
      <c r="W35" s="1820">
        <v>1593.5718428</v>
      </c>
      <c r="X35" s="1820">
        <v>2605.4634399999632</v>
      </c>
      <c r="Y35" s="1820">
        <v>5031279.1305324426</v>
      </c>
    </row>
    <row r="36" spans="1:25" x14ac:dyDescent="0.2">
      <c r="A36" s="906" t="s">
        <v>702</v>
      </c>
      <c r="B36" s="1820">
        <v>0</v>
      </c>
      <c r="C36" s="1820">
        <v>0</v>
      </c>
      <c r="D36" s="1820">
        <v>0</v>
      </c>
      <c r="E36" s="1820">
        <v>0</v>
      </c>
      <c r="F36" s="1820">
        <v>0</v>
      </c>
      <c r="G36" s="1820">
        <v>0</v>
      </c>
      <c r="H36" s="1820">
        <v>0</v>
      </c>
      <c r="I36" s="1820">
        <v>13246962.438131599</v>
      </c>
      <c r="J36" s="1820">
        <v>0</v>
      </c>
      <c r="K36" s="1820">
        <v>0</v>
      </c>
      <c r="L36" s="1820">
        <v>0</v>
      </c>
      <c r="M36" s="1820">
        <v>0</v>
      </c>
      <c r="N36" s="1820">
        <v>0</v>
      </c>
      <c r="O36" s="1820">
        <v>0</v>
      </c>
      <c r="P36" s="1820">
        <v>0</v>
      </c>
      <c r="Q36" s="1820">
        <v>0</v>
      </c>
      <c r="R36" s="1820">
        <v>0</v>
      </c>
      <c r="S36" s="1820">
        <v>0</v>
      </c>
      <c r="T36" s="1820">
        <v>1428.0002300000001</v>
      </c>
      <c r="U36" s="1820">
        <v>0</v>
      </c>
      <c r="V36" s="1820">
        <v>616861.89217933803</v>
      </c>
      <c r="W36" s="1820">
        <v>0</v>
      </c>
      <c r="X36" s="1820">
        <v>0</v>
      </c>
      <c r="Y36" s="1820">
        <v>13865252.330540936</v>
      </c>
    </row>
    <row r="37" spans="1:25" x14ac:dyDescent="0.2">
      <c r="A37" s="906" t="s">
        <v>670</v>
      </c>
      <c r="B37" s="1820">
        <v>472148.72350000002</v>
      </c>
      <c r="C37" s="1820">
        <v>0</v>
      </c>
      <c r="D37" s="1820">
        <v>257610.99900000001</v>
      </c>
      <c r="E37" s="1820">
        <v>0</v>
      </c>
      <c r="F37" s="1820">
        <v>0</v>
      </c>
      <c r="G37" s="1820">
        <v>241600.92645630968</v>
      </c>
      <c r="H37" s="1820">
        <v>1220</v>
      </c>
      <c r="I37" s="1820">
        <v>0</v>
      </c>
      <c r="J37" s="1820">
        <v>483741.57632346021</v>
      </c>
      <c r="K37" s="1820">
        <v>0</v>
      </c>
      <c r="L37" s="1820">
        <v>1067277.20747</v>
      </c>
      <c r="M37" s="1820">
        <v>19005744.9892</v>
      </c>
      <c r="N37" s="1820">
        <v>1559777.1967600002</v>
      </c>
      <c r="O37" s="1820">
        <v>110284.83621000001</v>
      </c>
      <c r="P37" s="1820">
        <v>460</v>
      </c>
      <c r="Q37" s="1820">
        <v>78779.074999999997</v>
      </c>
      <c r="R37" s="1820">
        <v>33035.5</v>
      </c>
      <c r="S37" s="1820">
        <v>7998597.5322199808</v>
      </c>
      <c r="T37" s="1820">
        <v>2167116.854288524</v>
      </c>
      <c r="U37" s="1820">
        <v>0</v>
      </c>
      <c r="V37" s="1820">
        <v>122535.60328840799</v>
      </c>
      <c r="W37" s="1820">
        <v>6928777.6339008203</v>
      </c>
      <c r="X37" s="1820">
        <v>1138316.8541999906</v>
      </c>
      <c r="Y37" s="1820">
        <v>41667025.507817492</v>
      </c>
    </row>
    <row r="38" spans="1:25" x14ac:dyDescent="0.2">
      <c r="A38" s="906" t="s">
        <v>671</v>
      </c>
      <c r="B38" s="1820">
        <v>0</v>
      </c>
      <c r="C38" s="1820">
        <v>0</v>
      </c>
      <c r="D38" s="1820">
        <v>22564.200840000001</v>
      </c>
      <c r="E38" s="1820">
        <v>0</v>
      </c>
      <c r="F38" s="1820">
        <v>0</v>
      </c>
      <c r="G38" s="1820">
        <v>69606.82058</v>
      </c>
      <c r="H38" s="1820">
        <v>122.628</v>
      </c>
      <c r="I38" s="1820">
        <v>19518.919959999999</v>
      </c>
      <c r="J38" s="1820">
        <v>0</v>
      </c>
      <c r="K38" s="1820">
        <v>0</v>
      </c>
      <c r="L38" s="1820">
        <v>0</v>
      </c>
      <c r="M38" s="1820">
        <v>2392.5841699999874</v>
      </c>
      <c r="N38" s="1820">
        <v>1558.874</v>
      </c>
      <c r="O38" s="1820">
        <v>0</v>
      </c>
      <c r="P38" s="1820">
        <v>0</v>
      </c>
      <c r="Q38" s="1820">
        <v>0</v>
      </c>
      <c r="R38" s="1820">
        <v>0</v>
      </c>
      <c r="S38" s="1820">
        <v>4751.8684000000358</v>
      </c>
      <c r="T38" s="1820">
        <v>2248.1815000000643</v>
      </c>
      <c r="U38" s="1820">
        <v>0</v>
      </c>
      <c r="V38" s="1820">
        <v>0</v>
      </c>
      <c r="W38" s="1820">
        <v>1939.1932499999966</v>
      </c>
      <c r="X38" s="1820">
        <v>0</v>
      </c>
      <c r="Y38" s="1820">
        <v>124703.27070000008</v>
      </c>
    </row>
    <row r="39" spans="1:25" x14ac:dyDescent="0.2">
      <c r="A39" s="906" t="s">
        <v>672</v>
      </c>
      <c r="B39" s="1820">
        <v>0</v>
      </c>
      <c r="C39" s="1820">
        <v>0</v>
      </c>
      <c r="D39" s="1820">
        <v>457.2</v>
      </c>
      <c r="E39" s="1820">
        <v>0</v>
      </c>
      <c r="F39" s="1820">
        <v>0</v>
      </c>
      <c r="G39" s="1820">
        <v>5854.0883300000005</v>
      </c>
      <c r="H39" s="1820">
        <v>60</v>
      </c>
      <c r="I39" s="1820">
        <v>0</v>
      </c>
      <c r="J39" s="1820">
        <v>0</v>
      </c>
      <c r="K39" s="1820">
        <v>0</v>
      </c>
      <c r="L39" s="1820">
        <v>315946.99133999995</v>
      </c>
      <c r="M39" s="1820">
        <v>1025969.0767600001</v>
      </c>
      <c r="N39" s="1820">
        <v>646765.22630999994</v>
      </c>
      <c r="O39" s="1820">
        <v>90</v>
      </c>
      <c r="P39" s="1820">
        <v>2135.0000000000582</v>
      </c>
      <c r="Q39" s="1820">
        <v>37072.923999999999</v>
      </c>
      <c r="R39" s="1820">
        <v>140519.09200000018</v>
      </c>
      <c r="S39" s="1820">
        <v>4411837.21120001</v>
      </c>
      <c r="T39" s="1820">
        <v>366067.28671000048</v>
      </c>
      <c r="U39" s="1820">
        <v>4170</v>
      </c>
      <c r="V39" s="1820">
        <v>0</v>
      </c>
      <c r="W39" s="1820">
        <v>759897.473149008</v>
      </c>
      <c r="X39" s="1820">
        <v>316571.0115399994</v>
      </c>
      <c r="Y39" s="1820">
        <v>8033412.5813390184</v>
      </c>
    </row>
    <row r="40" spans="1:25" x14ac:dyDescent="0.2">
      <c r="A40" s="906" t="s">
        <v>703</v>
      </c>
      <c r="B40" s="1820">
        <v>0</v>
      </c>
      <c r="C40" s="1820">
        <v>0</v>
      </c>
      <c r="D40" s="1820">
        <v>63.00264</v>
      </c>
      <c r="E40" s="1820">
        <v>0</v>
      </c>
      <c r="F40" s="1820">
        <v>0</v>
      </c>
      <c r="G40" s="1820">
        <v>0</v>
      </c>
      <c r="H40" s="1820">
        <v>0</v>
      </c>
      <c r="I40" s="1820">
        <v>0</v>
      </c>
      <c r="J40" s="1820">
        <v>0</v>
      </c>
      <c r="K40" s="1820">
        <v>0</v>
      </c>
      <c r="L40" s="1820">
        <v>0</v>
      </c>
      <c r="M40" s="1820">
        <v>719.31992999999784</v>
      </c>
      <c r="N40" s="1820">
        <v>0</v>
      </c>
      <c r="O40" s="1820">
        <v>0</v>
      </c>
      <c r="P40" s="1820">
        <v>0</v>
      </c>
      <c r="Q40" s="1820">
        <v>0</v>
      </c>
      <c r="R40" s="1820">
        <v>0</v>
      </c>
      <c r="S40" s="1820">
        <v>0</v>
      </c>
      <c r="T40" s="1820">
        <v>2333.1891599999999</v>
      </c>
      <c r="U40" s="1820">
        <v>0</v>
      </c>
      <c r="V40" s="1820">
        <v>0</v>
      </c>
      <c r="W40" s="1820">
        <v>179.59217999999998</v>
      </c>
      <c r="X40" s="1820">
        <v>0</v>
      </c>
      <c r="Y40" s="1820">
        <v>3295.103909999998</v>
      </c>
    </row>
    <row r="41" spans="1:25" x14ac:dyDescent="0.2">
      <c r="A41" s="906" t="s">
        <v>704</v>
      </c>
      <c r="B41" s="1820">
        <v>0</v>
      </c>
      <c r="C41" s="1820">
        <v>0</v>
      </c>
      <c r="D41" s="1820">
        <v>213.49979999999999</v>
      </c>
      <c r="E41" s="1820">
        <v>0</v>
      </c>
      <c r="F41" s="1820">
        <v>0</v>
      </c>
      <c r="G41" s="1820">
        <v>57277.000030000003</v>
      </c>
      <c r="H41" s="1820">
        <v>1750.1949999999999</v>
      </c>
      <c r="I41" s="1820">
        <v>2250</v>
      </c>
      <c r="J41" s="1820">
        <v>0</v>
      </c>
      <c r="K41" s="1820">
        <v>0</v>
      </c>
      <c r="L41" s="1820">
        <v>6139.3482000000004</v>
      </c>
      <c r="M41" s="1820">
        <v>38812.976539999945</v>
      </c>
      <c r="N41" s="1820">
        <v>13.484999999999999</v>
      </c>
      <c r="O41" s="1820">
        <v>0</v>
      </c>
      <c r="P41" s="1820">
        <v>0</v>
      </c>
      <c r="Q41" s="1820">
        <v>0</v>
      </c>
      <c r="R41" s="1820">
        <v>16544</v>
      </c>
      <c r="S41" s="1820">
        <v>424392.43906819494</v>
      </c>
      <c r="T41" s="1820">
        <v>711.54146000003675</v>
      </c>
      <c r="U41" s="1820">
        <v>0</v>
      </c>
      <c r="V41" s="1820">
        <v>3917.8</v>
      </c>
      <c r="W41" s="1820">
        <v>87902.862840000889</v>
      </c>
      <c r="X41" s="1820">
        <v>196.81920000000537</v>
      </c>
      <c r="Y41" s="1820">
        <v>640121.96713819599</v>
      </c>
    </row>
    <row r="42" spans="1:25" s="994" customFormat="1" x14ac:dyDescent="0.2">
      <c r="A42" s="1208" t="s">
        <v>3898</v>
      </c>
      <c r="B42" s="1819">
        <v>627767.80692999996</v>
      </c>
      <c r="C42" s="1819">
        <v>4090166.6195100006</v>
      </c>
      <c r="D42" s="1819">
        <v>619525.5732000001</v>
      </c>
      <c r="E42" s="1819">
        <v>127441</v>
      </c>
      <c r="F42" s="1819">
        <v>0</v>
      </c>
      <c r="G42" s="1819">
        <v>380186.91234888841</v>
      </c>
      <c r="H42" s="1819">
        <v>9138.7909999999993</v>
      </c>
      <c r="I42" s="1819">
        <v>-6094342.8199215978</v>
      </c>
      <c r="J42" s="1819">
        <v>2664168.8464792166</v>
      </c>
      <c r="K42" s="1819">
        <v>0</v>
      </c>
      <c r="L42" s="1819">
        <v>1733510.0534900355</v>
      </c>
      <c r="M42" s="1819">
        <v>12677738.46243</v>
      </c>
      <c r="N42" s="1819">
        <v>1886994.6302399999</v>
      </c>
      <c r="O42" s="1819">
        <v>111746.67878999999</v>
      </c>
      <c r="P42" s="1819">
        <v>17915.419999999925</v>
      </c>
      <c r="Q42" s="1819">
        <v>82211.633000000002</v>
      </c>
      <c r="R42" s="1819">
        <v>871801.45399999991</v>
      </c>
      <c r="S42" s="1819">
        <v>9606741.1230000183</v>
      </c>
      <c r="T42" s="1819">
        <v>936002.86056981143</v>
      </c>
      <c r="U42" s="1819">
        <v>92980</v>
      </c>
      <c r="V42" s="1819">
        <v>-6582290.5121616796</v>
      </c>
      <c r="W42" s="1819">
        <v>8366559.6859799605</v>
      </c>
      <c r="X42" s="1819">
        <v>1686107.8987800181</v>
      </c>
      <c r="Y42" s="1819">
        <v>33912072.117664672</v>
      </c>
    </row>
    <row r="43" spans="1:25" s="991" customFormat="1" x14ac:dyDescent="0.2">
      <c r="A43" s="1401" t="s">
        <v>108</v>
      </c>
      <c r="B43" s="1821"/>
      <c r="C43" s="1821"/>
      <c r="D43" s="1821"/>
      <c r="E43" s="1821"/>
      <c r="F43" s="1821"/>
      <c r="G43" s="1821"/>
      <c r="H43" s="1821"/>
      <c r="I43" s="1821"/>
      <c r="J43" s="1821"/>
      <c r="K43" s="1821"/>
      <c r="L43" s="1821"/>
      <c r="M43" s="1821"/>
      <c r="N43" s="1821"/>
      <c r="O43" s="1821"/>
      <c r="P43" s="1821"/>
      <c r="Q43" s="1821"/>
      <c r="R43" s="1821"/>
      <c r="S43" s="1821"/>
      <c r="T43" s="1821"/>
      <c r="U43" s="1821"/>
      <c r="V43" s="1821"/>
      <c r="W43" s="1821"/>
      <c r="X43" s="1821"/>
      <c r="Y43" s="1821"/>
    </row>
    <row r="44" spans="1:25" s="991" customFormat="1" x14ac:dyDescent="0.2">
      <c r="A44" s="1208" t="s">
        <v>3894</v>
      </c>
      <c r="B44" s="1819">
        <v>0</v>
      </c>
      <c r="C44" s="1819">
        <v>0</v>
      </c>
      <c r="D44" s="1819">
        <v>319181.35463999998</v>
      </c>
      <c r="E44" s="1819">
        <v>214499.49356</v>
      </c>
      <c r="F44" s="1819">
        <v>0</v>
      </c>
      <c r="G44" s="1819">
        <v>420806.90505946014</v>
      </c>
      <c r="H44" s="1819">
        <v>0</v>
      </c>
      <c r="I44" s="1819">
        <v>54771.94</v>
      </c>
      <c r="J44" s="1819">
        <v>1556875.5548800016</v>
      </c>
      <c r="K44" s="1819">
        <v>0</v>
      </c>
      <c r="L44" s="1819">
        <v>2292800.2960000001</v>
      </c>
      <c r="M44" s="1819">
        <v>4671997.0421600733</v>
      </c>
      <c r="N44" s="1819">
        <v>4387384.1679999996</v>
      </c>
      <c r="O44" s="1819">
        <v>305519.62617999996</v>
      </c>
      <c r="P44" s="1819">
        <v>1211961.3267853023</v>
      </c>
      <c r="Q44" s="1819">
        <v>0</v>
      </c>
      <c r="R44" s="1819">
        <v>4581211.7569899997</v>
      </c>
      <c r="S44" s="1819">
        <v>16845798.712798648</v>
      </c>
      <c r="T44" s="1819">
        <v>690862.28555152263</v>
      </c>
      <c r="U44" s="1819">
        <v>0</v>
      </c>
      <c r="V44" s="1819">
        <v>456045.31000124954</v>
      </c>
      <c r="W44" s="1819">
        <v>5006379.4119999995</v>
      </c>
      <c r="X44" s="1819">
        <v>0</v>
      </c>
      <c r="Y44" s="1819">
        <v>43016095.184606254</v>
      </c>
    </row>
    <row r="45" spans="1:25" s="991" customFormat="1" x14ac:dyDescent="0.2">
      <c r="A45" s="992" t="s">
        <v>885</v>
      </c>
      <c r="B45" s="1819">
        <v>0</v>
      </c>
      <c r="C45" s="1819">
        <v>5111346.138100002</v>
      </c>
      <c r="D45" s="1819">
        <v>197188.00099999999</v>
      </c>
      <c r="E45" s="1819">
        <v>3712937.3548999978</v>
      </c>
      <c r="F45" s="1819">
        <v>0</v>
      </c>
      <c r="G45" s="1819">
        <v>333993.53737573791</v>
      </c>
      <c r="H45" s="1819">
        <v>0</v>
      </c>
      <c r="I45" s="1819">
        <v>52911.621900826394</v>
      </c>
      <c r="J45" s="1819">
        <v>1964551.683734301</v>
      </c>
      <c r="K45" s="1819">
        <v>0</v>
      </c>
      <c r="L45" s="1819">
        <v>2190643.46484</v>
      </c>
      <c r="M45" s="1819">
        <v>6983336.6052099997</v>
      </c>
      <c r="N45" s="1819">
        <v>5139655.4170000004</v>
      </c>
      <c r="O45" s="1819">
        <v>8670</v>
      </c>
      <c r="P45" s="1819">
        <v>1738098.5607246987</v>
      </c>
      <c r="Q45" s="1819">
        <v>138735.003</v>
      </c>
      <c r="R45" s="1819">
        <v>9155407.0926400069</v>
      </c>
      <c r="S45" s="1819">
        <v>21541519.616389334</v>
      </c>
      <c r="T45" s="1819">
        <v>1927781.0102499998</v>
      </c>
      <c r="U45" s="1819">
        <v>0</v>
      </c>
      <c r="V45" s="1819">
        <v>666752.9239695</v>
      </c>
      <c r="W45" s="1819">
        <v>6352163.8720000004</v>
      </c>
      <c r="X45" s="1819">
        <v>3540187.1543099997</v>
      </c>
      <c r="Y45" s="1819">
        <v>70755879.057344407</v>
      </c>
    </row>
    <row r="46" spans="1:25" x14ac:dyDescent="0.2">
      <c r="A46" s="906" t="s">
        <v>667</v>
      </c>
      <c r="B46" s="1820">
        <v>0</v>
      </c>
      <c r="C46" s="1820">
        <v>1547599.2940199994</v>
      </c>
      <c r="D46" s="1820">
        <v>194792.728</v>
      </c>
      <c r="E46" s="1820">
        <v>3712937.3548999978</v>
      </c>
      <c r="F46" s="1820">
        <v>0</v>
      </c>
      <c r="G46" s="1820">
        <v>333993.53737573791</v>
      </c>
      <c r="H46" s="1820">
        <v>0</v>
      </c>
      <c r="I46" s="1820">
        <v>52911.621900826394</v>
      </c>
      <c r="J46" s="1820">
        <v>102278.12</v>
      </c>
      <c r="K46" s="1820">
        <v>0</v>
      </c>
      <c r="L46" s="1820">
        <v>2190643.46484</v>
      </c>
      <c r="M46" s="1820">
        <v>2786806.1630899999</v>
      </c>
      <c r="N46" s="1820">
        <v>5139655.4170000004</v>
      </c>
      <c r="O46" s="1820">
        <v>8670</v>
      </c>
      <c r="P46" s="1820">
        <v>1736949.6048099999</v>
      </c>
      <c r="Q46" s="1820">
        <v>138735.003</v>
      </c>
      <c r="R46" s="1820">
        <v>7087512.8223499991</v>
      </c>
      <c r="S46" s="1820">
        <v>12774163.7273995</v>
      </c>
      <c r="T46" s="1820">
        <v>1901776.06608</v>
      </c>
      <c r="U46" s="1820">
        <v>0</v>
      </c>
      <c r="V46" s="1820">
        <v>646529.20489319996</v>
      </c>
      <c r="W46" s="1820">
        <v>6352163.8720000004</v>
      </c>
      <c r="X46" s="1820">
        <v>3539813.8548199995</v>
      </c>
      <c r="Y46" s="1820">
        <v>50247931.856479257</v>
      </c>
    </row>
    <row r="47" spans="1:25" x14ac:dyDescent="0.2">
      <c r="A47" s="906" t="s">
        <v>668</v>
      </c>
      <c r="B47" s="1820">
        <v>0</v>
      </c>
      <c r="C47" s="1820">
        <v>3563746.844080002</v>
      </c>
      <c r="D47" s="1820">
        <v>2395.2730000000001</v>
      </c>
      <c r="E47" s="1820">
        <v>0</v>
      </c>
      <c r="F47" s="1820">
        <v>0</v>
      </c>
      <c r="G47" s="1820">
        <v>0</v>
      </c>
      <c r="H47" s="1820">
        <v>0</v>
      </c>
      <c r="I47" s="1820">
        <v>0</v>
      </c>
      <c r="J47" s="1820">
        <v>1862273.5637343009</v>
      </c>
      <c r="K47" s="1820">
        <v>0</v>
      </c>
      <c r="L47" s="1820">
        <v>0</v>
      </c>
      <c r="M47" s="1820">
        <v>3789318.7867399999</v>
      </c>
      <c r="N47" s="1820">
        <v>0</v>
      </c>
      <c r="O47" s="1820">
        <v>0</v>
      </c>
      <c r="P47" s="1820">
        <v>0</v>
      </c>
      <c r="Q47" s="1820">
        <v>0</v>
      </c>
      <c r="R47" s="1820">
        <v>1696.33629</v>
      </c>
      <c r="S47" s="1820">
        <v>8767355.888989836</v>
      </c>
      <c r="T47" s="1820">
        <v>764.55517999999995</v>
      </c>
      <c r="U47" s="1820">
        <v>0</v>
      </c>
      <c r="V47" s="1820">
        <v>20223.7190763</v>
      </c>
      <c r="W47" s="1820">
        <v>0</v>
      </c>
      <c r="X47" s="1820">
        <v>0</v>
      </c>
      <c r="Y47" s="1820">
        <v>18007774.967090435</v>
      </c>
    </row>
    <row r="48" spans="1:25" x14ac:dyDescent="0.2">
      <c r="A48" s="906" t="s">
        <v>699</v>
      </c>
      <c r="B48" s="1820">
        <v>0</v>
      </c>
      <c r="C48" s="1820">
        <v>0</v>
      </c>
      <c r="D48" s="1820">
        <v>0</v>
      </c>
      <c r="E48" s="1820">
        <v>0</v>
      </c>
      <c r="F48" s="1820">
        <v>0</v>
      </c>
      <c r="G48" s="1820">
        <v>0</v>
      </c>
      <c r="H48" s="1820">
        <v>0</v>
      </c>
      <c r="I48" s="1820">
        <v>0</v>
      </c>
      <c r="J48" s="1820">
        <v>0</v>
      </c>
      <c r="K48" s="1820">
        <v>0</v>
      </c>
      <c r="L48" s="1820">
        <v>0</v>
      </c>
      <c r="M48" s="1820">
        <v>7271.9351500000002</v>
      </c>
      <c r="N48" s="1820">
        <v>0</v>
      </c>
      <c r="O48" s="1820">
        <v>0</v>
      </c>
      <c r="P48" s="1820">
        <v>19.817080000000001</v>
      </c>
      <c r="Q48" s="1820">
        <v>0</v>
      </c>
      <c r="R48" s="1820">
        <v>2673.0807299999997</v>
      </c>
      <c r="S48" s="1820">
        <v>0</v>
      </c>
      <c r="T48" s="1820">
        <v>0</v>
      </c>
      <c r="U48" s="1820">
        <v>0</v>
      </c>
      <c r="V48" s="1820">
        <v>0</v>
      </c>
      <c r="W48" s="1820">
        <v>0</v>
      </c>
      <c r="X48" s="1820">
        <v>0</v>
      </c>
      <c r="Y48" s="1820">
        <v>9964.8329599999997</v>
      </c>
    </row>
    <row r="49" spans="1:25" x14ac:dyDescent="0.2">
      <c r="A49" s="906" t="s">
        <v>700</v>
      </c>
      <c r="B49" s="1820">
        <v>0</v>
      </c>
      <c r="C49" s="1820">
        <v>0</v>
      </c>
      <c r="D49" s="1820">
        <v>0</v>
      </c>
      <c r="E49" s="1820">
        <v>0</v>
      </c>
      <c r="F49" s="1820">
        <v>0</v>
      </c>
      <c r="G49" s="1820">
        <v>0</v>
      </c>
      <c r="H49" s="1820">
        <v>0</v>
      </c>
      <c r="I49" s="1820">
        <v>0</v>
      </c>
      <c r="J49" s="1820">
        <v>0</v>
      </c>
      <c r="K49" s="1820">
        <v>0</v>
      </c>
      <c r="L49" s="1820">
        <v>0</v>
      </c>
      <c r="M49" s="1820">
        <v>173</v>
      </c>
      <c r="N49" s="1820">
        <v>0</v>
      </c>
      <c r="O49" s="1820">
        <v>0</v>
      </c>
      <c r="P49" s="1820">
        <v>0</v>
      </c>
      <c r="Q49" s="1820">
        <v>0</v>
      </c>
      <c r="R49" s="1820">
        <v>0</v>
      </c>
      <c r="S49" s="1820">
        <v>0</v>
      </c>
      <c r="T49" s="1820">
        <v>0</v>
      </c>
      <c r="U49" s="1820">
        <v>0</v>
      </c>
      <c r="V49" s="1820">
        <v>0</v>
      </c>
      <c r="W49" s="1820">
        <v>0</v>
      </c>
      <c r="X49" s="1820">
        <v>0</v>
      </c>
      <c r="Y49" s="1820">
        <v>173</v>
      </c>
    </row>
    <row r="50" spans="1:25" x14ac:dyDescent="0.2">
      <c r="A50" s="906" t="s">
        <v>701</v>
      </c>
      <c r="B50" s="1820">
        <v>0</v>
      </c>
      <c r="C50" s="1820">
        <v>0</v>
      </c>
      <c r="D50" s="1820">
        <v>0</v>
      </c>
      <c r="E50" s="1820">
        <v>0</v>
      </c>
      <c r="F50" s="1820">
        <v>0</v>
      </c>
      <c r="G50" s="1820">
        <v>0</v>
      </c>
      <c r="H50" s="1820">
        <v>0</v>
      </c>
      <c r="I50" s="1820">
        <v>0</v>
      </c>
      <c r="J50" s="1820">
        <v>0</v>
      </c>
      <c r="K50" s="1820">
        <v>0</v>
      </c>
      <c r="L50" s="1820">
        <v>0</v>
      </c>
      <c r="M50" s="1820">
        <v>399766.72023000004</v>
      </c>
      <c r="N50" s="1820">
        <v>0</v>
      </c>
      <c r="O50" s="1820">
        <v>0</v>
      </c>
      <c r="P50" s="1820">
        <v>1129.1388346989154</v>
      </c>
      <c r="Q50" s="1820">
        <v>0</v>
      </c>
      <c r="R50" s="1820">
        <v>2063524.8532700082</v>
      </c>
      <c r="S50" s="1820">
        <v>0</v>
      </c>
      <c r="T50" s="1820">
        <v>25240.388989999996</v>
      </c>
      <c r="U50" s="1820">
        <v>0</v>
      </c>
      <c r="V50" s="1820">
        <v>0</v>
      </c>
      <c r="W50" s="1820">
        <v>0</v>
      </c>
      <c r="X50" s="1820">
        <v>373.29948999999999</v>
      </c>
      <c r="Y50" s="1820">
        <v>2490034.4008147074</v>
      </c>
    </row>
    <row r="51" spans="1:25" s="994" customFormat="1" ht="13.5" x14ac:dyDescent="0.2">
      <c r="A51" s="997" t="s">
        <v>884</v>
      </c>
      <c r="B51" s="1819">
        <v>0</v>
      </c>
      <c r="C51" s="1819">
        <v>0</v>
      </c>
      <c r="D51" s="1819">
        <v>255707.91964000001</v>
      </c>
      <c r="E51" s="1819">
        <v>0</v>
      </c>
      <c r="F51" s="1819">
        <v>0</v>
      </c>
      <c r="G51" s="1819">
        <v>374613.53008630971</v>
      </c>
      <c r="H51" s="1819">
        <v>0</v>
      </c>
      <c r="I51" s="1819">
        <v>5931.3780991735002</v>
      </c>
      <c r="J51" s="1819">
        <v>1556875.5548800011</v>
      </c>
      <c r="K51" s="1819">
        <v>0</v>
      </c>
      <c r="L51" s="1819">
        <v>2292800.2960000001</v>
      </c>
      <c r="M51" s="1819">
        <v>6020568.2789500002</v>
      </c>
      <c r="N51" s="1819">
        <v>5312707.0669999998</v>
      </c>
      <c r="O51" s="1819">
        <v>272091.40117999993</v>
      </c>
      <c r="P51" s="1819">
        <v>1317230.66824</v>
      </c>
      <c r="Q51" s="1819">
        <v>115866.999</v>
      </c>
      <c r="R51" s="1819">
        <v>7780724.3343900219</v>
      </c>
      <c r="S51" s="1819">
        <v>19733060.43818802</v>
      </c>
      <c r="T51" s="1819">
        <v>1819530.2960975999</v>
      </c>
      <c r="U51" s="1819">
        <v>0</v>
      </c>
      <c r="V51" s="1819">
        <v>466242.30485340045</v>
      </c>
      <c r="W51" s="1819">
        <v>4883967.307</v>
      </c>
      <c r="X51" s="1819">
        <v>1740356.5614599998</v>
      </c>
      <c r="Y51" s="1819">
        <v>53948274.33506453</v>
      </c>
    </row>
    <row r="52" spans="1:25" x14ac:dyDescent="0.2">
      <c r="A52" s="906" t="s">
        <v>669</v>
      </c>
      <c r="B52" s="1820">
        <v>0</v>
      </c>
      <c r="C52" s="1820">
        <v>0</v>
      </c>
      <c r="D52" s="1820">
        <v>0</v>
      </c>
      <c r="E52" s="1820">
        <v>0</v>
      </c>
      <c r="F52" s="1820">
        <v>0</v>
      </c>
      <c r="G52" s="1820">
        <v>274.69469000000004</v>
      </c>
      <c r="H52" s="1820">
        <v>0</v>
      </c>
      <c r="I52" s="1820">
        <v>640</v>
      </c>
      <c r="J52" s="1820">
        <v>0</v>
      </c>
      <c r="K52" s="1820">
        <v>0</v>
      </c>
      <c r="L52" s="1820">
        <v>0</v>
      </c>
      <c r="M52" s="1820">
        <v>3214.8929800000001</v>
      </c>
      <c r="N52" s="1820">
        <v>272.02737999999999</v>
      </c>
      <c r="O52" s="1820">
        <v>0</v>
      </c>
      <c r="P52" s="1820">
        <v>2843.2495799999997</v>
      </c>
      <c r="Q52" s="1820">
        <v>15</v>
      </c>
      <c r="R52" s="1820">
        <v>7406.4974599999996</v>
      </c>
      <c r="S52" s="1820">
        <v>25115.000129999986</v>
      </c>
      <c r="T52" s="1820">
        <v>1318.0710100000001</v>
      </c>
      <c r="U52" s="1820">
        <v>0</v>
      </c>
      <c r="V52" s="1820">
        <v>0</v>
      </c>
      <c r="W52" s="1820">
        <v>126.917</v>
      </c>
      <c r="X52" s="1820">
        <v>0</v>
      </c>
      <c r="Y52" s="1820">
        <v>41226.350229999982</v>
      </c>
    </row>
    <row r="53" spans="1:25" x14ac:dyDescent="0.2">
      <c r="A53" s="906" t="s">
        <v>702</v>
      </c>
      <c r="B53" s="1820">
        <v>0</v>
      </c>
      <c r="C53" s="1820">
        <v>0</v>
      </c>
      <c r="D53" s="1820">
        <v>0</v>
      </c>
      <c r="E53" s="1820">
        <v>0</v>
      </c>
      <c r="F53" s="1820">
        <v>0</v>
      </c>
      <c r="G53" s="1820">
        <v>0</v>
      </c>
      <c r="H53" s="1820">
        <v>0</v>
      </c>
      <c r="I53" s="1820">
        <v>5291.3780991735002</v>
      </c>
      <c r="J53" s="1820">
        <v>0</v>
      </c>
      <c r="K53" s="1820">
        <v>0</v>
      </c>
      <c r="L53" s="1820">
        <v>0</v>
      </c>
      <c r="M53" s="1820">
        <v>0</v>
      </c>
      <c r="N53" s="1820">
        <v>0</v>
      </c>
      <c r="O53" s="1820">
        <v>0</v>
      </c>
      <c r="P53" s="1820">
        <v>0</v>
      </c>
      <c r="Q53" s="1820">
        <v>0</v>
      </c>
      <c r="R53" s="1820">
        <v>0</v>
      </c>
      <c r="S53" s="1820">
        <v>0</v>
      </c>
      <c r="T53" s="1820">
        <v>826.05223000000001</v>
      </c>
      <c r="U53" s="1820">
        <v>0</v>
      </c>
      <c r="V53" s="1820">
        <v>0</v>
      </c>
      <c r="W53" s="1820">
        <v>0</v>
      </c>
      <c r="X53" s="1820">
        <v>0</v>
      </c>
      <c r="Y53" s="1820">
        <v>6117.4303291735005</v>
      </c>
    </row>
    <row r="54" spans="1:25" x14ac:dyDescent="0.2">
      <c r="A54" s="906" t="s">
        <v>670</v>
      </c>
      <c r="B54" s="1820">
        <v>0</v>
      </c>
      <c r="C54" s="1820">
        <v>0</v>
      </c>
      <c r="D54" s="1820">
        <v>233021.51863999999</v>
      </c>
      <c r="E54" s="1820">
        <v>0</v>
      </c>
      <c r="F54" s="1820">
        <v>0</v>
      </c>
      <c r="G54" s="1820">
        <v>241600.92645630968</v>
      </c>
      <c r="H54" s="1820">
        <v>0</v>
      </c>
      <c r="I54" s="1820">
        <v>0</v>
      </c>
      <c r="J54" s="1820">
        <v>1556875.5548800011</v>
      </c>
      <c r="K54" s="1820">
        <v>0</v>
      </c>
      <c r="L54" s="1820">
        <v>2292800.2960000001</v>
      </c>
      <c r="M54" s="1820">
        <v>4360859.9171599997</v>
      </c>
      <c r="N54" s="1820">
        <v>4271720.7</v>
      </c>
      <c r="O54" s="1820">
        <v>272082.40117999993</v>
      </c>
      <c r="P54" s="1820">
        <v>1215754.0709500001</v>
      </c>
      <c r="Q54" s="1820">
        <v>78779.074999999997</v>
      </c>
      <c r="R54" s="1820">
        <v>3813626.4942100025</v>
      </c>
      <c r="S54" s="1820">
        <v>13105411.564129801</v>
      </c>
      <c r="T54" s="1820">
        <v>1359302.1155975999</v>
      </c>
      <c r="U54" s="1820">
        <v>0</v>
      </c>
      <c r="V54" s="1820">
        <v>466242.30485340045</v>
      </c>
      <c r="W54" s="1820">
        <v>16665.002</v>
      </c>
      <c r="X54" s="1820">
        <v>1429182.6407999999</v>
      </c>
      <c r="Y54" s="1820">
        <v>34713924.581857115</v>
      </c>
    </row>
    <row r="55" spans="1:25" x14ac:dyDescent="0.2">
      <c r="A55" s="906" t="s">
        <v>671</v>
      </c>
      <c r="B55" s="1820">
        <v>0</v>
      </c>
      <c r="C55" s="1820">
        <v>0</v>
      </c>
      <c r="D55" s="1820">
        <v>22236.401000000002</v>
      </c>
      <c r="E55" s="1820">
        <v>0</v>
      </c>
      <c r="F55" s="1820">
        <v>0</v>
      </c>
      <c r="G55" s="1820">
        <v>69606.82058</v>
      </c>
      <c r="H55" s="1820">
        <v>0</v>
      </c>
      <c r="I55" s="1820">
        <v>0</v>
      </c>
      <c r="J55" s="1820">
        <v>0</v>
      </c>
      <c r="K55" s="1820">
        <v>0</v>
      </c>
      <c r="L55" s="1820">
        <v>0</v>
      </c>
      <c r="M55" s="1820">
        <v>20354.752</v>
      </c>
      <c r="N55" s="1820">
        <v>0</v>
      </c>
      <c r="O55" s="1820">
        <v>0</v>
      </c>
      <c r="P55" s="1820">
        <v>0</v>
      </c>
      <c r="Q55" s="1820">
        <v>0</v>
      </c>
      <c r="R55" s="1820">
        <v>14693.9205</v>
      </c>
      <c r="S55" s="1820">
        <v>132752.81494000001</v>
      </c>
      <c r="T55" s="1820">
        <v>63.715199999999996</v>
      </c>
      <c r="U55" s="1820">
        <v>0</v>
      </c>
      <c r="V55" s="1820">
        <v>0</v>
      </c>
      <c r="W55" s="1820">
        <v>0</v>
      </c>
      <c r="X55" s="1820">
        <v>0</v>
      </c>
      <c r="Y55" s="1820">
        <v>259708.42422000002</v>
      </c>
    </row>
    <row r="56" spans="1:25" x14ac:dyDescent="0.2">
      <c r="A56" s="906" t="s">
        <v>672</v>
      </c>
      <c r="B56" s="1820">
        <v>0</v>
      </c>
      <c r="C56" s="1820">
        <v>0</v>
      </c>
      <c r="D56" s="1820">
        <v>450</v>
      </c>
      <c r="E56" s="1820">
        <v>0</v>
      </c>
      <c r="F56" s="1820">
        <v>0</v>
      </c>
      <c r="G56" s="1820">
        <v>5854.0883300000005</v>
      </c>
      <c r="H56" s="1820">
        <v>0</v>
      </c>
      <c r="I56" s="1820">
        <v>0</v>
      </c>
      <c r="J56" s="1820">
        <v>0</v>
      </c>
      <c r="K56" s="1820">
        <v>0</v>
      </c>
      <c r="L56" s="1820">
        <v>0</v>
      </c>
      <c r="M56" s="1820">
        <v>1028312.8699800001</v>
      </c>
      <c r="N56" s="1820">
        <v>1040714.33962</v>
      </c>
      <c r="O56" s="1820">
        <v>9</v>
      </c>
      <c r="P56" s="1820">
        <v>98633.347709999987</v>
      </c>
      <c r="Q56" s="1820">
        <v>37072.923999999999</v>
      </c>
      <c r="R56" s="1820">
        <v>1910243.01987</v>
      </c>
      <c r="S56" s="1820">
        <v>5503882.6322600096</v>
      </c>
      <c r="T56" s="1820">
        <v>259112.77971999996</v>
      </c>
      <c r="U56" s="1820">
        <v>0</v>
      </c>
      <c r="V56" s="1820">
        <v>0</v>
      </c>
      <c r="W56" s="1820">
        <v>4867175.3880000003</v>
      </c>
      <c r="X56" s="1820">
        <v>311075.51105999999</v>
      </c>
      <c r="Y56" s="1820">
        <v>15062535.90055001</v>
      </c>
    </row>
    <row r="57" spans="1:25" x14ac:dyDescent="0.2">
      <c r="A57" s="906" t="s">
        <v>703</v>
      </c>
      <c r="B57" s="1820">
        <v>0</v>
      </c>
      <c r="C57" s="1820">
        <v>0</v>
      </c>
      <c r="D57" s="1820">
        <v>0</v>
      </c>
      <c r="E57" s="1820">
        <v>0</v>
      </c>
      <c r="F57" s="1820">
        <v>0</v>
      </c>
      <c r="G57" s="1820">
        <v>0</v>
      </c>
      <c r="H57" s="1820">
        <v>0</v>
      </c>
      <c r="I57" s="1820">
        <v>0</v>
      </c>
      <c r="J57" s="1820">
        <v>0</v>
      </c>
      <c r="K57" s="1820">
        <v>0</v>
      </c>
      <c r="L57" s="1820">
        <v>0</v>
      </c>
      <c r="M57" s="1820">
        <v>194250.43015999999</v>
      </c>
      <c r="N57" s="1820">
        <v>0</v>
      </c>
      <c r="O57" s="1820">
        <v>0</v>
      </c>
      <c r="P57" s="1820">
        <v>0</v>
      </c>
      <c r="Q57" s="1820">
        <v>0</v>
      </c>
      <c r="R57" s="1820">
        <v>0</v>
      </c>
      <c r="S57" s="1820">
        <v>0</v>
      </c>
      <c r="T57" s="1820">
        <v>59.038319999999999</v>
      </c>
      <c r="U57" s="1820">
        <v>0</v>
      </c>
      <c r="V57" s="1820">
        <v>0</v>
      </c>
      <c r="W57" s="1820">
        <v>0</v>
      </c>
      <c r="X57" s="1820">
        <v>0</v>
      </c>
      <c r="Y57" s="1820">
        <v>194309.46847999998</v>
      </c>
    </row>
    <row r="58" spans="1:25" x14ac:dyDescent="0.2">
      <c r="A58" s="906" t="s">
        <v>704</v>
      </c>
      <c r="B58" s="1820">
        <v>0</v>
      </c>
      <c r="C58" s="1820">
        <v>0</v>
      </c>
      <c r="D58" s="1820">
        <v>0</v>
      </c>
      <c r="E58" s="1820">
        <v>0</v>
      </c>
      <c r="F58" s="1820">
        <v>0</v>
      </c>
      <c r="G58" s="1820">
        <v>57277.000030000003</v>
      </c>
      <c r="H58" s="1820">
        <v>0</v>
      </c>
      <c r="I58" s="1820">
        <v>0</v>
      </c>
      <c r="J58" s="1820">
        <v>0</v>
      </c>
      <c r="K58" s="1820">
        <v>0</v>
      </c>
      <c r="L58" s="1820">
        <v>0</v>
      </c>
      <c r="M58" s="1820">
        <v>413575.41667000001</v>
      </c>
      <c r="N58" s="1820">
        <v>0</v>
      </c>
      <c r="O58" s="1820">
        <v>0</v>
      </c>
      <c r="P58" s="1820">
        <v>0</v>
      </c>
      <c r="Q58" s="1820">
        <v>0</v>
      </c>
      <c r="R58" s="1820">
        <v>2034754.4023500199</v>
      </c>
      <c r="S58" s="1820">
        <v>965898.42672820704</v>
      </c>
      <c r="T58" s="1820">
        <v>198848.52401999998</v>
      </c>
      <c r="U58" s="1820">
        <v>0</v>
      </c>
      <c r="V58" s="1820">
        <v>0</v>
      </c>
      <c r="W58" s="1820">
        <v>0</v>
      </c>
      <c r="X58" s="1820">
        <v>98.409600000000012</v>
      </c>
      <c r="Y58" s="1820">
        <v>3670452.179398227</v>
      </c>
    </row>
    <row r="59" spans="1:25" s="994" customFormat="1" ht="13.5" x14ac:dyDescent="0.2">
      <c r="A59" s="1208" t="s">
        <v>3893</v>
      </c>
      <c r="B59" s="1819">
        <v>0</v>
      </c>
      <c r="C59" s="1819">
        <v>5111346.138100001</v>
      </c>
      <c r="D59" s="1819">
        <v>260661.43599999999</v>
      </c>
      <c r="E59" s="1819">
        <v>3927436.8484599977</v>
      </c>
      <c r="F59" s="1819">
        <v>0</v>
      </c>
      <c r="G59" s="1819">
        <v>380186.91234888841</v>
      </c>
      <c r="H59" s="1819">
        <v>0</v>
      </c>
      <c r="I59" s="1819">
        <v>101752.18380165289</v>
      </c>
      <c r="J59" s="1819">
        <v>1964551.6837343015</v>
      </c>
      <c r="K59" s="1819">
        <v>0</v>
      </c>
      <c r="L59" s="1819">
        <v>2190643.46484</v>
      </c>
      <c r="M59" s="1819">
        <v>5634765.3684200728</v>
      </c>
      <c r="N59" s="1819">
        <v>4214332.5180000002</v>
      </c>
      <c r="O59" s="1819">
        <v>42098.224999999999</v>
      </c>
      <c r="P59" s="1819">
        <v>1632829.2192700012</v>
      </c>
      <c r="Q59" s="1819">
        <v>22868.004000000001</v>
      </c>
      <c r="R59" s="1819">
        <v>5955894.5152399847</v>
      </c>
      <c r="S59" s="1819">
        <v>18654257.890999973</v>
      </c>
      <c r="T59" s="1819">
        <v>799112.99970392277</v>
      </c>
      <c r="U59" s="1819">
        <v>0</v>
      </c>
      <c r="V59" s="1819">
        <v>656555.92911734886</v>
      </c>
      <c r="W59" s="1819">
        <v>6474575.977</v>
      </c>
      <c r="X59" s="1819">
        <v>1799830.5928499997</v>
      </c>
      <c r="Y59" s="1819">
        <v>59823699.906886145</v>
      </c>
    </row>
    <row r="60" spans="1:25" s="991" customFormat="1" x14ac:dyDescent="0.2">
      <c r="A60" s="1401" t="s">
        <v>112</v>
      </c>
      <c r="B60" s="1821"/>
      <c r="C60" s="1821"/>
      <c r="D60" s="1821"/>
      <c r="E60" s="1821"/>
      <c r="F60" s="1821"/>
      <c r="G60" s="1821"/>
      <c r="H60" s="1821"/>
      <c r="I60" s="1821"/>
      <c r="J60" s="1821"/>
      <c r="K60" s="1821"/>
      <c r="L60" s="1821"/>
      <c r="M60" s="1821"/>
      <c r="N60" s="1821"/>
      <c r="O60" s="1821"/>
      <c r="P60" s="1821"/>
      <c r="Q60" s="1821"/>
      <c r="R60" s="1821"/>
      <c r="S60" s="1821"/>
      <c r="T60" s="1821"/>
      <c r="U60" s="1821"/>
      <c r="V60" s="1821"/>
      <c r="W60" s="1821"/>
      <c r="X60" s="1821"/>
      <c r="Y60" s="1821"/>
    </row>
    <row r="61" spans="1:25" s="991" customFormat="1" x14ac:dyDescent="0.2">
      <c r="A61" s="1208" t="s">
        <v>2191</v>
      </c>
      <c r="B61" s="1819">
        <v>0</v>
      </c>
      <c r="C61" s="1819">
        <v>0</v>
      </c>
      <c r="D61" s="1819">
        <v>1199.83</v>
      </c>
      <c r="E61" s="1819">
        <v>89686.989679999795</v>
      </c>
      <c r="F61" s="1819">
        <v>0</v>
      </c>
      <c r="G61" s="1819">
        <v>0</v>
      </c>
      <c r="H61" s="1819">
        <v>0</v>
      </c>
      <c r="I61" s="1819">
        <v>0</v>
      </c>
      <c r="J61" s="1819">
        <v>134674.41954000003</v>
      </c>
      <c r="K61" s="1819">
        <v>0</v>
      </c>
      <c r="L61" s="1819">
        <v>0</v>
      </c>
      <c r="M61" s="1819">
        <v>98954.892190000028</v>
      </c>
      <c r="N61" s="1819">
        <v>84144.661999999997</v>
      </c>
      <c r="O61" s="1819">
        <v>0</v>
      </c>
      <c r="P61" s="1819">
        <v>0</v>
      </c>
      <c r="Q61" s="1819">
        <v>0</v>
      </c>
      <c r="R61" s="1819">
        <v>0</v>
      </c>
      <c r="S61" s="1819">
        <v>1123664.3894</v>
      </c>
      <c r="T61" s="1819">
        <v>52607.031450999981</v>
      </c>
      <c r="U61" s="1819">
        <v>0</v>
      </c>
      <c r="V61" s="1819">
        <v>0</v>
      </c>
      <c r="W61" s="1819">
        <v>17641.502800000002</v>
      </c>
      <c r="X61" s="1819">
        <v>0</v>
      </c>
      <c r="Y61" s="1819">
        <v>1602573.7170609997</v>
      </c>
    </row>
    <row r="62" spans="1:25" s="991" customFormat="1" x14ac:dyDescent="0.2">
      <c r="A62" s="992" t="s">
        <v>885</v>
      </c>
      <c r="B62" s="1819">
        <v>0</v>
      </c>
      <c r="C62" s="1819">
        <v>45441.492944999998</v>
      </c>
      <c r="D62" s="1819">
        <v>-423.45400000000001</v>
      </c>
      <c r="E62" s="1819">
        <v>137572.36912999972</v>
      </c>
      <c r="F62" s="1819">
        <v>0</v>
      </c>
      <c r="G62" s="1819">
        <v>0</v>
      </c>
      <c r="H62" s="1819">
        <v>0</v>
      </c>
      <c r="I62" s="1819">
        <v>0</v>
      </c>
      <c r="J62" s="1819">
        <v>180450.03725055995</v>
      </c>
      <c r="K62" s="1819">
        <v>0</v>
      </c>
      <c r="L62" s="1819">
        <v>0</v>
      </c>
      <c r="M62" s="1819">
        <v>12356.88204</v>
      </c>
      <c r="N62" s="1819">
        <v>311313.09999999998</v>
      </c>
      <c r="O62" s="1819">
        <v>0</v>
      </c>
      <c r="P62" s="1819">
        <v>0</v>
      </c>
      <c r="Q62" s="1819">
        <v>0</v>
      </c>
      <c r="R62" s="1819">
        <v>0</v>
      </c>
      <c r="S62" s="1819">
        <v>1922388.7895000002</v>
      </c>
      <c r="T62" s="1819">
        <v>79191.611260000005</v>
      </c>
      <c r="U62" s="1819">
        <v>0</v>
      </c>
      <c r="V62" s="1819">
        <v>0</v>
      </c>
      <c r="W62" s="1819">
        <v>20375.479415679994</v>
      </c>
      <c r="X62" s="1819">
        <v>0</v>
      </c>
      <c r="Y62" s="1819">
        <v>2708666.30754124</v>
      </c>
    </row>
    <row r="63" spans="1:25" x14ac:dyDescent="0.2">
      <c r="A63" s="906" t="s">
        <v>667</v>
      </c>
      <c r="B63" s="1820">
        <v>0</v>
      </c>
      <c r="C63" s="1820">
        <v>45441.492944999998</v>
      </c>
      <c r="D63" s="1820">
        <v>0</v>
      </c>
      <c r="E63" s="1820">
        <v>137572.36912999972</v>
      </c>
      <c r="F63" s="1820">
        <v>0</v>
      </c>
      <c r="G63" s="1820">
        <v>0</v>
      </c>
      <c r="H63" s="1820">
        <v>0</v>
      </c>
      <c r="I63" s="1820">
        <v>0</v>
      </c>
      <c r="J63" s="1820">
        <v>0</v>
      </c>
      <c r="K63" s="1820">
        <v>0</v>
      </c>
      <c r="L63" s="1820">
        <v>0</v>
      </c>
      <c r="M63" s="1820">
        <v>3556</v>
      </c>
      <c r="N63" s="1820">
        <v>311313.09999999998</v>
      </c>
      <c r="O63" s="1820">
        <v>0</v>
      </c>
      <c r="P63" s="1820">
        <v>0</v>
      </c>
      <c r="Q63" s="1820">
        <v>0</v>
      </c>
      <c r="R63" s="1820">
        <v>0</v>
      </c>
      <c r="S63" s="1820">
        <v>1247400.5563000001</v>
      </c>
      <c r="T63" s="1820">
        <v>78368.866030000005</v>
      </c>
      <c r="U63" s="1820">
        <v>0</v>
      </c>
      <c r="V63" s="1820">
        <v>0</v>
      </c>
      <c r="W63" s="1820">
        <v>20375.479415679994</v>
      </c>
      <c r="X63" s="1820">
        <v>0</v>
      </c>
      <c r="Y63" s="1820">
        <v>1844027.8638206797</v>
      </c>
    </row>
    <row r="64" spans="1:25" x14ac:dyDescent="0.2">
      <c r="A64" s="906" t="s">
        <v>668</v>
      </c>
      <c r="B64" s="1820">
        <v>0</v>
      </c>
      <c r="C64" s="1820">
        <v>0</v>
      </c>
      <c r="D64" s="1820">
        <v>-423.45400000000001</v>
      </c>
      <c r="E64" s="1820">
        <v>0</v>
      </c>
      <c r="F64" s="1820">
        <v>0</v>
      </c>
      <c r="G64" s="1820">
        <v>0</v>
      </c>
      <c r="H64" s="1820">
        <v>0</v>
      </c>
      <c r="I64" s="1820">
        <v>0</v>
      </c>
      <c r="J64" s="1820">
        <v>180450.03725055995</v>
      </c>
      <c r="K64" s="1820">
        <v>0</v>
      </c>
      <c r="L64" s="1820">
        <v>0</v>
      </c>
      <c r="M64" s="1820">
        <v>400</v>
      </c>
      <c r="N64" s="1820">
        <v>0</v>
      </c>
      <c r="O64" s="1820">
        <v>0</v>
      </c>
      <c r="P64" s="1820">
        <v>0</v>
      </c>
      <c r="Q64" s="1820">
        <v>0</v>
      </c>
      <c r="R64" s="1820">
        <v>0</v>
      </c>
      <c r="S64" s="1820">
        <v>674988.23320000013</v>
      </c>
      <c r="T64" s="1820">
        <v>0</v>
      </c>
      <c r="U64" s="1820">
        <v>0</v>
      </c>
      <c r="V64" s="1820">
        <v>0</v>
      </c>
      <c r="W64" s="1820">
        <v>0</v>
      </c>
      <c r="X64" s="1820">
        <v>0</v>
      </c>
      <c r="Y64" s="1820">
        <v>855414.81645056012</v>
      </c>
    </row>
    <row r="65" spans="1:25" x14ac:dyDescent="0.2">
      <c r="A65" s="906" t="s">
        <v>699</v>
      </c>
      <c r="B65" s="1820">
        <v>0</v>
      </c>
      <c r="C65" s="1820">
        <v>0</v>
      </c>
      <c r="D65" s="1820">
        <v>0</v>
      </c>
      <c r="E65" s="1820">
        <v>0</v>
      </c>
      <c r="F65" s="1820">
        <v>0</v>
      </c>
      <c r="G65" s="1820">
        <v>0</v>
      </c>
      <c r="H65" s="1820">
        <v>0</v>
      </c>
      <c r="I65" s="1820">
        <v>0</v>
      </c>
      <c r="J65" s="1820">
        <v>0</v>
      </c>
      <c r="K65" s="1820">
        <v>0</v>
      </c>
      <c r="L65" s="1820">
        <v>0</v>
      </c>
      <c r="M65" s="1820">
        <v>4140</v>
      </c>
      <c r="N65" s="1820">
        <v>0</v>
      </c>
      <c r="O65" s="1820">
        <v>0</v>
      </c>
      <c r="P65" s="1820">
        <v>0</v>
      </c>
      <c r="Q65" s="1820">
        <v>0</v>
      </c>
      <c r="R65" s="1820">
        <v>0</v>
      </c>
      <c r="S65" s="1820">
        <v>0</v>
      </c>
      <c r="T65" s="1820">
        <v>0</v>
      </c>
      <c r="U65" s="1820">
        <v>0</v>
      </c>
      <c r="V65" s="1820">
        <v>0</v>
      </c>
      <c r="W65" s="1820">
        <v>0</v>
      </c>
      <c r="X65" s="1820">
        <v>0</v>
      </c>
      <c r="Y65" s="1820">
        <v>4140</v>
      </c>
    </row>
    <row r="66" spans="1:25" x14ac:dyDescent="0.2">
      <c r="A66" s="906" t="s">
        <v>700</v>
      </c>
      <c r="B66" s="1820">
        <v>0</v>
      </c>
      <c r="C66" s="1820">
        <v>0</v>
      </c>
      <c r="D66" s="1820">
        <v>0</v>
      </c>
      <c r="E66" s="1820">
        <v>0</v>
      </c>
      <c r="F66" s="1820">
        <v>0</v>
      </c>
      <c r="G66" s="1820">
        <v>0</v>
      </c>
      <c r="H66" s="1820">
        <v>0</v>
      </c>
      <c r="I66" s="1820">
        <v>0</v>
      </c>
      <c r="J66" s="1820">
        <v>0</v>
      </c>
      <c r="K66" s="1820">
        <v>0</v>
      </c>
      <c r="L66" s="1820">
        <v>0</v>
      </c>
      <c r="M66" s="1820">
        <v>0</v>
      </c>
      <c r="N66" s="1820">
        <v>0</v>
      </c>
      <c r="O66" s="1820">
        <v>0</v>
      </c>
      <c r="P66" s="1820">
        <v>0</v>
      </c>
      <c r="Q66" s="1820">
        <v>0</v>
      </c>
      <c r="R66" s="1820">
        <v>0</v>
      </c>
      <c r="S66" s="1820">
        <v>0</v>
      </c>
      <c r="T66" s="1820">
        <v>0</v>
      </c>
      <c r="U66" s="1820">
        <v>0</v>
      </c>
      <c r="V66" s="1820">
        <v>0</v>
      </c>
      <c r="W66" s="1820">
        <v>0</v>
      </c>
      <c r="X66" s="1820">
        <v>0</v>
      </c>
      <c r="Y66" s="1820">
        <v>0</v>
      </c>
    </row>
    <row r="67" spans="1:25" x14ac:dyDescent="0.2">
      <c r="A67" s="906" t="s">
        <v>701</v>
      </c>
      <c r="B67" s="1820">
        <v>0</v>
      </c>
      <c r="C67" s="1820">
        <v>0</v>
      </c>
      <c r="D67" s="1820">
        <v>0</v>
      </c>
      <c r="E67" s="1820">
        <v>0</v>
      </c>
      <c r="F67" s="1820">
        <v>0</v>
      </c>
      <c r="G67" s="1820">
        <v>0</v>
      </c>
      <c r="H67" s="1820">
        <v>0</v>
      </c>
      <c r="I67" s="1820">
        <v>0</v>
      </c>
      <c r="J67" s="1820">
        <v>0</v>
      </c>
      <c r="K67" s="1820">
        <v>0</v>
      </c>
      <c r="L67" s="1820">
        <v>0</v>
      </c>
      <c r="M67" s="1820">
        <v>4260.8820400000004</v>
      </c>
      <c r="N67" s="1820">
        <v>0</v>
      </c>
      <c r="O67" s="1820">
        <v>0</v>
      </c>
      <c r="P67" s="1820">
        <v>0</v>
      </c>
      <c r="Q67" s="1820">
        <v>0</v>
      </c>
      <c r="R67" s="1820">
        <v>0</v>
      </c>
      <c r="S67" s="1820">
        <v>0</v>
      </c>
      <c r="T67" s="1820">
        <v>822.74522999999999</v>
      </c>
      <c r="U67" s="1820">
        <v>0</v>
      </c>
      <c r="V67" s="1820">
        <v>0</v>
      </c>
      <c r="W67" s="1820">
        <v>0</v>
      </c>
      <c r="X67" s="1820">
        <v>0</v>
      </c>
      <c r="Y67" s="1820">
        <v>5083.6272700000009</v>
      </c>
    </row>
    <row r="68" spans="1:25" s="994" customFormat="1" ht="13.5" x14ac:dyDescent="0.2">
      <c r="A68" s="997" t="s">
        <v>884</v>
      </c>
      <c r="B68" s="1819">
        <v>0</v>
      </c>
      <c r="C68" s="1819">
        <v>0</v>
      </c>
      <c r="D68" s="1819">
        <v>0</v>
      </c>
      <c r="E68" s="1819">
        <v>0</v>
      </c>
      <c r="F68" s="1819">
        <v>0</v>
      </c>
      <c r="G68" s="1819">
        <v>0</v>
      </c>
      <c r="H68" s="1819">
        <v>0</v>
      </c>
      <c r="I68" s="1819">
        <v>0</v>
      </c>
      <c r="J68" s="1819">
        <v>134674.41954</v>
      </c>
      <c r="K68" s="1819">
        <v>0</v>
      </c>
      <c r="L68" s="1819">
        <v>0</v>
      </c>
      <c r="M68" s="1819">
        <v>92855.472000000009</v>
      </c>
      <c r="N68" s="1819">
        <v>116817.02499999999</v>
      </c>
      <c r="O68" s="1819">
        <v>0</v>
      </c>
      <c r="P68" s="1819">
        <v>0</v>
      </c>
      <c r="Q68" s="1819">
        <v>0</v>
      </c>
      <c r="R68" s="1819">
        <v>0</v>
      </c>
      <c r="S68" s="1819">
        <v>1743746.8378999999</v>
      </c>
      <c r="T68" s="1819">
        <v>122947.39271099999</v>
      </c>
      <c r="U68" s="1819">
        <v>0</v>
      </c>
      <c r="V68" s="1819">
        <v>0</v>
      </c>
      <c r="W68" s="1819">
        <v>17641.502800000002</v>
      </c>
      <c r="X68" s="1819">
        <v>0</v>
      </c>
      <c r="Y68" s="1819">
        <v>2228682.6499509998</v>
      </c>
    </row>
    <row r="69" spans="1:25" x14ac:dyDescent="0.2">
      <c r="A69" s="906" t="s">
        <v>669</v>
      </c>
      <c r="B69" s="1820">
        <v>0</v>
      </c>
      <c r="C69" s="1820">
        <v>0</v>
      </c>
      <c r="D69" s="1820">
        <v>0</v>
      </c>
      <c r="E69" s="1820">
        <v>0</v>
      </c>
      <c r="F69" s="1820">
        <v>0</v>
      </c>
      <c r="G69" s="1820">
        <v>0</v>
      </c>
      <c r="H69" s="1820">
        <v>0</v>
      </c>
      <c r="I69" s="1820">
        <v>0</v>
      </c>
      <c r="J69" s="1820">
        <v>0</v>
      </c>
      <c r="K69" s="1820">
        <v>0</v>
      </c>
      <c r="L69" s="1820">
        <v>0</v>
      </c>
      <c r="M69" s="1820">
        <v>3</v>
      </c>
      <c r="N69" s="1820">
        <v>0</v>
      </c>
      <c r="O69" s="1820">
        <v>0</v>
      </c>
      <c r="P69" s="1820">
        <v>0</v>
      </c>
      <c r="Q69" s="1820">
        <v>0</v>
      </c>
      <c r="R69" s="1820">
        <v>0</v>
      </c>
      <c r="S69" s="1820">
        <v>1176</v>
      </c>
      <c r="T69" s="1820">
        <v>0</v>
      </c>
      <c r="U69" s="1820">
        <v>0</v>
      </c>
      <c r="V69" s="1820">
        <v>0</v>
      </c>
      <c r="W69" s="1820">
        <v>0</v>
      </c>
      <c r="X69" s="1820">
        <v>0</v>
      </c>
      <c r="Y69" s="1820">
        <v>1179</v>
      </c>
    </row>
    <row r="70" spans="1:25" x14ac:dyDescent="0.2">
      <c r="A70" s="906" t="s">
        <v>702</v>
      </c>
      <c r="B70" s="1820">
        <v>0</v>
      </c>
      <c r="C70" s="1820">
        <v>0</v>
      </c>
      <c r="D70" s="1820">
        <v>0</v>
      </c>
      <c r="E70" s="1820">
        <v>0</v>
      </c>
      <c r="F70" s="1820">
        <v>0</v>
      </c>
      <c r="G70" s="1820">
        <v>0</v>
      </c>
      <c r="H70" s="1820">
        <v>0</v>
      </c>
      <c r="I70" s="1820">
        <v>0</v>
      </c>
      <c r="J70" s="1820">
        <v>0</v>
      </c>
      <c r="K70" s="1820">
        <v>0</v>
      </c>
      <c r="L70" s="1820">
        <v>0</v>
      </c>
      <c r="M70" s="1820">
        <v>0</v>
      </c>
      <c r="N70" s="1820">
        <v>0</v>
      </c>
      <c r="O70" s="1820">
        <v>0</v>
      </c>
      <c r="P70" s="1820">
        <v>0</v>
      </c>
      <c r="Q70" s="1820">
        <v>0</v>
      </c>
      <c r="R70" s="1820">
        <v>0</v>
      </c>
      <c r="S70" s="1820">
        <v>0</v>
      </c>
      <c r="T70" s="1820">
        <v>0</v>
      </c>
      <c r="U70" s="1820">
        <v>0</v>
      </c>
      <c r="V70" s="1820">
        <v>0</v>
      </c>
      <c r="W70" s="1820">
        <v>0</v>
      </c>
      <c r="X70" s="1820">
        <v>0</v>
      </c>
      <c r="Y70" s="1820">
        <v>0</v>
      </c>
    </row>
    <row r="71" spans="1:25" x14ac:dyDescent="0.2">
      <c r="A71" s="906" t="s">
        <v>670</v>
      </c>
      <c r="B71" s="1820">
        <v>0</v>
      </c>
      <c r="C71" s="1820">
        <v>0</v>
      </c>
      <c r="D71" s="1820">
        <v>0</v>
      </c>
      <c r="E71" s="1820">
        <v>0</v>
      </c>
      <c r="F71" s="1820">
        <v>0</v>
      </c>
      <c r="G71" s="1820">
        <v>0</v>
      </c>
      <c r="H71" s="1820">
        <v>0</v>
      </c>
      <c r="I71" s="1820">
        <v>0</v>
      </c>
      <c r="J71" s="1820">
        <v>134674.41954</v>
      </c>
      <c r="K71" s="1820">
        <v>0</v>
      </c>
      <c r="L71" s="1820">
        <v>0</v>
      </c>
      <c r="M71" s="1820">
        <v>60252</v>
      </c>
      <c r="N71" s="1820">
        <v>84144.661999999997</v>
      </c>
      <c r="O71" s="1820">
        <v>0</v>
      </c>
      <c r="P71" s="1820">
        <v>0</v>
      </c>
      <c r="Q71" s="1820">
        <v>0</v>
      </c>
      <c r="R71" s="1820">
        <v>0</v>
      </c>
      <c r="S71" s="1820">
        <v>755195.80240000016</v>
      </c>
      <c r="T71" s="1820">
        <v>99509.745471000002</v>
      </c>
      <c r="U71" s="1820">
        <v>0</v>
      </c>
      <c r="V71" s="1820">
        <v>0</v>
      </c>
      <c r="W71" s="1820">
        <v>17641.502800000002</v>
      </c>
      <c r="X71" s="1820">
        <v>0</v>
      </c>
      <c r="Y71" s="1820">
        <v>1151418.132211</v>
      </c>
    </row>
    <row r="72" spans="1:25" x14ac:dyDescent="0.2">
      <c r="A72" s="906" t="s">
        <v>671</v>
      </c>
      <c r="B72" s="1820">
        <v>0</v>
      </c>
      <c r="C72" s="1820">
        <v>0</v>
      </c>
      <c r="D72" s="1820">
        <v>0</v>
      </c>
      <c r="E72" s="1820">
        <v>0</v>
      </c>
      <c r="F72" s="1820">
        <v>0</v>
      </c>
      <c r="G72" s="1820">
        <v>0</v>
      </c>
      <c r="H72" s="1820">
        <v>0</v>
      </c>
      <c r="I72" s="1820">
        <v>0</v>
      </c>
      <c r="J72" s="1820">
        <v>0</v>
      </c>
      <c r="K72" s="1820">
        <v>0</v>
      </c>
      <c r="L72" s="1820">
        <v>0</v>
      </c>
      <c r="M72" s="1820">
        <v>0</v>
      </c>
      <c r="N72" s="1820">
        <v>0</v>
      </c>
      <c r="O72" s="1820">
        <v>0</v>
      </c>
      <c r="P72" s="1820">
        <v>0</v>
      </c>
      <c r="Q72" s="1820">
        <v>0</v>
      </c>
      <c r="R72" s="1820">
        <v>0</v>
      </c>
      <c r="S72" s="1820">
        <v>0</v>
      </c>
      <c r="T72" s="1820">
        <v>0</v>
      </c>
      <c r="U72" s="1820">
        <v>0</v>
      </c>
      <c r="V72" s="1820">
        <v>0</v>
      </c>
      <c r="W72" s="1820">
        <v>0</v>
      </c>
      <c r="X72" s="1820">
        <v>0</v>
      </c>
      <c r="Y72" s="1820">
        <v>0</v>
      </c>
    </row>
    <row r="73" spans="1:25" x14ac:dyDescent="0.2">
      <c r="A73" s="906" t="s">
        <v>672</v>
      </c>
      <c r="B73" s="1820">
        <v>0</v>
      </c>
      <c r="C73" s="1820">
        <v>0</v>
      </c>
      <c r="D73" s="1820">
        <v>0</v>
      </c>
      <c r="E73" s="1820">
        <v>0</v>
      </c>
      <c r="F73" s="1820">
        <v>0</v>
      </c>
      <c r="G73" s="1820">
        <v>0</v>
      </c>
      <c r="H73" s="1820">
        <v>0</v>
      </c>
      <c r="I73" s="1820">
        <v>0</v>
      </c>
      <c r="J73" s="1820">
        <v>0</v>
      </c>
      <c r="K73" s="1820">
        <v>0</v>
      </c>
      <c r="L73" s="1820">
        <v>0</v>
      </c>
      <c r="M73" s="1820">
        <v>3156.58</v>
      </c>
      <c r="N73" s="1820">
        <v>32672.363000000001</v>
      </c>
      <c r="O73" s="1820">
        <v>0</v>
      </c>
      <c r="P73" s="1820">
        <v>0</v>
      </c>
      <c r="Q73" s="1820">
        <v>0</v>
      </c>
      <c r="R73" s="1820">
        <v>0</v>
      </c>
      <c r="S73" s="1820">
        <v>921945.68799999997</v>
      </c>
      <c r="T73" s="1820">
        <v>23412.647239999998</v>
      </c>
      <c r="U73" s="1820">
        <v>0</v>
      </c>
      <c r="V73" s="1820">
        <v>0</v>
      </c>
      <c r="W73" s="1820">
        <v>0</v>
      </c>
      <c r="X73" s="1820">
        <v>0</v>
      </c>
      <c r="Y73" s="1820">
        <v>981187.2782399999</v>
      </c>
    </row>
    <row r="74" spans="1:25" x14ac:dyDescent="0.2">
      <c r="A74" s="906" t="s">
        <v>703</v>
      </c>
      <c r="B74" s="1820">
        <v>0</v>
      </c>
      <c r="C74" s="1820">
        <v>0</v>
      </c>
      <c r="D74" s="1820">
        <v>0</v>
      </c>
      <c r="E74" s="1820">
        <v>0</v>
      </c>
      <c r="F74" s="1820">
        <v>0</v>
      </c>
      <c r="G74" s="1820">
        <v>0</v>
      </c>
      <c r="H74" s="1820">
        <v>0</v>
      </c>
      <c r="I74" s="1820">
        <v>0</v>
      </c>
      <c r="J74" s="1820">
        <v>0</v>
      </c>
      <c r="K74" s="1820">
        <v>0</v>
      </c>
      <c r="L74" s="1820">
        <v>0</v>
      </c>
      <c r="M74" s="1820">
        <v>0</v>
      </c>
      <c r="N74" s="1820">
        <v>0</v>
      </c>
      <c r="O74" s="1820">
        <v>0</v>
      </c>
      <c r="P74" s="1820">
        <v>0</v>
      </c>
      <c r="Q74" s="1820">
        <v>0</v>
      </c>
      <c r="R74" s="1820">
        <v>0</v>
      </c>
      <c r="S74" s="1820">
        <v>0</v>
      </c>
      <c r="T74" s="1820">
        <v>0</v>
      </c>
      <c r="U74" s="1820">
        <v>0</v>
      </c>
      <c r="V74" s="1820">
        <v>0</v>
      </c>
      <c r="W74" s="1820">
        <v>0</v>
      </c>
      <c r="X74" s="1820">
        <v>0</v>
      </c>
      <c r="Y74" s="1820">
        <v>0</v>
      </c>
    </row>
    <row r="75" spans="1:25" x14ac:dyDescent="0.2">
      <c r="A75" s="906" t="s">
        <v>704</v>
      </c>
      <c r="B75" s="1820">
        <v>0</v>
      </c>
      <c r="C75" s="1820">
        <v>0</v>
      </c>
      <c r="D75" s="1820">
        <v>0</v>
      </c>
      <c r="E75" s="1820">
        <v>0</v>
      </c>
      <c r="F75" s="1820">
        <v>0</v>
      </c>
      <c r="G75" s="1820">
        <v>0</v>
      </c>
      <c r="H75" s="1820">
        <v>0</v>
      </c>
      <c r="I75" s="1820">
        <v>0</v>
      </c>
      <c r="J75" s="1820">
        <v>0</v>
      </c>
      <c r="K75" s="1820">
        <v>0</v>
      </c>
      <c r="L75" s="1820">
        <v>0</v>
      </c>
      <c r="M75" s="1820">
        <v>29443.892</v>
      </c>
      <c r="N75" s="1820">
        <v>0</v>
      </c>
      <c r="O75" s="1820">
        <v>0</v>
      </c>
      <c r="P75" s="1820">
        <v>0</v>
      </c>
      <c r="Q75" s="1820">
        <v>0</v>
      </c>
      <c r="R75" s="1820">
        <v>0</v>
      </c>
      <c r="S75" s="1820">
        <v>65429.347500000003</v>
      </c>
      <c r="T75" s="1820">
        <v>25</v>
      </c>
      <c r="U75" s="1820">
        <v>0</v>
      </c>
      <c r="V75" s="1820">
        <v>0</v>
      </c>
      <c r="W75" s="1820">
        <v>0</v>
      </c>
      <c r="X75" s="1820">
        <v>0</v>
      </c>
      <c r="Y75" s="1820">
        <v>94898.239499999996</v>
      </c>
    </row>
    <row r="76" spans="1:25" s="994" customFormat="1" ht="13.5" x14ac:dyDescent="0.2">
      <c r="A76" s="1208" t="s">
        <v>3893</v>
      </c>
      <c r="B76" s="1819">
        <v>0</v>
      </c>
      <c r="C76" s="1819">
        <v>45441.492944999998</v>
      </c>
      <c r="D76" s="1819">
        <v>776.37599999999998</v>
      </c>
      <c r="E76" s="1819">
        <v>227259.35880999954</v>
      </c>
      <c r="F76" s="1819">
        <v>0</v>
      </c>
      <c r="G76" s="1819">
        <v>0</v>
      </c>
      <c r="H76" s="1819">
        <v>0</v>
      </c>
      <c r="I76" s="1819">
        <v>0</v>
      </c>
      <c r="J76" s="1819">
        <v>180450.03725056001</v>
      </c>
      <c r="K76" s="1819">
        <v>0</v>
      </c>
      <c r="L76" s="1819">
        <v>0</v>
      </c>
      <c r="M76" s="1819">
        <v>18456.302230000019</v>
      </c>
      <c r="N76" s="1819">
        <v>278640.73700000002</v>
      </c>
      <c r="O76" s="1819">
        <v>0</v>
      </c>
      <c r="P76" s="1819">
        <v>0</v>
      </c>
      <c r="Q76" s="1819">
        <v>0</v>
      </c>
      <c r="R76" s="1819">
        <v>0</v>
      </c>
      <c r="S76" s="1819">
        <v>1302306.341</v>
      </c>
      <c r="T76" s="1819">
        <v>8851.25</v>
      </c>
      <c r="U76" s="1819">
        <v>0</v>
      </c>
      <c r="V76" s="1819">
        <v>0</v>
      </c>
      <c r="W76" s="1819">
        <v>20375.479415679994</v>
      </c>
      <c r="X76" s="1819">
        <v>0</v>
      </c>
      <c r="Y76" s="1819">
        <v>2082557.3746512397</v>
      </c>
    </row>
    <row r="77" spans="1:25" s="991" customFormat="1" x14ac:dyDescent="0.2">
      <c r="A77" s="1401" t="s">
        <v>110</v>
      </c>
      <c r="B77" s="1821"/>
      <c r="C77" s="1821"/>
      <c r="D77" s="1821"/>
      <c r="E77" s="1821"/>
      <c r="F77" s="1821"/>
      <c r="G77" s="1821"/>
      <c r="H77" s="1821"/>
      <c r="I77" s="1821"/>
      <c r="J77" s="1821"/>
      <c r="K77" s="1821"/>
      <c r="L77" s="1821"/>
      <c r="M77" s="1821"/>
      <c r="N77" s="1821"/>
      <c r="O77" s="1821"/>
      <c r="P77" s="1821"/>
      <c r="Q77" s="1821"/>
      <c r="R77" s="1821"/>
      <c r="S77" s="1821"/>
      <c r="T77" s="1821"/>
      <c r="U77" s="1821"/>
      <c r="V77" s="1821"/>
      <c r="W77" s="1821"/>
      <c r="X77" s="1821"/>
      <c r="Y77" s="1821"/>
    </row>
    <row r="78" spans="1:25" s="991" customFormat="1" x14ac:dyDescent="0.2">
      <c r="A78" s="1208" t="s">
        <v>3894</v>
      </c>
      <c r="B78" s="1819">
        <v>0</v>
      </c>
      <c r="C78" s="1819">
        <v>0</v>
      </c>
      <c r="D78" s="1819">
        <v>0</v>
      </c>
      <c r="E78" s="1819">
        <v>24892.121039999802</v>
      </c>
      <c r="F78" s="1819">
        <v>0</v>
      </c>
      <c r="G78" s="1819">
        <v>12346.558115942027</v>
      </c>
      <c r="H78" s="1819">
        <v>0</v>
      </c>
      <c r="I78" s="1819">
        <v>0</v>
      </c>
      <c r="J78" s="1819">
        <v>0</v>
      </c>
      <c r="K78" s="1819">
        <v>0</v>
      </c>
      <c r="L78" s="1819">
        <v>0</v>
      </c>
      <c r="M78" s="1819">
        <v>165038.76467000024</v>
      </c>
      <c r="N78" s="1819">
        <v>74.561000000000007</v>
      </c>
      <c r="O78" s="1819">
        <v>0</v>
      </c>
      <c r="P78" s="1819">
        <v>110013.72641529997</v>
      </c>
      <c r="Q78" s="1819">
        <v>0</v>
      </c>
      <c r="R78" s="1819">
        <v>127476.58681000007</v>
      </c>
      <c r="S78" s="1819">
        <v>584930.12839000009</v>
      </c>
      <c r="T78" s="1819">
        <v>47950.171249999999</v>
      </c>
      <c r="U78" s="1819">
        <v>0</v>
      </c>
      <c r="V78" s="1819">
        <v>40.5</v>
      </c>
      <c r="W78" s="1819">
        <v>77962.763999999996</v>
      </c>
      <c r="X78" s="1819">
        <v>0</v>
      </c>
      <c r="Y78" s="1819">
        <v>1150725.8816912421</v>
      </c>
    </row>
    <row r="79" spans="1:25" s="991" customFormat="1" x14ac:dyDescent="0.2">
      <c r="A79" s="992" t="s">
        <v>885</v>
      </c>
      <c r="B79" s="1819">
        <v>0</v>
      </c>
      <c r="C79" s="1819">
        <v>0</v>
      </c>
      <c r="D79" s="1819">
        <v>0</v>
      </c>
      <c r="E79" s="1819">
        <v>86643.328020000627</v>
      </c>
      <c r="F79" s="1819">
        <v>0</v>
      </c>
      <c r="G79" s="1819">
        <v>101172.09629213483</v>
      </c>
      <c r="H79" s="1819">
        <v>0</v>
      </c>
      <c r="I79" s="1819">
        <v>0</v>
      </c>
      <c r="J79" s="1819">
        <v>0</v>
      </c>
      <c r="K79" s="1819">
        <v>0</v>
      </c>
      <c r="L79" s="1819">
        <v>0</v>
      </c>
      <c r="M79" s="1819">
        <v>386770.58406999998</v>
      </c>
      <c r="N79" s="1819">
        <v>56.768999999999998</v>
      </c>
      <c r="O79" s="1819">
        <v>0</v>
      </c>
      <c r="P79" s="1819">
        <v>277006.31311469997</v>
      </c>
      <c r="Q79" s="1819">
        <v>0</v>
      </c>
      <c r="R79" s="1819">
        <v>1632641.4132300036</v>
      </c>
      <c r="S79" s="1819">
        <v>787496.2861600084</v>
      </c>
      <c r="T79" s="1819">
        <v>46126.090200000006</v>
      </c>
      <c r="U79" s="1819">
        <v>0</v>
      </c>
      <c r="V79" s="1819">
        <v>0</v>
      </c>
      <c r="W79" s="1819">
        <v>359799.49299999996</v>
      </c>
      <c r="X79" s="1819">
        <v>0</v>
      </c>
      <c r="Y79" s="1819">
        <v>3677712.3730868474</v>
      </c>
    </row>
    <row r="80" spans="1:25" x14ac:dyDescent="0.2">
      <c r="A80" s="906" t="s">
        <v>667</v>
      </c>
      <c r="B80" s="1820">
        <v>0</v>
      </c>
      <c r="C80" s="1820">
        <v>0</v>
      </c>
      <c r="D80" s="1820">
        <v>0</v>
      </c>
      <c r="E80" s="1820">
        <v>86643.328020000627</v>
      </c>
      <c r="F80" s="1820">
        <v>0</v>
      </c>
      <c r="G80" s="1820">
        <v>101172.09629213483</v>
      </c>
      <c r="H80" s="1820">
        <v>0</v>
      </c>
      <c r="I80" s="1820">
        <v>0</v>
      </c>
      <c r="J80" s="1820">
        <v>0</v>
      </c>
      <c r="K80" s="1820">
        <v>0</v>
      </c>
      <c r="L80" s="1820">
        <v>0</v>
      </c>
      <c r="M80" s="1820">
        <v>324336.978</v>
      </c>
      <c r="N80" s="1820">
        <v>56.768999999999998</v>
      </c>
      <c r="O80" s="1820">
        <v>0</v>
      </c>
      <c r="P80" s="1820">
        <v>276068.05720000004</v>
      </c>
      <c r="Q80" s="1820">
        <v>0</v>
      </c>
      <c r="R80" s="1820">
        <v>390747.680679999</v>
      </c>
      <c r="S80" s="1820">
        <v>247109.41093000694</v>
      </c>
      <c r="T80" s="1820">
        <v>46126.090200000006</v>
      </c>
      <c r="U80" s="1820">
        <v>0</v>
      </c>
      <c r="V80" s="1820">
        <v>0</v>
      </c>
      <c r="W80" s="1820">
        <v>284915.42599999998</v>
      </c>
      <c r="X80" s="1820">
        <v>0</v>
      </c>
      <c r="Y80" s="1820">
        <v>1757175.8363221413</v>
      </c>
    </row>
    <row r="81" spans="1:25" x14ac:dyDescent="0.2">
      <c r="A81" s="906" t="s">
        <v>668</v>
      </c>
      <c r="B81" s="1820">
        <v>0</v>
      </c>
      <c r="C81" s="1820">
        <v>0</v>
      </c>
      <c r="D81" s="1820">
        <v>0</v>
      </c>
      <c r="E81" s="1820">
        <v>0</v>
      </c>
      <c r="F81" s="1820">
        <v>0</v>
      </c>
      <c r="G81" s="1820">
        <v>0</v>
      </c>
      <c r="H81" s="1820">
        <v>0</v>
      </c>
      <c r="I81" s="1820">
        <v>0</v>
      </c>
      <c r="J81" s="1820">
        <v>0</v>
      </c>
      <c r="K81" s="1820">
        <v>0</v>
      </c>
      <c r="L81" s="1820">
        <v>0</v>
      </c>
      <c r="M81" s="1820">
        <v>561.03592000000003</v>
      </c>
      <c r="N81" s="1820">
        <v>0</v>
      </c>
      <c r="O81" s="1820">
        <v>0</v>
      </c>
      <c r="P81" s="1820">
        <v>0</v>
      </c>
      <c r="Q81" s="1820">
        <v>0</v>
      </c>
      <c r="R81" s="1820">
        <v>0</v>
      </c>
      <c r="S81" s="1820">
        <v>534712.17024000641</v>
      </c>
      <c r="T81" s="1820">
        <v>0</v>
      </c>
      <c r="U81" s="1820">
        <v>0</v>
      </c>
      <c r="V81" s="1820">
        <v>0</v>
      </c>
      <c r="W81" s="1820">
        <v>0</v>
      </c>
      <c r="X81" s="1820">
        <v>0</v>
      </c>
      <c r="Y81" s="1820">
        <v>535273.20616000646</v>
      </c>
    </row>
    <row r="82" spans="1:25" x14ac:dyDescent="0.2">
      <c r="A82" s="906" t="s">
        <v>699</v>
      </c>
      <c r="B82" s="1820">
        <v>0</v>
      </c>
      <c r="C82" s="1820">
        <v>0</v>
      </c>
      <c r="D82" s="1820">
        <v>0</v>
      </c>
      <c r="E82" s="1820">
        <v>0</v>
      </c>
      <c r="F82" s="1820">
        <v>0</v>
      </c>
      <c r="G82" s="1820">
        <v>0</v>
      </c>
      <c r="H82" s="1820">
        <v>0</v>
      </c>
      <c r="I82" s="1820">
        <v>0</v>
      </c>
      <c r="J82" s="1820">
        <v>0</v>
      </c>
      <c r="K82" s="1820">
        <v>0</v>
      </c>
      <c r="L82" s="1820">
        <v>0</v>
      </c>
      <c r="M82" s="1820">
        <v>0</v>
      </c>
      <c r="N82" s="1820">
        <v>0</v>
      </c>
      <c r="O82" s="1820">
        <v>0</v>
      </c>
      <c r="P82" s="1820">
        <v>2.3170799999999998</v>
      </c>
      <c r="Q82" s="1820">
        <v>0</v>
      </c>
      <c r="R82" s="1820">
        <v>145.63666999999998</v>
      </c>
      <c r="S82" s="1820">
        <v>0</v>
      </c>
      <c r="T82" s="1820">
        <v>0</v>
      </c>
      <c r="U82" s="1820">
        <v>0</v>
      </c>
      <c r="V82" s="1820">
        <v>0</v>
      </c>
      <c r="W82" s="1820">
        <v>0</v>
      </c>
      <c r="X82" s="1820">
        <v>0</v>
      </c>
      <c r="Y82" s="1820">
        <v>147.95374999999999</v>
      </c>
    </row>
    <row r="83" spans="1:25" x14ac:dyDescent="0.2">
      <c r="A83" s="906" t="s">
        <v>700</v>
      </c>
      <c r="B83" s="1820">
        <v>0</v>
      </c>
      <c r="C83" s="1820">
        <v>0</v>
      </c>
      <c r="D83" s="1820">
        <v>0</v>
      </c>
      <c r="E83" s="1820">
        <v>0</v>
      </c>
      <c r="F83" s="1820">
        <v>0</v>
      </c>
      <c r="G83" s="1820">
        <v>0</v>
      </c>
      <c r="H83" s="1820">
        <v>0</v>
      </c>
      <c r="I83" s="1820">
        <v>0</v>
      </c>
      <c r="J83" s="1820">
        <v>0</v>
      </c>
      <c r="K83" s="1820">
        <v>0</v>
      </c>
      <c r="L83" s="1820">
        <v>0</v>
      </c>
      <c r="M83" s="1820">
        <v>0</v>
      </c>
      <c r="N83" s="1820">
        <v>0</v>
      </c>
      <c r="O83" s="1820">
        <v>0</v>
      </c>
      <c r="P83" s="1820">
        <v>0</v>
      </c>
      <c r="Q83" s="1820">
        <v>0</v>
      </c>
      <c r="R83" s="1820">
        <v>0</v>
      </c>
      <c r="S83" s="1820">
        <v>0</v>
      </c>
      <c r="T83" s="1820">
        <v>0</v>
      </c>
      <c r="U83" s="1820">
        <v>0</v>
      </c>
      <c r="V83" s="1820">
        <v>0</v>
      </c>
      <c r="W83" s="1820">
        <v>0</v>
      </c>
      <c r="X83" s="1820">
        <v>0</v>
      </c>
      <c r="Y83" s="1820">
        <v>0</v>
      </c>
    </row>
    <row r="84" spans="1:25" x14ac:dyDescent="0.2">
      <c r="A84" s="906" t="s">
        <v>701</v>
      </c>
      <c r="B84" s="1820">
        <v>0</v>
      </c>
      <c r="C84" s="1820">
        <v>0</v>
      </c>
      <c r="D84" s="1820">
        <v>0</v>
      </c>
      <c r="E84" s="1820">
        <v>0</v>
      </c>
      <c r="F84" s="1820">
        <v>0</v>
      </c>
      <c r="G84" s="1820">
        <v>0</v>
      </c>
      <c r="H84" s="1820">
        <v>0</v>
      </c>
      <c r="I84" s="1820">
        <v>0</v>
      </c>
      <c r="J84" s="1820">
        <v>0</v>
      </c>
      <c r="K84" s="1820">
        <v>0</v>
      </c>
      <c r="L84" s="1820">
        <v>0</v>
      </c>
      <c r="M84" s="1820">
        <v>61872.57015</v>
      </c>
      <c r="N84" s="1820">
        <v>0</v>
      </c>
      <c r="O84" s="1820">
        <v>0</v>
      </c>
      <c r="P84" s="1820">
        <v>935.93883469992875</v>
      </c>
      <c r="Q84" s="1820">
        <v>0</v>
      </c>
      <c r="R84" s="1820">
        <v>1241748.0958800046</v>
      </c>
      <c r="S84" s="1820">
        <v>5674.7049899950025</v>
      </c>
      <c r="T84" s="1820">
        <v>0</v>
      </c>
      <c r="U84" s="1820">
        <v>0</v>
      </c>
      <c r="V84" s="1820">
        <v>0</v>
      </c>
      <c r="W84" s="1820">
        <v>74884.066999999995</v>
      </c>
      <c r="X84" s="1820">
        <v>0</v>
      </c>
      <c r="Y84" s="1820">
        <v>1385115.3768546996</v>
      </c>
    </row>
    <row r="85" spans="1:25" s="994" customFormat="1" ht="13.5" x14ac:dyDescent="0.2">
      <c r="A85" s="997" t="s">
        <v>884</v>
      </c>
      <c r="B85" s="1819">
        <v>0</v>
      </c>
      <c r="C85" s="1819">
        <v>0</v>
      </c>
      <c r="D85" s="1819">
        <v>0</v>
      </c>
      <c r="E85" s="1819">
        <v>0</v>
      </c>
      <c r="F85" s="1819">
        <v>0</v>
      </c>
      <c r="G85" s="1819">
        <v>10162.834115942027</v>
      </c>
      <c r="H85" s="1819">
        <v>0</v>
      </c>
      <c r="I85" s="1819">
        <v>0</v>
      </c>
      <c r="J85" s="1819">
        <v>0</v>
      </c>
      <c r="K85" s="1819">
        <v>0</v>
      </c>
      <c r="L85" s="1819">
        <v>0</v>
      </c>
      <c r="M85" s="1819">
        <v>289463.18387000001</v>
      </c>
      <c r="N85" s="1819">
        <v>90.033000000000001</v>
      </c>
      <c r="O85" s="1819">
        <v>0</v>
      </c>
      <c r="P85" s="1819">
        <v>12964.94411</v>
      </c>
      <c r="Q85" s="1819">
        <v>0</v>
      </c>
      <c r="R85" s="1819">
        <v>1517955.4570200103</v>
      </c>
      <c r="S85" s="1819">
        <v>776015.92455000826</v>
      </c>
      <c r="T85" s="1819">
        <v>39183.261950000247</v>
      </c>
      <c r="U85" s="1819">
        <v>0</v>
      </c>
      <c r="V85" s="1819">
        <v>0</v>
      </c>
      <c r="W85" s="1819">
        <v>102085.05292</v>
      </c>
      <c r="X85" s="1819">
        <v>0</v>
      </c>
      <c r="Y85" s="1819">
        <v>2747920.6915359609</v>
      </c>
    </row>
    <row r="86" spans="1:25" x14ac:dyDescent="0.2">
      <c r="A86" s="906" t="s">
        <v>669</v>
      </c>
      <c r="B86" s="1820">
        <v>0</v>
      </c>
      <c r="C86" s="1820">
        <v>0</v>
      </c>
      <c r="D86" s="1820">
        <v>0</v>
      </c>
      <c r="E86" s="1820">
        <v>0</v>
      </c>
      <c r="F86" s="1820">
        <v>0</v>
      </c>
      <c r="G86" s="1820">
        <v>0</v>
      </c>
      <c r="H86" s="1820">
        <v>0</v>
      </c>
      <c r="I86" s="1820">
        <v>0</v>
      </c>
      <c r="J86" s="1820">
        <v>0</v>
      </c>
      <c r="K86" s="1820">
        <v>0</v>
      </c>
      <c r="L86" s="1820">
        <v>0</v>
      </c>
      <c r="M86" s="1820">
        <v>470.74842000000001</v>
      </c>
      <c r="N86" s="1820">
        <v>0</v>
      </c>
      <c r="O86" s="1820">
        <v>0</v>
      </c>
      <c r="P86" s="1820">
        <v>199.28485999999998</v>
      </c>
      <c r="Q86" s="1820">
        <v>0</v>
      </c>
      <c r="R86" s="1820">
        <v>236.62671</v>
      </c>
      <c r="S86" s="1820">
        <v>368.3967199999999</v>
      </c>
      <c r="T86" s="1820">
        <v>51.869929999999997</v>
      </c>
      <c r="U86" s="1820">
        <v>0</v>
      </c>
      <c r="V86" s="1820">
        <v>0</v>
      </c>
      <c r="W86" s="1820">
        <v>73.673419999999993</v>
      </c>
      <c r="X86" s="1820">
        <v>0</v>
      </c>
      <c r="Y86" s="1820">
        <v>1400.60006</v>
      </c>
    </row>
    <row r="87" spans="1:25" x14ac:dyDescent="0.2">
      <c r="A87" s="906" t="s">
        <v>702</v>
      </c>
      <c r="B87" s="1820">
        <v>0</v>
      </c>
      <c r="C87" s="1820">
        <v>0</v>
      </c>
      <c r="D87" s="1820">
        <v>0</v>
      </c>
      <c r="E87" s="1820">
        <v>0</v>
      </c>
      <c r="F87" s="1820">
        <v>0</v>
      </c>
      <c r="G87" s="1820">
        <v>0</v>
      </c>
      <c r="H87" s="1820">
        <v>0</v>
      </c>
      <c r="I87" s="1820">
        <v>0</v>
      </c>
      <c r="J87" s="1820">
        <v>0</v>
      </c>
      <c r="K87" s="1820">
        <v>0</v>
      </c>
      <c r="L87" s="1820">
        <v>0</v>
      </c>
      <c r="M87" s="1820">
        <v>0</v>
      </c>
      <c r="N87" s="1820">
        <v>0</v>
      </c>
      <c r="O87" s="1820">
        <v>0</v>
      </c>
      <c r="P87" s="1820">
        <v>0</v>
      </c>
      <c r="Q87" s="1820">
        <v>0</v>
      </c>
      <c r="R87" s="1820">
        <v>0</v>
      </c>
      <c r="S87" s="1820">
        <v>0</v>
      </c>
      <c r="T87" s="1820">
        <v>3.46149</v>
      </c>
      <c r="U87" s="1820">
        <v>0</v>
      </c>
      <c r="V87" s="1820">
        <v>0</v>
      </c>
      <c r="W87" s="1820">
        <v>0</v>
      </c>
      <c r="X87" s="1820">
        <v>0</v>
      </c>
      <c r="Y87" s="1820">
        <v>3.46149</v>
      </c>
    </row>
    <row r="88" spans="1:25" x14ac:dyDescent="0.2">
      <c r="A88" s="906" t="s">
        <v>670</v>
      </c>
      <c r="B88" s="1820">
        <v>0</v>
      </c>
      <c r="C88" s="1820">
        <v>0</v>
      </c>
      <c r="D88" s="1820">
        <v>0</v>
      </c>
      <c r="E88" s="1820">
        <v>0</v>
      </c>
      <c r="F88" s="1820">
        <v>0</v>
      </c>
      <c r="G88" s="1820">
        <v>7876.9121159420283</v>
      </c>
      <c r="H88" s="1820">
        <v>0</v>
      </c>
      <c r="I88" s="1820">
        <v>0</v>
      </c>
      <c r="J88" s="1820">
        <v>0</v>
      </c>
      <c r="K88" s="1820">
        <v>0</v>
      </c>
      <c r="L88" s="1820">
        <v>0</v>
      </c>
      <c r="M88" s="1820">
        <v>55577.39731</v>
      </c>
      <c r="N88" s="1820">
        <v>74.561000000000007</v>
      </c>
      <c r="O88" s="1820">
        <v>0</v>
      </c>
      <c r="P88" s="1820">
        <v>4352.2802799999999</v>
      </c>
      <c r="Q88" s="1820">
        <v>0</v>
      </c>
      <c r="R88" s="1820">
        <v>100725.82199000033</v>
      </c>
      <c r="S88" s="1820">
        <v>82600.504440000048</v>
      </c>
      <c r="T88" s="1820">
        <v>215.67725000024598</v>
      </c>
      <c r="U88" s="1820">
        <v>0</v>
      </c>
      <c r="V88" s="1820">
        <v>0</v>
      </c>
      <c r="W88" s="1820">
        <v>1326.9960000000001</v>
      </c>
      <c r="X88" s="1820">
        <v>0</v>
      </c>
      <c r="Y88" s="1820">
        <v>252750.15038594269</v>
      </c>
    </row>
    <row r="89" spans="1:25" x14ac:dyDescent="0.2">
      <c r="A89" s="906" t="s">
        <v>671</v>
      </c>
      <c r="B89" s="1820">
        <v>0</v>
      </c>
      <c r="C89" s="1820">
        <v>0</v>
      </c>
      <c r="D89" s="1820">
        <v>0</v>
      </c>
      <c r="E89" s="1820">
        <v>0</v>
      </c>
      <c r="F89" s="1820">
        <v>0</v>
      </c>
      <c r="G89" s="1820">
        <v>2191.962</v>
      </c>
      <c r="H89" s="1820">
        <v>0</v>
      </c>
      <c r="I89" s="1820">
        <v>0</v>
      </c>
      <c r="J89" s="1820">
        <v>0</v>
      </c>
      <c r="K89" s="1820">
        <v>0</v>
      </c>
      <c r="L89" s="1820">
        <v>0</v>
      </c>
      <c r="M89" s="1820">
        <v>2554.8657000000003</v>
      </c>
      <c r="N89" s="1820">
        <v>0</v>
      </c>
      <c r="O89" s="1820">
        <v>0</v>
      </c>
      <c r="P89" s="1820">
        <v>4136.2950000000001</v>
      </c>
      <c r="Q89" s="1820">
        <v>0</v>
      </c>
      <c r="R89" s="1820">
        <v>132.25324999999995</v>
      </c>
      <c r="S89" s="1820">
        <v>3531.3380600000019</v>
      </c>
      <c r="T89" s="1820">
        <v>0</v>
      </c>
      <c r="U89" s="1820">
        <v>0</v>
      </c>
      <c r="V89" s="1820">
        <v>0</v>
      </c>
      <c r="W89" s="1820">
        <v>0</v>
      </c>
      <c r="X89" s="1820">
        <v>0</v>
      </c>
      <c r="Y89" s="1820">
        <v>12546.714010000002</v>
      </c>
    </row>
    <row r="90" spans="1:25" x14ac:dyDescent="0.2">
      <c r="A90" s="906" t="s">
        <v>672</v>
      </c>
      <c r="B90" s="1820">
        <v>0</v>
      </c>
      <c r="C90" s="1820">
        <v>0</v>
      </c>
      <c r="D90" s="1820">
        <v>0</v>
      </c>
      <c r="E90" s="1820">
        <v>0</v>
      </c>
      <c r="F90" s="1820">
        <v>0</v>
      </c>
      <c r="G90" s="1820">
        <v>93.96</v>
      </c>
      <c r="H90" s="1820">
        <v>0</v>
      </c>
      <c r="I90" s="1820">
        <v>0</v>
      </c>
      <c r="J90" s="1820">
        <v>0</v>
      </c>
      <c r="K90" s="1820">
        <v>0</v>
      </c>
      <c r="L90" s="1820">
        <v>0</v>
      </c>
      <c r="M90" s="1820">
        <v>85772.932709999994</v>
      </c>
      <c r="N90" s="1820">
        <v>15.472</v>
      </c>
      <c r="O90" s="1820">
        <v>0</v>
      </c>
      <c r="P90" s="1820">
        <v>4277.0839700000006</v>
      </c>
      <c r="Q90" s="1820">
        <v>0</v>
      </c>
      <c r="R90" s="1820">
        <v>200340.59905000002</v>
      </c>
      <c r="S90" s="1820">
        <v>689515.68533000827</v>
      </c>
      <c r="T90" s="1820">
        <v>6595.7130499999994</v>
      </c>
      <c r="U90" s="1820">
        <v>0</v>
      </c>
      <c r="V90" s="1820">
        <v>0</v>
      </c>
      <c r="W90" s="1820">
        <v>100684.3835</v>
      </c>
      <c r="X90" s="1820">
        <v>0</v>
      </c>
      <c r="Y90" s="1820">
        <v>1087295.8296100083</v>
      </c>
    </row>
    <row r="91" spans="1:25" x14ac:dyDescent="0.2">
      <c r="A91" s="906" t="s">
        <v>703</v>
      </c>
      <c r="B91" s="1820">
        <v>0</v>
      </c>
      <c r="C91" s="1820">
        <v>0</v>
      </c>
      <c r="D91" s="1820">
        <v>0</v>
      </c>
      <c r="E91" s="1820">
        <v>0</v>
      </c>
      <c r="F91" s="1820">
        <v>0</v>
      </c>
      <c r="G91" s="1820">
        <v>0</v>
      </c>
      <c r="H91" s="1820">
        <v>0</v>
      </c>
      <c r="I91" s="1820">
        <v>0</v>
      </c>
      <c r="J91" s="1820">
        <v>0</v>
      </c>
      <c r="K91" s="1820">
        <v>0</v>
      </c>
      <c r="L91" s="1820">
        <v>0</v>
      </c>
      <c r="M91" s="1820">
        <v>96918.715719999993</v>
      </c>
      <c r="N91" s="1820">
        <v>0</v>
      </c>
      <c r="O91" s="1820">
        <v>0</v>
      </c>
      <c r="P91" s="1820">
        <v>0</v>
      </c>
      <c r="Q91" s="1820">
        <v>0</v>
      </c>
      <c r="R91" s="1820">
        <v>0</v>
      </c>
      <c r="S91" s="1820">
        <v>0</v>
      </c>
      <c r="T91" s="1820">
        <v>0</v>
      </c>
      <c r="U91" s="1820">
        <v>0</v>
      </c>
      <c r="V91" s="1820">
        <v>0</v>
      </c>
      <c r="W91" s="1820">
        <v>0</v>
      </c>
      <c r="X91" s="1820">
        <v>0</v>
      </c>
      <c r="Y91" s="1820">
        <v>96918.715719999993</v>
      </c>
    </row>
    <row r="92" spans="1:25" x14ac:dyDescent="0.2">
      <c r="A92" s="906" t="s">
        <v>704</v>
      </c>
      <c r="B92" s="1820">
        <v>0</v>
      </c>
      <c r="C92" s="1820">
        <v>0</v>
      </c>
      <c r="D92" s="1820">
        <v>0</v>
      </c>
      <c r="E92" s="1820">
        <v>0</v>
      </c>
      <c r="F92" s="1820">
        <v>0</v>
      </c>
      <c r="G92" s="1820">
        <v>0</v>
      </c>
      <c r="H92" s="1820">
        <v>0</v>
      </c>
      <c r="I92" s="1820">
        <v>0</v>
      </c>
      <c r="J92" s="1820">
        <v>0</v>
      </c>
      <c r="K92" s="1820">
        <v>0</v>
      </c>
      <c r="L92" s="1820">
        <v>0</v>
      </c>
      <c r="M92" s="1820">
        <v>48168.524010000001</v>
      </c>
      <c r="N92" s="1820">
        <v>0</v>
      </c>
      <c r="O92" s="1820">
        <v>0</v>
      </c>
      <c r="P92" s="1820">
        <v>0</v>
      </c>
      <c r="Q92" s="1820">
        <v>0</v>
      </c>
      <c r="R92" s="1820">
        <v>1216520.1560200099</v>
      </c>
      <c r="S92" s="1820">
        <v>0</v>
      </c>
      <c r="T92" s="1820">
        <v>32316.540229999999</v>
      </c>
      <c r="U92" s="1820">
        <v>0</v>
      </c>
      <c r="V92" s="1820">
        <v>0</v>
      </c>
      <c r="W92" s="1820">
        <v>0</v>
      </c>
      <c r="X92" s="1820">
        <v>0</v>
      </c>
      <c r="Y92" s="1820">
        <v>1297005.2202600099</v>
      </c>
    </row>
    <row r="93" spans="1:25" s="994" customFormat="1" ht="13.5" x14ac:dyDescent="0.2">
      <c r="A93" s="1208" t="s">
        <v>3893</v>
      </c>
      <c r="B93" s="1819">
        <v>0</v>
      </c>
      <c r="C93" s="1819">
        <v>0</v>
      </c>
      <c r="D93" s="1819">
        <v>0</v>
      </c>
      <c r="E93" s="1819">
        <v>111535.44906000042</v>
      </c>
      <c r="F93" s="1819">
        <v>0</v>
      </c>
      <c r="G93" s="1819">
        <v>103355.82029213483</v>
      </c>
      <c r="H93" s="1819">
        <v>0</v>
      </c>
      <c r="I93" s="1819">
        <v>0</v>
      </c>
      <c r="J93" s="1819">
        <v>0</v>
      </c>
      <c r="K93" s="1819">
        <v>0</v>
      </c>
      <c r="L93" s="1819">
        <v>0</v>
      </c>
      <c r="M93" s="1819">
        <v>262346.16487000027</v>
      </c>
      <c r="N93" s="1819">
        <v>41.296999999999997</v>
      </c>
      <c r="O93" s="1819">
        <v>0</v>
      </c>
      <c r="P93" s="1819">
        <v>374055.09541999991</v>
      </c>
      <c r="Q93" s="1819">
        <v>0</v>
      </c>
      <c r="R93" s="1819">
        <v>242162.54301999332</v>
      </c>
      <c r="S93" s="1819">
        <v>596410.49</v>
      </c>
      <c r="T93" s="1819">
        <v>54892.999499999751</v>
      </c>
      <c r="U93" s="1819">
        <v>0</v>
      </c>
      <c r="V93" s="1819">
        <v>40.5</v>
      </c>
      <c r="W93" s="1819">
        <v>335677.20408</v>
      </c>
      <c r="X93" s="1819">
        <v>0</v>
      </c>
      <c r="Y93" s="1819">
        <v>2080517.5632421284</v>
      </c>
    </row>
    <row r="94" spans="1:25" s="991" customFormat="1" ht="13.5" x14ac:dyDescent="0.2">
      <c r="A94" s="1401" t="s">
        <v>113</v>
      </c>
      <c r="B94" s="1821"/>
      <c r="C94" s="1821"/>
      <c r="D94" s="1821"/>
      <c r="E94" s="1821"/>
      <c r="F94" s="1821"/>
      <c r="G94" s="1821"/>
      <c r="H94" s="1821"/>
      <c r="I94" s="1821"/>
      <c r="J94" s="1821"/>
      <c r="K94" s="1821"/>
      <c r="L94" s="1821"/>
      <c r="M94" s="1821"/>
      <c r="N94" s="1821"/>
      <c r="O94" s="1821"/>
      <c r="P94" s="1821"/>
      <c r="Q94" s="1821"/>
      <c r="R94" s="1821"/>
      <c r="S94" s="1821"/>
      <c r="T94" s="1821"/>
      <c r="U94" s="1821"/>
      <c r="V94" s="1821"/>
      <c r="W94" s="1821"/>
      <c r="X94" s="1821"/>
      <c r="Y94" s="1821"/>
    </row>
    <row r="95" spans="1:25" s="991" customFormat="1" x14ac:dyDescent="0.2">
      <c r="A95" s="1208" t="s">
        <v>2191</v>
      </c>
      <c r="B95" s="1819">
        <v>0</v>
      </c>
      <c r="C95" s="1819">
        <v>0</v>
      </c>
      <c r="D95" s="1819">
        <v>118.9</v>
      </c>
      <c r="E95" s="1819">
        <v>7.9999603331089018E-5</v>
      </c>
      <c r="F95" s="1819">
        <v>0</v>
      </c>
      <c r="G95" s="1819">
        <v>0</v>
      </c>
      <c r="H95" s="1819">
        <v>0</v>
      </c>
      <c r="I95" s="1819">
        <v>0</v>
      </c>
      <c r="J95" s="1819">
        <v>4522.7105999999994</v>
      </c>
      <c r="K95" s="1819">
        <v>0</v>
      </c>
      <c r="L95" s="1819">
        <v>0</v>
      </c>
      <c r="M95" s="1819">
        <v>3044</v>
      </c>
      <c r="N95" s="1819">
        <v>3872.1722999999997</v>
      </c>
      <c r="O95" s="1819">
        <v>0</v>
      </c>
      <c r="P95" s="1819">
        <v>0</v>
      </c>
      <c r="Q95" s="1819">
        <v>59343.629000000001</v>
      </c>
      <c r="R95" s="1819">
        <v>79434.3</v>
      </c>
      <c r="S95" s="1819">
        <v>851783.1114355349</v>
      </c>
      <c r="T95" s="1819">
        <v>47950.171249999999</v>
      </c>
      <c r="U95" s="1819">
        <v>0</v>
      </c>
      <c r="V95" s="1819">
        <v>0</v>
      </c>
      <c r="W95" s="1819">
        <v>233888.29199999999</v>
      </c>
      <c r="X95" s="1819">
        <v>0</v>
      </c>
      <c r="Y95" s="1819">
        <v>1283957.2866655344</v>
      </c>
    </row>
    <row r="96" spans="1:25" s="991" customFormat="1" x14ac:dyDescent="0.2">
      <c r="A96" s="992" t="s">
        <v>885</v>
      </c>
      <c r="B96" s="1819">
        <v>0</v>
      </c>
      <c r="C96" s="1819">
        <v>3406879.3648900036</v>
      </c>
      <c r="D96" s="1819">
        <v>3958.5</v>
      </c>
      <c r="E96" s="1819">
        <v>31359.599999999791</v>
      </c>
      <c r="F96" s="1819">
        <v>0</v>
      </c>
      <c r="G96" s="1819">
        <v>0</v>
      </c>
      <c r="H96" s="1819">
        <v>0</v>
      </c>
      <c r="I96" s="1819">
        <v>0</v>
      </c>
      <c r="J96" s="1819">
        <v>6757.7184000000007</v>
      </c>
      <c r="K96" s="1819">
        <v>0</v>
      </c>
      <c r="L96" s="1819">
        <v>0</v>
      </c>
      <c r="M96" s="1819">
        <v>0</v>
      </c>
      <c r="N96" s="1819">
        <v>3370.2264</v>
      </c>
      <c r="O96" s="1819">
        <v>0</v>
      </c>
      <c r="P96" s="1819">
        <v>0</v>
      </c>
      <c r="Q96" s="1819">
        <v>277470.00599999999</v>
      </c>
      <c r="R96" s="1819">
        <v>70783.64</v>
      </c>
      <c r="S96" s="1819">
        <v>1472842.798840008</v>
      </c>
      <c r="T96" s="1819">
        <v>46150.369760000001</v>
      </c>
      <c r="U96" s="1819">
        <v>182590</v>
      </c>
      <c r="V96" s="1819">
        <v>0</v>
      </c>
      <c r="W96" s="1819">
        <v>1079419.523</v>
      </c>
      <c r="X96" s="1819">
        <v>12</v>
      </c>
      <c r="Y96" s="1819">
        <v>6581593.7472900115</v>
      </c>
    </row>
    <row r="97" spans="1:25" x14ac:dyDescent="0.2">
      <c r="A97" s="906" t="s">
        <v>667</v>
      </c>
      <c r="B97" s="1820">
        <v>0</v>
      </c>
      <c r="C97" s="1820">
        <v>1179338.9108600013</v>
      </c>
      <c r="D97" s="1820">
        <v>3958.5</v>
      </c>
      <c r="E97" s="1820">
        <v>31359.599999999791</v>
      </c>
      <c r="F97" s="1820">
        <v>0</v>
      </c>
      <c r="G97" s="1820">
        <v>0</v>
      </c>
      <c r="H97" s="1820">
        <v>0</v>
      </c>
      <c r="I97" s="1820">
        <v>0</v>
      </c>
      <c r="J97" s="1820">
        <v>4585.1040000000003</v>
      </c>
      <c r="K97" s="1820">
        <v>0</v>
      </c>
      <c r="L97" s="1820">
        <v>0</v>
      </c>
      <c r="M97" s="1820">
        <v>0</v>
      </c>
      <c r="N97" s="1820">
        <v>3370.2264</v>
      </c>
      <c r="O97" s="1820">
        <v>0</v>
      </c>
      <c r="P97" s="1820">
        <v>0</v>
      </c>
      <c r="Q97" s="1820">
        <v>277470.00599999999</v>
      </c>
      <c r="R97" s="1820">
        <v>70764.08</v>
      </c>
      <c r="S97" s="1820">
        <v>1170755.05329</v>
      </c>
      <c r="T97" s="1820">
        <v>46150.369760000001</v>
      </c>
      <c r="U97" s="1820">
        <v>182590</v>
      </c>
      <c r="V97" s="1820">
        <v>0</v>
      </c>
      <c r="W97" s="1820">
        <v>854746.27800000005</v>
      </c>
      <c r="X97" s="1820">
        <v>12</v>
      </c>
      <c r="Y97" s="1820">
        <v>3825100.1283100015</v>
      </c>
    </row>
    <row r="98" spans="1:25" x14ac:dyDescent="0.2">
      <c r="A98" s="906" t="s">
        <v>668</v>
      </c>
      <c r="B98" s="1820">
        <v>0</v>
      </c>
      <c r="C98" s="1820">
        <v>2227540.4540300025</v>
      </c>
      <c r="D98" s="1820">
        <v>0</v>
      </c>
      <c r="E98" s="1820">
        <v>0</v>
      </c>
      <c r="F98" s="1820">
        <v>0</v>
      </c>
      <c r="G98" s="1820">
        <v>0</v>
      </c>
      <c r="H98" s="1820">
        <v>0</v>
      </c>
      <c r="I98" s="1820">
        <v>0</v>
      </c>
      <c r="J98" s="1820">
        <v>2172.6144000000004</v>
      </c>
      <c r="K98" s="1820">
        <v>0</v>
      </c>
      <c r="L98" s="1820">
        <v>0</v>
      </c>
      <c r="M98" s="1820">
        <v>0</v>
      </c>
      <c r="N98" s="1820">
        <v>0</v>
      </c>
      <c r="O98" s="1820">
        <v>0</v>
      </c>
      <c r="P98" s="1820">
        <v>0</v>
      </c>
      <c r="Q98" s="1820">
        <v>0</v>
      </c>
      <c r="R98" s="1820">
        <v>0</v>
      </c>
      <c r="S98" s="1820">
        <v>302087.74555000797</v>
      </c>
      <c r="T98" s="1820">
        <v>0</v>
      </c>
      <c r="U98" s="1820">
        <v>0</v>
      </c>
      <c r="V98" s="1820">
        <v>0</v>
      </c>
      <c r="W98" s="1820">
        <v>0</v>
      </c>
      <c r="X98" s="1820">
        <v>0</v>
      </c>
      <c r="Y98" s="1820">
        <v>2531800.8139800103</v>
      </c>
    </row>
    <row r="99" spans="1:25" x14ac:dyDescent="0.2">
      <c r="A99" s="906" t="s">
        <v>699</v>
      </c>
      <c r="B99" s="1820">
        <v>0</v>
      </c>
      <c r="C99" s="1820">
        <v>0</v>
      </c>
      <c r="D99" s="1820">
        <v>0</v>
      </c>
      <c r="E99" s="1820">
        <v>0</v>
      </c>
      <c r="F99" s="1820">
        <v>0</v>
      </c>
      <c r="G99" s="1820">
        <v>0</v>
      </c>
      <c r="H99" s="1820">
        <v>0</v>
      </c>
      <c r="I99" s="1820">
        <v>0</v>
      </c>
      <c r="J99" s="1820">
        <v>0</v>
      </c>
      <c r="K99" s="1820">
        <v>0</v>
      </c>
      <c r="L99" s="1820">
        <v>0</v>
      </c>
      <c r="M99" s="1820">
        <v>0</v>
      </c>
      <c r="N99" s="1820">
        <v>0</v>
      </c>
      <c r="O99" s="1820">
        <v>0</v>
      </c>
      <c r="P99" s="1820">
        <v>0</v>
      </c>
      <c r="Q99" s="1820">
        <v>0</v>
      </c>
      <c r="R99" s="1820">
        <v>19.559999999999999</v>
      </c>
      <c r="S99" s="1820">
        <v>0</v>
      </c>
      <c r="T99" s="1820">
        <v>0</v>
      </c>
      <c r="U99" s="1820">
        <v>0</v>
      </c>
      <c r="V99" s="1820">
        <v>0</v>
      </c>
      <c r="W99" s="1820">
        <v>0</v>
      </c>
      <c r="X99" s="1820">
        <v>0</v>
      </c>
      <c r="Y99" s="1820">
        <v>19.559999999999999</v>
      </c>
    </row>
    <row r="100" spans="1:25" x14ac:dyDescent="0.2">
      <c r="A100" s="906" t="s">
        <v>700</v>
      </c>
      <c r="B100" s="1820">
        <v>0</v>
      </c>
      <c r="C100" s="1820">
        <v>0</v>
      </c>
      <c r="D100" s="1820">
        <v>0</v>
      </c>
      <c r="E100" s="1820">
        <v>0</v>
      </c>
      <c r="F100" s="1820">
        <v>0</v>
      </c>
      <c r="G100" s="1820">
        <v>0</v>
      </c>
      <c r="H100" s="1820">
        <v>0</v>
      </c>
      <c r="I100" s="1820">
        <v>0</v>
      </c>
      <c r="J100" s="1820">
        <v>0</v>
      </c>
      <c r="K100" s="1820">
        <v>0</v>
      </c>
      <c r="L100" s="1820">
        <v>0</v>
      </c>
      <c r="M100" s="1820">
        <v>0</v>
      </c>
      <c r="N100" s="1820">
        <v>0</v>
      </c>
      <c r="O100" s="1820">
        <v>0</v>
      </c>
      <c r="P100" s="1820">
        <v>0</v>
      </c>
      <c r="Q100" s="1820">
        <v>0</v>
      </c>
      <c r="R100" s="1820">
        <v>0</v>
      </c>
      <c r="S100" s="1820">
        <v>0</v>
      </c>
      <c r="T100" s="1820">
        <v>0</v>
      </c>
      <c r="U100" s="1820">
        <v>0</v>
      </c>
      <c r="V100" s="1820">
        <v>0</v>
      </c>
      <c r="W100" s="1820">
        <v>0</v>
      </c>
      <c r="X100" s="1820">
        <v>0</v>
      </c>
      <c r="Y100" s="1820">
        <v>0</v>
      </c>
    </row>
    <row r="101" spans="1:25" x14ac:dyDescent="0.2">
      <c r="A101" s="906" t="s">
        <v>701</v>
      </c>
      <c r="B101" s="1820">
        <v>0</v>
      </c>
      <c r="C101" s="1820">
        <v>0</v>
      </c>
      <c r="D101" s="1820">
        <v>0</v>
      </c>
      <c r="E101" s="1820">
        <v>0</v>
      </c>
      <c r="F101" s="1820">
        <v>0</v>
      </c>
      <c r="G101" s="1820">
        <v>0</v>
      </c>
      <c r="H101" s="1820">
        <v>0</v>
      </c>
      <c r="I101" s="1820">
        <v>0</v>
      </c>
      <c r="J101" s="1820">
        <v>0</v>
      </c>
      <c r="K101" s="1820">
        <v>0</v>
      </c>
      <c r="L101" s="1820">
        <v>0</v>
      </c>
      <c r="M101" s="1820">
        <v>0</v>
      </c>
      <c r="N101" s="1820">
        <v>0</v>
      </c>
      <c r="O101" s="1820">
        <v>0</v>
      </c>
      <c r="P101" s="1820">
        <v>0</v>
      </c>
      <c r="Q101" s="1820">
        <v>0</v>
      </c>
      <c r="R101" s="1820">
        <v>0</v>
      </c>
      <c r="S101" s="1820">
        <v>0</v>
      </c>
      <c r="T101" s="1820">
        <v>0</v>
      </c>
      <c r="U101" s="1820">
        <v>0</v>
      </c>
      <c r="V101" s="1820">
        <v>0</v>
      </c>
      <c r="W101" s="1820">
        <v>224673.245</v>
      </c>
      <c r="X101" s="1820">
        <v>0</v>
      </c>
      <c r="Y101" s="1820">
        <v>224673.245</v>
      </c>
    </row>
    <row r="102" spans="1:25" s="994" customFormat="1" ht="13.5" x14ac:dyDescent="0.2">
      <c r="A102" s="997" t="s">
        <v>884</v>
      </c>
      <c r="B102" s="1819">
        <v>0</v>
      </c>
      <c r="C102" s="1819">
        <v>0</v>
      </c>
      <c r="D102" s="1819">
        <v>118.9</v>
      </c>
      <c r="E102" s="1819">
        <v>0</v>
      </c>
      <c r="F102" s="1819">
        <v>0</v>
      </c>
      <c r="G102" s="1819">
        <v>0</v>
      </c>
      <c r="H102" s="1819">
        <v>0</v>
      </c>
      <c r="I102" s="1819">
        <v>0</v>
      </c>
      <c r="J102" s="1819">
        <v>4522.7106000000013</v>
      </c>
      <c r="K102" s="1819">
        <v>0</v>
      </c>
      <c r="L102" s="1819">
        <v>0</v>
      </c>
      <c r="M102" s="1819">
        <v>3044</v>
      </c>
      <c r="N102" s="1819">
        <v>4040.66</v>
      </c>
      <c r="O102" s="1819">
        <v>0</v>
      </c>
      <c r="P102" s="1819">
        <v>0</v>
      </c>
      <c r="Q102" s="1819">
        <v>231703.99799999999</v>
      </c>
      <c r="R102" s="1819">
        <v>88357.38</v>
      </c>
      <c r="S102" s="1819">
        <v>916376.63327554264</v>
      </c>
      <c r="T102" s="1819">
        <v>39186.66891000035</v>
      </c>
      <c r="U102" s="1819">
        <v>7510</v>
      </c>
      <c r="V102" s="1819">
        <v>0</v>
      </c>
      <c r="W102" s="1819">
        <v>306255.15875999996</v>
      </c>
      <c r="X102" s="1819">
        <v>0</v>
      </c>
      <c r="Y102" s="1819">
        <v>1601116.1095455429</v>
      </c>
    </row>
    <row r="103" spans="1:25" x14ac:dyDescent="0.2">
      <c r="A103" s="906" t="s">
        <v>669</v>
      </c>
      <c r="B103" s="1820">
        <v>0</v>
      </c>
      <c r="C103" s="1820">
        <v>0</v>
      </c>
      <c r="D103" s="1820">
        <v>0</v>
      </c>
      <c r="E103" s="1820">
        <v>0</v>
      </c>
      <c r="F103" s="1820">
        <v>0</v>
      </c>
      <c r="G103" s="1820">
        <v>0</v>
      </c>
      <c r="H103" s="1820">
        <v>0</v>
      </c>
      <c r="I103" s="1820">
        <v>0</v>
      </c>
      <c r="J103" s="1820">
        <v>0</v>
      </c>
      <c r="K103" s="1820">
        <v>0</v>
      </c>
      <c r="L103" s="1820">
        <v>0</v>
      </c>
      <c r="M103" s="1820">
        <v>0</v>
      </c>
      <c r="N103" s="1820">
        <v>0</v>
      </c>
      <c r="O103" s="1820">
        <v>0</v>
      </c>
      <c r="P103" s="1820">
        <v>0</v>
      </c>
      <c r="Q103" s="1820">
        <v>0</v>
      </c>
      <c r="R103" s="1820">
        <v>124.36</v>
      </c>
      <c r="S103" s="1820">
        <v>1653.9410399999999</v>
      </c>
      <c r="T103" s="1820">
        <v>51.869930000000004</v>
      </c>
      <c r="U103" s="1820">
        <v>130</v>
      </c>
      <c r="V103" s="1820">
        <v>0</v>
      </c>
      <c r="W103" s="1820">
        <v>221.02026000000001</v>
      </c>
      <c r="X103" s="1820">
        <v>0</v>
      </c>
      <c r="Y103" s="1820">
        <v>2181.1912299999999</v>
      </c>
    </row>
    <row r="104" spans="1:25" x14ac:dyDescent="0.2">
      <c r="A104" s="906" t="s">
        <v>702</v>
      </c>
      <c r="B104" s="1820">
        <v>0</v>
      </c>
      <c r="C104" s="1820">
        <v>0</v>
      </c>
      <c r="D104" s="1820">
        <v>0</v>
      </c>
      <c r="E104" s="1820">
        <v>0</v>
      </c>
      <c r="F104" s="1820">
        <v>0</v>
      </c>
      <c r="G104" s="1820">
        <v>0</v>
      </c>
      <c r="H104" s="1820">
        <v>0</v>
      </c>
      <c r="I104" s="1820">
        <v>0</v>
      </c>
      <c r="J104" s="1820">
        <v>0</v>
      </c>
      <c r="K104" s="1820">
        <v>0</v>
      </c>
      <c r="L104" s="1820">
        <v>0</v>
      </c>
      <c r="M104" s="1820">
        <v>0</v>
      </c>
      <c r="N104" s="1820">
        <v>0</v>
      </c>
      <c r="O104" s="1820">
        <v>0</v>
      </c>
      <c r="P104" s="1820">
        <v>0</v>
      </c>
      <c r="Q104" s="1820">
        <v>0</v>
      </c>
      <c r="R104" s="1820">
        <v>0</v>
      </c>
      <c r="S104" s="1820">
        <v>0</v>
      </c>
      <c r="T104" s="1820">
        <v>3.46149</v>
      </c>
      <c r="U104" s="1820">
        <v>0</v>
      </c>
      <c r="V104" s="1820">
        <v>0</v>
      </c>
      <c r="W104" s="1820">
        <v>0</v>
      </c>
      <c r="X104" s="1820">
        <v>0</v>
      </c>
      <c r="Y104" s="1820">
        <v>3.46149</v>
      </c>
    </row>
    <row r="105" spans="1:25" x14ac:dyDescent="0.2">
      <c r="A105" s="906" t="s">
        <v>670</v>
      </c>
      <c r="B105" s="1820">
        <v>0</v>
      </c>
      <c r="C105" s="1820">
        <v>0</v>
      </c>
      <c r="D105" s="1820">
        <v>104.9</v>
      </c>
      <c r="E105" s="1820">
        <v>0</v>
      </c>
      <c r="F105" s="1820">
        <v>0</v>
      </c>
      <c r="G105" s="1820">
        <v>0</v>
      </c>
      <c r="H105" s="1820">
        <v>0</v>
      </c>
      <c r="I105" s="1820">
        <v>0</v>
      </c>
      <c r="J105" s="1820">
        <v>4522.7106000000013</v>
      </c>
      <c r="K105" s="1820">
        <v>0</v>
      </c>
      <c r="L105" s="1820">
        <v>0</v>
      </c>
      <c r="M105" s="1820">
        <v>3034.65</v>
      </c>
      <c r="N105" s="1820">
        <v>3872.172</v>
      </c>
      <c r="O105" s="1820">
        <v>0</v>
      </c>
      <c r="P105" s="1820">
        <v>0</v>
      </c>
      <c r="Q105" s="1820">
        <v>157558.15</v>
      </c>
      <c r="R105" s="1820">
        <v>74255.460000000006</v>
      </c>
      <c r="S105" s="1820">
        <v>617175.13281999948</v>
      </c>
      <c r="T105" s="1820">
        <v>214.54299000035201</v>
      </c>
      <c r="U105" s="1820">
        <v>0</v>
      </c>
      <c r="V105" s="1820">
        <v>0</v>
      </c>
      <c r="W105" s="1820">
        <v>3980.9879999999998</v>
      </c>
      <c r="X105" s="1820">
        <v>0</v>
      </c>
      <c r="Y105" s="1820">
        <v>864718.70640999987</v>
      </c>
    </row>
    <row r="106" spans="1:25" x14ac:dyDescent="0.2">
      <c r="A106" s="906" t="s">
        <v>671</v>
      </c>
      <c r="B106" s="1820">
        <v>0</v>
      </c>
      <c r="C106" s="1820">
        <v>0</v>
      </c>
      <c r="D106" s="1820">
        <v>14</v>
      </c>
      <c r="E106" s="1820">
        <v>0</v>
      </c>
      <c r="F106" s="1820">
        <v>0</v>
      </c>
      <c r="G106" s="1820">
        <v>0</v>
      </c>
      <c r="H106" s="1820">
        <v>0</v>
      </c>
      <c r="I106" s="1820">
        <v>0</v>
      </c>
      <c r="J106" s="1820">
        <v>0</v>
      </c>
      <c r="K106" s="1820">
        <v>0</v>
      </c>
      <c r="L106" s="1820">
        <v>0</v>
      </c>
      <c r="M106" s="1820">
        <v>0</v>
      </c>
      <c r="N106" s="1820">
        <v>0</v>
      </c>
      <c r="O106" s="1820">
        <v>0</v>
      </c>
      <c r="P106" s="1820">
        <v>0</v>
      </c>
      <c r="Q106" s="1820">
        <v>0</v>
      </c>
      <c r="R106" s="1820">
        <v>0</v>
      </c>
      <c r="S106" s="1820">
        <v>12142.096939999999</v>
      </c>
      <c r="T106" s="1820">
        <v>0</v>
      </c>
      <c r="U106" s="1820">
        <v>0</v>
      </c>
      <c r="V106" s="1820">
        <v>0</v>
      </c>
      <c r="W106" s="1820">
        <v>0</v>
      </c>
      <c r="X106" s="1820">
        <v>0</v>
      </c>
      <c r="Y106" s="1820">
        <v>12156.096939999999</v>
      </c>
    </row>
    <row r="107" spans="1:25" x14ac:dyDescent="0.2">
      <c r="A107" s="906" t="s">
        <v>672</v>
      </c>
      <c r="B107" s="1820">
        <v>0</v>
      </c>
      <c r="C107" s="1820">
        <v>0</v>
      </c>
      <c r="D107" s="1820">
        <v>0</v>
      </c>
      <c r="E107" s="1820">
        <v>0</v>
      </c>
      <c r="F107" s="1820">
        <v>0</v>
      </c>
      <c r="G107" s="1820">
        <v>0</v>
      </c>
      <c r="H107" s="1820">
        <v>0</v>
      </c>
      <c r="I107" s="1820">
        <v>0</v>
      </c>
      <c r="J107" s="1820">
        <v>0</v>
      </c>
      <c r="K107" s="1820">
        <v>0</v>
      </c>
      <c r="L107" s="1820">
        <v>0</v>
      </c>
      <c r="M107" s="1820">
        <v>9.35</v>
      </c>
      <c r="N107" s="1820">
        <v>168.488</v>
      </c>
      <c r="O107" s="1820">
        <v>0</v>
      </c>
      <c r="P107" s="1820">
        <v>0</v>
      </c>
      <c r="Q107" s="1820">
        <v>74145.847999999998</v>
      </c>
      <c r="R107" s="1820">
        <v>13977.56</v>
      </c>
      <c r="S107" s="1820">
        <v>206359.72177999985</v>
      </c>
      <c r="T107" s="1820">
        <v>6600.2542699999995</v>
      </c>
      <c r="U107" s="1820">
        <v>7380</v>
      </c>
      <c r="V107" s="1820">
        <v>0</v>
      </c>
      <c r="W107" s="1820">
        <v>302053.15049999999</v>
      </c>
      <c r="X107" s="1820">
        <v>0</v>
      </c>
      <c r="Y107" s="1820">
        <v>610694.37254999974</v>
      </c>
    </row>
    <row r="108" spans="1:25" x14ac:dyDescent="0.2">
      <c r="A108" s="906" t="s">
        <v>703</v>
      </c>
      <c r="B108" s="1820">
        <v>0</v>
      </c>
      <c r="C108" s="1820">
        <v>0</v>
      </c>
      <c r="D108" s="1820">
        <v>0</v>
      </c>
      <c r="E108" s="1820">
        <v>0</v>
      </c>
      <c r="F108" s="1820">
        <v>0</v>
      </c>
      <c r="G108" s="1820">
        <v>0</v>
      </c>
      <c r="H108" s="1820">
        <v>0</v>
      </c>
      <c r="I108" s="1820">
        <v>0</v>
      </c>
      <c r="J108" s="1820">
        <v>0</v>
      </c>
      <c r="K108" s="1820">
        <v>0</v>
      </c>
      <c r="L108" s="1820">
        <v>0</v>
      </c>
      <c r="M108" s="1820">
        <v>0</v>
      </c>
      <c r="N108" s="1820">
        <v>0</v>
      </c>
      <c r="O108" s="1820">
        <v>0</v>
      </c>
      <c r="P108" s="1820">
        <v>0</v>
      </c>
      <c r="Q108" s="1820">
        <v>0</v>
      </c>
      <c r="R108" s="1820">
        <v>0</v>
      </c>
      <c r="S108" s="1820">
        <v>0</v>
      </c>
      <c r="T108" s="1820">
        <v>0</v>
      </c>
      <c r="U108" s="1820">
        <v>0</v>
      </c>
      <c r="V108" s="1820">
        <v>0</v>
      </c>
      <c r="W108" s="1820">
        <v>0</v>
      </c>
      <c r="X108" s="1820">
        <v>0</v>
      </c>
      <c r="Y108" s="1820">
        <v>0</v>
      </c>
    </row>
    <row r="109" spans="1:25" x14ac:dyDescent="0.2">
      <c r="A109" s="906" t="s">
        <v>704</v>
      </c>
      <c r="B109" s="1820">
        <v>0</v>
      </c>
      <c r="C109" s="1820">
        <v>0</v>
      </c>
      <c r="D109" s="1820">
        <v>0</v>
      </c>
      <c r="E109" s="1820">
        <v>0</v>
      </c>
      <c r="F109" s="1820">
        <v>0</v>
      </c>
      <c r="G109" s="1820">
        <v>0</v>
      </c>
      <c r="H109" s="1820">
        <v>0</v>
      </c>
      <c r="I109" s="1820">
        <v>0</v>
      </c>
      <c r="J109" s="1820">
        <v>0</v>
      </c>
      <c r="K109" s="1820">
        <v>0</v>
      </c>
      <c r="L109" s="1820">
        <v>0</v>
      </c>
      <c r="M109" s="1820">
        <v>0</v>
      </c>
      <c r="N109" s="1820">
        <v>0</v>
      </c>
      <c r="O109" s="1820">
        <v>0</v>
      </c>
      <c r="P109" s="1820">
        <v>0</v>
      </c>
      <c r="Q109" s="1820">
        <v>0</v>
      </c>
      <c r="R109" s="1820">
        <v>0</v>
      </c>
      <c r="S109" s="1820">
        <v>79045.740695543296</v>
      </c>
      <c r="T109" s="1820">
        <v>32316.540229999999</v>
      </c>
      <c r="U109" s="1820">
        <v>0</v>
      </c>
      <c r="V109" s="1820">
        <v>0</v>
      </c>
      <c r="W109" s="1820">
        <v>0</v>
      </c>
      <c r="X109" s="1820">
        <v>0</v>
      </c>
      <c r="Y109" s="1820">
        <v>111362.28092554329</v>
      </c>
    </row>
    <row r="110" spans="1:25" s="994" customFormat="1" x14ac:dyDescent="0.2">
      <c r="A110" s="1208" t="s">
        <v>3898</v>
      </c>
      <c r="B110" s="1819">
        <v>0</v>
      </c>
      <c r="C110" s="1819">
        <v>3406879.364890004</v>
      </c>
      <c r="D110" s="1819">
        <v>3958.5</v>
      </c>
      <c r="E110" s="1819">
        <v>31359.600079999396</v>
      </c>
      <c r="F110" s="1819">
        <v>0</v>
      </c>
      <c r="G110" s="1819">
        <v>0</v>
      </c>
      <c r="H110" s="1819">
        <v>0</v>
      </c>
      <c r="I110" s="1819">
        <v>0</v>
      </c>
      <c r="J110" s="1819">
        <v>6757.7183999999988</v>
      </c>
      <c r="K110" s="1819">
        <v>0</v>
      </c>
      <c r="L110" s="1819">
        <v>0</v>
      </c>
      <c r="M110" s="1819">
        <v>0</v>
      </c>
      <c r="N110" s="1819">
        <v>3201.7386999999994</v>
      </c>
      <c r="O110" s="1819">
        <v>0</v>
      </c>
      <c r="P110" s="1819">
        <v>0</v>
      </c>
      <c r="Q110" s="1819">
        <v>105109.637</v>
      </c>
      <c r="R110" s="1819">
        <v>61860.56</v>
      </c>
      <c r="S110" s="1819">
        <v>1408249.277</v>
      </c>
      <c r="T110" s="1819">
        <v>54913.872099999637</v>
      </c>
      <c r="U110" s="1819">
        <v>175080</v>
      </c>
      <c r="V110" s="1819">
        <v>0</v>
      </c>
      <c r="W110" s="1819">
        <v>1007052.65624</v>
      </c>
      <c r="X110" s="1819">
        <v>12</v>
      </c>
      <c r="Y110" s="1819">
        <v>6264434.9244100032</v>
      </c>
    </row>
    <row r="111" spans="1:25" s="991" customFormat="1" x14ac:dyDescent="0.2">
      <c r="A111" s="1400" t="s">
        <v>21</v>
      </c>
      <c r="B111" s="1822"/>
      <c r="C111" s="1822"/>
      <c r="D111" s="1822"/>
      <c r="E111" s="1822"/>
      <c r="F111" s="1822"/>
      <c r="G111" s="1822"/>
      <c r="H111" s="1822"/>
      <c r="I111" s="1822"/>
      <c r="J111" s="1822"/>
      <c r="K111" s="1822"/>
      <c r="L111" s="1822"/>
      <c r="M111" s="1822"/>
      <c r="N111" s="1822"/>
      <c r="O111" s="1822"/>
      <c r="P111" s="1822"/>
      <c r="Q111" s="1822"/>
      <c r="R111" s="1822"/>
      <c r="S111" s="1822"/>
      <c r="T111" s="1822"/>
      <c r="U111" s="1822"/>
      <c r="V111" s="1822"/>
      <c r="W111" s="1822"/>
      <c r="X111" s="1822"/>
      <c r="Y111" s="1822"/>
    </row>
    <row r="112" spans="1:25" s="991" customFormat="1" x14ac:dyDescent="0.2">
      <c r="A112" s="1208" t="s">
        <v>2191</v>
      </c>
      <c r="B112" s="1819">
        <v>472406.73950000003</v>
      </c>
      <c r="C112" s="1819">
        <v>0</v>
      </c>
      <c r="D112" s="1819">
        <v>692012.59531999996</v>
      </c>
      <c r="E112" s="1819">
        <v>436328.35113999923</v>
      </c>
      <c r="F112" s="1819">
        <v>0</v>
      </c>
      <c r="G112" s="1819">
        <v>853960.36823486234</v>
      </c>
      <c r="H112" s="1819">
        <v>3365.0079999999998</v>
      </c>
      <c r="I112" s="1819">
        <v>13720385.391450001</v>
      </c>
      <c r="J112" s="1819">
        <v>4118856.0927000097</v>
      </c>
      <c r="K112" s="1819">
        <v>280126.66211999895</v>
      </c>
      <c r="L112" s="1819">
        <v>3603397.8649700005</v>
      </c>
      <c r="M112" s="1819">
        <v>19378978.254410122</v>
      </c>
      <c r="N112" s="1819">
        <v>8736055.7223000005</v>
      </c>
      <c r="O112" s="1819">
        <v>509061.14117999998</v>
      </c>
      <c r="P112" s="1819">
        <v>7703749.7278659185</v>
      </c>
      <c r="Q112" s="1819">
        <v>118687.258</v>
      </c>
      <c r="R112" s="1819">
        <v>14830243.752159998</v>
      </c>
      <c r="S112" s="1819">
        <v>41562032.019492798</v>
      </c>
      <c r="T112" s="1819">
        <v>8549352.8555418048</v>
      </c>
      <c r="U112" s="1819">
        <v>1876825.14</v>
      </c>
      <c r="V112" s="1819">
        <v>11675529.079864047</v>
      </c>
      <c r="W112" s="1819">
        <v>20491059.246161498</v>
      </c>
      <c r="X112" s="1819">
        <v>0</v>
      </c>
      <c r="Y112" s="1819">
        <v>159612413.27041107</v>
      </c>
    </row>
    <row r="113" spans="1:25" s="991" customFormat="1" x14ac:dyDescent="0.2">
      <c r="A113" s="992" t="s">
        <v>885</v>
      </c>
      <c r="B113" s="1819">
        <v>627767.80779999995</v>
      </c>
      <c r="C113" s="1819">
        <v>12751375.186779926</v>
      </c>
      <c r="D113" s="1819">
        <v>729689.76579999982</v>
      </c>
      <c r="E113" s="1819">
        <v>7483535.6813299963</v>
      </c>
      <c r="F113" s="1819">
        <v>0</v>
      </c>
      <c r="G113" s="1819">
        <v>769159.17104361067</v>
      </c>
      <c r="H113" s="1819">
        <v>8941.4699999999993</v>
      </c>
      <c r="I113" s="1819">
        <v>18331124.511890825</v>
      </c>
      <c r="J113" s="1819">
        <v>4436288.7302715816</v>
      </c>
      <c r="K113" s="1819">
        <v>66495.720089999217</v>
      </c>
      <c r="L113" s="1819">
        <v>4003482.6302000359</v>
      </c>
      <c r="M113" s="1819">
        <v>34710552.38414</v>
      </c>
      <c r="N113" s="1819">
        <v>10421586.514399998</v>
      </c>
      <c r="O113" s="1819">
        <v>27250</v>
      </c>
      <c r="P113" s="1819">
        <v>8629265.7835594006</v>
      </c>
      <c r="Q113" s="1819">
        <v>554940.01199999999</v>
      </c>
      <c r="R113" s="1819">
        <v>24906467.02489005</v>
      </c>
      <c r="S113" s="1819">
        <v>51100264.717718832</v>
      </c>
      <c r="T113" s="1819">
        <v>9950712.8042200003</v>
      </c>
      <c r="U113" s="1819">
        <v>3475571.1047100001</v>
      </c>
      <c r="V113" s="1819">
        <v>9231090.664769914</v>
      </c>
      <c r="W113" s="1819">
        <v>24679852.726606771</v>
      </c>
      <c r="X113" s="1819">
        <v>94580157.346750021</v>
      </c>
      <c r="Y113" s="1819">
        <v>321475571.75897098</v>
      </c>
    </row>
    <row r="114" spans="1:25" x14ac:dyDescent="0.2">
      <c r="A114" s="906" t="s">
        <v>667</v>
      </c>
      <c r="B114" s="1820">
        <v>627767.80779999995</v>
      </c>
      <c r="C114" s="1820">
        <v>3980087.7756450018</v>
      </c>
      <c r="D114" s="1820">
        <v>721714.58319999999</v>
      </c>
      <c r="E114" s="1820">
        <v>7483535.6813299963</v>
      </c>
      <c r="F114" s="1820">
        <v>0</v>
      </c>
      <c r="G114" s="1820">
        <v>769159.17104361067</v>
      </c>
      <c r="H114" s="1820">
        <v>8920</v>
      </c>
      <c r="I114" s="1820">
        <v>18306224.511890825</v>
      </c>
      <c r="J114" s="1820">
        <v>1216890.0990000002</v>
      </c>
      <c r="K114" s="1820">
        <v>66495.720089999217</v>
      </c>
      <c r="L114" s="1820">
        <v>2691935.130670018</v>
      </c>
      <c r="M114" s="1820">
        <v>23374451.353709996</v>
      </c>
      <c r="N114" s="1820">
        <v>10421051.402399998</v>
      </c>
      <c r="O114" s="1820">
        <v>27250</v>
      </c>
      <c r="P114" s="1820">
        <v>8627158.7546500005</v>
      </c>
      <c r="Q114" s="1820">
        <v>554940.01199999999</v>
      </c>
      <c r="R114" s="1820">
        <v>19509570.290440027</v>
      </c>
      <c r="S114" s="1820">
        <v>31288841.160799205</v>
      </c>
      <c r="T114" s="1820">
        <v>9864644.3358200006</v>
      </c>
      <c r="U114" s="1820">
        <v>3475571.1047100001</v>
      </c>
      <c r="V114" s="1820">
        <v>6615948.36227341</v>
      </c>
      <c r="W114" s="1820">
        <v>24138763.031527281</v>
      </c>
      <c r="X114" s="1820">
        <v>94579037.448280022</v>
      </c>
      <c r="Y114" s="1820">
        <v>268349957.73727942</v>
      </c>
    </row>
    <row r="115" spans="1:25" x14ac:dyDescent="0.2">
      <c r="A115" s="906" t="s">
        <v>668</v>
      </c>
      <c r="B115" s="1820">
        <v>0</v>
      </c>
      <c r="C115" s="1820">
        <v>8771287.4111349247</v>
      </c>
      <c r="D115" s="1820">
        <v>5055.2718000000004</v>
      </c>
      <c r="E115" s="1820">
        <v>0</v>
      </c>
      <c r="F115" s="1820">
        <v>0</v>
      </c>
      <c r="G115" s="1820">
        <v>0</v>
      </c>
      <c r="H115" s="1820">
        <v>0</v>
      </c>
      <c r="I115" s="1820">
        <v>0</v>
      </c>
      <c r="J115" s="1820">
        <v>3219398.6312715816</v>
      </c>
      <c r="K115" s="1820">
        <v>0</v>
      </c>
      <c r="L115" s="1820">
        <v>1274107.7184600178</v>
      </c>
      <c r="M115" s="1820">
        <v>10449940.72046</v>
      </c>
      <c r="N115" s="1820">
        <v>0</v>
      </c>
      <c r="O115" s="1820">
        <v>0</v>
      </c>
      <c r="P115" s="1820">
        <v>0</v>
      </c>
      <c r="Q115" s="1820">
        <v>0</v>
      </c>
      <c r="R115" s="1820">
        <v>20375.726899999998</v>
      </c>
      <c r="S115" s="1820">
        <v>19805748.851929631</v>
      </c>
      <c r="T115" s="1820">
        <v>28399.65753</v>
      </c>
      <c r="U115" s="1820">
        <v>0</v>
      </c>
      <c r="V115" s="1820">
        <v>2597772.5069465032</v>
      </c>
      <c r="W115" s="1820">
        <v>0</v>
      </c>
      <c r="X115" s="1820">
        <v>0</v>
      </c>
      <c r="Y115" s="1820">
        <v>46172086.496432662</v>
      </c>
    </row>
    <row r="116" spans="1:25" x14ac:dyDescent="0.2">
      <c r="A116" s="906" t="s">
        <v>699</v>
      </c>
      <c r="B116" s="1820">
        <v>0</v>
      </c>
      <c r="C116" s="1820">
        <v>0</v>
      </c>
      <c r="D116" s="1820">
        <v>0</v>
      </c>
      <c r="E116" s="1820">
        <v>0</v>
      </c>
      <c r="F116" s="1820">
        <v>0</v>
      </c>
      <c r="G116" s="1820">
        <v>0</v>
      </c>
      <c r="H116" s="1820">
        <v>0</v>
      </c>
      <c r="I116" s="1820">
        <v>0</v>
      </c>
      <c r="J116" s="1820">
        <v>0</v>
      </c>
      <c r="K116" s="1820">
        <v>0</v>
      </c>
      <c r="L116" s="1820">
        <v>0</v>
      </c>
      <c r="M116" s="1820">
        <v>38797.32114</v>
      </c>
      <c r="N116" s="1820">
        <v>0</v>
      </c>
      <c r="O116" s="1820">
        <v>0</v>
      </c>
      <c r="P116" s="1820">
        <v>41.951239999999999</v>
      </c>
      <c r="Q116" s="1820">
        <v>0</v>
      </c>
      <c r="R116" s="1820">
        <v>5643.2051299999994</v>
      </c>
      <c r="S116" s="1820">
        <v>0</v>
      </c>
      <c r="T116" s="1820">
        <v>0</v>
      </c>
      <c r="U116" s="1820">
        <v>0</v>
      </c>
      <c r="V116" s="1820">
        <v>1658.9539</v>
      </c>
      <c r="W116" s="1820">
        <v>0</v>
      </c>
      <c r="X116" s="1820">
        <v>0</v>
      </c>
      <c r="Y116" s="1820">
        <v>46141.431410000005</v>
      </c>
    </row>
    <row r="117" spans="1:25" x14ac:dyDescent="0.2">
      <c r="A117" s="906" t="s">
        <v>700</v>
      </c>
      <c r="B117" s="1820">
        <v>0</v>
      </c>
      <c r="C117" s="1820">
        <v>0</v>
      </c>
      <c r="D117" s="1820">
        <v>19.2</v>
      </c>
      <c r="E117" s="1820">
        <v>0</v>
      </c>
      <c r="F117" s="1820">
        <v>0</v>
      </c>
      <c r="G117" s="1820">
        <v>0</v>
      </c>
      <c r="H117" s="1820">
        <v>0</v>
      </c>
      <c r="I117" s="1820">
        <v>0</v>
      </c>
      <c r="J117" s="1820">
        <v>0</v>
      </c>
      <c r="K117" s="1820">
        <v>0</v>
      </c>
      <c r="L117" s="1820">
        <v>0</v>
      </c>
      <c r="M117" s="1820">
        <v>4610.5055499999999</v>
      </c>
      <c r="N117" s="1820">
        <v>2.4209999999999998</v>
      </c>
      <c r="O117" s="1820">
        <v>0</v>
      </c>
      <c r="P117" s="1820">
        <v>0</v>
      </c>
      <c r="Q117" s="1820">
        <v>0</v>
      </c>
      <c r="R117" s="1820">
        <v>0</v>
      </c>
      <c r="S117" s="1820">
        <v>0</v>
      </c>
      <c r="T117" s="1820">
        <v>0</v>
      </c>
      <c r="U117" s="1820">
        <v>0</v>
      </c>
      <c r="V117" s="1820">
        <v>0</v>
      </c>
      <c r="W117" s="1820">
        <v>39.840660000000007</v>
      </c>
      <c r="X117" s="1820">
        <v>0</v>
      </c>
      <c r="Y117" s="1820">
        <v>4671.9672099999998</v>
      </c>
    </row>
    <row r="118" spans="1:25" x14ac:dyDescent="0.2">
      <c r="A118" s="906" t="s">
        <v>701</v>
      </c>
      <c r="B118" s="1820">
        <v>0</v>
      </c>
      <c r="C118" s="1820">
        <v>0</v>
      </c>
      <c r="D118" s="1820">
        <v>2900.7108000000007</v>
      </c>
      <c r="E118" s="1820">
        <v>0</v>
      </c>
      <c r="F118" s="1820">
        <v>0</v>
      </c>
      <c r="G118" s="1820">
        <v>0</v>
      </c>
      <c r="H118" s="1820">
        <v>21.47</v>
      </c>
      <c r="I118" s="1820">
        <v>24900</v>
      </c>
      <c r="J118" s="1820">
        <v>0</v>
      </c>
      <c r="K118" s="1820">
        <v>0</v>
      </c>
      <c r="L118" s="1820">
        <v>37439.781069999997</v>
      </c>
      <c r="M118" s="1820">
        <v>842752.48328000016</v>
      </c>
      <c r="N118" s="1820">
        <v>532.69100000000003</v>
      </c>
      <c r="O118" s="1820">
        <v>0</v>
      </c>
      <c r="P118" s="1820">
        <v>2065.0776693988441</v>
      </c>
      <c r="Q118" s="1820">
        <v>0</v>
      </c>
      <c r="R118" s="1820">
        <v>5370877.802420021</v>
      </c>
      <c r="S118" s="1820">
        <v>5674.7049899950025</v>
      </c>
      <c r="T118" s="1820">
        <v>57668.810869999987</v>
      </c>
      <c r="U118" s="1820">
        <v>0</v>
      </c>
      <c r="V118" s="1820">
        <v>15710.84165</v>
      </c>
      <c r="W118" s="1820">
        <v>541049.85441948613</v>
      </c>
      <c r="X118" s="1820">
        <v>1119.8984700000001</v>
      </c>
      <c r="Y118" s="1820">
        <v>6902714.1266389014</v>
      </c>
    </row>
    <row r="119" spans="1:25" s="994" customFormat="1" ht="13.5" x14ac:dyDescent="0.2">
      <c r="A119" s="997" t="s">
        <v>884</v>
      </c>
      <c r="B119" s="1819">
        <v>472406.74037000001</v>
      </c>
      <c r="C119" s="1819">
        <v>0</v>
      </c>
      <c r="D119" s="1819">
        <v>536780.47592</v>
      </c>
      <c r="E119" s="1819">
        <v>0</v>
      </c>
      <c r="F119" s="1819">
        <v>0</v>
      </c>
      <c r="G119" s="1819">
        <v>759389.89428856142</v>
      </c>
      <c r="H119" s="1819">
        <v>3167.6869999999999</v>
      </c>
      <c r="I119" s="1819">
        <v>13656076.975960772</v>
      </c>
      <c r="J119" s="1819">
        <v>2896601.2058634609</v>
      </c>
      <c r="K119" s="1819">
        <v>153833.34977000044</v>
      </c>
      <c r="L119" s="1819">
        <v>3682726.9768399997</v>
      </c>
      <c r="M119" s="1819">
        <v>27944443.831159994</v>
      </c>
      <c r="N119" s="1819">
        <v>10495545.13876</v>
      </c>
      <c r="O119" s="1819">
        <v>382466.23738999991</v>
      </c>
      <c r="P119" s="1819">
        <v>4693948.0981753087</v>
      </c>
      <c r="Q119" s="1819">
        <v>463437.99599999998</v>
      </c>
      <c r="R119" s="1819">
        <v>20152795.320790067</v>
      </c>
      <c r="S119" s="1819">
        <v>46434110.530211657</v>
      </c>
      <c r="T119" s="1819">
        <v>11476990.217498163</v>
      </c>
      <c r="U119" s="1819">
        <v>587309.97990333196</v>
      </c>
      <c r="V119" s="1819">
        <v>6423549.361510789</v>
      </c>
      <c r="W119" s="1819">
        <v>17792634.794502623</v>
      </c>
      <c r="X119" s="1819">
        <v>37952463.264399998</v>
      </c>
      <c r="Y119" s="1819">
        <v>206960678.07631472</v>
      </c>
    </row>
    <row r="120" spans="1:25" x14ac:dyDescent="0.2">
      <c r="A120" s="906" t="s">
        <v>669</v>
      </c>
      <c r="B120" s="1820">
        <v>258.01686999999998</v>
      </c>
      <c r="C120" s="1820">
        <v>0</v>
      </c>
      <c r="D120" s="1820">
        <v>44.753999999999998</v>
      </c>
      <c r="E120" s="1820">
        <v>0</v>
      </c>
      <c r="F120" s="1820">
        <v>0</v>
      </c>
      <c r="G120" s="1820">
        <v>549.38938000000007</v>
      </c>
      <c r="H120" s="1820">
        <v>14.864000000000001</v>
      </c>
      <c r="I120" s="1820">
        <v>59381.343000000001</v>
      </c>
      <c r="J120" s="1820">
        <v>0</v>
      </c>
      <c r="K120" s="1820">
        <v>316.52960999999999</v>
      </c>
      <c r="L120" s="1820">
        <v>563.13382999999999</v>
      </c>
      <c r="M120" s="1820">
        <v>12298.193950000001</v>
      </c>
      <c r="N120" s="1820">
        <v>6447.2170700000006</v>
      </c>
      <c r="O120" s="1820">
        <v>0</v>
      </c>
      <c r="P120" s="1820">
        <v>17821.04939</v>
      </c>
      <c r="Q120" s="1820">
        <v>30</v>
      </c>
      <c r="R120" s="1820">
        <v>23190.745340000001</v>
      </c>
      <c r="S120" s="1820">
        <v>58235.645579999946</v>
      </c>
      <c r="T120" s="1820">
        <v>53253.371810000011</v>
      </c>
      <c r="U120" s="1820">
        <v>4071.114</v>
      </c>
      <c r="V120" s="1820">
        <v>5177714.3343796423</v>
      </c>
      <c r="W120" s="1820">
        <v>12432.863602799998</v>
      </c>
      <c r="X120" s="1820">
        <v>434628.67011000001</v>
      </c>
      <c r="Y120" s="1820">
        <v>5861251.2359224427</v>
      </c>
    </row>
    <row r="121" spans="1:25" x14ac:dyDescent="0.2">
      <c r="A121" s="906" t="s">
        <v>702</v>
      </c>
      <c r="B121" s="1820">
        <v>0</v>
      </c>
      <c r="C121" s="1820">
        <v>0</v>
      </c>
      <c r="D121" s="1820">
        <v>0</v>
      </c>
      <c r="E121" s="1820">
        <v>0</v>
      </c>
      <c r="F121" s="1820">
        <v>0</v>
      </c>
      <c r="G121" s="1820">
        <v>0</v>
      </c>
      <c r="H121" s="1820">
        <v>0</v>
      </c>
      <c r="I121" s="1820">
        <v>13574926.713000773</v>
      </c>
      <c r="J121" s="1820">
        <v>0</v>
      </c>
      <c r="K121" s="1820">
        <v>0</v>
      </c>
      <c r="L121" s="1820">
        <v>0</v>
      </c>
      <c r="M121" s="1820">
        <v>0</v>
      </c>
      <c r="N121" s="1820">
        <v>0</v>
      </c>
      <c r="O121" s="1820">
        <v>0</v>
      </c>
      <c r="P121" s="1820">
        <v>0</v>
      </c>
      <c r="Q121" s="1820">
        <v>0</v>
      </c>
      <c r="R121" s="1820">
        <v>0</v>
      </c>
      <c r="S121" s="1820">
        <v>0</v>
      </c>
      <c r="T121" s="1820">
        <v>2269.0274400000003</v>
      </c>
      <c r="U121" s="1820">
        <v>0</v>
      </c>
      <c r="V121" s="1820">
        <v>616861.89217933803</v>
      </c>
      <c r="W121" s="1820">
        <v>0</v>
      </c>
      <c r="X121" s="1820">
        <v>0</v>
      </c>
      <c r="Y121" s="1820">
        <v>14194057.632620111</v>
      </c>
    </row>
    <row r="122" spans="1:25" x14ac:dyDescent="0.2">
      <c r="A122" s="906" t="s">
        <v>670</v>
      </c>
      <c r="B122" s="1820">
        <v>472148.72350000002</v>
      </c>
      <c r="C122" s="1820">
        <v>0</v>
      </c>
      <c r="D122" s="1820">
        <v>490737.41764</v>
      </c>
      <c r="E122" s="1820">
        <v>0</v>
      </c>
      <c r="F122" s="1820">
        <v>0</v>
      </c>
      <c r="G122" s="1820">
        <v>491078.76502856141</v>
      </c>
      <c r="H122" s="1820">
        <v>1220</v>
      </c>
      <c r="I122" s="1820">
        <v>0</v>
      </c>
      <c r="J122" s="1820">
        <v>2896601.2058634609</v>
      </c>
      <c r="K122" s="1820">
        <v>67131.827860000194</v>
      </c>
      <c r="L122" s="1820">
        <v>3360077.5034699999</v>
      </c>
      <c r="M122" s="1820">
        <v>23823192.115649998</v>
      </c>
      <c r="N122" s="1820">
        <v>8526635.7917600013</v>
      </c>
      <c r="O122" s="1820">
        <v>382367.23738999991</v>
      </c>
      <c r="P122" s="1820">
        <v>4083408.671730001</v>
      </c>
      <c r="Q122" s="1820">
        <v>315116.3</v>
      </c>
      <c r="R122" s="1820">
        <v>7518477.7391800042</v>
      </c>
      <c r="S122" s="1820">
        <v>28892651.489709802</v>
      </c>
      <c r="T122" s="1820">
        <v>8866427.1356781609</v>
      </c>
      <c r="U122" s="1820">
        <v>213707.55860999966</v>
      </c>
      <c r="V122" s="1820">
        <v>625055.33495180844</v>
      </c>
      <c r="W122" s="1820">
        <v>10621406.222330861</v>
      </c>
      <c r="X122" s="1820">
        <v>27593805.477619998</v>
      </c>
      <c r="Y122" s="1820">
        <v>129241246.51797265</v>
      </c>
    </row>
    <row r="123" spans="1:25" x14ac:dyDescent="0.2">
      <c r="A123" s="906" t="s">
        <v>671</v>
      </c>
      <c r="B123" s="1820">
        <v>0</v>
      </c>
      <c r="C123" s="1820">
        <v>0</v>
      </c>
      <c r="D123" s="1820">
        <v>44814.601840000003</v>
      </c>
      <c r="E123" s="1820">
        <v>0</v>
      </c>
      <c r="F123" s="1820">
        <v>0</v>
      </c>
      <c r="G123" s="1820">
        <v>141405.60316</v>
      </c>
      <c r="H123" s="1820">
        <v>122.628</v>
      </c>
      <c r="I123" s="1820">
        <v>19518.919959999999</v>
      </c>
      <c r="J123" s="1820">
        <v>0</v>
      </c>
      <c r="K123" s="1820">
        <v>1213.47696</v>
      </c>
      <c r="L123" s="1820">
        <v>0</v>
      </c>
      <c r="M123" s="1820">
        <v>102000.52276999998</v>
      </c>
      <c r="N123" s="1820">
        <v>1558.874</v>
      </c>
      <c r="O123" s="1820">
        <v>0</v>
      </c>
      <c r="P123" s="1820">
        <v>117685.54823</v>
      </c>
      <c r="Q123" s="1820">
        <v>0</v>
      </c>
      <c r="R123" s="1820">
        <v>1666783.2678899963</v>
      </c>
      <c r="S123" s="1820">
        <v>406459.35181000008</v>
      </c>
      <c r="T123" s="1820">
        <v>1012739.4437600001</v>
      </c>
      <c r="U123" s="1820">
        <v>99180.479000000007</v>
      </c>
      <c r="V123" s="1820">
        <v>0</v>
      </c>
      <c r="W123" s="1820">
        <v>80941.62556</v>
      </c>
      <c r="X123" s="1820">
        <v>0</v>
      </c>
      <c r="Y123" s="1820">
        <v>3694424.3429399962</v>
      </c>
    </row>
    <row r="124" spans="1:25" x14ac:dyDescent="0.2">
      <c r="A124" s="906" t="s">
        <v>672</v>
      </c>
      <c r="B124" s="1820">
        <v>0</v>
      </c>
      <c r="C124" s="1820">
        <v>0</v>
      </c>
      <c r="D124" s="1820">
        <v>907.2</v>
      </c>
      <c r="E124" s="1820">
        <v>0</v>
      </c>
      <c r="F124" s="1820">
        <v>0</v>
      </c>
      <c r="G124" s="1820">
        <v>11802.13666</v>
      </c>
      <c r="H124" s="1820">
        <v>60</v>
      </c>
      <c r="I124" s="1820">
        <v>0</v>
      </c>
      <c r="J124" s="1820">
        <v>0</v>
      </c>
      <c r="K124" s="1820">
        <v>85171.51534000026</v>
      </c>
      <c r="L124" s="1820">
        <v>315946.99133999995</v>
      </c>
      <c r="M124" s="1820">
        <v>2252034.9164400003</v>
      </c>
      <c r="N124" s="1820">
        <v>1960889.7709299996</v>
      </c>
      <c r="O124" s="1820">
        <v>99</v>
      </c>
      <c r="P124" s="1820">
        <v>251087.95793000006</v>
      </c>
      <c r="Q124" s="1820">
        <v>148291.696</v>
      </c>
      <c r="R124" s="1820">
        <v>4576253.8412899999</v>
      </c>
      <c r="S124" s="1820">
        <v>13701189.831490029</v>
      </c>
      <c r="T124" s="1820">
        <v>995619.26595000038</v>
      </c>
      <c r="U124" s="1820">
        <v>176543.63636</v>
      </c>
      <c r="V124" s="1820">
        <v>0</v>
      </c>
      <c r="W124" s="1820">
        <v>6076644.9292890076</v>
      </c>
      <c r="X124" s="1820">
        <v>9872700.8499399982</v>
      </c>
      <c r="Y124" s="1820">
        <v>40425243.538959041</v>
      </c>
    </row>
    <row r="125" spans="1:25" x14ac:dyDescent="0.2">
      <c r="A125" s="906" t="s">
        <v>703</v>
      </c>
      <c r="B125" s="1820">
        <v>0</v>
      </c>
      <c r="C125" s="1820">
        <v>0</v>
      </c>
      <c r="D125" s="1820">
        <v>63.00264</v>
      </c>
      <c r="E125" s="1820">
        <v>0</v>
      </c>
      <c r="F125" s="1820">
        <v>0</v>
      </c>
      <c r="G125" s="1820">
        <v>0</v>
      </c>
      <c r="H125" s="1820">
        <v>0</v>
      </c>
      <c r="I125" s="1820">
        <v>0</v>
      </c>
      <c r="J125" s="1820">
        <v>0</v>
      </c>
      <c r="K125" s="1820">
        <v>0</v>
      </c>
      <c r="L125" s="1820">
        <v>0</v>
      </c>
      <c r="M125" s="1820">
        <v>527627.58987000003</v>
      </c>
      <c r="N125" s="1820">
        <v>0</v>
      </c>
      <c r="O125" s="1820">
        <v>0</v>
      </c>
      <c r="P125" s="1820">
        <v>0</v>
      </c>
      <c r="Q125" s="1820">
        <v>0</v>
      </c>
      <c r="R125" s="1820">
        <v>0</v>
      </c>
      <c r="S125" s="1820">
        <v>0</v>
      </c>
      <c r="T125" s="1820">
        <v>2392.22748</v>
      </c>
      <c r="U125" s="1820">
        <v>0</v>
      </c>
      <c r="V125" s="1820">
        <v>0</v>
      </c>
      <c r="W125" s="1820">
        <v>179.59217999999998</v>
      </c>
      <c r="X125" s="1820">
        <v>0</v>
      </c>
      <c r="Y125" s="1820">
        <v>530262.41217000003</v>
      </c>
    </row>
    <row r="126" spans="1:25" x14ac:dyDescent="0.2">
      <c r="A126" s="906" t="s">
        <v>704</v>
      </c>
      <c r="B126" s="1820">
        <v>0</v>
      </c>
      <c r="C126" s="1820">
        <v>0</v>
      </c>
      <c r="D126" s="1820">
        <v>213.49979999999999</v>
      </c>
      <c r="E126" s="1820">
        <v>0</v>
      </c>
      <c r="F126" s="1820">
        <v>0</v>
      </c>
      <c r="G126" s="1820">
        <v>114554.00006000001</v>
      </c>
      <c r="H126" s="1820">
        <v>1750.1949999999999</v>
      </c>
      <c r="I126" s="1820">
        <v>2250</v>
      </c>
      <c r="J126" s="1820">
        <v>0</v>
      </c>
      <c r="K126" s="1820">
        <v>0</v>
      </c>
      <c r="L126" s="1820">
        <v>6139.3482000000004</v>
      </c>
      <c r="M126" s="1820">
        <v>1227290.49248</v>
      </c>
      <c r="N126" s="1820">
        <v>13.484999999999999</v>
      </c>
      <c r="O126" s="1820">
        <v>0</v>
      </c>
      <c r="P126" s="1820">
        <v>223944.87089530798</v>
      </c>
      <c r="Q126" s="1820">
        <v>0</v>
      </c>
      <c r="R126" s="1820">
        <v>6368089.7270900672</v>
      </c>
      <c r="S126" s="1820">
        <v>3375574.2116218205</v>
      </c>
      <c r="T126" s="1820">
        <v>544289.74537999998</v>
      </c>
      <c r="U126" s="1820">
        <v>93807.191933332331</v>
      </c>
      <c r="V126" s="1820">
        <v>3917.8</v>
      </c>
      <c r="W126" s="1820">
        <v>1001029.56153996</v>
      </c>
      <c r="X126" s="1820">
        <v>51328.266730000003</v>
      </c>
      <c r="Y126" s="1820">
        <v>13014192.395730486</v>
      </c>
    </row>
    <row r="127" spans="1:25" s="994" customFormat="1" ht="13.5" thickBot="1" x14ac:dyDescent="0.25">
      <c r="A127" s="1209" t="s">
        <v>3899</v>
      </c>
      <c r="B127" s="1823">
        <v>627767.80692999996</v>
      </c>
      <c r="C127" s="1823">
        <v>12751375.186779926</v>
      </c>
      <c r="D127" s="1823">
        <v>884921.88520000014</v>
      </c>
      <c r="E127" s="1823">
        <v>7919864.0324699953</v>
      </c>
      <c r="F127" s="1823">
        <v>0</v>
      </c>
      <c r="G127" s="1823">
        <v>863729.6449899117</v>
      </c>
      <c r="H127" s="1823">
        <v>9138.7909999999993</v>
      </c>
      <c r="I127" s="1823">
        <v>18395432.927380055</v>
      </c>
      <c r="J127" s="1823">
        <v>5658543.617108129</v>
      </c>
      <c r="K127" s="1823">
        <v>192789.03243999768</v>
      </c>
      <c r="L127" s="1823">
        <v>3924153.5183300357</v>
      </c>
      <c r="M127" s="1823">
        <v>26145086.807390127</v>
      </c>
      <c r="N127" s="1823">
        <v>8662097.0979400016</v>
      </c>
      <c r="O127" s="1823">
        <v>153844.90378999998</v>
      </c>
      <c r="P127" s="1823">
        <v>11639067.41325001</v>
      </c>
      <c r="Q127" s="1823">
        <v>210189.274</v>
      </c>
      <c r="R127" s="1823">
        <v>19583915.456259977</v>
      </c>
      <c r="S127" s="1823">
        <v>46228186.206999995</v>
      </c>
      <c r="T127" s="1823">
        <v>7023075.4422636451</v>
      </c>
      <c r="U127" s="1823">
        <v>4765086.2648066683</v>
      </c>
      <c r="V127" s="1823">
        <v>14483070.383123167</v>
      </c>
      <c r="W127" s="1823">
        <v>27378277.178265642</v>
      </c>
      <c r="X127" s="1823">
        <v>56627694.082350023</v>
      </c>
      <c r="Y127" s="1823">
        <v>274127306.9530673</v>
      </c>
    </row>
    <row r="128" spans="1:25" x14ac:dyDescent="0.2">
      <c r="A128" s="356" t="s">
        <v>724</v>
      </c>
    </row>
    <row r="129" spans="1:1" x14ac:dyDescent="0.2">
      <c r="A129" s="356" t="s">
        <v>725</v>
      </c>
    </row>
  </sheetData>
  <mergeCells count="2">
    <mergeCell ref="A5:J6"/>
    <mergeCell ref="K5:Y6"/>
  </mergeCells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43" fitToWidth="2" orientation="portrait" r:id="rId1"/>
  <colBreaks count="1" manualBreakCount="1">
    <brk id="10" min="2" max="1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C120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A49" sqref="A49"/>
    </sheetView>
  </sheetViews>
  <sheetFormatPr defaultRowHeight="12.75" x14ac:dyDescent="0.2"/>
  <cols>
    <col min="1" max="1" width="30.7109375" style="484" customWidth="1"/>
    <col min="2" max="2" width="5.42578125" style="484" customWidth="1"/>
    <col min="3" max="3" width="9" style="484" customWidth="1"/>
    <col min="4" max="4" width="8.7109375" style="484" customWidth="1"/>
    <col min="5" max="5" width="10.28515625" style="484" customWidth="1"/>
    <col min="6" max="6" width="9.85546875" style="484" customWidth="1"/>
    <col min="7" max="7" width="9.140625" style="484"/>
    <col min="8" max="8" width="8.42578125" style="484" customWidth="1"/>
    <col min="9" max="9" width="10.140625" style="484" customWidth="1"/>
    <col min="10" max="10" width="9.28515625" style="484" customWidth="1"/>
    <col min="11" max="11" width="7.140625" style="484" customWidth="1"/>
    <col min="12" max="12" width="9.5703125" style="484" customWidth="1"/>
    <col min="13" max="13" width="9" style="484" customWidth="1"/>
    <col min="14" max="14" width="9.7109375" style="484" customWidth="1"/>
    <col min="15" max="15" width="9.85546875" style="484" customWidth="1"/>
    <col min="16" max="16" width="9.85546875" style="484" bestFit="1" customWidth="1"/>
    <col min="17" max="17" width="11.140625" style="484" bestFit="1" customWidth="1"/>
    <col min="18" max="18" width="10.42578125" style="484" bestFit="1" customWidth="1"/>
    <col min="19" max="19" width="9.42578125" style="484" customWidth="1"/>
    <col min="20" max="20" width="9.5703125" style="484" customWidth="1"/>
    <col min="21" max="21" width="9.140625" style="484" customWidth="1"/>
    <col min="22" max="22" width="9.140625" style="484"/>
    <col min="23" max="23" width="8.42578125" style="484" customWidth="1"/>
    <col min="24" max="24" width="8.5703125" style="484" bestFit="1" customWidth="1"/>
    <col min="25" max="25" width="9.42578125" style="484" customWidth="1"/>
    <col min="26" max="26" width="9.42578125" style="484" bestFit="1" customWidth="1"/>
    <col min="27" max="27" width="9.5703125" style="484" customWidth="1"/>
    <col min="28" max="28" width="10.140625" style="484" customWidth="1"/>
    <col min="29" max="16384" width="9.140625" style="484"/>
  </cols>
  <sheetData>
    <row r="1" spans="1:28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</row>
    <row r="2" spans="1:28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</row>
    <row r="3" spans="1:28" s="1044" customFormat="1" x14ac:dyDescent="0.2">
      <c r="A3" s="1065" t="s">
        <v>980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1067"/>
      <c r="Z3" s="1069"/>
      <c r="AB3" s="1069" t="s">
        <v>981</v>
      </c>
    </row>
    <row r="4" spans="1:28" s="487" customFormat="1" x14ac:dyDescent="0.2">
      <c r="A4" s="590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9"/>
      <c r="W4" s="599"/>
      <c r="X4" s="599"/>
      <c r="Y4" s="599"/>
      <c r="Z4" s="640"/>
      <c r="AA4" s="599"/>
      <c r="AB4" s="591"/>
    </row>
    <row r="5" spans="1:28" s="487" customFormat="1" ht="18" customHeight="1" x14ac:dyDescent="0.2">
      <c r="A5" s="1862" t="s">
        <v>162</v>
      </c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2"/>
      <c r="M5" s="1862"/>
      <c r="N5" s="1862"/>
      <c r="O5" s="1861" t="s">
        <v>161</v>
      </c>
      <c r="P5" s="1861"/>
      <c r="Q5" s="1861"/>
      <c r="R5" s="1861"/>
      <c r="S5" s="1861"/>
      <c r="T5" s="1861"/>
      <c r="U5" s="1861"/>
      <c r="V5" s="1861"/>
      <c r="W5" s="1861"/>
      <c r="X5" s="1861"/>
      <c r="Y5" s="1861"/>
      <c r="Z5" s="1861"/>
      <c r="AA5" s="1861"/>
      <c r="AB5" s="1861"/>
    </row>
    <row r="6" spans="1:28" s="487" customFormat="1" ht="18" customHeight="1" x14ac:dyDescent="0.2">
      <c r="A6" s="1862"/>
      <c r="B6" s="1862"/>
      <c r="C6" s="1862"/>
      <c r="D6" s="1862"/>
      <c r="E6" s="1862"/>
      <c r="F6" s="1862"/>
      <c r="G6" s="1862"/>
      <c r="H6" s="1862"/>
      <c r="I6" s="1862"/>
      <c r="J6" s="1862"/>
      <c r="K6" s="1862"/>
      <c r="L6" s="1862"/>
      <c r="M6" s="1862"/>
      <c r="N6" s="1862"/>
      <c r="O6" s="1861"/>
      <c r="P6" s="1861"/>
      <c r="Q6" s="1861"/>
      <c r="R6" s="1861"/>
      <c r="S6" s="1861"/>
      <c r="T6" s="1861"/>
      <c r="U6" s="1861"/>
      <c r="V6" s="1861"/>
      <c r="W6" s="1861"/>
      <c r="X6" s="1861"/>
      <c r="Y6" s="1861"/>
      <c r="Z6" s="1861"/>
      <c r="AA6" s="1861"/>
      <c r="AB6" s="1861"/>
    </row>
    <row r="7" spans="1:28" s="487" customFormat="1" ht="15.75" thickBot="1" x14ac:dyDescent="0.25">
      <c r="A7" s="644" t="s">
        <v>1463</v>
      </c>
      <c r="B7" s="599"/>
      <c r="C7" s="599"/>
      <c r="D7" s="599"/>
      <c r="E7" s="599"/>
      <c r="F7" s="599"/>
      <c r="G7" s="599"/>
      <c r="H7" s="599"/>
      <c r="I7" s="599"/>
      <c r="J7" s="599"/>
      <c r="K7" s="646"/>
      <c r="L7" s="599"/>
      <c r="M7" s="599"/>
      <c r="N7" s="647"/>
      <c r="O7" s="644" t="s">
        <v>1464</v>
      </c>
      <c r="P7" s="599"/>
      <c r="Q7" s="599"/>
      <c r="R7" s="599"/>
      <c r="S7" s="599"/>
      <c r="T7" s="599"/>
      <c r="U7" s="599"/>
      <c r="V7" s="599"/>
      <c r="W7" s="599"/>
      <c r="X7" s="599"/>
      <c r="Y7" s="646"/>
      <c r="Z7" s="608"/>
      <c r="AA7" s="647"/>
      <c r="AB7" s="648" t="s">
        <v>1041</v>
      </c>
    </row>
    <row r="8" spans="1:28" ht="15" customHeight="1" thickBot="1" x14ac:dyDescent="0.25">
      <c r="A8" s="1869" t="s">
        <v>1048</v>
      </c>
      <c r="B8" s="1863" t="s">
        <v>1700</v>
      </c>
      <c r="C8" s="1864"/>
      <c r="D8" s="1864"/>
      <c r="E8" s="1854" t="s">
        <v>476</v>
      </c>
      <c r="F8" s="1858" t="s">
        <v>1105</v>
      </c>
      <c r="G8" s="1859"/>
      <c r="H8" s="1859"/>
      <c r="I8" s="1859"/>
      <c r="J8" s="1859"/>
      <c r="K8" s="1854" t="s">
        <v>1701</v>
      </c>
      <c r="L8" s="1854" t="s">
        <v>1702</v>
      </c>
      <c r="M8" s="1854" t="s">
        <v>930</v>
      </c>
      <c r="N8" s="1854" t="s">
        <v>931</v>
      </c>
      <c r="O8" s="1858" t="s">
        <v>1105</v>
      </c>
      <c r="P8" s="1859"/>
      <c r="Q8" s="1859"/>
      <c r="R8" s="1859"/>
      <c r="S8" s="1860"/>
      <c r="T8" s="1854" t="s">
        <v>1705</v>
      </c>
      <c r="U8" s="1854" t="s">
        <v>932</v>
      </c>
      <c r="V8" s="1854" t="s">
        <v>933</v>
      </c>
      <c r="W8" s="1854" t="s">
        <v>1706</v>
      </c>
      <c r="X8" s="1854" t="s">
        <v>1965</v>
      </c>
      <c r="Y8" s="1854" t="s">
        <v>1707</v>
      </c>
      <c r="Z8" s="1854" t="s">
        <v>989</v>
      </c>
      <c r="AA8" s="1854" t="s">
        <v>956</v>
      </c>
      <c r="AB8" s="1854" t="s">
        <v>1708</v>
      </c>
    </row>
    <row r="9" spans="1:28" ht="15" customHeight="1" thickBot="1" x14ac:dyDescent="0.25">
      <c r="A9" s="1870"/>
      <c r="B9" s="1865"/>
      <c r="C9" s="1866"/>
      <c r="D9" s="1866"/>
      <c r="E9" s="1854"/>
      <c r="F9" s="1854" t="s">
        <v>1709</v>
      </c>
      <c r="G9" s="1854" t="s">
        <v>1710</v>
      </c>
      <c r="H9" s="1854" t="s">
        <v>1703</v>
      </c>
      <c r="I9" s="1854" t="s">
        <v>1704</v>
      </c>
      <c r="J9" s="1855" t="s">
        <v>1711</v>
      </c>
      <c r="K9" s="1854"/>
      <c r="L9" s="1854"/>
      <c r="M9" s="1854"/>
      <c r="N9" s="1854"/>
      <c r="O9" s="1854" t="s">
        <v>1956</v>
      </c>
      <c r="P9" s="1854" t="s">
        <v>1710</v>
      </c>
      <c r="Q9" s="1854" t="s">
        <v>1894</v>
      </c>
      <c r="R9" s="1854" t="s">
        <v>1895</v>
      </c>
      <c r="S9" s="1854" t="s">
        <v>1950</v>
      </c>
      <c r="T9" s="1854"/>
      <c r="U9" s="1854"/>
      <c r="V9" s="1854"/>
      <c r="W9" s="1854"/>
      <c r="X9" s="1854"/>
      <c r="Y9" s="1854"/>
      <c r="Z9" s="1854"/>
      <c r="AA9" s="1854"/>
      <c r="AB9" s="1854"/>
    </row>
    <row r="10" spans="1:28" ht="15" customHeight="1" thickBot="1" x14ac:dyDescent="0.25">
      <c r="A10" s="1870"/>
      <c r="B10" s="1867"/>
      <c r="C10" s="1868"/>
      <c r="D10" s="1868"/>
      <c r="E10" s="1854"/>
      <c r="F10" s="1854"/>
      <c r="G10" s="1854"/>
      <c r="H10" s="1854"/>
      <c r="I10" s="1854"/>
      <c r="J10" s="1856"/>
      <c r="K10" s="1854"/>
      <c r="L10" s="1854"/>
      <c r="M10" s="1854"/>
      <c r="N10" s="1854"/>
      <c r="O10" s="1854"/>
      <c r="P10" s="1854"/>
      <c r="Q10" s="1854"/>
      <c r="R10" s="1854"/>
      <c r="S10" s="1854"/>
      <c r="T10" s="1854"/>
      <c r="U10" s="1854"/>
      <c r="V10" s="1854"/>
      <c r="W10" s="1854"/>
      <c r="X10" s="1854"/>
      <c r="Y10" s="1854"/>
      <c r="Z10" s="1854"/>
      <c r="AA10" s="1854"/>
      <c r="AB10" s="1854"/>
    </row>
    <row r="11" spans="1:28" ht="15" customHeight="1" thickBot="1" x14ac:dyDescent="0.25">
      <c r="A11" s="1870"/>
      <c r="B11" s="1855" t="s">
        <v>1896</v>
      </c>
      <c r="C11" s="1855" t="s">
        <v>1897</v>
      </c>
      <c r="D11" s="1855" t="s">
        <v>1898</v>
      </c>
      <c r="E11" s="1854"/>
      <c r="F11" s="1854"/>
      <c r="G11" s="1854"/>
      <c r="H11" s="1854"/>
      <c r="I11" s="1854"/>
      <c r="J11" s="1856"/>
      <c r="K11" s="1854"/>
      <c r="L11" s="1854"/>
      <c r="M11" s="1854"/>
      <c r="N11" s="1854"/>
      <c r="O11" s="1854"/>
      <c r="P11" s="1854"/>
      <c r="Q11" s="1854"/>
      <c r="R11" s="1854"/>
      <c r="S11" s="1854"/>
      <c r="T11" s="1854"/>
      <c r="U11" s="1854"/>
      <c r="V11" s="1854"/>
      <c r="W11" s="1854"/>
      <c r="X11" s="1854"/>
      <c r="Y11" s="1854"/>
      <c r="Z11" s="1854"/>
      <c r="AA11" s="1854"/>
      <c r="AB11" s="1854"/>
    </row>
    <row r="12" spans="1:28" ht="57" customHeight="1" thickBot="1" x14ac:dyDescent="0.25">
      <c r="A12" s="1871"/>
      <c r="B12" s="1872"/>
      <c r="C12" s="1857"/>
      <c r="D12" s="1857"/>
      <c r="E12" s="1854"/>
      <c r="F12" s="1854"/>
      <c r="G12" s="1854"/>
      <c r="H12" s="1854"/>
      <c r="I12" s="1854"/>
      <c r="J12" s="1857"/>
      <c r="K12" s="1854"/>
      <c r="L12" s="1854"/>
      <c r="M12" s="1854"/>
      <c r="N12" s="1854"/>
      <c r="O12" s="1854"/>
      <c r="P12" s="1854"/>
      <c r="Q12" s="1854"/>
      <c r="R12" s="1854"/>
      <c r="S12" s="1854"/>
      <c r="T12" s="1854"/>
      <c r="U12" s="1854"/>
      <c r="V12" s="1854"/>
      <c r="W12" s="1854"/>
      <c r="X12" s="1854"/>
      <c r="Y12" s="1854"/>
      <c r="Z12" s="1854"/>
      <c r="AA12" s="1854"/>
      <c r="AB12" s="1854"/>
    </row>
    <row r="13" spans="1:28" s="514" customFormat="1" ht="12" customHeight="1" x14ac:dyDescent="0.2">
      <c r="A13" s="1656" t="s">
        <v>826</v>
      </c>
      <c r="B13" s="649"/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49"/>
      <c r="R13" s="649"/>
      <c r="S13" s="649"/>
      <c r="T13" s="649"/>
      <c r="U13" s="649"/>
      <c r="V13" s="649"/>
      <c r="W13" s="649"/>
      <c r="X13" s="649"/>
      <c r="Y13" s="649"/>
      <c r="Z13" s="649"/>
      <c r="AA13" s="649"/>
      <c r="AB13" s="649"/>
    </row>
    <row r="14" spans="1:28" s="589" customFormat="1" ht="12" customHeight="1" x14ac:dyDescent="0.2">
      <c r="A14" s="14" t="s">
        <v>1876</v>
      </c>
      <c r="B14" s="13">
        <v>0</v>
      </c>
      <c r="C14" s="13">
        <v>13982.637640000001</v>
      </c>
      <c r="D14" s="13">
        <v>0</v>
      </c>
      <c r="E14" s="13">
        <v>7833.8419999999996</v>
      </c>
      <c r="F14" s="13">
        <v>9749.4230200000002</v>
      </c>
      <c r="G14" s="13">
        <v>0</v>
      </c>
      <c r="H14" s="13">
        <v>0</v>
      </c>
      <c r="I14" s="13">
        <v>0</v>
      </c>
      <c r="J14" s="13">
        <v>0</v>
      </c>
      <c r="K14" s="13">
        <v>0.71741999999999995</v>
      </c>
      <c r="L14" s="13">
        <v>1108.6893099999998</v>
      </c>
      <c r="M14" s="13">
        <v>644.56578000000002</v>
      </c>
      <c r="N14" s="13">
        <v>33319.875169999999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195.60642999999999</v>
      </c>
      <c r="X14" s="13">
        <v>98.586310000000012</v>
      </c>
      <c r="Y14" s="13">
        <v>5.8481999999999994</v>
      </c>
      <c r="Z14" s="13">
        <v>341.21199999999999</v>
      </c>
      <c r="AA14" s="13">
        <v>641.25294000000008</v>
      </c>
      <c r="AB14" s="13">
        <v>33961.128109999998</v>
      </c>
    </row>
    <row r="15" spans="1:28" s="589" customFormat="1" ht="12" customHeight="1" x14ac:dyDescent="0.2">
      <c r="A15" s="14" t="s">
        <v>1538</v>
      </c>
      <c r="B15" s="13">
        <v>0</v>
      </c>
      <c r="C15" s="13">
        <v>729896.52188000001</v>
      </c>
      <c r="D15" s="13">
        <v>-3349.9463900000001</v>
      </c>
      <c r="E15" s="13">
        <v>71119.981079999998</v>
      </c>
      <c r="F15" s="13">
        <v>229191.96391000002</v>
      </c>
      <c r="G15" s="13">
        <v>30.95438</v>
      </c>
      <c r="H15" s="13">
        <v>0</v>
      </c>
      <c r="I15" s="13">
        <v>0</v>
      </c>
      <c r="J15" s="13">
        <v>5478.0658000000049</v>
      </c>
      <c r="K15" s="13">
        <v>52.627519999999997</v>
      </c>
      <c r="L15" s="13">
        <v>94675.9323</v>
      </c>
      <c r="M15" s="13">
        <v>5404.3574800000006</v>
      </c>
      <c r="N15" s="13">
        <v>1132500.45796</v>
      </c>
      <c r="O15" s="13">
        <v>-2241.4609999999998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30116.65292</v>
      </c>
      <c r="W15" s="13">
        <v>34175.530159999995</v>
      </c>
      <c r="X15" s="13">
        <v>8854.1032800000012</v>
      </c>
      <c r="Y15" s="13">
        <v>5.7797999999999998</v>
      </c>
      <c r="Z15" s="13">
        <v>0</v>
      </c>
      <c r="AA15" s="13">
        <v>70910.605159999992</v>
      </c>
      <c r="AB15" s="13">
        <v>1203411.0631200001</v>
      </c>
    </row>
    <row r="16" spans="1:28" s="589" customFormat="1" ht="12" customHeight="1" x14ac:dyDescent="0.2">
      <c r="A16" s="14" t="s">
        <v>1074</v>
      </c>
      <c r="B16" s="13">
        <v>0</v>
      </c>
      <c r="C16" s="13">
        <v>72726.525049999997</v>
      </c>
      <c r="D16" s="13">
        <v>62182.26958</v>
      </c>
      <c r="E16" s="13">
        <v>598818.44077999995</v>
      </c>
      <c r="F16" s="13">
        <v>309586.30612999998</v>
      </c>
      <c r="G16" s="13">
        <v>182.44777999999999</v>
      </c>
      <c r="H16" s="13">
        <v>0</v>
      </c>
      <c r="I16" s="13">
        <v>0</v>
      </c>
      <c r="J16" s="13">
        <v>1517.8412300000041</v>
      </c>
      <c r="K16" s="13">
        <v>57.379429999999999</v>
      </c>
      <c r="L16" s="13">
        <v>99280.972850000006</v>
      </c>
      <c r="M16" s="13">
        <v>2666.7465300000003</v>
      </c>
      <c r="N16" s="13">
        <v>1147018.9293599997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23.438830000000003</v>
      </c>
      <c r="V16" s="13">
        <v>14054.165270000001</v>
      </c>
      <c r="W16" s="13">
        <v>79590.741560000009</v>
      </c>
      <c r="X16" s="13">
        <v>2745.5935499999982</v>
      </c>
      <c r="Y16" s="13">
        <v>44.672260000000001</v>
      </c>
      <c r="Z16" s="13">
        <v>3041.37084</v>
      </c>
      <c r="AA16" s="13">
        <v>99499.982310000021</v>
      </c>
      <c r="AB16" s="13">
        <v>1246518.9116699998</v>
      </c>
    </row>
    <row r="17" spans="1:28" s="589" customFormat="1" ht="12" customHeight="1" x14ac:dyDescent="0.2">
      <c r="A17" s="16" t="s">
        <v>1033</v>
      </c>
      <c r="B17" s="17">
        <v>61.089210000000001</v>
      </c>
      <c r="C17" s="17">
        <v>691318.94177999988</v>
      </c>
      <c r="D17" s="17">
        <v>150666.97015000001</v>
      </c>
      <c r="E17" s="17">
        <v>335903.25453000003</v>
      </c>
      <c r="F17" s="17">
        <v>620053.28580999991</v>
      </c>
      <c r="G17" s="17">
        <v>3059.6131099999998</v>
      </c>
      <c r="H17" s="17">
        <v>0</v>
      </c>
      <c r="I17" s="17">
        <v>0</v>
      </c>
      <c r="J17" s="17">
        <v>6.8000000715255735E-4</v>
      </c>
      <c r="K17" s="17">
        <v>90.229780000000005</v>
      </c>
      <c r="L17" s="17">
        <v>167176.36128000001</v>
      </c>
      <c r="M17" s="17">
        <v>11344.821099999999</v>
      </c>
      <c r="N17" s="17">
        <v>1979674.5674299998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164400</v>
      </c>
      <c r="W17" s="17">
        <v>18326.962649373487</v>
      </c>
      <c r="X17" s="17">
        <v>36130.200540000005</v>
      </c>
      <c r="Y17" s="17">
        <v>561.89081999999996</v>
      </c>
      <c r="Z17" s="17">
        <v>9922.0390700000007</v>
      </c>
      <c r="AA17" s="17">
        <v>229341.0930793735</v>
      </c>
      <c r="AB17" s="17">
        <v>2209015.6605093735</v>
      </c>
    </row>
    <row r="18" spans="1:28" s="589" customFormat="1" ht="12" customHeight="1" x14ac:dyDescent="0.2">
      <c r="A18" s="22" t="s">
        <v>1899</v>
      </c>
      <c r="B18" s="18">
        <v>1.41849</v>
      </c>
      <c r="C18" s="18">
        <v>107346.00172999999</v>
      </c>
      <c r="D18" s="18">
        <v>7856.8211899999997</v>
      </c>
      <c r="E18" s="18">
        <v>9.9185999999999996</v>
      </c>
      <c r="F18" s="18">
        <v>70327.580799999996</v>
      </c>
      <c r="G18" s="18">
        <v>0</v>
      </c>
      <c r="H18" s="18">
        <v>0</v>
      </c>
      <c r="I18" s="18">
        <v>0</v>
      </c>
      <c r="J18" s="18">
        <v>9473.0464699999993</v>
      </c>
      <c r="K18" s="18">
        <v>0</v>
      </c>
      <c r="L18" s="18">
        <v>12887.453450000001</v>
      </c>
      <c r="M18" s="18">
        <v>2456.3374700000004</v>
      </c>
      <c r="N18" s="18">
        <v>210358.57819999999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901.81853999999998</v>
      </c>
      <c r="V18" s="18">
        <v>130.56521999999998</v>
      </c>
      <c r="W18" s="18">
        <v>2173.3087700000001</v>
      </c>
      <c r="X18" s="18">
        <v>285.28722999999997</v>
      </c>
      <c r="Y18" s="18">
        <v>38.161000000000001</v>
      </c>
      <c r="Z18" s="18">
        <v>0</v>
      </c>
      <c r="AA18" s="18">
        <v>3529.1407600000002</v>
      </c>
      <c r="AB18" s="18">
        <v>213887.71896</v>
      </c>
    </row>
    <row r="19" spans="1:28" s="589" customFormat="1" ht="12" customHeight="1" x14ac:dyDescent="0.2">
      <c r="A19" s="14" t="s">
        <v>1901</v>
      </c>
      <c r="B19" s="13">
        <v>0</v>
      </c>
      <c r="C19" s="13">
        <v>7548.8678</v>
      </c>
      <c r="D19" s="13">
        <v>0</v>
      </c>
      <c r="E19" s="13">
        <v>9557.0963200000006</v>
      </c>
      <c r="F19" s="13">
        <v>3513.7784713434485</v>
      </c>
      <c r="G19" s="13">
        <v>0</v>
      </c>
      <c r="H19" s="13">
        <v>0</v>
      </c>
      <c r="I19" s="13">
        <v>0</v>
      </c>
      <c r="J19" s="13">
        <v>0</v>
      </c>
      <c r="K19" s="13">
        <v>6.8751000000000007</v>
      </c>
      <c r="L19" s="13">
        <v>552.42037000000005</v>
      </c>
      <c r="M19" s="13">
        <v>0</v>
      </c>
      <c r="N19" s="13">
        <v>21179.03806134345</v>
      </c>
      <c r="O19" s="13">
        <v>866.5649153931987</v>
      </c>
      <c r="P19" s="13">
        <v>0</v>
      </c>
      <c r="Q19" s="13">
        <v>0</v>
      </c>
      <c r="R19" s="13">
        <v>0</v>
      </c>
      <c r="S19" s="13">
        <v>0</v>
      </c>
      <c r="T19" s="13">
        <v>184.09316229015917</v>
      </c>
      <c r="U19" s="13">
        <v>60.211300000000001</v>
      </c>
      <c r="V19" s="13">
        <v>0</v>
      </c>
      <c r="W19" s="13">
        <v>173.75556999999998</v>
      </c>
      <c r="X19" s="13">
        <v>0</v>
      </c>
      <c r="Y19" s="13">
        <v>140.53355999999999</v>
      </c>
      <c r="Z19" s="13">
        <v>100.71874000000001</v>
      </c>
      <c r="AA19" s="13">
        <v>1525.8772476833581</v>
      </c>
      <c r="AB19" s="13">
        <v>22704.915309026808</v>
      </c>
    </row>
    <row r="20" spans="1:28" s="589" customFormat="1" ht="12" customHeight="1" x14ac:dyDescent="0.2">
      <c r="A20" s="14" t="s">
        <v>1900</v>
      </c>
      <c r="B20" s="13">
        <v>1.6000000000000001E-4</v>
      </c>
      <c r="C20" s="13">
        <v>172542.57775999999</v>
      </c>
      <c r="D20" s="13">
        <v>48489.704669999992</v>
      </c>
      <c r="E20" s="13">
        <v>79721.64688</v>
      </c>
      <c r="F20" s="13">
        <v>88428.213390000004</v>
      </c>
      <c r="G20" s="13">
        <v>0</v>
      </c>
      <c r="H20" s="13">
        <v>0</v>
      </c>
      <c r="I20" s="13">
        <v>0</v>
      </c>
      <c r="J20" s="13">
        <v>1607.2988800000007</v>
      </c>
      <c r="K20" s="13">
        <v>16.186499999999999</v>
      </c>
      <c r="L20" s="13">
        <v>37811.286570000004</v>
      </c>
      <c r="M20" s="13">
        <v>16993.926179999999</v>
      </c>
      <c r="N20" s="13">
        <v>445610.84099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52.882289999999998</v>
      </c>
      <c r="V20" s="13">
        <v>130.56521000000001</v>
      </c>
      <c r="W20" s="13">
        <v>1011.1984700000007</v>
      </c>
      <c r="X20" s="13">
        <v>620.88431000000048</v>
      </c>
      <c r="Y20" s="13">
        <v>0</v>
      </c>
      <c r="Z20" s="13">
        <v>0</v>
      </c>
      <c r="AA20" s="13">
        <v>1815.5302800000013</v>
      </c>
      <c r="AB20" s="13">
        <v>447426.37127</v>
      </c>
    </row>
    <row r="21" spans="1:28" s="589" customFormat="1" ht="12" customHeight="1" x14ac:dyDescent="0.2">
      <c r="A21" s="16" t="s">
        <v>1090</v>
      </c>
      <c r="B21" s="17">
        <v>0</v>
      </c>
      <c r="C21" s="17">
        <v>357930.06626999995</v>
      </c>
      <c r="D21" s="17">
        <v>35224.525950000003</v>
      </c>
      <c r="E21" s="17">
        <v>740423.18600999995</v>
      </c>
      <c r="F21" s="17">
        <v>666395.67767</v>
      </c>
      <c r="G21" s="17">
        <v>6663.8337999999994</v>
      </c>
      <c r="H21" s="17">
        <v>0</v>
      </c>
      <c r="I21" s="17">
        <v>0</v>
      </c>
      <c r="J21" s="17">
        <v>7.9000002145767213E-4</v>
      </c>
      <c r="K21" s="17">
        <v>0</v>
      </c>
      <c r="L21" s="17">
        <v>170343.17402000001</v>
      </c>
      <c r="M21" s="17">
        <v>15498.909820000001</v>
      </c>
      <c r="N21" s="17">
        <v>1992479.3743299998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3136.0286900000001</v>
      </c>
      <c r="W21" s="17">
        <v>26725.082200000004</v>
      </c>
      <c r="X21" s="17">
        <v>65113.04</v>
      </c>
      <c r="Y21" s="17">
        <v>64.188999999999993</v>
      </c>
      <c r="Z21" s="17">
        <v>9117.8060000000005</v>
      </c>
      <c r="AA21" s="17">
        <v>104156.14589</v>
      </c>
      <c r="AB21" s="17">
        <v>2096635.5202199998</v>
      </c>
    </row>
    <row r="22" spans="1:28" s="650" customFormat="1" ht="12" customHeight="1" x14ac:dyDescent="0.2">
      <c r="A22" s="22" t="s">
        <v>140</v>
      </c>
      <c r="B22" s="18">
        <v>0</v>
      </c>
      <c r="C22" s="18">
        <v>21659.223869999998</v>
      </c>
      <c r="D22" s="18">
        <v>269.08008000000001</v>
      </c>
      <c r="E22" s="18">
        <v>0</v>
      </c>
      <c r="F22" s="18">
        <v>380.81115</v>
      </c>
      <c r="G22" s="18">
        <v>0</v>
      </c>
      <c r="H22" s="18">
        <v>0</v>
      </c>
      <c r="I22" s="18">
        <v>0</v>
      </c>
      <c r="J22" s="18">
        <v>0</v>
      </c>
      <c r="K22" s="18">
        <v>1554.9284</v>
      </c>
      <c r="L22" s="18">
        <v>4755.801300000001</v>
      </c>
      <c r="M22" s="18">
        <v>352.64560999999998</v>
      </c>
      <c r="N22" s="18">
        <v>28972.490409999999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0.26952999999999999</v>
      </c>
      <c r="V22" s="18">
        <v>0</v>
      </c>
      <c r="W22" s="18">
        <v>1039.7667099999999</v>
      </c>
      <c r="X22" s="18">
        <v>296.15944999999994</v>
      </c>
      <c r="Y22" s="18">
        <v>1.125</v>
      </c>
      <c r="Z22" s="18">
        <v>0</v>
      </c>
      <c r="AA22" s="18">
        <v>1337.3206899999998</v>
      </c>
      <c r="AB22" s="18">
        <v>30309.811099999999</v>
      </c>
    </row>
    <row r="23" spans="1:28" s="589" customFormat="1" ht="12" customHeight="1" x14ac:dyDescent="0.2">
      <c r="A23" s="14" t="s">
        <v>1976</v>
      </c>
      <c r="B23" s="13">
        <v>1.96376</v>
      </c>
      <c r="C23" s="13">
        <v>67175.164680000002</v>
      </c>
      <c r="D23" s="13">
        <v>0</v>
      </c>
      <c r="E23" s="13">
        <v>61738.97752</v>
      </c>
      <c r="F23" s="13">
        <v>39732.894079999998</v>
      </c>
      <c r="G23" s="13">
        <v>5.9043400000000004</v>
      </c>
      <c r="H23" s="13">
        <v>0</v>
      </c>
      <c r="I23" s="13">
        <v>0</v>
      </c>
      <c r="J23" s="13">
        <v>53.991979999999515</v>
      </c>
      <c r="K23" s="13">
        <v>41.773549999999993</v>
      </c>
      <c r="L23" s="13">
        <v>18215.146219999999</v>
      </c>
      <c r="M23" s="13">
        <v>265.64792999999997</v>
      </c>
      <c r="N23" s="13">
        <v>187231.46406000003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3.4015900000000001</v>
      </c>
      <c r="W23" s="13">
        <v>1102.2552599999988</v>
      </c>
      <c r="X23" s="13">
        <v>234.39416999999992</v>
      </c>
      <c r="Y23" s="13">
        <v>7843.2046300000002</v>
      </c>
      <c r="Z23" s="13">
        <v>1493.5165</v>
      </c>
      <c r="AA23" s="13">
        <v>10676.772149999999</v>
      </c>
      <c r="AB23" s="13">
        <v>197908.23621000003</v>
      </c>
    </row>
    <row r="24" spans="1:28" s="589" customFormat="1" ht="12" customHeight="1" x14ac:dyDescent="0.2">
      <c r="A24" s="14" t="s">
        <v>1902</v>
      </c>
      <c r="B24" s="13">
        <v>16.193999999999999</v>
      </c>
      <c r="C24" s="13">
        <v>31338.71545000008</v>
      </c>
      <c r="D24" s="13">
        <v>0.95999999999985453</v>
      </c>
      <c r="E24" s="13">
        <v>0</v>
      </c>
      <c r="F24" s="13">
        <v>13160.848610000001</v>
      </c>
      <c r="G24" s="13">
        <v>0</v>
      </c>
      <c r="H24" s="13">
        <v>0</v>
      </c>
      <c r="I24" s="13">
        <v>0</v>
      </c>
      <c r="J24" s="13">
        <v>0</v>
      </c>
      <c r="K24" s="13">
        <v>181.85499999999999</v>
      </c>
      <c r="L24" s="13">
        <v>938.66099999999994</v>
      </c>
      <c r="M24" s="13">
        <v>293.90660000000003</v>
      </c>
      <c r="N24" s="13">
        <v>45931.140660000085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126.23365999999986</v>
      </c>
      <c r="X24" s="13">
        <v>147.51185999999996</v>
      </c>
      <c r="Y24" s="13">
        <v>0</v>
      </c>
      <c r="Z24" s="13">
        <v>1219.2819999999999</v>
      </c>
      <c r="AA24" s="13">
        <v>1493.0275199999996</v>
      </c>
      <c r="AB24" s="13">
        <v>47424.168180000081</v>
      </c>
    </row>
    <row r="25" spans="1:28" s="589" customFormat="1" ht="12" customHeight="1" x14ac:dyDescent="0.2">
      <c r="A25" s="16" t="s">
        <v>1129</v>
      </c>
      <c r="B25" s="17">
        <v>1.75251</v>
      </c>
      <c r="C25" s="17">
        <v>6033.9578899999997</v>
      </c>
      <c r="D25" s="17">
        <v>4134.1941400000005</v>
      </c>
      <c r="E25" s="17">
        <v>185.63207999999997</v>
      </c>
      <c r="F25" s="17">
        <v>4225.0506799999994</v>
      </c>
      <c r="G25" s="17">
        <v>0</v>
      </c>
      <c r="H25" s="17">
        <v>0</v>
      </c>
      <c r="I25" s="17">
        <v>0</v>
      </c>
      <c r="J25" s="17">
        <v>-138.90095000000002</v>
      </c>
      <c r="K25" s="17">
        <v>0</v>
      </c>
      <c r="L25" s="17">
        <v>1807.35283</v>
      </c>
      <c r="M25" s="17">
        <v>137.82649174873822</v>
      </c>
      <c r="N25" s="17">
        <v>16386.865671748739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0.24717</v>
      </c>
      <c r="V25" s="17">
        <v>0</v>
      </c>
      <c r="W25" s="17">
        <v>908.91618145833297</v>
      </c>
      <c r="X25" s="17">
        <v>174.11285531425011</v>
      </c>
      <c r="Y25" s="17">
        <v>0</v>
      </c>
      <c r="Z25" s="17">
        <v>0</v>
      </c>
      <c r="AA25" s="17">
        <v>1083.276206772583</v>
      </c>
      <c r="AB25" s="17">
        <v>17470.141878521321</v>
      </c>
    </row>
    <row r="26" spans="1:28" s="589" customFormat="1" ht="12" customHeight="1" x14ac:dyDescent="0.2">
      <c r="A26" s="22" t="s">
        <v>999</v>
      </c>
      <c r="B26" s="18">
        <v>0</v>
      </c>
      <c r="C26" s="18">
        <v>44529.200779999999</v>
      </c>
      <c r="D26" s="18">
        <v>17445.513239999997</v>
      </c>
      <c r="E26" s="18">
        <v>510.55937</v>
      </c>
      <c r="F26" s="18">
        <v>20296.578719999998</v>
      </c>
      <c r="G26" s="18">
        <v>0</v>
      </c>
      <c r="H26" s="18">
        <v>0</v>
      </c>
      <c r="I26" s="18">
        <v>0</v>
      </c>
      <c r="J26" s="18">
        <v>570.78510999999992</v>
      </c>
      <c r="K26" s="18">
        <v>0</v>
      </c>
      <c r="L26" s="18">
        <v>10996.328589999999</v>
      </c>
      <c r="M26" s="18">
        <v>586.00432000000012</v>
      </c>
      <c r="N26" s="18">
        <v>94934.970130000016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181.73785000000001</v>
      </c>
      <c r="V26" s="18">
        <v>0</v>
      </c>
      <c r="W26" s="18">
        <v>1829.2585000000004</v>
      </c>
      <c r="X26" s="18">
        <v>226.52932000000007</v>
      </c>
      <c r="Y26" s="18">
        <v>5.66404</v>
      </c>
      <c r="Z26" s="18">
        <v>0</v>
      </c>
      <c r="AA26" s="18">
        <v>2243.1897100000006</v>
      </c>
      <c r="AB26" s="18">
        <v>97178.159840000022</v>
      </c>
    </row>
    <row r="27" spans="1:28" s="650" customFormat="1" ht="12" customHeight="1" x14ac:dyDescent="0.2">
      <c r="A27" s="14" t="s">
        <v>1908</v>
      </c>
      <c r="B27" s="13">
        <v>1.7687200000000001</v>
      </c>
      <c r="C27" s="13">
        <v>54849.746079999997</v>
      </c>
      <c r="D27" s="13">
        <v>86831.767359999998</v>
      </c>
      <c r="E27" s="13">
        <v>432215.23634000006</v>
      </c>
      <c r="F27" s="13">
        <v>160531.67731000003</v>
      </c>
      <c r="G27" s="13">
        <v>-2.4140000000000002E-2</v>
      </c>
      <c r="H27" s="13">
        <v>0</v>
      </c>
      <c r="I27" s="13">
        <v>0</v>
      </c>
      <c r="J27" s="13">
        <v>6067.0889699999989</v>
      </c>
      <c r="K27" s="13">
        <v>154.14726999999999</v>
      </c>
      <c r="L27" s="13">
        <v>56830.672980000003</v>
      </c>
      <c r="M27" s="13">
        <v>2140.9610200000002</v>
      </c>
      <c r="N27" s="13">
        <v>799623.04191000015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99.463189999999997</v>
      </c>
      <c r="V27" s="13">
        <v>125.125</v>
      </c>
      <c r="W27" s="13">
        <v>43664.949799999995</v>
      </c>
      <c r="X27" s="13">
        <v>9419.2296400000014</v>
      </c>
      <c r="Y27" s="13">
        <v>17.739669999999997</v>
      </c>
      <c r="Z27" s="13">
        <v>17522.451100000002</v>
      </c>
      <c r="AA27" s="13">
        <v>70848.958400000003</v>
      </c>
      <c r="AB27" s="13">
        <v>870472.00031000015</v>
      </c>
    </row>
    <row r="28" spans="1:28" s="650" customFormat="1" ht="12" customHeight="1" x14ac:dyDescent="0.2">
      <c r="A28" s="14" t="s">
        <v>1758</v>
      </c>
      <c r="B28" s="13">
        <v>3.2549999999999999</v>
      </c>
      <c r="C28" s="13">
        <v>5472.1379999999999</v>
      </c>
      <c r="D28" s="13">
        <v>0</v>
      </c>
      <c r="E28" s="13">
        <v>0</v>
      </c>
      <c r="F28" s="13">
        <v>4614.326</v>
      </c>
      <c r="G28" s="13">
        <v>0</v>
      </c>
      <c r="H28" s="13">
        <v>0</v>
      </c>
      <c r="I28" s="13">
        <v>0</v>
      </c>
      <c r="J28" s="13">
        <v>0</v>
      </c>
      <c r="K28" s="13">
        <v>873.78899999999999</v>
      </c>
      <c r="L28" s="13">
        <v>307.66800000000001</v>
      </c>
      <c r="M28" s="13">
        <v>66.372</v>
      </c>
      <c r="N28" s="13">
        <v>11337.548000000001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152.52699999999999</v>
      </c>
      <c r="W28" s="13">
        <v>9.8629999999999995</v>
      </c>
      <c r="X28" s="13">
        <v>0</v>
      </c>
      <c r="Y28" s="13">
        <v>0.79300000000000004</v>
      </c>
      <c r="Z28" s="13">
        <v>295.40600000000001</v>
      </c>
      <c r="AA28" s="13">
        <v>458.589</v>
      </c>
      <c r="AB28" s="13">
        <v>11796.137000000001</v>
      </c>
    </row>
    <row r="29" spans="1:28" s="589" customFormat="1" ht="12" customHeight="1" x14ac:dyDescent="0.2">
      <c r="A29" s="16" t="s">
        <v>1076</v>
      </c>
      <c r="B29" s="17">
        <v>6.7148000000000003</v>
      </c>
      <c r="C29" s="17">
        <v>278869.89555000002</v>
      </c>
      <c r="D29" s="17">
        <v>26369.983410000001</v>
      </c>
      <c r="E29" s="17">
        <v>127703.65837</v>
      </c>
      <c r="F29" s="17">
        <v>202902.12141999998</v>
      </c>
      <c r="G29" s="17">
        <v>0</v>
      </c>
      <c r="H29" s="17">
        <v>0</v>
      </c>
      <c r="I29" s="17">
        <v>0</v>
      </c>
      <c r="J29" s="17">
        <v>0</v>
      </c>
      <c r="K29" s="17">
        <v>254.893</v>
      </c>
      <c r="L29" s="17">
        <v>47095.177069999998</v>
      </c>
      <c r="M29" s="17">
        <v>683.4564499999999</v>
      </c>
      <c r="N29" s="17">
        <v>683885.90007000009</v>
      </c>
      <c r="O29" s="17">
        <v>11686.398999999999</v>
      </c>
      <c r="P29" s="17">
        <v>0</v>
      </c>
      <c r="Q29" s="17">
        <v>0</v>
      </c>
      <c r="R29" s="17">
        <v>0</v>
      </c>
      <c r="S29" s="17">
        <v>2E-3</v>
      </c>
      <c r="T29" s="17">
        <v>0</v>
      </c>
      <c r="U29" s="17">
        <v>39.265819999999998</v>
      </c>
      <c r="V29" s="17">
        <v>1136.75873</v>
      </c>
      <c r="W29" s="17">
        <v>53829.296000000002</v>
      </c>
      <c r="X29" s="17">
        <v>14813.269</v>
      </c>
      <c r="Y29" s="17">
        <v>3604.5632799999998</v>
      </c>
      <c r="Z29" s="17">
        <v>5865.8138499999995</v>
      </c>
      <c r="AA29" s="17">
        <v>90975.36768000001</v>
      </c>
      <c r="AB29" s="17">
        <v>774861.26775000012</v>
      </c>
    </row>
    <row r="30" spans="1:28" s="589" customFormat="1" ht="12" customHeight="1" x14ac:dyDescent="0.2">
      <c r="A30" s="22" t="s">
        <v>1102</v>
      </c>
      <c r="B30" s="18">
        <v>0.54671000000000003</v>
      </c>
      <c r="C30" s="18">
        <v>2390.0391600000003</v>
      </c>
      <c r="D30" s="18">
        <v>22422.429</v>
      </c>
      <c r="E30" s="18">
        <v>23152.101380000004</v>
      </c>
      <c r="F30" s="18">
        <v>7246.1061000000009</v>
      </c>
      <c r="G30" s="18">
        <v>0</v>
      </c>
      <c r="H30" s="18">
        <v>0</v>
      </c>
      <c r="I30" s="18">
        <v>0</v>
      </c>
      <c r="J30" s="18">
        <v>2143.9763500000004</v>
      </c>
      <c r="K30" s="18">
        <v>0</v>
      </c>
      <c r="L30" s="18">
        <v>11537.83142</v>
      </c>
      <c r="M30" s="18">
        <v>276.83239999999995</v>
      </c>
      <c r="N30" s="18">
        <v>69169.86252000001</v>
      </c>
      <c r="O30" s="18">
        <v>1247.9559100000001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1.67435</v>
      </c>
      <c r="V30" s="18">
        <v>46.152430000000003</v>
      </c>
      <c r="W30" s="18">
        <v>4312.3377099999998</v>
      </c>
      <c r="X30" s="18">
        <v>0</v>
      </c>
      <c r="Y30" s="18">
        <v>0</v>
      </c>
      <c r="Z30" s="18">
        <v>539.75078000000008</v>
      </c>
      <c r="AA30" s="18">
        <v>6147.8711800000001</v>
      </c>
      <c r="AB30" s="18">
        <v>75317.733700000012</v>
      </c>
    </row>
    <row r="31" spans="1:28" s="589" customFormat="1" ht="12" customHeight="1" x14ac:dyDescent="0.2">
      <c r="A31" s="14" t="s">
        <v>1997</v>
      </c>
      <c r="B31" s="13">
        <v>22.369170000000043</v>
      </c>
      <c r="C31" s="13">
        <v>25290.906309999933</v>
      </c>
      <c r="D31" s="13">
        <v>7049.9996300000057</v>
      </c>
      <c r="E31" s="13">
        <v>25498.906650000001</v>
      </c>
      <c r="F31" s="13">
        <v>44957.366639999957</v>
      </c>
      <c r="G31" s="13">
        <v>0</v>
      </c>
      <c r="H31" s="13">
        <v>0</v>
      </c>
      <c r="I31" s="13">
        <v>0</v>
      </c>
      <c r="J31" s="13">
        <v>1850.1693300000006</v>
      </c>
      <c r="K31" s="13">
        <v>0</v>
      </c>
      <c r="L31" s="13">
        <v>9096.9458799999993</v>
      </c>
      <c r="M31" s="13">
        <v>574.55033999999989</v>
      </c>
      <c r="N31" s="13">
        <v>114341.2139499999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50</v>
      </c>
      <c r="V31" s="13">
        <v>153.40434999999999</v>
      </c>
      <c r="W31" s="13">
        <v>2358.7857100000006</v>
      </c>
      <c r="X31" s="13">
        <v>207.47198999999998</v>
      </c>
      <c r="Y31" s="13">
        <v>5.3</v>
      </c>
      <c r="Z31" s="13">
        <v>0</v>
      </c>
      <c r="AA31" s="13">
        <v>2774.9620500000005</v>
      </c>
      <c r="AB31" s="13">
        <v>117116.1759999999</v>
      </c>
    </row>
    <row r="32" spans="1:28" s="589" customFormat="1" ht="12" customHeight="1" x14ac:dyDescent="0.2">
      <c r="A32" s="14" t="s">
        <v>1881</v>
      </c>
      <c r="B32" s="13">
        <v>0.5</v>
      </c>
      <c r="C32" s="13">
        <v>260516.98773999998</v>
      </c>
      <c r="D32" s="13">
        <v>96069.905840000007</v>
      </c>
      <c r="E32" s="13">
        <v>102526.10883</v>
      </c>
      <c r="F32" s="13">
        <v>166489.33979000029</v>
      </c>
      <c r="G32" s="13">
        <v>135.42824999999996</v>
      </c>
      <c r="H32" s="13">
        <v>0</v>
      </c>
      <c r="I32" s="13">
        <v>0</v>
      </c>
      <c r="J32" s="13">
        <v>3514.287230000004</v>
      </c>
      <c r="K32" s="13">
        <v>109.86869</v>
      </c>
      <c r="L32" s="13">
        <v>55129.781439999999</v>
      </c>
      <c r="M32" s="13">
        <v>33399.222919999942</v>
      </c>
      <c r="N32" s="13">
        <v>717891.43073000037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148.19747000000001</v>
      </c>
      <c r="V32" s="13">
        <v>150393.25224</v>
      </c>
      <c r="W32" s="13">
        <v>74712.315519999989</v>
      </c>
      <c r="X32" s="13">
        <v>269249.16422999999</v>
      </c>
      <c r="Y32" s="13">
        <v>0</v>
      </c>
      <c r="Z32" s="13">
        <v>4357.8157799999999</v>
      </c>
      <c r="AA32" s="13">
        <v>498860.74524000002</v>
      </c>
      <c r="AB32" s="13">
        <v>1216752.1759700004</v>
      </c>
    </row>
    <row r="33" spans="1:28" s="589" customFormat="1" ht="12" customHeight="1" x14ac:dyDescent="0.2">
      <c r="A33" s="16" t="s">
        <v>1028</v>
      </c>
      <c r="B33" s="17">
        <v>0</v>
      </c>
      <c r="C33" s="17">
        <v>177458.44444999998</v>
      </c>
      <c r="D33" s="17">
        <v>16264.324020000002</v>
      </c>
      <c r="E33" s="17">
        <v>9539.9170300000005</v>
      </c>
      <c r="F33" s="17">
        <v>299231.02201999997</v>
      </c>
      <c r="G33" s="17">
        <v>0</v>
      </c>
      <c r="H33" s="17">
        <v>0</v>
      </c>
      <c r="I33" s="17">
        <v>0</v>
      </c>
      <c r="J33" s="17">
        <v>8725.1998700000204</v>
      </c>
      <c r="K33" s="17">
        <v>54.670019999999994</v>
      </c>
      <c r="L33" s="17">
        <v>48526.598300000005</v>
      </c>
      <c r="M33" s="17">
        <v>3036.9381899999994</v>
      </c>
      <c r="N33" s="17">
        <v>562837.1139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104.54296000000001</v>
      </c>
      <c r="V33" s="17">
        <v>124479.59512</v>
      </c>
      <c r="W33" s="17">
        <v>146055.69137000002</v>
      </c>
      <c r="X33" s="17">
        <v>17168.559260000002</v>
      </c>
      <c r="Y33" s="17">
        <v>0</v>
      </c>
      <c r="Z33" s="17">
        <v>14129.883539999999</v>
      </c>
      <c r="AA33" s="17">
        <v>301938.27225000004</v>
      </c>
      <c r="AB33" s="17">
        <v>864775.38615000003</v>
      </c>
    </row>
    <row r="34" spans="1:28" s="589" customFormat="1" ht="12" customHeight="1" x14ac:dyDescent="0.2">
      <c r="A34" s="22" t="s">
        <v>1753</v>
      </c>
      <c r="B34" s="18">
        <v>0</v>
      </c>
      <c r="C34" s="18">
        <v>108770.92324</v>
      </c>
      <c r="D34" s="18">
        <v>-13.233000000000001</v>
      </c>
      <c r="E34" s="18">
        <v>36290.752390000001</v>
      </c>
      <c r="F34" s="18">
        <v>37081.253900000003</v>
      </c>
      <c r="G34" s="18">
        <v>-0.11434999999999999</v>
      </c>
      <c r="H34" s="18">
        <v>0</v>
      </c>
      <c r="I34" s="18">
        <v>0</v>
      </c>
      <c r="J34" s="18">
        <v>3228.553799999997</v>
      </c>
      <c r="K34" s="18">
        <v>27.30312</v>
      </c>
      <c r="L34" s="18">
        <v>18959.216099999998</v>
      </c>
      <c r="M34" s="18">
        <v>284.75266000000016</v>
      </c>
      <c r="N34" s="18">
        <v>204629.40786000001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53.726739999999999</v>
      </c>
      <c r="V34" s="18">
        <v>2539.90355</v>
      </c>
      <c r="W34" s="18">
        <v>2193.4114500000005</v>
      </c>
      <c r="X34" s="18">
        <v>1309.3942900000002</v>
      </c>
      <c r="Y34" s="18">
        <v>0</v>
      </c>
      <c r="Z34" s="18">
        <v>2221.63132</v>
      </c>
      <c r="AA34" s="18">
        <v>8318.0673500000012</v>
      </c>
      <c r="AB34" s="18">
        <v>212947.47521</v>
      </c>
    </row>
    <row r="35" spans="1:28" s="589" customFormat="1" ht="12" customHeight="1" x14ac:dyDescent="0.2">
      <c r="A35" s="14" t="s">
        <v>1077</v>
      </c>
      <c r="B35" s="13">
        <v>76.743479999999991</v>
      </c>
      <c r="C35" s="13">
        <v>188194.68060000002</v>
      </c>
      <c r="D35" s="13">
        <v>38504.048419999999</v>
      </c>
      <c r="E35" s="13">
        <v>4000.9951700000001</v>
      </c>
      <c r="F35" s="13">
        <v>66097.203630000004</v>
      </c>
      <c r="G35" s="13">
        <v>173.18045999999998</v>
      </c>
      <c r="H35" s="13">
        <v>0</v>
      </c>
      <c r="I35" s="13">
        <v>0</v>
      </c>
      <c r="J35" s="13">
        <v>1737.1688000000008</v>
      </c>
      <c r="K35" s="13">
        <v>0</v>
      </c>
      <c r="L35" s="13">
        <v>32123.649140000001</v>
      </c>
      <c r="M35" s="13">
        <v>2281.3795599999999</v>
      </c>
      <c r="N35" s="13">
        <v>333189.04926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107.08044</v>
      </c>
      <c r="V35" s="13">
        <v>125.125</v>
      </c>
      <c r="W35" s="13">
        <v>4363.7545200000004</v>
      </c>
      <c r="X35" s="13">
        <v>285.93047000000007</v>
      </c>
      <c r="Y35" s="13">
        <v>0</v>
      </c>
      <c r="Z35" s="13">
        <v>2575</v>
      </c>
      <c r="AA35" s="13">
        <v>7456.8904300000004</v>
      </c>
      <c r="AB35" s="13">
        <v>340645.93969000003</v>
      </c>
    </row>
    <row r="36" spans="1:28" s="589" customFormat="1" ht="12" customHeight="1" x14ac:dyDescent="0.2">
      <c r="A36" s="14" t="s">
        <v>1032</v>
      </c>
      <c r="B36" s="13">
        <v>18.192169999999997</v>
      </c>
      <c r="C36" s="13">
        <v>42986.458450000006</v>
      </c>
      <c r="D36" s="13">
        <v>1.6433199999999999</v>
      </c>
      <c r="E36" s="13">
        <v>6876.5494500000004</v>
      </c>
      <c r="F36" s="13">
        <v>7043.0894500000013</v>
      </c>
      <c r="G36" s="13">
        <v>0</v>
      </c>
      <c r="H36" s="13">
        <v>0</v>
      </c>
      <c r="I36" s="13">
        <v>0</v>
      </c>
      <c r="J36" s="13">
        <v>1317.88084</v>
      </c>
      <c r="K36" s="13">
        <v>0</v>
      </c>
      <c r="L36" s="13">
        <v>4422.9222800000007</v>
      </c>
      <c r="M36" s="13">
        <v>1086.80405</v>
      </c>
      <c r="N36" s="13">
        <v>63753.540010000004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211.89080999999999</v>
      </c>
      <c r="W36" s="13">
        <v>3685.2673600000007</v>
      </c>
      <c r="X36" s="13">
        <v>0</v>
      </c>
      <c r="Y36" s="13">
        <v>0</v>
      </c>
      <c r="Z36" s="13">
        <v>0</v>
      </c>
      <c r="AA36" s="13">
        <v>3897.1581700000006</v>
      </c>
      <c r="AB36" s="13">
        <v>67650.698180000007</v>
      </c>
    </row>
    <row r="37" spans="1:28" s="650" customFormat="1" ht="12" customHeight="1" x14ac:dyDescent="0.2">
      <c r="A37" s="16" t="s">
        <v>1031</v>
      </c>
      <c r="B37" s="17">
        <v>0</v>
      </c>
      <c r="C37" s="17">
        <v>131987.8775</v>
      </c>
      <c r="D37" s="17">
        <v>22959.943039999998</v>
      </c>
      <c r="E37" s="17">
        <v>7351.4753300000002</v>
      </c>
      <c r="F37" s="17">
        <v>20742.7019</v>
      </c>
      <c r="G37" s="17">
        <v>0</v>
      </c>
      <c r="H37" s="17">
        <v>0</v>
      </c>
      <c r="I37" s="17">
        <v>0</v>
      </c>
      <c r="J37" s="17">
        <v>409.17529000000098</v>
      </c>
      <c r="K37" s="17">
        <v>7.7350699999999994</v>
      </c>
      <c r="L37" s="17">
        <v>15276.685010000001</v>
      </c>
      <c r="M37" s="17">
        <v>316.49400000000003</v>
      </c>
      <c r="N37" s="17">
        <v>199052.08713999996</v>
      </c>
      <c r="O37" s="17">
        <v>12.100010000000001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54.430690000000006</v>
      </c>
      <c r="V37" s="17">
        <v>0</v>
      </c>
      <c r="W37" s="17">
        <v>1467.5558600000008</v>
      </c>
      <c r="X37" s="17">
        <v>88.147409999999979</v>
      </c>
      <c r="Y37" s="17">
        <v>2259.8562099999999</v>
      </c>
      <c r="Z37" s="17">
        <v>2557.1842299999998</v>
      </c>
      <c r="AA37" s="17">
        <v>6439.2744100000009</v>
      </c>
      <c r="AB37" s="17">
        <v>205491.36154999997</v>
      </c>
    </row>
    <row r="38" spans="1:28" s="650" customFormat="1" ht="12" customHeight="1" x14ac:dyDescent="0.2">
      <c r="A38" s="22" t="s">
        <v>1101</v>
      </c>
      <c r="B38" s="18">
        <v>0</v>
      </c>
      <c r="C38" s="18">
        <v>2789.6442900000002</v>
      </c>
      <c r="D38" s="18">
        <v>9185.991109999999</v>
      </c>
      <c r="E38" s="18">
        <v>83119.416319999989</v>
      </c>
      <c r="F38" s="18">
        <v>31200.600270000003</v>
      </c>
      <c r="G38" s="18">
        <v>424.22904999999997</v>
      </c>
      <c r="H38" s="18">
        <v>0</v>
      </c>
      <c r="I38" s="18">
        <v>0</v>
      </c>
      <c r="J38" s="18">
        <v>1122.6509599999999</v>
      </c>
      <c r="K38" s="18">
        <v>0</v>
      </c>
      <c r="L38" s="18">
        <v>8498.7547799999993</v>
      </c>
      <c r="M38" s="18">
        <v>604.75949000000003</v>
      </c>
      <c r="N38" s="18">
        <v>136946.04626999996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6.1894799999999996</v>
      </c>
      <c r="V38" s="18">
        <v>2660.0925399999992</v>
      </c>
      <c r="W38" s="18">
        <v>8272.0920999999998</v>
      </c>
      <c r="X38" s="18">
        <v>3769.0922300000007</v>
      </c>
      <c r="Y38" s="18">
        <v>0</v>
      </c>
      <c r="Z38" s="18">
        <v>13335.20464</v>
      </c>
      <c r="AA38" s="18">
        <v>28042.670989999999</v>
      </c>
      <c r="AB38" s="18">
        <v>164988.71725999995</v>
      </c>
    </row>
    <row r="39" spans="1:28" s="589" customFormat="1" ht="12" customHeight="1" x14ac:dyDescent="0.2">
      <c r="A39" s="14" t="s">
        <v>1934</v>
      </c>
      <c r="B39" s="13">
        <v>9.3119200000000006</v>
      </c>
      <c r="C39" s="13">
        <v>342452.36712999997</v>
      </c>
      <c r="D39" s="13">
        <v>27638.67236</v>
      </c>
      <c r="E39" s="13">
        <v>146886.66974000001</v>
      </c>
      <c r="F39" s="13">
        <v>321508.82304000005</v>
      </c>
      <c r="G39" s="13">
        <v>84.874649999999988</v>
      </c>
      <c r="H39" s="13">
        <v>0</v>
      </c>
      <c r="I39" s="13">
        <v>0</v>
      </c>
      <c r="J39" s="13">
        <v>3.7649999998509882E-2</v>
      </c>
      <c r="K39" s="13">
        <v>1.1503399999999999</v>
      </c>
      <c r="L39" s="13">
        <v>41887.29709</v>
      </c>
      <c r="M39" s="13">
        <v>19338.48057</v>
      </c>
      <c r="N39" s="13">
        <v>899807.68449000013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77.344329999999999</v>
      </c>
      <c r="V39" s="13">
        <v>40853.665759999996</v>
      </c>
      <c r="W39" s="13">
        <v>42357.105489999994</v>
      </c>
      <c r="X39" s="13">
        <v>7766.7254999999996</v>
      </c>
      <c r="Y39" s="13">
        <v>6.1058199999999996</v>
      </c>
      <c r="Z39" s="13">
        <v>0</v>
      </c>
      <c r="AA39" s="13">
        <v>91060.946899999981</v>
      </c>
      <c r="AB39" s="13">
        <v>990868.63139000011</v>
      </c>
    </row>
    <row r="40" spans="1:28" s="589" customFormat="1" ht="12" customHeight="1" x14ac:dyDescent="0.2">
      <c r="A40" s="14" t="s">
        <v>1877</v>
      </c>
      <c r="B40" s="13">
        <v>5.0999999999999997E-2</v>
      </c>
      <c r="C40" s="13">
        <v>38626.167999999998</v>
      </c>
      <c r="D40" s="13">
        <v>7442.5010000000002</v>
      </c>
      <c r="E40" s="13">
        <v>0</v>
      </c>
      <c r="F40" s="13">
        <v>23654.595000000001</v>
      </c>
      <c r="G40" s="13">
        <v>0</v>
      </c>
      <c r="H40" s="13">
        <v>0</v>
      </c>
      <c r="I40" s="13">
        <v>0</v>
      </c>
      <c r="J40" s="13">
        <v>636.45100000000002</v>
      </c>
      <c r="K40" s="13">
        <v>0</v>
      </c>
      <c r="L40" s="13">
        <v>8428.9879999999994</v>
      </c>
      <c r="M40" s="13">
        <v>-660.88980000000004</v>
      </c>
      <c r="N40" s="13">
        <v>78127.864199999996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987.52355</v>
      </c>
      <c r="X40" s="13">
        <v>1111.2850000000001</v>
      </c>
      <c r="Y40" s="13">
        <v>0.63700000000000001</v>
      </c>
      <c r="Z40" s="13">
        <v>0</v>
      </c>
      <c r="AA40" s="13">
        <v>2099.4455500000004</v>
      </c>
      <c r="AB40" s="13">
        <v>80227.30975</v>
      </c>
    </row>
    <row r="41" spans="1:28" s="589" customFormat="1" ht="12" customHeight="1" x14ac:dyDescent="0.2">
      <c r="A41" s="14" t="s">
        <v>1100</v>
      </c>
      <c r="B41" s="13">
        <v>31.336179999999999</v>
      </c>
      <c r="C41" s="13">
        <v>145090.56771999999</v>
      </c>
      <c r="D41" s="13">
        <v>2.5297800000000001</v>
      </c>
      <c r="E41" s="13">
        <v>1968.3307299999999</v>
      </c>
      <c r="F41" s="13">
        <v>99617.47174000011</v>
      </c>
      <c r="G41" s="13">
        <v>9.2126900000000003</v>
      </c>
      <c r="H41" s="13">
        <v>0</v>
      </c>
      <c r="I41" s="13">
        <v>0</v>
      </c>
      <c r="J41" s="13">
        <v>0</v>
      </c>
      <c r="K41" s="13">
        <v>80.724999999999994</v>
      </c>
      <c r="L41" s="13">
        <v>21035.300640000001</v>
      </c>
      <c r="M41" s="13">
        <v>2471.2627800000005</v>
      </c>
      <c r="N41" s="13">
        <v>270306.73726000008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125.12500999999999</v>
      </c>
      <c r="W41" s="13">
        <v>34231.106189999999</v>
      </c>
      <c r="X41" s="13">
        <v>1158.1306100000004</v>
      </c>
      <c r="Y41" s="13">
        <v>108.62519999999999</v>
      </c>
      <c r="Z41" s="13">
        <v>0</v>
      </c>
      <c r="AA41" s="13">
        <v>35622.987010000004</v>
      </c>
      <c r="AB41" s="13">
        <v>305929.72427000006</v>
      </c>
    </row>
    <row r="42" spans="1:28" s="589" customFormat="1" ht="12" customHeight="1" x14ac:dyDescent="0.2">
      <c r="A42" s="22" t="s">
        <v>1073</v>
      </c>
      <c r="B42" s="18">
        <v>1.77206</v>
      </c>
      <c r="C42" s="18">
        <v>10754.62594</v>
      </c>
      <c r="D42" s="18">
        <v>3441.5254399999999</v>
      </c>
      <c r="E42" s="18">
        <v>15.636899999999999</v>
      </c>
      <c r="F42" s="18">
        <v>6169.7539100000004</v>
      </c>
      <c r="G42" s="18">
        <v>0</v>
      </c>
      <c r="H42" s="18">
        <v>0</v>
      </c>
      <c r="I42" s="18">
        <v>0</v>
      </c>
      <c r="J42" s="18">
        <v>1340.95183</v>
      </c>
      <c r="K42" s="18">
        <v>0</v>
      </c>
      <c r="L42" s="18">
        <v>21106.403429999998</v>
      </c>
      <c r="M42" s="18">
        <v>556.03213000000005</v>
      </c>
      <c r="N42" s="18">
        <v>43386.701639999999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3.1532499999999999</v>
      </c>
      <c r="V42" s="18">
        <v>142.57829999999998</v>
      </c>
      <c r="W42" s="18">
        <v>2661.8770800000011</v>
      </c>
      <c r="X42" s="18">
        <v>286.69532999999984</v>
      </c>
      <c r="Y42" s="18">
        <v>0</v>
      </c>
      <c r="Z42" s="18">
        <v>0</v>
      </c>
      <c r="AA42" s="18">
        <v>3094.3039600000011</v>
      </c>
      <c r="AB42" s="18">
        <v>46481.005600000004</v>
      </c>
    </row>
    <row r="43" spans="1:28" s="589" customFormat="1" ht="12" customHeight="1" x14ac:dyDescent="0.2">
      <c r="A43" s="14" t="s">
        <v>1488</v>
      </c>
      <c r="B43" s="13">
        <v>0</v>
      </c>
      <c r="C43" s="13">
        <v>251221.99387000001</v>
      </c>
      <c r="D43" s="13">
        <v>44032.22956</v>
      </c>
      <c r="E43" s="13">
        <v>9542.12637</v>
      </c>
      <c r="F43" s="13">
        <v>87285.964709856984</v>
      </c>
      <c r="G43" s="13">
        <v>0</v>
      </c>
      <c r="H43" s="13">
        <v>0</v>
      </c>
      <c r="I43" s="13">
        <v>0</v>
      </c>
      <c r="J43" s="13">
        <v>1644.2372900000009</v>
      </c>
      <c r="K43" s="13">
        <v>8.8914299999999997</v>
      </c>
      <c r="L43" s="13">
        <v>33086.622949999997</v>
      </c>
      <c r="M43" s="13">
        <v>865.34549000000004</v>
      </c>
      <c r="N43" s="13">
        <v>427687.41166985699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130.56522000000001</v>
      </c>
      <c r="W43" s="13">
        <v>5488.237970000002</v>
      </c>
      <c r="X43" s="13">
        <v>2254.6441200000004</v>
      </c>
      <c r="Y43" s="13">
        <v>1536.2645299999999</v>
      </c>
      <c r="Z43" s="13">
        <v>7523.0502999999999</v>
      </c>
      <c r="AA43" s="13">
        <v>16932.762140000003</v>
      </c>
      <c r="AB43" s="13">
        <v>444620.17380985699</v>
      </c>
    </row>
    <row r="44" spans="1:28" s="589" customFormat="1" ht="12" customHeight="1" x14ac:dyDescent="0.2">
      <c r="A44" s="14" t="s">
        <v>5</v>
      </c>
      <c r="B44" s="13">
        <v>3.2096900000000002</v>
      </c>
      <c r="C44" s="13">
        <v>75.996440000000007</v>
      </c>
      <c r="D44" s="13">
        <v>1148.8748999999998</v>
      </c>
      <c r="E44" s="13">
        <v>0</v>
      </c>
      <c r="F44" s="13">
        <v>814.23736999999994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523.39813000000004</v>
      </c>
      <c r="M44" s="13">
        <v>0.99123000000000006</v>
      </c>
      <c r="N44" s="13">
        <v>2566.7077599999998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17.371080000000003</v>
      </c>
      <c r="V44" s="13">
        <v>177.91455999999999</v>
      </c>
      <c r="W44" s="13">
        <v>84.659099999999995</v>
      </c>
      <c r="X44" s="13">
        <v>0</v>
      </c>
      <c r="Y44" s="13">
        <v>0.11</v>
      </c>
      <c r="Z44" s="13">
        <v>0</v>
      </c>
      <c r="AA44" s="13">
        <v>280.05474000000004</v>
      </c>
      <c r="AB44" s="13">
        <v>2846.7624999999998</v>
      </c>
    </row>
    <row r="45" spans="1:28" s="589" customFormat="1" ht="12" customHeight="1" x14ac:dyDescent="0.2">
      <c r="A45" s="16" t="s">
        <v>1886</v>
      </c>
      <c r="B45" s="17">
        <v>0</v>
      </c>
      <c r="C45" s="17">
        <v>7639.9194000000007</v>
      </c>
      <c r="D45" s="17">
        <v>3738.2511</v>
      </c>
      <c r="E45" s="17">
        <v>5754.1629599999997</v>
      </c>
      <c r="F45" s="17">
        <v>7646.8328700000002</v>
      </c>
      <c r="G45" s="17">
        <v>0</v>
      </c>
      <c r="H45" s="17">
        <v>0</v>
      </c>
      <c r="I45" s="17">
        <v>0</v>
      </c>
      <c r="J45" s="17">
        <v>121.41867000000005</v>
      </c>
      <c r="K45" s="17">
        <v>10.586229999999999</v>
      </c>
      <c r="L45" s="17">
        <v>3488.1201299999998</v>
      </c>
      <c r="M45" s="17">
        <v>283.80723999999998</v>
      </c>
      <c r="N45" s="17">
        <v>28683.098599999998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1096.6181800000002</v>
      </c>
      <c r="X45" s="17">
        <v>184.25006000000005</v>
      </c>
      <c r="Y45" s="17">
        <v>0</v>
      </c>
      <c r="Z45" s="17">
        <v>810.17241999999999</v>
      </c>
      <c r="AA45" s="17">
        <v>2091.0406600000001</v>
      </c>
      <c r="AB45" s="17">
        <v>30774.139259999996</v>
      </c>
    </row>
    <row r="46" spans="1:28" s="589" customFormat="1" ht="12" customHeight="1" x14ac:dyDescent="0.2">
      <c r="A46" s="14" t="s">
        <v>1029</v>
      </c>
      <c r="B46" s="13">
        <v>0</v>
      </c>
      <c r="C46" s="13">
        <v>145322.34177999999</v>
      </c>
      <c r="D46" s="13">
        <v>67283.710630000001</v>
      </c>
      <c r="E46" s="13">
        <v>301148.18449000001</v>
      </c>
      <c r="F46" s="13">
        <v>269824.70821000001</v>
      </c>
      <c r="G46" s="13">
        <v>0</v>
      </c>
      <c r="H46" s="13">
        <v>0</v>
      </c>
      <c r="I46" s="13">
        <v>0</v>
      </c>
      <c r="J46" s="13">
        <v>993.7658399999998</v>
      </c>
      <c r="K46" s="13">
        <v>463.06301999999999</v>
      </c>
      <c r="L46" s="13">
        <v>66572.342810000002</v>
      </c>
      <c r="M46" s="13">
        <v>1359.3993199999966</v>
      </c>
      <c r="N46" s="13">
        <v>852967.51610000001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148249.98152999999</v>
      </c>
      <c r="W46" s="13">
        <v>9096.8031599999995</v>
      </c>
      <c r="X46" s="13">
        <v>12657.97913</v>
      </c>
      <c r="Y46" s="13">
        <v>44.181559999999998</v>
      </c>
      <c r="Z46" s="13">
        <v>7966.7984000000006</v>
      </c>
      <c r="AA46" s="13">
        <v>178015.74377999999</v>
      </c>
      <c r="AB46" s="13">
        <v>1030983.25988</v>
      </c>
    </row>
    <row r="47" spans="1:28" s="589" customFormat="1" ht="12" customHeight="1" x14ac:dyDescent="0.2">
      <c r="A47" s="14" t="s">
        <v>1878</v>
      </c>
      <c r="B47" s="13">
        <v>2.0926900000000002</v>
      </c>
      <c r="C47" s="13">
        <v>146226.26554000002</v>
      </c>
      <c r="D47" s="13">
        <v>2863.1359199999997</v>
      </c>
      <c r="E47" s="13">
        <v>0</v>
      </c>
      <c r="F47" s="13">
        <v>29985.60312</v>
      </c>
      <c r="G47" s="13">
        <v>0</v>
      </c>
      <c r="H47" s="13">
        <v>0</v>
      </c>
      <c r="I47" s="13">
        <v>0</v>
      </c>
      <c r="J47" s="13">
        <v>0.48</v>
      </c>
      <c r="K47" s="13">
        <v>47.522300000000001</v>
      </c>
      <c r="L47" s="13">
        <v>11206.9655</v>
      </c>
      <c r="M47" s="13">
        <v>3288.1129700000001</v>
      </c>
      <c r="N47" s="13">
        <v>193620.17804000003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154.76967999999999</v>
      </c>
      <c r="W47" s="13">
        <v>441.42234000000008</v>
      </c>
      <c r="X47" s="13">
        <v>399.36715999999996</v>
      </c>
      <c r="Y47" s="13">
        <v>0</v>
      </c>
      <c r="Z47" s="13">
        <v>2220.1015000000002</v>
      </c>
      <c r="AA47" s="13">
        <v>3215.66068</v>
      </c>
      <c r="AB47" s="13">
        <v>196835.83872000003</v>
      </c>
    </row>
    <row r="48" spans="1:28" s="589" customFormat="1" ht="12" customHeight="1" x14ac:dyDescent="0.2">
      <c r="A48" s="16" t="s">
        <v>1022</v>
      </c>
      <c r="B48" s="17">
        <v>0.87620000000000009</v>
      </c>
      <c r="C48" s="17">
        <v>103237.20540000001</v>
      </c>
      <c r="D48" s="17">
        <v>8028.17472</v>
      </c>
      <c r="E48" s="17">
        <v>54040.796499999997</v>
      </c>
      <c r="F48" s="17">
        <v>120554.37903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34753.595529999999</v>
      </c>
      <c r="M48" s="17">
        <v>4086.51847</v>
      </c>
      <c r="N48" s="17">
        <v>324701.54584999999</v>
      </c>
      <c r="O48" s="17">
        <v>0</v>
      </c>
      <c r="P48" s="17">
        <v>0</v>
      </c>
      <c r="Q48" s="17">
        <v>0</v>
      </c>
      <c r="R48" s="17">
        <v>0</v>
      </c>
      <c r="S48" s="17">
        <v>223.0608900000006</v>
      </c>
      <c r="T48" s="17">
        <v>0</v>
      </c>
      <c r="U48" s="17">
        <v>53.735370000000003</v>
      </c>
      <c r="V48" s="17">
        <v>130.56522000000001</v>
      </c>
      <c r="W48" s="17">
        <v>1389.6985599999996</v>
      </c>
      <c r="X48" s="17">
        <v>38402.014689999996</v>
      </c>
      <c r="Y48" s="17">
        <v>0</v>
      </c>
      <c r="Z48" s="17">
        <v>16887.857820000001</v>
      </c>
      <c r="AA48" s="17">
        <v>57086.932549999998</v>
      </c>
      <c r="AB48" s="17">
        <v>381788.47840000002</v>
      </c>
    </row>
    <row r="49" spans="1:28" s="947" customFormat="1" ht="12" customHeight="1" x14ac:dyDescent="0.2">
      <c r="A49" s="1657" t="s">
        <v>3832</v>
      </c>
      <c r="B49" s="1486">
        <v>261.15792000000005</v>
      </c>
      <c r="C49" s="1486">
        <v>4794253.5951700006</v>
      </c>
      <c r="D49" s="1486">
        <v>814186.50017000013</v>
      </c>
      <c r="E49" s="1486">
        <v>3283453.5601199986</v>
      </c>
      <c r="F49" s="1486">
        <v>4090241.5898712007</v>
      </c>
      <c r="G49" s="1486">
        <v>10769.54002</v>
      </c>
      <c r="H49" s="1486">
        <v>0</v>
      </c>
      <c r="I49" s="1486">
        <v>0</v>
      </c>
      <c r="J49" s="1486">
        <v>53415.623710000058</v>
      </c>
      <c r="K49" s="1486">
        <v>4096.9171900000001</v>
      </c>
      <c r="L49" s="1486">
        <v>1170444.5167</v>
      </c>
      <c r="M49" s="1486">
        <v>132987.27879174869</v>
      </c>
      <c r="N49" s="1486">
        <v>14354110.279662952</v>
      </c>
      <c r="O49" s="1486">
        <v>11571.558835393198</v>
      </c>
      <c r="P49" s="1486">
        <v>0</v>
      </c>
      <c r="Q49" s="1486">
        <v>0</v>
      </c>
      <c r="R49" s="1486">
        <v>0</v>
      </c>
      <c r="S49" s="1486">
        <v>223.06289000000061</v>
      </c>
      <c r="T49" s="1486">
        <v>184.09316229015917</v>
      </c>
      <c r="U49" s="1486">
        <v>2036.7806800000001</v>
      </c>
      <c r="V49" s="1486">
        <v>683960.37094999989</v>
      </c>
      <c r="W49" s="1486">
        <v>610138.98814083217</v>
      </c>
      <c r="X49" s="1486">
        <v>495457.75299531425</v>
      </c>
      <c r="Y49" s="1486">
        <v>16295.244580000002</v>
      </c>
      <c r="Z49" s="1486">
        <v>124044.06683000001</v>
      </c>
      <c r="AA49" s="1486">
        <v>1943911.9190638294</v>
      </c>
      <c r="AB49" s="1486">
        <v>16298022.198726781</v>
      </c>
    </row>
    <row r="50" spans="1:28" s="514" customFormat="1" ht="12" customHeight="1" x14ac:dyDescent="0.2">
      <c r="A50" s="1658" t="s">
        <v>857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</row>
    <row r="51" spans="1:28" s="514" customFormat="1" ht="12" customHeight="1" x14ac:dyDescent="0.2">
      <c r="A51" s="14" t="s">
        <v>1879</v>
      </c>
      <c r="B51" s="13">
        <v>1.8213499999999998</v>
      </c>
      <c r="C51" s="13">
        <v>15518.64373</v>
      </c>
      <c r="D51" s="13">
        <v>4364.2409900000002</v>
      </c>
      <c r="E51" s="13">
        <v>90870.967900000003</v>
      </c>
      <c r="F51" s="13">
        <v>34086.899440000001</v>
      </c>
      <c r="G51" s="13">
        <v>4.0800000000000003E-3</v>
      </c>
      <c r="H51" s="13">
        <v>857.58081000000004</v>
      </c>
      <c r="I51" s="13">
        <v>0</v>
      </c>
      <c r="J51" s="13">
        <v>1.0000000242143869E-5</v>
      </c>
      <c r="K51" s="13">
        <v>50.605959999999996</v>
      </c>
      <c r="L51" s="13">
        <v>5344.3672700000006</v>
      </c>
      <c r="M51" s="13">
        <v>605.89710000000002</v>
      </c>
      <c r="N51" s="13">
        <v>151701.02864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21.740929999999999</v>
      </c>
      <c r="V51" s="13">
        <v>99.995000000000005</v>
      </c>
      <c r="W51" s="13">
        <v>3779.6547700000006</v>
      </c>
      <c r="X51" s="13">
        <v>249.75703000000001</v>
      </c>
      <c r="Y51" s="13">
        <v>5.1085399999999996</v>
      </c>
      <c r="Z51" s="13">
        <v>4403.1063700000004</v>
      </c>
      <c r="AA51" s="13">
        <v>8559.3626400000012</v>
      </c>
      <c r="AB51" s="13">
        <v>160260.39128000001</v>
      </c>
    </row>
    <row r="52" spans="1:28" s="589" customFormat="1" ht="12" customHeight="1" x14ac:dyDescent="0.2">
      <c r="A52" s="14" t="s">
        <v>1880</v>
      </c>
      <c r="B52" s="13">
        <v>0</v>
      </c>
      <c r="C52" s="13">
        <v>32543.638320000024</v>
      </c>
      <c r="D52" s="13">
        <v>0</v>
      </c>
      <c r="E52" s="13">
        <v>243072.18394000002</v>
      </c>
      <c r="F52" s="13">
        <v>7911.3577100000011</v>
      </c>
      <c r="G52" s="13">
        <v>0</v>
      </c>
      <c r="H52" s="13">
        <v>8990.1677800000016</v>
      </c>
      <c r="I52" s="13">
        <v>0</v>
      </c>
      <c r="J52" s="13">
        <v>0</v>
      </c>
      <c r="K52" s="13">
        <v>0</v>
      </c>
      <c r="L52" s="13">
        <v>2526.8706799999995</v>
      </c>
      <c r="M52" s="13">
        <v>709.26724999997157</v>
      </c>
      <c r="N52" s="13">
        <v>295753.48568000004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425347.65600999998</v>
      </c>
      <c r="W52" s="13">
        <v>2064.9997100000005</v>
      </c>
      <c r="X52" s="13">
        <v>438.02984000000009</v>
      </c>
      <c r="Y52" s="13">
        <v>0</v>
      </c>
      <c r="Z52" s="13">
        <v>559.51413000000002</v>
      </c>
      <c r="AA52" s="13">
        <v>428410.19968999998</v>
      </c>
      <c r="AB52" s="13">
        <v>724163.68537000008</v>
      </c>
    </row>
    <row r="53" spans="1:28" s="589" customFormat="1" ht="12" customHeight="1" x14ac:dyDescent="0.2">
      <c r="A53" s="14" t="s">
        <v>1918</v>
      </c>
      <c r="B53" s="13">
        <v>0</v>
      </c>
      <c r="C53" s="13">
        <v>6974.1132200000002</v>
      </c>
      <c r="D53" s="13">
        <v>2028.18957</v>
      </c>
      <c r="E53" s="13">
        <v>364669.12829999992</v>
      </c>
      <c r="F53" s="13">
        <v>680.73053000000004</v>
      </c>
      <c r="G53" s="13">
        <v>0</v>
      </c>
      <c r="H53" s="13">
        <v>2740.39284</v>
      </c>
      <c r="I53" s="13">
        <v>5435.9678800000002</v>
      </c>
      <c r="J53" s="13">
        <v>0</v>
      </c>
      <c r="K53" s="13">
        <v>0</v>
      </c>
      <c r="L53" s="13">
        <v>340.10876999999999</v>
      </c>
      <c r="M53" s="13">
        <v>2861.0366099999997</v>
      </c>
      <c r="N53" s="13">
        <v>385729.66771999991</v>
      </c>
      <c r="O53" s="13">
        <v>0</v>
      </c>
      <c r="P53" s="13">
        <v>0</v>
      </c>
      <c r="Q53" s="13">
        <v>0</v>
      </c>
      <c r="R53" s="13">
        <v>0.40056000000000003</v>
      </c>
      <c r="S53" s="13">
        <v>0</v>
      </c>
      <c r="T53" s="13">
        <v>0</v>
      </c>
      <c r="U53" s="13">
        <v>0</v>
      </c>
      <c r="V53" s="13">
        <v>398.72958</v>
      </c>
      <c r="W53" s="13">
        <v>0.46700000000000003</v>
      </c>
      <c r="X53" s="13">
        <v>236.46199999999999</v>
      </c>
      <c r="Y53" s="13">
        <v>0</v>
      </c>
      <c r="Z53" s="13">
        <v>0</v>
      </c>
      <c r="AA53" s="13">
        <v>636.05913999999996</v>
      </c>
      <c r="AB53" s="13">
        <v>386365.72685999994</v>
      </c>
    </row>
    <row r="54" spans="1:28" s="589" customFormat="1" ht="12" customHeight="1" x14ac:dyDescent="0.2">
      <c r="A54" s="22" t="s">
        <v>141</v>
      </c>
      <c r="B54" s="18">
        <v>0</v>
      </c>
      <c r="C54" s="18">
        <v>50239.269800000009</v>
      </c>
      <c r="D54" s="18">
        <v>2763.7214800000002</v>
      </c>
      <c r="E54" s="18">
        <v>0</v>
      </c>
      <c r="F54" s="18">
        <v>1126.6211199999998</v>
      </c>
      <c r="G54" s="18">
        <v>0</v>
      </c>
      <c r="H54" s="18">
        <v>0</v>
      </c>
      <c r="I54" s="18">
        <v>0</v>
      </c>
      <c r="J54" s="18">
        <v>0</v>
      </c>
      <c r="K54" s="18">
        <v>558.84843000000001</v>
      </c>
      <c r="L54" s="18">
        <v>11950.52766</v>
      </c>
      <c r="M54" s="18">
        <v>1781.6074599999999</v>
      </c>
      <c r="N54" s="18">
        <v>68420.595950000017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736.05724999999995</v>
      </c>
      <c r="X54" s="18">
        <v>0</v>
      </c>
      <c r="Y54" s="18">
        <v>0</v>
      </c>
      <c r="Z54" s="18">
        <v>0</v>
      </c>
      <c r="AA54" s="18">
        <v>736.05724999999995</v>
      </c>
      <c r="AB54" s="18">
        <v>69156.653200000015</v>
      </c>
    </row>
    <row r="55" spans="1:28" s="589" customFormat="1" ht="12" customHeight="1" x14ac:dyDescent="0.2">
      <c r="A55" s="14" t="s">
        <v>4</v>
      </c>
      <c r="B55" s="13">
        <v>0</v>
      </c>
      <c r="C55" s="13">
        <v>13434.982</v>
      </c>
      <c r="D55" s="13">
        <v>25.396999999999998</v>
      </c>
      <c r="E55" s="13">
        <v>0</v>
      </c>
      <c r="F55" s="13">
        <v>177.114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274.084</v>
      </c>
      <c r="M55" s="13">
        <v>99.281000000000006</v>
      </c>
      <c r="N55" s="13">
        <v>14010.858000000002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4.0609999999999999</v>
      </c>
      <c r="V55" s="13">
        <v>0</v>
      </c>
      <c r="W55" s="13">
        <v>2561.7730000000001</v>
      </c>
      <c r="X55" s="13">
        <v>776.20600000000002</v>
      </c>
      <c r="Y55" s="13">
        <v>0</v>
      </c>
      <c r="Z55" s="13">
        <v>0</v>
      </c>
      <c r="AA55" s="13">
        <v>3342.0400000000004</v>
      </c>
      <c r="AB55" s="13">
        <v>17352.898000000001</v>
      </c>
    </row>
    <row r="56" spans="1:28" s="589" customFormat="1" ht="12" customHeight="1" x14ac:dyDescent="0.2">
      <c r="A56" s="16" t="s">
        <v>1104</v>
      </c>
      <c r="B56" s="17">
        <v>1.1437999999999999</v>
      </c>
      <c r="C56" s="17">
        <v>10918.759540000001</v>
      </c>
      <c r="D56" s="17">
        <v>0</v>
      </c>
      <c r="E56" s="17">
        <v>28743.472389999999</v>
      </c>
      <c r="F56" s="17">
        <v>2248.6413700000003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1171.5812100000001</v>
      </c>
      <c r="M56" s="17">
        <v>232.87379999999999</v>
      </c>
      <c r="N56" s="17">
        <v>43316.472109999995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908.78276000000028</v>
      </c>
      <c r="X56" s="17">
        <v>715.80124999999998</v>
      </c>
      <c r="Y56" s="17">
        <v>0</v>
      </c>
      <c r="Z56" s="17">
        <v>0</v>
      </c>
      <c r="AA56" s="17">
        <v>1624.5840100000003</v>
      </c>
      <c r="AB56" s="17">
        <v>44941.056119999994</v>
      </c>
    </row>
    <row r="57" spans="1:28" s="589" customFormat="1" ht="12" customHeight="1" x14ac:dyDescent="0.2">
      <c r="A57" s="14" t="s">
        <v>1882</v>
      </c>
      <c r="B57" s="13">
        <v>1.4425699999999999</v>
      </c>
      <c r="C57" s="13">
        <v>38018.63768</v>
      </c>
      <c r="D57" s="13">
        <v>922.77558999999997</v>
      </c>
      <c r="E57" s="13">
        <v>16183.53982</v>
      </c>
      <c r="F57" s="13">
        <v>15520.365750000001</v>
      </c>
      <c r="G57" s="13">
        <v>0</v>
      </c>
      <c r="H57" s="13">
        <v>406.14835999999997</v>
      </c>
      <c r="I57" s="13">
        <v>0</v>
      </c>
      <c r="J57" s="13">
        <v>0</v>
      </c>
      <c r="K57" s="13">
        <v>17.210470000000001</v>
      </c>
      <c r="L57" s="13">
        <v>1193.0222200000001</v>
      </c>
      <c r="M57" s="13">
        <v>472.83060999999992</v>
      </c>
      <c r="N57" s="13">
        <v>72735.973070000007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3767.0363600000001</v>
      </c>
      <c r="X57" s="13">
        <v>176.8343799999999</v>
      </c>
      <c r="Y57" s="13">
        <v>0</v>
      </c>
      <c r="Z57" s="13">
        <v>0</v>
      </c>
      <c r="AA57" s="13">
        <v>3943.8707399999998</v>
      </c>
      <c r="AB57" s="13">
        <v>76679.843810000006</v>
      </c>
    </row>
    <row r="58" spans="1:28" s="589" customFormat="1" ht="12" customHeight="1" x14ac:dyDescent="0.2">
      <c r="A58" s="14" t="s">
        <v>1754</v>
      </c>
      <c r="B58" s="13">
        <v>2.3090600000000001</v>
      </c>
      <c r="C58" s="13">
        <v>97906.158270000014</v>
      </c>
      <c r="D58" s="13">
        <v>0</v>
      </c>
      <c r="E58" s="13">
        <v>169796.54030000002</v>
      </c>
      <c r="F58" s="13">
        <v>1120.0229100000001</v>
      </c>
      <c r="G58" s="13">
        <v>0</v>
      </c>
      <c r="H58" s="13">
        <v>0</v>
      </c>
      <c r="I58" s="13">
        <v>0</v>
      </c>
      <c r="J58" s="13">
        <v>0</v>
      </c>
      <c r="K58" s="13">
        <v>8.9026899999999998</v>
      </c>
      <c r="L58" s="13">
        <v>4353.3134600000003</v>
      </c>
      <c r="M58" s="13">
        <v>1357.71408</v>
      </c>
      <c r="N58" s="13">
        <v>274544.96077000001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1000.00104</v>
      </c>
      <c r="W58" s="13">
        <v>1298.58149</v>
      </c>
      <c r="X58" s="13">
        <v>504.15015</v>
      </c>
      <c r="Y58" s="13">
        <v>0</v>
      </c>
      <c r="Z58" s="13">
        <v>992.75161000000003</v>
      </c>
      <c r="AA58" s="13">
        <v>3795.4842900000003</v>
      </c>
      <c r="AB58" s="13">
        <v>278340.44506</v>
      </c>
    </row>
    <row r="59" spans="1:28" s="589" customFormat="1" ht="12" customHeight="1" x14ac:dyDescent="0.2">
      <c r="A59" s="16" t="s">
        <v>1885</v>
      </c>
      <c r="B59" s="17">
        <v>7.9519999999999993E-2</v>
      </c>
      <c r="C59" s="17">
        <v>57643.179700000001</v>
      </c>
      <c r="D59" s="17">
        <v>3347.17832</v>
      </c>
      <c r="E59" s="17">
        <v>20570.819039999998</v>
      </c>
      <c r="F59" s="17">
        <v>25352.344430000001</v>
      </c>
      <c r="G59" s="17">
        <v>0</v>
      </c>
      <c r="H59" s="17">
        <v>881.11351999999999</v>
      </c>
      <c r="I59" s="17">
        <v>0</v>
      </c>
      <c r="J59" s="17">
        <v>0</v>
      </c>
      <c r="K59" s="17">
        <v>0</v>
      </c>
      <c r="L59" s="17">
        <v>3271.3761300000001</v>
      </c>
      <c r="M59" s="17">
        <v>1097.1404900000002</v>
      </c>
      <c r="N59" s="17">
        <v>112163.23115000001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28.154069999999948</v>
      </c>
      <c r="V59" s="17">
        <v>201.45967000000002</v>
      </c>
      <c r="W59" s="17">
        <v>572.12132000000008</v>
      </c>
      <c r="X59" s="17">
        <v>276.81895999999995</v>
      </c>
      <c r="Y59" s="17">
        <v>12.023489999999999</v>
      </c>
      <c r="Z59" s="17">
        <v>399.76678000000004</v>
      </c>
      <c r="AA59" s="17">
        <v>1490.34429</v>
      </c>
      <c r="AB59" s="17">
        <v>113653.57544</v>
      </c>
    </row>
    <row r="60" spans="1:28" s="947" customFormat="1" ht="12" customHeight="1" x14ac:dyDescent="0.2">
      <c r="A60" s="1657" t="s">
        <v>3833</v>
      </c>
      <c r="B60" s="1485">
        <v>6.7962999999999996</v>
      </c>
      <c r="C60" s="1485">
        <v>323197.38226000004</v>
      </c>
      <c r="D60" s="1485">
        <v>13451.502950000002</v>
      </c>
      <c r="E60" s="1485">
        <v>933906.65168999985</v>
      </c>
      <c r="F60" s="1485">
        <v>88224.097259999995</v>
      </c>
      <c r="G60" s="1485">
        <v>4.0800000000000003E-3</v>
      </c>
      <c r="H60" s="1485">
        <v>13875.403310000002</v>
      </c>
      <c r="I60" s="1485">
        <v>5435.9678800000002</v>
      </c>
      <c r="J60" s="1485">
        <v>1.0000000242143869E-5</v>
      </c>
      <c r="K60" s="1485">
        <v>635.56754999999998</v>
      </c>
      <c r="L60" s="1485">
        <v>30425.251400000001</v>
      </c>
      <c r="M60" s="1485">
        <v>9217.6483999999709</v>
      </c>
      <c r="N60" s="1485">
        <v>1418376.2730899998</v>
      </c>
      <c r="O60" s="1485">
        <v>0</v>
      </c>
      <c r="P60" s="1485">
        <v>0</v>
      </c>
      <c r="Q60" s="1485">
        <v>0</v>
      </c>
      <c r="R60" s="1485">
        <v>0.40056000000000003</v>
      </c>
      <c r="S60" s="1485">
        <v>0</v>
      </c>
      <c r="T60" s="1485">
        <v>0</v>
      </c>
      <c r="U60" s="1485">
        <v>53.955999999999946</v>
      </c>
      <c r="V60" s="1485">
        <v>427047.84129999997</v>
      </c>
      <c r="W60" s="1485">
        <v>15689.473660000001</v>
      </c>
      <c r="X60" s="1485">
        <v>3374.0596099999998</v>
      </c>
      <c r="Y60" s="1485">
        <v>17.13203</v>
      </c>
      <c r="Z60" s="1485">
        <v>6355.1388900000011</v>
      </c>
      <c r="AA60" s="1485">
        <v>452538.00204999995</v>
      </c>
      <c r="AB60" s="1485">
        <v>1870914.2751399998</v>
      </c>
    </row>
    <row r="61" spans="1:28" s="959" customFormat="1" ht="12" customHeight="1" x14ac:dyDescent="0.2">
      <c r="A61" s="1654" t="s">
        <v>3830</v>
      </c>
      <c r="B61" s="967"/>
      <c r="C61" s="968"/>
      <c r="D61" s="965"/>
      <c r="E61" s="965"/>
      <c r="F61" s="965"/>
      <c r="G61" s="965"/>
      <c r="H61" s="965"/>
      <c r="I61" s="965"/>
      <c r="J61" s="965"/>
      <c r="K61" s="965"/>
      <c r="L61" s="965"/>
      <c r="M61" s="965"/>
      <c r="N61" s="965"/>
      <c r="O61" s="965"/>
      <c r="P61" s="965"/>
      <c r="Q61" s="965"/>
      <c r="R61" s="965"/>
      <c r="S61" s="965"/>
      <c r="T61" s="965"/>
      <c r="U61" s="965"/>
      <c r="V61" s="965"/>
      <c r="W61" s="965"/>
      <c r="X61" s="965"/>
      <c r="Y61" s="965"/>
      <c r="Z61" s="965"/>
      <c r="AA61" s="965"/>
      <c r="AB61" s="965"/>
    </row>
    <row r="62" spans="1:28" s="514" customFormat="1" ht="12" customHeight="1" x14ac:dyDescent="0.2">
      <c r="A62" s="14" t="s">
        <v>1755</v>
      </c>
      <c r="B62" s="13">
        <v>5.4688100000000004</v>
      </c>
      <c r="C62" s="13">
        <v>47999.767260000001</v>
      </c>
      <c r="D62" s="13">
        <v>7071.3985199999997</v>
      </c>
      <c r="E62" s="13">
        <v>47528.068830000004</v>
      </c>
      <c r="F62" s="13">
        <v>16265.6847</v>
      </c>
      <c r="G62" s="13">
        <v>0</v>
      </c>
      <c r="H62" s="13">
        <v>15.2</v>
      </c>
      <c r="I62" s="13">
        <v>1732.4385800000005</v>
      </c>
      <c r="J62" s="13">
        <v>48.374129999999994</v>
      </c>
      <c r="K62" s="13">
        <v>7.7178500000000003</v>
      </c>
      <c r="L62" s="13">
        <v>1251.0802599999997</v>
      </c>
      <c r="M62" s="13">
        <v>1608.6806999999999</v>
      </c>
      <c r="N62" s="13">
        <v>123533.87964</v>
      </c>
      <c r="O62" s="13">
        <v>0</v>
      </c>
      <c r="P62" s="13">
        <v>0</v>
      </c>
      <c r="Q62" s="13">
        <v>0</v>
      </c>
      <c r="R62" s="13">
        <v>111844.59676999999</v>
      </c>
      <c r="S62" s="13">
        <v>0</v>
      </c>
      <c r="T62" s="13">
        <v>0</v>
      </c>
      <c r="U62" s="13">
        <v>0</v>
      </c>
      <c r="V62" s="13">
        <v>263.22298999999998</v>
      </c>
      <c r="W62" s="13">
        <v>3752.0317299999997</v>
      </c>
      <c r="X62" s="13">
        <v>4646.8088899999993</v>
      </c>
      <c r="Y62" s="13">
        <v>0</v>
      </c>
      <c r="Z62" s="13">
        <v>0</v>
      </c>
      <c r="AA62" s="13">
        <v>120506.66037999999</v>
      </c>
      <c r="AB62" s="13">
        <v>244040.54001999999</v>
      </c>
    </row>
    <row r="63" spans="1:28" s="589" customFormat="1" ht="12" customHeight="1" x14ac:dyDescent="0.2">
      <c r="A63" s="14" t="s">
        <v>1072</v>
      </c>
      <c r="B63" s="13">
        <v>0</v>
      </c>
      <c r="C63" s="13">
        <v>4621.3570499999996</v>
      </c>
      <c r="D63" s="13">
        <v>12152.512429999999</v>
      </c>
      <c r="E63" s="13">
        <v>561913.69756000012</v>
      </c>
      <c r="F63" s="13">
        <v>7125.6515600000012</v>
      </c>
      <c r="G63" s="13">
        <v>0</v>
      </c>
      <c r="H63" s="13">
        <v>4981.1579299999994</v>
      </c>
      <c r="I63" s="13">
        <v>973.94719999999995</v>
      </c>
      <c r="J63" s="13">
        <v>0</v>
      </c>
      <c r="K63" s="13">
        <v>276.05465999999996</v>
      </c>
      <c r="L63" s="13">
        <v>1325.9948400000001</v>
      </c>
      <c r="M63" s="13">
        <v>257.67589000000004</v>
      </c>
      <c r="N63" s="13">
        <v>593628.04912000021</v>
      </c>
      <c r="O63" s="13">
        <v>0</v>
      </c>
      <c r="P63" s="13">
        <v>0</v>
      </c>
      <c r="Q63" s="13">
        <v>0</v>
      </c>
      <c r="R63" s="13">
        <v>546526.43212000001</v>
      </c>
      <c r="S63" s="13">
        <v>0</v>
      </c>
      <c r="T63" s="13">
        <v>0</v>
      </c>
      <c r="U63" s="13">
        <v>0.43242000000000003</v>
      </c>
      <c r="V63" s="13">
        <v>1227.6202800000001</v>
      </c>
      <c r="W63" s="13">
        <v>842.0483999999999</v>
      </c>
      <c r="X63" s="13">
        <v>385.68513999999971</v>
      </c>
      <c r="Y63" s="13">
        <v>0</v>
      </c>
      <c r="Z63" s="13">
        <v>265.66275999999999</v>
      </c>
      <c r="AA63" s="13">
        <v>549247.88111999992</v>
      </c>
      <c r="AB63" s="13">
        <v>1142875.9302400001</v>
      </c>
    </row>
    <row r="64" spans="1:28" s="589" customFormat="1" ht="12" customHeight="1" x14ac:dyDescent="0.2">
      <c r="A64" s="14" t="s">
        <v>1103</v>
      </c>
      <c r="B64" s="13">
        <v>12.206</v>
      </c>
      <c r="C64" s="13">
        <v>52803.531999999999</v>
      </c>
      <c r="D64" s="13">
        <v>66973.187000000005</v>
      </c>
      <c r="E64" s="13">
        <v>2384479.0490000001</v>
      </c>
      <c r="F64" s="13">
        <v>7155.3339999999998</v>
      </c>
      <c r="G64" s="13">
        <v>0</v>
      </c>
      <c r="H64" s="13">
        <v>52535.572999999997</v>
      </c>
      <c r="I64" s="13">
        <v>3030069.969</v>
      </c>
      <c r="J64" s="13">
        <v>0</v>
      </c>
      <c r="K64" s="13">
        <v>232.06800000000001</v>
      </c>
      <c r="L64" s="13">
        <v>7931.6760000000004</v>
      </c>
      <c r="M64" s="13">
        <v>8552.0059999999994</v>
      </c>
      <c r="N64" s="13">
        <v>5610744.5999999996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8762.1929999999993</v>
      </c>
      <c r="W64" s="13">
        <v>20902.936000000002</v>
      </c>
      <c r="X64" s="13">
        <v>2732.8919999999998</v>
      </c>
      <c r="Y64" s="13">
        <v>50.698999999999998</v>
      </c>
      <c r="Z64" s="13">
        <v>4541.0529999999999</v>
      </c>
      <c r="AA64" s="13">
        <v>36989.773000000001</v>
      </c>
      <c r="AB64" s="13">
        <v>5647734.3729999997</v>
      </c>
    </row>
    <row r="65" spans="1:29" s="589" customFormat="1" ht="12" customHeight="1" x14ac:dyDescent="0.2">
      <c r="A65" s="22" t="s">
        <v>1893</v>
      </c>
      <c r="B65" s="18">
        <v>0.82962000000000002</v>
      </c>
      <c r="C65" s="18">
        <v>214427.51717000001</v>
      </c>
      <c r="D65" s="18">
        <v>53716.270560000004</v>
      </c>
      <c r="E65" s="18">
        <v>423394.80596000003</v>
      </c>
      <c r="F65" s="18">
        <v>8007.0092599999998</v>
      </c>
      <c r="G65" s="18">
        <v>0</v>
      </c>
      <c r="H65" s="18">
        <v>588.17777000000001</v>
      </c>
      <c r="I65" s="18">
        <v>8353.3087699999996</v>
      </c>
      <c r="J65" s="18">
        <v>0</v>
      </c>
      <c r="K65" s="18">
        <v>49.681510000000003</v>
      </c>
      <c r="L65" s="18">
        <v>10563.610960000002</v>
      </c>
      <c r="M65" s="18">
        <v>572.58458000000007</v>
      </c>
      <c r="N65" s="18">
        <v>719673.79615999991</v>
      </c>
      <c r="O65" s="18">
        <v>0</v>
      </c>
      <c r="P65" s="18">
        <v>0</v>
      </c>
      <c r="Q65" s="18">
        <v>156736.65953999999</v>
      </c>
      <c r="R65" s="18">
        <v>2958065.8032499999</v>
      </c>
      <c r="S65" s="18">
        <v>0</v>
      </c>
      <c r="T65" s="18">
        <v>0</v>
      </c>
      <c r="U65" s="18">
        <v>23.060209999999998</v>
      </c>
      <c r="V65" s="18">
        <v>857.45971999999995</v>
      </c>
      <c r="W65" s="18">
        <v>4029.0062300000004</v>
      </c>
      <c r="X65" s="18">
        <v>1814.7717800000003</v>
      </c>
      <c r="Y65" s="18">
        <v>0</v>
      </c>
      <c r="Z65" s="18">
        <v>3583.5004900000004</v>
      </c>
      <c r="AA65" s="18">
        <v>3125110.2612199998</v>
      </c>
      <c r="AB65" s="18">
        <v>3844784.0573799997</v>
      </c>
    </row>
    <row r="66" spans="1:29" s="589" customFormat="1" ht="12" customHeight="1" x14ac:dyDescent="0.2">
      <c r="A66" s="14" t="s">
        <v>142</v>
      </c>
      <c r="B66" s="13">
        <v>3.9787300000000001</v>
      </c>
      <c r="C66" s="13">
        <v>28318.291980000002</v>
      </c>
      <c r="D66" s="13">
        <v>13034.637909999999</v>
      </c>
      <c r="E66" s="13">
        <v>35087.449879999993</v>
      </c>
      <c r="F66" s="13">
        <v>2454.0112500000005</v>
      </c>
      <c r="G66" s="13">
        <v>0</v>
      </c>
      <c r="H66" s="13">
        <v>530.51089999999999</v>
      </c>
      <c r="I66" s="13">
        <v>3338.0640599999997</v>
      </c>
      <c r="J66" s="13">
        <v>0</v>
      </c>
      <c r="K66" s="13">
        <v>2181.0652400000004</v>
      </c>
      <c r="L66" s="13">
        <v>1959.29999</v>
      </c>
      <c r="M66" s="13">
        <v>641.27179999999998</v>
      </c>
      <c r="N66" s="13">
        <v>87548.581739999994</v>
      </c>
      <c r="O66" s="13">
        <v>0</v>
      </c>
      <c r="P66" s="13">
        <v>0</v>
      </c>
      <c r="Q66" s="13">
        <v>0</v>
      </c>
      <c r="R66" s="13">
        <v>438411.99217000004</v>
      </c>
      <c r="S66" s="13">
        <v>0</v>
      </c>
      <c r="T66" s="13">
        <v>0</v>
      </c>
      <c r="U66" s="13">
        <v>0</v>
      </c>
      <c r="V66" s="13">
        <v>272.10401999999999</v>
      </c>
      <c r="W66" s="13">
        <v>2224.7299500000004</v>
      </c>
      <c r="X66" s="13">
        <v>351848.6593</v>
      </c>
      <c r="Y66" s="13">
        <v>0</v>
      </c>
      <c r="Z66" s="13">
        <v>0</v>
      </c>
      <c r="AA66" s="13">
        <v>792757.48544000008</v>
      </c>
      <c r="AB66" s="13">
        <v>880306.06718000001</v>
      </c>
    </row>
    <row r="67" spans="1:29" s="589" customFormat="1" ht="12" customHeight="1" x14ac:dyDescent="0.2">
      <c r="A67" s="16" t="s">
        <v>1756</v>
      </c>
      <c r="B67" s="17">
        <v>2.5127100000000002</v>
      </c>
      <c r="C67" s="17">
        <v>7879.3490300000012</v>
      </c>
      <c r="D67" s="17">
        <v>5114.1752300000007</v>
      </c>
      <c r="E67" s="17">
        <v>90401.206430000006</v>
      </c>
      <c r="F67" s="17">
        <v>1720.8757200000002</v>
      </c>
      <c r="G67" s="17">
        <v>0</v>
      </c>
      <c r="H67" s="17">
        <v>183.21951999999999</v>
      </c>
      <c r="I67" s="17">
        <v>1018.2497100000001</v>
      </c>
      <c r="J67" s="17">
        <v>0</v>
      </c>
      <c r="K67" s="17">
        <v>26.612530000000003</v>
      </c>
      <c r="L67" s="17">
        <v>2632.8023800000005</v>
      </c>
      <c r="M67" s="17">
        <v>364.87091000000004</v>
      </c>
      <c r="N67" s="17">
        <v>109343.87417</v>
      </c>
      <c r="O67" s="17">
        <v>0</v>
      </c>
      <c r="P67" s="17">
        <v>0</v>
      </c>
      <c r="Q67" s="17">
        <v>0</v>
      </c>
      <c r="R67" s="17">
        <v>90354.118989999988</v>
      </c>
      <c r="S67" s="17">
        <v>0</v>
      </c>
      <c r="T67" s="17">
        <v>0</v>
      </c>
      <c r="U67" s="17">
        <v>14.704840000000084</v>
      </c>
      <c r="V67" s="17">
        <v>361.59750000000003</v>
      </c>
      <c r="W67" s="17">
        <v>1744.5051299999993</v>
      </c>
      <c r="X67" s="17">
        <v>1288.2278099999996</v>
      </c>
      <c r="Y67" s="17">
        <v>24.0304</v>
      </c>
      <c r="Z67" s="17">
        <v>0</v>
      </c>
      <c r="AA67" s="17">
        <v>93787.184670000002</v>
      </c>
      <c r="AB67" s="17">
        <v>203131.05884000001</v>
      </c>
      <c r="AC67" s="418"/>
    </row>
    <row r="68" spans="1:29" s="589" customFormat="1" ht="12" customHeight="1" x14ac:dyDescent="0.2">
      <c r="A68" s="22" t="s">
        <v>1919</v>
      </c>
      <c r="B68" s="18">
        <v>0</v>
      </c>
      <c r="C68" s="18">
        <v>81142.222220000011</v>
      </c>
      <c r="D68" s="18">
        <v>5217.9132699999991</v>
      </c>
      <c r="E68" s="18">
        <v>28293.3982</v>
      </c>
      <c r="F68" s="18">
        <v>14286.890059999998</v>
      </c>
      <c r="G68" s="18">
        <v>0</v>
      </c>
      <c r="H68" s="18">
        <v>0</v>
      </c>
      <c r="I68" s="18">
        <v>114206.92427999999</v>
      </c>
      <c r="J68" s="18">
        <v>0</v>
      </c>
      <c r="K68" s="18">
        <v>0</v>
      </c>
      <c r="L68" s="18">
        <v>14038.814060000001</v>
      </c>
      <c r="M68" s="18">
        <v>41.586820000000003</v>
      </c>
      <c r="N68" s="18">
        <v>257227.74890999999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27.889710000000001</v>
      </c>
      <c r="V68" s="18">
        <v>0</v>
      </c>
      <c r="W68" s="18">
        <v>1200.4943999999998</v>
      </c>
      <c r="X68" s="18">
        <v>856.24112000000014</v>
      </c>
      <c r="Y68" s="18">
        <v>6.0861599999999996</v>
      </c>
      <c r="Z68" s="18">
        <v>907.221</v>
      </c>
      <c r="AA68" s="18">
        <v>2997.9323899999995</v>
      </c>
      <c r="AB68" s="18">
        <v>260225.6813</v>
      </c>
      <c r="AC68" s="418"/>
    </row>
    <row r="69" spans="1:29" s="589" customFormat="1" ht="12" customHeight="1" x14ac:dyDescent="0.2">
      <c r="A69" s="14" t="s">
        <v>1883</v>
      </c>
      <c r="B69" s="13">
        <v>4.8039999999999999E-2</v>
      </c>
      <c r="C69" s="13">
        <v>493220.36381000001</v>
      </c>
      <c r="D69" s="13">
        <v>6967.0454400000008</v>
      </c>
      <c r="E69" s="13">
        <v>56264.639980000007</v>
      </c>
      <c r="F69" s="13">
        <v>59582.478889999999</v>
      </c>
      <c r="G69" s="13">
        <v>0</v>
      </c>
      <c r="H69" s="13">
        <v>246.68428</v>
      </c>
      <c r="I69" s="13">
        <v>2354879.3887899998</v>
      </c>
      <c r="J69" s="13">
        <v>0</v>
      </c>
      <c r="K69" s="13">
        <v>3712.0170899999998</v>
      </c>
      <c r="L69" s="13">
        <v>33554.903439999995</v>
      </c>
      <c r="M69" s="13">
        <v>79.206100000000006</v>
      </c>
      <c r="N69" s="13">
        <v>3008506.7758599999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4.1689999999999996</v>
      </c>
      <c r="V69" s="13">
        <v>0</v>
      </c>
      <c r="W69" s="13">
        <v>3160.6268599999994</v>
      </c>
      <c r="X69" s="13">
        <v>11483.196</v>
      </c>
      <c r="Y69" s="13">
        <v>0</v>
      </c>
      <c r="Z69" s="13">
        <v>573.44600000000003</v>
      </c>
      <c r="AA69" s="13">
        <v>15221.437859999998</v>
      </c>
      <c r="AB69" s="13">
        <v>3023728.2137199999</v>
      </c>
      <c r="AC69" s="418"/>
    </row>
    <row r="70" spans="1:29" s="651" customFormat="1" ht="12" customHeight="1" x14ac:dyDescent="0.2">
      <c r="A70" s="16" t="s">
        <v>1244</v>
      </c>
      <c r="B70" s="17">
        <v>1.0000000000000001E-5</v>
      </c>
      <c r="C70" s="17">
        <v>31857.178769999995</v>
      </c>
      <c r="D70" s="17">
        <v>6381.8769299999994</v>
      </c>
      <c r="E70" s="17">
        <v>153618.27883999998</v>
      </c>
      <c r="F70" s="17">
        <v>34960.030660000004</v>
      </c>
      <c r="G70" s="17">
        <v>0</v>
      </c>
      <c r="H70" s="17">
        <v>22.852169999999997</v>
      </c>
      <c r="I70" s="17">
        <v>1264.33077</v>
      </c>
      <c r="J70" s="17">
        <v>0</v>
      </c>
      <c r="K70" s="17">
        <v>195.40979000000002</v>
      </c>
      <c r="L70" s="17">
        <v>5977.8893999999982</v>
      </c>
      <c r="M70" s="17">
        <v>900.57900999999049</v>
      </c>
      <c r="N70" s="17">
        <v>235178.42634999994</v>
      </c>
      <c r="O70" s="17">
        <v>0</v>
      </c>
      <c r="P70" s="17">
        <v>0</v>
      </c>
      <c r="Q70" s="17">
        <v>0</v>
      </c>
      <c r="R70" s="17">
        <v>610589.86363000015</v>
      </c>
      <c r="S70" s="17">
        <v>0</v>
      </c>
      <c r="T70" s="17">
        <v>0</v>
      </c>
      <c r="U70" s="17">
        <v>46.862559999999995</v>
      </c>
      <c r="V70" s="17">
        <v>49913.655359999997</v>
      </c>
      <c r="W70" s="17">
        <v>1125.0499999999995</v>
      </c>
      <c r="X70" s="17">
        <v>6282.3969999999999</v>
      </c>
      <c r="Y70" s="17">
        <v>0</v>
      </c>
      <c r="Z70" s="17">
        <v>3762.9999900000003</v>
      </c>
      <c r="AA70" s="17">
        <v>671720.82854000025</v>
      </c>
      <c r="AB70" s="17">
        <v>906899.25489000021</v>
      </c>
      <c r="AC70" s="418"/>
    </row>
    <row r="71" spans="1:29" s="589" customFormat="1" ht="12" customHeight="1" x14ac:dyDescent="0.2">
      <c r="A71" s="14" t="s">
        <v>1884</v>
      </c>
      <c r="B71" s="13">
        <v>0.14502000000000001</v>
      </c>
      <c r="C71" s="13">
        <v>46883.609939999995</v>
      </c>
      <c r="D71" s="13">
        <v>229.14815999999999</v>
      </c>
      <c r="E71" s="13">
        <v>8779.4040000000005</v>
      </c>
      <c r="F71" s="13">
        <v>1548.72694</v>
      </c>
      <c r="G71" s="13">
        <v>0</v>
      </c>
      <c r="H71" s="13">
        <v>0</v>
      </c>
      <c r="I71" s="13">
        <v>14635.927059999998</v>
      </c>
      <c r="J71" s="13">
        <v>0</v>
      </c>
      <c r="K71" s="13">
        <v>401.06634000000003</v>
      </c>
      <c r="L71" s="13">
        <v>2191.6804999999999</v>
      </c>
      <c r="M71" s="13">
        <v>232.72709000000003</v>
      </c>
      <c r="N71" s="13">
        <v>74902.43505</v>
      </c>
      <c r="O71" s="13">
        <v>0</v>
      </c>
      <c r="P71" s="13">
        <v>0</v>
      </c>
      <c r="Q71" s="13">
        <v>0</v>
      </c>
      <c r="R71" s="13">
        <v>778361.05061999999</v>
      </c>
      <c r="S71" s="13">
        <v>0</v>
      </c>
      <c r="T71" s="13">
        <v>0</v>
      </c>
      <c r="U71" s="13">
        <v>0</v>
      </c>
      <c r="V71" s="13">
        <v>50</v>
      </c>
      <c r="W71" s="13">
        <v>3672.4744200000005</v>
      </c>
      <c r="X71" s="13">
        <v>1249.13042</v>
      </c>
      <c r="Y71" s="13">
        <v>0</v>
      </c>
      <c r="Z71" s="13">
        <v>989.60536999999999</v>
      </c>
      <c r="AA71" s="13">
        <v>784322.26082999993</v>
      </c>
      <c r="AB71" s="13">
        <v>859224.6958799999</v>
      </c>
      <c r="AC71" s="418"/>
    </row>
    <row r="72" spans="1:29" s="589" customFormat="1" ht="12" customHeight="1" x14ac:dyDescent="0.2">
      <c r="A72" s="14" t="s">
        <v>2234</v>
      </c>
      <c r="B72" s="13">
        <v>0.11083</v>
      </c>
      <c r="C72" s="13">
        <v>138761.04753000001</v>
      </c>
      <c r="D72" s="13">
        <v>3865.2190099999998</v>
      </c>
      <c r="E72" s="13">
        <v>37300.09014</v>
      </c>
      <c r="F72" s="13">
        <v>3532.91158</v>
      </c>
      <c r="G72" s="13">
        <v>0</v>
      </c>
      <c r="H72" s="13">
        <v>12.649040000000001</v>
      </c>
      <c r="I72" s="13">
        <v>91071.057700000005</v>
      </c>
      <c r="J72" s="13">
        <v>0</v>
      </c>
      <c r="K72" s="13">
        <v>19.291650000000001</v>
      </c>
      <c r="L72" s="13">
        <v>7386.1838600000001</v>
      </c>
      <c r="M72" s="13">
        <v>15.848750000000001</v>
      </c>
      <c r="N72" s="13">
        <v>281964.41009000002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310.5441100000001</v>
      </c>
      <c r="X72" s="13">
        <v>1320.73235</v>
      </c>
      <c r="Y72" s="13">
        <v>0</v>
      </c>
      <c r="Z72" s="13">
        <v>1143.9067500000001</v>
      </c>
      <c r="AA72" s="13">
        <v>2775.1832100000001</v>
      </c>
      <c r="AB72" s="13">
        <v>284739.59330000001</v>
      </c>
      <c r="AC72" s="418"/>
    </row>
    <row r="73" spans="1:29" s="589" customFormat="1" ht="12" customHeight="1" x14ac:dyDescent="0.2">
      <c r="A73" s="14" t="s">
        <v>1887</v>
      </c>
      <c r="B73" s="13">
        <v>9.9300099999999993</v>
      </c>
      <c r="C73" s="13">
        <v>138375.86358</v>
      </c>
      <c r="D73" s="13">
        <v>11835.74733</v>
      </c>
      <c r="E73" s="13">
        <v>313659.91012999997</v>
      </c>
      <c r="F73" s="13">
        <v>1506.2467700000002</v>
      </c>
      <c r="G73" s="13">
        <v>0</v>
      </c>
      <c r="H73" s="13">
        <v>1344.4236100000001</v>
      </c>
      <c r="I73" s="13">
        <v>274.29834999999997</v>
      </c>
      <c r="J73" s="13">
        <v>0</v>
      </c>
      <c r="K73" s="13">
        <v>48.038290000000003</v>
      </c>
      <c r="L73" s="13">
        <v>11314.27555</v>
      </c>
      <c r="M73" s="13">
        <v>344.32602999999995</v>
      </c>
      <c r="N73" s="13">
        <v>478713.05965000007</v>
      </c>
      <c r="O73" s="13">
        <v>0</v>
      </c>
      <c r="P73" s="13">
        <v>0</v>
      </c>
      <c r="Q73" s="13">
        <v>0</v>
      </c>
      <c r="R73" s="13">
        <v>868063.37991999998</v>
      </c>
      <c r="S73" s="13">
        <v>0</v>
      </c>
      <c r="T73" s="13">
        <v>0</v>
      </c>
      <c r="U73" s="13">
        <v>0</v>
      </c>
      <c r="V73" s="13">
        <v>2255.4757</v>
      </c>
      <c r="W73" s="13">
        <v>34765.030659999997</v>
      </c>
      <c r="X73" s="13">
        <v>423.90116000000017</v>
      </c>
      <c r="Y73" s="13">
        <v>1552.3288500000001</v>
      </c>
      <c r="Z73" s="13">
        <v>0</v>
      </c>
      <c r="AA73" s="13">
        <v>907060.11629000003</v>
      </c>
      <c r="AB73" s="13">
        <v>1385773.17594</v>
      </c>
    </row>
    <row r="74" spans="1:29" s="589" customFormat="1" ht="12" customHeight="1" x14ac:dyDescent="0.2">
      <c r="A74" s="14" t="s">
        <v>1888</v>
      </c>
      <c r="B74" s="13">
        <v>0</v>
      </c>
      <c r="C74" s="13">
        <v>116448.07501</v>
      </c>
      <c r="D74" s="13">
        <v>38126.857779999998</v>
      </c>
      <c r="E74" s="13">
        <v>601953.2257999999</v>
      </c>
      <c r="F74" s="13">
        <v>4625.0209999999997</v>
      </c>
      <c r="G74" s="13">
        <v>0</v>
      </c>
      <c r="H74" s="13">
        <v>7496.6030000000001</v>
      </c>
      <c r="I74" s="13">
        <v>2321960.9909999999</v>
      </c>
      <c r="J74" s="13">
        <v>0</v>
      </c>
      <c r="K74" s="13">
        <v>0</v>
      </c>
      <c r="L74" s="13">
        <v>8533.6769999999997</v>
      </c>
      <c r="M74" s="13">
        <v>74.787000000000006</v>
      </c>
      <c r="N74" s="13">
        <v>3099219.23759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631.83399999999995</v>
      </c>
      <c r="W74" s="13">
        <v>17764.188999999998</v>
      </c>
      <c r="X74" s="13">
        <v>2030.25</v>
      </c>
      <c r="Y74" s="13">
        <v>5720.9709999999995</v>
      </c>
      <c r="Z74" s="13">
        <v>1382.424</v>
      </c>
      <c r="AA74" s="13">
        <v>27529.667999999998</v>
      </c>
      <c r="AB74" s="13">
        <v>3126748.9055900001</v>
      </c>
    </row>
    <row r="75" spans="1:29" s="589" customFormat="1" ht="12" customHeight="1" x14ac:dyDescent="0.2">
      <c r="A75" s="14" t="s">
        <v>1757</v>
      </c>
      <c r="B75" s="13">
        <v>0</v>
      </c>
      <c r="C75" s="13">
        <v>794951.44854999997</v>
      </c>
      <c r="D75" s="13">
        <v>0</v>
      </c>
      <c r="E75" s="13">
        <v>36912.503729999997</v>
      </c>
      <c r="F75" s="13">
        <v>165.60468</v>
      </c>
      <c r="G75" s="13">
        <v>0</v>
      </c>
      <c r="H75" s="13">
        <v>0</v>
      </c>
      <c r="I75" s="13">
        <v>81.538420000000002</v>
      </c>
      <c r="J75" s="13">
        <v>0</v>
      </c>
      <c r="K75" s="13">
        <v>4.7293000000000003</v>
      </c>
      <c r="L75" s="13">
        <v>10589.53282</v>
      </c>
      <c r="M75" s="13">
        <v>1188.96315</v>
      </c>
      <c r="N75" s="13">
        <v>843894.32064999989</v>
      </c>
      <c r="O75" s="13">
        <v>0</v>
      </c>
      <c r="P75" s="13">
        <v>0</v>
      </c>
      <c r="Q75" s="13">
        <v>0</v>
      </c>
      <c r="R75" s="13">
        <v>51751.004500000003</v>
      </c>
      <c r="S75" s="13">
        <v>0</v>
      </c>
      <c r="T75" s="13">
        <v>0</v>
      </c>
      <c r="U75" s="13">
        <v>0</v>
      </c>
      <c r="V75" s="13">
        <v>0</v>
      </c>
      <c r="W75" s="13">
        <v>665.38105999999993</v>
      </c>
      <c r="X75" s="13">
        <v>592.51826000000005</v>
      </c>
      <c r="Y75" s="13">
        <v>1.6848299999999998</v>
      </c>
      <c r="Z75" s="13">
        <v>3258.7889</v>
      </c>
      <c r="AA75" s="13">
        <v>56269.377549999997</v>
      </c>
      <c r="AB75" s="13">
        <v>900163.69819999987</v>
      </c>
    </row>
    <row r="76" spans="1:29" s="947" customFormat="1" ht="12" customHeight="1" x14ac:dyDescent="0.2">
      <c r="A76" s="1655" t="s">
        <v>3831</v>
      </c>
      <c r="B76" s="1485">
        <v>35.229779999999991</v>
      </c>
      <c r="C76" s="1485">
        <v>2197689.6239</v>
      </c>
      <c r="D76" s="1485">
        <v>230685.98956999998</v>
      </c>
      <c r="E76" s="1485">
        <v>4779585.72848</v>
      </c>
      <c r="F76" s="1485">
        <v>162936.47706999999</v>
      </c>
      <c r="G76" s="1485">
        <v>0</v>
      </c>
      <c r="H76" s="1485">
        <v>67957.051219999994</v>
      </c>
      <c r="I76" s="1485">
        <v>7943860.4336899994</v>
      </c>
      <c r="J76" s="1485">
        <v>48.374129999999994</v>
      </c>
      <c r="K76" s="1485">
        <v>7153.7522500000005</v>
      </c>
      <c r="L76" s="1485">
        <v>119251.42105999999</v>
      </c>
      <c r="M76" s="1485">
        <v>14875.113829999989</v>
      </c>
      <c r="N76" s="1485">
        <v>15524079.194979999</v>
      </c>
      <c r="O76" s="1485">
        <v>0</v>
      </c>
      <c r="P76" s="1485">
        <v>0</v>
      </c>
      <c r="Q76" s="1485">
        <v>156736.65953999999</v>
      </c>
      <c r="R76" s="1485">
        <v>6453968.2419699999</v>
      </c>
      <c r="S76" s="1485">
        <v>0</v>
      </c>
      <c r="T76" s="1485">
        <v>0</v>
      </c>
      <c r="U76" s="1485">
        <v>117.11874000000006</v>
      </c>
      <c r="V76" s="1485">
        <v>64595.16257</v>
      </c>
      <c r="W76" s="1485">
        <v>96159.047950000007</v>
      </c>
      <c r="X76" s="1485">
        <v>386955.41123000003</v>
      </c>
      <c r="Y76" s="1485">
        <v>7355.8002399999996</v>
      </c>
      <c r="Z76" s="1485">
        <v>20408.608260000001</v>
      </c>
      <c r="AA76" s="1485">
        <v>7186296.0505000008</v>
      </c>
      <c r="AB76" s="1485">
        <v>22710375.245480001</v>
      </c>
    </row>
    <row r="77" spans="1:29" s="581" customFormat="1" ht="12" customHeigh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</row>
    <row r="78" spans="1:29" s="589" customFormat="1" ht="12" customHeight="1" x14ac:dyDescent="0.2">
      <c r="A78" s="16" t="s">
        <v>2145</v>
      </c>
      <c r="B78" s="17">
        <v>14.067</v>
      </c>
      <c r="C78" s="17">
        <v>582272.77099999995</v>
      </c>
      <c r="D78" s="17">
        <v>0</v>
      </c>
      <c r="E78" s="17">
        <v>306538.179</v>
      </c>
      <c r="F78" s="17">
        <v>133950.30600000001</v>
      </c>
      <c r="G78" s="17">
        <v>109596.022</v>
      </c>
      <c r="H78" s="17">
        <v>0</v>
      </c>
      <c r="I78" s="17">
        <v>0</v>
      </c>
      <c r="J78" s="17">
        <v>0</v>
      </c>
      <c r="K78" s="17">
        <v>0</v>
      </c>
      <c r="L78" s="17">
        <v>102041.319</v>
      </c>
      <c r="M78" s="17">
        <v>8312.7780000000002</v>
      </c>
      <c r="N78" s="17">
        <v>1242725.4419999998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227120.79</v>
      </c>
      <c r="W78" s="17">
        <v>46124.813999999998</v>
      </c>
      <c r="X78" s="17">
        <v>716.8</v>
      </c>
      <c r="Y78" s="17">
        <v>12.518000000000001</v>
      </c>
      <c r="Z78" s="17">
        <v>78191.494000000006</v>
      </c>
      <c r="AA78" s="17">
        <v>352166.41599999997</v>
      </c>
      <c r="AB78" s="17">
        <v>1594891.8579999998</v>
      </c>
    </row>
    <row r="79" spans="1:29" s="959" customFormat="1" ht="12" customHeight="1" x14ac:dyDescent="0.2">
      <c r="A79" s="1655" t="s">
        <v>3834</v>
      </c>
      <c r="B79" s="1485">
        <v>14.067</v>
      </c>
      <c r="C79" s="1485">
        <v>582272.77099999995</v>
      </c>
      <c r="D79" s="1485">
        <v>0</v>
      </c>
      <c r="E79" s="1485">
        <v>306538.179</v>
      </c>
      <c r="F79" s="1485">
        <v>133950.30600000001</v>
      </c>
      <c r="G79" s="1485">
        <v>109596.022</v>
      </c>
      <c r="H79" s="1485">
        <v>0</v>
      </c>
      <c r="I79" s="1485">
        <v>0</v>
      </c>
      <c r="J79" s="1485">
        <v>0</v>
      </c>
      <c r="K79" s="1485">
        <v>0</v>
      </c>
      <c r="L79" s="1485">
        <v>102041.319</v>
      </c>
      <c r="M79" s="1485">
        <v>8312.7780000000002</v>
      </c>
      <c r="N79" s="1485">
        <v>1242725.4419999998</v>
      </c>
      <c r="O79" s="1485">
        <v>0</v>
      </c>
      <c r="P79" s="1485">
        <v>0</v>
      </c>
      <c r="Q79" s="1485">
        <v>0</v>
      </c>
      <c r="R79" s="1485">
        <v>0</v>
      </c>
      <c r="S79" s="1485">
        <v>0</v>
      </c>
      <c r="T79" s="1485">
        <v>0</v>
      </c>
      <c r="U79" s="1485">
        <v>0</v>
      </c>
      <c r="V79" s="1485">
        <v>227120.79</v>
      </c>
      <c r="W79" s="1485">
        <v>46124.813999999998</v>
      </c>
      <c r="X79" s="1485">
        <v>716.8</v>
      </c>
      <c r="Y79" s="1485">
        <v>12.518000000000001</v>
      </c>
      <c r="Z79" s="1485">
        <v>78191.494000000006</v>
      </c>
      <c r="AA79" s="1485">
        <v>352166.41599999997</v>
      </c>
      <c r="AB79" s="1485">
        <v>1594891.8579999998</v>
      </c>
    </row>
    <row r="80" spans="1:29" s="959" customFormat="1" ht="12" customHeight="1" thickBot="1" x14ac:dyDescent="0.25">
      <c r="A80" s="1295" t="s">
        <v>859</v>
      </c>
      <c r="B80" s="1296">
        <v>317.25100000000003</v>
      </c>
      <c r="C80" s="1296">
        <v>7897413.3723300006</v>
      </c>
      <c r="D80" s="1296">
        <v>1058323.9926900002</v>
      </c>
      <c r="E80" s="1296">
        <v>9303484.119289998</v>
      </c>
      <c r="F80" s="1296">
        <v>4475352.4702012008</v>
      </c>
      <c r="G80" s="1296">
        <v>120365.5661</v>
      </c>
      <c r="H80" s="1296">
        <v>81832.454529999988</v>
      </c>
      <c r="I80" s="1296">
        <v>7949296.4015699998</v>
      </c>
      <c r="J80" s="1296">
        <v>53463.997850000058</v>
      </c>
      <c r="K80" s="1296">
        <v>11886.236990000001</v>
      </c>
      <c r="L80" s="1296">
        <v>1422162.50816</v>
      </c>
      <c r="M80" s="1296">
        <v>165392.81902174864</v>
      </c>
      <c r="N80" s="1296">
        <v>32539291.18973295</v>
      </c>
      <c r="O80" s="1296">
        <v>11571.558835393198</v>
      </c>
      <c r="P80" s="1296">
        <v>0</v>
      </c>
      <c r="Q80" s="1296">
        <v>156736.65953999999</v>
      </c>
      <c r="R80" s="1296">
        <v>6453968.6425299998</v>
      </c>
      <c r="S80" s="1296">
        <v>223.06289000000061</v>
      </c>
      <c r="T80" s="1296">
        <v>184.09316229015917</v>
      </c>
      <c r="U80" s="1296">
        <v>2207.8554199999999</v>
      </c>
      <c r="V80" s="1296">
        <v>1402724.1648199998</v>
      </c>
      <c r="W80" s="1296">
        <v>768112.32375083223</v>
      </c>
      <c r="X80" s="1296">
        <v>886504.0238353142</v>
      </c>
      <c r="Y80" s="1296">
        <v>23680.694850000003</v>
      </c>
      <c r="Z80" s="1296">
        <v>228999.30798000004</v>
      </c>
      <c r="AA80" s="1296">
        <v>9934912.3876138292</v>
      </c>
      <c r="AB80" s="1296">
        <v>42474203.577346779</v>
      </c>
    </row>
    <row r="81" spans="1:28" s="588" customFormat="1" ht="12" customHeight="1" x14ac:dyDescent="0.2">
      <c r="A81" s="548" t="s">
        <v>2235</v>
      </c>
    </row>
    <row r="82" spans="1:28" s="588" customFormat="1" ht="12" x14ac:dyDescent="0.2"/>
    <row r="83" spans="1:28" s="588" customFormat="1" ht="12" x14ac:dyDescent="0.2"/>
    <row r="84" spans="1:28" s="652" customFormat="1" ht="12" x14ac:dyDescent="0.2">
      <c r="A84" s="637"/>
    </row>
    <row r="85" spans="1:28" x14ac:dyDescent="0.2">
      <c r="A85" s="589"/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</row>
    <row r="86" spans="1:28" x14ac:dyDescent="0.2">
      <c r="A86" s="589"/>
      <c r="B86" s="58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</row>
    <row r="87" spans="1:28" x14ac:dyDescent="0.2">
      <c r="A87" s="589"/>
      <c r="B87" s="58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</row>
    <row r="88" spans="1:28" x14ac:dyDescent="0.2">
      <c r="A88" s="589"/>
      <c r="B88" s="58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</row>
    <row r="89" spans="1:28" x14ac:dyDescent="0.2">
      <c r="A89" s="589"/>
      <c r="B89" s="58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</row>
    <row r="90" spans="1:28" x14ac:dyDescent="0.2">
      <c r="A90" s="589"/>
      <c r="B90" s="58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</row>
    <row r="91" spans="1:28" x14ac:dyDescent="0.2">
      <c r="A91" s="589"/>
      <c r="B91" s="58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</row>
    <row r="92" spans="1:28" x14ac:dyDescent="0.2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</row>
    <row r="93" spans="1:28" x14ac:dyDescent="0.2">
      <c r="A93" s="589"/>
      <c r="B93" s="58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</row>
    <row r="94" spans="1:28" x14ac:dyDescent="0.2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</row>
    <row r="95" spans="1:28" x14ac:dyDescent="0.2">
      <c r="A95" s="589"/>
      <c r="B95" s="58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</row>
    <row r="96" spans="1:28" x14ac:dyDescent="0.2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</row>
    <row r="97" spans="1:28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</row>
    <row r="98" spans="1:28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</row>
    <row r="99" spans="1:28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</row>
    <row r="100" spans="1:28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</row>
    <row r="101" spans="1:28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</row>
    <row r="102" spans="1:28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</row>
    <row r="103" spans="1:28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</row>
    <row r="104" spans="1:28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</row>
    <row r="105" spans="1:28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</row>
    <row r="106" spans="1:28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</row>
    <row r="107" spans="1:28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</row>
    <row r="108" spans="1:28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</row>
    <row r="109" spans="1:28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</row>
    <row r="110" spans="1:28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</row>
    <row r="111" spans="1:28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</row>
    <row r="112" spans="1:28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</row>
    <row r="113" spans="1:28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</row>
    <row r="114" spans="1:28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</row>
    <row r="115" spans="1:28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</row>
    <row r="116" spans="1:28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</row>
    <row r="117" spans="1:28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</row>
    <row r="118" spans="1:28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</row>
    <row r="119" spans="1:28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</row>
    <row r="120" spans="1:28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</row>
  </sheetData>
  <mergeCells count="33">
    <mergeCell ref="A8:A12"/>
    <mergeCell ref="E8:E12"/>
    <mergeCell ref="H9:H12"/>
    <mergeCell ref="I9:I12"/>
    <mergeCell ref="B11:B12"/>
    <mergeCell ref="W8:W12"/>
    <mergeCell ref="X8:X12"/>
    <mergeCell ref="Z8:Z12"/>
    <mergeCell ref="O9:O12"/>
    <mergeCell ref="U8:U12"/>
    <mergeCell ref="F9:F12"/>
    <mergeCell ref="S9:S12"/>
    <mergeCell ref="P9:P12"/>
    <mergeCell ref="O5:AB6"/>
    <mergeCell ref="G9:G12"/>
    <mergeCell ref="F8:J8"/>
    <mergeCell ref="T8:T12"/>
    <mergeCell ref="N8:N12"/>
    <mergeCell ref="AB8:AB12"/>
    <mergeCell ref="A5:N6"/>
    <mergeCell ref="C11:C12"/>
    <mergeCell ref="D11:D12"/>
    <mergeCell ref="B8:D10"/>
    <mergeCell ref="AA8:AA12"/>
    <mergeCell ref="M8:M12"/>
    <mergeCell ref="J9:J12"/>
    <mergeCell ref="O8:S8"/>
    <mergeCell ref="Q9:Q12"/>
    <mergeCell ref="R9:R12"/>
    <mergeCell ref="L8:L12"/>
    <mergeCell ref="K8:K12"/>
    <mergeCell ref="Y8:Y12"/>
    <mergeCell ref="V8:V12"/>
  </mergeCells>
  <phoneticPr fontId="6" type="noConversion"/>
  <conditionalFormatting sqref="C49:AA49 C76:AA76 B68:AB70 B62:C77 B13:C60 D13:AB77 C60:AB60 B78:AB80">
    <cfRule type="expression" dxfId="382" priority="41" stopIfTrue="1">
      <formula>$AU13=1</formula>
    </cfRule>
  </conditionalFormatting>
  <conditionalFormatting sqref="A14:A59 A61:A80">
    <cfRule type="expression" dxfId="381" priority="4" stopIfTrue="1">
      <formula>$AT14=1</formula>
    </cfRule>
  </conditionalFormatting>
  <conditionalFormatting sqref="A14:A59 A61:A75">
    <cfRule type="expression" dxfId="380" priority="5" stopIfTrue="1">
      <formula>$AV14=1</formula>
    </cfRule>
  </conditionalFormatting>
  <conditionalFormatting sqref="A60">
    <cfRule type="expression" dxfId="379" priority="3" stopIfTrue="1">
      <formula>$AX60=1</formula>
    </cfRule>
  </conditionalFormatting>
  <conditionalFormatting sqref="A77">
    <cfRule type="expression" dxfId="378" priority="2" stopIfTrue="1">
      <formula>$AV77=1</formula>
    </cfRule>
  </conditionalFormatting>
  <conditionalFormatting sqref="A77">
    <cfRule type="expression" dxfId="377" priority="1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14" min="2" max="80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O182"/>
  <sheetViews>
    <sheetView showGridLines="0" zoomScaleNormal="100" workbookViewId="0">
      <pane xSplit="2" ySplit="9" topLeftCell="C10" activePane="bottomRight" state="frozen"/>
      <selection activeCell="BV20" sqref="BV20"/>
      <selection pane="topRight" activeCell="BV20" sqref="BV20"/>
      <selection pane="bottomLeft" activeCell="BV20" sqref="BV20"/>
      <selection pane="bottomRight" activeCell="A112" sqref="A112"/>
    </sheetView>
  </sheetViews>
  <sheetFormatPr defaultRowHeight="12.75" x14ac:dyDescent="0.2"/>
  <cols>
    <col min="1" max="1" width="21.140625" style="356" customWidth="1"/>
    <col min="2" max="2" width="52.5703125" style="356" customWidth="1"/>
    <col min="3" max="3" width="7.28515625" style="1198" customWidth="1"/>
    <col min="4" max="15" width="12.7109375" style="356" customWidth="1"/>
    <col min="16" max="16384" width="9.140625" style="356"/>
  </cols>
  <sheetData>
    <row r="1" spans="1:15" x14ac:dyDescent="0.2">
      <c r="A1" s="877" t="s">
        <v>624</v>
      </c>
    </row>
    <row r="2" spans="1:15" x14ac:dyDescent="0.2">
      <c r="A2" s="877" t="s">
        <v>625</v>
      </c>
    </row>
    <row r="3" spans="1:15" s="994" customFormat="1" ht="15" customHeight="1" x14ac:dyDescent="0.2">
      <c r="A3" s="1130" t="s">
        <v>2252</v>
      </c>
      <c r="C3" s="1092"/>
      <c r="O3" s="1131" t="s">
        <v>2253</v>
      </c>
    </row>
    <row r="4" spans="1:15" s="504" customFormat="1" ht="12" customHeight="1" x14ac:dyDescent="0.2">
      <c r="C4" s="1199"/>
    </row>
    <row r="5" spans="1:15" s="504" customFormat="1" ht="18" customHeight="1" x14ac:dyDescent="0.2">
      <c r="A5" s="2019" t="s">
        <v>235</v>
      </c>
      <c r="B5" s="1997"/>
      <c r="C5" s="1997"/>
      <c r="D5" s="1997"/>
      <c r="E5" s="1997"/>
      <c r="F5" s="1997"/>
      <c r="G5" s="1997"/>
      <c r="H5" s="2041" t="s">
        <v>236</v>
      </c>
      <c r="I5" s="2041"/>
      <c r="J5" s="2041"/>
      <c r="K5" s="2041"/>
      <c r="L5" s="2041"/>
      <c r="M5" s="2041"/>
      <c r="N5" s="2041"/>
      <c r="O5" s="2041"/>
    </row>
    <row r="6" spans="1:15" s="504" customFormat="1" ht="18" customHeight="1" x14ac:dyDescent="0.2">
      <c r="A6" s="1997"/>
      <c r="B6" s="1997"/>
      <c r="C6" s="1997"/>
      <c r="D6" s="1997"/>
      <c r="E6" s="1997"/>
      <c r="F6" s="1997"/>
      <c r="G6" s="1997"/>
      <c r="H6" s="2041"/>
      <c r="I6" s="2041"/>
      <c r="J6" s="2041"/>
      <c r="K6" s="2041"/>
      <c r="L6" s="2041"/>
      <c r="M6" s="2041"/>
      <c r="N6" s="2041"/>
      <c r="O6" s="2041"/>
    </row>
    <row r="7" spans="1:15" s="504" customFormat="1" ht="12" customHeight="1" thickBot="1" x14ac:dyDescent="0.25">
      <c r="C7" s="1199"/>
      <c r="O7" s="1563" t="s">
        <v>959</v>
      </c>
    </row>
    <row r="8" spans="1:15" s="312" customFormat="1" ht="15" customHeight="1" thickBot="1" x14ac:dyDescent="0.25">
      <c r="A8" s="2042" t="s">
        <v>1492</v>
      </c>
      <c r="B8" s="2042" t="s">
        <v>673</v>
      </c>
      <c r="C8" s="2044" t="s">
        <v>886</v>
      </c>
      <c r="D8" s="2046" t="s">
        <v>706</v>
      </c>
      <c r="E8" s="2047"/>
      <c r="F8" s="2047"/>
      <c r="G8" s="2048"/>
      <c r="H8" s="2046" t="s">
        <v>705</v>
      </c>
      <c r="I8" s="2047"/>
      <c r="J8" s="2047"/>
      <c r="K8" s="2048"/>
      <c r="L8" s="2046" t="s">
        <v>676</v>
      </c>
      <c r="M8" s="2047"/>
      <c r="N8" s="2047"/>
      <c r="O8" s="2048"/>
    </row>
    <row r="9" spans="1:15" ht="65.099999999999994" customHeight="1" thickBot="1" x14ac:dyDescent="0.25">
      <c r="A9" s="2043"/>
      <c r="B9" s="2043"/>
      <c r="C9" s="2045"/>
      <c r="D9" s="1404" t="s">
        <v>675</v>
      </c>
      <c r="E9" s="1404" t="s">
        <v>114</v>
      </c>
      <c r="F9" s="1404" t="s">
        <v>115</v>
      </c>
      <c r="G9" s="1404" t="s">
        <v>116</v>
      </c>
      <c r="H9" s="1404" t="s">
        <v>675</v>
      </c>
      <c r="I9" s="1404" t="s">
        <v>114</v>
      </c>
      <c r="J9" s="1404" t="s">
        <v>115</v>
      </c>
      <c r="K9" s="1404" t="s">
        <v>116</v>
      </c>
      <c r="L9" s="1404" t="s">
        <v>675</v>
      </c>
      <c r="M9" s="1404" t="s">
        <v>114</v>
      </c>
      <c r="N9" s="1404" t="s">
        <v>115</v>
      </c>
      <c r="O9" s="1404" t="s">
        <v>116</v>
      </c>
    </row>
    <row r="10" spans="1:15" x14ac:dyDescent="0.2">
      <c r="A10" s="1098" t="s">
        <v>1879</v>
      </c>
      <c r="B10" s="1194" t="s">
        <v>98</v>
      </c>
      <c r="C10" s="1200">
        <v>0</v>
      </c>
      <c r="D10" s="362">
        <v>0</v>
      </c>
      <c r="E10" s="362">
        <v>0</v>
      </c>
      <c r="F10" s="362">
        <v>0</v>
      </c>
      <c r="G10" s="362">
        <v>0</v>
      </c>
      <c r="H10" s="362">
        <v>0</v>
      </c>
      <c r="I10" s="362">
        <v>0</v>
      </c>
      <c r="J10" s="362">
        <v>0</v>
      </c>
      <c r="K10" s="362">
        <v>0</v>
      </c>
      <c r="L10" s="362">
        <v>0</v>
      </c>
      <c r="M10" s="362">
        <v>0</v>
      </c>
      <c r="N10" s="362">
        <v>0</v>
      </c>
      <c r="O10" s="362">
        <v>0</v>
      </c>
    </row>
    <row r="11" spans="1:15" x14ac:dyDescent="0.2">
      <c r="A11" s="1099"/>
      <c r="B11" s="1195" t="s">
        <v>99</v>
      </c>
      <c r="C11" s="1201">
        <v>20</v>
      </c>
      <c r="D11" s="366">
        <v>347</v>
      </c>
      <c r="E11" s="366">
        <v>144228.41393987564</v>
      </c>
      <c r="F11" s="366">
        <v>0</v>
      </c>
      <c r="G11" s="366">
        <v>144228.41393987564</v>
      </c>
      <c r="H11" s="366">
        <v>0</v>
      </c>
      <c r="I11" s="366">
        <v>0</v>
      </c>
      <c r="J11" s="366">
        <v>0</v>
      </c>
      <c r="K11" s="366">
        <v>0</v>
      </c>
      <c r="L11" s="366">
        <v>0</v>
      </c>
      <c r="M11" s="366">
        <v>0</v>
      </c>
      <c r="N11" s="366">
        <v>0</v>
      </c>
      <c r="O11" s="366">
        <v>0</v>
      </c>
    </row>
    <row r="12" spans="1:15" x14ac:dyDescent="0.2">
      <c r="A12" s="1099"/>
      <c r="B12" s="1195" t="s">
        <v>100</v>
      </c>
      <c r="C12" s="1201">
        <v>16</v>
      </c>
      <c r="D12" s="366">
        <v>357</v>
      </c>
      <c r="E12" s="366">
        <v>2182456.149999999</v>
      </c>
      <c r="F12" s="366">
        <v>1044216.3000000002</v>
      </c>
      <c r="G12" s="366">
        <v>3226672.4499999993</v>
      </c>
      <c r="H12" s="366">
        <v>134</v>
      </c>
      <c r="I12" s="366">
        <v>603219.76000000036</v>
      </c>
      <c r="J12" s="366">
        <v>433693.53000000014</v>
      </c>
      <c r="K12" s="366">
        <v>1036913.2900000005</v>
      </c>
      <c r="L12" s="366">
        <v>1</v>
      </c>
      <c r="M12" s="366">
        <v>1812.93</v>
      </c>
      <c r="N12" s="366">
        <v>0</v>
      </c>
      <c r="O12" s="366">
        <v>1812.93</v>
      </c>
    </row>
    <row r="13" spans="1:15" x14ac:dyDescent="0.2">
      <c r="A13" s="1099"/>
      <c r="B13" s="1196" t="s">
        <v>101</v>
      </c>
      <c r="C13" s="1201">
        <v>18</v>
      </c>
      <c r="D13" s="366">
        <v>1760</v>
      </c>
      <c r="E13" s="366">
        <v>18953096.699999988</v>
      </c>
      <c r="F13" s="366">
        <v>3507509.8799999994</v>
      </c>
      <c r="G13" s="366">
        <v>22460606.579999987</v>
      </c>
      <c r="H13" s="366">
        <v>506</v>
      </c>
      <c r="I13" s="366">
        <v>4139724.3499999973</v>
      </c>
      <c r="J13" s="366">
        <v>1043297.779999999</v>
      </c>
      <c r="K13" s="366">
        <v>5183022.1299999962</v>
      </c>
      <c r="L13" s="366">
        <v>0</v>
      </c>
      <c r="M13" s="366">
        <v>0</v>
      </c>
      <c r="N13" s="366">
        <v>0</v>
      </c>
      <c r="O13" s="366">
        <v>0</v>
      </c>
    </row>
    <row r="14" spans="1:15" x14ac:dyDescent="0.2">
      <c r="A14" s="1099"/>
      <c r="B14" s="1195" t="s">
        <v>102</v>
      </c>
      <c r="C14" s="1201">
        <v>0</v>
      </c>
      <c r="D14" s="366">
        <v>0</v>
      </c>
      <c r="E14" s="366">
        <v>0</v>
      </c>
      <c r="F14" s="366">
        <v>0</v>
      </c>
      <c r="G14" s="366">
        <v>0</v>
      </c>
      <c r="H14" s="366">
        <v>0</v>
      </c>
      <c r="I14" s="366">
        <v>0</v>
      </c>
      <c r="J14" s="366">
        <v>0</v>
      </c>
      <c r="K14" s="366">
        <v>0</v>
      </c>
      <c r="L14" s="366">
        <v>0</v>
      </c>
      <c r="M14" s="366">
        <v>0</v>
      </c>
      <c r="N14" s="366">
        <v>0</v>
      </c>
      <c r="O14" s="366">
        <v>0</v>
      </c>
    </row>
    <row r="15" spans="1:15" x14ac:dyDescent="0.2">
      <c r="A15" s="1099"/>
      <c r="B15" s="1195" t="s">
        <v>103</v>
      </c>
      <c r="C15" s="1201">
        <v>1</v>
      </c>
      <c r="D15" s="366">
        <v>1</v>
      </c>
      <c r="E15" s="366">
        <v>36960.423771826929</v>
      </c>
      <c r="F15" s="366">
        <v>876.88675179459187</v>
      </c>
      <c r="G15" s="366">
        <v>37837.310523621527</v>
      </c>
      <c r="H15" s="366">
        <v>0</v>
      </c>
      <c r="I15" s="366">
        <v>0</v>
      </c>
      <c r="J15" s="366">
        <v>0</v>
      </c>
      <c r="K15" s="366">
        <v>0</v>
      </c>
      <c r="L15" s="366">
        <v>0</v>
      </c>
      <c r="M15" s="366">
        <v>0</v>
      </c>
      <c r="N15" s="366">
        <v>0</v>
      </c>
      <c r="O15" s="366">
        <v>0</v>
      </c>
    </row>
    <row r="16" spans="1:15" ht="13.5" thickBot="1" x14ac:dyDescent="0.25">
      <c r="A16" s="1099"/>
      <c r="B16" s="1197" t="s">
        <v>2168</v>
      </c>
      <c r="C16" s="1201">
        <v>55</v>
      </c>
      <c r="D16" s="366">
        <v>2465</v>
      </c>
      <c r="E16" s="366">
        <v>21316741.68771169</v>
      </c>
      <c r="F16" s="366">
        <v>4552603.066751794</v>
      </c>
      <c r="G16" s="366">
        <v>25869344.754463483</v>
      </c>
      <c r="H16" s="366">
        <v>640</v>
      </c>
      <c r="I16" s="366">
        <v>4742944.1099999975</v>
      </c>
      <c r="J16" s="366">
        <v>1476991.3099999991</v>
      </c>
      <c r="K16" s="366">
        <v>6219935.4199999962</v>
      </c>
      <c r="L16" s="366">
        <v>1</v>
      </c>
      <c r="M16" s="366">
        <v>1812.93</v>
      </c>
      <c r="N16" s="366">
        <v>0</v>
      </c>
      <c r="O16" s="366">
        <v>1812.93</v>
      </c>
    </row>
    <row r="17" spans="1:15" x14ac:dyDescent="0.2">
      <c r="A17" s="1098" t="s">
        <v>1880</v>
      </c>
      <c r="B17" s="1194" t="s">
        <v>98</v>
      </c>
      <c r="C17" s="1200">
        <v>2</v>
      </c>
      <c r="D17" s="362">
        <v>12233</v>
      </c>
      <c r="E17" s="362">
        <v>151408.53999999966</v>
      </c>
      <c r="F17" s="362">
        <v>0</v>
      </c>
      <c r="G17" s="362">
        <v>151408.53999999966</v>
      </c>
      <c r="H17" s="362">
        <v>0</v>
      </c>
      <c r="I17" s="362">
        <v>0</v>
      </c>
      <c r="J17" s="362">
        <v>0</v>
      </c>
      <c r="K17" s="362">
        <v>0</v>
      </c>
      <c r="L17" s="362">
        <v>0</v>
      </c>
      <c r="M17" s="362">
        <v>0</v>
      </c>
      <c r="N17" s="362">
        <v>0</v>
      </c>
      <c r="O17" s="362">
        <v>0</v>
      </c>
    </row>
    <row r="18" spans="1:15" x14ac:dyDescent="0.2">
      <c r="A18" s="1099"/>
      <c r="B18" s="1195" t="s">
        <v>99</v>
      </c>
      <c r="C18" s="1201">
        <v>5</v>
      </c>
      <c r="D18" s="366">
        <v>1624</v>
      </c>
      <c r="E18" s="366">
        <v>265973.24221400003</v>
      </c>
      <c r="F18" s="366">
        <v>0</v>
      </c>
      <c r="G18" s="366">
        <v>265973.24221400003</v>
      </c>
      <c r="H18" s="366">
        <v>0</v>
      </c>
      <c r="I18" s="366">
        <v>0</v>
      </c>
      <c r="J18" s="366">
        <v>0</v>
      </c>
      <c r="K18" s="366">
        <v>0</v>
      </c>
      <c r="L18" s="366">
        <v>0</v>
      </c>
      <c r="M18" s="366">
        <v>0</v>
      </c>
      <c r="N18" s="366">
        <v>0</v>
      </c>
      <c r="O18" s="366">
        <v>0</v>
      </c>
    </row>
    <row r="19" spans="1:15" x14ac:dyDescent="0.2">
      <c r="A19" s="1099"/>
      <c r="B19" s="1195" t="s">
        <v>100</v>
      </c>
      <c r="C19" s="1201">
        <v>9</v>
      </c>
      <c r="D19" s="366">
        <v>12888</v>
      </c>
      <c r="E19" s="366">
        <v>77227288.611535996</v>
      </c>
      <c r="F19" s="366">
        <v>41275079.125023998</v>
      </c>
      <c r="G19" s="366">
        <v>118502367.73655999</v>
      </c>
      <c r="H19" s="366">
        <v>2644</v>
      </c>
      <c r="I19" s="366">
        <v>12241138.700608</v>
      </c>
      <c r="J19" s="366">
        <v>11989794.292016001</v>
      </c>
      <c r="K19" s="366">
        <v>24230932.992624</v>
      </c>
      <c r="L19" s="366">
        <v>0</v>
      </c>
      <c r="M19" s="366">
        <v>0</v>
      </c>
      <c r="N19" s="366">
        <v>0</v>
      </c>
      <c r="O19" s="366">
        <v>0</v>
      </c>
    </row>
    <row r="20" spans="1:15" x14ac:dyDescent="0.2">
      <c r="A20" s="1099"/>
      <c r="B20" s="1196" t="s">
        <v>101</v>
      </c>
      <c r="C20" s="1201">
        <v>0</v>
      </c>
      <c r="D20" s="366">
        <v>0</v>
      </c>
      <c r="E20" s="366">
        <v>0</v>
      </c>
      <c r="F20" s="366">
        <v>0</v>
      </c>
      <c r="G20" s="366">
        <v>0</v>
      </c>
      <c r="H20" s="366">
        <v>0</v>
      </c>
      <c r="I20" s="366">
        <v>0</v>
      </c>
      <c r="J20" s="366">
        <v>0</v>
      </c>
      <c r="K20" s="366">
        <v>0</v>
      </c>
      <c r="L20" s="366">
        <v>0</v>
      </c>
      <c r="M20" s="366">
        <v>0</v>
      </c>
      <c r="N20" s="366">
        <v>0</v>
      </c>
      <c r="O20" s="366">
        <v>0</v>
      </c>
    </row>
    <row r="21" spans="1:15" x14ac:dyDescent="0.2">
      <c r="A21" s="1099"/>
      <c r="B21" s="1195" t="s">
        <v>102</v>
      </c>
      <c r="C21" s="1201">
        <v>5</v>
      </c>
      <c r="D21" s="366">
        <v>5555</v>
      </c>
      <c r="E21" s="366">
        <v>44880015.460000001</v>
      </c>
      <c r="F21" s="366">
        <v>10584047.34</v>
      </c>
      <c r="G21" s="366">
        <v>55464062.799999997</v>
      </c>
      <c r="H21" s="366">
        <v>2062</v>
      </c>
      <c r="I21" s="366">
        <v>6907090.46</v>
      </c>
      <c r="J21" s="366">
        <v>1809696.39</v>
      </c>
      <c r="K21" s="366">
        <v>8716786.8500000015</v>
      </c>
      <c r="L21" s="366">
        <v>0</v>
      </c>
      <c r="M21" s="366">
        <v>0</v>
      </c>
      <c r="N21" s="366">
        <v>0</v>
      </c>
      <c r="O21" s="366">
        <v>0</v>
      </c>
    </row>
    <row r="22" spans="1:15" x14ac:dyDescent="0.2">
      <c r="A22" s="1099"/>
      <c r="B22" s="1195" t="s">
        <v>103</v>
      </c>
      <c r="C22" s="1201">
        <v>0</v>
      </c>
      <c r="D22" s="366">
        <v>0</v>
      </c>
      <c r="E22" s="366">
        <v>0</v>
      </c>
      <c r="F22" s="366">
        <v>0</v>
      </c>
      <c r="G22" s="366">
        <v>0</v>
      </c>
      <c r="H22" s="366">
        <v>0</v>
      </c>
      <c r="I22" s="366">
        <v>0</v>
      </c>
      <c r="J22" s="366">
        <v>0</v>
      </c>
      <c r="K22" s="366">
        <v>0</v>
      </c>
      <c r="L22" s="366">
        <v>0</v>
      </c>
      <c r="M22" s="366">
        <v>0</v>
      </c>
      <c r="N22" s="366">
        <v>0</v>
      </c>
      <c r="O22" s="366">
        <v>0</v>
      </c>
    </row>
    <row r="23" spans="1:15" ht="13.5" thickBot="1" x14ac:dyDescent="0.25">
      <c r="A23" s="1100"/>
      <c r="B23" s="1197" t="s">
        <v>2168</v>
      </c>
      <c r="C23" s="1202">
        <v>21</v>
      </c>
      <c r="D23" s="367">
        <v>32300</v>
      </c>
      <c r="E23" s="367">
        <v>122524685.85374999</v>
      </c>
      <c r="F23" s="367">
        <v>51859126.465023994</v>
      </c>
      <c r="G23" s="367">
        <v>174383812.31877398</v>
      </c>
      <c r="H23" s="367">
        <v>4706</v>
      </c>
      <c r="I23" s="367">
        <v>19148229.160608001</v>
      </c>
      <c r="J23" s="367">
        <v>13799490.682016002</v>
      </c>
      <c r="K23" s="367">
        <v>32947719.842624001</v>
      </c>
      <c r="L23" s="367">
        <v>0</v>
      </c>
      <c r="M23" s="367">
        <v>0</v>
      </c>
      <c r="N23" s="367">
        <v>0</v>
      </c>
      <c r="O23" s="367">
        <v>0</v>
      </c>
    </row>
    <row r="24" spans="1:15" x14ac:dyDescent="0.2">
      <c r="A24" s="1098" t="s">
        <v>1918</v>
      </c>
      <c r="B24" s="1194" t="s">
        <v>98</v>
      </c>
      <c r="C24" s="1200">
        <v>33</v>
      </c>
      <c r="D24" s="362">
        <v>175012</v>
      </c>
      <c r="E24" s="362">
        <v>9557927.5960029699</v>
      </c>
      <c r="F24" s="362">
        <v>0</v>
      </c>
      <c r="G24" s="362">
        <v>9557927.5960029699</v>
      </c>
      <c r="H24" s="362">
        <v>41</v>
      </c>
      <c r="I24" s="362">
        <v>3406.065493604799</v>
      </c>
      <c r="J24" s="362">
        <v>0</v>
      </c>
      <c r="K24" s="362">
        <v>3406.065493604799</v>
      </c>
      <c r="L24" s="362">
        <v>0</v>
      </c>
      <c r="M24" s="362">
        <v>0</v>
      </c>
      <c r="N24" s="362">
        <v>0</v>
      </c>
      <c r="O24" s="362">
        <v>0</v>
      </c>
    </row>
    <row r="25" spans="1:15" x14ac:dyDescent="0.2">
      <c r="A25" s="1099"/>
      <c r="B25" s="1195" t="s">
        <v>99</v>
      </c>
      <c r="C25" s="1201">
        <v>12</v>
      </c>
      <c r="D25" s="366">
        <v>745</v>
      </c>
      <c r="E25" s="366">
        <v>516262.6255455222</v>
      </c>
      <c r="F25" s="366">
        <v>0</v>
      </c>
      <c r="G25" s="366">
        <v>516262.6255455222</v>
      </c>
      <c r="H25" s="366">
        <v>133</v>
      </c>
      <c r="I25" s="366">
        <v>6216.3801761920013</v>
      </c>
      <c r="J25" s="366">
        <v>0</v>
      </c>
      <c r="K25" s="366">
        <v>6216.3801761920013</v>
      </c>
      <c r="L25" s="366">
        <v>0</v>
      </c>
      <c r="M25" s="366">
        <v>0</v>
      </c>
      <c r="N25" s="366">
        <v>0</v>
      </c>
      <c r="O25" s="366">
        <v>0</v>
      </c>
    </row>
    <row r="26" spans="1:15" x14ac:dyDescent="0.2">
      <c r="A26" s="1099"/>
      <c r="B26" s="1195" t="s">
        <v>100</v>
      </c>
      <c r="C26" s="1201">
        <v>44</v>
      </c>
      <c r="D26" s="366">
        <v>15772</v>
      </c>
      <c r="E26" s="366">
        <v>158379267.94972816</v>
      </c>
      <c r="F26" s="366">
        <v>73358162.681390584</v>
      </c>
      <c r="G26" s="366">
        <v>231737430.63111874</v>
      </c>
      <c r="H26" s="366">
        <v>14250</v>
      </c>
      <c r="I26" s="366">
        <v>12412768.555327494</v>
      </c>
      <c r="J26" s="366">
        <v>7576841.5316204857</v>
      </c>
      <c r="K26" s="366">
        <v>19989610.086947978</v>
      </c>
      <c r="L26" s="366">
        <v>0</v>
      </c>
      <c r="M26" s="366">
        <v>0</v>
      </c>
      <c r="N26" s="366">
        <v>0</v>
      </c>
      <c r="O26" s="366">
        <v>0</v>
      </c>
    </row>
    <row r="27" spans="1:15" x14ac:dyDescent="0.2">
      <c r="A27" s="1099"/>
      <c r="B27" s="1196" t="s">
        <v>101</v>
      </c>
      <c r="C27" s="1201">
        <v>0</v>
      </c>
      <c r="D27" s="366">
        <v>0</v>
      </c>
      <c r="E27" s="366">
        <v>0</v>
      </c>
      <c r="F27" s="366">
        <v>0</v>
      </c>
      <c r="G27" s="366">
        <v>0</v>
      </c>
      <c r="H27" s="366">
        <v>0</v>
      </c>
      <c r="I27" s="366">
        <v>0</v>
      </c>
      <c r="J27" s="366">
        <v>0</v>
      </c>
      <c r="K27" s="366">
        <v>0</v>
      </c>
      <c r="L27" s="366">
        <v>0</v>
      </c>
      <c r="M27" s="366">
        <v>0</v>
      </c>
      <c r="N27" s="366">
        <v>0</v>
      </c>
      <c r="O27" s="366">
        <v>0</v>
      </c>
    </row>
    <row r="28" spans="1:15" x14ac:dyDescent="0.2">
      <c r="A28" s="1099"/>
      <c r="B28" s="1195" t="s">
        <v>102</v>
      </c>
      <c r="C28" s="1201">
        <v>0</v>
      </c>
      <c r="D28" s="366">
        <v>0</v>
      </c>
      <c r="E28" s="366">
        <v>0</v>
      </c>
      <c r="F28" s="366">
        <v>0</v>
      </c>
      <c r="G28" s="366">
        <v>0</v>
      </c>
      <c r="H28" s="366">
        <v>0</v>
      </c>
      <c r="I28" s="366">
        <v>0</v>
      </c>
      <c r="J28" s="366">
        <v>0</v>
      </c>
      <c r="K28" s="366">
        <v>0</v>
      </c>
      <c r="L28" s="366">
        <v>0</v>
      </c>
      <c r="M28" s="366">
        <v>0</v>
      </c>
      <c r="N28" s="366">
        <v>0</v>
      </c>
      <c r="O28" s="366">
        <v>0</v>
      </c>
    </row>
    <row r="29" spans="1:15" x14ac:dyDescent="0.2">
      <c r="A29" s="1099"/>
      <c r="B29" s="1195" t="s">
        <v>103</v>
      </c>
      <c r="C29" s="1201">
        <v>4</v>
      </c>
      <c r="D29" s="366">
        <v>33</v>
      </c>
      <c r="E29" s="366">
        <v>856531.30163635709</v>
      </c>
      <c r="F29" s="366">
        <v>6953.6225123715049</v>
      </c>
      <c r="G29" s="366">
        <v>863484.92414872861</v>
      </c>
      <c r="H29" s="366">
        <v>0</v>
      </c>
      <c r="I29" s="366">
        <v>0</v>
      </c>
      <c r="J29" s="366">
        <v>0</v>
      </c>
      <c r="K29" s="366">
        <v>0</v>
      </c>
      <c r="L29" s="366">
        <v>0</v>
      </c>
      <c r="M29" s="366">
        <v>0</v>
      </c>
      <c r="N29" s="366">
        <v>0</v>
      </c>
      <c r="O29" s="366">
        <v>0</v>
      </c>
    </row>
    <row r="30" spans="1:15" ht="13.5" thickBot="1" x14ac:dyDescent="0.25">
      <c r="A30" s="1100"/>
      <c r="B30" s="1197" t="s">
        <v>2168</v>
      </c>
      <c r="C30" s="1202">
        <v>93</v>
      </c>
      <c r="D30" s="367">
        <v>191562</v>
      </c>
      <c r="E30" s="367">
        <v>169309989.47291303</v>
      </c>
      <c r="F30" s="367">
        <v>73365116.303902954</v>
      </c>
      <c r="G30" s="367">
        <v>242675105.77681598</v>
      </c>
      <c r="H30" s="367">
        <v>14424</v>
      </c>
      <c r="I30" s="367">
        <v>12422391.00099729</v>
      </c>
      <c r="J30" s="367">
        <v>7576841.5316204857</v>
      </c>
      <c r="K30" s="367">
        <v>19999232.532617774</v>
      </c>
      <c r="L30" s="367">
        <v>0</v>
      </c>
      <c r="M30" s="367">
        <v>0</v>
      </c>
      <c r="N30" s="367">
        <v>0</v>
      </c>
      <c r="O30" s="367">
        <v>0</v>
      </c>
    </row>
    <row r="31" spans="1:15" x14ac:dyDescent="0.2">
      <c r="A31" s="1099" t="s">
        <v>141</v>
      </c>
      <c r="B31" s="1194" t="s">
        <v>98</v>
      </c>
      <c r="C31" s="1201">
        <v>3</v>
      </c>
      <c r="D31" s="366">
        <v>14467</v>
      </c>
      <c r="E31" s="366">
        <v>5436904.2996909395</v>
      </c>
      <c r="F31" s="366">
        <v>0</v>
      </c>
      <c r="G31" s="366">
        <v>5436904.2996909395</v>
      </c>
      <c r="H31" s="366">
        <v>0</v>
      </c>
      <c r="I31" s="366">
        <v>0</v>
      </c>
      <c r="J31" s="366">
        <v>0</v>
      </c>
      <c r="K31" s="366">
        <v>0</v>
      </c>
      <c r="L31" s="366">
        <v>0</v>
      </c>
      <c r="M31" s="366">
        <v>0</v>
      </c>
      <c r="N31" s="366">
        <v>0</v>
      </c>
      <c r="O31" s="366">
        <v>0</v>
      </c>
    </row>
    <row r="32" spans="1:15" x14ac:dyDescent="0.2">
      <c r="A32" s="1099"/>
      <c r="B32" s="1195" t="s">
        <v>99</v>
      </c>
      <c r="C32" s="1201">
        <v>0</v>
      </c>
      <c r="D32" s="366">
        <v>0</v>
      </c>
      <c r="E32" s="366">
        <v>0</v>
      </c>
      <c r="F32" s="366">
        <v>0</v>
      </c>
      <c r="G32" s="366">
        <v>0</v>
      </c>
      <c r="H32" s="366">
        <v>0</v>
      </c>
      <c r="I32" s="366">
        <v>0</v>
      </c>
      <c r="J32" s="366">
        <v>0</v>
      </c>
      <c r="K32" s="366">
        <v>0</v>
      </c>
      <c r="L32" s="366">
        <v>0</v>
      </c>
      <c r="M32" s="366">
        <v>0</v>
      </c>
      <c r="N32" s="366">
        <v>0</v>
      </c>
      <c r="O32" s="366">
        <v>0</v>
      </c>
    </row>
    <row r="33" spans="1:15" x14ac:dyDescent="0.2">
      <c r="A33" s="1099"/>
      <c r="B33" s="1195" t="s">
        <v>100</v>
      </c>
      <c r="C33" s="1201">
        <v>0</v>
      </c>
      <c r="D33" s="366">
        <v>0</v>
      </c>
      <c r="E33" s="366">
        <v>0</v>
      </c>
      <c r="F33" s="366">
        <v>0</v>
      </c>
      <c r="G33" s="366">
        <v>0</v>
      </c>
      <c r="H33" s="366">
        <v>0</v>
      </c>
      <c r="I33" s="366">
        <v>0</v>
      </c>
      <c r="J33" s="366">
        <v>0</v>
      </c>
      <c r="K33" s="366">
        <v>0</v>
      </c>
      <c r="L33" s="366">
        <v>0</v>
      </c>
      <c r="M33" s="366">
        <v>0</v>
      </c>
      <c r="N33" s="366">
        <v>0</v>
      </c>
      <c r="O33" s="366">
        <v>0</v>
      </c>
    </row>
    <row r="34" spans="1:15" x14ac:dyDescent="0.2">
      <c r="A34" s="1099"/>
      <c r="B34" s="1196" t="s">
        <v>101</v>
      </c>
      <c r="C34" s="1201">
        <v>0</v>
      </c>
      <c r="D34" s="366">
        <v>0</v>
      </c>
      <c r="E34" s="366">
        <v>0</v>
      </c>
      <c r="F34" s="366">
        <v>0</v>
      </c>
      <c r="G34" s="366">
        <v>0</v>
      </c>
      <c r="H34" s="366">
        <v>0</v>
      </c>
      <c r="I34" s="366">
        <v>0</v>
      </c>
      <c r="J34" s="366">
        <v>0</v>
      </c>
      <c r="K34" s="366">
        <v>0</v>
      </c>
      <c r="L34" s="366">
        <v>0</v>
      </c>
      <c r="M34" s="366">
        <v>0</v>
      </c>
      <c r="N34" s="366">
        <v>0</v>
      </c>
      <c r="O34" s="366">
        <v>0</v>
      </c>
    </row>
    <row r="35" spans="1:15" x14ac:dyDescent="0.2">
      <c r="A35" s="1099"/>
      <c r="B35" s="1195" t="s">
        <v>102</v>
      </c>
      <c r="C35" s="1201">
        <v>0</v>
      </c>
      <c r="D35" s="366">
        <v>0</v>
      </c>
      <c r="E35" s="366">
        <v>0</v>
      </c>
      <c r="F35" s="366">
        <v>0</v>
      </c>
      <c r="G35" s="366">
        <v>0</v>
      </c>
      <c r="H35" s="366">
        <v>0</v>
      </c>
      <c r="I35" s="366">
        <v>0</v>
      </c>
      <c r="J35" s="366">
        <v>0</v>
      </c>
      <c r="K35" s="366">
        <v>0</v>
      </c>
      <c r="L35" s="366">
        <v>0</v>
      </c>
      <c r="M35" s="366">
        <v>0</v>
      </c>
      <c r="N35" s="366">
        <v>0</v>
      </c>
      <c r="O35" s="366">
        <v>0</v>
      </c>
    </row>
    <row r="36" spans="1:15" x14ac:dyDescent="0.2">
      <c r="A36" s="1099"/>
      <c r="B36" s="1195" t="s">
        <v>103</v>
      </c>
      <c r="C36" s="1201">
        <v>0</v>
      </c>
      <c r="D36" s="366">
        <v>0</v>
      </c>
      <c r="E36" s="366">
        <v>0</v>
      </c>
      <c r="F36" s="366">
        <v>0</v>
      </c>
      <c r="G36" s="366">
        <v>0</v>
      </c>
      <c r="H36" s="366">
        <v>0</v>
      </c>
      <c r="I36" s="366">
        <v>0</v>
      </c>
      <c r="J36" s="366">
        <v>0</v>
      </c>
      <c r="K36" s="366">
        <v>0</v>
      </c>
      <c r="L36" s="366">
        <v>0</v>
      </c>
      <c r="M36" s="366">
        <v>0</v>
      </c>
      <c r="N36" s="366">
        <v>0</v>
      </c>
      <c r="O36" s="366">
        <v>0</v>
      </c>
    </row>
    <row r="37" spans="1:15" ht="13.5" thickBot="1" x14ac:dyDescent="0.25">
      <c r="A37" s="1099"/>
      <c r="B37" s="1197" t="s">
        <v>2168</v>
      </c>
      <c r="C37" s="1201">
        <v>3</v>
      </c>
      <c r="D37" s="366">
        <v>14467</v>
      </c>
      <c r="E37" s="366">
        <v>5436904.2996909395</v>
      </c>
      <c r="F37" s="366">
        <v>0</v>
      </c>
      <c r="G37" s="366">
        <v>5436904.2996909395</v>
      </c>
      <c r="H37" s="366">
        <v>0</v>
      </c>
      <c r="I37" s="366">
        <v>0</v>
      </c>
      <c r="J37" s="366">
        <v>0</v>
      </c>
      <c r="K37" s="366">
        <v>0</v>
      </c>
      <c r="L37" s="366">
        <v>0</v>
      </c>
      <c r="M37" s="366">
        <v>0</v>
      </c>
      <c r="N37" s="366">
        <v>0</v>
      </c>
      <c r="O37" s="366">
        <v>0</v>
      </c>
    </row>
    <row r="38" spans="1:15" x14ac:dyDescent="0.2">
      <c r="A38" s="1098" t="s">
        <v>4</v>
      </c>
      <c r="B38" s="1194" t="s">
        <v>98</v>
      </c>
      <c r="C38" s="1200">
        <v>0</v>
      </c>
      <c r="D38" s="362">
        <v>0</v>
      </c>
      <c r="E38" s="362">
        <v>0</v>
      </c>
      <c r="F38" s="362">
        <v>0</v>
      </c>
      <c r="G38" s="362">
        <v>0</v>
      </c>
      <c r="H38" s="362">
        <v>0</v>
      </c>
      <c r="I38" s="362">
        <v>0</v>
      </c>
      <c r="J38" s="362">
        <v>0</v>
      </c>
      <c r="K38" s="362">
        <v>0</v>
      </c>
      <c r="L38" s="362">
        <v>0</v>
      </c>
      <c r="M38" s="362">
        <v>0</v>
      </c>
      <c r="N38" s="362">
        <v>0</v>
      </c>
      <c r="O38" s="362">
        <v>0</v>
      </c>
    </row>
    <row r="39" spans="1:15" x14ac:dyDescent="0.2">
      <c r="A39" s="1099"/>
      <c r="B39" s="1195" t="s">
        <v>99</v>
      </c>
      <c r="C39" s="1201">
        <v>2</v>
      </c>
      <c r="D39" s="366">
        <v>47</v>
      </c>
      <c r="E39" s="366">
        <v>3016</v>
      </c>
      <c r="F39" s="366">
        <v>0</v>
      </c>
      <c r="G39" s="366">
        <v>3016</v>
      </c>
      <c r="H39" s="366">
        <v>0</v>
      </c>
      <c r="I39" s="366">
        <v>0</v>
      </c>
      <c r="J39" s="366">
        <v>0</v>
      </c>
      <c r="K39" s="366">
        <v>0</v>
      </c>
      <c r="L39" s="366">
        <v>0</v>
      </c>
      <c r="M39" s="366">
        <v>0</v>
      </c>
      <c r="N39" s="366">
        <v>0</v>
      </c>
      <c r="O39" s="366">
        <v>0</v>
      </c>
    </row>
    <row r="40" spans="1:15" x14ac:dyDescent="0.2">
      <c r="A40" s="1099"/>
      <c r="B40" s="1195" t="s">
        <v>100</v>
      </c>
      <c r="C40" s="1201">
        <v>0</v>
      </c>
      <c r="D40" s="366">
        <v>0</v>
      </c>
      <c r="E40" s="366">
        <v>0</v>
      </c>
      <c r="F40" s="366">
        <v>0</v>
      </c>
      <c r="G40" s="366">
        <v>0</v>
      </c>
      <c r="H40" s="366">
        <v>0</v>
      </c>
      <c r="I40" s="366">
        <v>0</v>
      </c>
      <c r="J40" s="366">
        <v>0</v>
      </c>
      <c r="K40" s="366">
        <v>0</v>
      </c>
      <c r="L40" s="366">
        <v>0</v>
      </c>
      <c r="M40" s="366">
        <v>0</v>
      </c>
      <c r="N40" s="366">
        <v>0</v>
      </c>
      <c r="O40" s="366">
        <v>0</v>
      </c>
    </row>
    <row r="41" spans="1:15" x14ac:dyDescent="0.2">
      <c r="A41" s="1099"/>
      <c r="B41" s="1196" t="s">
        <v>101</v>
      </c>
      <c r="C41" s="1201">
        <v>0</v>
      </c>
      <c r="D41" s="366">
        <v>0</v>
      </c>
      <c r="E41" s="366">
        <v>0</v>
      </c>
      <c r="F41" s="366">
        <v>0</v>
      </c>
      <c r="G41" s="366">
        <v>0</v>
      </c>
      <c r="H41" s="366">
        <v>0</v>
      </c>
      <c r="I41" s="366">
        <v>0</v>
      </c>
      <c r="J41" s="366">
        <v>0</v>
      </c>
      <c r="K41" s="366">
        <v>0</v>
      </c>
      <c r="L41" s="366">
        <v>0</v>
      </c>
      <c r="M41" s="366">
        <v>0</v>
      </c>
      <c r="N41" s="366">
        <v>0</v>
      </c>
      <c r="O41" s="366">
        <v>0</v>
      </c>
    </row>
    <row r="42" spans="1:15" x14ac:dyDescent="0.2">
      <c r="A42" s="1099"/>
      <c r="B42" s="1195" t="s">
        <v>102</v>
      </c>
      <c r="C42" s="1201">
        <v>0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366">
        <v>0</v>
      </c>
      <c r="J42" s="366">
        <v>0</v>
      </c>
      <c r="K42" s="366">
        <v>0</v>
      </c>
      <c r="L42" s="366">
        <v>0</v>
      </c>
      <c r="M42" s="366">
        <v>0</v>
      </c>
      <c r="N42" s="366">
        <v>0</v>
      </c>
      <c r="O42" s="366">
        <v>0</v>
      </c>
    </row>
    <row r="43" spans="1:15" x14ac:dyDescent="0.2">
      <c r="A43" s="1099"/>
      <c r="B43" s="1195" t="s">
        <v>103</v>
      </c>
      <c r="C43" s="1201">
        <v>0</v>
      </c>
      <c r="D43" s="366">
        <v>0</v>
      </c>
      <c r="E43" s="366">
        <v>0</v>
      </c>
      <c r="F43" s="366">
        <v>0</v>
      </c>
      <c r="G43" s="366">
        <v>0</v>
      </c>
      <c r="H43" s="366">
        <v>0</v>
      </c>
      <c r="I43" s="366">
        <v>0</v>
      </c>
      <c r="J43" s="366">
        <v>0</v>
      </c>
      <c r="K43" s="366">
        <v>0</v>
      </c>
      <c r="L43" s="366">
        <v>0</v>
      </c>
      <c r="M43" s="366">
        <v>0</v>
      </c>
      <c r="N43" s="366">
        <v>0</v>
      </c>
      <c r="O43" s="366">
        <v>0</v>
      </c>
    </row>
    <row r="44" spans="1:15" ht="13.5" thickBot="1" x14ac:dyDescent="0.25">
      <c r="A44" s="1100"/>
      <c r="B44" s="1197" t="s">
        <v>2168</v>
      </c>
      <c r="C44" s="1202">
        <v>2</v>
      </c>
      <c r="D44" s="367">
        <v>47</v>
      </c>
      <c r="E44" s="367">
        <v>3016</v>
      </c>
      <c r="F44" s="367">
        <v>0</v>
      </c>
      <c r="G44" s="367">
        <v>3016</v>
      </c>
      <c r="H44" s="367">
        <v>0</v>
      </c>
      <c r="I44" s="367">
        <v>0</v>
      </c>
      <c r="J44" s="367">
        <v>0</v>
      </c>
      <c r="K44" s="367">
        <v>0</v>
      </c>
      <c r="L44" s="367">
        <v>0</v>
      </c>
      <c r="M44" s="367">
        <v>0</v>
      </c>
      <c r="N44" s="367">
        <v>0</v>
      </c>
      <c r="O44" s="367">
        <v>0</v>
      </c>
    </row>
    <row r="45" spans="1:15" x14ac:dyDescent="0.2">
      <c r="A45" s="1099" t="s">
        <v>1104</v>
      </c>
      <c r="B45" s="1194" t="s">
        <v>98</v>
      </c>
      <c r="C45" s="1201">
        <v>1</v>
      </c>
      <c r="D45" s="366">
        <v>48947</v>
      </c>
      <c r="E45" s="366">
        <v>3366295.6999999918</v>
      </c>
      <c r="F45" s="366">
        <v>0</v>
      </c>
      <c r="G45" s="366">
        <v>3366295.7</v>
      </c>
      <c r="H45" s="366">
        <v>0</v>
      </c>
      <c r="I45" s="366">
        <v>0</v>
      </c>
      <c r="J45" s="366">
        <v>0</v>
      </c>
      <c r="K45" s="366">
        <v>0</v>
      </c>
      <c r="L45" s="366">
        <v>0</v>
      </c>
      <c r="M45" s="366">
        <v>0</v>
      </c>
      <c r="N45" s="366">
        <v>0</v>
      </c>
      <c r="O45" s="366">
        <v>0</v>
      </c>
    </row>
    <row r="46" spans="1:15" x14ac:dyDescent="0.2">
      <c r="A46" s="1099"/>
      <c r="B46" s="1195" t="s">
        <v>99</v>
      </c>
      <c r="C46" s="1201">
        <v>0</v>
      </c>
      <c r="D46" s="366">
        <v>0</v>
      </c>
      <c r="E46" s="366">
        <v>0</v>
      </c>
      <c r="F46" s="366">
        <v>0</v>
      </c>
      <c r="G46" s="366">
        <v>0</v>
      </c>
      <c r="H46" s="366">
        <v>0</v>
      </c>
      <c r="I46" s="366">
        <v>0</v>
      </c>
      <c r="J46" s="366">
        <v>0</v>
      </c>
      <c r="K46" s="366">
        <v>0</v>
      </c>
      <c r="L46" s="366">
        <v>0</v>
      </c>
      <c r="M46" s="366">
        <v>0</v>
      </c>
      <c r="N46" s="366">
        <v>0</v>
      </c>
      <c r="O46" s="366">
        <v>0</v>
      </c>
    </row>
    <row r="47" spans="1:15" x14ac:dyDescent="0.2">
      <c r="A47" s="1099"/>
      <c r="B47" s="1195" t="s">
        <v>100</v>
      </c>
      <c r="C47" s="1201">
        <v>2</v>
      </c>
      <c r="D47" s="366">
        <v>1158</v>
      </c>
      <c r="E47" s="366">
        <v>18654005.220000003</v>
      </c>
      <c r="F47" s="366">
        <v>2258762.5900000012</v>
      </c>
      <c r="G47" s="366">
        <v>20912767.810000002</v>
      </c>
      <c r="H47" s="366">
        <v>0</v>
      </c>
      <c r="I47" s="366">
        <v>0</v>
      </c>
      <c r="J47" s="366">
        <v>0</v>
      </c>
      <c r="K47" s="366">
        <v>0</v>
      </c>
      <c r="L47" s="366">
        <v>0</v>
      </c>
      <c r="M47" s="366">
        <v>0</v>
      </c>
      <c r="N47" s="366">
        <v>0</v>
      </c>
      <c r="O47" s="366">
        <v>0</v>
      </c>
    </row>
    <row r="48" spans="1:15" x14ac:dyDescent="0.2">
      <c r="A48" s="1099"/>
      <c r="B48" s="1196" t="s">
        <v>101</v>
      </c>
      <c r="C48" s="1201">
        <v>0</v>
      </c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0</v>
      </c>
      <c r="M48" s="366">
        <v>0</v>
      </c>
      <c r="N48" s="366">
        <v>0</v>
      </c>
      <c r="O48" s="366">
        <v>0</v>
      </c>
    </row>
    <row r="49" spans="1:15" x14ac:dyDescent="0.2">
      <c r="A49" s="1099"/>
      <c r="B49" s="1195" t="s">
        <v>102</v>
      </c>
      <c r="C49" s="1201">
        <v>0</v>
      </c>
      <c r="D49" s="366">
        <v>0</v>
      </c>
      <c r="E49" s="366">
        <v>0</v>
      </c>
      <c r="F49" s="366">
        <v>0</v>
      </c>
      <c r="G49" s="366">
        <v>0</v>
      </c>
      <c r="H49" s="366">
        <v>0</v>
      </c>
      <c r="I49" s="366">
        <v>0</v>
      </c>
      <c r="J49" s="366">
        <v>0</v>
      </c>
      <c r="K49" s="366">
        <v>0</v>
      </c>
      <c r="L49" s="366">
        <v>0</v>
      </c>
      <c r="M49" s="366">
        <v>0</v>
      </c>
      <c r="N49" s="366">
        <v>0</v>
      </c>
      <c r="O49" s="366">
        <v>0</v>
      </c>
    </row>
    <row r="50" spans="1:15" x14ac:dyDescent="0.2">
      <c r="A50" s="1099"/>
      <c r="B50" s="1195" t="s">
        <v>103</v>
      </c>
      <c r="C50" s="1201">
        <v>0</v>
      </c>
      <c r="D50" s="366">
        <v>0</v>
      </c>
      <c r="E50" s="366">
        <v>0</v>
      </c>
      <c r="F50" s="366">
        <v>0</v>
      </c>
      <c r="G50" s="366">
        <v>0</v>
      </c>
      <c r="H50" s="366">
        <v>0</v>
      </c>
      <c r="I50" s="366">
        <v>0</v>
      </c>
      <c r="J50" s="366">
        <v>0</v>
      </c>
      <c r="K50" s="366">
        <v>0</v>
      </c>
      <c r="L50" s="366">
        <v>0</v>
      </c>
      <c r="M50" s="366">
        <v>0</v>
      </c>
      <c r="N50" s="366">
        <v>0</v>
      </c>
      <c r="O50" s="366">
        <v>0</v>
      </c>
    </row>
    <row r="51" spans="1:15" ht="13.5" thickBot="1" x14ac:dyDescent="0.25">
      <c r="A51" s="1099"/>
      <c r="B51" s="1197" t="s">
        <v>2168</v>
      </c>
      <c r="C51" s="1201">
        <v>3</v>
      </c>
      <c r="D51" s="366">
        <v>50105</v>
      </c>
      <c r="E51" s="366">
        <v>22020300.919999994</v>
      </c>
      <c r="F51" s="366">
        <v>2258762.5900000012</v>
      </c>
      <c r="G51" s="366">
        <v>24279063.510000002</v>
      </c>
      <c r="H51" s="366">
        <v>0</v>
      </c>
      <c r="I51" s="366">
        <v>0</v>
      </c>
      <c r="J51" s="366">
        <v>0</v>
      </c>
      <c r="K51" s="366">
        <v>0</v>
      </c>
      <c r="L51" s="366">
        <v>0</v>
      </c>
      <c r="M51" s="366">
        <v>0</v>
      </c>
      <c r="N51" s="366">
        <v>0</v>
      </c>
      <c r="O51" s="366">
        <v>0</v>
      </c>
    </row>
    <row r="52" spans="1:15" x14ac:dyDescent="0.2">
      <c r="A52" s="1098" t="s">
        <v>1882</v>
      </c>
      <c r="B52" s="1194" t="s">
        <v>98</v>
      </c>
      <c r="C52" s="1200">
        <v>3</v>
      </c>
      <c r="D52" s="362">
        <v>3055</v>
      </c>
      <c r="E52" s="362">
        <v>107138.19</v>
      </c>
      <c r="F52" s="362">
        <v>0</v>
      </c>
      <c r="G52" s="362">
        <v>107138.19</v>
      </c>
      <c r="H52" s="362">
        <v>0</v>
      </c>
      <c r="I52" s="362">
        <v>0</v>
      </c>
      <c r="J52" s="362">
        <v>0</v>
      </c>
      <c r="K52" s="362">
        <v>0</v>
      </c>
      <c r="L52" s="362">
        <v>0</v>
      </c>
      <c r="M52" s="362">
        <v>0</v>
      </c>
      <c r="N52" s="362">
        <v>0</v>
      </c>
      <c r="O52" s="362">
        <v>0</v>
      </c>
    </row>
    <row r="53" spans="1:15" x14ac:dyDescent="0.2">
      <c r="A53" s="1099"/>
      <c r="B53" s="1195" t="s">
        <v>99</v>
      </c>
      <c r="C53" s="1201">
        <v>0</v>
      </c>
      <c r="D53" s="366">
        <v>0</v>
      </c>
      <c r="E53" s="366">
        <v>0</v>
      </c>
      <c r="F53" s="366">
        <v>0</v>
      </c>
      <c r="G53" s="366">
        <v>0</v>
      </c>
      <c r="H53" s="366">
        <v>0</v>
      </c>
      <c r="I53" s="366">
        <v>0</v>
      </c>
      <c r="J53" s="366">
        <v>0</v>
      </c>
      <c r="K53" s="366">
        <v>0</v>
      </c>
      <c r="L53" s="366">
        <v>0</v>
      </c>
      <c r="M53" s="366">
        <v>0</v>
      </c>
      <c r="N53" s="366">
        <v>0</v>
      </c>
      <c r="O53" s="366">
        <v>0</v>
      </c>
    </row>
    <row r="54" spans="1:15" x14ac:dyDescent="0.2">
      <c r="A54" s="1099"/>
      <c r="B54" s="1195" t="s">
        <v>100</v>
      </c>
      <c r="C54" s="1201">
        <v>19</v>
      </c>
      <c r="D54" s="366">
        <v>3655</v>
      </c>
      <c r="E54" s="366">
        <v>20119559.379999999</v>
      </c>
      <c r="F54" s="366">
        <v>6567077.71</v>
      </c>
      <c r="G54" s="366">
        <v>26686637.09</v>
      </c>
      <c r="H54" s="366">
        <v>1136</v>
      </c>
      <c r="I54" s="366">
        <v>3991519.53</v>
      </c>
      <c r="J54" s="366">
        <v>2589682.5499999998</v>
      </c>
      <c r="K54" s="366">
        <v>6581202.0800000001</v>
      </c>
      <c r="L54" s="366">
        <v>0</v>
      </c>
      <c r="M54" s="366">
        <v>0</v>
      </c>
      <c r="N54" s="366">
        <v>0</v>
      </c>
      <c r="O54" s="366">
        <v>0</v>
      </c>
    </row>
    <row r="55" spans="1:15" x14ac:dyDescent="0.2">
      <c r="A55" s="1099"/>
      <c r="B55" s="1196" t="s">
        <v>101</v>
      </c>
      <c r="C55" s="1201">
        <v>0</v>
      </c>
      <c r="D55" s="366">
        <v>0</v>
      </c>
      <c r="E55" s="366">
        <v>0</v>
      </c>
      <c r="F55" s="366">
        <v>0</v>
      </c>
      <c r="G55" s="366">
        <v>0</v>
      </c>
      <c r="H55" s="366">
        <v>0</v>
      </c>
      <c r="I55" s="366">
        <v>0</v>
      </c>
      <c r="J55" s="366">
        <v>0</v>
      </c>
      <c r="K55" s="366">
        <v>0</v>
      </c>
      <c r="L55" s="366">
        <v>0</v>
      </c>
      <c r="M55" s="366">
        <v>0</v>
      </c>
      <c r="N55" s="366">
        <v>0</v>
      </c>
      <c r="O55" s="366">
        <v>0</v>
      </c>
    </row>
    <row r="56" spans="1:15" x14ac:dyDescent="0.2">
      <c r="A56" s="1099"/>
      <c r="B56" s="1195" t="s">
        <v>102</v>
      </c>
      <c r="C56" s="1201">
        <v>0</v>
      </c>
      <c r="D56" s="366">
        <v>0</v>
      </c>
      <c r="E56" s="366">
        <v>0</v>
      </c>
      <c r="F56" s="366">
        <v>0</v>
      </c>
      <c r="G56" s="366">
        <v>0</v>
      </c>
      <c r="H56" s="366">
        <v>0</v>
      </c>
      <c r="I56" s="366">
        <v>0</v>
      </c>
      <c r="J56" s="366">
        <v>0</v>
      </c>
      <c r="K56" s="366">
        <v>0</v>
      </c>
      <c r="L56" s="366">
        <v>0</v>
      </c>
      <c r="M56" s="366">
        <v>0</v>
      </c>
      <c r="N56" s="366">
        <v>0</v>
      </c>
      <c r="O56" s="366">
        <v>0</v>
      </c>
    </row>
    <row r="57" spans="1:15" x14ac:dyDescent="0.2">
      <c r="A57" s="1099"/>
      <c r="B57" s="1195" t="s">
        <v>103</v>
      </c>
      <c r="C57" s="1201">
        <v>0</v>
      </c>
      <c r="D57" s="366">
        <v>0</v>
      </c>
      <c r="E57" s="366">
        <v>0</v>
      </c>
      <c r="F57" s="366">
        <v>0</v>
      </c>
      <c r="G57" s="366">
        <v>0</v>
      </c>
      <c r="H57" s="366">
        <v>0</v>
      </c>
      <c r="I57" s="366">
        <v>0</v>
      </c>
      <c r="J57" s="366">
        <v>0</v>
      </c>
      <c r="K57" s="366">
        <v>0</v>
      </c>
      <c r="L57" s="366">
        <v>0</v>
      </c>
      <c r="M57" s="366">
        <v>0</v>
      </c>
      <c r="N57" s="366">
        <v>0</v>
      </c>
      <c r="O57" s="366">
        <v>0</v>
      </c>
    </row>
    <row r="58" spans="1:15" ht="13.5" thickBot="1" x14ac:dyDescent="0.25">
      <c r="A58" s="1100"/>
      <c r="B58" s="1197" t="s">
        <v>2168</v>
      </c>
      <c r="C58" s="1202">
        <v>22</v>
      </c>
      <c r="D58" s="367">
        <v>6710</v>
      </c>
      <c r="E58" s="367">
        <v>20226697.57</v>
      </c>
      <c r="F58" s="367">
        <v>6567077.71</v>
      </c>
      <c r="G58" s="367">
        <v>26793775.280000001</v>
      </c>
      <c r="H58" s="367">
        <v>1136</v>
      </c>
      <c r="I58" s="367">
        <v>3991519.53</v>
      </c>
      <c r="J58" s="367">
        <v>2589682.5499999998</v>
      </c>
      <c r="K58" s="367">
        <v>6581202.0800000001</v>
      </c>
      <c r="L58" s="367">
        <v>0</v>
      </c>
      <c r="M58" s="367">
        <v>0</v>
      </c>
      <c r="N58" s="367">
        <v>0</v>
      </c>
      <c r="O58" s="367">
        <v>0</v>
      </c>
    </row>
    <row r="59" spans="1:15" x14ac:dyDescent="0.2">
      <c r="A59" s="1099" t="s">
        <v>1754</v>
      </c>
      <c r="B59" s="1194" t="s">
        <v>98</v>
      </c>
      <c r="C59" s="1201">
        <v>3</v>
      </c>
      <c r="D59" s="366">
        <v>1214845</v>
      </c>
      <c r="E59" s="366">
        <v>157145175.84</v>
      </c>
      <c r="F59" s="366">
        <v>0</v>
      </c>
      <c r="G59" s="366">
        <v>157145175.84</v>
      </c>
      <c r="H59" s="366">
        <v>0</v>
      </c>
      <c r="I59" s="366">
        <v>0</v>
      </c>
      <c r="J59" s="366">
        <v>0</v>
      </c>
      <c r="K59" s="366">
        <v>0</v>
      </c>
      <c r="L59" s="366">
        <v>0</v>
      </c>
      <c r="M59" s="366">
        <v>0</v>
      </c>
      <c r="N59" s="366">
        <v>0</v>
      </c>
      <c r="O59" s="366">
        <v>0</v>
      </c>
    </row>
    <row r="60" spans="1:15" x14ac:dyDescent="0.2">
      <c r="A60" s="1099"/>
      <c r="B60" s="1195" t="s">
        <v>99</v>
      </c>
      <c r="C60" s="1201">
        <v>2</v>
      </c>
      <c r="D60" s="366">
        <v>505</v>
      </c>
      <c r="E60" s="366">
        <v>30917.149999999998</v>
      </c>
      <c r="F60" s="366">
        <v>0</v>
      </c>
      <c r="G60" s="366">
        <v>30917.149999999998</v>
      </c>
      <c r="H60" s="366">
        <v>0</v>
      </c>
      <c r="I60" s="366">
        <v>0</v>
      </c>
      <c r="J60" s="366">
        <v>0</v>
      </c>
      <c r="K60" s="366">
        <v>0</v>
      </c>
      <c r="L60" s="366">
        <v>0</v>
      </c>
      <c r="M60" s="366">
        <v>0</v>
      </c>
      <c r="N60" s="366">
        <v>0</v>
      </c>
      <c r="O60" s="366">
        <v>0</v>
      </c>
    </row>
    <row r="61" spans="1:15" x14ac:dyDescent="0.2">
      <c r="A61" s="1099"/>
      <c r="B61" s="1195" t="s">
        <v>100</v>
      </c>
      <c r="C61" s="1201">
        <v>3</v>
      </c>
      <c r="D61" s="366">
        <v>11</v>
      </c>
      <c r="E61" s="366">
        <v>45631.57</v>
      </c>
      <c r="F61" s="366">
        <v>103.63</v>
      </c>
      <c r="G61" s="366">
        <v>75041.039999999994</v>
      </c>
      <c r="H61" s="366">
        <v>16</v>
      </c>
      <c r="I61" s="366">
        <v>26671.37</v>
      </c>
      <c r="J61" s="366">
        <v>43661</v>
      </c>
      <c r="K61" s="366">
        <v>70332.37</v>
      </c>
      <c r="L61" s="366">
        <v>0</v>
      </c>
      <c r="M61" s="366">
        <v>0</v>
      </c>
      <c r="N61" s="366">
        <v>0</v>
      </c>
      <c r="O61" s="366">
        <v>0</v>
      </c>
    </row>
    <row r="62" spans="1:15" x14ac:dyDescent="0.2">
      <c r="A62" s="1099"/>
      <c r="B62" s="1196" t="s">
        <v>101</v>
      </c>
      <c r="C62" s="1201">
        <v>0</v>
      </c>
      <c r="D62" s="366">
        <v>0</v>
      </c>
      <c r="E62" s="366">
        <v>0</v>
      </c>
      <c r="F62" s="366">
        <v>0</v>
      </c>
      <c r="G62" s="366">
        <v>0</v>
      </c>
      <c r="H62" s="366">
        <v>0</v>
      </c>
      <c r="I62" s="366">
        <v>0</v>
      </c>
      <c r="J62" s="366">
        <v>0</v>
      </c>
      <c r="K62" s="366">
        <v>0</v>
      </c>
      <c r="L62" s="366">
        <v>0</v>
      </c>
      <c r="M62" s="366">
        <v>0</v>
      </c>
      <c r="N62" s="366">
        <v>0</v>
      </c>
      <c r="O62" s="366">
        <v>0</v>
      </c>
    </row>
    <row r="63" spans="1:15" x14ac:dyDescent="0.2">
      <c r="A63" s="1099"/>
      <c r="B63" s="1195" t="s">
        <v>102</v>
      </c>
      <c r="C63" s="1201">
        <v>0</v>
      </c>
      <c r="D63" s="366">
        <v>0</v>
      </c>
      <c r="E63" s="366">
        <v>0</v>
      </c>
      <c r="F63" s="366">
        <v>0</v>
      </c>
      <c r="G63" s="366">
        <v>0</v>
      </c>
      <c r="H63" s="366">
        <v>0</v>
      </c>
      <c r="I63" s="366">
        <v>0</v>
      </c>
      <c r="J63" s="366">
        <v>0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</row>
    <row r="64" spans="1:15" x14ac:dyDescent="0.2">
      <c r="A64" s="1099"/>
      <c r="B64" s="1195" t="s">
        <v>103</v>
      </c>
      <c r="C64" s="1201">
        <v>0</v>
      </c>
      <c r="D64" s="366">
        <v>0</v>
      </c>
      <c r="E64" s="366">
        <v>0</v>
      </c>
      <c r="F64" s="366">
        <v>0</v>
      </c>
      <c r="G64" s="366">
        <v>0</v>
      </c>
      <c r="H64" s="366">
        <v>0</v>
      </c>
      <c r="I64" s="366">
        <v>0</v>
      </c>
      <c r="J64" s="366">
        <v>0</v>
      </c>
      <c r="K64" s="366">
        <v>0</v>
      </c>
      <c r="L64" s="366">
        <v>0</v>
      </c>
      <c r="M64" s="366">
        <v>0</v>
      </c>
      <c r="N64" s="366">
        <v>0</v>
      </c>
      <c r="O64" s="366">
        <v>0</v>
      </c>
    </row>
    <row r="65" spans="1:15" ht="13.5" thickBot="1" x14ac:dyDescent="0.25">
      <c r="A65" s="1099"/>
      <c r="B65" s="1197" t="s">
        <v>2168</v>
      </c>
      <c r="C65" s="1201">
        <v>8</v>
      </c>
      <c r="D65" s="366">
        <v>1215361</v>
      </c>
      <c r="E65" s="366">
        <v>157221724.56</v>
      </c>
      <c r="F65" s="366">
        <v>103.63</v>
      </c>
      <c r="G65" s="366">
        <v>157251134.03</v>
      </c>
      <c r="H65" s="366">
        <v>16</v>
      </c>
      <c r="I65" s="366">
        <v>26671.37</v>
      </c>
      <c r="J65" s="366">
        <v>43661</v>
      </c>
      <c r="K65" s="366">
        <v>70332.37</v>
      </c>
      <c r="L65" s="366">
        <v>0</v>
      </c>
      <c r="M65" s="366">
        <v>0</v>
      </c>
      <c r="N65" s="366">
        <v>0</v>
      </c>
      <c r="O65" s="366">
        <v>0</v>
      </c>
    </row>
    <row r="66" spans="1:15" x14ac:dyDescent="0.2">
      <c r="A66" s="1098" t="s">
        <v>1885</v>
      </c>
      <c r="B66" s="1194" t="s">
        <v>98</v>
      </c>
      <c r="C66" s="1200">
        <v>8</v>
      </c>
      <c r="D66" s="362">
        <v>48534</v>
      </c>
      <c r="E66" s="362">
        <v>3000660.5500000189</v>
      </c>
      <c r="F66" s="362">
        <v>0</v>
      </c>
      <c r="G66" s="362">
        <v>3000660.5500000189</v>
      </c>
      <c r="H66" s="362">
        <v>0</v>
      </c>
      <c r="I66" s="362">
        <v>0</v>
      </c>
      <c r="J66" s="362">
        <v>0</v>
      </c>
      <c r="K66" s="362">
        <v>0</v>
      </c>
      <c r="L66" s="362">
        <v>0</v>
      </c>
      <c r="M66" s="362">
        <v>0</v>
      </c>
      <c r="N66" s="362">
        <v>0</v>
      </c>
      <c r="O66" s="362">
        <v>0</v>
      </c>
    </row>
    <row r="67" spans="1:15" x14ac:dyDescent="0.2">
      <c r="A67" s="1099"/>
      <c r="B67" s="1195" t="s">
        <v>99</v>
      </c>
      <c r="C67" s="1201">
        <v>14</v>
      </c>
      <c r="D67" s="366">
        <v>271</v>
      </c>
      <c r="E67" s="366">
        <v>92116.749999999971</v>
      </c>
      <c r="F67" s="366">
        <v>0</v>
      </c>
      <c r="G67" s="366">
        <v>92116.749999999971</v>
      </c>
      <c r="H67" s="366">
        <v>0</v>
      </c>
      <c r="I67" s="366">
        <v>0</v>
      </c>
      <c r="J67" s="366">
        <v>0</v>
      </c>
      <c r="K67" s="366">
        <v>0</v>
      </c>
      <c r="L67" s="366">
        <v>0</v>
      </c>
      <c r="M67" s="366">
        <v>0</v>
      </c>
      <c r="N67" s="366">
        <v>0</v>
      </c>
      <c r="O67" s="366">
        <v>0</v>
      </c>
    </row>
    <row r="68" spans="1:15" x14ac:dyDescent="0.2">
      <c r="A68" s="1099"/>
      <c r="B68" s="1195" t="s">
        <v>100</v>
      </c>
      <c r="C68" s="1201">
        <v>27</v>
      </c>
      <c r="D68" s="366">
        <v>1319</v>
      </c>
      <c r="E68" s="366">
        <v>11562127.255020224</v>
      </c>
      <c r="F68" s="366">
        <v>4684481.6841761777</v>
      </c>
      <c r="G68" s="366">
        <v>16246608.9391964</v>
      </c>
      <c r="H68" s="366">
        <v>1352</v>
      </c>
      <c r="I68" s="366">
        <v>1903477.363969994</v>
      </c>
      <c r="J68" s="366">
        <v>1777683.0511603924</v>
      </c>
      <c r="K68" s="366">
        <v>3681160.4151303861</v>
      </c>
      <c r="L68" s="366">
        <v>17</v>
      </c>
      <c r="M68" s="366">
        <v>63498.87</v>
      </c>
      <c r="N68" s="366">
        <v>27063.59</v>
      </c>
      <c r="O68" s="366">
        <v>90562.46</v>
      </c>
    </row>
    <row r="69" spans="1:15" x14ac:dyDescent="0.2">
      <c r="A69" s="1099"/>
      <c r="B69" s="1196" t="s">
        <v>101</v>
      </c>
      <c r="C69" s="1201">
        <v>6</v>
      </c>
      <c r="D69" s="366">
        <v>0</v>
      </c>
      <c r="E69" s="366">
        <v>0</v>
      </c>
      <c r="F69" s="366">
        <v>0</v>
      </c>
      <c r="G69" s="366">
        <v>0</v>
      </c>
      <c r="H69" s="366">
        <v>0</v>
      </c>
      <c r="I69" s="366">
        <v>0</v>
      </c>
      <c r="J69" s="366">
        <v>0</v>
      </c>
      <c r="K69" s="366">
        <v>0</v>
      </c>
      <c r="L69" s="366">
        <v>0</v>
      </c>
      <c r="M69" s="366">
        <v>0</v>
      </c>
      <c r="N69" s="366">
        <v>0</v>
      </c>
      <c r="O69" s="366">
        <v>0</v>
      </c>
    </row>
    <row r="70" spans="1:15" x14ac:dyDescent="0.2">
      <c r="A70" s="1099"/>
      <c r="B70" s="1195" t="s">
        <v>102</v>
      </c>
      <c r="C70" s="1201">
        <v>2</v>
      </c>
      <c r="D70" s="366">
        <v>16</v>
      </c>
      <c r="E70" s="366">
        <v>96698.849999999991</v>
      </c>
      <c r="F70" s="366">
        <v>63119.78</v>
      </c>
      <c r="G70" s="366">
        <v>159818.63</v>
      </c>
      <c r="H70" s="366">
        <v>0</v>
      </c>
      <c r="I70" s="366">
        <v>0</v>
      </c>
      <c r="J70" s="366">
        <v>0</v>
      </c>
      <c r="K70" s="366">
        <v>0</v>
      </c>
      <c r="L70" s="366">
        <v>0</v>
      </c>
      <c r="M70" s="366">
        <v>0</v>
      </c>
      <c r="N70" s="366">
        <v>0</v>
      </c>
      <c r="O70" s="366">
        <v>0</v>
      </c>
    </row>
    <row r="71" spans="1:15" x14ac:dyDescent="0.2">
      <c r="A71" s="1099"/>
      <c r="B71" s="1195" t="s">
        <v>103</v>
      </c>
      <c r="C71" s="1201">
        <v>2</v>
      </c>
      <c r="D71" s="366">
        <v>17</v>
      </c>
      <c r="E71" s="366">
        <v>40614.709838934024</v>
      </c>
      <c r="F71" s="366">
        <v>393.87123782425522</v>
      </c>
      <c r="G71" s="366">
        <v>41008.581076758281</v>
      </c>
      <c r="H71" s="366">
        <v>0</v>
      </c>
      <c r="I71" s="366">
        <v>0</v>
      </c>
      <c r="J71" s="366">
        <v>0</v>
      </c>
      <c r="K71" s="366">
        <v>0</v>
      </c>
      <c r="L71" s="366">
        <v>0</v>
      </c>
      <c r="M71" s="366">
        <v>0</v>
      </c>
      <c r="N71" s="366">
        <v>0</v>
      </c>
      <c r="O71" s="366">
        <v>0</v>
      </c>
    </row>
    <row r="72" spans="1:15" ht="13.5" thickBot="1" x14ac:dyDescent="0.25">
      <c r="A72" s="1100"/>
      <c r="B72" s="1197" t="s">
        <v>2168</v>
      </c>
      <c r="C72" s="1202">
        <v>59</v>
      </c>
      <c r="D72" s="367">
        <v>50157</v>
      </c>
      <c r="E72" s="367">
        <v>14792218.114859177</v>
      </c>
      <c r="F72" s="367">
        <v>4747995.3354140026</v>
      </c>
      <c r="G72" s="367">
        <v>19540213.450273179</v>
      </c>
      <c r="H72" s="367">
        <v>1352</v>
      </c>
      <c r="I72" s="367">
        <v>1903477.363969994</v>
      </c>
      <c r="J72" s="367">
        <v>1777683.0511603924</v>
      </c>
      <c r="K72" s="367">
        <v>3681160.4151303861</v>
      </c>
      <c r="L72" s="367">
        <v>17</v>
      </c>
      <c r="M72" s="367">
        <v>63498.87</v>
      </c>
      <c r="N72" s="367">
        <v>27063.59</v>
      </c>
      <c r="O72" s="367">
        <v>90562.46</v>
      </c>
    </row>
    <row r="73" spans="1:15" x14ac:dyDescent="0.2">
      <c r="A73" s="1098" t="s">
        <v>1755</v>
      </c>
      <c r="B73" s="1194" t="s">
        <v>98</v>
      </c>
      <c r="C73" s="1200">
        <v>1</v>
      </c>
      <c r="D73" s="362">
        <v>10355</v>
      </c>
      <c r="E73" s="362">
        <v>702633.54999999993</v>
      </c>
      <c r="F73" s="362">
        <v>0</v>
      </c>
      <c r="G73" s="362">
        <v>702633.54999999993</v>
      </c>
      <c r="H73" s="362">
        <v>0</v>
      </c>
      <c r="I73" s="362">
        <v>0</v>
      </c>
      <c r="J73" s="362">
        <v>0</v>
      </c>
      <c r="K73" s="362">
        <v>0</v>
      </c>
      <c r="L73" s="362">
        <v>0</v>
      </c>
      <c r="M73" s="362">
        <v>0</v>
      </c>
      <c r="N73" s="362">
        <v>0</v>
      </c>
      <c r="O73" s="362">
        <v>0</v>
      </c>
    </row>
    <row r="74" spans="1:15" x14ac:dyDescent="0.2">
      <c r="A74" s="1099"/>
      <c r="B74" s="1195" t="s">
        <v>99</v>
      </c>
      <c r="C74" s="1201">
        <v>11</v>
      </c>
      <c r="D74" s="366">
        <v>6750</v>
      </c>
      <c r="E74" s="366">
        <v>9111592.5379827656</v>
      </c>
      <c r="F74" s="366">
        <v>0</v>
      </c>
      <c r="G74" s="366">
        <v>9111592.5379827656</v>
      </c>
      <c r="H74" s="366">
        <v>307</v>
      </c>
      <c r="I74" s="366">
        <v>206824.93820639804</v>
      </c>
      <c r="J74" s="366">
        <v>0</v>
      </c>
      <c r="K74" s="366">
        <v>206824.93820639804</v>
      </c>
      <c r="L74" s="366">
        <v>0</v>
      </c>
      <c r="M74" s="366">
        <v>0</v>
      </c>
      <c r="N74" s="366">
        <v>0</v>
      </c>
      <c r="O74" s="366">
        <v>0</v>
      </c>
    </row>
    <row r="75" spans="1:15" x14ac:dyDescent="0.2">
      <c r="A75" s="1099"/>
      <c r="B75" s="1195" t="s">
        <v>100</v>
      </c>
      <c r="C75" s="1201">
        <v>31</v>
      </c>
      <c r="D75" s="366">
        <v>7263</v>
      </c>
      <c r="E75" s="366">
        <v>21598055.695126906</v>
      </c>
      <c r="F75" s="366">
        <v>3440724.0669908575</v>
      </c>
      <c r="G75" s="366">
        <v>25038779.762117766</v>
      </c>
      <c r="H75" s="366">
        <v>1556</v>
      </c>
      <c r="I75" s="366">
        <v>2093306.3457718338</v>
      </c>
      <c r="J75" s="366">
        <v>1578164.4041340004</v>
      </c>
      <c r="K75" s="366">
        <v>3671470.7499058344</v>
      </c>
      <c r="L75" s="366">
        <v>0</v>
      </c>
      <c r="M75" s="366">
        <v>0</v>
      </c>
      <c r="N75" s="366">
        <v>0</v>
      </c>
      <c r="O75" s="366">
        <v>0</v>
      </c>
    </row>
    <row r="76" spans="1:15" x14ac:dyDescent="0.2">
      <c r="A76" s="1099"/>
      <c r="B76" s="1196" t="s">
        <v>101</v>
      </c>
      <c r="C76" s="1201">
        <v>0</v>
      </c>
      <c r="D76" s="366">
        <v>0</v>
      </c>
      <c r="E76" s="366">
        <v>0</v>
      </c>
      <c r="F76" s="366">
        <v>0</v>
      </c>
      <c r="G76" s="366">
        <v>0</v>
      </c>
      <c r="H76" s="366">
        <v>0</v>
      </c>
      <c r="I76" s="366">
        <v>0</v>
      </c>
      <c r="J76" s="366">
        <v>0</v>
      </c>
      <c r="K76" s="366">
        <v>0</v>
      </c>
      <c r="L76" s="366">
        <v>0</v>
      </c>
      <c r="M76" s="366">
        <v>0</v>
      </c>
      <c r="N76" s="366">
        <v>0</v>
      </c>
      <c r="O76" s="366">
        <v>0</v>
      </c>
    </row>
    <row r="77" spans="1:15" x14ac:dyDescent="0.2">
      <c r="A77" s="1099"/>
      <c r="B77" s="1195" t="s">
        <v>102</v>
      </c>
      <c r="C77" s="1201">
        <v>0</v>
      </c>
      <c r="D77" s="366">
        <v>0</v>
      </c>
      <c r="E77" s="366">
        <v>0</v>
      </c>
      <c r="F77" s="366">
        <v>0</v>
      </c>
      <c r="G77" s="366">
        <v>0</v>
      </c>
      <c r="H77" s="366">
        <v>0</v>
      </c>
      <c r="I77" s="366">
        <v>0</v>
      </c>
      <c r="J77" s="366">
        <v>0</v>
      </c>
      <c r="K77" s="366">
        <v>0</v>
      </c>
      <c r="L77" s="366">
        <v>0</v>
      </c>
      <c r="M77" s="366">
        <v>0</v>
      </c>
      <c r="N77" s="366">
        <v>0</v>
      </c>
      <c r="O77" s="366">
        <v>0</v>
      </c>
    </row>
    <row r="78" spans="1:15" x14ac:dyDescent="0.2">
      <c r="A78" s="1099"/>
      <c r="B78" s="1195" t="s">
        <v>103</v>
      </c>
      <c r="C78" s="1201">
        <v>0</v>
      </c>
      <c r="D78" s="366">
        <v>67</v>
      </c>
      <c r="E78" s="366">
        <v>35766.204873094001</v>
      </c>
      <c r="F78" s="366">
        <v>788356.38300914248</v>
      </c>
      <c r="G78" s="366">
        <v>824122.58788223646</v>
      </c>
      <c r="H78" s="366">
        <v>0</v>
      </c>
      <c r="I78" s="366">
        <v>0</v>
      </c>
      <c r="J78" s="366">
        <v>0</v>
      </c>
      <c r="K78" s="366">
        <v>0</v>
      </c>
      <c r="L78" s="366">
        <v>0</v>
      </c>
      <c r="M78" s="366">
        <v>0</v>
      </c>
      <c r="N78" s="366">
        <v>0</v>
      </c>
      <c r="O78" s="366">
        <v>0</v>
      </c>
    </row>
    <row r="79" spans="1:15" ht="13.5" thickBot="1" x14ac:dyDescent="0.25">
      <c r="A79" s="1100"/>
      <c r="B79" s="1197" t="s">
        <v>2168</v>
      </c>
      <c r="C79" s="1202">
        <v>43</v>
      </c>
      <c r="D79" s="367">
        <v>24435</v>
      </c>
      <c r="E79" s="367">
        <v>31448047.987982765</v>
      </c>
      <c r="F79" s="367">
        <v>4229080.45</v>
      </c>
      <c r="G79" s="367">
        <v>35677128.437982768</v>
      </c>
      <c r="H79" s="367">
        <v>1863</v>
      </c>
      <c r="I79" s="367">
        <v>2300131.2839782317</v>
      </c>
      <c r="J79" s="367">
        <v>1578164.4041340004</v>
      </c>
      <c r="K79" s="367">
        <v>3878295.6881122324</v>
      </c>
      <c r="L79" s="367">
        <v>0</v>
      </c>
      <c r="M79" s="367">
        <v>0</v>
      </c>
      <c r="N79" s="367">
        <v>0</v>
      </c>
      <c r="O79" s="367">
        <v>0</v>
      </c>
    </row>
    <row r="80" spans="1:15" x14ac:dyDescent="0.2">
      <c r="A80" s="1098" t="s">
        <v>1072</v>
      </c>
      <c r="B80" s="1194" t="s">
        <v>98</v>
      </c>
      <c r="C80" s="1200">
        <v>8</v>
      </c>
      <c r="D80" s="362">
        <v>28153</v>
      </c>
      <c r="E80" s="362">
        <v>5844313.5831871731</v>
      </c>
      <c r="F80" s="362">
        <v>0</v>
      </c>
      <c r="G80" s="362">
        <v>5844313.5831871731</v>
      </c>
      <c r="H80" s="362">
        <v>0</v>
      </c>
      <c r="I80" s="362">
        <v>0</v>
      </c>
      <c r="J80" s="362">
        <v>0</v>
      </c>
      <c r="K80" s="362">
        <v>0</v>
      </c>
      <c r="L80" s="362">
        <v>3928</v>
      </c>
      <c r="M80" s="362">
        <v>330755.25</v>
      </c>
      <c r="N80" s="362">
        <v>0</v>
      </c>
      <c r="O80" s="362">
        <v>330755.25</v>
      </c>
    </row>
    <row r="81" spans="1:15" x14ac:dyDescent="0.2">
      <c r="A81" s="1099"/>
      <c r="B81" s="1195" t="s">
        <v>99</v>
      </c>
      <c r="C81" s="1201">
        <v>8</v>
      </c>
      <c r="D81" s="366">
        <v>2203</v>
      </c>
      <c r="E81" s="366">
        <v>1110703.1826689993</v>
      </c>
      <c r="F81" s="366">
        <v>0</v>
      </c>
      <c r="G81" s="366">
        <v>1110703.1826689993</v>
      </c>
      <c r="H81" s="366">
        <v>0</v>
      </c>
      <c r="I81" s="366">
        <v>0</v>
      </c>
      <c r="J81" s="366">
        <v>0</v>
      </c>
      <c r="K81" s="366">
        <v>0</v>
      </c>
      <c r="L81" s="366">
        <v>411</v>
      </c>
      <c r="M81" s="366">
        <v>46907.67</v>
      </c>
      <c r="N81" s="366">
        <v>0</v>
      </c>
      <c r="O81" s="366">
        <v>46907.67</v>
      </c>
    </row>
    <row r="82" spans="1:15" x14ac:dyDescent="0.2">
      <c r="A82" s="1099"/>
      <c r="B82" s="1195" t="s">
        <v>100</v>
      </c>
      <c r="C82" s="1201">
        <v>93</v>
      </c>
      <c r="D82" s="366">
        <v>32889</v>
      </c>
      <c r="E82" s="366">
        <v>197024831.84874544</v>
      </c>
      <c r="F82" s="366">
        <v>68600157.2170064</v>
      </c>
      <c r="G82" s="366">
        <v>267050887.52971545</v>
      </c>
      <c r="H82" s="366">
        <v>0</v>
      </c>
      <c r="I82" s="366">
        <v>0</v>
      </c>
      <c r="J82" s="366">
        <v>0</v>
      </c>
      <c r="K82" s="366">
        <v>0</v>
      </c>
      <c r="L82" s="366">
        <v>3406</v>
      </c>
      <c r="M82" s="366">
        <v>24460075.747790251</v>
      </c>
      <c r="N82" s="366">
        <v>12212948.96038251</v>
      </c>
      <c r="O82" s="366">
        <v>35247126.244209118</v>
      </c>
    </row>
    <row r="83" spans="1:15" x14ac:dyDescent="0.2">
      <c r="A83" s="1099"/>
      <c r="B83" s="1196" t="s">
        <v>101</v>
      </c>
      <c r="C83" s="1201">
        <v>0</v>
      </c>
      <c r="D83" s="366">
        <v>0</v>
      </c>
      <c r="E83" s="366">
        <v>0</v>
      </c>
      <c r="F83" s="366">
        <v>0</v>
      </c>
      <c r="G83" s="366">
        <v>0</v>
      </c>
      <c r="H83" s="366">
        <v>0</v>
      </c>
      <c r="I83" s="366">
        <v>0</v>
      </c>
      <c r="J83" s="366">
        <v>0</v>
      </c>
      <c r="K83" s="366">
        <v>0</v>
      </c>
      <c r="L83" s="366">
        <v>0</v>
      </c>
      <c r="M83" s="366">
        <v>0</v>
      </c>
      <c r="N83" s="366">
        <v>0</v>
      </c>
      <c r="O83" s="366">
        <v>0</v>
      </c>
    </row>
    <row r="84" spans="1:15" x14ac:dyDescent="0.2">
      <c r="A84" s="1099"/>
      <c r="B84" s="1195" t="s">
        <v>102</v>
      </c>
      <c r="C84" s="1201">
        <v>6</v>
      </c>
      <c r="D84" s="366">
        <v>8365</v>
      </c>
      <c r="E84" s="366">
        <v>95043486.898931175</v>
      </c>
      <c r="F84" s="366">
        <v>31309752.027463686</v>
      </c>
      <c r="G84" s="366">
        <v>126353238.92639485</v>
      </c>
      <c r="H84" s="366">
        <v>1609</v>
      </c>
      <c r="I84" s="366">
        <v>10468495.151177356</v>
      </c>
      <c r="J84" s="366">
        <v>5636569.5666529443</v>
      </c>
      <c r="K84" s="366">
        <v>16105064.7178303</v>
      </c>
      <c r="L84" s="366">
        <v>5661</v>
      </c>
      <c r="M84" s="366">
        <v>7279934.6226688242</v>
      </c>
      <c r="N84" s="366">
        <v>3489927.3574716188</v>
      </c>
      <c r="O84" s="366">
        <v>10769861.980140444</v>
      </c>
    </row>
    <row r="85" spans="1:15" x14ac:dyDescent="0.2">
      <c r="A85" s="1099"/>
      <c r="B85" s="1195" t="s">
        <v>103</v>
      </c>
      <c r="C85" s="1201">
        <v>0</v>
      </c>
      <c r="D85" s="366">
        <v>0</v>
      </c>
      <c r="E85" s="366">
        <v>0</v>
      </c>
      <c r="F85" s="366">
        <v>0</v>
      </c>
      <c r="G85" s="366">
        <v>0</v>
      </c>
      <c r="H85" s="366">
        <v>0</v>
      </c>
      <c r="I85" s="366">
        <v>0</v>
      </c>
      <c r="J85" s="366">
        <v>0</v>
      </c>
      <c r="K85" s="366">
        <v>0</v>
      </c>
      <c r="L85" s="366">
        <v>0</v>
      </c>
      <c r="M85" s="366">
        <v>0</v>
      </c>
      <c r="N85" s="366">
        <v>0</v>
      </c>
      <c r="O85" s="366">
        <v>0</v>
      </c>
    </row>
    <row r="86" spans="1:15" ht="13.5" thickBot="1" x14ac:dyDescent="0.25">
      <c r="A86" s="1100"/>
      <c r="B86" s="1197" t="s">
        <v>2168</v>
      </c>
      <c r="C86" s="1202">
        <v>115</v>
      </c>
      <c r="D86" s="367">
        <v>71610</v>
      </c>
      <c r="E86" s="367">
        <v>299023335.51353276</v>
      </c>
      <c r="F86" s="367">
        <v>99909909.24447009</v>
      </c>
      <c r="G86" s="367">
        <v>400359143.22196651</v>
      </c>
      <c r="H86" s="367">
        <v>1609</v>
      </c>
      <c r="I86" s="367">
        <v>10468495.151177356</v>
      </c>
      <c r="J86" s="367">
        <v>5636569.5666529443</v>
      </c>
      <c r="K86" s="367">
        <v>16105064.7178303</v>
      </c>
      <c r="L86" s="367">
        <v>13406</v>
      </c>
      <c r="M86" s="367">
        <v>32117673.290459078</v>
      </c>
      <c r="N86" s="367">
        <v>15702876.317854129</v>
      </c>
      <c r="O86" s="367">
        <v>46394651.14434956</v>
      </c>
    </row>
    <row r="87" spans="1:15" x14ac:dyDescent="0.2">
      <c r="A87" s="1098" t="s">
        <v>1103</v>
      </c>
      <c r="B87" s="1194" t="s">
        <v>98</v>
      </c>
      <c r="C87" s="1200">
        <v>22</v>
      </c>
      <c r="D87" s="362">
        <v>725592</v>
      </c>
      <c r="E87" s="362">
        <v>49750783.786557458</v>
      </c>
      <c r="F87" s="362">
        <v>46632.535207000001</v>
      </c>
      <c r="G87" s="362">
        <v>49797416.321764462</v>
      </c>
      <c r="H87" s="362">
        <v>6723</v>
      </c>
      <c r="I87" s="362">
        <v>367314.54845959996</v>
      </c>
      <c r="J87" s="362">
        <v>0</v>
      </c>
      <c r="K87" s="362">
        <v>367314.54845959996</v>
      </c>
      <c r="L87" s="362">
        <v>7</v>
      </c>
      <c r="M87" s="362">
        <v>58.77</v>
      </c>
      <c r="N87" s="362">
        <v>0</v>
      </c>
      <c r="O87" s="362">
        <v>58.77</v>
      </c>
    </row>
    <row r="88" spans="1:15" x14ac:dyDescent="0.2">
      <c r="A88" s="1099"/>
      <c r="B88" s="1195" t="s">
        <v>99</v>
      </c>
      <c r="C88" s="1201">
        <v>12</v>
      </c>
      <c r="D88" s="366">
        <v>4122</v>
      </c>
      <c r="E88" s="366">
        <v>1070274.7667960003</v>
      </c>
      <c r="F88" s="366">
        <v>130434.38211400001</v>
      </c>
      <c r="G88" s="366">
        <v>1200709.1489100002</v>
      </c>
      <c r="H88" s="366">
        <v>75</v>
      </c>
      <c r="I88" s="366">
        <v>27386.162897000002</v>
      </c>
      <c r="J88" s="366">
        <v>6501.412753999999</v>
      </c>
      <c r="K88" s="366">
        <v>33887.575650999999</v>
      </c>
      <c r="L88" s="366">
        <v>390</v>
      </c>
      <c r="M88" s="366">
        <v>1477.1300000000006</v>
      </c>
      <c r="N88" s="366">
        <v>0</v>
      </c>
      <c r="O88" s="366">
        <v>1477.1300000000006</v>
      </c>
    </row>
    <row r="89" spans="1:15" x14ac:dyDescent="0.2">
      <c r="A89" s="1099"/>
      <c r="B89" s="1195" t="s">
        <v>100</v>
      </c>
      <c r="C89" s="1201">
        <v>44</v>
      </c>
      <c r="D89" s="366">
        <v>16809</v>
      </c>
      <c r="E89" s="366">
        <v>204712967.26999998</v>
      </c>
      <c r="F89" s="366">
        <v>136772431.57999998</v>
      </c>
      <c r="G89" s="366">
        <v>341485398.84999996</v>
      </c>
      <c r="H89" s="366">
        <v>11525</v>
      </c>
      <c r="I89" s="366">
        <v>19130112.939999998</v>
      </c>
      <c r="J89" s="366">
        <v>38225220.899999999</v>
      </c>
      <c r="K89" s="366">
        <v>57355333.839999996</v>
      </c>
      <c r="L89" s="366">
        <v>0</v>
      </c>
      <c r="M89" s="366">
        <v>0</v>
      </c>
      <c r="N89" s="366">
        <v>0</v>
      </c>
      <c r="O89" s="366">
        <v>0</v>
      </c>
    </row>
    <row r="90" spans="1:15" x14ac:dyDescent="0.2">
      <c r="A90" s="1099"/>
      <c r="B90" s="1196" t="s">
        <v>101</v>
      </c>
      <c r="C90" s="1201">
        <v>6</v>
      </c>
      <c r="D90" s="366">
        <v>34577</v>
      </c>
      <c r="E90" s="366">
        <v>415042839.5279417</v>
      </c>
      <c r="F90" s="366">
        <v>92536802.525352985</v>
      </c>
      <c r="G90" s="366">
        <v>507579642.05329466</v>
      </c>
      <c r="H90" s="366">
        <v>6800</v>
      </c>
      <c r="I90" s="366">
        <v>52397376.614301071</v>
      </c>
      <c r="J90" s="366">
        <v>18751572.867617004</v>
      </c>
      <c r="K90" s="366">
        <v>71148949.481918067</v>
      </c>
      <c r="L90" s="366">
        <v>0</v>
      </c>
      <c r="M90" s="366">
        <v>0</v>
      </c>
      <c r="N90" s="366">
        <v>0</v>
      </c>
      <c r="O90" s="366">
        <v>0</v>
      </c>
    </row>
    <row r="91" spans="1:15" x14ac:dyDescent="0.2">
      <c r="A91" s="1099"/>
      <c r="B91" s="1195" t="s">
        <v>102</v>
      </c>
      <c r="C91" s="1201">
        <v>9</v>
      </c>
      <c r="D91" s="366">
        <v>1879</v>
      </c>
      <c r="E91" s="366">
        <v>43339365.666592017</v>
      </c>
      <c r="F91" s="366">
        <v>13541892.587942999</v>
      </c>
      <c r="G91" s="366">
        <v>56881258.254535019</v>
      </c>
      <c r="H91" s="366">
        <v>161</v>
      </c>
      <c r="I91" s="366">
        <v>1782532.0081770008</v>
      </c>
      <c r="J91" s="366">
        <v>527769.66736700002</v>
      </c>
      <c r="K91" s="366">
        <v>2310301.6755440007</v>
      </c>
      <c r="L91" s="366">
        <v>0</v>
      </c>
      <c r="M91" s="366">
        <v>0</v>
      </c>
      <c r="N91" s="366">
        <v>0</v>
      </c>
      <c r="O91" s="366">
        <v>0</v>
      </c>
    </row>
    <row r="92" spans="1:15" x14ac:dyDescent="0.2">
      <c r="A92" s="1099"/>
      <c r="B92" s="1195" t="s">
        <v>103</v>
      </c>
      <c r="C92" s="1201">
        <v>3</v>
      </c>
      <c r="D92" s="366">
        <v>34895</v>
      </c>
      <c r="E92" s="366">
        <v>730830094.46000004</v>
      </c>
      <c r="F92" s="366">
        <v>206421716.56999999</v>
      </c>
      <c r="G92" s="366">
        <v>937251811.02999997</v>
      </c>
      <c r="H92" s="366">
        <v>0</v>
      </c>
      <c r="I92" s="366">
        <v>0</v>
      </c>
      <c r="J92" s="366">
        <v>0</v>
      </c>
      <c r="K92" s="366">
        <v>0</v>
      </c>
      <c r="L92" s="366">
        <v>0</v>
      </c>
      <c r="M92" s="366">
        <v>0</v>
      </c>
      <c r="N92" s="366">
        <v>0</v>
      </c>
      <c r="O92" s="366">
        <v>0</v>
      </c>
    </row>
    <row r="93" spans="1:15" ht="13.5" thickBot="1" x14ac:dyDescent="0.25">
      <c r="A93" s="1100"/>
      <c r="B93" s="1197" t="s">
        <v>2168</v>
      </c>
      <c r="C93" s="1202">
        <v>96</v>
      </c>
      <c r="D93" s="367">
        <v>817874</v>
      </c>
      <c r="E93" s="367">
        <v>1444746325.4778872</v>
      </c>
      <c r="F93" s="367">
        <v>449449910.18061697</v>
      </c>
      <c r="G93" s="367">
        <v>1894196235.658504</v>
      </c>
      <c r="H93" s="367">
        <v>25284</v>
      </c>
      <c r="I93" s="367">
        <v>73704722.273834661</v>
      </c>
      <c r="J93" s="367">
        <v>57511064.847737998</v>
      </c>
      <c r="K93" s="367">
        <v>131215787.12157264</v>
      </c>
      <c r="L93" s="367">
        <v>397</v>
      </c>
      <c r="M93" s="367">
        <v>1535.9000000000005</v>
      </c>
      <c r="N93" s="367">
        <v>0</v>
      </c>
      <c r="O93" s="367">
        <v>1535.9000000000005</v>
      </c>
    </row>
    <row r="94" spans="1:15" x14ac:dyDescent="0.2">
      <c r="A94" s="1098" t="s">
        <v>1893</v>
      </c>
      <c r="B94" s="1194" t="s">
        <v>98</v>
      </c>
      <c r="C94" s="1200">
        <v>4</v>
      </c>
      <c r="D94" s="362">
        <v>878252</v>
      </c>
      <c r="E94" s="362">
        <v>33342642.13346475</v>
      </c>
      <c r="F94" s="362">
        <v>0</v>
      </c>
      <c r="G94" s="362">
        <v>33342642.13346475</v>
      </c>
      <c r="H94" s="362">
        <v>80</v>
      </c>
      <c r="I94" s="362">
        <v>40418.843885120004</v>
      </c>
      <c r="J94" s="362">
        <v>0</v>
      </c>
      <c r="K94" s="362">
        <v>40418.843885120004</v>
      </c>
      <c r="L94" s="362">
        <v>0</v>
      </c>
      <c r="M94" s="362">
        <v>0</v>
      </c>
      <c r="N94" s="362">
        <v>0</v>
      </c>
      <c r="O94" s="362">
        <v>0</v>
      </c>
    </row>
    <row r="95" spans="1:15" x14ac:dyDescent="0.2">
      <c r="A95" s="1099"/>
      <c r="B95" s="1195" t="s">
        <v>99</v>
      </c>
      <c r="C95" s="1201">
        <v>9</v>
      </c>
      <c r="D95" s="366">
        <v>11363</v>
      </c>
      <c r="E95" s="366">
        <v>5703638.7992851147</v>
      </c>
      <c r="F95" s="366">
        <v>0</v>
      </c>
      <c r="G95" s="366">
        <v>5703638.8167201076</v>
      </c>
      <c r="H95" s="366">
        <v>2200</v>
      </c>
      <c r="I95" s="366">
        <v>711587.64270999865</v>
      </c>
      <c r="J95" s="366">
        <v>0</v>
      </c>
      <c r="K95" s="366">
        <v>711587.63219999953</v>
      </c>
      <c r="L95" s="366">
        <v>0</v>
      </c>
      <c r="M95" s="366">
        <v>0</v>
      </c>
      <c r="N95" s="366">
        <v>0</v>
      </c>
      <c r="O95" s="366">
        <v>0</v>
      </c>
    </row>
    <row r="96" spans="1:15" x14ac:dyDescent="0.2">
      <c r="A96" s="1099"/>
      <c r="B96" s="1195" t="s">
        <v>100</v>
      </c>
      <c r="C96" s="1201">
        <v>25</v>
      </c>
      <c r="D96" s="366">
        <v>18115</v>
      </c>
      <c r="E96" s="366">
        <v>210470928.4039371</v>
      </c>
      <c r="F96" s="366">
        <v>114649231.39917764</v>
      </c>
      <c r="G96" s="366">
        <v>327563129.96311486</v>
      </c>
      <c r="H96" s="366">
        <v>8528</v>
      </c>
      <c r="I96" s="366">
        <v>23146112.584644824</v>
      </c>
      <c r="J96" s="366">
        <v>25458465.093741853</v>
      </c>
      <c r="K96" s="366">
        <v>48607854.668386698</v>
      </c>
      <c r="L96" s="366">
        <v>0</v>
      </c>
      <c r="M96" s="366">
        <v>0</v>
      </c>
      <c r="N96" s="366">
        <v>0</v>
      </c>
      <c r="O96" s="366">
        <v>0</v>
      </c>
    </row>
    <row r="97" spans="1:15" x14ac:dyDescent="0.2">
      <c r="A97" s="1099"/>
      <c r="B97" s="1196" t="s">
        <v>101</v>
      </c>
      <c r="C97" s="1201">
        <v>0</v>
      </c>
      <c r="D97" s="366">
        <v>0</v>
      </c>
      <c r="E97" s="366">
        <v>0</v>
      </c>
      <c r="F97" s="366">
        <v>0</v>
      </c>
      <c r="G97" s="366">
        <v>0</v>
      </c>
      <c r="H97" s="366">
        <v>0</v>
      </c>
      <c r="I97" s="366">
        <v>0</v>
      </c>
      <c r="J97" s="366">
        <v>0</v>
      </c>
      <c r="K97" s="366">
        <v>0</v>
      </c>
      <c r="L97" s="366">
        <v>0</v>
      </c>
      <c r="M97" s="366">
        <v>0</v>
      </c>
      <c r="N97" s="366">
        <v>0</v>
      </c>
      <c r="O97" s="366">
        <v>0</v>
      </c>
    </row>
    <row r="98" spans="1:15" x14ac:dyDescent="0.2">
      <c r="A98" s="1099"/>
      <c r="B98" s="1195" t="s">
        <v>102</v>
      </c>
      <c r="C98" s="1201">
        <v>0</v>
      </c>
      <c r="D98" s="366">
        <v>0</v>
      </c>
      <c r="E98" s="366">
        <v>0</v>
      </c>
      <c r="F98" s="366">
        <v>0</v>
      </c>
      <c r="G98" s="366">
        <v>0</v>
      </c>
      <c r="H98" s="366">
        <v>0</v>
      </c>
      <c r="I98" s="366">
        <v>0</v>
      </c>
      <c r="J98" s="366">
        <v>0</v>
      </c>
      <c r="K98" s="366">
        <v>0</v>
      </c>
      <c r="L98" s="366">
        <v>0</v>
      </c>
      <c r="M98" s="366">
        <v>0</v>
      </c>
      <c r="N98" s="366">
        <v>0</v>
      </c>
      <c r="O98" s="366">
        <v>0</v>
      </c>
    </row>
    <row r="99" spans="1:15" x14ac:dyDescent="0.2">
      <c r="A99" s="1099"/>
      <c r="B99" s="1195" t="s">
        <v>103</v>
      </c>
      <c r="C99" s="1201">
        <v>0</v>
      </c>
      <c r="D99" s="366">
        <v>0</v>
      </c>
      <c r="E99" s="366">
        <v>0</v>
      </c>
      <c r="F99" s="366">
        <v>0</v>
      </c>
      <c r="G99" s="366">
        <v>0</v>
      </c>
      <c r="H99" s="366">
        <v>0</v>
      </c>
      <c r="I99" s="366">
        <v>0</v>
      </c>
      <c r="J99" s="366">
        <v>0</v>
      </c>
      <c r="K99" s="366">
        <v>0</v>
      </c>
      <c r="L99" s="366">
        <v>0</v>
      </c>
      <c r="M99" s="366">
        <v>0</v>
      </c>
      <c r="N99" s="366">
        <v>0</v>
      </c>
      <c r="O99" s="366">
        <v>0</v>
      </c>
    </row>
    <row r="100" spans="1:15" ht="13.5" thickBot="1" x14ac:dyDescent="0.25">
      <c r="A100" s="1100"/>
      <c r="B100" s="1197" t="s">
        <v>2168</v>
      </c>
      <c r="C100" s="1202">
        <v>38</v>
      </c>
      <c r="D100" s="367">
        <v>907730</v>
      </c>
      <c r="E100" s="367">
        <v>249517209.33668697</v>
      </c>
      <c r="F100" s="367">
        <v>114649231.39917764</v>
      </c>
      <c r="G100" s="367">
        <v>366609410.91329974</v>
      </c>
      <c r="H100" s="367">
        <v>10808</v>
      </c>
      <c r="I100" s="367">
        <v>23898119.071239945</v>
      </c>
      <c r="J100" s="367">
        <v>25458465.093741853</v>
      </c>
      <c r="K100" s="367">
        <v>49359861.144471824</v>
      </c>
      <c r="L100" s="367">
        <v>0</v>
      </c>
      <c r="M100" s="367">
        <v>0</v>
      </c>
      <c r="N100" s="367">
        <v>0</v>
      </c>
      <c r="O100" s="367">
        <v>0</v>
      </c>
    </row>
    <row r="101" spans="1:15" x14ac:dyDescent="0.2">
      <c r="A101" s="1098" t="s">
        <v>142</v>
      </c>
      <c r="B101" s="1194" t="s">
        <v>98</v>
      </c>
      <c r="C101" s="1200">
        <v>53</v>
      </c>
      <c r="D101" s="362">
        <v>40680</v>
      </c>
      <c r="E101" s="362">
        <v>4859709.2900000047</v>
      </c>
      <c r="F101" s="362">
        <v>0</v>
      </c>
      <c r="G101" s="362">
        <v>4859709.2900000047</v>
      </c>
      <c r="H101" s="362">
        <v>0</v>
      </c>
      <c r="I101" s="362">
        <v>0</v>
      </c>
      <c r="J101" s="362">
        <v>0</v>
      </c>
      <c r="K101" s="362">
        <v>0</v>
      </c>
      <c r="L101" s="362">
        <v>0</v>
      </c>
      <c r="M101" s="362">
        <v>0</v>
      </c>
      <c r="N101" s="362">
        <v>0</v>
      </c>
      <c r="O101" s="362">
        <v>0</v>
      </c>
    </row>
    <row r="102" spans="1:15" x14ac:dyDescent="0.2">
      <c r="A102" s="1099"/>
      <c r="B102" s="1195" t="s">
        <v>99</v>
      </c>
      <c r="C102" s="1201">
        <v>24</v>
      </c>
      <c r="D102" s="366">
        <v>869</v>
      </c>
      <c r="E102" s="366">
        <v>173092.60000000012</v>
      </c>
      <c r="F102" s="366">
        <v>0</v>
      </c>
      <c r="G102" s="366">
        <v>173092.60000000012</v>
      </c>
      <c r="H102" s="366">
        <v>0</v>
      </c>
      <c r="I102" s="366">
        <v>0</v>
      </c>
      <c r="J102" s="366">
        <v>0</v>
      </c>
      <c r="K102" s="366">
        <v>0</v>
      </c>
      <c r="L102" s="366">
        <v>0</v>
      </c>
      <c r="M102" s="366">
        <v>0</v>
      </c>
      <c r="N102" s="366">
        <v>0</v>
      </c>
      <c r="O102" s="366">
        <v>0</v>
      </c>
    </row>
    <row r="103" spans="1:15" x14ac:dyDescent="0.2">
      <c r="A103" s="1099"/>
      <c r="B103" s="1195" t="s">
        <v>100</v>
      </c>
      <c r="C103" s="1201">
        <v>9</v>
      </c>
      <c r="D103" s="366">
        <v>251</v>
      </c>
      <c r="E103" s="366">
        <v>1236526.2100000009</v>
      </c>
      <c r="F103" s="366">
        <v>0</v>
      </c>
      <c r="G103" s="366">
        <v>1601967.9200000009</v>
      </c>
      <c r="H103" s="366">
        <v>379</v>
      </c>
      <c r="I103" s="366">
        <v>708232.35000000126</v>
      </c>
      <c r="J103" s="366">
        <v>0</v>
      </c>
      <c r="K103" s="366">
        <v>1149877.1700000011</v>
      </c>
      <c r="L103" s="366">
        <v>0</v>
      </c>
      <c r="M103" s="366">
        <v>0</v>
      </c>
      <c r="N103" s="366">
        <v>0</v>
      </c>
      <c r="O103" s="366">
        <v>0</v>
      </c>
    </row>
    <row r="104" spans="1:15" x14ac:dyDescent="0.2">
      <c r="A104" s="1099"/>
      <c r="B104" s="1196" t="s">
        <v>101</v>
      </c>
      <c r="C104" s="1201">
        <v>0</v>
      </c>
      <c r="D104" s="366">
        <v>0</v>
      </c>
      <c r="E104" s="366">
        <v>0</v>
      </c>
      <c r="F104" s="366">
        <v>0</v>
      </c>
      <c r="G104" s="366">
        <v>0</v>
      </c>
      <c r="H104" s="366">
        <v>0</v>
      </c>
      <c r="I104" s="366">
        <v>0</v>
      </c>
      <c r="J104" s="366">
        <v>0</v>
      </c>
      <c r="K104" s="366">
        <v>0</v>
      </c>
      <c r="L104" s="366">
        <v>0</v>
      </c>
      <c r="M104" s="366">
        <v>0</v>
      </c>
      <c r="N104" s="366">
        <v>0</v>
      </c>
      <c r="O104" s="366">
        <v>0</v>
      </c>
    </row>
    <row r="105" spans="1:15" x14ac:dyDescent="0.2">
      <c r="A105" s="1099"/>
      <c r="B105" s="1195" t="s">
        <v>102</v>
      </c>
      <c r="C105" s="1201">
        <v>5</v>
      </c>
      <c r="D105" s="366">
        <v>1842</v>
      </c>
      <c r="E105" s="366">
        <v>17488987.010000035</v>
      </c>
      <c r="F105" s="366">
        <v>0</v>
      </c>
      <c r="G105" s="366">
        <v>18753007.110000037</v>
      </c>
      <c r="H105" s="366">
        <v>1386</v>
      </c>
      <c r="I105" s="366">
        <v>5183756.310000008</v>
      </c>
      <c r="J105" s="366">
        <v>0</v>
      </c>
      <c r="K105" s="366">
        <v>5780180.6600000085</v>
      </c>
      <c r="L105" s="366">
        <v>0</v>
      </c>
      <c r="M105" s="366">
        <v>0</v>
      </c>
      <c r="N105" s="366">
        <v>0</v>
      </c>
      <c r="O105" s="366">
        <v>0</v>
      </c>
    </row>
    <row r="106" spans="1:15" x14ac:dyDescent="0.2">
      <c r="A106" s="1099"/>
      <c r="B106" s="1195" t="s">
        <v>103</v>
      </c>
      <c r="C106" s="1201">
        <v>0</v>
      </c>
      <c r="D106" s="366">
        <v>0</v>
      </c>
      <c r="E106" s="366">
        <v>0</v>
      </c>
      <c r="F106" s="366">
        <v>0</v>
      </c>
      <c r="G106" s="366">
        <v>0</v>
      </c>
      <c r="H106" s="366">
        <v>0</v>
      </c>
      <c r="I106" s="366">
        <v>0</v>
      </c>
      <c r="J106" s="366">
        <v>0</v>
      </c>
      <c r="K106" s="366">
        <v>0</v>
      </c>
      <c r="L106" s="366">
        <v>0</v>
      </c>
      <c r="M106" s="366">
        <v>0</v>
      </c>
      <c r="N106" s="366">
        <v>0</v>
      </c>
      <c r="O106" s="366">
        <v>0</v>
      </c>
    </row>
    <row r="107" spans="1:15" ht="13.5" thickBot="1" x14ac:dyDescent="0.25">
      <c r="A107" s="1100"/>
      <c r="B107" s="1197" t="s">
        <v>2168</v>
      </c>
      <c r="C107" s="1202">
        <v>91</v>
      </c>
      <c r="D107" s="367">
        <v>43642</v>
      </c>
      <c r="E107" s="367">
        <v>23758315.11000004</v>
      </c>
      <c r="F107" s="367">
        <v>0</v>
      </c>
      <c r="G107" s="367">
        <v>25387776.920000043</v>
      </c>
      <c r="H107" s="367">
        <v>1765</v>
      </c>
      <c r="I107" s="367">
        <v>5891988.6600000095</v>
      </c>
      <c r="J107" s="367">
        <v>0</v>
      </c>
      <c r="K107" s="367">
        <v>6930057.8300000094</v>
      </c>
      <c r="L107" s="367">
        <v>0</v>
      </c>
      <c r="M107" s="367">
        <v>0</v>
      </c>
      <c r="N107" s="367">
        <v>0</v>
      </c>
      <c r="O107" s="367">
        <v>0</v>
      </c>
    </row>
    <row r="108" spans="1:15" x14ac:dyDescent="0.2">
      <c r="A108" s="1098" t="s">
        <v>1756</v>
      </c>
      <c r="B108" s="1194" t="s">
        <v>98</v>
      </c>
      <c r="C108" s="1200">
        <v>2</v>
      </c>
      <c r="D108" s="362">
        <v>9437</v>
      </c>
      <c r="E108" s="362">
        <v>540807.80375800224</v>
      </c>
      <c r="F108" s="362">
        <v>0</v>
      </c>
      <c r="G108" s="362">
        <v>540807.80375800224</v>
      </c>
      <c r="H108" s="362">
        <v>0</v>
      </c>
      <c r="I108" s="362">
        <v>0</v>
      </c>
      <c r="J108" s="362">
        <v>0</v>
      </c>
      <c r="K108" s="362">
        <v>0</v>
      </c>
      <c r="L108" s="362">
        <v>0</v>
      </c>
      <c r="M108" s="362">
        <v>0</v>
      </c>
      <c r="N108" s="362">
        <v>0</v>
      </c>
      <c r="O108" s="362">
        <v>0</v>
      </c>
    </row>
    <row r="109" spans="1:15" x14ac:dyDescent="0.2">
      <c r="A109" s="1099"/>
      <c r="B109" s="1195" t="s">
        <v>99</v>
      </c>
      <c r="C109" s="1201">
        <v>3</v>
      </c>
      <c r="D109" s="366">
        <v>1156</v>
      </c>
      <c r="E109" s="366">
        <v>217013.90157300004</v>
      </c>
      <c r="F109" s="366">
        <v>0</v>
      </c>
      <c r="G109" s="366">
        <v>217013.90157300004</v>
      </c>
      <c r="H109" s="366">
        <v>4</v>
      </c>
      <c r="I109" s="366">
        <v>792.9</v>
      </c>
      <c r="J109" s="366">
        <v>0</v>
      </c>
      <c r="K109" s="366">
        <v>792.9</v>
      </c>
      <c r="L109" s="366">
        <v>0</v>
      </c>
      <c r="M109" s="366">
        <v>0</v>
      </c>
      <c r="N109" s="366">
        <v>0</v>
      </c>
      <c r="O109" s="366">
        <v>0</v>
      </c>
    </row>
    <row r="110" spans="1:15" x14ac:dyDescent="0.2">
      <c r="A110" s="1099"/>
      <c r="B110" s="1195" t="s">
        <v>100</v>
      </c>
      <c r="C110" s="1201">
        <v>10</v>
      </c>
      <c r="D110" s="366">
        <v>4426</v>
      </c>
      <c r="E110" s="366">
        <v>37245370.972002052</v>
      </c>
      <c r="F110" s="366">
        <v>8830865.3702269886</v>
      </c>
      <c r="G110" s="366">
        <v>46076236.342228971</v>
      </c>
      <c r="H110" s="366">
        <v>951</v>
      </c>
      <c r="I110" s="366">
        <v>6055029.1203730097</v>
      </c>
      <c r="J110" s="366">
        <v>2244923.024079001</v>
      </c>
      <c r="K110" s="366">
        <v>8299952.1444520084</v>
      </c>
      <c r="L110" s="366">
        <v>0</v>
      </c>
      <c r="M110" s="366">
        <v>0</v>
      </c>
      <c r="N110" s="366">
        <v>0</v>
      </c>
      <c r="O110" s="366">
        <v>0</v>
      </c>
    </row>
    <row r="111" spans="1:15" x14ac:dyDescent="0.2">
      <c r="A111" s="1099"/>
      <c r="B111" s="1196" t="s">
        <v>101</v>
      </c>
      <c r="C111" s="1201">
        <v>0</v>
      </c>
      <c r="D111" s="366">
        <v>0</v>
      </c>
      <c r="E111" s="366">
        <v>0</v>
      </c>
      <c r="F111" s="366">
        <v>0</v>
      </c>
      <c r="G111" s="366">
        <v>0</v>
      </c>
      <c r="H111" s="366">
        <v>0</v>
      </c>
      <c r="I111" s="366">
        <v>0</v>
      </c>
      <c r="J111" s="366">
        <v>0</v>
      </c>
      <c r="K111" s="366">
        <v>0</v>
      </c>
      <c r="L111" s="366">
        <v>0</v>
      </c>
      <c r="M111" s="366">
        <v>0</v>
      </c>
      <c r="N111" s="366">
        <v>0</v>
      </c>
      <c r="O111" s="366">
        <v>0</v>
      </c>
    </row>
    <row r="112" spans="1:15" x14ac:dyDescent="0.2">
      <c r="A112" s="1099"/>
      <c r="B112" s="1195" t="s">
        <v>102</v>
      </c>
      <c r="C112" s="1201">
        <v>6</v>
      </c>
      <c r="D112" s="366">
        <v>5989</v>
      </c>
      <c r="E112" s="366">
        <v>18438087.891751997</v>
      </c>
      <c r="F112" s="366">
        <v>2429061.9967289981</v>
      </c>
      <c r="G112" s="366">
        <v>20867149.888481081</v>
      </c>
      <c r="H112" s="366">
        <v>47</v>
      </c>
      <c r="I112" s="366">
        <v>382094.63763500017</v>
      </c>
      <c r="J112" s="366">
        <v>214096.72980399994</v>
      </c>
      <c r="K112" s="366">
        <v>596191.36743900005</v>
      </c>
      <c r="L112" s="366">
        <v>0</v>
      </c>
      <c r="M112" s="366">
        <v>0</v>
      </c>
      <c r="N112" s="366">
        <v>0</v>
      </c>
      <c r="O112" s="366">
        <v>0</v>
      </c>
    </row>
    <row r="113" spans="1:15" x14ac:dyDescent="0.2">
      <c r="A113" s="1099"/>
      <c r="B113" s="1195" t="s">
        <v>103</v>
      </c>
      <c r="C113" s="1201">
        <v>6</v>
      </c>
      <c r="D113" s="366">
        <v>92</v>
      </c>
      <c r="E113" s="366">
        <v>2163033.6401689993</v>
      </c>
      <c r="F113" s="366">
        <v>716615.06342900021</v>
      </c>
      <c r="G113" s="366">
        <v>2879648.7035979996</v>
      </c>
      <c r="H113" s="366">
        <v>0</v>
      </c>
      <c r="I113" s="366">
        <v>0</v>
      </c>
      <c r="J113" s="366">
        <v>0</v>
      </c>
      <c r="K113" s="366">
        <v>0</v>
      </c>
      <c r="L113" s="366">
        <v>0</v>
      </c>
      <c r="M113" s="366">
        <v>0</v>
      </c>
      <c r="N113" s="366">
        <v>0</v>
      </c>
      <c r="O113" s="366">
        <v>0</v>
      </c>
    </row>
    <row r="114" spans="1:15" ht="13.5" thickBot="1" x14ac:dyDescent="0.25">
      <c r="A114" s="1100"/>
      <c r="B114" s="1197" t="s">
        <v>2168</v>
      </c>
      <c r="C114" s="1202">
        <v>27</v>
      </c>
      <c r="D114" s="367">
        <v>21100</v>
      </c>
      <c r="E114" s="367">
        <v>58604314.209254056</v>
      </c>
      <c r="F114" s="367">
        <v>11976542.430384986</v>
      </c>
      <c r="G114" s="367">
        <v>70580856.63963905</v>
      </c>
      <c r="H114" s="367">
        <v>1002</v>
      </c>
      <c r="I114" s="367">
        <v>6437916.6580080101</v>
      </c>
      <c r="J114" s="367">
        <v>2459019.7538830009</v>
      </c>
      <c r="K114" s="367">
        <v>8896936.4118910097</v>
      </c>
      <c r="L114" s="367">
        <v>0</v>
      </c>
      <c r="M114" s="367">
        <v>0</v>
      </c>
      <c r="N114" s="367">
        <v>0</v>
      </c>
      <c r="O114" s="367">
        <v>0</v>
      </c>
    </row>
    <row r="115" spans="1:15" x14ac:dyDescent="0.2">
      <c r="A115" s="1098" t="s">
        <v>1919</v>
      </c>
      <c r="B115" s="1194" t="s">
        <v>98</v>
      </c>
      <c r="C115" s="1200">
        <v>4</v>
      </c>
      <c r="D115" s="362">
        <v>758561</v>
      </c>
      <c r="E115" s="362">
        <v>34216532.18</v>
      </c>
      <c r="F115" s="362">
        <v>0</v>
      </c>
      <c r="G115" s="362">
        <v>34216532.18</v>
      </c>
      <c r="H115" s="362">
        <v>0</v>
      </c>
      <c r="I115" s="362">
        <v>0</v>
      </c>
      <c r="J115" s="362">
        <v>0</v>
      </c>
      <c r="K115" s="362">
        <v>0</v>
      </c>
      <c r="L115" s="362">
        <v>0</v>
      </c>
      <c r="M115" s="362">
        <v>0</v>
      </c>
      <c r="N115" s="362">
        <v>0</v>
      </c>
      <c r="O115" s="362">
        <v>0</v>
      </c>
    </row>
    <row r="116" spans="1:15" x14ac:dyDescent="0.2">
      <c r="A116" s="1099"/>
      <c r="B116" s="1195" t="s">
        <v>99</v>
      </c>
      <c r="C116" s="1201">
        <v>1</v>
      </c>
      <c r="D116" s="366">
        <v>873</v>
      </c>
      <c r="E116" s="366">
        <v>73959.350000000006</v>
      </c>
      <c r="F116" s="366">
        <v>0</v>
      </c>
      <c r="G116" s="366">
        <v>73959.350000000006</v>
      </c>
      <c r="H116" s="366">
        <v>0</v>
      </c>
      <c r="I116" s="366">
        <v>0</v>
      </c>
      <c r="J116" s="366">
        <v>0</v>
      </c>
      <c r="K116" s="366">
        <v>0</v>
      </c>
      <c r="L116" s="366">
        <v>0</v>
      </c>
      <c r="M116" s="366">
        <v>0</v>
      </c>
      <c r="N116" s="366">
        <v>0</v>
      </c>
      <c r="O116" s="366">
        <v>0</v>
      </c>
    </row>
    <row r="117" spans="1:15" x14ac:dyDescent="0.2">
      <c r="A117" s="1099"/>
      <c r="B117" s="1195" t="s">
        <v>100</v>
      </c>
      <c r="C117" s="1201">
        <v>0</v>
      </c>
      <c r="D117" s="366">
        <v>0</v>
      </c>
      <c r="E117" s="366">
        <v>0</v>
      </c>
      <c r="F117" s="366">
        <v>0</v>
      </c>
      <c r="G117" s="366">
        <v>0</v>
      </c>
      <c r="H117" s="366">
        <v>0</v>
      </c>
      <c r="I117" s="366">
        <v>0</v>
      </c>
      <c r="J117" s="366">
        <v>0</v>
      </c>
      <c r="K117" s="366">
        <v>0</v>
      </c>
      <c r="L117" s="366">
        <v>0</v>
      </c>
      <c r="M117" s="366">
        <v>0</v>
      </c>
      <c r="N117" s="366">
        <v>0</v>
      </c>
      <c r="O117" s="366">
        <v>0</v>
      </c>
    </row>
    <row r="118" spans="1:15" x14ac:dyDescent="0.2">
      <c r="A118" s="1099"/>
      <c r="B118" s="1196" t="s">
        <v>101</v>
      </c>
      <c r="C118" s="1201">
        <v>0</v>
      </c>
      <c r="D118" s="366">
        <v>0</v>
      </c>
      <c r="E118" s="366">
        <v>0</v>
      </c>
      <c r="F118" s="366">
        <v>0</v>
      </c>
      <c r="G118" s="366">
        <v>0</v>
      </c>
      <c r="H118" s="366">
        <v>0</v>
      </c>
      <c r="I118" s="366">
        <v>0</v>
      </c>
      <c r="J118" s="366">
        <v>0</v>
      </c>
      <c r="K118" s="366">
        <v>0</v>
      </c>
      <c r="L118" s="366">
        <v>0</v>
      </c>
      <c r="M118" s="366">
        <v>0</v>
      </c>
      <c r="N118" s="366">
        <v>0</v>
      </c>
      <c r="O118" s="366">
        <v>0</v>
      </c>
    </row>
    <row r="119" spans="1:15" x14ac:dyDescent="0.2">
      <c r="A119" s="1099"/>
      <c r="B119" s="1195" t="s">
        <v>102</v>
      </c>
      <c r="C119" s="1201">
        <v>0</v>
      </c>
      <c r="D119" s="366">
        <v>0</v>
      </c>
      <c r="E119" s="366">
        <v>0</v>
      </c>
      <c r="F119" s="366">
        <v>0</v>
      </c>
      <c r="G119" s="366">
        <v>0</v>
      </c>
      <c r="H119" s="366">
        <v>0</v>
      </c>
      <c r="I119" s="366">
        <v>0</v>
      </c>
      <c r="J119" s="366">
        <v>0</v>
      </c>
      <c r="K119" s="366">
        <v>0</v>
      </c>
      <c r="L119" s="366">
        <v>0</v>
      </c>
      <c r="M119" s="366">
        <v>0</v>
      </c>
      <c r="N119" s="366">
        <v>0</v>
      </c>
      <c r="O119" s="366">
        <v>0</v>
      </c>
    </row>
    <row r="120" spans="1:15" x14ac:dyDescent="0.2">
      <c r="A120" s="1099"/>
      <c r="B120" s="1195" t="s">
        <v>103</v>
      </c>
      <c r="C120" s="1201">
        <v>0</v>
      </c>
      <c r="D120" s="366">
        <v>0</v>
      </c>
      <c r="E120" s="366">
        <v>0</v>
      </c>
      <c r="F120" s="366">
        <v>0</v>
      </c>
      <c r="G120" s="366">
        <v>0</v>
      </c>
      <c r="H120" s="366">
        <v>0</v>
      </c>
      <c r="I120" s="366">
        <v>0</v>
      </c>
      <c r="J120" s="366">
        <v>0</v>
      </c>
      <c r="K120" s="366">
        <v>0</v>
      </c>
      <c r="L120" s="366">
        <v>0</v>
      </c>
      <c r="M120" s="366">
        <v>0</v>
      </c>
      <c r="N120" s="366">
        <v>0</v>
      </c>
      <c r="O120" s="366">
        <v>0</v>
      </c>
    </row>
    <row r="121" spans="1:15" ht="13.5" thickBot="1" x14ac:dyDescent="0.25">
      <c r="A121" s="1100"/>
      <c r="B121" s="1197" t="s">
        <v>2168</v>
      </c>
      <c r="C121" s="1202">
        <v>5</v>
      </c>
      <c r="D121" s="367">
        <v>759434</v>
      </c>
      <c r="E121" s="367">
        <v>34290491.530000001</v>
      </c>
      <c r="F121" s="367">
        <v>0</v>
      </c>
      <c r="G121" s="367">
        <v>34290491.530000001</v>
      </c>
      <c r="H121" s="367">
        <v>0</v>
      </c>
      <c r="I121" s="367">
        <v>0</v>
      </c>
      <c r="J121" s="367">
        <v>0</v>
      </c>
      <c r="K121" s="367">
        <v>0</v>
      </c>
      <c r="L121" s="367">
        <v>0</v>
      </c>
      <c r="M121" s="367">
        <v>0</v>
      </c>
      <c r="N121" s="367">
        <v>0</v>
      </c>
      <c r="O121" s="367">
        <v>0</v>
      </c>
    </row>
    <row r="122" spans="1:15" x14ac:dyDescent="0.2">
      <c r="A122" s="1098" t="s">
        <v>1883</v>
      </c>
      <c r="B122" s="1194" t="s">
        <v>98</v>
      </c>
      <c r="C122" s="1200">
        <v>42</v>
      </c>
      <c r="D122" s="362">
        <v>428827</v>
      </c>
      <c r="E122" s="362">
        <v>34736368.940000005</v>
      </c>
      <c r="F122" s="362">
        <v>0</v>
      </c>
      <c r="G122" s="362">
        <v>34736368.940000005</v>
      </c>
      <c r="H122" s="362">
        <v>0</v>
      </c>
      <c r="I122" s="362">
        <v>0</v>
      </c>
      <c r="J122" s="362">
        <v>0</v>
      </c>
      <c r="K122" s="362">
        <v>0</v>
      </c>
      <c r="L122" s="362">
        <v>0</v>
      </c>
      <c r="M122" s="362">
        <v>0</v>
      </c>
      <c r="N122" s="362">
        <v>0</v>
      </c>
      <c r="O122" s="362">
        <v>0</v>
      </c>
    </row>
    <row r="123" spans="1:15" x14ac:dyDescent="0.2">
      <c r="A123" s="1099"/>
      <c r="B123" s="1195" t="s">
        <v>99</v>
      </c>
      <c r="C123" s="1201">
        <v>23</v>
      </c>
      <c r="D123" s="366">
        <v>7188</v>
      </c>
      <c r="E123" s="366">
        <v>4769555.5599999987</v>
      </c>
      <c r="F123" s="366">
        <v>0</v>
      </c>
      <c r="G123" s="366">
        <v>4769555.5599999987</v>
      </c>
      <c r="H123" s="366">
        <v>0</v>
      </c>
      <c r="I123" s="366">
        <v>0</v>
      </c>
      <c r="J123" s="366">
        <v>0</v>
      </c>
      <c r="K123" s="366">
        <v>0</v>
      </c>
      <c r="L123" s="366">
        <v>0</v>
      </c>
      <c r="M123" s="366">
        <v>0</v>
      </c>
      <c r="N123" s="366">
        <v>0</v>
      </c>
      <c r="O123" s="366">
        <v>0</v>
      </c>
    </row>
    <row r="124" spans="1:15" x14ac:dyDescent="0.2">
      <c r="A124" s="1099"/>
      <c r="B124" s="1195" t="s">
        <v>100</v>
      </c>
      <c r="C124" s="1201">
        <v>13</v>
      </c>
      <c r="D124" s="366">
        <v>1394</v>
      </c>
      <c r="E124" s="366">
        <v>22498001.970000003</v>
      </c>
      <c r="F124" s="366">
        <v>12973421.34</v>
      </c>
      <c r="G124" s="366">
        <v>35471423.310000002</v>
      </c>
      <c r="H124" s="366">
        <v>301</v>
      </c>
      <c r="I124" s="366">
        <v>2211313.98</v>
      </c>
      <c r="J124" s="366">
        <v>1356410.2399999998</v>
      </c>
      <c r="K124" s="366">
        <v>3567724.2199999997</v>
      </c>
      <c r="L124" s="366">
        <v>0</v>
      </c>
      <c r="M124" s="366">
        <v>0</v>
      </c>
      <c r="N124" s="366">
        <v>0</v>
      </c>
      <c r="O124" s="366">
        <v>0</v>
      </c>
    </row>
    <row r="125" spans="1:15" x14ac:dyDescent="0.2">
      <c r="A125" s="1099"/>
      <c r="B125" s="1196" t="s">
        <v>101</v>
      </c>
      <c r="C125" s="1201">
        <v>0</v>
      </c>
      <c r="D125" s="366">
        <v>0</v>
      </c>
      <c r="E125" s="366">
        <v>0</v>
      </c>
      <c r="F125" s="366">
        <v>0</v>
      </c>
      <c r="G125" s="366">
        <v>0</v>
      </c>
      <c r="H125" s="366">
        <v>0</v>
      </c>
      <c r="I125" s="366">
        <v>0</v>
      </c>
      <c r="J125" s="366">
        <v>0</v>
      </c>
      <c r="K125" s="366">
        <v>0</v>
      </c>
      <c r="L125" s="366">
        <v>0</v>
      </c>
      <c r="M125" s="366">
        <v>0</v>
      </c>
      <c r="N125" s="366">
        <v>0</v>
      </c>
      <c r="O125" s="366">
        <v>0</v>
      </c>
    </row>
    <row r="126" spans="1:15" x14ac:dyDescent="0.2">
      <c r="A126" s="1099"/>
      <c r="B126" s="1195" t="s">
        <v>102</v>
      </c>
      <c r="C126" s="1201">
        <v>0</v>
      </c>
      <c r="D126" s="366">
        <v>0</v>
      </c>
      <c r="E126" s="366">
        <v>0</v>
      </c>
      <c r="F126" s="366">
        <v>0</v>
      </c>
      <c r="G126" s="366">
        <v>0</v>
      </c>
      <c r="H126" s="366">
        <v>0</v>
      </c>
      <c r="I126" s="366">
        <v>0</v>
      </c>
      <c r="J126" s="366">
        <v>0</v>
      </c>
      <c r="K126" s="366">
        <v>0</v>
      </c>
      <c r="L126" s="366">
        <v>0</v>
      </c>
      <c r="M126" s="366">
        <v>0</v>
      </c>
      <c r="N126" s="366">
        <v>0</v>
      </c>
      <c r="O126" s="366">
        <v>0</v>
      </c>
    </row>
    <row r="127" spans="1:15" x14ac:dyDescent="0.2">
      <c r="A127" s="1099"/>
      <c r="B127" s="1195" t="s">
        <v>103</v>
      </c>
      <c r="C127" s="1201">
        <v>0</v>
      </c>
      <c r="D127" s="366">
        <v>0</v>
      </c>
      <c r="E127" s="366">
        <v>0</v>
      </c>
      <c r="F127" s="366">
        <v>0</v>
      </c>
      <c r="G127" s="366">
        <v>0</v>
      </c>
      <c r="H127" s="366">
        <v>0</v>
      </c>
      <c r="I127" s="366">
        <v>0</v>
      </c>
      <c r="J127" s="366">
        <v>0</v>
      </c>
      <c r="K127" s="366">
        <v>0</v>
      </c>
      <c r="L127" s="366">
        <v>0</v>
      </c>
      <c r="M127" s="366">
        <v>0</v>
      </c>
      <c r="N127" s="366">
        <v>0</v>
      </c>
      <c r="O127" s="366">
        <v>0</v>
      </c>
    </row>
    <row r="128" spans="1:15" ht="13.5" thickBot="1" x14ac:dyDescent="0.25">
      <c r="A128" s="1100"/>
      <c r="B128" s="1197" t="s">
        <v>2168</v>
      </c>
      <c r="C128" s="1202">
        <v>78</v>
      </c>
      <c r="D128" s="367">
        <v>437409</v>
      </c>
      <c r="E128" s="367">
        <v>62003926.470000014</v>
      </c>
      <c r="F128" s="367">
        <v>12973421.34</v>
      </c>
      <c r="G128" s="367">
        <v>74977347.810000002</v>
      </c>
      <c r="H128" s="367">
        <v>301</v>
      </c>
      <c r="I128" s="367">
        <v>2211313.98</v>
      </c>
      <c r="J128" s="367">
        <v>1356410.2399999998</v>
      </c>
      <c r="K128" s="367">
        <v>3567724.2199999997</v>
      </c>
      <c r="L128" s="367">
        <v>0</v>
      </c>
      <c r="M128" s="367">
        <v>0</v>
      </c>
      <c r="N128" s="367">
        <v>0</v>
      </c>
      <c r="O128" s="367">
        <v>0</v>
      </c>
    </row>
    <row r="129" spans="1:15" x14ac:dyDescent="0.2">
      <c r="A129" s="1098" t="s">
        <v>1244</v>
      </c>
      <c r="B129" s="1194" t="s">
        <v>98</v>
      </c>
      <c r="C129" s="1200">
        <v>10</v>
      </c>
      <c r="D129" s="362">
        <v>201196</v>
      </c>
      <c r="E129" s="362">
        <v>10058998.91</v>
      </c>
      <c r="F129" s="362">
        <v>0</v>
      </c>
      <c r="G129" s="362">
        <v>10058998.91</v>
      </c>
      <c r="H129" s="362">
        <v>0</v>
      </c>
      <c r="I129" s="362">
        <v>0</v>
      </c>
      <c r="J129" s="362">
        <v>0</v>
      </c>
      <c r="K129" s="362">
        <v>0</v>
      </c>
      <c r="L129" s="362">
        <v>0</v>
      </c>
      <c r="M129" s="362">
        <v>0</v>
      </c>
      <c r="N129" s="362">
        <v>0</v>
      </c>
      <c r="O129" s="362">
        <v>0</v>
      </c>
    </row>
    <row r="130" spans="1:15" x14ac:dyDescent="0.2">
      <c r="A130" s="1099"/>
      <c r="B130" s="1195" t="s">
        <v>99</v>
      </c>
      <c r="C130" s="1201">
        <v>2</v>
      </c>
      <c r="D130" s="366">
        <v>39</v>
      </c>
      <c r="E130" s="366">
        <v>33995.39</v>
      </c>
      <c r="F130" s="366">
        <v>0</v>
      </c>
      <c r="G130" s="366">
        <v>33995.39</v>
      </c>
      <c r="H130" s="366">
        <v>0</v>
      </c>
      <c r="I130" s="366">
        <v>0</v>
      </c>
      <c r="J130" s="366">
        <v>0</v>
      </c>
      <c r="K130" s="366">
        <v>0</v>
      </c>
      <c r="L130" s="366">
        <v>0</v>
      </c>
      <c r="M130" s="366">
        <v>0</v>
      </c>
      <c r="N130" s="366">
        <v>0</v>
      </c>
      <c r="O130" s="366">
        <v>0</v>
      </c>
    </row>
    <row r="131" spans="1:15" x14ac:dyDescent="0.2">
      <c r="A131" s="1099"/>
      <c r="B131" s="1195" t="s">
        <v>100</v>
      </c>
      <c r="C131" s="1201">
        <v>22</v>
      </c>
      <c r="D131" s="366">
        <v>10237</v>
      </c>
      <c r="E131" s="366">
        <v>44141275.030000001</v>
      </c>
      <c r="F131" s="366">
        <v>67011.37</v>
      </c>
      <c r="G131" s="366">
        <v>72697854.870000005</v>
      </c>
      <c r="H131" s="366">
        <v>9238</v>
      </c>
      <c r="I131" s="366">
        <v>10957304.810000001</v>
      </c>
      <c r="J131" s="366">
        <v>0</v>
      </c>
      <c r="K131" s="366">
        <v>23380915.710000001</v>
      </c>
      <c r="L131" s="366">
        <v>0</v>
      </c>
      <c r="M131" s="366">
        <v>0</v>
      </c>
      <c r="N131" s="366">
        <v>0</v>
      </c>
      <c r="O131" s="366">
        <v>0</v>
      </c>
    </row>
    <row r="132" spans="1:15" x14ac:dyDescent="0.2">
      <c r="A132" s="1099"/>
      <c r="B132" s="1196" t="s">
        <v>101</v>
      </c>
      <c r="C132" s="1201">
        <v>0</v>
      </c>
      <c r="D132" s="366">
        <v>0</v>
      </c>
      <c r="E132" s="366">
        <v>0</v>
      </c>
      <c r="F132" s="366">
        <v>0</v>
      </c>
      <c r="G132" s="366">
        <v>0</v>
      </c>
      <c r="H132" s="366">
        <v>0</v>
      </c>
      <c r="I132" s="366">
        <v>0</v>
      </c>
      <c r="J132" s="366">
        <v>0</v>
      </c>
      <c r="K132" s="366">
        <v>0</v>
      </c>
      <c r="L132" s="366">
        <v>0</v>
      </c>
      <c r="M132" s="366">
        <v>0</v>
      </c>
      <c r="N132" s="366">
        <v>0</v>
      </c>
      <c r="O132" s="366">
        <v>0</v>
      </c>
    </row>
    <row r="133" spans="1:15" x14ac:dyDescent="0.2">
      <c r="A133" s="1099"/>
      <c r="B133" s="1195" t="s">
        <v>102</v>
      </c>
      <c r="C133" s="1201">
        <v>0</v>
      </c>
      <c r="D133" s="366">
        <v>0</v>
      </c>
      <c r="E133" s="366">
        <v>0</v>
      </c>
      <c r="F133" s="366">
        <v>0</v>
      </c>
      <c r="G133" s="366">
        <v>0</v>
      </c>
      <c r="H133" s="366">
        <v>0</v>
      </c>
      <c r="I133" s="366">
        <v>0</v>
      </c>
      <c r="J133" s="366">
        <v>0</v>
      </c>
      <c r="K133" s="366">
        <v>0</v>
      </c>
      <c r="L133" s="366">
        <v>0</v>
      </c>
      <c r="M133" s="366">
        <v>0</v>
      </c>
      <c r="N133" s="366">
        <v>0</v>
      </c>
      <c r="O133" s="366">
        <v>0</v>
      </c>
    </row>
    <row r="134" spans="1:15" x14ac:dyDescent="0.2">
      <c r="A134" s="1099"/>
      <c r="B134" s="1195" t="s">
        <v>103</v>
      </c>
      <c r="C134" s="1201">
        <v>1</v>
      </c>
      <c r="D134" s="366">
        <v>431</v>
      </c>
      <c r="E134" s="366">
        <v>680503.41</v>
      </c>
      <c r="F134" s="366">
        <v>0</v>
      </c>
      <c r="G134" s="366">
        <v>1354507.63</v>
      </c>
      <c r="H134" s="366">
        <v>0</v>
      </c>
      <c r="I134" s="366">
        <v>0</v>
      </c>
      <c r="J134" s="366">
        <v>0</v>
      </c>
      <c r="K134" s="366">
        <v>0</v>
      </c>
      <c r="L134" s="366">
        <v>0</v>
      </c>
      <c r="M134" s="366">
        <v>0</v>
      </c>
      <c r="N134" s="366">
        <v>0</v>
      </c>
      <c r="O134" s="366">
        <v>0</v>
      </c>
    </row>
    <row r="135" spans="1:15" ht="13.5" thickBot="1" x14ac:dyDescent="0.25">
      <c r="A135" s="1100"/>
      <c r="B135" s="1197" t="s">
        <v>2168</v>
      </c>
      <c r="C135" s="1202">
        <v>35</v>
      </c>
      <c r="D135" s="367">
        <v>211903</v>
      </c>
      <c r="E135" s="367">
        <v>54914772.739999995</v>
      </c>
      <c r="F135" s="367">
        <v>67011.37</v>
      </c>
      <c r="G135" s="367">
        <v>84145356.799999997</v>
      </c>
      <c r="H135" s="367">
        <v>9238</v>
      </c>
      <c r="I135" s="367">
        <v>10957304.810000001</v>
      </c>
      <c r="J135" s="367">
        <v>0</v>
      </c>
      <c r="K135" s="367">
        <v>23380915.710000001</v>
      </c>
      <c r="L135" s="367">
        <v>0</v>
      </c>
      <c r="M135" s="367">
        <v>0</v>
      </c>
      <c r="N135" s="367">
        <v>0</v>
      </c>
      <c r="O135" s="367">
        <v>0</v>
      </c>
    </row>
    <row r="136" spans="1:15" x14ac:dyDescent="0.2">
      <c r="A136" s="1098" t="s">
        <v>1884</v>
      </c>
      <c r="B136" s="1194" t="s">
        <v>98</v>
      </c>
      <c r="C136" s="1200">
        <v>6</v>
      </c>
      <c r="D136" s="362">
        <v>295038</v>
      </c>
      <c r="E136" s="362">
        <v>22615134.43</v>
      </c>
      <c r="F136" s="362">
        <v>0</v>
      </c>
      <c r="G136" s="362">
        <v>22615134.43</v>
      </c>
      <c r="H136" s="362">
        <v>0</v>
      </c>
      <c r="I136" s="362">
        <v>0</v>
      </c>
      <c r="J136" s="362">
        <v>0</v>
      </c>
      <c r="K136" s="362">
        <v>0</v>
      </c>
      <c r="L136" s="362">
        <v>0</v>
      </c>
      <c r="M136" s="362">
        <v>0</v>
      </c>
      <c r="N136" s="362">
        <v>0</v>
      </c>
      <c r="O136" s="362">
        <v>0</v>
      </c>
    </row>
    <row r="137" spans="1:15" x14ac:dyDescent="0.2">
      <c r="A137" s="1099"/>
      <c r="B137" s="1195" t="s">
        <v>99</v>
      </c>
      <c r="C137" s="1201">
        <v>0</v>
      </c>
      <c r="D137" s="366">
        <v>0</v>
      </c>
      <c r="E137" s="366">
        <v>0</v>
      </c>
      <c r="F137" s="366">
        <v>0</v>
      </c>
      <c r="G137" s="366">
        <v>0</v>
      </c>
      <c r="H137" s="366">
        <v>0</v>
      </c>
      <c r="I137" s="366">
        <v>0</v>
      </c>
      <c r="J137" s="366">
        <v>0</v>
      </c>
      <c r="K137" s="366">
        <v>0</v>
      </c>
      <c r="L137" s="366">
        <v>0</v>
      </c>
      <c r="M137" s="366">
        <v>0</v>
      </c>
      <c r="N137" s="366">
        <v>0</v>
      </c>
      <c r="O137" s="366">
        <v>0</v>
      </c>
    </row>
    <row r="138" spans="1:15" x14ac:dyDescent="0.2">
      <c r="A138" s="1099"/>
      <c r="B138" s="1195" t="s">
        <v>100</v>
      </c>
      <c r="C138" s="1201">
        <v>0</v>
      </c>
      <c r="D138" s="366">
        <v>0</v>
      </c>
      <c r="E138" s="366">
        <v>0</v>
      </c>
      <c r="F138" s="366">
        <v>0</v>
      </c>
      <c r="G138" s="366">
        <v>0</v>
      </c>
      <c r="H138" s="366">
        <v>0</v>
      </c>
      <c r="I138" s="366">
        <v>0</v>
      </c>
      <c r="J138" s="366">
        <v>0</v>
      </c>
      <c r="K138" s="366">
        <v>0</v>
      </c>
      <c r="L138" s="366">
        <v>0</v>
      </c>
      <c r="M138" s="366">
        <v>0</v>
      </c>
      <c r="N138" s="366">
        <v>0</v>
      </c>
      <c r="O138" s="366">
        <v>0</v>
      </c>
    </row>
    <row r="139" spans="1:15" x14ac:dyDescent="0.2">
      <c r="A139" s="1099"/>
      <c r="B139" s="1196" t="s">
        <v>101</v>
      </c>
      <c r="C139" s="1201">
        <v>0</v>
      </c>
      <c r="D139" s="366">
        <v>0</v>
      </c>
      <c r="E139" s="366">
        <v>0</v>
      </c>
      <c r="F139" s="366">
        <v>0</v>
      </c>
      <c r="G139" s="366">
        <v>0</v>
      </c>
      <c r="H139" s="366">
        <v>0</v>
      </c>
      <c r="I139" s="366">
        <v>0</v>
      </c>
      <c r="J139" s="366">
        <v>0</v>
      </c>
      <c r="K139" s="366">
        <v>0</v>
      </c>
      <c r="L139" s="366">
        <v>0</v>
      </c>
      <c r="M139" s="366">
        <v>0</v>
      </c>
      <c r="N139" s="366">
        <v>0</v>
      </c>
      <c r="O139" s="366">
        <v>0</v>
      </c>
    </row>
    <row r="140" spans="1:15" x14ac:dyDescent="0.2">
      <c r="A140" s="1099"/>
      <c r="B140" s="1195" t="s">
        <v>102</v>
      </c>
      <c r="C140" s="1201">
        <v>0</v>
      </c>
      <c r="D140" s="366">
        <v>0</v>
      </c>
      <c r="E140" s="366">
        <v>0</v>
      </c>
      <c r="F140" s="366">
        <v>0</v>
      </c>
      <c r="G140" s="366">
        <v>0</v>
      </c>
      <c r="H140" s="366">
        <v>0</v>
      </c>
      <c r="I140" s="366">
        <v>0</v>
      </c>
      <c r="J140" s="366">
        <v>0</v>
      </c>
      <c r="K140" s="366">
        <v>0</v>
      </c>
      <c r="L140" s="366">
        <v>0</v>
      </c>
      <c r="M140" s="366">
        <v>0</v>
      </c>
      <c r="N140" s="366">
        <v>0</v>
      </c>
      <c r="O140" s="366">
        <v>0</v>
      </c>
    </row>
    <row r="141" spans="1:15" x14ac:dyDescent="0.2">
      <c r="A141" s="1099"/>
      <c r="B141" s="1195" t="s">
        <v>103</v>
      </c>
      <c r="C141" s="1201">
        <v>0</v>
      </c>
      <c r="D141" s="366">
        <v>0</v>
      </c>
      <c r="E141" s="366">
        <v>0</v>
      </c>
      <c r="F141" s="366">
        <v>0</v>
      </c>
      <c r="G141" s="366">
        <v>0</v>
      </c>
      <c r="H141" s="366">
        <v>0</v>
      </c>
      <c r="I141" s="366">
        <v>0</v>
      </c>
      <c r="J141" s="366">
        <v>0</v>
      </c>
      <c r="K141" s="366">
        <v>0</v>
      </c>
      <c r="L141" s="366">
        <v>0</v>
      </c>
      <c r="M141" s="366">
        <v>0</v>
      </c>
      <c r="N141" s="366">
        <v>0</v>
      </c>
      <c r="O141" s="366">
        <v>0</v>
      </c>
    </row>
    <row r="142" spans="1:15" ht="13.5" thickBot="1" x14ac:dyDescent="0.25">
      <c r="A142" s="1100"/>
      <c r="B142" s="1197" t="s">
        <v>2168</v>
      </c>
      <c r="C142" s="1202">
        <v>6</v>
      </c>
      <c r="D142" s="367">
        <v>295038</v>
      </c>
      <c r="E142" s="367">
        <v>22615134.43</v>
      </c>
      <c r="F142" s="367">
        <v>0</v>
      </c>
      <c r="G142" s="367">
        <v>22615134.43</v>
      </c>
      <c r="H142" s="367">
        <v>0</v>
      </c>
      <c r="I142" s="367">
        <v>0</v>
      </c>
      <c r="J142" s="367">
        <v>0</v>
      </c>
      <c r="K142" s="367">
        <v>0</v>
      </c>
      <c r="L142" s="367">
        <v>0</v>
      </c>
      <c r="M142" s="367">
        <v>0</v>
      </c>
      <c r="N142" s="367">
        <v>0</v>
      </c>
      <c r="O142" s="367">
        <v>0</v>
      </c>
    </row>
    <row r="143" spans="1:15" x14ac:dyDescent="0.2">
      <c r="A143" s="1098" t="s">
        <v>2234</v>
      </c>
      <c r="B143" s="1194" t="s">
        <v>98</v>
      </c>
      <c r="C143" s="1200">
        <v>4</v>
      </c>
      <c r="D143" s="362">
        <v>731388</v>
      </c>
      <c r="E143" s="362">
        <v>59041927.569999874</v>
      </c>
      <c r="F143" s="362">
        <v>0</v>
      </c>
      <c r="G143" s="362">
        <v>59041927.569999874</v>
      </c>
      <c r="H143" s="362">
        <v>0</v>
      </c>
      <c r="I143" s="362">
        <v>0</v>
      </c>
      <c r="J143" s="362">
        <v>0</v>
      </c>
      <c r="K143" s="362">
        <v>0</v>
      </c>
      <c r="L143" s="362">
        <v>0</v>
      </c>
      <c r="M143" s="362">
        <v>0</v>
      </c>
      <c r="N143" s="362">
        <v>0</v>
      </c>
      <c r="O143" s="362">
        <v>0</v>
      </c>
    </row>
    <row r="144" spans="1:15" x14ac:dyDescent="0.2">
      <c r="A144" s="1099"/>
      <c r="B144" s="1195" t="s">
        <v>99</v>
      </c>
      <c r="C144" s="1201">
        <v>1</v>
      </c>
      <c r="D144" s="366">
        <v>11004</v>
      </c>
      <c r="E144" s="366">
        <v>467685.38999999943</v>
      </c>
      <c r="F144" s="366">
        <v>0</v>
      </c>
      <c r="G144" s="366">
        <v>467685.38999999943</v>
      </c>
      <c r="H144" s="366">
        <v>0</v>
      </c>
      <c r="I144" s="366">
        <v>0</v>
      </c>
      <c r="J144" s="366">
        <v>0</v>
      </c>
      <c r="K144" s="366">
        <v>0</v>
      </c>
      <c r="L144" s="366">
        <v>0</v>
      </c>
      <c r="M144" s="366">
        <v>0</v>
      </c>
      <c r="N144" s="366">
        <v>0</v>
      </c>
      <c r="O144" s="366">
        <v>0</v>
      </c>
    </row>
    <row r="145" spans="1:15" x14ac:dyDescent="0.2">
      <c r="A145" s="1099"/>
      <c r="B145" s="1195" t="s">
        <v>100</v>
      </c>
      <c r="C145" s="1201">
        <v>10</v>
      </c>
      <c r="D145" s="366">
        <v>203</v>
      </c>
      <c r="E145" s="366">
        <v>1431823.82568</v>
      </c>
      <c r="F145" s="366">
        <v>0</v>
      </c>
      <c r="G145" s="366">
        <v>2395901.214656</v>
      </c>
      <c r="H145" s="366">
        <v>39</v>
      </c>
      <c r="I145" s="366">
        <v>158943.67536300002</v>
      </c>
      <c r="J145" s="366">
        <v>0</v>
      </c>
      <c r="K145" s="366">
        <v>335336.94366200001</v>
      </c>
      <c r="L145" s="366">
        <v>0</v>
      </c>
      <c r="M145" s="366">
        <v>0</v>
      </c>
      <c r="N145" s="366">
        <v>0</v>
      </c>
      <c r="O145" s="366">
        <v>0</v>
      </c>
    </row>
    <row r="146" spans="1:15" x14ac:dyDescent="0.2">
      <c r="A146" s="1099"/>
      <c r="B146" s="1196" t="s">
        <v>101</v>
      </c>
      <c r="C146" s="1201">
        <v>0</v>
      </c>
      <c r="D146" s="366">
        <v>0</v>
      </c>
      <c r="E146" s="366">
        <v>0</v>
      </c>
      <c r="F146" s="366">
        <v>0</v>
      </c>
      <c r="G146" s="366">
        <v>0</v>
      </c>
      <c r="H146" s="366">
        <v>0</v>
      </c>
      <c r="I146" s="366">
        <v>0</v>
      </c>
      <c r="J146" s="366">
        <v>0</v>
      </c>
      <c r="K146" s="366">
        <v>0</v>
      </c>
      <c r="L146" s="366">
        <v>0</v>
      </c>
      <c r="M146" s="366">
        <v>0</v>
      </c>
      <c r="N146" s="366">
        <v>0</v>
      </c>
      <c r="O146" s="366">
        <v>0</v>
      </c>
    </row>
    <row r="147" spans="1:15" x14ac:dyDescent="0.2">
      <c r="A147" s="1099"/>
      <c r="B147" s="1195" t="s">
        <v>102</v>
      </c>
      <c r="C147" s="1201">
        <v>0</v>
      </c>
      <c r="D147" s="366">
        <v>0</v>
      </c>
      <c r="E147" s="366">
        <v>0</v>
      </c>
      <c r="F147" s="366">
        <v>0</v>
      </c>
      <c r="G147" s="366">
        <v>0</v>
      </c>
      <c r="H147" s="366">
        <v>0</v>
      </c>
      <c r="I147" s="366">
        <v>0</v>
      </c>
      <c r="J147" s="366">
        <v>0</v>
      </c>
      <c r="K147" s="366">
        <v>0</v>
      </c>
      <c r="L147" s="366">
        <v>0</v>
      </c>
      <c r="M147" s="366">
        <v>0</v>
      </c>
      <c r="N147" s="366">
        <v>0</v>
      </c>
      <c r="O147" s="366">
        <v>0</v>
      </c>
    </row>
    <row r="148" spans="1:15" x14ac:dyDescent="0.2">
      <c r="A148" s="1099"/>
      <c r="B148" s="1195" t="s">
        <v>103</v>
      </c>
      <c r="C148" s="1201">
        <v>1</v>
      </c>
      <c r="D148" s="366">
        <v>1</v>
      </c>
      <c r="E148" s="366">
        <v>29109.411756417525</v>
      </c>
      <c r="F148" s="366">
        <v>0</v>
      </c>
      <c r="G148" s="366">
        <v>29361.212186615085</v>
      </c>
      <c r="H148" s="366">
        <v>0</v>
      </c>
      <c r="I148" s="366">
        <v>0</v>
      </c>
      <c r="J148" s="366">
        <v>0</v>
      </c>
      <c r="K148" s="366">
        <v>0</v>
      </c>
      <c r="L148" s="366">
        <v>0</v>
      </c>
      <c r="M148" s="366">
        <v>0</v>
      </c>
      <c r="N148" s="366">
        <v>0</v>
      </c>
      <c r="O148" s="366">
        <v>0</v>
      </c>
    </row>
    <row r="149" spans="1:15" ht="13.5" thickBot="1" x14ac:dyDescent="0.25">
      <c r="A149" s="1100"/>
      <c r="B149" s="1197" t="s">
        <v>2168</v>
      </c>
      <c r="C149" s="1202">
        <v>16</v>
      </c>
      <c r="D149" s="367">
        <v>742596</v>
      </c>
      <c r="E149" s="367">
        <v>60970546.197436295</v>
      </c>
      <c r="F149" s="367">
        <v>0</v>
      </c>
      <c r="G149" s="367">
        <v>61934875.386842489</v>
      </c>
      <c r="H149" s="367">
        <v>39</v>
      </c>
      <c r="I149" s="367">
        <v>158943.67536300002</v>
      </c>
      <c r="J149" s="367">
        <v>0</v>
      </c>
      <c r="K149" s="367">
        <v>335336.94366200001</v>
      </c>
      <c r="L149" s="367">
        <v>0</v>
      </c>
      <c r="M149" s="367">
        <v>0</v>
      </c>
      <c r="N149" s="367">
        <v>0</v>
      </c>
      <c r="O149" s="367">
        <v>0</v>
      </c>
    </row>
    <row r="150" spans="1:15" x14ac:dyDescent="0.2">
      <c r="A150" s="1098" t="s">
        <v>1887</v>
      </c>
      <c r="B150" s="1194" t="s">
        <v>98</v>
      </c>
      <c r="C150" s="1200">
        <v>10</v>
      </c>
      <c r="D150" s="362">
        <v>483006</v>
      </c>
      <c r="E150" s="362">
        <v>37954344.740000002</v>
      </c>
      <c r="F150" s="362">
        <v>0</v>
      </c>
      <c r="G150" s="362">
        <v>37954344.740000002</v>
      </c>
      <c r="H150" s="362">
        <v>0</v>
      </c>
      <c r="I150" s="362">
        <v>0</v>
      </c>
      <c r="J150" s="362">
        <v>0</v>
      </c>
      <c r="K150" s="362">
        <v>0</v>
      </c>
      <c r="L150" s="362">
        <v>2858</v>
      </c>
      <c r="M150" s="362">
        <v>373789.66</v>
      </c>
      <c r="N150" s="362">
        <v>0</v>
      </c>
      <c r="O150" s="362">
        <v>373789.66</v>
      </c>
    </row>
    <row r="151" spans="1:15" x14ac:dyDescent="0.2">
      <c r="A151" s="1099"/>
      <c r="B151" s="1195" t="s">
        <v>99</v>
      </c>
      <c r="C151" s="1201">
        <v>1</v>
      </c>
      <c r="D151" s="366">
        <v>6</v>
      </c>
      <c r="E151" s="366">
        <v>4632.9381119999998</v>
      </c>
      <c r="F151" s="366">
        <v>0</v>
      </c>
      <c r="G151" s="366">
        <v>4632.9381119999998</v>
      </c>
      <c r="H151" s="366">
        <v>0</v>
      </c>
      <c r="I151" s="366">
        <v>0</v>
      </c>
      <c r="J151" s="366">
        <v>0</v>
      </c>
      <c r="K151" s="366">
        <v>0</v>
      </c>
      <c r="L151" s="366">
        <v>0</v>
      </c>
      <c r="M151" s="366">
        <v>0</v>
      </c>
      <c r="N151" s="366">
        <v>0</v>
      </c>
      <c r="O151" s="366">
        <v>0</v>
      </c>
    </row>
    <row r="152" spans="1:15" x14ac:dyDescent="0.2">
      <c r="A152" s="1099"/>
      <c r="B152" s="1195" t="s">
        <v>100</v>
      </c>
      <c r="C152" s="1201">
        <v>53</v>
      </c>
      <c r="D152" s="366">
        <v>6191</v>
      </c>
      <c r="E152" s="366">
        <v>48407177.140000001</v>
      </c>
      <c r="F152" s="366">
        <v>98952049.689999998</v>
      </c>
      <c r="G152" s="366">
        <v>147359226.82999998</v>
      </c>
      <c r="H152" s="366">
        <v>2846</v>
      </c>
      <c r="I152" s="366">
        <v>6007173.4931460004</v>
      </c>
      <c r="J152" s="366">
        <v>50398834.312609002</v>
      </c>
      <c r="K152" s="366">
        <v>56406007.805754997</v>
      </c>
      <c r="L152" s="366">
        <v>1</v>
      </c>
      <c r="M152" s="366">
        <v>282.43</v>
      </c>
      <c r="N152" s="366">
        <v>138.05000000000001</v>
      </c>
      <c r="O152" s="366">
        <v>420.48</v>
      </c>
    </row>
    <row r="153" spans="1:15" x14ac:dyDescent="0.2">
      <c r="A153" s="1099"/>
      <c r="B153" s="1196" t="s">
        <v>101</v>
      </c>
      <c r="C153" s="1201">
        <v>17</v>
      </c>
      <c r="D153" s="366">
        <v>3967</v>
      </c>
      <c r="E153" s="366">
        <v>24093991.729999997</v>
      </c>
      <c r="F153" s="366">
        <v>15771659.93</v>
      </c>
      <c r="G153" s="366">
        <v>39488059.641888022</v>
      </c>
      <c r="H153" s="366">
        <v>249</v>
      </c>
      <c r="I153" s="366">
        <v>1249794.0968539999</v>
      </c>
      <c r="J153" s="366">
        <v>856780.27739099984</v>
      </c>
      <c r="K153" s="366">
        <v>2106574.3742449996</v>
      </c>
      <c r="L153" s="366">
        <v>1</v>
      </c>
      <c r="M153" s="366">
        <v>2911.64</v>
      </c>
      <c r="N153" s="366">
        <v>465.47</v>
      </c>
      <c r="O153" s="366">
        <v>3377.1099999999997</v>
      </c>
    </row>
    <row r="154" spans="1:15" x14ac:dyDescent="0.2">
      <c r="A154" s="1099"/>
      <c r="B154" s="1195" t="s">
        <v>102</v>
      </c>
      <c r="C154" s="1201">
        <v>0</v>
      </c>
      <c r="D154" s="366">
        <v>0</v>
      </c>
      <c r="E154" s="366">
        <v>0</v>
      </c>
      <c r="F154" s="366">
        <v>0</v>
      </c>
      <c r="G154" s="366">
        <v>0</v>
      </c>
      <c r="H154" s="366">
        <v>0</v>
      </c>
      <c r="I154" s="366">
        <v>0</v>
      </c>
      <c r="J154" s="366">
        <v>0</v>
      </c>
      <c r="K154" s="366">
        <v>0</v>
      </c>
      <c r="L154" s="366">
        <v>0</v>
      </c>
      <c r="M154" s="366">
        <v>0</v>
      </c>
      <c r="N154" s="366">
        <v>0</v>
      </c>
      <c r="O154" s="366">
        <v>0</v>
      </c>
    </row>
    <row r="155" spans="1:15" x14ac:dyDescent="0.2">
      <c r="A155" s="1099"/>
      <c r="B155" s="1195" t="s">
        <v>103</v>
      </c>
      <c r="C155" s="1201">
        <v>3</v>
      </c>
      <c r="D155" s="366">
        <v>81</v>
      </c>
      <c r="E155" s="366">
        <v>1452865.1662405988</v>
      </c>
      <c r="F155" s="366">
        <v>18285.717130130226</v>
      </c>
      <c r="G155" s="366">
        <v>1471150.8833707289</v>
      </c>
      <c r="H155" s="366">
        <v>0</v>
      </c>
      <c r="I155" s="366">
        <v>0</v>
      </c>
      <c r="J155" s="366">
        <v>0</v>
      </c>
      <c r="K155" s="366">
        <v>0</v>
      </c>
      <c r="L155" s="366">
        <v>0</v>
      </c>
      <c r="M155" s="366">
        <v>0</v>
      </c>
      <c r="N155" s="366">
        <v>0</v>
      </c>
      <c r="O155" s="366">
        <v>0</v>
      </c>
    </row>
    <row r="156" spans="1:15" ht="13.5" thickBot="1" x14ac:dyDescent="0.25">
      <c r="A156" s="1100"/>
      <c r="B156" s="1197" t="s">
        <v>2168</v>
      </c>
      <c r="C156" s="1202">
        <v>84</v>
      </c>
      <c r="D156" s="367">
        <v>493251</v>
      </c>
      <c r="E156" s="367">
        <v>111913011.71435261</v>
      </c>
      <c r="F156" s="367">
        <v>114741995.33713013</v>
      </c>
      <c r="G156" s="367">
        <v>226277415.03337073</v>
      </c>
      <c r="H156" s="367">
        <v>3095</v>
      </c>
      <c r="I156" s="367">
        <v>7256967.5899999999</v>
      </c>
      <c r="J156" s="367">
        <v>51255614.590000004</v>
      </c>
      <c r="K156" s="367">
        <v>58512582.18</v>
      </c>
      <c r="L156" s="367">
        <v>2860</v>
      </c>
      <c r="M156" s="367">
        <v>376983.73</v>
      </c>
      <c r="N156" s="367">
        <v>603.52</v>
      </c>
      <c r="O156" s="367">
        <v>377587.24999999994</v>
      </c>
    </row>
    <row r="157" spans="1:15" x14ac:dyDescent="0.2">
      <c r="A157" s="1098" t="s">
        <v>1888</v>
      </c>
      <c r="B157" s="1194" t="s">
        <v>98</v>
      </c>
      <c r="C157" s="1200">
        <v>6</v>
      </c>
      <c r="D157" s="362">
        <v>1074335</v>
      </c>
      <c r="E157" s="362">
        <v>68228610</v>
      </c>
      <c r="F157" s="362">
        <v>0</v>
      </c>
      <c r="G157" s="362">
        <v>68228610</v>
      </c>
      <c r="H157" s="362">
        <v>0</v>
      </c>
      <c r="I157" s="362">
        <v>0</v>
      </c>
      <c r="J157" s="362">
        <v>0</v>
      </c>
      <c r="K157" s="362">
        <v>0</v>
      </c>
      <c r="L157" s="362">
        <v>0</v>
      </c>
      <c r="M157" s="362">
        <v>0</v>
      </c>
      <c r="N157" s="362">
        <v>0</v>
      </c>
      <c r="O157" s="362">
        <v>0</v>
      </c>
    </row>
    <row r="158" spans="1:15" x14ac:dyDescent="0.2">
      <c r="A158" s="1099"/>
      <c r="B158" s="1195" t="s">
        <v>99</v>
      </c>
      <c r="C158" s="1201">
        <v>2</v>
      </c>
      <c r="D158" s="366">
        <v>24342</v>
      </c>
      <c r="E158" s="366">
        <v>174959.98461099999</v>
      </c>
      <c r="F158" s="366">
        <v>111567.61405400001</v>
      </c>
      <c r="G158" s="366">
        <v>286527.598665</v>
      </c>
      <c r="H158" s="366">
        <v>0</v>
      </c>
      <c r="I158" s="366">
        <v>0</v>
      </c>
      <c r="J158" s="366">
        <v>0</v>
      </c>
      <c r="K158" s="366">
        <v>0</v>
      </c>
      <c r="L158" s="366">
        <v>0</v>
      </c>
      <c r="M158" s="366">
        <v>0</v>
      </c>
      <c r="N158" s="366">
        <v>0</v>
      </c>
      <c r="O158" s="366">
        <v>0</v>
      </c>
    </row>
    <row r="159" spans="1:15" x14ac:dyDescent="0.2">
      <c r="A159" s="1099"/>
      <c r="B159" s="1195" t="s">
        <v>100</v>
      </c>
      <c r="C159" s="1201">
        <v>41</v>
      </c>
      <c r="D159" s="366">
        <v>12776</v>
      </c>
      <c r="E159" s="366">
        <v>222030584.123272</v>
      </c>
      <c r="F159" s="366">
        <v>142204869.35298699</v>
      </c>
      <c r="G159" s="366">
        <v>364235453.47625899</v>
      </c>
      <c r="H159" s="366">
        <v>96191</v>
      </c>
      <c r="I159" s="366">
        <v>18281112.921693999</v>
      </c>
      <c r="J159" s="366">
        <v>85677527.829169989</v>
      </c>
      <c r="K159" s="366">
        <v>103958640.75086398</v>
      </c>
      <c r="L159" s="366">
        <v>0</v>
      </c>
      <c r="M159" s="366">
        <v>0</v>
      </c>
      <c r="N159" s="366">
        <v>0</v>
      </c>
      <c r="O159" s="366">
        <v>0</v>
      </c>
    </row>
    <row r="160" spans="1:15" x14ac:dyDescent="0.2">
      <c r="A160" s="1099"/>
      <c r="B160" s="1196" t="s">
        <v>101</v>
      </c>
      <c r="C160" s="1201">
        <v>0</v>
      </c>
      <c r="D160" s="366">
        <v>0</v>
      </c>
      <c r="E160" s="366">
        <v>0</v>
      </c>
      <c r="F160" s="366">
        <v>0</v>
      </c>
      <c r="G160" s="366">
        <v>0</v>
      </c>
      <c r="H160" s="366">
        <v>0</v>
      </c>
      <c r="I160" s="366">
        <v>0</v>
      </c>
      <c r="J160" s="366">
        <v>0</v>
      </c>
      <c r="K160" s="366">
        <v>0</v>
      </c>
      <c r="L160" s="366">
        <v>0</v>
      </c>
      <c r="M160" s="366">
        <v>0</v>
      </c>
      <c r="N160" s="366">
        <v>0</v>
      </c>
      <c r="O160" s="366">
        <v>0</v>
      </c>
    </row>
    <row r="161" spans="1:15" x14ac:dyDescent="0.2">
      <c r="A161" s="1099"/>
      <c r="B161" s="1195" t="s">
        <v>102</v>
      </c>
      <c r="C161" s="1201">
        <v>0</v>
      </c>
      <c r="D161" s="366">
        <v>0</v>
      </c>
      <c r="E161" s="366">
        <v>0</v>
      </c>
      <c r="F161" s="366">
        <v>0</v>
      </c>
      <c r="G161" s="366">
        <v>0</v>
      </c>
      <c r="H161" s="366">
        <v>0</v>
      </c>
      <c r="I161" s="366">
        <v>0</v>
      </c>
      <c r="J161" s="366">
        <v>0</v>
      </c>
      <c r="K161" s="366">
        <v>0</v>
      </c>
      <c r="L161" s="366">
        <v>0</v>
      </c>
      <c r="M161" s="366">
        <v>0</v>
      </c>
      <c r="N161" s="366">
        <v>0</v>
      </c>
      <c r="O161" s="366">
        <v>0</v>
      </c>
    </row>
    <row r="162" spans="1:15" x14ac:dyDescent="0.2">
      <c r="A162" s="1099"/>
      <c r="B162" s="1195" t="s">
        <v>103</v>
      </c>
      <c r="C162" s="1201">
        <v>2</v>
      </c>
      <c r="D162" s="366">
        <v>8000</v>
      </c>
      <c r="E162" s="366">
        <v>12068586.759732999</v>
      </c>
      <c r="F162" s="366">
        <v>209832.91931299999</v>
      </c>
      <c r="G162" s="366">
        <v>12278419.679045999</v>
      </c>
      <c r="H162" s="366">
        <v>0</v>
      </c>
      <c r="I162" s="366">
        <v>0</v>
      </c>
      <c r="J162" s="366">
        <v>0</v>
      </c>
      <c r="K162" s="366">
        <v>0</v>
      </c>
      <c r="L162" s="366">
        <v>0</v>
      </c>
      <c r="M162" s="366">
        <v>0</v>
      </c>
      <c r="N162" s="366">
        <v>0</v>
      </c>
      <c r="O162" s="366">
        <v>0</v>
      </c>
    </row>
    <row r="163" spans="1:15" ht="13.5" thickBot="1" x14ac:dyDescent="0.25">
      <c r="A163" s="1100"/>
      <c r="B163" s="1197" t="s">
        <v>2168</v>
      </c>
      <c r="C163" s="1202">
        <v>51</v>
      </c>
      <c r="D163" s="367">
        <v>1119453</v>
      </c>
      <c r="E163" s="367">
        <v>302502740.867616</v>
      </c>
      <c r="F163" s="367">
        <v>142526269.886354</v>
      </c>
      <c r="G163" s="367">
        <v>445029010.75396997</v>
      </c>
      <c r="H163" s="367">
        <v>96191</v>
      </c>
      <c r="I163" s="367">
        <v>18281112.921693999</v>
      </c>
      <c r="J163" s="367">
        <v>85677527.829169989</v>
      </c>
      <c r="K163" s="367">
        <v>103958640.75086398</v>
      </c>
      <c r="L163" s="367">
        <v>0</v>
      </c>
      <c r="M163" s="367">
        <v>0</v>
      </c>
      <c r="N163" s="367">
        <v>0</v>
      </c>
      <c r="O163" s="367">
        <v>0</v>
      </c>
    </row>
    <row r="164" spans="1:15" x14ac:dyDescent="0.2">
      <c r="A164" s="1098" t="s">
        <v>1757</v>
      </c>
      <c r="B164" s="1194" t="s">
        <v>98</v>
      </c>
      <c r="C164" s="1200">
        <v>1</v>
      </c>
      <c r="D164" s="362">
        <v>2202019</v>
      </c>
      <c r="E164" s="362">
        <v>612469360.16999996</v>
      </c>
      <c r="F164" s="362">
        <v>0</v>
      </c>
      <c r="G164" s="362">
        <v>612469360.16999996</v>
      </c>
      <c r="H164" s="362">
        <v>0</v>
      </c>
      <c r="I164" s="362">
        <v>0</v>
      </c>
      <c r="J164" s="362">
        <v>0</v>
      </c>
      <c r="K164" s="362">
        <v>0</v>
      </c>
      <c r="L164" s="362">
        <v>0</v>
      </c>
      <c r="M164" s="362">
        <v>0</v>
      </c>
      <c r="N164" s="362">
        <v>0</v>
      </c>
      <c r="O164" s="362">
        <v>0</v>
      </c>
    </row>
    <row r="165" spans="1:15" x14ac:dyDescent="0.2">
      <c r="A165" s="1099"/>
      <c r="B165" s="1195" t="s">
        <v>99</v>
      </c>
      <c r="C165" s="1201">
        <v>0</v>
      </c>
      <c r="D165" s="366">
        <v>0</v>
      </c>
      <c r="E165" s="366">
        <v>0</v>
      </c>
      <c r="F165" s="366">
        <v>0</v>
      </c>
      <c r="G165" s="366">
        <v>0</v>
      </c>
      <c r="H165" s="366">
        <v>0</v>
      </c>
      <c r="I165" s="366">
        <v>0</v>
      </c>
      <c r="J165" s="366">
        <v>0</v>
      </c>
      <c r="K165" s="366">
        <v>0</v>
      </c>
      <c r="L165" s="366">
        <v>0</v>
      </c>
      <c r="M165" s="366">
        <v>0</v>
      </c>
      <c r="N165" s="366">
        <v>0</v>
      </c>
      <c r="O165" s="366">
        <v>0</v>
      </c>
    </row>
    <row r="166" spans="1:15" x14ac:dyDescent="0.2">
      <c r="A166" s="1099"/>
      <c r="B166" s="1195" t="s">
        <v>100</v>
      </c>
      <c r="C166" s="1201">
        <v>0</v>
      </c>
      <c r="D166" s="366">
        <v>0</v>
      </c>
      <c r="E166" s="366">
        <v>0</v>
      </c>
      <c r="F166" s="366">
        <v>0</v>
      </c>
      <c r="G166" s="366">
        <v>0</v>
      </c>
      <c r="H166" s="366">
        <v>0</v>
      </c>
      <c r="I166" s="366">
        <v>0</v>
      </c>
      <c r="J166" s="366">
        <v>0</v>
      </c>
      <c r="K166" s="366">
        <v>0</v>
      </c>
      <c r="L166" s="366">
        <v>0</v>
      </c>
      <c r="M166" s="366">
        <v>0</v>
      </c>
      <c r="N166" s="366">
        <v>0</v>
      </c>
      <c r="O166" s="366">
        <v>0</v>
      </c>
    </row>
    <row r="167" spans="1:15" x14ac:dyDescent="0.2">
      <c r="A167" s="1099"/>
      <c r="B167" s="1196" t="s">
        <v>101</v>
      </c>
      <c r="C167" s="1201">
        <v>0</v>
      </c>
      <c r="D167" s="366">
        <v>0</v>
      </c>
      <c r="E167" s="366">
        <v>0</v>
      </c>
      <c r="F167" s="366">
        <v>0</v>
      </c>
      <c r="G167" s="366">
        <v>0</v>
      </c>
      <c r="H167" s="366">
        <v>0</v>
      </c>
      <c r="I167" s="366">
        <v>0</v>
      </c>
      <c r="J167" s="366">
        <v>0</v>
      </c>
      <c r="K167" s="366">
        <v>0</v>
      </c>
      <c r="L167" s="366">
        <v>0</v>
      </c>
      <c r="M167" s="366">
        <v>0</v>
      </c>
      <c r="N167" s="366">
        <v>0</v>
      </c>
      <c r="O167" s="366">
        <v>0</v>
      </c>
    </row>
    <row r="168" spans="1:15" x14ac:dyDescent="0.2">
      <c r="A168" s="1099"/>
      <c r="B168" s="1195" t="s">
        <v>102</v>
      </c>
      <c r="C168" s="1201">
        <v>0</v>
      </c>
      <c r="D168" s="366">
        <v>0</v>
      </c>
      <c r="E168" s="366">
        <v>0</v>
      </c>
      <c r="F168" s="366">
        <v>0</v>
      </c>
      <c r="G168" s="366">
        <v>0</v>
      </c>
      <c r="H168" s="366">
        <v>0</v>
      </c>
      <c r="I168" s="366">
        <v>0</v>
      </c>
      <c r="J168" s="366">
        <v>0</v>
      </c>
      <c r="K168" s="366">
        <v>0</v>
      </c>
      <c r="L168" s="366">
        <v>0</v>
      </c>
      <c r="M168" s="366">
        <v>0</v>
      </c>
      <c r="N168" s="366">
        <v>0</v>
      </c>
      <c r="O168" s="366">
        <v>0</v>
      </c>
    </row>
    <row r="169" spans="1:15" x14ac:dyDescent="0.2">
      <c r="A169" s="1099"/>
      <c r="B169" s="1195" t="s">
        <v>103</v>
      </c>
      <c r="C169" s="1201">
        <v>0</v>
      </c>
      <c r="D169" s="366">
        <v>0</v>
      </c>
      <c r="E169" s="366">
        <v>0</v>
      </c>
      <c r="F169" s="366">
        <v>0</v>
      </c>
      <c r="G169" s="366">
        <v>0</v>
      </c>
      <c r="H169" s="366">
        <v>0</v>
      </c>
      <c r="I169" s="366">
        <v>0</v>
      </c>
      <c r="J169" s="366">
        <v>0</v>
      </c>
      <c r="K169" s="366">
        <v>0</v>
      </c>
      <c r="L169" s="366">
        <v>0</v>
      </c>
      <c r="M169" s="366">
        <v>0</v>
      </c>
      <c r="N169" s="366">
        <v>0</v>
      </c>
      <c r="O169" s="366">
        <v>0</v>
      </c>
    </row>
    <row r="170" spans="1:15" ht="13.5" thickBot="1" x14ac:dyDescent="0.25">
      <c r="A170" s="1100"/>
      <c r="B170" s="1197" t="s">
        <v>2168</v>
      </c>
      <c r="C170" s="1202">
        <v>1</v>
      </c>
      <c r="D170" s="367">
        <v>2202019</v>
      </c>
      <c r="E170" s="367">
        <v>612469360.16999996</v>
      </c>
      <c r="F170" s="367">
        <v>0</v>
      </c>
      <c r="G170" s="367">
        <v>612469360.16999996</v>
      </c>
      <c r="H170" s="367">
        <v>0</v>
      </c>
      <c r="I170" s="367">
        <v>0</v>
      </c>
      <c r="J170" s="367">
        <v>0</v>
      </c>
      <c r="K170" s="367">
        <v>0</v>
      </c>
      <c r="L170" s="367">
        <v>0</v>
      </c>
      <c r="M170" s="367">
        <v>0</v>
      </c>
      <c r="N170" s="367">
        <v>0</v>
      </c>
      <c r="O170" s="367">
        <v>0</v>
      </c>
    </row>
    <row r="171" spans="1:15" x14ac:dyDescent="0.2">
      <c r="A171" s="1593" t="s">
        <v>33</v>
      </c>
      <c r="B171" s="1194" t="s">
        <v>98</v>
      </c>
      <c r="C171" s="1200">
        <f t="shared" ref="C171:O171" si="0">C10+C17+C24+C31+C38+C45+C52+C59+C66+C73+C80+C87+C94+C101+C143+C108+C115+C122+C129+C136+C157+C150+C164</f>
        <v>226</v>
      </c>
      <c r="D171" s="362">
        <f t="shared" si="0"/>
        <v>9383932</v>
      </c>
      <c r="E171" s="362">
        <f t="shared" si="0"/>
        <v>1153127677.8026612</v>
      </c>
      <c r="F171" s="362">
        <f t="shared" si="0"/>
        <v>46632.535207000001</v>
      </c>
      <c r="G171" s="362">
        <f t="shared" si="0"/>
        <v>1153174310.3378682</v>
      </c>
      <c r="H171" s="362">
        <f t="shared" si="0"/>
        <v>6844</v>
      </c>
      <c r="I171" s="362">
        <f t="shared" si="0"/>
        <v>411139.45783832477</v>
      </c>
      <c r="J171" s="362">
        <f t="shared" si="0"/>
        <v>0</v>
      </c>
      <c r="K171" s="362">
        <f t="shared" si="0"/>
        <v>411139.45783832477</v>
      </c>
      <c r="L171" s="362">
        <f t="shared" si="0"/>
        <v>6793</v>
      </c>
      <c r="M171" s="362">
        <f t="shared" si="0"/>
        <v>704603.67999999993</v>
      </c>
      <c r="N171" s="362">
        <f t="shared" si="0"/>
        <v>0</v>
      </c>
      <c r="O171" s="362">
        <f t="shared" si="0"/>
        <v>704603.67999999993</v>
      </c>
    </row>
    <row r="172" spans="1:15" x14ac:dyDescent="0.2">
      <c r="A172" s="1099"/>
      <c r="B172" s="1195" t="s">
        <v>99</v>
      </c>
      <c r="C172" s="1201">
        <f t="shared" ref="C172:O172" si="1">C11+C18+C25+C32+C39+C46+C53+C60+C67+C74+C81+C88+C95+C102+C144+C109+C116+C123+C130+C137+C158+C151+C165</f>
        <v>152</v>
      </c>
      <c r="D172" s="366">
        <f t="shared" si="1"/>
        <v>73454</v>
      </c>
      <c r="E172" s="366">
        <f t="shared" si="1"/>
        <v>23963618.582728278</v>
      </c>
      <c r="F172" s="366">
        <f t="shared" si="1"/>
        <v>242001.99616800001</v>
      </c>
      <c r="G172" s="366">
        <f t="shared" si="1"/>
        <v>24205620.596331269</v>
      </c>
      <c r="H172" s="366">
        <f t="shared" si="1"/>
        <v>2719</v>
      </c>
      <c r="I172" s="366">
        <f t="shared" si="1"/>
        <v>952808.02398958872</v>
      </c>
      <c r="J172" s="366">
        <f t="shared" si="1"/>
        <v>6501.412753999999</v>
      </c>
      <c r="K172" s="366">
        <f t="shared" si="1"/>
        <v>959309.42623358953</v>
      </c>
      <c r="L172" s="366">
        <f t="shared" si="1"/>
        <v>801</v>
      </c>
      <c r="M172" s="366">
        <f t="shared" si="1"/>
        <v>48384.799999999996</v>
      </c>
      <c r="N172" s="366">
        <f t="shared" si="1"/>
        <v>0</v>
      </c>
      <c r="O172" s="366">
        <f t="shared" si="1"/>
        <v>48384.799999999996</v>
      </c>
    </row>
    <row r="173" spans="1:15" x14ac:dyDescent="0.2">
      <c r="A173" s="1099"/>
      <c r="B173" s="1195" t="s">
        <v>100</v>
      </c>
      <c r="C173" s="1201">
        <f t="shared" ref="C173:O173" si="2">C12+C19+C26+C33+C40+C47+C54+C61+C68+C75+C82+C89+C96+C103+C145+C110+C117+C124+C131+C138+C159+C152+C166</f>
        <v>471</v>
      </c>
      <c r="D173" s="366">
        <f t="shared" si="2"/>
        <v>145714</v>
      </c>
      <c r="E173" s="366">
        <f t="shared" si="2"/>
        <v>1298967878.6250479</v>
      </c>
      <c r="F173" s="366">
        <f t="shared" si="2"/>
        <v>715678645.10697961</v>
      </c>
      <c r="G173" s="366">
        <f t="shared" si="2"/>
        <v>2048363785.7649672</v>
      </c>
      <c r="H173" s="366">
        <f t="shared" si="2"/>
        <v>151086</v>
      </c>
      <c r="I173" s="366">
        <f t="shared" si="2"/>
        <v>119927437.50089815</v>
      </c>
      <c r="J173" s="366">
        <f t="shared" si="2"/>
        <v>229350901.75853074</v>
      </c>
      <c r="K173" s="366">
        <f t="shared" si="2"/>
        <v>362323265.23772788</v>
      </c>
      <c r="L173" s="366">
        <f t="shared" si="2"/>
        <v>3425</v>
      </c>
      <c r="M173" s="366">
        <f t="shared" si="2"/>
        <v>24525669.977790251</v>
      </c>
      <c r="N173" s="366">
        <f t="shared" si="2"/>
        <v>12240150.600382511</v>
      </c>
      <c r="O173" s="366">
        <f t="shared" si="2"/>
        <v>35339922.114209116</v>
      </c>
    </row>
    <row r="174" spans="1:15" x14ac:dyDescent="0.2">
      <c r="A174" s="1099"/>
      <c r="B174" s="1196" t="s">
        <v>101</v>
      </c>
      <c r="C174" s="1201">
        <f t="shared" ref="C174:O174" si="3">C13+C20+C27+C34+C41+C48+C55+C62+C69+C76+C83+C90+C97+C104+C146+C111+C118+C125+C132+C139+C160+C153+C167</f>
        <v>47</v>
      </c>
      <c r="D174" s="366">
        <f t="shared" si="3"/>
        <v>40304</v>
      </c>
      <c r="E174" s="366">
        <f t="shared" si="3"/>
        <v>458089927.95794171</v>
      </c>
      <c r="F174" s="366">
        <f t="shared" si="3"/>
        <v>111815972.33535299</v>
      </c>
      <c r="G174" s="366">
        <f t="shared" si="3"/>
        <v>569528308.27518272</v>
      </c>
      <c r="H174" s="366">
        <f t="shared" si="3"/>
        <v>7555</v>
      </c>
      <c r="I174" s="366">
        <f t="shared" si="3"/>
        <v>57786895.061155066</v>
      </c>
      <c r="J174" s="366">
        <f t="shared" si="3"/>
        <v>20651650.925008003</v>
      </c>
      <c r="K174" s="366">
        <f t="shared" si="3"/>
        <v>78438545.986163065</v>
      </c>
      <c r="L174" s="366">
        <f t="shared" si="3"/>
        <v>1</v>
      </c>
      <c r="M174" s="366">
        <f t="shared" si="3"/>
        <v>2911.64</v>
      </c>
      <c r="N174" s="366">
        <f t="shared" si="3"/>
        <v>465.47</v>
      </c>
      <c r="O174" s="366">
        <f t="shared" si="3"/>
        <v>3377.1099999999997</v>
      </c>
    </row>
    <row r="175" spans="1:15" x14ac:dyDescent="0.2">
      <c r="A175" s="1099"/>
      <c r="B175" s="1195" t="s">
        <v>102</v>
      </c>
      <c r="C175" s="1201">
        <f t="shared" ref="C175:O175" si="4">C14+C21+C28+C35+C42+C49+C56+C63+C70+C77+C84+C91+C98+C105+C147+C112+C119+C126+C133+C140+C161+C154+C168</f>
        <v>33</v>
      </c>
      <c r="D175" s="366">
        <f t="shared" si="4"/>
        <v>23646</v>
      </c>
      <c r="E175" s="366">
        <f t="shared" si="4"/>
        <v>219286641.77727526</v>
      </c>
      <c r="F175" s="366">
        <f t="shared" si="4"/>
        <v>57927873.732135683</v>
      </c>
      <c r="G175" s="366">
        <f t="shared" si="4"/>
        <v>278478535.609411</v>
      </c>
      <c r="H175" s="366">
        <f t="shared" si="4"/>
        <v>5265</v>
      </c>
      <c r="I175" s="366">
        <f t="shared" si="4"/>
        <v>24723968.566989362</v>
      </c>
      <c r="J175" s="366">
        <f t="shared" si="4"/>
        <v>8188132.353823944</v>
      </c>
      <c r="K175" s="366">
        <f t="shared" si="4"/>
        <v>33508525.270813312</v>
      </c>
      <c r="L175" s="366">
        <f t="shared" si="4"/>
        <v>5661</v>
      </c>
      <c r="M175" s="366">
        <f t="shared" si="4"/>
        <v>7279934.6226688242</v>
      </c>
      <c r="N175" s="366">
        <f t="shared" si="4"/>
        <v>3489927.3574716188</v>
      </c>
      <c r="O175" s="366">
        <f t="shared" si="4"/>
        <v>10769861.980140444</v>
      </c>
    </row>
    <row r="176" spans="1:15" x14ac:dyDescent="0.2">
      <c r="A176" s="1099"/>
      <c r="B176" s="1195" t="s">
        <v>103</v>
      </c>
      <c r="C176" s="1201">
        <f t="shared" ref="C176:O176" si="5">C15+C22+C29+C36+C43+C50+C57+C64+C71+C78+C85+C92+C99+C106+C148+C113+C120+C127+C134+C141+C162+C155+C169</f>
        <v>23</v>
      </c>
      <c r="D176" s="366">
        <f t="shared" si="5"/>
        <v>43618</v>
      </c>
      <c r="E176" s="366">
        <f t="shared" si="5"/>
        <v>748194065.48801923</v>
      </c>
      <c r="F176" s="366">
        <f t="shared" si="5"/>
        <v>208163031.03338325</v>
      </c>
      <c r="G176" s="366">
        <f t="shared" si="5"/>
        <v>957031352.54183269</v>
      </c>
      <c r="H176" s="366">
        <f t="shared" si="5"/>
        <v>0</v>
      </c>
      <c r="I176" s="366">
        <f t="shared" si="5"/>
        <v>0</v>
      </c>
      <c r="J176" s="366">
        <f t="shared" si="5"/>
        <v>0</v>
      </c>
      <c r="K176" s="366">
        <f t="shared" si="5"/>
        <v>0</v>
      </c>
      <c r="L176" s="366">
        <f t="shared" si="5"/>
        <v>0</v>
      </c>
      <c r="M176" s="366">
        <f t="shared" si="5"/>
        <v>0</v>
      </c>
      <c r="N176" s="366">
        <f t="shared" si="5"/>
        <v>0</v>
      </c>
      <c r="O176" s="366">
        <f t="shared" si="5"/>
        <v>0</v>
      </c>
    </row>
    <row r="177" spans="1:15" ht="13.5" thickBot="1" x14ac:dyDescent="0.25">
      <c r="A177" s="1100"/>
      <c r="B177" s="1197" t="s">
        <v>2168</v>
      </c>
      <c r="C177" s="1202">
        <f t="shared" ref="C177:O177" si="6">C16+C23+C30+C37+C44+C51+C58+C65+C72+C79+C86+C93+C100+C107+C149+C114+C121+C128+C135+C142+C163+C156+C170</f>
        <v>952</v>
      </c>
      <c r="D177" s="367">
        <f t="shared" si="6"/>
        <v>9710668</v>
      </c>
      <c r="E177" s="367">
        <f t="shared" si="6"/>
        <v>3901629810.2336736</v>
      </c>
      <c r="F177" s="367">
        <f t="shared" si="6"/>
        <v>1093874156.7392266</v>
      </c>
      <c r="G177" s="367">
        <f t="shared" si="6"/>
        <v>5030781913.1255932</v>
      </c>
      <c r="H177" s="367">
        <f t="shared" si="6"/>
        <v>173469</v>
      </c>
      <c r="I177" s="367">
        <f t="shared" si="6"/>
        <v>203802248.61087048</v>
      </c>
      <c r="J177" s="367">
        <f t="shared" si="6"/>
        <v>258197186.45011666</v>
      </c>
      <c r="K177" s="367">
        <f t="shared" si="6"/>
        <v>475640785.37877607</v>
      </c>
      <c r="L177" s="367">
        <f t="shared" si="6"/>
        <v>16681</v>
      </c>
      <c r="M177" s="367">
        <f t="shared" si="6"/>
        <v>32561504.720459078</v>
      </c>
      <c r="N177" s="367">
        <f t="shared" si="6"/>
        <v>15730543.427854128</v>
      </c>
      <c r="O177" s="367">
        <f t="shared" si="6"/>
        <v>46866149.684349559</v>
      </c>
    </row>
    <row r="178" spans="1:15" x14ac:dyDescent="0.2">
      <c r="A178" s="506"/>
      <c r="B178" s="506"/>
      <c r="C178" s="1203"/>
      <c r="D178" s="506"/>
      <c r="E178" s="506"/>
      <c r="F178" s="506"/>
      <c r="G178" s="506"/>
      <c r="H178" s="506"/>
      <c r="I178" s="506"/>
      <c r="J178" s="506"/>
      <c r="K178" s="506"/>
      <c r="L178" s="506"/>
      <c r="M178" s="506"/>
      <c r="N178" s="506"/>
      <c r="O178" s="506"/>
    </row>
    <row r="179" spans="1:15" x14ac:dyDescent="0.2">
      <c r="A179" s="506"/>
      <c r="B179" s="506"/>
      <c r="C179" s="1203"/>
      <c r="D179" s="506"/>
      <c r="E179" s="506"/>
      <c r="F179" s="506"/>
      <c r="G179" s="506"/>
      <c r="H179" s="506"/>
      <c r="I179" s="506"/>
      <c r="J179" s="506"/>
      <c r="K179" s="506"/>
      <c r="L179" s="506"/>
      <c r="M179" s="506"/>
      <c r="N179" s="506"/>
      <c r="O179" s="506"/>
    </row>
    <row r="180" spans="1:15" x14ac:dyDescent="0.2">
      <c r="A180" s="506"/>
      <c r="B180" s="506"/>
      <c r="C180" s="1203"/>
      <c r="D180" s="506"/>
      <c r="E180" s="506"/>
      <c r="F180" s="506"/>
      <c r="G180" s="506"/>
      <c r="H180" s="506"/>
      <c r="I180" s="506"/>
      <c r="J180" s="506"/>
      <c r="K180" s="506"/>
      <c r="L180" s="506"/>
      <c r="M180" s="506"/>
      <c r="N180" s="506"/>
      <c r="O180" s="506"/>
    </row>
    <row r="181" spans="1:15" x14ac:dyDescent="0.2">
      <c r="A181" s="506"/>
      <c r="B181" s="506"/>
      <c r="C181" s="1203"/>
      <c r="D181" s="506"/>
      <c r="E181" s="506"/>
      <c r="F181" s="506"/>
      <c r="G181" s="506"/>
      <c r="H181" s="506"/>
      <c r="I181" s="506"/>
      <c r="J181" s="506"/>
      <c r="K181" s="506"/>
      <c r="L181" s="506"/>
      <c r="M181" s="506"/>
      <c r="N181" s="506"/>
      <c r="O181" s="506"/>
    </row>
    <row r="182" spans="1:15" x14ac:dyDescent="0.2">
      <c r="A182" s="506"/>
      <c r="B182" s="506"/>
      <c r="C182" s="1203"/>
      <c r="D182" s="506"/>
      <c r="E182" s="506"/>
      <c r="F182" s="506"/>
      <c r="G182" s="506"/>
      <c r="H182" s="506"/>
      <c r="I182" s="506"/>
      <c r="J182" s="506"/>
      <c r="K182" s="506"/>
      <c r="L182" s="506"/>
      <c r="M182" s="506"/>
      <c r="N182" s="506"/>
      <c r="O182" s="506"/>
    </row>
  </sheetData>
  <mergeCells count="8">
    <mergeCell ref="A5:G6"/>
    <mergeCell ref="H5:O6"/>
    <mergeCell ref="A8:A9"/>
    <mergeCell ref="B8:B9"/>
    <mergeCell ref="C8:C9"/>
    <mergeCell ref="D8:G8"/>
    <mergeCell ref="H8:K8"/>
    <mergeCell ref="L8:O8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60" fitToWidth="2" fitToHeight="2" orientation="portrait" r:id="rId1"/>
  <rowBreaks count="1" manualBreakCount="1">
    <brk id="93" max="14" man="1"/>
  </rowBreaks>
  <colBreaks count="1" manualBreakCount="1">
    <brk id="7" min="3" max="176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CA121"/>
  <sheetViews>
    <sheetView showGridLines="0" zoomScaleNormal="100" workbookViewId="0">
      <pane xSplit="1" ySplit="8" topLeftCell="B9" activePane="bottomRight" state="frozen"/>
      <selection activeCell="BV20" sqref="BV20"/>
      <selection pane="topRight" activeCell="BV20" sqref="BV20"/>
      <selection pane="bottomLeft" activeCell="BV20" sqref="BV20"/>
      <selection pane="bottomRight" activeCell="B9" sqref="B9"/>
    </sheetView>
  </sheetViews>
  <sheetFormatPr defaultRowHeight="12.75" x14ac:dyDescent="0.2"/>
  <cols>
    <col min="1" max="1" width="36" style="356" customWidth="1"/>
    <col min="2" max="25" width="10.7109375" style="356" customWidth="1"/>
    <col min="26" max="16384" width="9.140625" style="356"/>
  </cols>
  <sheetData>
    <row r="1" spans="1:79" x14ac:dyDescent="0.2">
      <c r="A1" s="877" t="s">
        <v>624</v>
      </c>
    </row>
    <row r="2" spans="1:79" x14ac:dyDescent="0.2">
      <c r="A2" s="877" t="s">
        <v>625</v>
      </c>
    </row>
    <row r="3" spans="1:79" s="994" customFormat="1" ht="15" customHeight="1" x14ac:dyDescent="0.2">
      <c r="A3" s="1130" t="s">
        <v>2254</v>
      </c>
      <c r="Y3" s="1130" t="s">
        <v>2255</v>
      </c>
    </row>
    <row r="4" spans="1:79" s="504" customFormat="1" ht="12" customHeight="1" x14ac:dyDescent="0.2"/>
    <row r="5" spans="1:79" s="504" customFormat="1" ht="18" customHeight="1" x14ac:dyDescent="0.2">
      <c r="A5" s="1997" t="s">
        <v>233</v>
      </c>
      <c r="B5" s="1997"/>
      <c r="C5" s="1997"/>
      <c r="D5" s="1997"/>
      <c r="E5" s="1997"/>
      <c r="F5" s="1997"/>
      <c r="G5" s="1997"/>
      <c r="H5" s="1997"/>
      <c r="I5" s="1997"/>
      <c r="J5" s="1997"/>
      <c r="K5" s="2041" t="s">
        <v>234</v>
      </c>
      <c r="L5" s="2041"/>
      <c r="M5" s="2041"/>
      <c r="N5" s="2041"/>
      <c r="O5" s="2041"/>
      <c r="P5" s="2041"/>
      <c r="Q5" s="2041"/>
      <c r="R5" s="2041"/>
      <c r="S5" s="2041"/>
      <c r="T5" s="2041"/>
      <c r="U5" s="2041"/>
      <c r="V5" s="2041"/>
      <c r="W5" s="2041"/>
      <c r="X5" s="2041"/>
      <c r="Y5" s="2041"/>
    </row>
    <row r="6" spans="1:79" s="504" customFormat="1" ht="18" customHeight="1" x14ac:dyDescent="0.2">
      <c r="A6" s="1997"/>
      <c r="B6" s="1997"/>
      <c r="C6" s="1997"/>
      <c r="D6" s="1997"/>
      <c r="E6" s="1997"/>
      <c r="F6" s="1997"/>
      <c r="G6" s="1997"/>
      <c r="H6" s="1997"/>
      <c r="I6" s="1997"/>
      <c r="J6" s="1997"/>
      <c r="K6" s="2041"/>
      <c r="L6" s="2041"/>
      <c r="M6" s="2041"/>
      <c r="N6" s="2041"/>
      <c r="O6" s="2041"/>
      <c r="P6" s="2041"/>
      <c r="Q6" s="2041"/>
      <c r="R6" s="2041"/>
      <c r="S6" s="2041"/>
      <c r="T6" s="2041"/>
      <c r="U6" s="2041"/>
      <c r="V6" s="2041"/>
      <c r="W6" s="2041"/>
      <c r="X6" s="2041"/>
      <c r="Y6" s="2041"/>
    </row>
    <row r="7" spans="1:79" s="504" customFormat="1" ht="12" customHeight="1" thickBot="1" x14ac:dyDescent="0.25">
      <c r="Y7" s="1047" t="s">
        <v>1041</v>
      </c>
    </row>
    <row r="8" spans="1:79" s="312" customFormat="1" ht="69.95" customHeight="1" thickBot="1" x14ac:dyDescent="0.25">
      <c r="A8" s="1397" t="s">
        <v>943</v>
      </c>
      <c r="B8" s="1398" t="s">
        <v>1879</v>
      </c>
      <c r="C8" s="1398" t="s">
        <v>1880</v>
      </c>
      <c r="D8" s="1398" t="s">
        <v>1918</v>
      </c>
      <c r="E8" s="1398" t="s">
        <v>141</v>
      </c>
      <c r="F8" s="1398" t="s">
        <v>4</v>
      </c>
      <c r="G8" s="1398" t="s">
        <v>1104</v>
      </c>
      <c r="H8" s="1398" t="s">
        <v>1882</v>
      </c>
      <c r="I8" s="1398" t="s">
        <v>1754</v>
      </c>
      <c r="J8" s="1398" t="s">
        <v>1885</v>
      </c>
      <c r="K8" s="1398" t="s">
        <v>1755</v>
      </c>
      <c r="L8" s="1398" t="s">
        <v>1072</v>
      </c>
      <c r="M8" s="1398" t="s">
        <v>1103</v>
      </c>
      <c r="N8" s="1398" t="s">
        <v>1893</v>
      </c>
      <c r="O8" s="1398" t="s">
        <v>142</v>
      </c>
      <c r="P8" s="1398" t="s">
        <v>2234</v>
      </c>
      <c r="Q8" s="1398" t="s">
        <v>1756</v>
      </c>
      <c r="R8" s="1398" t="s">
        <v>1919</v>
      </c>
      <c r="S8" s="1398" t="s">
        <v>1883</v>
      </c>
      <c r="T8" s="1398" t="s">
        <v>1244</v>
      </c>
      <c r="U8" s="1398" t="s">
        <v>1884</v>
      </c>
      <c r="V8" s="1398" t="s">
        <v>1887</v>
      </c>
      <c r="W8" s="1398" t="s">
        <v>1888</v>
      </c>
      <c r="X8" s="1398" t="s">
        <v>1757</v>
      </c>
      <c r="Y8" s="1399" t="s">
        <v>1490</v>
      </c>
    </row>
    <row r="9" spans="1:79" x14ac:dyDescent="0.2">
      <c r="A9" s="1401" t="s">
        <v>118</v>
      </c>
      <c r="B9" s="1406"/>
      <c r="C9" s="1406"/>
      <c r="D9" s="1406"/>
      <c r="E9" s="1406"/>
      <c r="F9" s="1406"/>
      <c r="G9" s="1406"/>
      <c r="H9" s="1406"/>
      <c r="I9" s="1406"/>
      <c r="J9" s="1406"/>
      <c r="K9" s="1406"/>
      <c r="L9" s="1406"/>
      <c r="M9" s="1406"/>
      <c r="N9" s="1406"/>
      <c r="O9" s="1406"/>
      <c r="P9" s="1406"/>
      <c r="Q9" s="1406"/>
      <c r="R9" s="1406"/>
      <c r="S9" s="1406"/>
      <c r="T9" s="1406"/>
      <c r="U9" s="1406"/>
      <c r="V9" s="1406"/>
      <c r="W9" s="1406"/>
      <c r="X9" s="1406"/>
      <c r="Y9" s="1406"/>
    </row>
    <row r="10" spans="1:79" ht="13.5" x14ac:dyDescent="0.2">
      <c r="A10" s="901" t="s">
        <v>707</v>
      </c>
      <c r="B10" s="787"/>
      <c r="C10" s="787"/>
      <c r="D10" s="787"/>
      <c r="E10" s="787"/>
      <c r="F10" s="787"/>
      <c r="G10" s="787"/>
      <c r="H10" s="787"/>
      <c r="I10" s="787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787"/>
      <c r="U10" s="787"/>
      <c r="V10" s="787"/>
      <c r="W10" s="787"/>
      <c r="X10" s="787"/>
      <c r="Y10" s="787"/>
    </row>
    <row r="11" spans="1:79" x14ac:dyDescent="0.2">
      <c r="A11" s="360" t="s">
        <v>690</v>
      </c>
      <c r="B11" s="366">
        <v>4</v>
      </c>
      <c r="C11" s="366">
        <v>97</v>
      </c>
      <c r="D11" s="366">
        <v>577</v>
      </c>
      <c r="E11" s="366">
        <v>115</v>
      </c>
      <c r="F11" s="366">
        <v>0</v>
      </c>
      <c r="G11" s="366">
        <v>182</v>
      </c>
      <c r="H11" s="366">
        <v>5</v>
      </c>
      <c r="I11" s="366">
        <v>8500</v>
      </c>
      <c r="J11" s="366">
        <v>125</v>
      </c>
      <c r="K11" s="366">
        <v>46</v>
      </c>
      <c r="L11" s="366">
        <v>84</v>
      </c>
      <c r="M11" s="366">
        <v>875</v>
      </c>
      <c r="N11" s="366">
        <v>1409</v>
      </c>
      <c r="O11" s="366">
        <v>84</v>
      </c>
      <c r="P11" s="366">
        <v>1852</v>
      </c>
      <c r="Q11" s="366">
        <v>17</v>
      </c>
      <c r="R11" s="366">
        <v>1319</v>
      </c>
      <c r="S11" s="366">
        <v>5460</v>
      </c>
      <c r="T11" s="366">
        <v>17772</v>
      </c>
      <c r="U11" s="366">
        <v>211</v>
      </c>
      <c r="V11" s="366">
        <v>5303</v>
      </c>
      <c r="W11" s="366">
        <v>889</v>
      </c>
      <c r="X11" s="366">
        <v>36425</v>
      </c>
      <c r="Y11" s="366">
        <v>81351</v>
      </c>
      <c r="CA11" s="363"/>
    </row>
    <row r="12" spans="1:79" x14ac:dyDescent="0.2">
      <c r="A12" s="900" t="s">
        <v>710</v>
      </c>
      <c r="B12" s="366">
        <v>239.11685999999997</v>
      </c>
      <c r="C12" s="366">
        <v>2125.4270000000001</v>
      </c>
      <c r="D12" s="366">
        <v>5635.9587899999997</v>
      </c>
      <c r="E12" s="366">
        <v>1157.91497</v>
      </c>
      <c r="F12" s="366">
        <v>0</v>
      </c>
      <c r="G12" s="366">
        <v>476.13572000000005</v>
      </c>
      <c r="H12" s="366">
        <v>55.828249999999997</v>
      </c>
      <c r="I12" s="366">
        <v>40674.525460000004</v>
      </c>
      <c r="J12" s="366">
        <v>1877.64687</v>
      </c>
      <c r="K12" s="366">
        <v>801.86000999999999</v>
      </c>
      <c r="L12" s="366">
        <v>1407.7885000000001</v>
      </c>
      <c r="M12" s="366">
        <v>9120.5583770350058</v>
      </c>
      <c r="N12" s="366">
        <v>13357.012839200986</v>
      </c>
      <c r="O12" s="366">
        <v>1461.174449052</v>
      </c>
      <c r="P12" s="366">
        <v>11323.012769999994</v>
      </c>
      <c r="Q12" s="366">
        <v>1125.5427125581325</v>
      </c>
      <c r="R12" s="366">
        <v>12013.04</v>
      </c>
      <c r="S12" s="366">
        <v>24327.363460000011</v>
      </c>
      <c r="T12" s="366">
        <v>50720.523000000001</v>
      </c>
      <c r="U12" s="366">
        <v>1937.5031899999999</v>
      </c>
      <c r="V12" s="366">
        <v>37861.833909999994</v>
      </c>
      <c r="W12" s="366">
        <v>9273.4094569000026</v>
      </c>
      <c r="X12" s="366">
        <v>315729.60029999999</v>
      </c>
      <c r="Y12" s="366">
        <v>542702.77689474612</v>
      </c>
      <c r="CA12" s="363"/>
    </row>
    <row r="13" spans="1:79" x14ac:dyDescent="0.2">
      <c r="A13" s="360" t="s">
        <v>687</v>
      </c>
      <c r="B13" s="366">
        <v>129.625</v>
      </c>
      <c r="C13" s="366">
        <v>1433.0550000000001</v>
      </c>
      <c r="D13" s="366">
        <v>52.857129999999984</v>
      </c>
      <c r="E13" s="366">
        <v>0</v>
      </c>
      <c r="F13" s="366">
        <v>0</v>
      </c>
      <c r="G13" s="366">
        <v>103.601755</v>
      </c>
      <c r="H13" s="366">
        <v>16.273</v>
      </c>
      <c r="I13" s="366">
        <v>708.03656999999998</v>
      </c>
      <c r="J13" s="366">
        <v>427.28688300000005</v>
      </c>
      <c r="K13" s="366">
        <v>142.54492999999999</v>
      </c>
      <c r="L13" s="366">
        <v>135.49199999999999</v>
      </c>
      <c r="M13" s="366">
        <v>260</v>
      </c>
      <c r="N13" s="366">
        <v>1407.8563999999999</v>
      </c>
      <c r="O13" s="366">
        <v>0</v>
      </c>
      <c r="P13" s="366">
        <v>160.26895000000002</v>
      </c>
      <c r="Q13" s="366">
        <v>844.33619999999996</v>
      </c>
      <c r="R13" s="366">
        <v>355.06827000000004</v>
      </c>
      <c r="S13" s="366">
        <v>1378.9850700000004</v>
      </c>
      <c r="T13" s="366">
        <v>88</v>
      </c>
      <c r="U13" s="366">
        <v>0</v>
      </c>
      <c r="V13" s="366">
        <v>423.21611999999999</v>
      </c>
      <c r="W13" s="366">
        <v>871.32803336520021</v>
      </c>
      <c r="X13" s="366">
        <v>3984.9830299999999</v>
      </c>
      <c r="Y13" s="366">
        <v>12922.8143413652</v>
      </c>
      <c r="CA13" s="363"/>
    </row>
    <row r="14" spans="1:79" x14ac:dyDescent="0.2">
      <c r="A14" s="360" t="s">
        <v>688</v>
      </c>
      <c r="B14" s="366">
        <v>0</v>
      </c>
      <c r="C14" s="366">
        <v>0</v>
      </c>
      <c r="D14" s="366">
        <v>471.80277000000007</v>
      </c>
      <c r="E14" s="366">
        <v>0</v>
      </c>
      <c r="F14" s="366">
        <v>0</v>
      </c>
      <c r="G14" s="366">
        <v>7.02616</v>
      </c>
      <c r="H14" s="366">
        <v>37.462519999999998</v>
      </c>
      <c r="I14" s="366">
        <v>0</v>
      </c>
      <c r="J14" s="366">
        <v>0</v>
      </c>
      <c r="K14" s="366">
        <v>9.6644199999999998</v>
      </c>
      <c r="L14" s="366">
        <v>84.452250000000006</v>
      </c>
      <c r="M14" s="366">
        <v>1732.9141843410007</v>
      </c>
      <c r="N14" s="366">
        <v>0</v>
      </c>
      <c r="O14" s="366">
        <v>0</v>
      </c>
      <c r="P14" s="366">
        <v>2.11111</v>
      </c>
      <c r="Q14" s="366">
        <v>729.24125744186733</v>
      </c>
      <c r="R14" s="366">
        <v>0.73587999999999998</v>
      </c>
      <c r="S14" s="366">
        <v>0</v>
      </c>
      <c r="T14" s="366">
        <v>0</v>
      </c>
      <c r="U14" s="366">
        <v>0</v>
      </c>
      <c r="V14" s="366">
        <v>146.87768</v>
      </c>
      <c r="W14" s="366">
        <v>1101.260172700001</v>
      </c>
      <c r="X14" s="366">
        <v>0</v>
      </c>
      <c r="Y14" s="366">
        <v>4323.548404482869</v>
      </c>
      <c r="CA14" s="363"/>
    </row>
    <row r="15" spans="1:79" x14ac:dyDescent="0.2">
      <c r="A15" s="360" t="s">
        <v>689</v>
      </c>
      <c r="B15" s="366">
        <v>239.11685999999997</v>
      </c>
      <c r="C15" s="366">
        <v>2125.4270000000001</v>
      </c>
      <c r="D15" s="366">
        <v>6107.7615599999999</v>
      </c>
      <c r="E15" s="366">
        <v>1157.91497</v>
      </c>
      <c r="F15" s="366">
        <v>0</v>
      </c>
      <c r="G15" s="366">
        <v>483.16188000000005</v>
      </c>
      <c r="H15" s="366">
        <v>93.290769999999995</v>
      </c>
      <c r="I15" s="366">
        <v>40674.525460000004</v>
      </c>
      <c r="J15" s="366">
        <v>1877.64687</v>
      </c>
      <c r="K15" s="366">
        <v>811.52442999999994</v>
      </c>
      <c r="L15" s="366">
        <v>1492.2407500000002</v>
      </c>
      <c r="M15" s="366">
        <v>10853.472561376006</v>
      </c>
      <c r="N15" s="366">
        <v>13357.012839200986</v>
      </c>
      <c r="O15" s="366">
        <v>1461.174449052</v>
      </c>
      <c r="P15" s="366">
        <v>11325.123879999994</v>
      </c>
      <c r="Q15" s="366">
        <v>1854.78397</v>
      </c>
      <c r="R15" s="366">
        <v>12013.775880000001</v>
      </c>
      <c r="S15" s="366">
        <v>24327.363460000011</v>
      </c>
      <c r="T15" s="366">
        <v>50720.523000000001</v>
      </c>
      <c r="U15" s="366">
        <v>1937.5031899999999</v>
      </c>
      <c r="V15" s="366">
        <v>38008.711589999992</v>
      </c>
      <c r="W15" s="366">
        <v>10374.669629600005</v>
      </c>
      <c r="X15" s="366">
        <v>315729.60029999999</v>
      </c>
      <c r="Y15" s="366">
        <v>547026.32529922901</v>
      </c>
      <c r="CA15" s="363"/>
    </row>
    <row r="16" spans="1:79" ht="13.5" x14ac:dyDescent="0.2">
      <c r="A16" s="505" t="s">
        <v>709</v>
      </c>
      <c r="B16" s="787"/>
      <c r="C16" s="787"/>
      <c r="D16" s="787"/>
      <c r="E16" s="787"/>
      <c r="F16" s="787"/>
      <c r="G16" s="787"/>
      <c r="H16" s="787"/>
      <c r="I16" s="787"/>
      <c r="J16" s="787"/>
      <c r="K16" s="787"/>
      <c r="L16" s="787"/>
      <c r="M16" s="787"/>
      <c r="N16" s="787"/>
      <c r="O16" s="787"/>
      <c r="P16" s="787"/>
      <c r="Q16" s="787"/>
      <c r="R16" s="787"/>
      <c r="S16" s="787"/>
      <c r="T16" s="787"/>
      <c r="U16" s="787"/>
      <c r="V16" s="787"/>
      <c r="W16" s="787"/>
      <c r="X16" s="787"/>
      <c r="Y16" s="787"/>
    </row>
    <row r="17" spans="1:79" x14ac:dyDescent="0.2">
      <c r="A17" s="360" t="s">
        <v>690</v>
      </c>
      <c r="B17" s="366">
        <v>0</v>
      </c>
      <c r="C17" s="366">
        <v>2</v>
      </c>
      <c r="D17" s="366">
        <v>10</v>
      </c>
      <c r="E17" s="366">
        <v>90</v>
      </c>
      <c r="F17" s="366">
        <v>0</v>
      </c>
      <c r="G17" s="366">
        <v>0</v>
      </c>
      <c r="H17" s="366">
        <v>0</v>
      </c>
      <c r="I17" s="366">
        <v>444</v>
      </c>
      <c r="J17" s="366">
        <v>1</v>
      </c>
      <c r="K17" s="366">
        <v>14</v>
      </c>
      <c r="L17" s="366">
        <v>0</v>
      </c>
      <c r="M17" s="366">
        <v>239</v>
      </c>
      <c r="N17" s="366">
        <v>1</v>
      </c>
      <c r="O17" s="366">
        <v>0</v>
      </c>
      <c r="P17" s="366">
        <v>304</v>
      </c>
      <c r="Q17" s="366">
        <v>7</v>
      </c>
      <c r="R17" s="366">
        <v>0</v>
      </c>
      <c r="S17" s="366">
        <v>0</v>
      </c>
      <c r="T17" s="366">
        <v>4</v>
      </c>
      <c r="U17" s="366">
        <v>0</v>
      </c>
      <c r="V17" s="366">
        <v>10</v>
      </c>
      <c r="W17" s="366">
        <v>287</v>
      </c>
      <c r="X17" s="366">
        <v>0</v>
      </c>
      <c r="Y17" s="366">
        <v>1413</v>
      </c>
      <c r="CA17" s="363"/>
    </row>
    <row r="18" spans="1:79" x14ac:dyDescent="0.2">
      <c r="A18" s="900" t="s">
        <v>710</v>
      </c>
      <c r="B18" s="366">
        <v>0</v>
      </c>
      <c r="C18" s="366">
        <v>309.60000000000002</v>
      </c>
      <c r="D18" s="366">
        <v>211.68313000000001</v>
      </c>
      <c r="E18" s="366">
        <v>344.7509</v>
      </c>
      <c r="F18" s="366">
        <v>0</v>
      </c>
      <c r="G18" s="366">
        <v>0</v>
      </c>
      <c r="H18" s="366">
        <v>0</v>
      </c>
      <c r="I18" s="366">
        <v>4340.1426700000002</v>
      </c>
      <c r="J18" s="366">
        <v>45.6</v>
      </c>
      <c r="K18" s="366">
        <v>421.45481999999998</v>
      </c>
      <c r="L18" s="366">
        <v>0</v>
      </c>
      <c r="M18" s="366">
        <v>2472.9883000000009</v>
      </c>
      <c r="N18" s="366">
        <v>180</v>
      </c>
      <c r="O18" s="366">
        <v>0</v>
      </c>
      <c r="P18" s="366">
        <v>2202.4991600000003</v>
      </c>
      <c r="Q18" s="366">
        <v>146.58874362010141</v>
      </c>
      <c r="R18" s="366">
        <v>0</v>
      </c>
      <c r="S18" s="366">
        <v>0</v>
      </c>
      <c r="T18" s="366">
        <v>99</v>
      </c>
      <c r="U18" s="366">
        <v>0</v>
      </c>
      <c r="V18" s="366">
        <v>8.46251</v>
      </c>
      <c r="W18" s="366">
        <v>3502.8731999999995</v>
      </c>
      <c r="X18" s="366">
        <v>0</v>
      </c>
      <c r="Y18" s="366">
        <v>14285.643433620102</v>
      </c>
      <c r="CA18" s="363"/>
    </row>
    <row r="19" spans="1:79" x14ac:dyDescent="0.2">
      <c r="A19" s="360" t="s">
        <v>687</v>
      </c>
      <c r="B19" s="366">
        <v>0</v>
      </c>
      <c r="C19" s="366">
        <v>7.1280000000000001</v>
      </c>
      <c r="D19" s="366">
        <v>0</v>
      </c>
      <c r="E19" s="366">
        <v>0</v>
      </c>
      <c r="F19" s="366">
        <v>0</v>
      </c>
      <c r="G19" s="366">
        <v>0</v>
      </c>
      <c r="H19" s="366">
        <v>0</v>
      </c>
      <c r="I19" s="366">
        <v>125</v>
      </c>
      <c r="J19" s="366">
        <v>0</v>
      </c>
      <c r="K19" s="366">
        <v>174.10499999999999</v>
      </c>
      <c r="L19" s="366">
        <v>0</v>
      </c>
      <c r="M19" s="366">
        <v>0</v>
      </c>
      <c r="N19" s="366">
        <v>50</v>
      </c>
      <c r="O19" s="366">
        <v>0</v>
      </c>
      <c r="P19" s="366">
        <v>38.779209999999999</v>
      </c>
      <c r="Q19" s="366">
        <v>0</v>
      </c>
      <c r="R19" s="366">
        <v>0</v>
      </c>
      <c r="S19" s="366">
        <v>0</v>
      </c>
      <c r="T19" s="366">
        <v>0</v>
      </c>
      <c r="U19" s="366">
        <v>0</v>
      </c>
      <c r="V19" s="366">
        <v>60</v>
      </c>
      <c r="W19" s="366">
        <v>350.29350910000005</v>
      </c>
      <c r="X19" s="366">
        <v>0</v>
      </c>
      <c r="Y19" s="366">
        <v>805.30571910000003</v>
      </c>
      <c r="CA19" s="363"/>
    </row>
    <row r="20" spans="1:79" x14ac:dyDescent="0.2">
      <c r="A20" s="360" t="s">
        <v>688</v>
      </c>
      <c r="B20" s="366">
        <v>0</v>
      </c>
      <c r="C20" s="366">
        <v>0</v>
      </c>
      <c r="D20" s="366">
        <v>0</v>
      </c>
      <c r="E20" s="366">
        <v>0</v>
      </c>
      <c r="F20" s="366">
        <v>0</v>
      </c>
      <c r="G20" s="366">
        <v>0</v>
      </c>
      <c r="H20" s="366">
        <v>0</v>
      </c>
      <c r="I20" s="366">
        <v>0</v>
      </c>
      <c r="J20" s="366">
        <v>0</v>
      </c>
      <c r="K20" s="366">
        <v>0</v>
      </c>
      <c r="L20" s="366">
        <v>0</v>
      </c>
      <c r="M20" s="366">
        <v>186.21135999999998</v>
      </c>
      <c r="N20" s="366">
        <v>0</v>
      </c>
      <c r="O20" s="366">
        <v>0</v>
      </c>
      <c r="P20" s="366">
        <v>0.60738000000000003</v>
      </c>
      <c r="Q20" s="366">
        <v>40.845016379898603</v>
      </c>
      <c r="R20" s="366">
        <v>0</v>
      </c>
      <c r="S20" s="366">
        <v>0</v>
      </c>
      <c r="T20" s="366">
        <v>0</v>
      </c>
      <c r="U20" s="366">
        <v>0</v>
      </c>
      <c r="V20" s="366">
        <v>0</v>
      </c>
      <c r="W20" s="366">
        <v>14.454349999999998</v>
      </c>
      <c r="X20" s="366">
        <v>0</v>
      </c>
      <c r="Y20" s="366">
        <v>242.11810637989859</v>
      </c>
      <c r="CA20" s="363"/>
    </row>
    <row r="21" spans="1:79" x14ac:dyDescent="0.2">
      <c r="A21" s="360" t="s">
        <v>689</v>
      </c>
      <c r="B21" s="366">
        <v>0</v>
      </c>
      <c r="C21" s="366">
        <v>309.60000000000002</v>
      </c>
      <c r="D21" s="366">
        <v>211.68313000000001</v>
      </c>
      <c r="E21" s="366">
        <v>344.7509</v>
      </c>
      <c r="F21" s="366">
        <v>0</v>
      </c>
      <c r="G21" s="366">
        <v>0</v>
      </c>
      <c r="H21" s="366">
        <v>0</v>
      </c>
      <c r="I21" s="366">
        <v>4340.1426700000002</v>
      </c>
      <c r="J21" s="366">
        <v>45.6</v>
      </c>
      <c r="K21" s="366">
        <v>421.45481999999998</v>
      </c>
      <c r="L21" s="366">
        <v>0</v>
      </c>
      <c r="M21" s="366">
        <v>2659.1996600000007</v>
      </c>
      <c r="N21" s="366">
        <v>180</v>
      </c>
      <c r="O21" s="366">
        <v>0</v>
      </c>
      <c r="P21" s="366">
        <v>2203.1065400000002</v>
      </c>
      <c r="Q21" s="366">
        <v>187.43376000000001</v>
      </c>
      <c r="R21" s="366">
        <v>0</v>
      </c>
      <c r="S21" s="366">
        <v>0</v>
      </c>
      <c r="T21" s="366">
        <v>99</v>
      </c>
      <c r="U21" s="366">
        <v>0</v>
      </c>
      <c r="V21" s="366">
        <v>8.46251</v>
      </c>
      <c r="W21" s="366">
        <v>3517.3275499999995</v>
      </c>
      <c r="X21" s="366">
        <v>0</v>
      </c>
      <c r="Y21" s="366">
        <v>14527.761540000001</v>
      </c>
      <c r="CA21" s="363"/>
    </row>
    <row r="22" spans="1:79" x14ac:dyDescent="0.2">
      <c r="A22" s="1401" t="s">
        <v>887</v>
      </c>
      <c r="B22" s="1406"/>
      <c r="C22" s="1406"/>
      <c r="D22" s="1406"/>
      <c r="E22" s="1406"/>
      <c r="F22" s="1406"/>
      <c r="G22" s="1406"/>
      <c r="H22" s="1406"/>
      <c r="I22" s="1406"/>
      <c r="J22" s="1406"/>
      <c r="K22" s="1406"/>
      <c r="L22" s="1406"/>
      <c r="M22" s="1406"/>
      <c r="N22" s="1406"/>
      <c r="O22" s="1406"/>
      <c r="P22" s="1406"/>
      <c r="Q22" s="1406"/>
      <c r="R22" s="1406"/>
      <c r="S22" s="1406"/>
      <c r="T22" s="1406"/>
      <c r="U22" s="1406"/>
      <c r="V22" s="1406"/>
      <c r="W22" s="1406"/>
      <c r="X22" s="1406"/>
      <c r="Y22" s="1406"/>
    </row>
    <row r="23" spans="1:79" ht="13.5" x14ac:dyDescent="0.2">
      <c r="A23" s="505" t="s">
        <v>708</v>
      </c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</row>
    <row r="24" spans="1:79" x14ac:dyDescent="0.2">
      <c r="A24" s="360" t="s">
        <v>690</v>
      </c>
      <c r="B24" s="366">
        <v>0</v>
      </c>
      <c r="C24" s="366">
        <v>2</v>
      </c>
      <c r="D24" s="366">
        <v>0</v>
      </c>
      <c r="E24" s="366">
        <v>3</v>
      </c>
      <c r="F24" s="366">
        <v>0</v>
      </c>
      <c r="G24" s="366">
        <v>5</v>
      </c>
      <c r="H24" s="366">
        <v>0</v>
      </c>
      <c r="I24" s="366">
        <v>1</v>
      </c>
      <c r="J24" s="366">
        <v>2</v>
      </c>
      <c r="K24" s="366">
        <v>5</v>
      </c>
      <c r="L24" s="366">
        <v>8</v>
      </c>
      <c r="M24" s="366">
        <v>43</v>
      </c>
      <c r="N24" s="366">
        <v>18</v>
      </c>
      <c r="O24" s="366">
        <v>0</v>
      </c>
      <c r="P24" s="366">
        <v>9</v>
      </c>
      <c r="Q24" s="366">
        <v>2</v>
      </c>
      <c r="R24" s="366">
        <v>4</v>
      </c>
      <c r="S24" s="366">
        <v>50</v>
      </c>
      <c r="T24" s="366">
        <v>1</v>
      </c>
      <c r="U24" s="366">
        <v>0</v>
      </c>
      <c r="V24" s="366">
        <v>1</v>
      </c>
      <c r="W24" s="366">
        <v>0</v>
      </c>
      <c r="X24" s="366">
        <v>0</v>
      </c>
      <c r="Y24" s="366">
        <v>154</v>
      </c>
      <c r="CA24" s="363"/>
    </row>
    <row r="25" spans="1:79" x14ac:dyDescent="0.2">
      <c r="A25" s="900" t="s">
        <v>710</v>
      </c>
      <c r="B25" s="366">
        <v>0</v>
      </c>
      <c r="C25" s="366">
        <v>19.259</v>
      </c>
      <c r="D25" s="366">
        <v>0</v>
      </c>
      <c r="E25" s="366">
        <v>19.081250000000001</v>
      </c>
      <c r="F25" s="366">
        <v>0</v>
      </c>
      <c r="G25" s="366">
        <v>8.5429899999999996</v>
      </c>
      <c r="H25" s="366">
        <v>0</v>
      </c>
      <c r="I25" s="366">
        <v>40</v>
      </c>
      <c r="J25" s="366">
        <v>9.6199999999999992</v>
      </c>
      <c r="K25" s="366">
        <v>16.959</v>
      </c>
      <c r="L25" s="366">
        <v>53.00329</v>
      </c>
      <c r="M25" s="366">
        <v>445.76656999999994</v>
      </c>
      <c r="N25" s="366">
        <v>264.72246999999999</v>
      </c>
      <c r="O25" s="366">
        <v>0</v>
      </c>
      <c r="P25" s="366">
        <v>6.0719599999999998</v>
      </c>
      <c r="Q25" s="366">
        <v>40.426730000000006</v>
      </c>
      <c r="R25" s="366">
        <v>65.3</v>
      </c>
      <c r="S25" s="366">
        <v>133.54083999999997</v>
      </c>
      <c r="T25" s="366">
        <v>1.2</v>
      </c>
      <c r="U25" s="366">
        <v>0</v>
      </c>
      <c r="V25" s="366">
        <v>18.8</v>
      </c>
      <c r="W25" s="366">
        <v>0</v>
      </c>
      <c r="X25" s="366">
        <v>0</v>
      </c>
      <c r="Y25" s="366">
        <v>1142.2940999999998</v>
      </c>
      <c r="CA25" s="363"/>
    </row>
    <row r="26" spans="1:79" x14ac:dyDescent="0.2">
      <c r="A26" s="360" t="s">
        <v>687</v>
      </c>
      <c r="B26" s="366">
        <v>0</v>
      </c>
      <c r="C26" s="366">
        <v>0</v>
      </c>
      <c r="D26" s="366">
        <v>0</v>
      </c>
      <c r="E26" s="366">
        <v>0</v>
      </c>
      <c r="F26" s="366">
        <v>0</v>
      </c>
      <c r="G26" s="366">
        <v>0.57128999999999996</v>
      </c>
      <c r="H26" s="366">
        <v>0</v>
      </c>
      <c r="I26" s="366">
        <v>4</v>
      </c>
      <c r="J26" s="366">
        <v>0</v>
      </c>
      <c r="K26" s="366">
        <v>0</v>
      </c>
      <c r="L26" s="366">
        <v>6.1775905</v>
      </c>
      <c r="M26" s="366">
        <v>0</v>
      </c>
      <c r="N26" s="366">
        <v>0.22623200000000002</v>
      </c>
      <c r="O26" s="366">
        <v>0</v>
      </c>
      <c r="P26" s="366">
        <v>0</v>
      </c>
      <c r="Q26" s="366">
        <v>0</v>
      </c>
      <c r="R26" s="366">
        <v>3.1175000000000002</v>
      </c>
      <c r="S26" s="366">
        <v>0.6</v>
      </c>
      <c r="T26" s="366">
        <v>0</v>
      </c>
      <c r="U26" s="366">
        <v>0</v>
      </c>
      <c r="V26" s="366">
        <v>0</v>
      </c>
      <c r="W26" s="366">
        <v>0</v>
      </c>
      <c r="X26" s="366">
        <v>0</v>
      </c>
      <c r="Y26" s="366">
        <v>14.692612499999999</v>
      </c>
      <c r="CA26" s="363"/>
    </row>
    <row r="27" spans="1:79" x14ac:dyDescent="0.2">
      <c r="A27" s="360" t="s">
        <v>688</v>
      </c>
      <c r="B27" s="366">
        <v>0</v>
      </c>
      <c r="C27" s="366">
        <v>0</v>
      </c>
      <c r="D27" s="366">
        <v>0</v>
      </c>
      <c r="E27" s="366">
        <v>0</v>
      </c>
      <c r="F27" s="366">
        <v>0</v>
      </c>
      <c r="G27" s="366">
        <v>0</v>
      </c>
      <c r="H27" s="366">
        <v>0</v>
      </c>
      <c r="I27" s="366">
        <v>0</v>
      </c>
      <c r="J27" s="366">
        <v>0</v>
      </c>
      <c r="K27" s="366">
        <v>0</v>
      </c>
      <c r="L27" s="366">
        <v>0</v>
      </c>
      <c r="M27" s="366">
        <v>59.652670000000008</v>
      </c>
      <c r="N27" s="366">
        <v>0</v>
      </c>
      <c r="O27" s="366">
        <v>0</v>
      </c>
      <c r="P27" s="366">
        <v>0</v>
      </c>
      <c r="Q27" s="366">
        <v>0</v>
      </c>
      <c r="R27" s="366">
        <v>0</v>
      </c>
      <c r="S27" s="366">
        <v>0</v>
      </c>
      <c r="T27" s="366">
        <v>0</v>
      </c>
      <c r="U27" s="366">
        <v>0</v>
      </c>
      <c r="V27" s="366">
        <v>0</v>
      </c>
      <c r="W27" s="366">
        <v>0</v>
      </c>
      <c r="X27" s="366">
        <v>0</v>
      </c>
      <c r="Y27" s="366">
        <v>59.652670000000008</v>
      </c>
      <c r="CA27" s="363"/>
    </row>
    <row r="28" spans="1:79" x14ac:dyDescent="0.2">
      <c r="A28" s="360" t="s">
        <v>689</v>
      </c>
      <c r="B28" s="366">
        <v>0</v>
      </c>
      <c r="C28" s="366">
        <v>19.259</v>
      </c>
      <c r="D28" s="366">
        <v>0</v>
      </c>
      <c r="E28" s="366">
        <v>19.081250000000001</v>
      </c>
      <c r="F28" s="366">
        <v>0</v>
      </c>
      <c r="G28" s="366">
        <v>8.5429899999999996</v>
      </c>
      <c r="H28" s="366">
        <v>0</v>
      </c>
      <c r="I28" s="366">
        <v>40</v>
      </c>
      <c r="J28" s="366">
        <v>9.6199999999999992</v>
      </c>
      <c r="K28" s="366">
        <v>16.959</v>
      </c>
      <c r="L28" s="366">
        <v>53.00329</v>
      </c>
      <c r="M28" s="366">
        <v>505.41923999999995</v>
      </c>
      <c r="N28" s="366">
        <v>264.72246999999999</v>
      </c>
      <c r="O28" s="366">
        <v>0</v>
      </c>
      <c r="P28" s="366">
        <v>6.0719599999999998</v>
      </c>
      <c r="Q28" s="366">
        <v>40.426730000000006</v>
      </c>
      <c r="R28" s="366">
        <v>65.3</v>
      </c>
      <c r="S28" s="366">
        <v>133.54083999999997</v>
      </c>
      <c r="T28" s="366">
        <v>1.2</v>
      </c>
      <c r="U28" s="366">
        <v>0</v>
      </c>
      <c r="V28" s="366">
        <v>18.8</v>
      </c>
      <c r="W28" s="366">
        <v>0</v>
      </c>
      <c r="X28" s="366">
        <v>0</v>
      </c>
      <c r="Y28" s="366">
        <v>1201.9467699999998</v>
      </c>
      <c r="CA28" s="363"/>
    </row>
    <row r="29" spans="1:79" ht="13.5" x14ac:dyDescent="0.2">
      <c r="A29" s="505" t="s">
        <v>711</v>
      </c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M29" s="787"/>
      <c r="N29" s="787"/>
      <c r="O29" s="787"/>
      <c r="P29" s="787"/>
      <c r="Q29" s="787"/>
      <c r="R29" s="787"/>
      <c r="S29" s="787"/>
      <c r="T29" s="787"/>
      <c r="U29" s="787"/>
      <c r="V29" s="787"/>
      <c r="W29" s="787"/>
      <c r="X29" s="787"/>
      <c r="Y29" s="787"/>
    </row>
    <row r="30" spans="1:79" x14ac:dyDescent="0.2">
      <c r="A30" s="360" t="s">
        <v>690</v>
      </c>
      <c r="B30" s="366">
        <v>0</v>
      </c>
      <c r="C30" s="366">
        <v>2</v>
      </c>
      <c r="D30" s="366">
        <v>1</v>
      </c>
      <c r="E30" s="366">
        <v>0</v>
      </c>
      <c r="F30" s="366">
        <v>0</v>
      </c>
      <c r="G30" s="366">
        <v>0</v>
      </c>
      <c r="H30" s="366">
        <v>0</v>
      </c>
      <c r="I30" s="366">
        <v>9</v>
      </c>
      <c r="J30" s="366">
        <v>3</v>
      </c>
      <c r="K30" s="366">
        <v>0</v>
      </c>
      <c r="L30" s="366">
        <v>0</v>
      </c>
      <c r="M30" s="366">
        <v>0</v>
      </c>
      <c r="N30" s="366">
        <v>15</v>
      </c>
      <c r="O30" s="366">
        <v>0</v>
      </c>
      <c r="P30" s="366">
        <v>1</v>
      </c>
      <c r="Q30" s="366">
        <v>0</v>
      </c>
      <c r="R30" s="366">
        <v>0</v>
      </c>
      <c r="S30" s="366">
        <v>0</v>
      </c>
      <c r="T30" s="366">
        <v>16</v>
      </c>
      <c r="U30" s="366">
        <v>0</v>
      </c>
      <c r="V30" s="366">
        <v>10</v>
      </c>
      <c r="W30" s="366">
        <v>11</v>
      </c>
      <c r="X30" s="366">
        <v>1</v>
      </c>
      <c r="Y30" s="366">
        <v>69</v>
      </c>
      <c r="CA30" s="363"/>
    </row>
    <row r="31" spans="1:79" x14ac:dyDescent="0.2">
      <c r="A31" s="900" t="s">
        <v>710</v>
      </c>
      <c r="B31" s="366">
        <v>0</v>
      </c>
      <c r="C31" s="366">
        <v>79.546999999999997</v>
      </c>
      <c r="D31" s="366">
        <v>100</v>
      </c>
      <c r="E31" s="366">
        <v>0</v>
      </c>
      <c r="F31" s="366">
        <v>0</v>
      </c>
      <c r="G31" s="366">
        <v>0</v>
      </c>
      <c r="H31" s="366">
        <v>0</v>
      </c>
      <c r="I31" s="366">
        <v>796.75</v>
      </c>
      <c r="J31" s="366">
        <v>52.231999999999999</v>
      </c>
      <c r="K31" s="366">
        <v>0</v>
      </c>
      <c r="L31" s="366">
        <v>0</v>
      </c>
      <c r="M31" s="366">
        <v>0</v>
      </c>
      <c r="N31" s="366">
        <v>400.40072999999995</v>
      </c>
      <c r="O31" s="366">
        <v>0</v>
      </c>
      <c r="P31" s="366">
        <v>30</v>
      </c>
      <c r="Q31" s="366">
        <v>0</v>
      </c>
      <c r="R31" s="366">
        <v>0</v>
      </c>
      <c r="S31" s="366">
        <v>0</v>
      </c>
      <c r="T31" s="366">
        <v>472.39</v>
      </c>
      <c r="U31" s="366">
        <v>0</v>
      </c>
      <c r="V31" s="366">
        <v>127.181</v>
      </c>
      <c r="W31" s="366">
        <v>358.66399999999999</v>
      </c>
      <c r="X31" s="366">
        <v>50.4</v>
      </c>
      <c r="Y31" s="366">
        <v>2467.5647299999996</v>
      </c>
      <c r="CA31" s="363"/>
    </row>
    <row r="32" spans="1:79" x14ac:dyDescent="0.2">
      <c r="A32" s="360" t="s">
        <v>687</v>
      </c>
      <c r="B32" s="366">
        <v>0</v>
      </c>
      <c r="C32" s="366">
        <v>0</v>
      </c>
      <c r="D32" s="366">
        <v>0</v>
      </c>
      <c r="E32" s="366">
        <v>0</v>
      </c>
      <c r="F32" s="366">
        <v>0</v>
      </c>
      <c r="G32" s="366">
        <v>0</v>
      </c>
      <c r="H32" s="366">
        <v>0</v>
      </c>
      <c r="I32" s="366">
        <v>175.45</v>
      </c>
      <c r="J32" s="366">
        <v>0</v>
      </c>
      <c r="K32" s="366">
        <v>0</v>
      </c>
      <c r="L32" s="366">
        <v>0</v>
      </c>
      <c r="M32" s="366">
        <v>0</v>
      </c>
      <c r="N32" s="366">
        <v>27.513952</v>
      </c>
      <c r="O32" s="366">
        <v>0</v>
      </c>
      <c r="P32" s="366">
        <v>22.8</v>
      </c>
      <c r="Q32" s="366">
        <v>0</v>
      </c>
      <c r="R32" s="366">
        <v>0</v>
      </c>
      <c r="S32" s="366">
        <v>0</v>
      </c>
      <c r="T32" s="366">
        <v>0</v>
      </c>
      <c r="U32" s="366">
        <v>0</v>
      </c>
      <c r="V32" s="366">
        <v>0</v>
      </c>
      <c r="W32" s="366">
        <v>27.555</v>
      </c>
      <c r="X32" s="366">
        <v>0</v>
      </c>
      <c r="Y32" s="366">
        <v>253.318952</v>
      </c>
      <c r="CA32" s="363"/>
    </row>
    <row r="33" spans="1:79" x14ac:dyDescent="0.2">
      <c r="A33" s="360" t="s">
        <v>688</v>
      </c>
      <c r="B33" s="366">
        <v>0</v>
      </c>
      <c r="C33" s="366">
        <v>0</v>
      </c>
      <c r="D33" s="366">
        <v>0</v>
      </c>
      <c r="E33" s="366">
        <v>0</v>
      </c>
      <c r="F33" s="366">
        <v>0</v>
      </c>
      <c r="G33" s="366">
        <v>0</v>
      </c>
      <c r="H33" s="366">
        <v>0</v>
      </c>
      <c r="I33" s="366">
        <v>0</v>
      </c>
      <c r="J33" s="366">
        <v>0</v>
      </c>
      <c r="K33" s="366">
        <v>0</v>
      </c>
      <c r="L33" s="366">
        <v>0</v>
      </c>
      <c r="M33" s="366">
        <v>0</v>
      </c>
      <c r="N33" s="366">
        <v>0</v>
      </c>
      <c r="O33" s="366">
        <v>0</v>
      </c>
      <c r="P33" s="366">
        <v>0</v>
      </c>
      <c r="Q33" s="366">
        <v>0</v>
      </c>
      <c r="R33" s="366">
        <v>0</v>
      </c>
      <c r="S33" s="366">
        <v>0</v>
      </c>
      <c r="T33" s="366">
        <v>0</v>
      </c>
      <c r="U33" s="366">
        <v>0</v>
      </c>
      <c r="V33" s="366">
        <v>97.351520000000008</v>
      </c>
      <c r="W33" s="366">
        <v>0</v>
      </c>
      <c r="X33" s="366">
        <v>0</v>
      </c>
      <c r="Y33" s="366">
        <v>97.351520000000008</v>
      </c>
      <c r="CA33" s="363"/>
    </row>
    <row r="34" spans="1:79" x14ac:dyDescent="0.2">
      <c r="A34" s="360" t="s">
        <v>689</v>
      </c>
      <c r="B34" s="366">
        <v>0</v>
      </c>
      <c r="C34" s="366">
        <v>79.546999999999997</v>
      </c>
      <c r="D34" s="366">
        <v>100</v>
      </c>
      <c r="E34" s="366">
        <v>0</v>
      </c>
      <c r="F34" s="366">
        <v>0</v>
      </c>
      <c r="G34" s="366">
        <v>0</v>
      </c>
      <c r="H34" s="366">
        <v>0</v>
      </c>
      <c r="I34" s="366">
        <v>796.75</v>
      </c>
      <c r="J34" s="366">
        <v>52.231999999999999</v>
      </c>
      <c r="K34" s="366">
        <v>0</v>
      </c>
      <c r="L34" s="366">
        <v>0</v>
      </c>
      <c r="M34" s="366">
        <v>0</v>
      </c>
      <c r="N34" s="366">
        <v>400.40072999999995</v>
      </c>
      <c r="O34" s="366">
        <v>0</v>
      </c>
      <c r="P34" s="366">
        <v>30</v>
      </c>
      <c r="Q34" s="366">
        <v>0</v>
      </c>
      <c r="R34" s="366">
        <v>0</v>
      </c>
      <c r="S34" s="366">
        <v>0</v>
      </c>
      <c r="T34" s="366">
        <v>472.39</v>
      </c>
      <c r="U34" s="366">
        <v>0</v>
      </c>
      <c r="V34" s="366">
        <v>224.53252000000001</v>
      </c>
      <c r="W34" s="366">
        <v>358.66399999999999</v>
      </c>
      <c r="X34" s="366">
        <v>50.4</v>
      </c>
      <c r="Y34" s="366">
        <v>2564.9162499999998</v>
      </c>
      <c r="CA34" s="363"/>
    </row>
    <row r="35" spans="1:79" x14ac:dyDescent="0.2">
      <c r="A35" s="1401" t="s">
        <v>117</v>
      </c>
      <c r="B35" s="1406"/>
      <c r="C35" s="1406"/>
      <c r="D35" s="1406"/>
      <c r="E35" s="1406"/>
      <c r="F35" s="1406"/>
      <c r="G35" s="1406"/>
      <c r="H35" s="1406"/>
      <c r="I35" s="1406"/>
      <c r="J35" s="1406"/>
      <c r="K35" s="1406"/>
      <c r="L35" s="1406"/>
      <c r="M35" s="1406"/>
      <c r="N35" s="1406"/>
      <c r="O35" s="1406"/>
      <c r="P35" s="1406"/>
      <c r="Q35" s="1406"/>
      <c r="R35" s="1406"/>
      <c r="S35" s="1406"/>
      <c r="T35" s="1406"/>
      <c r="U35" s="1406"/>
      <c r="V35" s="1406"/>
      <c r="W35" s="1406"/>
      <c r="X35" s="1406"/>
      <c r="Y35" s="1406"/>
    </row>
    <row r="36" spans="1:79" x14ac:dyDescent="0.2">
      <c r="A36" s="360" t="s">
        <v>690</v>
      </c>
      <c r="B36" s="366">
        <v>0</v>
      </c>
      <c r="C36" s="366">
        <v>13</v>
      </c>
      <c r="D36" s="366">
        <v>4</v>
      </c>
      <c r="E36" s="366">
        <v>3</v>
      </c>
      <c r="F36" s="366">
        <v>0</v>
      </c>
      <c r="G36" s="366">
        <v>0</v>
      </c>
      <c r="H36" s="366">
        <v>0</v>
      </c>
      <c r="I36" s="366">
        <v>0</v>
      </c>
      <c r="J36" s="366">
        <v>0</v>
      </c>
      <c r="K36" s="366">
        <v>5</v>
      </c>
      <c r="L36" s="366">
        <v>8</v>
      </c>
      <c r="M36" s="366">
        <v>9</v>
      </c>
      <c r="N36" s="366">
        <v>17</v>
      </c>
      <c r="O36" s="366">
        <v>4</v>
      </c>
      <c r="P36" s="366">
        <v>0</v>
      </c>
      <c r="Q36" s="366">
        <v>0</v>
      </c>
      <c r="R36" s="366">
        <v>0</v>
      </c>
      <c r="S36" s="366">
        <v>11</v>
      </c>
      <c r="T36" s="366">
        <v>3</v>
      </c>
      <c r="U36" s="366">
        <v>0</v>
      </c>
      <c r="V36" s="366">
        <v>0</v>
      </c>
      <c r="W36" s="366">
        <v>22</v>
      </c>
      <c r="X36" s="366">
        <v>0</v>
      </c>
      <c r="Y36" s="366">
        <v>99</v>
      </c>
      <c r="CA36" s="363"/>
    </row>
    <row r="37" spans="1:79" x14ac:dyDescent="0.2">
      <c r="A37" s="900" t="s">
        <v>710</v>
      </c>
      <c r="B37" s="366">
        <v>0</v>
      </c>
      <c r="C37" s="366">
        <v>816.495</v>
      </c>
      <c r="D37" s="366">
        <v>0</v>
      </c>
      <c r="E37" s="366">
        <v>42.179000000000002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v>365.1173</v>
      </c>
      <c r="L37" s="366">
        <v>339.58661000000001</v>
      </c>
      <c r="M37" s="366">
        <v>221.00812999999999</v>
      </c>
      <c r="N37" s="366">
        <v>834.89059999999995</v>
      </c>
      <c r="O37" s="366">
        <v>710.03</v>
      </c>
      <c r="P37" s="366">
        <v>0</v>
      </c>
      <c r="Q37" s="366">
        <v>0</v>
      </c>
      <c r="R37" s="366">
        <v>0</v>
      </c>
      <c r="S37" s="366">
        <v>212</v>
      </c>
      <c r="T37" s="366">
        <v>213.357</v>
      </c>
      <c r="U37" s="366">
        <v>0</v>
      </c>
      <c r="V37" s="366">
        <v>0</v>
      </c>
      <c r="W37" s="366">
        <v>1374.8834720099999</v>
      </c>
      <c r="X37" s="366">
        <v>0</v>
      </c>
      <c r="Y37" s="366">
        <v>5129.5471120099992</v>
      </c>
      <c r="CA37" s="363"/>
    </row>
    <row r="38" spans="1:79" x14ac:dyDescent="0.2">
      <c r="A38" s="360" t="s">
        <v>687</v>
      </c>
      <c r="B38" s="366">
        <v>0</v>
      </c>
      <c r="C38" s="366">
        <v>408.24700000000001</v>
      </c>
      <c r="D38" s="366">
        <v>0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v>78.864500000000007</v>
      </c>
      <c r="L38" s="366">
        <v>234.68890999999999</v>
      </c>
      <c r="M38" s="366">
        <v>282.57237999999995</v>
      </c>
      <c r="N38" s="366">
        <v>535.12637974999996</v>
      </c>
      <c r="O38" s="366">
        <v>284.012</v>
      </c>
      <c r="P38" s="366">
        <v>0</v>
      </c>
      <c r="Q38" s="366">
        <v>0</v>
      </c>
      <c r="R38" s="366">
        <v>0</v>
      </c>
      <c r="S38" s="366">
        <v>210</v>
      </c>
      <c r="T38" s="366">
        <v>0</v>
      </c>
      <c r="U38" s="366">
        <v>0</v>
      </c>
      <c r="V38" s="366">
        <v>0</v>
      </c>
      <c r="W38" s="366">
        <v>577.10235316779972</v>
      </c>
      <c r="X38" s="366">
        <v>0</v>
      </c>
      <c r="Y38" s="366">
        <v>2610.6135229177999</v>
      </c>
      <c r="CA38" s="363"/>
    </row>
    <row r="39" spans="1:79" x14ac:dyDescent="0.2">
      <c r="A39" s="360" t="s">
        <v>688</v>
      </c>
      <c r="B39" s="366">
        <v>0</v>
      </c>
      <c r="C39" s="366">
        <v>0</v>
      </c>
      <c r="D39" s="366">
        <v>55.354999999999997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366">
        <v>0</v>
      </c>
      <c r="K39" s="366">
        <v>0</v>
      </c>
      <c r="L39" s="366">
        <v>0</v>
      </c>
      <c r="M39" s="366">
        <v>0</v>
      </c>
      <c r="N39" s="366">
        <v>0</v>
      </c>
      <c r="O39" s="366">
        <v>0</v>
      </c>
      <c r="P39" s="366">
        <v>0</v>
      </c>
      <c r="Q39" s="366">
        <v>0</v>
      </c>
      <c r="R39" s="366">
        <v>0</v>
      </c>
      <c r="S39" s="366">
        <v>0</v>
      </c>
      <c r="T39" s="366">
        <v>0</v>
      </c>
      <c r="U39" s="366">
        <v>0</v>
      </c>
      <c r="V39" s="366">
        <v>0</v>
      </c>
      <c r="W39" s="366">
        <v>16.683247989999998</v>
      </c>
      <c r="X39" s="366">
        <v>0</v>
      </c>
      <c r="Y39" s="366">
        <v>72.038247990000002</v>
      </c>
      <c r="CA39" s="363"/>
    </row>
    <row r="40" spans="1:79" x14ac:dyDescent="0.2">
      <c r="A40" s="360" t="s">
        <v>689</v>
      </c>
      <c r="B40" s="366">
        <v>0</v>
      </c>
      <c r="C40" s="366">
        <v>816.495</v>
      </c>
      <c r="D40" s="366">
        <v>55.354999999999997</v>
      </c>
      <c r="E40" s="366">
        <v>42.179000000000002</v>
      </c>
      <c r="F40" s="366">
        <v>0</v>
      </c>
      <c r="G40" s="366">
        <v>0</v>
      </c>
      <c r="H40" s="366">
        <v>0</v>
      </c>
      <c r="I40" s="366">
        <v>0</v>
      </c>
      <c r="J40" s="366">
        <v>0</v>
      </c>
      <c r="K40" s="366">
        <v>365.1173</v>
      </c>
      <c r="L40" s="366">
        <v>339.58661000000001</v>
      </c>
      <c r="M40" s="366">
        <v>221.00812999999999</v>
      </c>
      <c r="N40" s="366">
        <v>834.89059999999995</v>
      </c>
      <c r="O40" s="366">
        <v>710.03</v>
      </c>
      <c r="P40" s="366">
        <v>0</v>
      </c>
      <c r="Q40" s="366">
        <v>0</v>
      </c>
      <c r="R40" s="366">
        <v>0</v>
      </c>
      <c r="S40" s="366">
        <v>212</v>
      </c>
      <c r="T40" s="366">
        <v>213.357</v>
      </c>
      <c r="U40" s="366">
        <v>0</v>
      </c>
      <c r="V40" s="366">
        <v>0</v>
      </c>
      <c r="W40" s="366">
        <v>1391.5667199999998</v>
      </c>
      <c r="X40" s="366">
        <v>0</v>
      </c>
      <c r="Y40" s="366">
        <v>5201.5853599999991</v>
      </c>
      <c r="CA40" s="363"/>
    </row>
    <row r="41" spans="1:79" x14ac:dyDescent="0.2">
      <c r="A41" s="1401" t="s">
        <v>888</v>
      </c>
      <c r="B41" s="1406"/>
      <c r="C41" s="1406"/>
      <c r="D41" s="1406"/>
      <c r="E41" s="1406"/>
      <c r="F41" s="1406"/>
      <c r="G41" s="1406"/>
      <c r="H41" s="1406"/>
      <c r="I41" s="1406"/>
      <c r="J41" s="1406"/>
      <c r="K41" s="1406"/>
      <c r="L41" s="1406"/>
      <c r="M41" s="1406"/>
      <c r="N41" s="1406"/>
      <c r="O41" s="1406"/>
      <c r="P41" s="1406"/>
      <c r="Q41" s="1406"/>
      <c r="R41" s="1406"/>
      <c r="S41" s="1406"/>
      <c r="T41" s="1406"/>
      <c r="U41" s="1406"/>
      <c r="V41" s="1406"/>
      <c r="W41" s="1406"/>
      <c r="X41" s="1406"/>
      <c r="Y41" s="1406"/>
    </row>
    <row r="42" spans="1:79" x14ac:dyDescent="0.2">
      <c r="A42" s="360" t="s">
        <v>690</v>
      </c>
      <c r="B42" s="366">
        <v>0</v>
      </c>
      <c r="C42" s="366">
        <v>0</v>
      </c>
      <c r="D42" s="366">
        <v>10</v>
      </c>
      <c r="E42" s="366">
        <v>5294</v>
      </c>
      <c r="F42" s="366">
        <v>0</v>
      </c>
      <c r="G42" s="366">
        <v>327</v>
      </c>
      <c r="H42" s="366">
        <v>0</v>
      </c>
      <c r="I42" s="366">
        <v>0</v>
      </c>
      <c r="J42" s="366">
        <v>0</v>
      </c>
      <c r="K42" s="366">
        <v>0</v>
      </c>
      <c r="L42" s="366">
        <v>137</v>
      </c>
      <c r="M42" s="366">
        <v>1187</v>
      </c>
      <c r="N42" s="366">
        <v>186</v>
      </c>
      <c r="O42" s="366">
        <v>16</v>
      </c>
      <c r="P42" s="366">
        <v>79</v>
      </c>
      <c r="Q42" s="366">
        <v>0</v>
      </c>
      <c r="R42" s="366">
        <v>765</v>
      </c>
      <c r="S42" s="366">
        <v>0</v>
      </c>
      <c r="T42" s="366">
        <v>0</v>
      </c>
      <c r="U42" s="366">
        <v>0</v>
      </c>
      <c r="V42" s="366">
        <v>48</v>
      </c>
      <c r="W42" s="366">
        <v>693</v>
      </c>
      <c r="X42" s="366">
        <v>0</v>
      </c>
      <c r="Y42" s="366">
        <v>8742</v>
      </c>
      <c r="CA42" s="363"/>
    </row>
    <row r="43" spans="1:79" x14ac:dyDescent="0.2">
      <c r="A43" s="900" t="s">
        <v>710</v>
      </c>
      <c r="B43" s="366">
        <v>0</v>
      </c>
      <c r="C43" s="366">
        <v>0</v>
      </c>
      <c r="D43" s="366">
        <v>34.662440000000004</v>
      </c>
      <c r="E43" s="366">
        <v>10306.43172</v>
      </c>
      <c r="F43" s="366">
        <v>0</v>
      </c>
      <c r="G43" s="366">
        <v>1047.7782200000004</v>
      </c>
      <c r="H43" s="366">
        <v>0</v>
      </c>
      <c r="I43" s="366">
        <v>0</v>
      </c>
      <c r="J43" s="366">
        <v>0</v>
      </c>
      <c r="K43" s="366">
        <v>0</v>
      </c>
      <c r="L43" s="366">
        <v>642.90557999999999</v>
      </c>
      <c r="M43" s="366">
        <v>1206.1882800000003</v>
      </c>
      <c r="N43" s="366">
        <v>94.587969999999999</v>
      </c>
      <c r="O43" s="366">
        <v>18.488219999999998</v>
      </c>
      <c r="P43" s="366">
        <v>191.48126999999997</v>
      </c>
      <c r="Q43" s="366">
        <v>0</v>
      </c>
      <c r="R43" s="366">
        <v>2550.6660000000002</v>
      </c>
      <c r="S43" s="366">
        <v>13944.222760000001</v>
      </c>
      <c r="T43" s="366">
        <v>0</v>
      </c>
      <c r="U43" s="366">
        <v>0</v>
      </c>
      <c r="V43" s="366">
        <v>57.5</v>
      </c>
      <c r="W43" s="366">
        <v>1810.2933699999992</v>
      </c>
      <c r="X43" s="366">
        <v>0</v>
      </c>
      <c r="Y43" s="366">
        <v>31905.205830000003</v>
      </c>
      <c r="CA43" s="363"/>
    </row>
    <row r="44" spans="1:79" x14ac:dyDescent="0.2">
      <c r="A44" s="360" t="s">
        <v>687</v>
      </c>
      <c r="B44" s="366">
        <v>0</v>
      </c>
      <c r="C44" s="366">
        <v>0</v>
      </c>
      <c r="D44" s="366">
        <v>17.331220000000002</v>
      </c>
      <c r="E44" s="366">
        <v>0</v>
      </c>
      <c r="F44" s="366">
        <v>0</v>
      </c>
      <c r="G44" s="366">
        <v>487.70011999999997</v>
      </c>
      <c r="H44" s="366">
        <v>0</v>
      </c>
      <c r="I44" s="366">
        <v>0</v>
      </c>
      <c r="J44" s="366">
        <v>0</v>
      </c>
      <c r="K44" s="366">
        <v>0</v>
      </c>
      <c r="L44" s="366">
        <v>150.76057925000003</v>
      </c>
      <c r="M44" s="366">
        <v>986.33829000000003</v>
      </c>
      <c r="N44" s="366">
        <v>94.589970000000008</v>
      </c>
      <c r="O44" s="366">
        <v>16.639398</v>
      </c>
      <c r="P44" s="366">
        <v>189.56642000000008</v>
      </c>
      <c r="Q44" s="366">
        <v>0</v>
      </c>
      <c r="R44" s="366">
        <v>1186.8431699999999</v>
      </c>
      <c r="S44" s="366">
        <v>13944.222760000001</v>
      </c>
      <c r="T44" s="366">
        <v>0</v>
      </c>
      <c r="U44" s="366">
        <v>0</v>
      </c>
      <c r="V44" s="366">
        <v>0</v>
      </c>
      <c r="W44" s="366">
        <v>1792.1904362999996</v>
      </c>
      <c r="X44" s="366">
        <v>0</v>
      </c>
      <c r="Y44" s="366">
        <v>18866.18236355</v>
      </c>
      <c r="CA44" s="363"/>
    </row>
    <row r="45" spans="1:79" x14ac:dyDescent="0.2">
      <c r="A45" s="360" t="s">
        <v>688</v>
      </c>
      <c r="B45" s="366">
        <v>0</v>
      </c>
      <c r="C45" s="366">
        <v>0</v>
      </c>
      <c r="D45" s="366">
        <v>0</v>
      </c>
      <c r="E45" s="366">
        <v>0</v>
      </c>
      <c r="F45" s="366">
        <v>0</v>
      </c>
      <c r="G45" s="366">
        <v>0</v>
      </c>
      <c r="H45" s="366">
        <v>0</v>
      </c>
      <c r="I45" s="366">
        <v>0</v>
      </c>
      <c r="J45" s="366">
        <v>0</v>
      </c>
      <c r="K45" s="366">
        <v>0</v>
      </c>
      <c r="L45" s="366">
        <v>0</v>
      </c>
      <c r="M45" s="366">
        <v>0</v>
      </c>
      <c r="N45" s="366">
        <v>0</v>
      </c>
      <c r="O45" s="366">
        <v>0</v>
      </c>
      <c r="P45" s="366">
        <v>0</v>
      </c>
      <c r="Q45" s="366">
        <v>0</v>
      </c>
      <c r="R45" s="366">
        <v>0</v>
      </c>
      <c r="S45" s="366">
        <v>0</v>
      </c>
      <c r="T45" s="366">
        <v>0</v>
      </c>
      <c r="U45" s="366">
        <v>0</v>
      </c>
      <c r="V45" s="366">
        <v>0</v>
      </c>
      <c r="W45" s="366">
        <v>0</v>
      </c>
      <c r="X45" s="366">
        <v>0</v>
      </c>
      <c r="Y45" s="366">
        <v>0</v>
      </c>
      <c r="CA45" s="363"/>
    </row>
    <row r="46" spans="1:79" x14ac:dyDescent="0.2">
      <c r="A46" s="360" t="s">
        <v>689</v>
      </c>
      <c r="B46" s="366">
        <v>0</v>
      </c>
      <c r="C46" s="366">
        <v>0</v>
      </c>
      <c r="D46" s="366">
        <v>34.662440000000004</v>
      </c>
      <c r="E46" s="366">
        <v>10306.43172</v>
      </c>
      <c r="F46" s="366">
        <v>0</v>
      </c>
      <c r="G46" s="366">
        <v>1047.7782200000004</v>
      </c>
      <c r="H46" s="366">
        <v>0</v>
      </c>
      <c r="I46" s="366">
        <v>0</v>
      </c>
      <c r="J46" s="366">
        <v>0</v>
      </c>
      <c r="K46" s="366">
        <v>0</v>
      </c>
      <c r="L46" s="366">
        <v>642.90557999999999</v>
      </c>
      <c r="M46" s="366">
        <v>1206.1882800000003</v>
      </c>
      <c r="N46" s="366">
        <v>94.587969999999999</v>
      </c>
      <c r="O46" s="366">
        <v>18.488219999999998</v>
      </c>
      <c r="P46" s="366">
        <v>191.48126999999997</v>
      </c>
      <c r="Q46" s="366">
        <v>0</v>
      </c>
      <c r="R46" s="366">
        <v>2550.6660000000002</v>
      </c>
      <c r="S46" s="366">
        <v>13944.222760000001</v>
      </c>
      <c r="T46" s="366">
        <v>0</v>
      </c>
      <c r="U46" s="366">
        <v>0</v>
      </c>
      <c r="V46" s="366">
        <v>57.5</v>
      </c>
      <c r="W46" s="366">
        <v>1810.2933699999992</v>
      </c>
      <c r="X46" s="366">
        <v>0</v>
      </c>
      <c r="Y46" s="366">
        <v>31905.205830000003</v>
      </c>
      <c r="CA46" s="363"/>
    </row>
    <row r="47" spans="1:79" x14ac:dyDescent="0.2">
      <c r="A47" s="1401" t="s">
        <v>889</v>
      </c>
      <c r="B47" s="1406"/>
      <c r="C47" s="1406"/>
      <c r="D47" s="1406"/>
      <c r="E47" s="1406"/>
      <c r="F47" s="1406"/>
      <c r="G47" s="1406"/>
      <c r="H47" s="1406"/>
      <c r="I47" s="1406"/>
      <c r="J47" s="1406"/>
      <c r="K47" s="1406"/>
      <c r="L47" s="1406"/>
      <c r="M47" s="1406"/>
      <c r="N47" s="1406"/>
      <c r="O47" s="1406"/>
      <c r="P47" s="1406"/>
      <c r="Q47" s="1406"/>
      <c r="R47" s="1406"/>
      <c r="S47" s="1406"/>
      <c r="T47" s="1406"/>
      <c r="U47" s="1406"/>
      <c r="V47" s="1406"/>
      <c r="W47" s="1406"/>
      <c r="X47" s="1406"/>
      <c r="Y47" s="1406"/>
    </row>
    <row r="48" spans="1:79" x14ac:dyDescent="0.2">
      <c r="A48" s="360" t="s">
        <v>690</v>
      </c>
      <c r="B48" s="366">
        <v>0</v>
      </c>
      <c r="C48" s="366">
        <v>0</v>
      </c>
      <c r="D48" s="366">
        <v>1</v>
      </c>
      <c r="E48" s="366">
        <v>9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1</v>
      </c>
      <c r="M48" s="366">
        <v>0</v>
      </c>
      <c r="N48" s="366">
        <v>0</v>
      </c>
      <c r="O48" s="366">
        <v>0</v>
      </c>
      <c r="P48" s="366">
        <v>0</v>
      </c>
      <c r="Q48" s="366">
        <v>0</v>
      </c>
      <c r="R48" s="366">
        <v>0</v>
      </c>
      <c r="S48" s="366">
        <v>0</v>
      </c>
      <c r="T48" s="366">
        <v>0</v>
      </c>
      <c r="U48" s="366">
        <v>0</v>
      </c>
      <c r="V48" s="366">
        <v>0</v>
      </c>
      <c r="W48" s="366">
        <v>0</v>
      </c>
      <c r="X48" s="366">
        <v>0</v>
      </c>
      <c r="Y48" s="366">
        <v>11</v>
      </c>
      <c r="CA48" s="363"/>
    </row>
    <row r="49" spans="1:79" x14ac:dyDescent="0.2">
      <c r="A49" s="900" t="s">
        <v>710</v>
      </c>
      <c r="B49" s="366">
        <v>0</v>
      </c>
      <c r="C49" s="366">
        <v>0</v>
      </c>
      <c r="D49" s="366">
        <v>0.25</v>
      </c>
      <c r="E49" s="366">
        <v>12.30448</v>
      </c>
      <c r="F49" s="366">
        <v>0</v>
      </c>
      <c r="G49" s="366">
        <v>0</v>
      </c>
      <c r="H49" s="366">
        <v>0</v>
      </c>
      <c r="I49" s="366">
        <v>0</v>
      </c>
      <c r="J49" s="366">
        <v>0</v>
      </c>
      <c r="K49" s="366">
        <v>0</v>
      </c>
      <c r="L49" s="366">
        <v>0.8</v>
      </c>
      <c r="M49" s="366">
        <v>0</v>
      </c>
      <c r="N49" s="366">
        <v>0</v>
      </c>
      <c r="O49" s="366">
        <v>0</v>
      </c>
      <c r="P49" s="366">
        <v>0</v>
      </c>
      <c r="Q49" s="366">
        <v>0</v>
      </c>
      <c r="R49" s="366">
        <v>0</v>
      </c>
      <c r="S49" s="366">
        <v>0</v>
      </c>
      <c r="T49" s="366">
        <v>0</v>
      </c>
      <c r="U49" s="366">
        <v>0</v>
      </c>
      <c r="V49" s="366">
        <v>0</v>
      </c>
      <c r="W49" s="366">
        <v>0</v>
      </c>
      <c r="X49" s="366">
        <v>0</v>
      </c>
      <c r="Y49" s="366">
        <v>13.354480000000001</v>
      </c>
      <c r="CA49" s="363"/>
    </row>
    <row r="50" spans="1:79" x14ac:dyDescent="0.2">
      <c r="A50" s="360" t="s">
        <v>687</v>
      </c>
      <c r="B50" s="366">
        <v>0</v>
      </c>
      <c r="C50" s="366">
        <v>0</v>
      </c>
      <c r="D50" s="366">
        <v>0.125</v>
      </c>
      <c r="E50" s="366">
        <v>44.8746439999993</v>
      </c>
      <c r="F50" s="366">
        <v>0</v>
      </c>
      <c r="G50" s="366">
        <v>0</v>
      </c>
      <c r="H50" s="366">
        <v>0</v>
      </c>
      <c r="I50" s="366">
        <v>0</v>
      </c>
      <c r="J50" s="366">
        <v>0</v>
      </c>
      <c r="K50" s="366">
        <v>0</v>
      </c>
      <c r="L50" s="366">
        <v>0</v>
      </c>
      <c r="M50" s="366">
        <v>0</v>
      </c>
      <c r="N50" s="366">
        <v>0</v>
      </c>
      <c r="O50" s="366">
        <v>0</v>
      </c>
      <c r="P50" s="366">
        <v>0</v>
      </c>
      <c r="Q50" s="366">
        <v>0</v>
      </c>
      <c r="R50" s="366">
        <v>0</v>
      </c>
      <c r="S50" s="366">
        <v>0</v>
      </c>
      <c r="T50" s="366">
        <v>0</v>
      </c>
      <c r="U50" s="366">
        <v>0</v>
      </c>
      <c r="V50" s="366">
        <v>0</v>
      </c>
      <c r="W50" s="366">
        <v>0</v>
      </c>
      <c r="X50" s="366">
        <v>0</v>
      </c>
      <c r="Y50" s="366">
        <v>44.9996439999993</v>
      </c>
      <c r="CA50" s="363"/>
    </row>
    <row r="51" spans="1:79" x14ac:dyDescent="0.2">
      <c r="A51" s="360" t="s">
        <v>688</v>
      </c>
      <c r="B51" s="366">
        <v>0</v>
      </c>
      <c r="C51" s="366">
        <v>0</v>
      </c>
      <c r="D51" s="366">
        <v>0</v>
      </c>
      <c r="E51" s="366">
        <v>0</v>
      </c>
      <c r="F51" s="366">
        <v>0</v>
      </c>
      <c r="G51" s="366">
        <v>0</v>
      </c>
      <c r="H51" s="366">
        <v>0</v>
      </c>
      <c r="I51" s="366">
        <v>0</v>
      </c>
      <c r="J51" s="366">
        <v>0</v>
      </c>
      <c r="K51" s="366">
        <v>0</v>
      </c>
      <c r="L51" s="366">
        <v>0</v>
      </c>
      <c r="M51" s="366">
        <v>0</v>
      </c>
      <c r="N51" s="366">
        <v>0</v>
      </c>
      <c r="O51" s="366">
        <v>0</v>
      </c>
      <c r="P51" s="366">
        <v>0</v>
      </c>
      <c r="Q51" s="366">
        <v>0</v>
      </c>
      <c r="R51" s="366">
        <v>0</v>
      </c>
      <c r="S51" s="366">
        <v>0</v>
      </c>
      <c r="T51" s="366">
        <v>0</v>
      </c>
      <c r="U51" s="366">
        <v>0</v>
      </c>
      <c r="V51" s="366">
        <v>0</v>
      </c>
      <c r="W51" s="366">
        <v>0</v>
      </c>
      <c r="X51" s="366">
        <v>0</v>
      </c>
      <c r="Y51" s="366">
        <v>0</v>
      </c>
      <c r="CA51" s="363"/>
    </row>
    <row r="52" spans="1:79" x14ac:dyDescent="0.2">
      <c r="A52" s="360" t="s">
        <v>689</v>
      </c>
      <c r="B52" s="366">
        <v>0</v>
      </c>
      <c r="C52" s="366">
        <v>0</v>
      </c>
      <c r="D52" s="366">
        <v>0.25</v>
      </c>
      <c r="E52" s="366">
        <v>12.30448</v>
      </c>
      <c r="F52" s="366">
        <v>0</v>
      </c>
      <c r="G52" s="366">
        <v>0</v>
      </c>
      <c r="H52" s="366">
        <v>0</v>
      </c>
      <c r="I52" s="366">
        <v>0</v>
      </c>
      <c r="J52" s="366">
        <v>0</v>
      </c>
      <c r="K52" s="366">
        <v>0</v>
      </c>
      <c r="L52" s="366">
        <v>0.8</v>
      </c>
      <c r="M52" s="366">
        <v>0</v>
      </c>
      <c r="N52" s="366">
        <v>0</v>
      </c>
      <c r="O52" s="366">
        <v>0</v>
      </c>
      <c r="P52" s="366">
        <v>0</v>
      </c>
      <c r="Q52" s="366">
        <v>0</v>
      </c>
      <c r="R52" s="366">
        <v>0</v>
      </c>
      <c r="S52" s="366">
        <v>0</v>
      </c>
      <c r="T52" s="366">
        <v>0</v>
      </c>
      <c r="U52" s="366">
        <v>0</v>
      </c>
      <c r="V52" s="366">
        <v>0</v>
      </c>
      <c r="W52" s="366">
        <v>0</v>
      </c>
      <c r="X52" s="366">
        <v>0</v>
      </c>
      <c r="Y52" s="366">
        <v>13.354480000000001</v>
      </c>
      <c r="CA52" s="363"/>
    </row>
    <row r="53" spans="1:79" x14ac:dyDescent="0.2">
      <c r="A53" s="1401" t="s">
        <v>890</v>
      </c>
      <c r="B53" s="1406"/>
      <c r="C53" s="1406"/>
      <c r="D53" s="1406"/>
      <c r="E53" s="1406"/>
      <c r="F53" s="1406"/>
      <c r="G53" s="1406"/>
      <c r="H53" s="1406"/>
      <c r="I53" s="1406"/>
      <c r="J53" s="1406"/>
      <c r="K53" s="1406"/>
      <c r="L53" s="1406"/>
      <c r="M53" s="1406"/>
      <c r="N53" s="1406"/>
      <c r="O53" s="1406"/>
      <c r="P53" s="1406"/>
      <c r="Q53" s="1406"/>
      <c r="R53" s="1406"/>
      <c r="S53" s="1406"/>
      <c r="T53" s="1406"/>
      <c r="U53" s="1406"/>
      <c r="V53" s="1406"/>
      <c r="W53" s="1406"/>
      <c r="X53" s="1406"/>
      <c r="Y53" s="1406"/>
    </row>
    <row r="54" spans="1:79" x14ac:dyDescent="0.2">
      <c r="A54" s="360" t="s">
        <v>690</v>
      </c>
      <c r="B54" s="366">
        <v>0</v>
      </c>
      <c r="C54" s="366">
        <v>0</v>
      </c>
      <c r="D54" s="366">
        <v>0</v>
      </c>
      <c r="E54" s="366">
        <v>4</v>
      </c>
      <c r="F54" s="366">
        <v>0</v>
      </c>
      <c r="G54" s="366">
        <v>0</v>
      </c>
      <c r="H54" s="366">
        <v>0</v>
      </c>
      <c r="I54" s="366">
        <v>0</v>
      </c>
      <c r="J54" s="366">
        <v>0</v>
      </c>
      <c r="K54" s="366">
        <v>0</v>
      </c>
      <c r="L54" s="366">
        <v>0</v>
      </c>
      <c r="M54" s="366">
        <v>0</v>
      </c>
      <c r="N54" s="366">
        <v>0</v>
      </c>
      <c r="O54" s="366">
        <v>0</v>
      </c>
      <c r="P54" s="366">
        <v>0</v>
      </c>
      <c r="Q54" s="366">
        <v>0</v>
      </c>
      <c r="R54" s="366">
        <v>0</v>
      </c>
      <c r="S54" s="366">
        <v>1</v>
      </c>
      <c r="T54" s="366">
        <v>0</v>
      </c>
      <c r="U54" s="366">
        <v>0</v>
      </c>
      <c r="V54" s="366">
        <v>0</v>
      </c>
      <c r="W54" s="366">
        <v>0</v>
      </c>
      <c r="X54" s="366">
        <v>0</v>
      </c>
      <c r="Y54" s="366">
        <v>5</v>
      </c>
      <c r="CA54" s="363"/>
    </row>
    <row r="55" spans="1:79" x14ac:dyDescent="0.2">
      <c r="A55" s="900" t="s">
        <v>710</v>
      </c>
      <c r="B55" s="366">
        <v>0</v>
      </c>
      <c r="C55" s="366">
        <v>0</v>
      </c>
      <c r="D55" s="366">
        <v>0</v>
      </c>
      <c r="E55" s="366">
        <v>0.86515999999999993</v>
      </c>
      <c r="F55" s="366">
        <v>0</v>
      </c>
      <c r="G55" s="366">
        <v>0</v>
      </c>
      <c r="H55" s="366">
        <v>0</v>
      </c>
      <c r="I55" s="366">
        <v>0</v>
      </c>
      <c r="J55" s="366">
        <v>0</v>
      </c>
      <c r="K55" s="366">
        <v>0</v>
      </c>
      <c r="L55" s="366">
        <v>0</v>
      </c>
      <c r="M55" s="366">
        <v>0</v>
      </c>
      <c r="N55" s="366">
        <v>0</v>
      </c>
      <c r="O55" s="366">
        <v>0</v>
      </c>
      <c r="P55" s="366">
        <v>0</v>
      </c>
      <c r="Q55" s="366">
        <v>0</v>
      </c>
      <c r="R55" s="366">
        <v>0</v>
      </c>
      <c r="S55" s="366">
        <v>2.8953000000000002</v>
      </c>
      <c r="T55" s="366">
        <v>0</v>
      </c>
      <c r="U55" s="366">
        <v>0</v>
      </c>
      <c r="V55" s="366">
        <v>0</v>
      </c>
      <c r="W55" s="366">
        <v>0</v>
      </c>
      <c r="X55" s="366">
        <v>0</v>
      </c>
      <c r="Y55" s="366">
        <v>3.7604600000000001</v>
      </c>
      <c r="CA55" s="363"/>
    </row>
    <row r="56" spans="1:79" x14ac:dyDescent="0.2">
      <c r="A56" s="360" t="s">
        <v>687</v>
      </c>
      <c r="B56" s="366">
        <v>0</v>
      </c>
      <c r="C56" s="366">
        <v>0</v>
      </c>
      <c r="D56" s="366">
        <v>0</v>
      </c>
      <c r="E56" s="366">
        <v>0</v>
      </c>
      <c r="F56" s="366">
        <v>0</v>
      </c>
      <c r="G56" s="366">
        <v>0</v>
      </c>
      <c r="H56" s="366">
        <v>0</v>
      </c>
      <c r="I56" s="366">
        <v>0</v>
      </c>
      <c r="J56" s="366">
        <v>0</v>
      </c>
      <c r="K56" s="366">
        <v>0</v>
      </c>
      <c r="L56" s="366">
        <v>0</v>
      </c>
      <c r="M56" s="366">
        <v>0</v>
      </c>
      <c r="N56" s="366">
        <v>0</v>
      </c>
      <c r="O56" s="366">
        <v>0</v>
      </c>
      <c r="P56" s="366">
        <v>0</v>
      </c>
      <c r="Q56" s="366">
        <v>0</v>
      </c>
      <c r="R56" s="366">
        <v>0</v>
      </c>
      <c r="S56" s="366">
        <v>0</v>
      </c>
      <c r="T56" s="366">
        <v>0</v>
      </c>
      <c r="U56" s="366">
        <v>0</v>
      </c>
      <c r="V56" s="366">
        <v>0</v>
      </c>
      <c r="W56" s="366">
        <v>0</v>
      </c>
      <c r="X56" s="366">
        <v>0</v>
      </c>
      <c r="Y56" s="366">
        <v>0</v>
      </c>
      <c r="CA56" s="363"/>
    </row>
    <row r="57" spans="1:79" x14ac:dyDescent="0.2">
      <c r="A57" s="360" t="s">
        <v>688</v>
      </c>
      <c r="B57" s="366">
        <v>0</v>
      </c>
      <c r="C57" s="366">
        <v>0</v>
      </c>
      <c r="D57" s="366">
        <v>0</v>
      </c>
      <c r="E57" s="366">
        <v>0</v>
      </c>
      <c r="F57" s="366">
        <v>0</v>
      </c>
      <c r="G57" s="366">
        <v>0</v>
      </c>
      <c r="H57" s="366">
        <v>0</v>
      </c>
      <c r="I57" s="366">
        <v>0</v>
      </c>
      <c r="J57" s="366">
        <v>0</v>
      </c>
      <c r="K57" s="366">
        <v>0</v>
      </c>
      <c r="L57" s="366">
        <v>0</v>
      </c>
      <c r="M57" s="366">
        <v>0</v>
      </c>
      <c r="N57" s="366">
        <v>0</v>
      </c>
      <c r="O57" s="366">
        <v>0</v>
      </c>
      <c r="P57" s="366">
        <v>0</v>
      </c>
      <c r="Q57" s="366">
        <v>0</v>
      </c>
      <c r="R57" s="366">
        <v>0</v>
      </c>
      <c r="S57" s="366">
        <v>0</v>
      </c>
      <c r="T57" s="366">
        <v>0</v>
      </c>
      <c r="U57" s="366">
        <v>0</v>
      </c>
      <c r="V57" s="366">
        <v>0</v>
      </c>
      <c r="W57" s="366">
        <v>0</v>
      </c>
      <c r="X57" s="366">
        <v>0</v>
      </c>
      <c r="Y57" s="366">
        <v>0</v>
      </c>
      <c r="CA57" s="363"/>
    </row>
    <row r="58" spans="1:79" x14ac:dyDescent="0.2">
      <c r="A58" s="360" t="s">
        <v>689</v>
      </c>
      <c r="B58" s="366">
        <v>0</v>
      </c>
      <c r="C58" s="366">
        <v>0</v>
      </c>
      <c r="D58" s="366">
        <v>0</v>
      </c>
      <c r="E58" s="366">
        <v>0.86515999999999993</v>
      </c>
      <c r="F58" s="366">
        <v>0</v>
      </c>
      <c r="G58" s="366">
        <v>0</v>
      </c>
      <c r="H58" s="366">
        <v>0</v>
      </c>
      <c r="I58" s="366">
        <v>0</v>
      </c>
      <c r="J58" s="366">
        <v>0</v>
      </c>
      <c r="K58" s="366">
        <v>0</v>
      </c>
      <c r="L58" s="366">
        <v>0</v>
      </c>
      <c r="M58" s="366">
        <v>0</v>
      </c>
      <c r="N58" s="366">
        <v>0</v>
      </c>
      <c r="O58" s="366">
        <v>0</v>
      </c>
      <c r="P58" s="366">
        <v>0</v>
      </c>
      <c r="Q58" s="366">
        <v>0</v>
      </c>
      <c r="R58" s="366">
        <v>0</v>
      </c>
      <c r="S58" s="366">
        <v>2.8953000000000002</v>
      </c>
      <c r="T58" s="366">
        <v>0</v>
      </c>
      <c r="U58" s="366">
        <v>0</v>
      </c>
      <c r="V58" s="366">
        <v>0</v>
      </c>
      <c r="W58" s="366">
        <v>0</v>
      </c>
      <c r="X58" s="366">
        <v>0</v>
      </c>
      <c r="Y58" s="366">
        <v>3.7604600000000001</v>
      </c>
      <c r="CA58" s="363"/>
    </row>
    <row r="59" spans="1:79" x14ac:dyDescent="0.2">
      <c r="A59" s="1401" t="s">
        <v>891</v>
      </c>
      <c r="B59" s="1406"/>
      <c r="C59" s="1406"/>
      <c r="D59" s="1406"/>
      <c r="E59" s="1406"/>
      <c r="F59" s="1406"/>
      <c r="G59" s="1406"/>
      <c r="H59" s="1406"/>
      <c r="I59" s="1406"/>
      <c r="J59" s="1406"/>
      <c r="K59" s="1406"/>
      <c r="L59" s="1406"/>
      <c r="M59" s="1406"/>
      <c r="N59" s="1406"/>
      <c r="O59" s="1406"/>
      <c r="P59" s="1406"/>
      <c r="Q59" s="1406"/>
      <c r="R59" s="1406"/>
      <c r="S59" s="1406"/>
      <c r="T59" s="1406"/>
      <c r="U59" s="1406"/>
      <c r="V59" s="1406"/>
      <c r="W59" s="1406"/>
      <c r="X59" s="1406"/>
      <c r="Y59" s="1406"/>
    </row>
    <row r="60" spans="1:79" x14ac:dyDescent="0.2">
      <c r="A60" s="360" t="s">
        <v>690</v>
      </c>
      <c r="B60" s="366">
        <v>0</v>
      </c>
      <c r="C60" s="366">
        <v>13</v>
      </c>
      <c r="D60" s="366">
        <v>0</v>
      </c>
      <c r="E60" s="366">
        <v>0</v>
      </c>
      <c r="F60" s="366">
        <v>0</v>
      </c>
      <c r="G60" s="366">
        <v>0</v>
      </c>
      <c r="H60" s="366">
        <v>0</v>
      </c>
      <c r="I60" s="366">
        <v>0</v>
      </c>
      <c r="J60" s="366">
        <v>1</v>
      </c>
      <c r="K60" s="366">
        <v>0</v>
      </c>
      <c r="L60" s="366">
        <v>0</v>
      </c>
      <c r="M60" s="366">
        <v>0</v>
      </c>
      <c r="N60" s="366">
        <v>4</v>
      </c>
      <c r="O60" s="366">
        <v>0</v>
      </c>
      <c r="P60" s="366">
        <v>0</v>
      </c>
      <c r="Q60" s="366">
        <v>1</v>
      </c>
      <c r="R60" s="366">
        <v>1</v>
      </c>
      <c r="S60" s="366">
        <v>19</v>
      </c>
      <c r="T60" s="366">
        <v>0</v>
      </c>
      <c r="U60" s="366">
        <v>0</v>
      </c>
      <c r="V60" s="366">
        <v>0</v>
      </c>
      <c r="W60" s="366">
        <v>0</v>
      </c>
      <c r="X60" s="366">
        <v>0</v>
      </c>
      <c r="Y60" s="366">
        <v>39</v>
      </c>
      <c r="CA60" s="363"/>
    </row>
    <row r="61" spans="1:79" x14ac:dyDescent="0.2">
      <c r="A61" s="900" t="s">
        <v>710</v>
      </c>
      <c r="B61" s="366">
        <v>0</v>
      </c>
      <c r="C61" s="366">
        <v>9.8160000000000007</v>
      </c>
      <c r="D61" s="366">
        <v>0</v>
      </c>
      <c r="E61" s="366">
        <v>0</v>
      </c>
      <c r="F61" s="366">
        <v>0</v>
      </c>
      <c r="G61" s="366">
        <v>0</v>
      </c>
      <c r="H61" s="366">
        <v>0</v>
      </c>
      <c r="I61" s="366">
        <v>0</v>
      </c>
      <c r="J61" s="366">
        <v>0.23171</v>
      </c>
      <c r="K61" s="366">
        <v>0</v>
      </c>
      <c r="L61" s="366">
        <v>0</v>
      </c>
      <c r="M61" s="366">
        <v>0</v>
      </c>
      <c r="N61" s="366">
        <v>0.44724999999999998</v>
      </c>
      <c r="O61" s="366">
        <v>0</v>
      </c>
      <c r="P61" s="366">
        <v>0</v>
      </c>
      <c r="Q61" s="366">
        <v>1.98994</v>
      </c>
      <c r="R61" s="366">
        <v>0.249</v>
      </c>
      <c r="S61" s="366">
        <v>25.955929999999999</v>
      </c>
      <c r="T61" s="366">
        <v>0</v>
      </c>
      <c r="U61" s="366">
        <v>0</v>
      </c>
      <c r="V61" s="366">
        <v>0</v>
      </c>
      <c r="W61" s="366">
        <v>0</v>
      </c>
      <c r="X61" s="366">
        <v>0</v>
      </c>
      <c r="Y61" s="366">
        <v>38.689830000000001</v>
      </c>
      <c r="CA61" s="363"/>
    </row>
    <row r="62" spans="1:79" x14ac:dyDescent="0.2">
      <c r="A62" s="360" t="s">
        <v>687</v>
      </c>
      <c r="B62" s="366">
        <v>0</v>
      </c>
      <c r="C62" s="366">
        <v>0</v>
      </c>
      <c r="D62" s="366">
        <v>0</v>
      </c>
      <c r="E62" s="366">
        <v>0</v>
      </c>
      <c r="F62" s="366">
        <v>0</v>
      </c>
      <c r="G62" s="366">
        <v>0</v>
      </c>
      <c r="H62" s="366">
        <v>0</v>
      </c>
      <c r="I62" s="366">
        <v>0</v>
      </c>
      <c r="J62" s="366">
        <v>0</v>
      </c>
      <c r="K62" s="366">
        <v>0</v>
      </c>
      <c r="L62" s="366">
        <v>0</v>
      </c>
      <c r="M62" s="366">
        <v>0</v>
      </c>
      <c r="N62" s="366">
        <v>0</v>
      </c>
      <c r="O62" s="366">
        <v>0</v>
      </c>
      <c r="P62" s="366">
        <v>0</v>
      </c>
      <c r="Q62" s="366">
        <v>0</v>
      </c>
      <c r="R62" s="366">
        <v>0</v>
      </c>
      <c r="S62" s="366">
        <v>0</v>
      </c>
      <c r="T62" s="366">
        <v>0</v>
      </c>
      <c r="U62" s="366">
        <v>0</v>
      </c>
      <c r="V62" s="366">
        <v>0</v>
      </c>
      <c r="W62" s="366">
        <v>0</v>
      </c>
      <c r="X62" s="366">
        <v>0</v>
      </c>
      <c r="Y62" s="366">
        <v>0</v>
      </c>
      <c r="CA62" s="363"/>
    </row>
    <row r="63" spans="1:79" x14ac:dyDescent="0.2">
      <c r="A63" s="360" t="s">
        <v>688</v>
      </c>
      <c r="B63" s="366">
        <v>0</v>
      </c>
      <c r="C63" s="366">
        <v>0</v>
      </c>
      <c r="D63" s="366">
        <v>0</v>
      </c>
      <c r="E63" s="366">
        <v>0</v>
      </c>
      <c r="F63" s="366">
        <v>0</v>
      </c>
      <c r="G63" s="366">
        <v>0</v>
      </c>
      <c r="H63" s="366">
        <v>0</v>
      </c>
      <c r="I63" s="366">
        <v>0</v>
      </c>
      <c r="J63" s="366">
        <v>0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  <c r="P63" s="366">
        <v>0</v>
      </c>
      <c r="Q63" s="366">
        <v>0</v>
      </c>
      <c r="R63" s="366">
        <v>0</v>
      </c>
      <c r="S63" s="366">
        <v>0</v>
      </c>
      <c r="T63" s="366">
        <v>0</v>
      </c>
      <c r="U63" s="366">
        <v>0</v>
      </c>
      <c r="V63" s="366">
        <v>0</v>
      </c>
      <c r="W63" s="366">
        <v>0</v>
      </c>
      <c r="X63" s="366">
        <v>0</v>
      </c>
      <c r="Y63" s="366">
        <v>0</v>
      </c>
      <c r="CA63" s="363"/>
    </row>
    <row r="64" spans="1:79" x14ac:dyDescent="0.2">
      <c r="A64" s="360" t="s">
        <v>689</v>
      </c>
      <c r="B64" s="366">
        <v>0</v>
      </c>
      <c r="C64" s="366">
        <v>9.8160000000000007</v>
      </c>
      <c r="D64" s="366">
        <v>0</v>
      </c>
      <c r="E64" s="366">
        <v>0</v>
      </c>
      <c r="F64" s="366">
        <v>0</v>
      </c>
      <c r="G64" s="366">
        <v>0</v>
      </c>
      <c r="H64" s="366">
        <v>0</v>
      </c>
      <c r="I64" s="366">
        <v>0</v>
      </c>
      <c r="J64" s="366">
        <v>0.23171</v>
      </c>
      <c r="K64" s="366">
        <v>0</v>
      </c>
      <c r="L64" s="366">
        <v>0</v>
      </c>
      <c r="M64" s="366">
        <v>0</v>
      </c>
      <c r="N64" s="366">
        <v>0.44724999999999998</v>
      </c>
      <c r="O64" s="366">
        <v>0</v>
      </c>
      <c r="P64" s="366">
        <v>0</v>
      </c>
      <c r="Q64" s="366">
        <v>1.98994</v>
      </c>
      <c r="R64" s="366">
        <v>0.249</v>
      </c>
      <c r="S64" s="366">
        <v>25.955929999999999</v>
      </c>
      <c r="T64" s="366">
        <v>0</v>
      </c>
      <c r="U64" s="366">
        <v>0</v>
      </c>
      <c r="V64" s="366">
        <v>0</v>
      </c>
      <c r="W64" s="366">
        <v>0</v>
      </c>
      <c r="X64" s="366">
        <v>0</v>
      </c>
      <c r="Y64" s="366">
        <v>38.689830000000001</v>
      </c>
      <c r="CA64" s="363"/>
    </row>
    <row r="65" spans="1:79" x14ac:dyDescent="0.2">
      <c r="A65" s="1401" t="s">
        <v>892</v>
      </c>
      <c r="B65" s="1406"/>
      <c r="C65" s="1406"/>
      <c r="D65" s="1406"/>
      <c r="E65" s="1406"/>
      <c r="F65" s="1406"/>
      <c r="G65" s="1406"/>
      <c r="H65" s="1406"/>
      <c r="I65" s="1406"/>
      <c r="J65" s="1406"/>
      <c r="K65" s="1406"/>
      <c r="L65" s="1406"/>
      <c r="M65" s="1406"/>
      <c r="N65" s="1406"/>
      <c r="O65" s="1406"/>
      <c r="P65" s="1406"/>
      <c r="Q65" s="1406"/>
      <c r="R65" s="1406"/>
      <c r="S65" s="1406"/>
      <c r="T65" s="1406"/>
      <c r="U65" s="1406"/>
      <c r="V65" s="1406"/>
      <c r="W65" s="1406"/>
      <c r="X65" s="1406"/>
      <c r="Y65" s="1406"/>
    </row>
    <row r="66" spans="1:79" x14ac:dyDescent="0.2">
      <c r="A66" s="360" t="s">
        <v>690</v>
      </c>
      <c r="B66" s="366">
        <v>136</v>
      </c>
      <c r="C66" s="366">
        <v>212</v>
      </c>
      <c r="D66" s="366">
        <v>1991</v>
      </c>
      <c r="E66" s="366">
        <v>0</v>
      </c>
      <c r="F66" s="366">
        <v>0</v>
      </c>
      <c r="G66" s="366">
        <v>0</v>
      </c>
      <c r="H66" s="366">
        <v>8</v>
      </c>
      <c r="I66" s="366">
        <v>12</v>
      </c>
      <c r="J66" s="366">
        <v>86</v>
      </c>
      <c r="K66" s="366">
        <v>466</v>
      </c>
      <c r="L66" s="366">
        <v>3423</v>
      </c>
      <c r="M66" s="366">
        <v>7306</v>
      </c>
      <c r="N66" s="366">
        <v>1037</v>
      </c>
      <c r="O66" s="366">
        <v>407</v>
      </c>
      <c r="P66" s="366">
        <v>28</v>
      </c>
      <c r="Q66" s="366">
        <v>412</v>
      </c>
      <c r="R66" s="366">
        <v>0</v>
      </c>
      <c r="S66" s="366">
        <v>0</v>
      </c>
      <c r="T66" s="366">
        <v>1782</v>
      </c>
      <c r="U66" s="366">
        <v>0</v>
      </c>
      <c r="V66" s="366">
        <v>2756</v>
      </c>
      <c r="W66" s="366">
        <v>0</v>
      </c>
      <c r="X66" s="366">
        <v>0</v>
      </c>
      <c r="Y66" s="366">
        <v>20062</v>
      </c>
      <c r="CA66" s="363"/>
    </row>
    <row r="67" spans="1:79" x14ac:dyDescent="0.2">
      <c r="A67" s="900" t="s">
        <v>710</v>
      </c>
      <c r="B67" s="366">
        <v>0</v>
      </c>
      <c r="C67" s="366">
        <v>4487.5169699999997</v>
      </c>
      <c r="D67" s="366">
        <v>0</v>
      </c>
      <c r="E67" s="366">
        <v>0</v>
      </c>
      <c r="F67" s="366">
        <v>0</v>
      </c>
      <c r="G67" s="366">
        <v>0</v>
      </c>
      <c r="H67" s="366">
        <v>0</v>
      </c>
      <c r="I67" s="366">
        <v>15.99297</v>
      </c>
      <c r="J67" s="366">
        <v>0</v>
      </c>
      <c r="K67" s="366">
        <v>0</v>
      </c>
      <c r="L67" s="366">
        <v>0</v>
      </c>
      <c r="M67" s="366">
        <v>0</v>
      </c>
      <c r="N67" s="366">
        <v>16430.705872979528</v>
      </c>
      <c r="O67" s="366">
        <v>0</v>
      </c>
      <c r="P67" s="366">
        <v>0</v>
      </c>
      <c r="Q67" s="366">
        <v>0</v>
      </c>
      <c r="R67" s="366">
        <v>0</v>
      </c>
      <c r="S67" s="366">
        <v>0</v>
      </c>
      <c r="T67" s="366">
        <v>0</v>
      </c>
      <c r="U67" s="366">
        <v>0</v>
      </c>
      <c r="V67" s="366">
        <v>0</v>
      </c>
      <c r="W67" s="366">
        <v>0</v>
      </c>
      <c r="X67" s="366">
        <v>0</v>
      </c>
      <c r="Y67" s="366">
        <v>20934.215812979528</v>
      </c>
      <c r="CA67" s="363"/>
    </row>
    <row r="68" spans="1:79" x14ac:dyDescent="0.2">
      <c r="A68" s="360" t="s">
        <v>687</v>
      </c>
      <c r="B68" s="366">
        <v>0</v>
      </c>
      <c r="C68" s="366">
        <v>0</v>
      </c>
      <c r="D68" s="366">
        <v>0</v>
      </c>
      <c r="E68" s="366">
        <v>0</v>
      </c>
      <c r="F68" s="366">
        <v>0</v>
      </c>
      <c r="G68" s="366">
        <v>0</v>
      </c>
      <c r="H68" s="366">
        <v>0</v>
      </c>
      <c r="I68" s="366">
        <v>0</v>
      </c>
      <c r="J68" s="366">
        <v>0</v>
      </c>
      <c r="K68" s="366">
        <v>0</v>
      </c>
      <c r="L68" s="366">
        <v>0</v>
      </c>
      <c r="M68" s="366">
        <v>0</v>
      </c>
      <c r="N68" s="366">
        <v>0</v>
      </c>
      <c r="O68" s="366">
        <v>0</v>
      </c>
      <c r="P68" s="366">
        <v>0</v>
      </c>
      <c r="Q68" s="366">
        <v>0</v>
      </c>
      <c r="R68" s="366">
        <v>0</v>
      </c>
      <c r="S68" s="366">
        <v>0</v>
      </c>
      <c r="T68" s="366">
        <v>0</v>
      </c>
      <c r="U68" s="366">
        <v>0</v>
      </c>
      <c r="V68" s="366">
        <v>0</v>
      </c>
      <c r="W68" s="366">
        <v>0</v>
      </c>
      <c r="X68" s="366">
        <v>0</v>
      </c>
      <c r="Y68" s="366">
        <v>0</v>
      </c>
      <c r="CA68" s="363"/>
    </row>
    <row r="69" spans="1:79" x14ac:dyDescent="0.2">
      <c r="A69" s="360" t="s">
        <v>688</v>
      </c>
      <c r="B69" s="366">
        <v>2191.1840500000008</v>
      </c>
      <c r="C69" s="366">
        <v>0</v>
      </c>
      <c r="D69" s="366">
        <v>35790.946509999958</v>
      </c>
      <c r="E69" s="366">
        <v>0</v>
      </c>
      <c r="F69" s="366">
        <v>0</v>
      </c>
      <c r="G69" s="366">
        <v>0</v>
      </c>
      <c r="H69" s="366">
        <v>76.615520000000004</v>
      </c>
      <c r="I69" s="366">
        <v>0</v>
      </c>
      <c r="J69" s="366">
        <v>661.03008999999997</v>
      </c>
      <c r="K69" s="366">
        <v>3008.7709</v>
      </c>
      <c r="L69" s="366">
        <v>45946.720999999998</v>
      </c>
      <c r="M69" s="366">
        <v>147319.91368999993</v>
      </c>
      <c r="N69" s="366">
        <v>0</v>
      </c>
      <c r="O69" s="366">
        <v>2017.2532633510007</v>
      </c>
      <c r="P69" s="366">
        <v>415.33014976299995</v>
      </c>
      <c r="Q69" s="366">
        <v>6499.0967500000052</v>
      </c>
      <c r="R69" s="366">
        <v>0</v>
      </c>
      <c r="S69" s="366">
        <v>0</v>
      </c>
      <c r="T69" s="366">
        <v>11015.42333</v>
      </c>
      <c r="U69" s="366">
        <v>0</v>
      </c>
      <c r="V69" s="366">
        <v>14191.73372</v>
      </c>
      <c r="W69" s="366">
        <v>0</v>
      </c>
      <c r="X69" s="366">
        <v>0</v>
      </c>
      <c r="Y69" s="366">
        <v>269134.01897311391</v>
      </c>
      <c r="CA69" s="363"/>
    </row>
    <row r="70" spans="1:79" x14ac:dyDescent="0.2">
      <c r="A70" s="360" t="s">
        <v>689</v>
      </c>
      <c r="B70" s="366">
        <v>2191.1840500000008</v>
      </c>
      <c r="C70" s="366">
        <v>4487.5169699999997</v>
      </c>
      <c r="D70" s="366">
        <v>35790.946509999958</v>
      </c>
      <c r="E70" s="366">
        <v>0</v>
      </c>
      <c r="F70" s="366">
        <v>0</v>
      </c>
      <c r="G70" s="366">
        <v>0</v>
      </c>
      <c r="H70" s="366">
        <v>76.615520000000004</v>
      </c>
      <c r="I70" s="366">
        <v>15.99297</v>
      </c>
      <c r="J70" s="366">
        <v>661.03008999999997</v>
      </c>
      <c r="K70" s="366">
        <v>3008.7709</v>
      </c>
      <c r="L70" s="366">
        <v>45946.720999999998</v>
      </c>
      <c r="M70" s="366">
        <v>147319.91368999993</v>
      </c>
      <c r="N70" s="366">
        <v>16430.705872979528</v>
      </c>
      <c r="O70" s="366">
        <v>2017.2532633510007</v>
      </c>
      <c r="P70" s="366">
        <v>415.33014976299995</v>
      </c>
      <c r="Q70" s="366">
        <v>6499.0967500000052</v>
      </c>
      <c r="R70" s="366">
        <v>0</v>
      </c>
      <c r="S70" s="366">
        <v>0</v>
      </c>
      <c r="T70" s="366">
        <v>11015.42333</v>
      </c>
      <c r="U70" s="366">
        <v>0</v>
      </c>
      <c r="V70" s="366">
        <v>14191.73372</v>
      </c>
      <c r="W70" s="366">
        <v>0</v>
      </c>
      <c r="X70" s="366">
        <v>0</v>
      </c>
      <c r="Y70" s="366">
        <v>290068.23478609347</v>
      </c>
      <c r="CA70" s="363"/>
    </row>
    <row r="71" spans="1:79" x14ac:dyDescent="0.2">
      <c r="A71" s="1401" t="s">
        <v>893</v>
      </c>
      <c r="B71" s="1406"/>
      <c r="C71" s="1406"/>
      <c r="D71" s="1406"/>
      <c r="E71" s="1406"/>
      <c r="F71" s="1406"/>
      <c r="G71" s="1406"/>
      <c r="H71" s="1406"/>
      <c r="I71" s="1406"/>
      <c r="J71" s="1406"/>
      <c r="K71" s="1406"/>
      <c r="L71" s="1406"/>
      <c r="M71" s="1406"/>
      <c r="N71" s="1406"/>
      <c r="O71" s="1406"/>
      <c r="P71" s="1406"/>
      <c r="Q71" s="1406"/>
      <c r="R71" s="1406"/>
      <c r="S71" s="1406"/>
      <c r="T71" s="1406"/>
      <c r="U71" s="1406"/>
      <c r="V71" s="1406"/>
      <c r="W71" s="1406"/>
      <c r="X71" s="1406"/>
      <c r="Y71" s="1406"/>
    </row>
    <row r="72" spans="1:79" x14ac:dyDescent="0.2">
      <c r="A72" s="360" t="s">
        <v>690</v>
      </c>
      <c r="B72" s="366">
        <v>1</v>
      </c>
      <c r="C72" s="366">
        <v>487</v>
      </c>
      <c r="D72" s="366">
        <v>38</v>
      </c>
      <c r="E72" s="366">
        <v>0</v>
      </c>
      <c r="F72" s="366">
        <v>0</v>
      </c>
      <c r="G72" s="366">
        <v>0</v>
      </c>
      <c r="H72" s="366">
        <v>0</v>
      </c>
      <c r="I72" s="366">
        <v>0</v>
      </c>
      <c r="J72" s="366">
        <v>8</v>
      </c>
      <c r="K72" s="366">
        <v>835</v>
      </c>
      <c r="L72" s="366">
        <v>1317</v>
      </c>
      <c r="M72" s="366">
        <v>141491</v>
      </c>
      <c r="N72" s="366">
        <v>0</v>
      </c>
      <c r="O72" s="366">
        <v>0</v>
      </c>
      <c r="P72" s="366">
        <v>1</v>
      </c>
      <c r="Q72" s="366">
        <v>1</v>
      </c>
      <c r="R72" s="366">
        <v>0</v>
      </c>
      <c r="S72" s="366">
        <v>0</v>
      </c>
      <c r="T72" s="366">
        <v>387</v>
      </c>
      <c r="U72" s="366">
        <v>0</v>
      </c>
      <c r="V72" s="366">
        <v>80</v>
      </c>
      <c r="W72" s="366">
        <v>3155</v>
      </c>
      <c r="X72" s="366">
        <v>0</v>
      </c>
      <c r="Y72" s="366">
        <v>147801</v>
      </c>
      <c r="CA72" s="363"/>
    </row>
    <row r="73" spans="1:79" x14ac:dyDescent="0.2">
      <c r="A73" s="900" t="s">
        <v>710</v>
      </c>
      <c r="B73" s="366">
        <v>0</v>
      </c>
      <c r="C73" s="366">
        <v>445.15896000000004</v>
      </c>
      <c r="D73" s="366">
        <v>0</v>
      </c>
      <c r="E73" s="366">
        <v>0</v>
      </c>
      <c r="F73" s="366">
        <v>0</v>
      </c>
      <c r="G73" s="366">
        <v>0</v>
      </c>
      <c r="H73" s="366">
        <v>0</v>
      </c>
      <c r="I73" s="366">
        <v>0</v>
      </c>
      <c r="J73" s="366">
        <v>0</v>
      </c>
      <c r="K73" s="366">
        <v>0</v>
      </c>
      <c r="L73" s="366">
        <v>4704.8236299999999</v>
      </c>
      <c r="M73" s="366">
        <v>49129.173390000018</v>
      </c>
      <c r="N73" s="366">
        <v>0</v>
      </c>
      <c r="O73" s="366">
        <v>0</v>
      </c>
      <c r="P73" s="366">
        <v>0</v>
      </c>
      <c r="Q73" s="366">
        <v>2.4</v>
      </c>
      <c r="R73" s="366">
        <v>0</v>
      </c>
      <c r="S73" s="366">
        <v>0</v>
      </c>
      <c r="T73" s="366">
        <v>0</v>
      </c>
      <c r="U73" s="366">
        <v>0</v>
      </c>
      <c r="V73" s="366">
        <v>0</v>
      </c>
      <c r="W73" s="366">
        <v>1630.6418300000082</v>
      </c>
      <c r="X73" s="366">
        <v>0</v>
      </c>
      <c r="Y73" s="366">
        <v>55912.197810000027</v>
      </c>
      <c r="CA73" s="363"/>
    </row>
    <row r="74" spans="1:79" x14ac:dyDescent="0.2">
      <c r="A74" s="360" t="s">
        <v>687</v>
      </c>
      <c r="B74" s="366">
        <v>0</v>
      </c>
      <c r="C74" s="366">
        <v>0</v>
      </c>
      <c r="D74" s="366">
        <v>0</v>
      </c>
      <c r="E74" s="366">
        <v>0</v>
      </c>
      <c r="F74" s="366">
        <v>0</v>
      </c>
      <c r="G74" s="366">
        <v>0</v>
      </c>
      <c r="H74" s="366">
        <v>0</v>
      </c>
      <c r="I74" s="366">
        <v>0</v>
      </c>
      <c r="J74" s="366">
        <v>0</v>
      </c>
      <c r="K74" s="366">
        <v>0</v>
      </c>
      <c r="L74" s="366">
        <v>102.73132056453004</v>
      </c>
      <c r="M74" s="366">
        <v>0</v>
      </c>
      <c r="N74" s="366">
        <v>0</v>
      </c>
      <c r="O74" s="366">
        <v>0</v>
      </c>
      <c r="P74" s="366">
        <v>0</v>
      </c>
      <c r="Q74" s="366">
        <v>0</v>
      </c>
      <c r="R74" s="366">
        <v>0</v>
      </c>
      <c r="S74" s="366">
        <v>0</v>
      </c>
      <c r="T74" s="366">
        <v>0</v>
      </c>
      <c r="U74" s="366">
        <v>0</v>
      </c>
      <c r="V74" s="366">
        <v>0</v>
      </c>
      <c r="W74" s="366">
        <v>0</v>
      </c>
      <c r="X74" s="366">
        <v>0</v>
      </c>
      <c r="Y74" s="366">
        <v>102.73132056453004</v>
      </c>
      <c r="CA74" s="363"/>
    </row>
    <row r="75" spans="1:79" x14ac:dyDescent="0.2">
      <c r="A75" s="360" t="s">
        <v>688</v>
      </c>
      <c r="B75" s="366">
        <v>2.3284600000000002</v>
      </c>
      <c r="C75" s="366">
        <v>0</v>
      </c>
      <c r="D75" s="366">
        <v>215.27155131275899</v>
      </c>
      <c r="E75" s="366">
        <v>0</v>
      </c>
      <c r="F75" s="366">
        <v>0</v>
      </c>
      <c r="G75" s="366">
        <v>0</v>
      </c>
      <c r="H75" s="366">
        <v>0</v>
      </c>
      <c r="I75" s="366">
        <v>0</v>
      </c>
      <c r="J75" s="366">
        <v>3.8137999999999996</v>
      </c>
      <c r="K75" s="366">
        <v>72.752153665773932</v>
      </c>
      <c r="L75" s="366">
        <v>0</v>
      </c>
      <c r="M75" s="366">
        <v>0</v>
      </c>
      <c r="N75" s="366">
        <v>0</v>
      </c>
      <c r="O75" s="366">
        <v>0</v>
      </c>
      <c r="P75" s="366">
        <v>3.7831200000000007</v>
      </c>
      <c r="Q75" s="366">
        <v>0</v>
      </c>
      <c r="R75" s="366">
        <v>0</v>
      </c>
      <c r="S75" s="366">
        <v>0</v>
      </c>
      <c r="T75" s="366">
        <v>118.13414999999999</v>
      </c>
      <c r="U75" s="366">
        <v>0</v>
      </c>
      <c r="V75" s="366">
        <v>195.38670999999999</v>
      </c>
      <c r="W75" s="366">
        <v>41.255869999999987</v>
      </c>
      <c r="X75" s="366">
        <v>0</v>
      </c>
      <c r="Y75" s="366">
        <v>652.72581497853275</v>
      </c>
      <c r="CA75" s="363"/>
    </row>
    <row r="76" spans="1:79" x14ac:dyDescent="0.2">
      <c r="A76" s="360" t="s">
        <v>689</v>
      </c>
      <c r="B76" s="366">
        <v>2.3284600000000002</v>
      </c>
      <c r="C76" s="366">
        <v>445.15896000000004</v>
      </c>
      <c r="D76" s="366">
        <v>215.27155131275899</v>
      </c>
      <c r="E76" s="366">
        <v>0</v>
      </c>
      <c r="F76" s="366">
        <v>0</v>
      </c>
      <c r="G76" s="366">
        <v>0</v>
      </c>
      <c r="H76" s="366">
        <v>0</v>
      </c>
      <c r="I76" s="366">
        <v>0</v>
      </c>
      <c r="J76" s="366">
        <v>3.8137999999999996</v>
      </c>
      <c r="K76" s="366">
        <v>72.752153665773932</v>
      </c>
      <c r="L76" s="366">
        <v>4704.8236299999999</v>
      </c>
      <c r="M76" s="366">
        <v>49129.173390000018</v>
      </c>
      <c r="N76" s="366">
        <v>0</v>
      </c>
      <c r="O76" s="366">
        <v>0</v>
      </c>
      <c r="P76" s="366">
        <v>3.7831200000000007</v>
      </c>
      <c r="Q76" s="366">
        <v>2.4</v>
      </c>
      <c r="R76" s="366">
        <v>0</v>
      </c>
      <c r="S76" s="366">
        <v>0</v>
      </c>
      <c r="T76" s="366">
        <v>118.13414999999999</v>
      </c>
      <c r="U76" s="366">
        <v>0</v>
      </c>
      <c r="V76" s="366">
        <v>195.38670999999999</v>
      </c>
      <c r="W76" s="366">
        <v>1671.8977000000082</v>
      </c>
      <c r="X76" s="366">
        <v>0</v>
      </c>
      <c r="Y76" s="366">
        <v>56564.923624978561</v>
      </c>
      <c r="CA76" s="363"/>
    </row>
    <row r="77" spans="1:79" x14ac:dyDescent="0.2">
      <c r="A77" s="1401" t="s">
        <v>894</v>
      </c>
      <c r="B77" s="1406"/>
      <c r="C77" s="1406"/>
      <c r="D77" s="1406"/>
      <c r="E77" s="1406"/>
      <c r="F77" s="1406"/>
      <c r="G77" s="1406"/>
      <c r="H77" s="1406"/>
      <c r="I77" s="1406"/>
      <c r="J77" s="1406"/>
      <c r="K77" s="1406"/>
      <c r="L77" s="1406"/>
      <c r="M77" s="1406"/>
      <c r="N77" s="1406"/>
      <c r="O77" s="1406"/>
      <c r="P77" s="1406"/>
      <c r="Q77" s="1406"/>
      <c r="R77" s="1406"/>
      <c r="S77" s="1406"/>
      <c r="T77" s="1406"/>
      <c r="U77" s="1406"/>
      <c r="V77" s="1406"/>
      <c r="W77" s="1406"/>
      <c r="X77" s="1406"/>
      <c r="Y77" s="1406"/>
    </row>
    <row r="78" spans="1:79" x14ac:dyDescent="0.2">
      <c r="A78" s="360" t="s">
        <v>690</v>
      </c>
      <c r="B78" s="366">
        <v>274</v>
      </c>
      <c r="C78" s="366">
        <v>3681</v>
      </c>
      <c r="D78" s="366">
        <v>6294</v>
      </c>
      <c r="E78" s="366">
        <v>0</v>
      </c>
      <c r="F78" s="366">
        <v>0</v>
      </c>
      <c r="G78" s="366">
        <v>14330</v>
      </c>
      <c r="H78" s="366">
        <v>683</v>
      </c>
      <c r="I78" s="366">
        <v>27641</v>
      </c>
      <c r="J78" s="366">
        <v>504</v>
      </c>
      <c r="K78" s="366">
        <v>942</v>
      </c>
      <c r="L78" s="366">
        <v>2732</v>
      </c>
      <c r="M78" s="366">
        <v>18394</v>
      </c>
      <c r="N78" s="366">
        <v>23431</v>
      </c>
      <c r="O78" s="366">
        <v>1488</v>
      </c>
      <c r="P78" s="366">
        <v>8532</v>
      </c>
      <c r="Q78" s="366">
        <v>2341</v>
      </c>
      <c r="R78" s="366">
        <v>150315</v>
      </c>
      <c r="S78" s="366">
        <v>42436</v>
      </c>
      <c r="T78" s="366">
        <v>115898</v>
      </c>
      <c r="U78" s="366">
        <v>6115</v>
      </c>
      <c r="V78" s="366">
        <v>15605</v>
      </c>
      <c r="W78" s="366">
        <v>10260</v>
      </c>
      <c r="X78" s="366">
        <v>0</v>
      </c>
      <c r="Y78" s="366">
        <v>451896</v>
      </c>
      <c r="CA78" s="363"/>
    </row>
    <row r="79" spans="1:79" x14ac:dyDescent="0.2">
      <c r="A79" s="900" t="s">
        <v>710</v>
      </c>
      <c r="B79" s="366">
        <v>0</v>
      </c>
      <c r="C79" s="366">
        <v>37166.066439999995</v>
      </c>
      <c r="D79" s="366">
        <v>0</v>
      </c>
      <c r="E79" s="366">
        <v>0</v>
      </c>
      <c r="F79" s="366">
        <v>0</v>
      </c>
      <c r="G79" s="366">
        <v>0</v>
      </c>
      <c r="H79" s="366">
        <v>0</v>
      </c>
      <c r="I79" s="366">
        <v>4790.0958499999997</v>
      </c>
      <c r="J79" s="366">
        <v>0</v>
      </c>
      <c r="K79" s="366">
        <v>0</v>
      </c>
      <c r="L79" s="366">
        <v>30889.783259999997</v>
      </c>
      <c r="M79" s="366">
        <v>0</v>
      </c>
      <c r="N79" s="366">
        <v>88123.874959999986</v>
      </c>
      <c r="O79" s="366">
        <v>0</v>
      </c>
      <c r="P79" s="366">
        <v>0</v>
      </c>
      <c r="Q79" s="366">
        <v>0</v>
      </c>
      <c r="R79" s="366">
        <v>4746.3230000000003</v>
      </c>
      <c r="S79" s="366">
        <v>8022.80104152492</v>
      </c>
      <c r="T79" s="366">
        <v>0</v>
      </c>
      <c r="U79" s="366">
        <v>714.65508999999997</v>
      </c>
      <c r="V79" s="366">
        <v>0</v>
      </c>
      <c r="W79" s="366">
        <v>0</v>
      </c>
      <c r="X79" s="366">
        <v>0</v>
      </c>
      <c r="Y79" s="366">
        <v>174453.5996415249</v>
      </c>
      <c r="CA79" s="363"/>
    </row>
    <row r="80" spans="1:79" x14ac:dyDescent="0.2">
      <c r="A80" s="360" t="s">
        <v>687</v>
      </c>
      <c r="B80" s="366">
        <v>0</v>
      </c>
      <c r="C80" s="366">
        <v>0</v>
      </c>
      <c r="D80" s="366">
        <v>0</v>
      </c>
      <c r="E80" s="366">
        <v>0</v>
      </c>
      <c r="F80" s="366">
        <v>0</v>
      </c>
      <c r="G80" s="366">
        <v>0</v>
      </c>
      <c r="H80" s="366">
        <v>0</v>
      </c>
      <c r="I80" s="366">
        <v>0</v>
      </c>
      <c r="J80" s="366">
        <v>0</v>
      </c>
      <c r="K80" s="366">
        <v>0</v>
      </c>
      <c r="L80" s="366">
        <v>0</v>
      </c>
      <c r="M80" s="366">
        <v>106.84010543040002</v>
      </c>
      <c r="N80" s="366">
        <v>0</v>
      </c>
      <c r="O80" s="366">
        <v>0</v>
      </c>
      <c r="P80" s="366">
        <v>0</v>
      </c>
      <c r="Q80" s="366">
        <v>0</v>
      </c>
      <c r="R80" s="366">
        <v>0</v>
      </c>
      <c r="S80" s="366">
        <v>0</v>
      </c>
      <c r="T80" s="366">
        <v>0</v>
      </c>
      <c r="U80" s="366">
        <v>0</v>
      </c>
      <c r="V80" s="366">
        <v>0</v>
      </c>
      <c r="W80" s="366">
        <v>0</v>
      </c>
      <c r="X80" s="366">
        <v>0</v>
      </c>
      <c r="Y80" s="366">
        <v>106.84010543040002</v>
      </c>
      <c r="CA80" s="363"/>
    </row>
    <row r="81" spans="1:79" x14ac:dyDescent="0.2">
      <c r="A81" s="360" t="s">
        <v>688</v>
      </c>
      <c r="B81" s="366">
        <v>4585.6096499999994</v>
      </c>
      <c r="C81" s="366">
        <v>0</v>
      </c>
      <c r="D81" s="366">
        <v>31614.249959999979</v>
      </c>
      <c r="E81" s="366">
        <v>0</v>
      </c>
      <c r="F81" s="366">
        <v>0</v>
      </c>
      <c r="G81" s="366">
        <v>1382.86743</v>
      </c>
      <c r="H81" s="366">
        <v>5901.7123700000002</v>
      </c>
      <c r="I81" s="366">
        <v>0</v>
      </c>
      <c r="J81" s="366">
        <v>4690.9331400000001</v>
      </c>
      <c r="K81" s="366">
        <v>1661.3616446836497</v>
      </c>
      <c r="L81" s="366">
        <v>32176.857562500001</v>
      </c>
      <c r="M81" s="366">
        <v>213977.40135</v>
      </c>
      <c r="N81" s="366">
        <v>0</v>
      </c>
      <c r="O81" s="366">
        <v>4077.4255863479984</v>
      </c>
      <c r="P81" s="366">
        <v>2186.6275174060092</v>
      </c>
      <c r="Q81" s="366">
        <v>22327.16006062899</v>
      </c>
      <c r="R81" s="366">
        <v>0</v>
      </c>
      <c r="S81" s="366">
        <v>0</v>
      </c>
      <c r="T81" s="366">
        <v>14590.665000000001</v>
      </c>
      <c r="U81" s="366">
        <v>0</v>
      </c>
      <c r="V81" s="366">
        <v>32714.220430000001</v>
      </c>
      <c r="W81" s="366">
        <v>90250.781140000196</v>
      </c>
      <c r="X81" s="366">
        <v>0</v>
      </c>
      <c r="Y81" s="366">
        <v>462137.8728415668</v>
      </c>
      <c r="CA81" s="363"/>
    </row>
    <row r="82" spans="1:79" x14ac:dyDescent="0.2">
      <c r="A82" s="360" t="s">
        <v>689</v>
      </c>
      <c r="B82" s="366">
        <v>4585.6096499999994</v>
      </c>
      <c r="C82" s="366">
        <v>37166.066439999995</v>
      </c>
      <c r="D82" s="366">
        <v>31614.249959999979</v>
      </c>
      <c r="E82" s="366">
        <v>0</v>
      </c>
      <c r="F82" s="366">
        <v>0</v>
      </c>
      <c r="G82" s="366">
        <v>1382.86743</v>
      </c>
      <c r="H82" s="366">
        <v>5901.7123700000002</v>
      </c>
      <c r="I82" s="366">
        <v>4790.0958499999997</v>
      </c>
      <c r="J82" s="366">
        <v>4690.9331400000001</v>
      </c>
      <c r="K82" s="366">
        <v>1661.3616446836497</v>
      </c>
      <c r="L82" s="366">
        <v>63066.640822499998</v>
      </c>
      <c r="M82" s="366">
        <v>213977.40135</v>
      </c>
      <c r="N82" s="366">
        <v>88123.874959999986</v>
      </c>
      <c r="O82" s="366">
        <v>4077.4255863479984</v>
      </c>
      <c r="P82" s="366">
        <v>2186.6275174060092</v>
      </c>
      <c r="Q82" s="366">
        <v>22327.16006062899</v>
      </c>
      <c r="R82" s="366">
        <v>4746.3230000000003</v>
      </c>
      <c r="S82" s="366">
        <v>8022.80104152492</v>
      </c>
      <c r="T82" s="366">
        <v>14590.665000000001</v>
      </c>
      <c r="U82" s="366">
        <v>714.65508999999997</v>
      </c>
      <c r="V82" s="366">
        <v>32714.220430000001</v>
      </c>
      <c r="W82" s="366">
        <v>90250.781140000196</v>
      </c>
      <c r="X82" s="366">
        <v>0</v>
      </c>
      <c r="Y82" s="366">
        <v>636591.47248309175</v>
      </c>
      <c r="CA82" s="363"/>
    </row>
    <row r="83" spans="1:79" x14ac:dyDescent="0.2">
      <c r="A83" s="1401" t="s">
        <v>895</v>
      </c>
      <c r="B83" s="1406"/>
      <c r="C83" s="1406"/>
      <c r="D83" s="1406"/>
      <c r="E83" s="1406"/>
      <c r="F83" s="1406"/>
      <c r="G83" s="1406"/>
      <c r="H83" s="1406"/>
      <c r="I83" s="1406"/>
      <c r="J83" s="1406"/>
      <c r="K83" s="1406"/>
      <c r="L83" s="1406"/>
      <c r="M83" s="1406"/>
      <c r="N83" s="1406"/>
      <c r="O83" s="1406"/>
      <c r="P83" s="1406"/>
      <c r="Q83" s="1406"/>
      <c r="R83" s="1406"/>
      <c r="S83" s="1406"/>
      <c r="T83" s="1406"/>
      <c r="U83" s="1406"/>
      <c r="V83" s="1406"/>
      <c r="W83" s="1406"/>
      <c r="X83" s="1406"/>
      <c r="Y83" s="1406"/>
    </row>
    <row r="84" spans="1:79" x14ac:dyDescent="0.2">
      <c r="A84" s="360" t="s">
        <v>690</v>
      </c>
      <c r="B84" s="366">
        <v>85</v>
      </c>
      <c r="C84" s="366">
        <v>1165</v>
      </c>
      <c r="D84" s="366">
        <v>708</v>
      </c>
      <c r="E84" s="366">
        <v>0</v>
      </c>
      <c r="F84" s="366">
        <v>0</v>
      </c>
      <c r="G84" s="366">
        <v>0</v>
      </c>
      <c r="H84" s="366">
        <v>263</v>
      </c>
      <c r="I84" s="366">
        <v>0</v>
      </c>
      <c r="J84" s="366">
        <v>62</v>
      </c>
      <c r="K84" s="366">
        <v>0</v>
      </c>
      <c r="L84" s="366">
        <v>159</v>
      </c>
      <c r="M84" s="366">
        <v>1687</v>
      </c>
      <c r="N84" s="366">
        <v>0</v>
      </c>
      <c r="O84" s="366">
        <v>0</v>
      </c>
      <c r="P84" s="366">
        <v>0</v>
      </c>
      <c r="Q84" s="366">
        <v>402</v>
      </c>
      <c r="R84" s="366">
        <v>0</v>
      </c>
      <c r="S84" s="366">
        <v>0</v>
      </c>
      <c r="T84" s="366">
        <v>0</v>
      </c>
      <c r="U84" s="366">
        <v>0</v>
      </c>
      <c r="V84" s="366">
        <v>909</v>
      </c>
      <c r="W84" s="366">
        <v>0</v>
      </c>
      <c r="X84" s="366">
        <v>0</v>
      </c>
      <c r="Y84" s="366">
        <v>5440</v>
      </c>
      <c r="CA84" s="363"/>
    </row>
    <row r="85" spans="1:79" x14ac:dyDescent="0.2">
      <c r="A85" s="900" t="s">
        <v>710</v>
      </c>
      <c r="B85" s="366">
        <v>0</v>
      </c>
      <c r="C85" s="366">
        <v>4508.01649</v>
      </c>
      <c r="D85" s="366">
        <v>0</v>
      </c>
      <c r="E85" s="366">
        <v>0</v>
      </c>
      <c r="F85" s="366">
        <v>0</v>
      </c>
      <c r="G85" s="366">
        <v>0</v>
      </c>
      <c r="H85" s="366">
        <v>0</v>
      </c>
      <c r="I85" s="366">
        <v>0</v>
      </c>
      <c r="J85" s="366">
        <v>0</v>
      </c>
      <c r="K85" s="366">
        <v>0</v>
      </c>
      <c r="L85" s="366">
        <v>56.828989999999997</v>
      </c>
      <c r="M85" s="366">
        <v>0</v>
      </c>
      <c r="N85" s="366">
        <v>0</v>
      </c>
      <c r="O85" s="366">
        <v>0</v>
      </c>
      <c r="P85" s="366">
        <v>0</v>
      </c>
      <c r="Q85" s="366">
        <v>1119.8498493709999</v>
      </c>
      <c r="R85" s="366">
        <v>0</v>
      </c>
      <c r="S85" s="366">
        <v>0</v>
      </c>
      <c r="T85" s="366">
        <v>0</v>
      </c>
      <c r="U85" s="366">
        <v>0</v>
      </c>
      <c r="V85" s="366">
        <v>0</v>
      </c>
      <c r="W85" s="366">
        <v>0</v>
      </c>
      <c r="X85" s="366">
        <v>0</v>
      </c>
      <c r="Y85" s="366">
        <v>5684.6953293709994</v>
      </c>
      <c r="CA85" s="363"/>
    </row>
    <row r="86" spans="1:79" x14ac:dyDescent="0.2">
      <c r="A86" s="360" t="s">
        <v>687</v>
      </c>
      <c r="B86" s="366">
        <v>0</v>
      </c>
      <c r="C86" s="366">
        <v>0</v>
      </c>
      <c r="D86" s="366">
        <v>0</v>
      </c>
      <c r="E86" s="366">
        <v>0</v>
      </c>
      <c r="F86" s="366">
        <v>0</v>
      </c>
      <c r="G86" s="366">
        <v>0</v>
      </c>
      <c r="H86" s="366">
        <v>0</v>
      </c>
      <c r="I86" s="366">
        <v>0</v>
      </c>
      <c r="J86" s="366">
        <v>0</v>
      </c>
      <c r="K86" s="366">
        <v>0</v>
      </c>
      <c r="L86" s="366">
        <v>0</v>
      </c>
      <c r="M86" s="366">
        <v>0</v>
      </c>
      <c r="N86" s="366">
        <v>0</v>
      </c>
      <c r="O86" s="366">
        <v>0</v>
      </c>
      <c r="P86" s="366">
        <v>0</v>
      </c>
      <c r="Q86" s="366">
        <v>0</v>
      </c>
      <c r="R86" s="366">
        <v>0</v>
      </c>
      <c r="S86" s="366">
        <v>0</v>
      </c>
      <c r="T86" s="366">
        <v>0</v>
      </c>
      <c r="U86" s="366">
        <v>0</v>
      </c>
      <c r="V86" s="366">
        <v>0</v>
      </c>
      <c r="W86" s="366">
        <v>0</v>
      </c>
      <c r="X86" s="366">
        <v>0</v>
      </c>
      <c r="Y86" s="366">
        <v>0</v>
      </c>
      <c r="CA86" s="363"/>
    </row>
    <row r="87" spans="1:79" x14ac:dyDescent="0.2">
      <c r="A87" s="360" t="s">
        <v>688</v>
      </c>
      <c r="B87" s="366">
        <v>296.75919999999996</v>
      </c>
      <c r="C87" s="366">
        <v>0</v>
      </c>
      <c r="D87" s="366">
        <v>927.18200000000002</v>
      </c>
      <c r="E87" s="366">
        <v>0</v>
      </c>
      <c r="F87" s="366">
        <v>0</v>
      </c>
      <c r="G87" s="366">
        <v>0</v>
      </c>
      <c r="H87" s="366">
        <v>237.17212000000001</v>
      </c>
      <c r="I87" s="366">
        <v>0</v>
      </c>
      <c r="J87" s="366">
        <v>158.66966999999997</v>
      </c>
      <c r="K87" s="366">
        <v>0</v>
      </c>
      <c r="L87" s="366">
        <v>58.586587628865978</v>
      </c>
      <c r="M87" s="366">
        <v>4848.4645</v>
      </c>
      <c r="N87" s="366">
        <v>0</v>
      </c>
      <c r="O87" s="366">
        <v>0</v>
      </c>
      <c r="P87" s="366">
        <v>0</v>
      </c>
      <c r="Q87" s="366">
        <v>0</v>
      </c>
      <c r="R87" s="366">
        <v>0</v>
      </c>
      <c r="S87" s="366">
        <v>0</v>
      </c>
      <c r="T87" s="366">
        <v>18.998000000000001</v>
      </c>
      <c r="U87" s="366">
        <v>0</v>
      </c>
      <c r="V87" s="366">
        <v>257.05887999999999</v>
      </c>
      <c r="W87" s="366">
        <v>0</v>
      </c>
      <c r="X87" s="366">
        <v>0</v>
      </c>
      <c r="Y87" s="366">
        <v>6802.8909576288652</v>
      </c>
      <c r="CA87" s="363"/>
    </row>
    <row r="88" spans="1:79" x14ac:dyDescent="0.2">
      <c r="A88" s="360" t="s">
        <v>689</v>
      </c>
      <c r="B88" s="366">
        <v>296.75919999999996</v>
      </c>
      <c r="C88" s="366">
        <v>4508.01649</v>
      </c>
      <c r="D88" s="366">
        <v>927.18200000000002</v>
      </c>
      <c r="E88" s="366">
        <v>0</v>
      </c>
      <c r="F88" s="366">
        <v>0</v>
      </c>
      <c r="G88" s="366">
        <v>0</v>
      </c>
      <c r="H88" s="366">
        <v>237.17212000000001</v>
      </c>
      <c r="I88" s="366">
        <v>0</v>
      </c>
      <c r="J88" s="366">
        <v>158.66966999999997</v>
      </c>
      <c r="K88" s="366">
        <v>0</v>
      </c>
      <c r="L88" s="366">
        <v>115.41557762886598</v>
      </c>
      <c r="M88" s="366">
        <v>4848.4645</v>
      </c>
      <c r="N88" s="366">
        <v>0</v>
      </c>
      <c r="O88" s="366">
        <v>0</v>
      </c>
      <c r="P88" s="366">
        <v>0</v>
      </c>
      <c r="Q88" s="366">
        <v>1119.8498493709999</v>
      </c>
      <c r="R88" s="366">
        <v>0</v>
      </c>
      <c r="S88" s="366">
        <v>0</v>
      </c>
      <c r="T88" s="366">
        <v>18.998000000000001</v>
      </c>
      <c r="U88" s="366">
        <v>0</v>
      </c>
      <c r="V88" s="366">
        <v>257.05887999999999</v>
      </c>
      <c r="W88" s="366">
        <v>0</v>
      </c>
      <c r="X88" s="366">
        <v>0</v>
      </c>
      <c r="Y88" s="366">
        <v>12487.586286999867</v>
      </c>
      <c r="CA88" s="363"/>
    </row>
    <row r="89" spans="1:79" x14ac:dyDescent="0.2">
      <c r="A89" s="1401" t="s">
        <v>896</v>
      </c>
      <c r="B89" s="1406"/>
      <c r="C89" s="1406"/>
      <c r="D89" s="1406"/>
      <c r="E89" s="1406"/>
      <c r="F89" s="1406"/>
      <c r="G89" s="1406"/>
      <c r="H89" s="1406"/>
      <c r="I89" s="1406"/>
      <c r="J89" s="1406"/>
      <c r="K89" s="1406"/>
      <c r="L89" s="1406"/>
      <c r="M89" s="1406"/>
      <c r="N89" s="1406"/>
      <c r="O89" s="1406"/>
      <c r="P89" s="1406"/>
      <c r="Q89" s="1406"/>
      <c r="R89" s="1406"/>
      <c r="S89" s="1406"/>
      <c r="T89" s="1406"/>
      <c r="U89" s="1406"/>
      <c r="V89" s="1406"/>
      <c r="W89" s="1406"/>
      <c r="X89" s="1406"/>
      <c r="Y89" s="1406"/>
    </row>
    <row r="90" spans="1:79" x14ac:dyDescent="0.2">
      <c r="A90" s="360" t="s">
        <v>690</v>
      </c>
      <c r="B90" s="366">
        <v>0</v>
      </c>
      <c r="C90" s="366">
        <v>0</v>
      </c>
      <c r="D90" s="366">
        <v>0</v>
      </c>
      <c r="E90" s="366">
        <v>0</v>
      </c>
      <c r="F90" s="366">
        <v>0</v>
      </c>
      <c r="G90" s="366">
        <v>0</v>
      </c>
      <c r="H90" s="366">
        <v>0</v>
      </c>
      <c r="I90" s="366">
        <v>0</v>
      </c>
      <c r="J90" s="366">
        <v>3</v>
      </c>
      <c r="K90" s="366">
        <v>3</v>
      </c>
      <c r="L90" s="366">
        <v>0</v>
      </c>
      <c r="M90" s="366">
        <v>0</v>
      </c>
      <c r="N90" s="366">
        <v>0</v>
      </c>
      <c r="O90" s="366">
        <v>0</v>
      </c>
      <c r="P90" s="366">
        <v>0</v>
      </c>
      <c r="Q90" s="366">
        <v>0</v>
      </c>
      <c r="R90" s="366">
        <v>0</v>
      </c>
      <c r="S90" s="366">
        <v>0</v>
      </c>
      <c r="T90" s="366">
        <v>0</v>
      </c>
      <c r="U90" s="366">
        <v>4</v>
      </c>
      <c r="V90" s="366">
        <v>0</v>
      </c>
      <c r="W90" s="366">
        <v>0</v>
      </c>
      <c r="X90" s="366">
        <v>0</v>
      </c>
      <c r="Y90" s="366">
        <v>10</v>
      </c>
      <c r="CA90" s="363"/>
    </row>
    <row r="91" spans="1:79" x14ac:dyDescent="0.2">
      <c r="A91" s="900" t="s">
        <v>710</v>
      </c>
      <c r="B91" s="366">
        <v>0</v>
      </c>
      <c r="C91" s="366">
        <v>0</v>
      </c>
      <c r="D91" s="366">
        <v>0</v>
      </c>
      <c r="E91" s="366">
        <v>0</v>
      </c>
      <c r="F91" s="366">
        <v>0</v>
      </c>
      <c r="G91" s="366">
        <v>0</v>
      </c>
      <c r="H91" s="366">
        <v>0</v>
      </c>
      <c r="I91" s="366">
        <v>0</v>
      </c>
      <c r="J91" s="366">
        <v>86.55</v>
      </c>
      <c r="K91" s="366">
        <v>0</v>
      </c>
      <c r="L91" s="366">
        <v>0</v>
      </c>
      <c r="M91" s="366">
        <v>0</v>
      </c>
      <c r="N91" s="366">
        <v>0</v>
      </c>
      <c r="O91" s="366">
        <v>0</v>
      </c>
      <c r="P91" s="366">
        <v>0</v>
      </c>
      <c r="Q91" s="366">
        <v>0</v>
      </c>
      <c r="R91" s="366">
        <v>0</v>
      </c>
      <c r="S91" s="366">
        <v>0</v>
      </c>
      <c r="T91" s="366">
        <v>0</v>
      </c>
      <c r="U91" s="366">
        <v>3.3796900000000001</v>
      </c>
      <c r="V91" s="366">
        <v>0</v>
      </c>
      <c r="W91" s="366">
        <v>0</v>
      </c>
      <c r="X91" s="366">
        <v>0</v>
      </c>
      <c r="Y91" s="366">
        <v>89.929689999999994</v>
      </c>
      <c r="CA91" s="363"/>
    </row>
    <row r="92" spans="1:79" x14ac:dyDescent="0.2">
      <c r="A92" s="360" t="s">
        <v>687</v>
      </c>
      <c r="B92" s="366">
        <v>0</v>
      </c>
      <c r="C92" s="366">
        <v>0</v>
      </c>
      <c r="D92" s="366">
        <v>0</v>
      </c>
      <c r="E92" s="366">
        <v>0</v>
      </c>
      <c r="F92" s="366">
        <v>0</v>
      </c>
      <c r="G92" s="366">
        <v>0</v>
      </c>
      <c r="H92" s="366">
        <v>0</v>
      </c>
      <c r="I92" s="366">
        <v>0</v>
      </c>
      <c r="J92" s="366">
        <v>0</v>
      </c>
      <c r="K92" s="366">
        <v>0</v>
      </c>
      <c r="L92" s="366">
        <v>0</v>
      </c>
      <c r="M92" s="366">
        <v>0</v>
      </c>
      <c r="N92" s="366">
        <v>0</v>
      </c>
      <c r="O92" s="366">
        <v>0</v>
      </c>
      <c r="P92" s="366">
        <v>0</v>
      </c>
      <c r="Q92" s="366">
        <v>0</v>
      </c>
      <c r="R92" s="366">
        <v>0</v>
      </c>
      <c r="S92" s="366">
        <v>0</v>
      </c>
      <c r="T92" s="366">
        <v>0</v>
      </c>
      <c r="U92" s="366">
        <v>3.3796900000000001</v>
      </c>
      <c r="V92" s="366">
        <v>0</v>
      </c>
      <c r="W92" s="366">
        <v>0</v>
      </c>
      <c r="X92" s="366">
        <v>0</v>
      </c>
      <c r="Y92" s="366">
        <v>3.3796900000000001</v>
      </c>
      <c r="CA92" s="363"/>
    </row>
    <row r="93" spans="1:79" x14ac:dyDescent="0.2">
      <c r="A93" s="360" t="s">
        <v>688</v>
      </c>
      <c r="B93" s="366">
        <v>0</v>
      </c>
      <c r="C93" s="366">
        <v>0</v>
      </c>
      <c r="D93" s="366">
        <v>0</v>
      </c>
      <c r="E93" s="366">
        <v>0</v>
      </c>
      <c r="F93" s="366">
        <v>0</v>
      </c>
      <c r="G93" s="366">
        <v>0</v>
      </c>
      <c r="H93" s="366">
        <v>0</v>
      </c>
      <c r="I93" s="366">
        <v>0</v>
      </c>
      <c r="J93" s="366">
        <v>0</v>
      </c>
      <c r="K93" s="366">
        <v>7.7560000000000004E-2</v>
      </c>
      <c r="L93" s="366">
        <v>0</v>
      </c>
      <c r="M93" s="366">
        <v>0</v>
      </c>
      <c r="N93" s="366">
        <v>0</v>
      </c>
      <c r="O93" s="366">
        <v>0</v>
      </c>
      <c r="P93" s="366">
        <v>0</v>
      </c>
      <c r="Q93" s="366">
        <v>0</v>
      </c>
      <c r="R93" s="366">
        <v>0</v>
      </c>
      <c r="S93" s="366">
        <v>0</v>
      </c>
      <c r="T93" s="366">
        <v>0</v>
      </c>
      <c r="U93" s="366">
        <v>0</v>
      </c>
      <c r="V93" s="366">
        <v>0</v>
      </c>
      <c r="W93" s="366">
        <v>0</v>
      </c>
      <c r="X93" s="366">
        <v>0</v>
      </c>
      <c r="Y93" s="366">
        <v>7.7560000000000004E-2</v>
      </c>
      <c r="CA93" s="363"/>
    </row>
    <row r="94" spans="1:79" x14ac:dyDescent="0.2">
      <c r="A94" s="360" t="s">
        <v>689</v>
      </c>
      <c r="B94" s="366">
        <v>0</v>
      </c>
      <c r="C94" s="366">
        <v>0</v>
      </c>
      <c r="D94" s="366">
        <v>0</v>
      </c>
      <c r="E94" s="366">
        <v>0</v>
      </c>
      <c r="F94" s="366">
        <v>0</v>
      </c>
      <c r="G94" s="366">
        <v>0</v>
      </c>
      <c r="H94" s="366">
        <v>0</v>
      </c>
      <c r="I94" s="366">
        <v>0</v>
      </c>
      <c r="J94" s="366">
        <v>86.55</v>
      </c>
      <c r="K94" s="366">
        <v>7.7560000000000004E-2</v>
      </c>
      <c r="L94" s="366">
        <v>0</v>
      </c>
      <c r="M94" s="366">
        <v>0</v>
      </c>
      <c r="N94" s="366">
        <v>0</v>
      </c>
      <c r="O94" s="366">
        <v>0</v>
      </c>
      <c r="P94" s="366">
        <v>0</v>
      </c>
      <c r="Q94" s="366">
        <v>0</v>
      </c>
      <c r="R94" s="366">
        <v>0</v>
      </c>
      <c r="S94" s="366">
        <v>0</v>
      </c>
      <c r="T94" s="366">
        <v>0</v>
      </c>
      <c r="U94" s="366">
        <v>3.3796900000000001</v>
      </c>
      <c r="V94" s="366">
        <v>0</v>
      </c>
      <c r="W94" s="366">
        <v>0</v>
      </c>
      <c r="X94" s="366">
        <v>0</v>
      </c>
      <c r="Y94" s="366">
        <v>90.007249999999999</v>
      </c>
      <c r="CA94" s="363"/>
    </row>
    <row r="95" spans="1:79" x14ac:dyDescent="0.2">
      <c r="A95" s="1400" t="s">
        <v>897</v>
      </c>
      <c r="B95" s="1405"/>
      <c r="C95" s="1405"/>
      <c r="D95" s="1405"/>
      <c r="E95" s="1405"/>
      <c r="F95" s="1405"/>
      <c r="G95" s="1405"/>
      <c r="H95" s="1405"/>
      <c r="I95" s="1405"/>
      <c r="J95" s="1405"/>
      <c r="K95" s="1405"/>
      <c r="L95" s="1405"/>
      <c r="M95" s="1405"/>
      <c r="N95" s="1405"/>
      <c r="O95" s="1405"/>
      <c r="P95" s="1405"/>
      <c r="Q95" s="1405"/>
      <c r="R95" s="1405"/>
      <c r="S95" s="1405"/>
      <c r="T95" s="1405"/>
      <c r="U95" s="1405"/>
      <c r="V95" s="1405"/>
      <c r="W95" s="1405"/>
      <c r="X95" s="1405"/>
      <c r="Y95" s="1405"/>
    </row>
    <row r="96" spans="1:79" x14ac:dyDescent="0.2">
      <c r="A96" s="360" t="s">
        <v>690</v>
      </c>
      <c r="B96" s="366">
        <v>500</v>
      </c>
      <c r="C96" s="366">
        <v>5674</v>
      </c>
      <c r="D96" s="366">
        <v>9634</v>
      </c>
      <c r="E96" s="366">
        <v>5518</v>
      </c>
      <c r="F96" s="366">
        <v>0</v>
      </c>
      <c r="G96" s="366">
        <v>14844</v>
      </c>
      <c r="H96" s="366">
        <v>959</v>
      </c>
      <c r="I96" s="366">
        <v>36607</v>
      </c>
      <c r="J96" s="366">
        <v>795</v>
      </c>
      <c r="K96" s="366">
        <v>2316</v>
      </c>
      <c r="L96" s="366">
        <v>7869</v>
      </c>
      <c r="M96" s="366">
        <v>171231</v>
      </c>
      <c r="N96" s="366">
        <v>26118</v>
      </c>
      <c r="O96" s="366">
        <v>1999</v>
      </c>
      <c r="P96" s="366">
        <v>10806</v>
      </c>
      <c r="Q96" s="366">
        <v>3183</v>
      </c>
      <c r="R96" s="366">
        <v>152404</v>
      </c>
      <c r="S96" s="366">
        <v>47977</v>
      </c>
      <c r="T96" s="366">
        <v>135863</v>
      </c>
      <c r="U96" s="366">
        <v>6330</v>
      </c>
      <c r="V96" s="366">
        <v>24722</v>
      </c>
      <c r="W96" s="366">
        <v>15317</v>
      </c>
      <c r="X96" s="366">
        <v>36426</v>
      </c>
      <c r="Y96" s="366">
        <v>717092</v>
      </c>
      <c r="CA96" s="363"/>
    </row>
    <row r="97" spans="1:79" x14ac:dyDescent="0.2">
      <c r="A97" s="900" t="s">
        <v>710</v>
      </c>
      <c r="B97" s="366">
        <v>239.11685999999997</v>
      </c>
      <c r="C97" s="366">
        <v>49966.902860000002</v>
      </c>
      <c r="D97" s="366">
        <v>5982.5543600000001</v>
      </c>
      <c r="E97" s="366">
        <v>11883.527480000001</v>
      </c>
      <c r="F97" s="366">
        <v>0</v>
      </c>
      <c r="G97" s="366">
        <v>1532.4569300000005</v>
      </c>
      <c r="H97" s="366">
        <v>55.828249999999997</v>
      </c>
      <c r="I97" s="366">
        <v>50657.506950000003</v>
      </c>
      <c r="J97" s="366">
        <v>2071.88058</v>
      </c>
      <c r="K97" s="366">
        <v>1605.3911300000002</v>
      </c>
      <c r="L97" s="366">
        <v>38095.51986</v>
      </c>
      <c r="M97" s="366">
        <v>62595.683047035025</v>
      </c>
      <c r="N97" s="366">
        <v>119686.64269218051</v>
      </c>
      <c r="O97" s="366">
        <v>2189.6926690520004</v>
      </c>
      <c r="P97" s="366">
        <v>13753.065159999995</v>
      </c>
      <c r="Q97" s="366">
        <v>2436.7979755492343</v>
      </c>
      <c r="R97" s="366">
        <v>19375.578000000001</v>
      </c>
      <c r="S97" s="366">
        <v>46668.779331524929</v>
      </c>
      <c r="T97" s="366">
        <v>51506.47</v>
      </c>
      <c r="U97" s="366">
        <v>2655.5379699999999</v>
      </c>
      <c r="V97" s="366">
        <v>38073.777419999991</v>
      </c>
      <c r="W97" s="366">
        <v>17950.765328910009</v>
      </c>
      <c r="X97" s="366">
        <v>315780.00030000001</v>
      </c>
      <c r="Y97" s="366">
        <v>854763.47515425179</v>
      </c>
      <c r="CA97" s="363"/>
    </row>
    <row r="98" spans="1:79" x14ac:dyDescent="0.2">
      <c r="A98" s="360" t="s">
        <v>687</v>
      </c>
      <c r="B98" s="366">
        <v>129.625</v>
      </c>
      <c r="C98" s="366">
        <v>1848.43</v>
      </c>
      <c r="D98" s="366">
        <v>70.313349999999971</v>
      </c>
      <c r="E98" s="366">
        <v>44.8746439999993</v>
      </c>
      <c r="F98" s="366">
        <v>0</v>
      </c>
      <c r="G98" s="366">
        <v>591.87316500000009</v>
      </c>
      <c r="H98" s="366">
        <v>16.273</v>
      </c>
      <c r="I98" s="366">
        <v>1012.4865699999999</v>
      </c>
      <c r="J98" s="366">
        <v>427.28688300000005</v>
      </c>
      <c r="K98" s="366">
        <v>395.51443</v>
      </c>
      <c r="L98" s="366">
        <v>629.85040031453013</v>
      </c>
      <c r="M98" s="366">
        <v>1635.7507754303999</v>
      </c>
      <c r="N98" s="366">
        <v>2115.31293375</v>
      </c>
      <c r="O98" s="366">
        <v>300.65139799999997</v>
      </c>
      <c r="P98" s="366">
        <v>411.41458000000006</v>
      </c>
      <c r="Q98" s="366">
        <v>844.33619999999996</v>
      </c>
      <c r="R98" s="366">
        <v>1545.0289399999999</v>
      </c>
      <c r="S98" s="366">
        <v>15533.80783</v>
      </c>
      <c r="T98" s="366">
        <v>88</v>
      </c>
      <c r="U98" s="366">
        <v>3.3796900000000001</v>
      </c>
      <c r="V98" s="366">
        <v>483.21611999999999</v>
      </c>
      <c r="W98" s="366">
        <v>3618.4693319329995</v>
      </c>
      <c r="X98" s="366">
        <v>3984.9830299999999</v>
      </c>
      <c r="Y98" s="366">
        <v>35730.878271427937</v>
      </c>
      <c r="CA98" s="363"/>
    </row>
    <row r="99" spans="1:79" x14ac:dyDescent="0.2">
      <c r="A99" s="360" t="s">
        <v>688</v>
      </c>
      <c r="B99" s="366">
        <v>7075.8813600000003</v>
      </c>
      <c r="C99" s="366">
        <v>0</v>
      </c>
      <c r="D99" s="366">
        <v>69074.807791312691</v>
      </c>
      <c r="E99" s="366">
        <v>0</v>
      </c>
      <c r="F99" s="366">
        <v>0</v>
      </c>
      <c r="G99" s="366">
        <v>1389.8935899999999</v>
      </c>
      <c r="H99" s="366">
        <v>6252.9625300000007</v>
      </c>
      <c r="I99" s="366">
        <v>0</v>
      </c>
      <c r="J99" s="366">
        <v>5514.4466999999995</v>
      </c>
      <c r="K99" s="366">
        <v>4752.6266783494229</v>
      </c>
      <c r="L99" s="366">
        <v>78266.617400128875</v>
      </c>
      <c r="M99" s="366">
        <v>368124.55775434093</v>
      </c>
      <c r="N99" s="366">
        <v>0</v>
      </c>
      <c r="O99" s="366">
        <v>6094.6788496989993</v>
      </c>
      <c r="P99" s="366">
        <v>2608.4592771690091</v>
      </c>
      <c r="Q99" s="366">
        <v>29596.343084450764</v>
      </c>
      <c r="R99" s="366">
        <v>0.73587999999999998</v>
      </c>
      <c r="S99" s="366">
        <v>0</v>
      </c>
      <c r="T99" s="366">
        <v>25743.22048</v>
      </c>
      <c r="U99" s="366">
        <v>0</v>
      </c>
      <c r="V99" s="366">
        <v>47602.628940000002</v>
      </c>
      <c r="W99" s="366">
        <v>91424.434780690193</v>
      </c>
      <c r="X99" s="366">
        <v>0</v>
      </c>
      <c r="Y99" s="366">
        <v>743522.29509614094</v>
      </c>
      <c r="CA99" s="363"/>
    </row>
    <row r="100" spans="1:79" ht="13.5" thickBot="1" x14ac:dyDescent="0.25">
      <c r="A100" s="361" t="s">
        <v>689</v>
      </c>
      <c r="B100" s="367">
        <v>7314.9982200000004</v>
      </c>
      <c r="C100" s="367">
        <v>49966.902860000002</v>
      </c>
      <c r="D100" s="367">
        <v>75057.362151312685</v>
      </c>
      <c r="E100" s="367">
        <v>11883.527480000001</v>
      </c>
      <c r="F100" s="367">
        <v>0</v>
      </c>
      <c r="G100" s="367">
        <v>2922.3505200000004</v>
      </c>
      <c r="H100" s="367">
        <v>6308.7907800000003</v>
      </c>
      <c r="I100" s="367">
        <v>50657.506950000003</v>
      </c>
      <c r="J100" s="367">
        <v>7586.3272799999995</v>
      </c>
      <c r="K100" s="367">
        <v>6358.0178083494229</v>
      </c>
      <c r="L100" s="367">
        <v>116362.13726012887</v>
      </c>
      <c r="M100" s="367">
        <v>430720.24080137594</v>
      </c>
      <c r="N100" s="367">
        <v>119686.64269218051</v>
      </c>
      <c r="O100" s="367">
        <v>8284.3715187509988</v>
      </c>
      <c r="P100" s="367">
        <v>16361.524437169004</v>
      </c>
      <c r="Q100" s="367">
        <v>32033.141059999998</v>
      </c>
      <c r="R100" s="367">
        <v>19376.313880000002</v>
      </c>
      <c r="S100" s="367">
        <v>46668.779331524929</v>
      </c>
      <c r="T100" s="367">
        <v>77249.690480000005</v>
      </c>
      <c r="U100" s="367">
        <v>2655.5379699999999</v>
      </c>
      <c r="V100" s="367">
        <v>85676.406359999994</v>
      </c>
      <c r="W100" s="367">
        <v>109375.20010960021</v>
      </c>
      <c r="X100" s="367">
        <v>315780.00030000001</v>
      </c>
      <c r="Y100" s="367">
        <v>1598285.7702503926</v>
      </c>
      <c r="CA100" s="363"/>
    </row>
    <row r="101" spans="1:79" x14ac:dyDescent="0.2"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</row>
    <row r="102" spans="1:79" x14ac:dyDescent="0.2"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3"/>
      <c r="X102" s="363"/>
      <c r="Y102" s="363"/>
    </row>
    <row r="103" spans="1:79" x14ac:dyDescent="0.2">
      <c r="B103" s="363"/>
      <c r="C103" s="363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3"/>
      <c r="X103" s="363"/>
      <c r="Y103" s="363"/>
    </row>
    <row r="104" spans="1:79" x14ac:dyDescent="0.2"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3"/>
    </row>
    <row r="105" spans="1:79" x14ac:dyDescent="0.2"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3"/>
      <c r="X105" s="363"/>
      <c r="Y105" s="363"/>
    </row>
    <row r="106" spans="1:79" x14ac:dyDescent="0.2"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</row>
    <row r="107" spans="1:79" x14ac:dyDescent="0.2"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3"/>
      <c r="Y107" s="363"/>
    </row>
    <row r="108" spans="1:79" x14ac:dyDescent="0.2"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/>
    </row>
    <row r="109" spans="1:79" x14ac:dyDescent="0.2"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</row>
    <row r="110" spans="1:79" x14ac:dyDescent="0.2"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</row>
    <row r="111" spans="1:79" x14ac:dyDescent="0.2">
      <c r="B111" s="3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3"/>
      <c r="X111" s="363"/>
      <c r="Y111" s="363"/>
    </row>
    <row r="112" spans="1:79" x14ac:dyDescent="0.2">
      <c r="B112" s="363"/>
      <c r="C112" s="363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3"/>
      <c r="X112" s="363"/>
      <c r="Y112" s="363"/>
    </row>
    <row r="113" spans="2:25" x14ac:dyDescent="0.2"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</row>
    <row r="114" spans="2:25" x14ac:dyDescent="0.2">
      <c r="B114" s="363"/>
      <c r="C114" s="363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</row>
    <row r="115" spans="2:25" x14ac:dyDescent="0.2"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</row>
    <row r="116" spans="2:25" x14ac:dyDescent="0.2"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</row>
    <row r="117" spans="2:25" x14ac:dyDescent="0.2"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3"/>
    </row>
    <row r="118" spans="2:25" x14ac:dyDescent="0.2">
      <c r="B118" s="363"/>
      <c r="C118" s="363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3"/>
      <c r="X118" s="363"/>
      <c r="Y118" s="363"/>
    </row>
    <row r="119" spans="2:25" x14ac:dyDescent="0.2"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</row>
    <row r="120" spans="2:25" x14ac:dyDescent="0.2"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3"/>
      <c r="Y120" s="363"/>
    </row>
    <row r="121" spans="2:25" x14ac:dyDescent="0.2">
      <c r="B121" s="363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</row>
  </sheetData>
  <mergeCells count="2">
    <mergeCell ref="A5:J6"/>
    <mergeCell ref="K5:Y6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5748031496062992" top="0.51181102362204722" bottom="0.51181102362204722" header="0.31496062992125984" footer="0.31496062992125984"/>
  <pageSetup scale="54" fitToWidth="2" orientation="portrait" r:id="rId1"/>
  <colBreaks count="1" manualBreakCount="1">
    <brk id="10" min="2" max="99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107"/>
  <sheetViews>
    <sheetView showGridLines="0" zoomScaleNormal="100" workbookViewId="0">
      <pane ySplit="9" topLeftCell="A10" activePane="bottomLeft" state="frozen"/>
      <selection activeCell="BV20" sqref="BV20"/>
      <selection pane="bottomLeft" activeCell="E9" sqref="E9"/>
    </sheetView>
  </sheetViews>
  <sheetFormatPr defaultRowHeight="12.75" x14ac:dyDescent="0.2"/>
  <cols>
    <col min="1" max="1" width="25.85546875" style="711" customWidth="1"/>
    <col min="2" max="2" width="36.5703125" style="714" bestFit="1" customWidth="1"/>
    <col min="3" max="3" width="12.85546875" style="363" customWidth="1"/>
    <col min="4" max="4" width="10.42578125" style="363" customWidth="1"/>
    <col min="5" max="5" width="9.140625" style="363"/>
    <col min="6" max="6" width="10.85546875" style="363" bestFit="1" customWidth="1"/>
    <col min="7" max="10" width="9.140625" style="363"/>
    <col min="11" max="11" width="11" style="707" customWidth="1"/>
    <col min="12" max="16384" width="9.140625" style="363"/>
  </cols>
  <sheetData>
    <row r="1" spans="1:11" x14ac:dyDescent="0.2">
      <c r="A1" s="877" t="s">
        <v>624</v>
      </c>
      <c r="B1" s="363"/>
    </row>
    <row r="2" spans="1:11" x14ac:dyDescent="0.2">
      <c r="A2" s="877" t="s">
        <v>625</v>
      </c>
    </row>
    <row r="3" spans="1:11" s="995" customFormat="1" ht="15" customHeight="1" x14ac:dyDescent="0.2">
      <c r="A3" s="1220" t="s">
        <v>2256</v>
      </c>
      <c r="B3" s="1046"/>
      <c r="K3" s="1136" t="s">
        <v>2052</v>
      </c>
    </row>
    <row r="4" spans="1:11" s="364" customFormat="1" ht="12" customHeight="1" x14ac:dyDescent="0.2">
      <c r="B4" s="713"/>
      <c r="K4" s="706"/>
    </row>
    <row r="5" spans="1:11" s="364" customFormat="1" ht="18" customHeight="1" x14ac:dyDescent="0.2">
      <c r="A5" s="2051" t="s">
        <v>232</v>
      </c>
      <c r="B5" s="2051"/>
      <c r="C5" s="2051"/>
      <c r="D5" s="2051"/>
      <c r="E5" s="2051"/>
      <c r="F5" s="2051"/>
      <c r="G5" s="2051"/>
      <c r="H5" s="2051"/>
      <c r="I5" s="2051"/>
      <c r="J5" s="2051"/>
      <c r="K5" s="2051"/>
    </row>
    <row r="6" spans="1:11" s="364" customFormat="1" ht="18" customHeight="1" x14ac:dyDescent="0.2">
      <c r="A6" s="2059" t="s">
        <v>3992</v>
      </c>
      <c r="B6" s="2059"/>
      <c r="C6" s="2059"/>
      <c r="D6" s="2059"/>
      <c r="E6" s="2059"/>
      <c r="F6" s="2059"/>
      <c r="G6" s="2059"/>
      <c r="H6" s="2059"/>
      <c r="I6" s="2059"/>
      <c r="J6" s="2059"/>
      <c r="K6" s="2059"/>
    </row>
    <row r="7" spans="1:11" s="364" customFormat="1" ht="12" customHeight="1" thickBot="1" x14ac:dyDescent="0.25">
      <c r="B7" s="713"/>
      <c r="K7" s="706"/>
    </row>
    <row r="8" spans="1:11" s="365" customFormat="1" ht="26.25" customHeight="1" thickBot="1" x14ac:dyDescent="0.25">
      <c r="A8" s="2055" t="s">
        <v>1492</v>
      </c>
      <c r="B8" s="2055" t="s">
        <v>681</v>
      </c>
      <c r="C8" s="2052" t="s">
        <v>281</v>
      </c>
      <c r="D8" s="2053"/>
      <c r="E8" s="2052" t="s">
        <v>4087</v>
      </c>
      <c r="F8" s="2054"/>
      <c r="G8" s="2054"/>
      <c r="H8" s="2054"/>
      <c r="I8" s="2054"/>
      <c r="J8" s="2053"/>
      <c r="K8" s="2057" t="s">
        <v>686</v>
      </c>
    </row>
    <row r="9" spans="1:11" ht="54.75" customHeight="1" thickBot="1" x14ac:dyDescent="0.25">
      <c r="A9" s="2056"/>
      <c r="B9" s="2056"/>
      <c r="C9" s="1407" t="s">
        <v>682</v>
      </c>
      <c r="D9" s="1407" t="s">
        <v>56</v>
      </c>
      <c r="E9" s="1407" t="s">
        <v>683</v>
      </c>
      <c r="F9" s="1407" t="s">
        <v>684</v>
      </c>
      <c r="G9" s="1407" t="s">
        <v>901</v>
      </c>
      <c r="H9" s="1407" t="s">
        <v>898</v>
      </c>
      <c r="I9" s="1407" t="s">
        <v>685</v>
      </c>
      <c r="J9" s="1407" t="s">
        <v>665</v>
      </c>
      <c r="K9" s="2058"/>
    </row>
    <row r="10" spans="1:11" x14ac:dyDescent="0.2">
      <c r="A10" s="1594" t="s">
        <v>1879</v>
      </c>
      <c r="B10" s="1595" t="s">
        <v>2375</v>
      </c>
      <c r="C10" s="362">
        <v>5649822.1642210316</v>
      </c>
      <c r="D10" s="362">
        <v>6.6548200000000001E-4</v>
      </c>
      <c r="E10" s="362">
        <v>295.89236</v>
      </c>
      <c r="F10" s="362">
        <v>3463.9625899999996</v>
      </c>
      <c r="G10" s="362">
        <v>0</v>
      </c>
      <c r="H10" s="362">
        <v>0</v>
      </c>
      <c r="I10" s="362">
        <v>0</v>
      </c>
      <c r="J10" s="362">
        <v>0</v>
      </c>
      <c r="K10" s="1596">
        <v>0.10406787251511451</v>
      </c>
    </row>
    <row r="11" spans="1:11" x14ac:dyDescent="0.2">
      <c r="A11" s="1097"/>
      <c r="B11" s="369" t="s">
        <v>2376</v>
      </c>
      <c r="C11" s="366">
        <v>31606593.104989387</v>
      </c>
      <c r="D11" s="366">
        <v>2.9829200000000002E-4</v>
      </c>
      <c r="E11" s="366">
        <v>149.34379047349506</v>
      </c>
      <c r="F11" s="366">
        <v>0</v>
      </c>
      <c r="G11" s="366">
        <v>9278.6500799999994</v>
      </c>
      <c r="H11" s="366">
        <v>0</v>
      </c>
      <c r="I11" s="366">
        <v>0</v>
      </c>
      <c r="J11" s="366">
        <v>0</v>
      </c>
      <c r="K11" s="370">
        <v>4.1076571313760635E-2</v>
      </c>
    </row>
    <row r="12" spans="1:11" x14ac:dyDescent="0.2">
      <c r="A12" s="1097"/>
      <c r="B12" s="369" t="s">
        <v>2377</v>
      </c>
      <c r="C12" s="366">
        <v>1223509.8758120229</v>
      </c>
      <c r="D12" s="366">
        <v>2.54703E-4</v>
      </c>
      <c r="E12" s="366">
        <v>0</v>
      </c>
      <c r="F12" s="366">
        <v>0</v>
      </c>
      <c r="G12" s="366">
        <v>311.6316358989497</v>
      </c>
      <c r="H12" s="366">
        <v>0</v>
      </c>
      <c r="I12" s="366">
        <v>0</v>
      </c>
      <c r="J12" s="366">
        <v>0</v>
      </c>
      <c r="K12" s="370">
        <v>5.6396867916836957E-2</v>
      </c>
    </row>
    <row r="13" spans="1:11" ht="13.5" thickBot="1" x14ac:dyDescent="0.25">
      <c r="A13" s="1204"/>
      <c r="B13" s="371" t="s">
        <v>2378</v>
      </c>
      <c r="C13" s="367">
        <v>21544237.579046696</v>
      </c>
      <c r="D13" s="367">
        <v>6.6800400000000004E-4</v>
      </c>
      <c r="E13" s="367">
        <v>0</v>
      </c>
      <c r="F13" s="367">
        <v>13722.40149</v>
      </c>
      <c r="G13" s="367">
        <v>0</v>
      </c>
      <c r="H13" s="367">
        <v>0</v>
      </c>
      <c r="I13" s="367">
        <v>0</v>
      </c>
      <c r="J13" s="367">
        <v>669.23539000000005</v>
      </c>
      <c r="K13" s="372">
        <v>0.10824438749699361</v>
      </c>
    </row>
    <row r="14" spans="1:11" x14ac:dyDescent="0.2">
      <c r="A14" s="1594" t="s">
        <v>1880</v>
      </c>
      <c r="B14" s="1595" t="s">
        <v>2379</v>
      </c>
      <c r="C14" s="362">
        <v>1006987.6696444</v>
      </c>
      <c r="D14" s="362">
        <v>0.1564076452</v>
      </c>
      <c r="E14" s="362">
        <v>0</v>
      </c>
      <c r="F14" s="362">
        <v>158808.75256347188</v>
      </c>
      <c r="G14" s="362">
        <v>0</v>
      </c>
      <c r="H14" s="362">
        <v>0</v>
      </c>
      <c r="I14" s="362">
        <v>0</v>
      </c>
      <c r="J14" s="362">
        <v>0</v>
      </c>
      <c r="K14" s="1596">
        <v>11.69</v>
      </c>
    </row>
    <row r="15" spans="1:11" x14ac:dyDescent="0.2">
      <c r="A15" s="1097"/>
      <c r="B15" s="369" t="s">
        <v>2379</v>
      </c>
      <c r="C15" s="366">
        <v>821886.42170399998</v>
      </c>
      <c r="D15" s="366">
        <v>2.0841390899999999E-2</v>
      </c>
      <c r="E15" s="366">
        <v>0</v>
      </c>
      <c r="F15" s="366">
        <v>0</v>
      </c>
      <c r="G15" s="366">
        <v>17524.453187731287</v>
      </c>
      <c r="H15" s="366">
        <v>0</v>
      </c>
      <c r="I15" s="366">
        <v>0</v>
      </c>
      <c r="J15" s="366">
        <v>0</v>
      </c>
      <c r="K15" s="370">
        <v>6</v>
      </c>
    </row>
    <row r="16" spans="1:11" ht="13.5" thickBot="1" x14ac:dyDescent="0.25">
      <c r="A16" s="1204"/>
      <c r="B16" s="371" t="s">
        <v>2380</v>
      </c>
      <c r="C16" s="367">
        <v>1080463.9011830001</v>
      </c>
      <c r="D16" s="367">
        <v>1.5450371575383148E-2</v>
      </c>
      <c r="E16" s="367">
        <v>0</v>
      </c>
      <c r="F16" s="367">
        <v>20150.681666946224</v>
      </c>
      <c r="G16" s="367">
        <v>0</v>
      </c>
      <c r="H16" s="367">
        <v>0</v>
      </c>
      <c r="I16" s="367">
        <v>0</v>
      </c>
      <c r="J16" s="367">
        <v>0</v>
      </c>
      <c r="K16" s="372">
        <v>7.6</v>
      </c>
    </row>
    <row r="17" spans="1:11" x14ac:dyDescent="0.2">
      <c r="A17" s="1594" t="s">
        <v>1918</v>
      </c>
      <c r="B17" s="1595">
        <v>0</v>
      </c>
      <c r="C17" s="362">
        <v>0</v>
      </c>
      <c r="D17" s="362">
        <v>0</v>
      </c>
      <c r="E17" s="362">
        <v>0</v>
      </c>
      <c r="F17" s="362">
        <v>101328.44</v>
      </c>
      <c r="G17" s="362">
        <v>0</v>
      </c>
      <c r="H17" s="362">
        <v>0</v>
      </c>
      <c r="I17" s="362">
        <v>0</v>
      </c>
      <c r="J17" s="362">
        <v>0</v>
      </c>
      <c r="K17" s="1596">
        <v>0</v>
      </c>
    </row>
    <row r="18" spans="1:11" x14ac:dyDescent="0.2">
      <c r="A18" s="1097"/>
      <c r="B18" s="369">
        <v>0</v>
      </c>
      <c r="C18" s="366">
        <v>0</v>
      </c>
      <c r="D18" s="366">
        <v>0</v>
      </c>
      <c r="E18" s="366">
        <v>0</v>
      </c>
      <c r="F18" s="366">
        <v>0</v>
      </c>
      <c r="G18" s="366">
        <v>123897.96517353036</v>
      </c>
      <c r="H18" s="366">
        <v>0</v>
      </c>
      <c r="I18" s="366">
        <v>0</v>
      </c>
      <c r="J18" s="366">
        <v>0</v>
      </c>
      <c r="K18" s="370">
        <v>0</v>
      </c>
    </row>
    <row r="19" spans="1:11" ht="13.5" thickBot="1" x14ac:dyDescent="0.25">
      <c r="A19" s="1204"/>
      <c r="B19" s="371">
        <v>0</v>
      </c>
      <c r="C19" s="367">
        <v>0</v>
      </c>
      <c r="D19" s="367">
        <v>0</v>
      </c>
      <c r="E19" s="367">
        <v>0</v>
      </c>
      <c r="F19" s="367">
        <v>0</v>
      </c>
      <c r="G19" s="367">
        <v>25449.24514933992</v>
      </c>
      <c r="H19" s="367">
        <v>0</v>
      </c>
      <c r="I19" s="367">
        <v>0</v>
      </c>
      <c r="J19" s="367">
        <v>0</v>
      </c>
      <c r="K19" s="372">
        <v>0</v>
      </c>
    </row>
    <row r="20" spans="1:11" x14ac:dyDescent="0.2">
      <c r="A20" s="1594" t="s">
        <v>1104</v>
      </c>
      <c r="B20" s="1595" t="s">
        <v>2381</v>
      </c>
      <c r="C20" s="362">
        <v>13398104.637583325</v>
      </c>
      <c r="D20" s="362">
        <v>1.5199079999999999E-3</v>
      </c>
      <c r="E20" s="362">
        <v>0</v>
      </c>
      <c r="F20" s="362">
        <v>0</v>
      </c>
      <c r="G20" s="362">
        <v>0</v>
      </c>
      <c r="H20" s="362">
        <v>0</v>
      </c>
      <c r="I20" s="362">
        <v>0</v>
      </c>
      <c r="J20" s="362">
        <v>0</v>
      </c>
      <c r="K20" s="1596">
        <v>8.993122261113129E-2</v>
      </c>
    </row>
    <row r="21" spans="1:11" x14ac:dyDescent="0.2">
      <c r="A21" s="1097"/>
      <c r="B21" s="369" t="s">
        <v>2382</v>
      </c>
      <c r="C21" s="366">
        <v>68172.595177822892</v>
      </c>
      <c r="D21" s="366">
        <v>2.7727309999999996E-3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70">
        <v>5.2769666252699077E-2</v>
      </c>
    </row>
    <row r="22" spans="1:11" ht="13.5" thickBot="1" x14ac:dyDescent="0.25">
      <c r="A22" s="1204"/>
      <c r="B22" s="371" t="s">
        <v>2383</v>
      </c>
      <c r="C22" s="367">
        <v>167774.31665429621</v>
      </c>
      <c r="D22" s="367">
        <v>2.1448879999999997E-3</v>
      </c>
      <c r="E22" s="367">
        <v>0</v>
      </c>
      <c r="F22" s="367">
        <v>0</v>
      </c>
      <c r="G22" s="367">
        <v>0</v>
      </c>
      <c r="H22" s="367">
        <v>0</v>
      </c>
      <c r="I22" s="367">
        <v>0</v>
      </c>
      <c r="J22" s="367">
        <v>0</v>
      </c>
      <c r="K22" s="372">
        <v>4.9421557902713076E-2</v>
      </c>
    </row>
    <row r="23" spans="1:11" x14ac:dyDescent="0.2">
      <c r="A23" s="1594" t="s">
        <v>1882</v>
      </c>
      <c r="B23" s="1595">
        <v>5</v>
      </c>
      <c r="C23" s="362">
        <v>1001277</v>
      </c>
      <c r="D23" s="362">
        <v>10811.465</v>
      </c>
      <c r="E23" s="362">
        <v>9302.9459699999989</v>
      </c>
      <c r="F23" s="362">
        <v>0</v>
      </c>
      <c r="G23" s="362">
        <v>0</v>
      </c>
      <c r="H23" s="362">
        <v>0</v>
      </c>
      <c r="I23" s="362">
        <v>0</v>
      </c>
      <c r="J23" s="362">
        <v>1508.52</v>
      </c>
      <c r="K23" s="1596">
        <v>10.196</v>
      </c>
    </row>
    <row r="24" spans="1:11" x14ac:dyDescent="0.2">
      <c r="A24" s="1097"/>
      <c r="B24" s="369">
        <v>1001</v>
      </c>
      <c r="C24" s="366">
        <v>1989551</v>
      </c>
      <c r="D24" s="366">
        <v>16613.599999999999</v>
      </c>
      <c r="E24" s="366">
        <v>6033.331047744</v>
      </c>
      <c r="F24" s="366">
        <v>0</v>
      </c>
      <c r="G24" s="366">
        <v>8658.1851523200021</v>
      </c>
      <c r="H24" s="366">
        <v>0</v>
      </c>
      <c r="I24" s="366">
        <v>0</v>
      </c>
      <c r="J24" s="366">
        <v>1922.0833716480001</v>
      </c>
      <c r="K24" s="370">
        <v>7.6710000000000003</v>
      </c>
    </row>
    <row r="25" spans="1:11" ht="13.5" thickBot="1" x14ac:dyDescent="0.25">
      <c r="A25" s="1204"/>
      <c r="B25" s="371">
        <v>1003</v>
      </c>
      <c r="C25" s="367">
        <v>1147031</v>
      </c>
      <c r="D25" s="367">
        <v>5831.0349999999999</v>
      </c>
      <c r="E25" s="367">
        <v>5831.0346564210004</v>
      </c>
      <c r="F25" s="367">
        <v>0</v>
      </c>
      <c r="G25" s="367">
        <v>0</v>
      </c>
      <c r="H25" s="367">
        <v>0</v>
      </c>
      <c r="I25" s="367">
        <v>0</v>
      </c>
      <c r="J25" s="367">
        <v>0</v>
      </c>
      <c r="K25" s="372">
        <v>5.0410000000000004</v>
      </c>
    </row>
    <row r="26" spans="1:11" x14ac:dyDescent="0.2">
      <c r="A26" s="1594" t="s">
        <v>1754</v>
      </c>
      <c r="B26" s="1595" t="s">
        <v>2384</v>
      </c>
      <c r="C26" s="362">
        <v>31364.07</v>
      </c>
      <c r="D26" s="362">
        <v>111.03099</v>
      </c>
      <c r="E26" s="362">
        <v>0</v>
      </c>
      <c r="F26" s="362">
        <v>0.1</v>
      </c>
      <c r="G26" s="362">
        <v>0</v>
      </c>
      <c r="H26" s="362">
        <v>0</v>
      </c>
      <c r="I26" s="362">
        <v>0</v>
      </c>
      <c r="J26" s="362">
        <v>0</v>
      </c>
      <c r="K26" s="1596">
        <v>8.8699999999999992</v>
      </c>
    </row>
    <row r="27" spans="1:11" ht="13.5" thickBot="1" x14ac:dyDescent="0.25">
      <c r="A27" s="1204"/>
      <c r="B27" s="371" t="s">
        <v>2384</v>
      </c>
      <c r="C27" s="367">
        <v>31364.07</v>
      </c>
      <c r="D27" s="367">
        <v>111.03099</v>
      </c>
      <c r="E27" s="367">
        <v>0</v>
      </c>
      <c r="F27" s="367">
        <v>0.1</v>
      </c>
      <c r="G27" s="367">
        <v>0</v>
      </c>
      <c r="H27" s="367">
        <v>0</v>
      </c>
      <c r="I27" s="367">
        <v>0</v>
      </c>
      <c r="J27" s="367">
        <v>0</v>
      </c>
      <c r="K27" s="372">
        <v>8.8699999999999992</v>
      </c>
    </row>
    <row r="28" spans="1:11" x14ac:dyDescent="0.2">
      <c r="A28" s="1594" t="s">
        <v>1885</v>
      </c>
      <c r="B28" s="1595" t="s">
        <v>2381</v>
      </c>
      <c r="C28" s="362">
        <v>7</v>
      </c>
      <c r="D28" s="362">
        <v>13657.787060000001</v>
      </c>
      <c r="E28" s="362">
        <v>13657.787060000001</v>
      </c>
      <c r="F28" s="362">
        <v>0</v>
      </c>
      <c r="G28" s="362">
        <v>0</v>
      </c>
      <c r="H28" s="362">
        <v>0</v>
      </c>
      <c r="I28" s="362">
        <v>0</v>
      </c>
      <c r="J28" s="362">
        <v>0</v>
      </c>
      <c r="K28" s="1596">
        <v>8.1509999999999998</v>
      </c>
    </row>
    <row r="29" spans="1:11" x14ac:dyDescent="0.2">
      <c r="A29" s="1097"/>
      <c r="B29" s="369" t="s">
        <v>2383</v>
      </c>
      <c r="C29" s="366">
        <v>2</v>
      </c>
      <c r="D29" s="366">
        <v>2824.2516900000001</v>
      </c>
      <c r="E29" s="366">
        <v>2824.2516900000001</v>
      </c>
      <c r="F29" s="366">
        <v>0</v>
      </c>
      <c r="G29" s="366">
        <v>0</v>
      </c>
      <c r="H29" s="366">
        <v>0</v>
      </c>
      <c r="I29" s="366">
        <v>0</v>
      </c>
      <c r="J29" s="366">
        <v>0</v>
      </c>
      <c r="K29" s="370">
        <v>3.2395</v>
      </c>
    </row>
    <row r="30" spans="1:11" ht="13.5" thickBot="1" x14ac:dyDescent="0.25">
      <c r="A30" s="1204"/>
      <c r="B30" s="371" t="s">
        <v>1102</v>
      </c>
      <c r="C30" s="367">
        <v>1</v>
      </c>
      <c r="D30" s="367">
        <v>530.13599999999997</v>
      </c>
      <c r="E30" s="367">
        <v>530.13599999999997</v>
      </c>
      <c r="F30" s="367">
        <v>0</v>
      </c>
      <c r="G30" s="367">
        <v>0</v>
      </c>
      <c r="H30" s="367">
        <v>0</v>
      </c>
      <c r="I30" s="367">
        <v>0</v>
      </c>
      <c r="J30" s="367">
        <v>0</v>
      </c>
      <c r="K30" s="372">
        <v>2.1850000000000001</v>
      </c>
    </row>
    <row r="31" spans="1:11" x14ac:dyDescent="0.2">
      <c r="A31" s="1594" t="s">
        <v>1755</v>
      </c>
      <c r="B31" s="1595" t="s">
        <v>2385</v>
      </c>
      <c r="C31" s="362">
        <v>0</v>
      </c>
      <c r="D31" s="362">
        <v>21828.925019828759</v>
      </c>
      <c r="E31" s="362">
        <v>7080.3322873129046</v>
      </c>
      <c r="F31" s="362">
        <v>14748.592732515857</v>
      </c>
      <c r="G31" s="362">
        <v>0</v>
      </c>
      <c r="H31" s="362">
        <v>0</v>
      </c>
      <c r="I31" s="362">
        <v>0</v>
      </c>
      <c r="J31" s="362">
        <v>0</v>
      </c>
      <c r="K31" s="1596">
        <v>0</v>
      </c>
    </row>
    <row r="32" spans="1:11" x14ac:dyDescent="0.2">
      <c r="A32" s="1097"/>
      <c r="B32" s="369" t="s">
        <v>2386</v>
      </c>
      <c r="C32" s="366">
        <v>0</v>
      </c>
      <c r="D32" s="366">
        <v>1716.6526111575681</v>
      </c>
      <c r="E32" s="366">
        <v>1716.6526111575681</v>
      </c>
      <c r="F32" s="366">
        <v>0</v>
      </c>
      <c r="G32" s="366">
        <v>0</v>
      </c>
      <c r="H32" s="366">
        <v>0</v>
      </c>
      <c r="I32" s="366">
        <v>0</v>
      </c>
      <c r="J32" s="366">
        <v>0</v>
      </c>
      <c r="K32" s="370">
        <v>0</v>
      </c>
    </row>
    <row r="33" spans="1:11" x14ac:dyDescent="0.2">
      <c r="A33" s="1097"/>
      <c r="B33" s="369" t="s">
        <v>2387</v>
      </c>
      <c r="C33" s="366">
        <v>0</v>
      </c>
      <c r="D33" s="366">
        <v>512.33830495712857</v>
      </c>
      <c r="E33" s="366">
        <v>512.33830495712857</v>
      </c>
      <c r="F33" s="366">
        <v>0</v>
      </c>
      <c r="G33" s="366">
        <v>0</v>
      </c>
      <c r="H33" s="366">
        <v>0</v>
      </c>
      <c r="I33" s="366">
        <v>0</v>
      </c>
      <c r="J33" s="366">
        <v>0</v>
      </c>
      <c r="K33" s="370">
        <v>0</v>
      </c>
    </row>
    <row r="34" spans="1:11" x14ac:dyDescent="0.2">
      <c r="A34" s="1097"/>
      <c r="B34" s="369" t="s">
        <v>2388</v>
      </c>
      <c r="C34" s="366">
        <v>0</v>
      </c>
      <c r="D34" s="366">
        <v>10727.269598700512</v>
      </c>
      <c r="E34" s="366">
        <v>5278.1073138520605</v>
      </c>
      <c r="F34" s="366">
        <v>4945.2903825619705</v>
      </c>
      <c r="G34" s="366">
        <v>0</v>
      </c>
      <c r="H34" s="366">
        <v>503.87190228647995</v>
      </c>
      <c r="I34" s="366">
        <v>0</v>
      </c>
      <c r="J34" s="366">
        <v>0</v>
      </c>
      <c r="K34" s="370">
        <v>0</v>
      </c>
    </row>
    <row r="35" spans="1:11" ht="13.5" thickBot="1" x14ac:dyDescent="0.25">
      <c r="A35" s="1204"/>
      <c r="B35" s="371" t="s">
        <v>2389</v>
      </c>
      <c r="C35" s="367">
        <v>0</v>
      </c>
      <c r="D35" s="367">
        <v>320.24234626550464</v>
      </c>
      <c r="E35" s="367">
        <v>0</v>
      </c>
      <c r="F35" s="367">
        <v>0</v>
      </c>
      <c r="G35" s="367">
        <v>320.24234626550464</v>
      </c>
      <c r="H35" s="367">
        <v>0</v>
      </c>
      <c r="I35" s="367">
        <v>0</v>
      </c>
      <c r="J35" s="367">
        <v>0</v>
      </c>
      <c r="K35" s="372">
        <v>0</v>
      </c>
    </row>
    <row r="36" spans="1:11" x14ac:dyDescent="0.2">
      <c r="A36" s="1594" t="s">
        <v>1072</v>
      </c>
      <c r="B36" s="1595" t="s">
        <v>2390</v>
      </c>
      <c r="C36" s="362">
        <v>17177166.438000001</v>
      </c>
      <c r="D36" s="362">
        <v>373533.63073076174</v>
      </c>
      <c r="E36" s="362">
        <v>25727.8217087107</v>
      </c>
      <c r="F36" s="362">
        <v>347805.80536</v>
      </c>
      <c r="G36" s="362">
        <v>0</v>
      </c>
      <c r="H36" s="362">
        <v>0</v>
      </c>
      <c r="I36" s="362">
        <v>0</v>
      </c>
      <c r="J36" s="362">
        <v>0</v>
      </c>
      <c r="K36" s="1596">
        <v>9.5899999999999999E-2</v>
      </c>
    </row>
    <row r="37" spans="1:11" x14ac:dyDescent="0.2">
      <c r="A37" s="1097"/>
      <c r="B37" s="369" t="s">
        <v>2391</v>
      </c>
      <c r="C37" s="366">
        <v>2445984.5550000002</v>
      </c>
      <c r="D37" s="366">
        <v>70595.622206834872</v>
      </c>
      <c r="E37" s="366">
        <v>18642.908340000002</v>
      </c>
      <c r="F37" s="366">
        <v>0</v>
      </c>
      <c r="G37" s="366">
        <v>51952.713000000003</v>
      </c>
      <c r="H37" s="366">
        <v>0</v>
      </c>
      <c r="I37" s="366">
        <v>0</v>
      </c>
      <c r="J37" s="366">
        <v>0</v>
      </c>
      <c r="K37" s="370">
        <v>6.0900000000000003E-2</v>
      </c>
    </row>
    <row r="38" spans="1:11" x14ac:dyDescent="0.2">
      <c r="A38" s="1097"/>
      <c r="B38" s="369" t="s">
        <v>2392</v>
      </c>
      <c r="C38" s="366">
        <v>221965.56299999999</v>
      </c>
      <c r="D38" s="366">
        <v>7389.9873873219485</v>
      </c>
      <c r="E38" s="366">
        <v>1995.84529</v>
      </c>
      <c r="F38" s="366">
        <v>0</v>
      </c>
      <c r="G38" s="366">
        <v>5394.1419900000001</v>
      </c>
      <c r="H38" s="366">
        <v>0</v>
      </c>
      <c r="I38" s="366">
        <v>0</v>
      </c>
      <c r="J38" s="366">
        <v>0</v>
      </c>
      <c r="K38" s="370">
        <v>5.0099999999999999E-2</v>
      </c>
    </row>
    <row r="39" spans="1:11" x14ac:dyDescent="0.2">
      <c r="A39" s="1097"/>
      <c r="B39" s="369" t="s">
        <v>2393</v>
      </c>
      <c r="C39" s="366">
        <v>115052.344</v>
      </c>
      <c r="D39" s="366">
        <v>1178.9820974977758</v>
      </c>
      <c r="E39" s="366">
        <v>144.57264999999998</v>
      </c>
      <c r="F39" s="366">
        <v>1034.4094</v>
      </c>
      <c r="G39" s="366">
        <v>0</v>
      </c>
      <c r="H39" s="366">
        <v>0</v>
      </c>
      <c r="I39" s="366">
        <v>0</v>
      </c>
      <c r="J39" s="366">
        <v>0</v>
      </c>
      <c r="K39" s="370">
        <v>0</v>
      </c>
    </row>
    <row r="40" spans="1:11" x14ac:dyDescent="0.2">
      <c r="A40" s="1097"/>
      <c r="B40" s="369" t="s">
        <v>2394</v>
      </c>
      <c r="C40" s="366">
        <v>10004.865</v>
      </c>
      <c r="D40" s="366">
        <v>192.24087971009999</v>
      </c>
      <c r="E40" s="366">
        <v>192.24088</v>
      </c>
      <c r="F40" s="366">
        <v>0</v>
      </c>
      <c r="G40" s="366">
        <v>0</v>
      </c>
      <c r="H40" s="366">
        <v>0</v>
      </c>
      <c r="I40" s="366">
        <v>0</v>
      </c>
      <c r="J40" s="366">
        <v>0</v>
      </c>
      <c r="K40" s="370">
        <v>0</v>
      </c>
    </row>
    <row r="41" spans="1:11" ht="13.5" thickBot="1" x14ac:dyDescent="0.25">
      <c r="A41" s="1204"/>
      <c r="B41" s="371" t="s">
        <v>2395</v>
      </c>
      <c r="C41" s="367">
        <v>10010.691000000001</v>
      </c>
      <c r="D41" s="367">
        <v>252.28503988865103</v>
      </c>
      <c r="E41" s="367">
        <v>1.6935799999999999</v>
      </c>
      <c r="F41" s="367">
        <v>0</v>
      </c>
      <c r="G41" s="367">
        <v>250.59145999999998</v>
      </c>
      <c r="H41" s="367">
        <v>0</v>
      </c>
      <c r="I41" s="367">
        <v>0</v>
      </c>
      <c r="J41" s="367">
        <v>0</v>
      </c>
      <c r="K41" s="372">
        <v>0</v>
      </c>
    </row>
    <row r="42" spans="1:11" x14ac:dyDescent="0.2">
      <c r="A42" s="1594" t="s">
        <v>1103</v>
      </c>
      <c r="B42" s="1595" t="s">
        <v>2396</v>
      </c>
      <c r="C42" s="362">
        <v>701246653.06299996</v>
      </c>
      <c r="D42" s="362">
        <v>1601349.889</v>
      </c>
      <c r="E42" s="362">
        <v>0</v>
      </c>
      <c r="F42" s="362">
        <v>1576333.7764966113</v>
      </c>
      <c r="G42" s="362">
        <v>0</v>
      </c>
      <c r="H42" s="362">
        <v>44752.551542400004</v>
      </c>
      <c r="I42" s="362">
        <v>0</v>
      </c>
      <c r="J42" s="362">
        <v>0</v>
      </c>
      <c r="K42" s="1596">
        <v>8.8249350746151034E-2</v>
      </c>
    </row>
    <row r="43" spans="1:11" x14ac:dyDescent="0.2">
      <c r="A43" s="1097"/>
      <c r="B43" s="369" t="s">
        <v>2397</v>
      </c>
      <c r="C43" s="366">
        <v>69461098.613399997</v>
      </c>
      <c r="D43" s="366">
        <v>211925.60200000001</v>
      </c>
      <c r="E43" s="366">
        <v>0</v>
      </c>
      <c r="F43" s="366">
        <v>0</v>
      </c>
      <c r="G43" s="366">
        <v>215239.8238225207</v>
      </c>
      <c r="H43" s="366">
        <v>0</v>
      </c>
      <c r="I43" s="366">
        <v>0</v>
      </c>
      <c r="J43" s="366">
        <v>0</v>
      </c>
      <c r="K43" s="370">
        <v>7.5702453477799247E-2</v>
      </c>
    </row>
    <row r="44" spans="1:11" x14ac:dyDescent="0.2">
      <c r="A44" s="1097"/>
      <c r="B44" s="369" t="s">
        <v>2398</v>
      </c>
      <c r="C44" s="366">
        <v>4377626.07</v>
      </c>
      <c r="D44" s="366">
        <v>13686.977999999999</v>
      </c>
      <c r="E44" s="366">
        <v>0</v>
      </c>
      <c r="F44" s="366">
        <v>0</v>
      </c>
      <c r="G44" s="366">
        <v>14680.562584039433</v>
      </c>
      <c r="H44" s="366">
        <v>0</v>
      </c>
      <c r="I44" s="366">
        <v>0</v>
      </c>
      <c r="J44" s="366">
        <v>0</v>
      </c>
      <c r="K44" s="370">
        <v>8.7777905160645542E-2</v>
      </c>
    </row>
    <row r="45" spans="1:11" x14ac:dyDescent="0.2">
      <c r="A45" s="1097"/>
      <c r="B45" s="369" t="s">
        <v>2399</v>
      </c>
      <c r="C45" s="366">
        <v>22956175.232500002</v>
      </c>
      <c r="D45" s="366">
        <v>81394.536999999997</v>
      </c>
      <c r="E45" s="366">
        <v>0</v>
      </c>
      <c r="F45" s="366">
        <v>0</v>
      </c>
      <c r="G45" s="366">
        <v>84176.678404795792</v>
      </c>
      <c r="H45" s="366">
        <v>0</v>
      </c>
      <c r="I45" s="366">
        <v>0</v>
      </c>
      <c r="J45" s="366">
        <v>0</v>
      </c>
      <c r="K45" s="370">
        <v>6.2867872768973765E-2</v>
      </c>
    </row>
    <row r="46" spans="1:11" ht="13.5" thickBot="1" x14ac:dyDescent="0.25">
      <c r="A46" s="1204"/>
      <c r="B46" s="371" t="s">
        <v>2400</v>
      </c>
      <c r="C46" s="367">
        <v>1980301.2223</v>
      </c>
      <c r="D46" s="367">
        <v>9671.7579999999998</v>
      </c>
      <c r="E46" s="367">
        <v>0</v>
      </c>
      <c r="F46" s="367">
        <v>0</v>
      </c>
      <c r="G46" s="367">
        <v>12017.873340150034</v>
      </c>
      <c r="H46" s="367">
        <v>0</v>
      </c>
      <c r="I46" s="367">
        <v>0</v>
      </c>
      <c r="J46" s="367">
        <v>0</v>
      </c>
      <c r="K46" s="372">
        <v>9.7315281391420413E-2</v>
      </c>
    </row>
    <row r="47" spans="1:11" x14ac:dyDescent="0.2">
      <c r="A47" s="1594" t="s">
        <v>1893</v>
      </c>
      <c r="B47" s="1595" t="s">
        <v>2401</v>
      </c>
      <c r="C47" s="362">
        <v>58294775.895510003</v>
      </c>
      <c r="D47" s="362">
        <v>165685.34454486804</v>
      </c>
      <c r="E47" s="362">
        <v>55098.933808219183</v>
      </c>
      <c r="F47" s="362">
        <v>110586.41073664888</v>
      </c>
      <c r="G47" s="362">
        <v>0</v>
      </c>
      <c r="H47" s="362">
        <v>0</v>
      </c>
      <c r="I47" s="362">
        <v>0</v>
      </c>
      <c r="J47" s="362">
        <v>0</v>
      </c>
      <c r="K47" s="1596">
        <v>7.9654868913928922E-2</v>
      </c>
    </row>
    <row r="48" spans="1:11" x14ac:dyDescent="0.2">
      <c r="A48" s="1097"/>
      <c r="B48" s="369" t="s">
        <v>2402</v>
      </c>
      <c r="C48" s="366">
        <v>24137593.21782</v>
      </c>
      <c r="D48" s="366">
        <v>174160.87788972602</v>
      </c>
      <c r="E48" s="366">
        <v>22740.412772130963</v>
      </c>
      <c r="F48" s="366">
        <v>151420.46511759504</v>
      </c>
      <c r="G48" s="366">
        <v>0</v>
      </c>
      <c r="H48" s="366">
        <v>0</v>
      </c>
      <c r="I48" s="366">
        <v>0</v>
      </c>
      <c r="J48" s="366">
        <v>0</v>
      </c>
      <c r="K48" s="370">
        <v>6.5595081345265482E-2</v>
      </c>
    </row>
    <row r="49" spans="1:11" x14ac:dyDescent="0.2">
      <c r="A49" s="1097"/>
      <c r="B49" s="369" t="s">
        <v>2403</v>
      </c>
      <c r="C49" s="366">
        <v>0</v>
      </c>
      <c r="D49" s="366">
        <v>13514.567999999999</v>
      </c>
      <c r="E49" s="366">
        <v>4291.1431389770596</v>
      </c>
      <c r="F49" s="366">
        <v>9223.4248610229424</v>
      </c>
      <c r="G49" s="366">
        <v>0</v>
      </c>
      <c r="H49" s="366">
        <v>0</v>
      </c>
      <c r="I49" s="366">
        <v>0</v>
      </c>
      <c r="J49" s="366">
        <v>0</v>
      </c>
      <c r="K49" s="370">
        <v>9.0998218111722096E-2</v>
      </c>
    </row>
    <row r="50" spans="1:11" x14ac:dyDescent="0.2">
      <c r="A50" s="1097"/>
      <c r="B50" s="369" t="s">
        <v>2404</v>
      </c>
      <c r="C50" s="366">
        <v>0</v>
      </c>
      <c r="D50" s="366">
        <v>28685.190513199999</v>
      </c>
      <c r="E50" s="366">
        <v>0</v>
      </c>
      <c r="F50" s="366">
        <v>28685.190513199999</v>
      </c>
      <c r="G50" s="366">
        <v>0</v>
      </c>
      <c r="H50" s="366">
        <v>0</v>
      </c>
      <c r="I50" s="366">
        <v>0</v>
      </c>
      <c r="J50" s="366">
        <v>0</v>
      </c>
      <c r="K50" s="370">
        <v>6.3494866118676427E-2</v>
      </c>
    </row>
    <row r="51" spans="1:11" ht="13.5" thickBot="1" x14ac:dyDescent="0.25">
      <c r="A51" s="1204"/>
      <c r="B51" s="371" t="s">
        <v>2405</v>
      </c>
      <c r="C51" s="367">
        <v>0</v>
      </c>
      <c r="D51" s="367">
        <v>5693.4894822000006</v>
      </c>
      <c r="E51" s="367">
        <v>0</v>
      </c>
      <c r="F51" s="367">
        <v>5693.4894822000006</v>
      </c>
      <c r="G51" s="367">
        <v>0</v>
      </c>
      <c r="H51" s="367">
        <v>0</v>
      </c>
      <c r="I51" s="367">
        <v>0</v>
      </c>
      <c r="J51" s="367">
        <v>0</v>
      </c>
      <c r="K51" s="372">
        <v>4.6086248549873796E-2</v>
      </c>
    </row>
    <row r="52" spans="1:11" x14ac:dyDescent="0.2">
      <c r="A52" s="2049" t="s">
        <v>3755</v>
      </c>
      <c r="B52" s="1595" t="s">
        <v>2406</v>
      </c>
      <c r="C52" s="362">
        <v>0</v>
      </c>
      <c r="D52" s="362">
        <v>3.4856298318E-3</v>
      </c>
      <c r="E52" s="362">
        <v>2396.9234475531534</v>
      </c>
      <c r="F52" s="362">
        <v>0</v>
      </c>
      <c r="G52" s="362">
        <v>2621.5117240882405</v>
      </c>
      <c r="H52" s="362">
        <v>0</v>
      </c>
      <c r="I52" s="362">
        <v>0</v>
      </c>
      <c r="J52" s="362">
        <v>0</v>
      </c>
      <c r="K52" s="1596">
        <v>3.5000000000000003E-2</v>
      </c>
    </row>
    <row r="53" spans="1:11" x14ac:dyDescent="0.2">
      <c r="A53" s="2050"/>
      <c r="B53" s="369" t="s">
        <v>2407</v>
      </c>
      <c r="C53" s="366">
        <v>0</v>
      </c>
      <c r="D53" s="366">
        <v>7.3259679999999995E-3</v>
      </c>
      <c r="E53" s="366">
        <v>5.9432003786946632</v>
      </c>
      <c r="F53" s="366">
        <v>2.7024420566198906</v>
      </c>
      <c r="G53" s="366">
        <v>0</v>
      </c>
      <c r="H53" s="366">
        <v>0</v>
      </c>
      <c r="I53" s="366">
        <v>0</v>
      </c>
      <c r="J53" s="366">
        <v>0</v>
      </c>
      <c r="K53" s="370">
        <v>9.000000000000008E-2</v>
      </c>
    </row>
    <row r="54" spans="1:11" x14ac:dyDescent="0.2">
      <c r="A54" s="2050"/>
      <c r="B54" s="369" t="s">
        <v>2408</v>
      </c>
      <c r="C54" s="366">
        <v>0</v>
      </c>
      <c r="D54" s="366">
        <v>2.4653680128000001E-3</v>
      </c>
      <c r="E54" s="366">
        <v>5366.9480885548301</v>
      </c>
      <c r="F54" s="366">
        <v>0</v>
      </c>
      <c r="G54" s="366">
        <v>15091.961729626477</v>
      </c>
      <c r="H54" s="366">
        <v>0</v>
      </c>
      <c r="I54" s="366">
        <v>0</v>
      </c>
      <c r="J54" s="366">
        <v>0</v>
      </c>
      <c r="K54" s="370">
        <v>3.6600000000000001E-2</v>
      </c>
    </row>
    <row r="55" spans="1:11" x14ac:dyDescent="0.2">
      <c r="A55" s="1097"/>
      <c r="B55" s="369" t="s">
        <v>2409</v>
      </c>
      <c r="C55" s="366">
        <v>0</v>
      </c>
      <c r="D55" s="366">
        <v>3.6866530137999996E-3</v>
      </c>
      <c r="E55" s="366">
        <v>41.867382446846413</v>
      </c>
      <c r="F55" s="366">
        <v>0</v>
      </c>
      <c r="G55" s="366">
        <v>45.790295911759671</v>
      </c>
      <c r="H55" s="366">
        <v>0</v>
      </c>
      <c r="I55" s="366">
        <v>0</v>
      </c>
      <c r="J55" s="366">
        <v>0</v>
      </c>
      <c r="K55" s="370">
        <v>3.0879753377058995E-2</v>
      </c>
    </row>
    <row r="56" spans="1:11" x14ac:dyDescent="0.2">
      <c r="A56" s="1097"/>
      <c r="B56" s="369" t="s">
        <v>2410</v>
      </c>
      <c r="C56" s="366">
        <v>0</v>
      </c>
      <c r="D56" s="366">
        <v>2.9189787264000001E-3</v>
      </c>
      <c r="E56" s="366">
        <v>154.44053490877229</v>
      </c>
      <c r="F56" s="366">
        <v>0</v>
      </c>
      <c r="G56" s="366">
        <v>434.28976839123033</v>
      </c>
      <c r="H56" s="366">
        <v>0</v>
      </c>
      <c r="I56" s="366">
        <v>0</v>
      </c>
      <c r="J56" s="366">
        <v>0</v>
      </c>
      <c r="K56" s="370">
        <v>3.3648627013341058E-2</v>
      </c>
    </row>
    <row r="57" spans="1:11" x14ac:dyDescent="0.2">
      <c r="A57" s="1097"/>
      <c r="B57" s="369" t="s">
        <v>2411</v>
      </c>
      <c r="C57" s="366">
        <v>0</v>
      </c>
      <c r="D57" s="366">
        <v>2.7923130000000003E-3</v>
      </c>
      <c r="E57" s="366">
        <v>1205.6935780943934</v>
      </c>
      <c r="F57" s="366">
        <v>548.24283638816985</v>
      </c>
      <c r="G57" s="366">
        <v>0</v>
      </c>
      <c r="H57" s="366">
        <v>0</v>
      </c>
      <c r="I57" s="366">
        <v>0</v>
      </c>
      <c r="J57" s="366">
        <v>0</v>
      </c>
      <c r="K57" s="370">
        <v>6.4903199895872191E-2</v>
      </c>
    </row>
    <row r="58" spans="1:11" x14ac:dyDescent="0.2">
      <c r="A58" s="1097"/>
      <c r="B58" s="369" t="s">
        <v>2412</v>
      </c>
      <c r="C58" s="366">
        <v>0</v>
      </c>
      <c r="D58" s="366">
        <v>4.7602161613999995E-3</v>
      </c>
      <c r="E58" s="366">
        <v>0</v>
      </c>
      <c r="F58" s="366">
        <v>0</v>
      </c>
      <c r="G58" s="366">
        <v>0</v>
      </c>
      <c r="H58" s="366">
        <v>0</v>
      </c>
      <c r="I58" s="366">
        <v>0</v>
      </c>
      <c r="J58" s="366">
        <v>0</v>
      </c>
      <c r="K58" s="370">
        <v>3.3880287786391586E-2</v>
      </c>
    </row>
    <row r="59" spans="1:11" x14ac:dyDescent="0.2">
      <c r="A59" s="1097"/>
      <c r="B59" s="369" t="s">
        <v>2413</v>
      </c>
      <c r="C59" s="366">
        <v>0</v>
      </c>
      <c r="D59" s="366">
        <v>1.0004846999999999E-2</v>
      </c>
      <c r="E59" s="366">
        <v>336.46295152691192</v>
      </c>
      <c r="F59" s="366">
        <v>152.99360155521035</v>
      </c>
      <c r="G59" s="366">
        <v>0</v>
      </c>
      <c r="H59" s="366">
        <v>0</v>
      </c>
      <c r="I59" s="366">
        <v>0</v>
      </c>
      <c r="J59" s="366">
        <v>0</v>
      </c>
      <c r="K59" s="370">
        <v>9.000000000000008E-2</v>
      </c>
    </row>
    <row r="60" spans="1:11" ht="13.5" thickBot="1" x14ac:dyDescent="0.25">
      <c r="A60" s="1204"/>
      <c r="B60" s="371" t="s">
        <v>2414</v>
      </c>
      <c r="C60" s="367">
        <v>0</v>
      </c>
      <c r="D60" s="367">
        <v>3.3668775359999999E-3</v>
      </c>
      <c r="E60" s="367">
        <v>2.8816665363967369</v>
      </c>
      <c r="F60" s="367">
        <v>0</v>
      </c>
      <c r="G60" s="367">
        <v>8.1033019822920398</v>
      </c>
      <c r="H60" s="367">
        <v>0</v>
      </c>
      <c r="I60" s="367">
        <v>0</v>
      </c>
      <c r="J60" s="367">
        <v>0</v>
      </c>
      <c r="K60" s="372">
        <v>3.6648441132959175E-2</v>
      </c>
    </row>
    <row r="61" spans="1:11" x14ac:dyDescent="0.2">
      <c r="A61" s="1594" t="s">
        <v>2234</v>
      </c>
      <c r="B61" s="1595" t="s">
        <v>2415</v>
      </c>
      <c r="C61" s="362">
        <v>0</v>
      </c>
      <c r="D61" s="362">
        <v>3.592941437367676E-3</v>
      </c>
      <c r="E61" s="362">
        <v>3021.3571833860428</v>
      </c>
      <c r="F61" s="362">
        <v>0</v>
      </c>
      <c r="G61" s="362">
        <v>0</v>
      </c>
      <c r="H61" s="362">
        <v>0</v>
      </c>
      <c r="I61" s="362">
        <v>0</v>
      </c>
      <c r="J61" s="362">
        <v>0</v>
      </c>
      <c r="K61" s="1596">
        <v>0</v>
      </c>
    </row>
    <row r="62" spans="1:11" x14ac:dyDescent="0.2">
      <c r="A62" s="1097"/>
      <c r="B62" s="369" t="s">
        <v>2416</v>
      </c>
      <c r="C62" s="366">
        <v>0</v>
      </c>
      <c r="D62" s="366">
        <v>4.0482326692103362E-3</v>
      </c>
      <c r="E62" s="366">
        <v>0</v>
      </c>
      <c r="F62" s="366">
        <v>0</v>
      </c>
      <c r="G62" s="366">
        <v>0</v>
      </c>
      <c r="H62" s="366">
        <v>0</v>
      </c>
      <c r="I62" s="366">
        <v>0</v>
      </c>
      <c r="J62" s="366">
        <v>0</v>
      </c>
      <c r="K62" s="370">
        <v>0</v>
      </c>
    </row>
    <row r="63" spans="1:11" x14ac:dyDescent="0.2">
      <c r="A63" s="1097"/>
      <c r="B63" s="369" t="s">
        <v>2417</v>
      </c>
      <c r="C63" s="366">
        <v>0</v>
      </c>
      <c r="D63" s="366">
        <v>1.3377592141120757E-3</v>
      </c>
      <c r="E63" s="366">
        <v>0</v>
      </c>
      <c r="F63" s="366">
        <v>0</v>
      </c>
      <c r="G63" s="366">
        <v>0</v>
      </c>
      <c r="H63" s="366">
        <v>0</v>
      </c>
      <c r="I63" s="366">
        <v>0</v>
      </c>
      <c r="J63" s="366">
        <v>0</v>
      </c>
      <c r="K63" s="370">
        <v>0</v>
      </c>
    </row>
    <row r="64" spans="1:11" x14ac:dyDescent="0.2">
      <c r="A64" s="1097"/>
      <c r="B64" s="369" t="s">
        <v>2418</v>
      </c>
      <c r="C64" s="366">
        <v>0</v>
      </c>
      <c r="D64" s="366">
        <v>0.2294998063832861</v>
      </c>
      <c r="E64" s="366">
        <v>15.928475154310064</v>
      </c>
      <c r="F64" s="366">
        <v>26.921692195249395</v>
      </c>
      <c r="G64" s="366">
        <v>0</v>
      </c>
      <c r="H64" s="366">
        <v>0</v>
      </c>
      <c r="I64" s="366">
        <v>0</v>
      </c>
      <c r="J64" s="366">
        <v>0</v>
      </c>
      <c r="K64" s="370">
        <v>0</v>
      </c>
    </row>
    <row r="65" spans="1:11" x14ac:dyDescent="0.2">
      <c r="A65" s="1097"/>
      <c r="B65" s="369" t="s">
        <v>2419</v>
      </c>
      <c r="C65" s="366">
        <v>0</v>
      </c>
      <c r="D65" s="366">
        <v>0.23593122033963071</v>
      </c>
      <c r="E65" s="366">
        <v>0</v>
      </c>
      <c r="F65" s="366">
        <v>0</v>
      </c>
      <c r="G65" s="366">
        <v>0</v>
      </c>
      <c r="H65" s="366">
        <v>0</v>
      </c>
      <c r="I65" s="366">
        <v>0</v>
      </c>
      <c r="J65" s="366">
        <v>0</v>
      </c>
      <c r="K65" s="370">
        <v>0</v>
      </c>
    </row>
    <row r="66" spans="1:11" x14ac:dyDescent="0.2">
      <c r="A66" s="1097"/>
      <c r="B66" s="369" t="s">
        <v>2420</v>
      </c>
      <c r="C66" s="366">
        <v>0</v>
      </c>
      <c r="D66" s="366">
        <v>0.10414502306678541</v>
      </c>
      <c r="E66" s="366">
        <v>0</v>
      </c>
      <c r="F66" s="366">
        <v>0</v>
      </c>
      <c r="G66" s="366">
        <v>0</v>
      </c>
      <c r="H66" s="366">
        <v>0</v>
      </c>
      <c r="I66" s="366">
        <v>0</v>
      </c>
      <c r="J66" s="366">
        <v>0</v>
      </c>
      <c r="K66" s="370">
        <v>0</v>
      </c>
    </row>
    <row r="67" spans="1:11" x14ac:dyDescent="0.2">
      <c r="A67" s="1097"/>
      <c r="B67" s="369" t="s">
        <v>2421</v>
      </c>
      <c r="C67" s="366">
        <v>0</v>
      </c>
      <c r="D67" s="366">
        <v>0.13080965794705246</v>
      </c>
      <c r="E67" s="366">
        <v>6.0164195895777661</v>
      </c>
      <c r="F67" s="366">
        <v>3.0591935241721155</v>
      </c>
      <c r="G67" s="366">
        <v>0</v>
      </c>
      <c r="H67" s="366">
        <v>0</v>
      </c>
      <c r="I67" s="366">
        <v>0</v>
      </c>
      <c r="J67" s="366">
        <v>0</v>
      </c>
      <c r="K67" s="370">
        <v>0</v>
      </c>
    </row>
    <row r="68" spans="1:11" ht="13.5" thickBot="1" x14ac:dyDescent="0.25">
      <c r="A68" s="1204"/>
      <c r="B68" s="371" t="s">
        <v>2422</v>
      </c>
      <c r="C68" s="367">
        <v>0</v>
      </c>
      <c r="D68" s="367">
        <v>0.10757721072324908</v>
      </c>
      <c r="E68" s="367">
        <v>0</v>
      </c>
      <c r="F68" s="367">
        <v>0</v>
      </c>
      <c r="G68" s="367">
        <v>0</v>
      </c>
      <c r="H68" s="367">
        <v>0</v>
      </c>
      <c r="I68" s="367">
        <v>0</v>
      </c>
      <c r="J68" s="367">
        <v>0</v>
      </c>
      <c r="K68" s="372">
        <v>0</v>
      </c>
    </row>
    <row r="69" spans="1:11" x14ac:dyDescent="0.2">
      <c r="A69" s="1594" t="s">
        <v>1756</v>
      </c>
      <c r="B69" s="1595" t="s">
        <v>2423</v>
      </c>
      <c r="C69" s="362">
        <v>54784.381690999959</v>
      </c>
      <c r="D69" s="362">
        <v>0.108175181</v>
      </c>
      <c r="E69" s="362">
        <v>61.681849999999997</v>
      </c>
      <c r="F69" s="362">
        <v>5868.8239899999999</v>
      </c>
      <c r="G69" s="362">
        <v>0</v>
      </c>
      <c r="H69" s="362">
        <v>0</v>
      </c>
      <c r="I69" s="362">
        <v>0</v>
      </c>
      <c r="J69" s="362">
        <v>0</v>
      </c>
      <c r="K69" s="1596">
        <v>8.1976402884615343E-2</v>
      </c>
    </row>
    <row r="70" spans="1:11" x14ac:dyDescent="0.2">
      <c r="A70" s="1097"/>
      <c r="B70" s="369" t="s">
        <v>2424</v>
      </c>
      <c r="C70" s="366">
        <v>173837.62699500009</v>
      </c>
      <c r="D70" s="366">
        <v>0.108252872</v>
      </c>
      <c r="E70" s="366">
        <v>201.02907999999999</v>
      </c>
      <c r="F70" s="366">
        <v>18630.903429999998</v>
      </c>
      <c r="G70" s="366">
        <v>0</v>
      </c>
      <c r="H70" s="366">
        <v>0</v>
      </c>
      <c r="I70" s="366">
        <v>0</v>
      </c>
      <c r="J70" s="366">
        <v>0</v>
      </c>
      <c r="K70" s="370">
        <v>8.2755447252747208E-2</v>
      </c>
    </row>
    <row r="71" spans="1:11" x14ac:dyDescent="0.2">
      <c r="A71" s="1097"/>
      <c r="B71" s="369" t="s">
        <v>2425</v>
      </c>
      <c r="C71" s="366">
        <v>18238.156517000003</v>
      </c>
      <c r="D71" s="366">
        <v>0.108422832</v>
      </c>
      <c r="E71" s="366">
        <v>86.489869999999996</v>
      </c>
      <c r="F71" s="366">
        <v>1892.4927299999999</v>
      </c>
      <c r="G71" s="366">
        <v>0</v>
      </c>
      <c r="H71" s="366">
        <v>0</v>
      </c>
      <c r="I71" s="366">
        <v>0</v>
      </c>
      <c r="J71" s="366">
        <v>0</v>
      </c>
      <c r="K71" s="370">
        <v>8.4459716483516481E-2</v>
      </c>
    </row>
    <row r="72" spans="1:11" x14ac:dyDescent="0.2">
      <c r="A72" s="1097"/>
      <c r="B72" s="369" t="s">
        <v>2426</v>
      </c>
      <c r="C72" s="366">
        <v>70515.262832000095</v>
      </c>
      <c r="D72" s="366">
        <v>0.108974839</v>
      </c>
      <c r="E72" s="366">
        <v>599.51238999999998</v>
      </c>
      <c r="F72" s="366">
        <v>7090.9245199999996</v>
      </c>
      <c r="G72" s="366">
        <v>0</v>
      </c>
      <c r="H72" s="366">
        <v>0</v>
      </c>
      <c r="I72" s="366">
        <v>0</v>
      </c>
      <c r="J72" s="366">
        <v>0</v>
      </c>
      <c r="K72" s="370">
        <v>0.09</v>
      </c>
    </row>
    <row r="73" spans="1:11" x14ac:dyDescent="0.2">
      <c r="A73" s="1097"/>
      <c r="B73" s="369" t="s">
        <v>2427</v>
      </c>
      <c r="C73" s="366">
        <v>1815.7339650000001</v>
      </c>
      <c r="D73" s="366">
        <v>0.19637653803819999</v>
      </c>
      <c r="E73" s="366">
        <v>67.779379810999998</v>
      </c>
      <c r="F73" s="366">
        <v>0</v>
      </c>
      <c r="G73" s="366">
        <v>289.080353796</v>
      </c>
      <c r="H73" s="366">
        <v>0</v>
      </c>
      <c r="I73" s="366">
        <v>0</v>
      </c>
      <c r="J73" s="366">
        <v>0</v>
      </c>
      <c r="K73" s="370">
        <v>3.9743244809530724E-2</v>
      </c>
    </row>
    <row r="74" spans="1:11" x14ac:dyDescent="0.2">
      <c r="A74" s="1097"/>
      <c r="B74" s="369" t="s">
        <v>2428</v>
      </c>
      <c r="C74" s="366">
        <v>3598.4002370000003</v>
      </c>
      <c r="D74" s="366">
        <v>0.19628095592040001</v>
      </c>
      <c r="E74" s="366">
        <v>32.325822373000001</v>
      </c>
      <c r="F74" s="366">
        <v>0</v>
      </c>
      <c r="G74" s="366">
        <v>674.52082552399997</v>
      </c>
      <c r="H74" s="366">
        <v>0</v>
      </c>
      <c r="I74" s="366">
        <v>0</v>
      </c>
      <c r="J74" s="366">
        <v>0</v>
      </c>
      <c r="K74" s="370">
        <v>3.9235855494505478E-2</v>
      </c>
    </row>
    <row r="75" spans="1:11" x14ac:dyDescent="0.2">
      <c r="A75" s="1097"/>
      <c r="B75" s="369" t="s">
        <v>2429</v>
      </c>
      <c r="C75" s="366">
        <v>130067.7915179999</v>
      </c>
      <c r="D75" s="366">
        <v>0.1969483401795</v>
      </c>
      <c r="E75" s="366">
        <v>1534.448085001</v>
      </c>
      <c r="F75" s="366">
        <v>0</v>
      </c>
      <c r="G75" s="366">
        <v>24106.784668225999</v>
      </c>
      <c r="H75" s="366">
        <v>0</v>
      </c>
      <c r="I75" s="366">
        <v>0</v>
      </c>
      <c r="J75" s="366">
        <v>0</v>
      </c>
      <c r="K75" s="370">
        <v>4.2778752060439539E-2</v>
      </c>
    </row>
    <row r="76" spans="1:11" x14ac:dyDescent="0.2">
      <c r="A76" s="1097"/>
      <c r="B76" s="369" t="s">
        <v>2430</v>
      </c>
      <c r="C76" s="366">
        <v>2296.3598870000005</v>
      </c>
      <c r="D76" s="366">
        <v>0.253219737798</v>
      </c>
      <c r="E76" s="366">
        <v>77.160199067999997</v>
      </c>
      <c r="F76" s="366">
        <v>0</v>
      </c>
      <c r="G76" s="366">
        <v>504.79316084999999</v>
      </c>
      <c r="H76" s="366">
        <v>0</v>
      </c>
      <c r="I76" s="366">
        <v>0</v>
      </c>
      <c r="J76" s="366">
        <v>0</v>
      </c>
      <c r="K76" s="370">
        <v>3.6271463510911768E-2</v>
      </c>
    </row>
    <row r="77" spans="1:11" x14ac:dyDescent="0.2">
      <c r="A77" s="1097"/>
      <c r="B77" s="369" t="s">
        <v>2431</v>
      </c>
      <c r="C77" s="366">
        <v>3011.1848850000015</v>
      </c>
      <c r="D77" s="366">
        <v>0.25326608446499999</v>
      </c>
      <c r="E77" s="366">
        <v>6.0624812880000007</v>
      </c>
      <c r="F77" s="366">
        <v>0</v>
      </c>
      <c r="G77" s="366">
        <v>757.189753494</v>
      </c>
      <c r="H77" s="366">
        <v>0</v>
      </c>
      <c r="I77" s="366">
        <v>0</v>
      </c>
      <c r="J77" s="366">
        <v>0</v>
      </c>
      <c r="K77" s="370">
        <v>3.6461644917582359E-2</v>
      </c>
    </row>
    <row r="78" spans="1:11" x14ac:dyDescent="0.2">
      <c r="A78" s="1097"/>
      <c r="B78" s="369" t="s">
        <v>2432</v>
      </c>
      <c r="C78" s="366">
        <v>54764.473702999974</v>
      </c>
      <c r="D78" s="366">
        <v>0.25590603851580002</v>
      </c>
      <c r="E78" s="366">
        <v>1713.7383326700001</v>
      </c>
      <c r="F78" s="366">
        <v>0</v>
      </c>
      <c r="G78" s="366">
        <v>12309.327320154</v>
      </c>
      <c r="H78" s="366">
        <v>0</v>
      </c>
      <c r="I78" s="366">
        <v>0</v>
      </c>
      <c r="J78" s="366">
        <v>0</v>
      </c>
      <c r="K78" s="370">
        <v>4.7293982554945081E-2</v>
      </c>
    </row>
    <row r="79" spans="1:11" ht="13.5" thickBot="1" x14ac:dyDescent="0.25">
      <c r="A79" s="1204"/>
      <c r="B79" s="371" t="s">
        <v>2433</v>
      </c>
      <c r="C79" s="367">
        <v>102.10405299999999</v>
      </c>
      <c r="D79" s="367">
        <v>0.20764627999999999</v>
      </c>
      <c r="E79" s="367">
        <v>21.211749999999999</v>
      </c>
      <c r="F79" s="367">
        <v>0</v>
      </c>
      <c r="G79" s="367">
        <v>0</v>
      </c>
      <c r="H79" s="367">
        <v>0</v>
      </c>
      <c r="I79" s="367">
        <v>0</v>
      </c>
      <c r="J79" s="367">
        <v>0</v>
      </c>
      <c r="K79" s="372">
        <v>3.5118838992715708E-2</v>
      </c>
    </row>
    <row r="80" spans="1:11" x14ac:dyDescent="0.2">
      <c r="A80" s="1594" t="s">
        <v>1883</v>
      </c>
      <c r="B80" s="1595">
        <v>1002</v>
      </c>
      <c r="C80" s="362">
        <v>0</v>
      </c>
      <c r="D80" s="362">
        <v>3.1112142999999999</v>
      </c>
      <c r="E80" s="362">
        <v>0</v>
      </c>
      <c r="F80" s="362">
        <v>0</v>
      </c>
      <c r="G80" s="362">
        <v>0</v>
      </c>
      <c r="H80" s="362">
        <v>0</v>
      </c>
      <c r="I80" s="362">
        <v>0</v>
      </c>
      <c r="J80" s="362">
        <v>0</v>
      </c>
      <c r="K80" s="1596">
        <v>6.7699999999999996E-2</v>
      </c>
    </row>
    <row r="81" spans="1:11" ht="13.5" thickBot="1" x14ac:dyDescent="0.25">
      <c r="A81" s="1204"/>
      <c r="B81" s="371">
        <v>4002</v>
      </c>
      <c r="C81" s="367">
        <v>0</v>
      </c>
      <c r="D81" s="367">
        <v>18.288007499999999</v>
      </c>
      <c r="E81" s="367">
        <v>0</v>
      </c>
      <c r="F81" s="367">
        <v>0</v>
      </c>
      <c r="G81" s="367">
        <v>0</v>
      </c>
      <c r="H81" s="367">
        <v>0</v>
      </c>
      <c r="I81" s="367">
        <v>0</v>
      </c>
      <c r="J81" s="367">
        <v>0</v>
      </c>
      <c r="K81" s="372">
        <v>5.9499999999999997E-2</v>
      </c>
    </row>
    <row r="82" spans="1:11" x14ac:dyDescent="0.2">
      <c r="A82" s="1594" t="s">
        <v>1244</v>
      </c>
      <c r="B82" s="1595" t="s">
        <v>2434</v>
      </c>
      <c r="C82" s="362">
        <v>330612.12699999998</v>
      </c>
      <c r="D82" s="362">
        <v>18434.482899999999</v>
      </c>
      <c r="E82" s="362">
        <v>0</v>
      </c>
      <c r="F82" s="362">
        <v>0</v>
      </c>
      <c r="G82" s="362">
        <v>0</v>
      </c>
      <c r="H82" s="362">
        <v>0</v>
      </c>
      <c r="I82" s="362">
        <v>0</v>
      </c>
      <c r="J82" s="362">
        <v>0</v>
      </c>
      <c r="K82" s="1596">
        <v>0.13762844597490451</v>
      </c>
    </row>
    <row r="83" spans="1:11" x14ac:dyDescent="0.2">
      <c r="A83" s="1097"/>
      <c r="B83" s="369" t="s">
        <v>2435</v>
      </c>
      <c r="C83" s="366">
        <v>253930</v>
      </c>
      <c r="D83" s="366">
        <v>973.43518000000006</v>
      </c>
      <c r="E83" s="366">
        <v>0</v>
      </c>
      <c r="F83" s="366">
        <v>0</v>
      </c>
      <c r="G83" s="366">
        <v>0</v>
      </c>
      <c r="H83" s="366">
        <v>0</v>
      </c>
      <c r="I83" s="366">
        <v>0</v>
      </c>
      <c r="J83" s="366">
        <v>0</v>
      </c>
      <c r="K83" s="370">
        <v>3.3281895888367462E-2</v>
      </c>
    </row>
    <row r="84" spans="1:11" x14ac:dyDescent="0.2">
      <c r="A84" s="1097"/>
      <c r="B84" s="369" t="s">
        <v>2436</v>
      </c>
      <c r="C84" s="366">
        <v>897592</v>
      </c>
      <c r="D84" s="366">
        <v>3071.1207200000003</v>
      </c>
      <c r="E84" s="366">
        <v>0</v>
      </c>
      <c r="F84" s="366">
        <v>0</v>
      </c>
      <c r="G84" s="366">
        <v>0</v>
      </c>
      <c r="H84" s="366">
        <v>0</v>
      </c>
      <c r="I84" s="366">
        <v>0</v>
      </c>
      <c r="J84" s="366">
        <v>0</v>
      </c>
      <c r="K84" s="370">
        <v>4.0303799624623243E-2</v>
      </c>
    </row>
    <row r="85" spans="1:11" x14ac:dyDescent="0.2">
      <c r="A85" s="1097"/>
      <c r="B85" s="369" t="s">
        <v>2437</v>
      </c>
      <c r="C85" s="366">
        <v>1731277000.1470001</v>
      </c>
      <c r="D85" s="366">
        <v>23569.120320000002</v>
      </c>
      <c r="E85" s="366">
        <v>0</v>
      </c>
      <c r="F85" s="366">
        <v>0</v>
      </c>
      <c r="G85" s="366">
        <v>0</v>
      </c>
      <c r="H85" s="366">
        <v>0</v>
      </c>
      <c r="I85" s="366">
        <v>0</v>
      </c>
      <c r="J85" s="366">
        <v>0</v>
      </c>
      <c r="K85" s="370">
        <v>-0.88920339771727508</v>
      </c>
    </row>
    <row r="86" spans="1:11" x14ac:dyDescent="0.2">
      <c r="A86" s="1097"/>
      <c r="B86" s="369" t="s">
        <v>2438</v>
      </c>
      <c r="C86" s="366">
        <v>170129217.009</v>
      </c>
      <c r="D86" s="366">
        <v>1423.1052099999999</v>
      </c>
      <c r="E86" s="366">
        <v>0</v>
      </c>
      <c r="F86" s="366">
        <v>0</v>
      </c>
      <c r="G86" s="366">
        <v>0</v>
      </c>
      <c r="H86" s="366">
        <v>0</v>
      </c>
      <c r="I86" s="366">
        <v>0</v>
      </c>
      <c r="J86" s="366">
        <v>0</v>
      </c>
      <c r="K86" s="370">
        <v>-1.5133663582016753E-2</v>
      </c>
    </row>
    <row r="87" spans="1:11" x14ac:dyDescent="0.2">
      <c r="A87" s="1097"/>
      <c r="B87" s="369" t="s">
        <v>2439</v>
      </c>
      <c r="C87" s="366">
        <v>283344624.01999998</v>
      </c>
      <c r="D87" s="366">
        <v>1772.2613999999999</v>
      </c>
      <c r="E87" s="366">
        <v>0</v>
      </c>
      <c r="F87" s="366">
        <v>0</v>
      </c>
      <c r="G87" s="366">
        <v>0</v>
      </c>
      <c r="H87" s="366">
        <v>0</v>
      </c>
      <c r="I87" s="366">
        <v>0</v>
      </c>
      <c r="J87" s="366">
        <v>0</v>
      </c>
      <c r="K87" s="370">
        <v>0.11708629146691579</v>
      </c>
    </row>
    <row r="88" spans="1:11" x14ac:dyDescent="0.2">
      <c r="A88" s="1097"/>
      <c r="B88" s="369" t="s">
        <v>2440</v>
      </c>
      <c r="C88" s="366">
        <v>3082836851.6669998</v>
      </c>
      <c r="D88" s="366">
        <v>11761.522010000001</v>
      </c>
      <c r="E88" s="366">
        <v>0</v>
      </c>
      <c r="F88" s="366">
        <v>0</v>
      </c>
      <c r="G88" s="366">
        <v>0</v>
      </c>
      <c r="H88" s="366">
        <v>0</v>
      </c>
      <c r="I88" s="366">
        <v>0</v>
      </c>
      <c r="J88" s="366">
        <v>0</v>
      </c>
      <c r="K88" s="370">
        <v>0.15814667789016787</v>
      </c>
    </row>
    <row r="89" spans="1:11" x14ac:dyDescent="0.2">
      <c r="A89" s="1097"/>
      <c r="B89" s="369" t="s">
        <v>2441</v>
      </c>
      <c r="C89" s="366">
        <v>2237896561.691</v>
      </c>
      <c r="D89" s="366">
        <v>8382.325780000001</v>
      </c>
      <c r="E89" s="366">
        <v>0</v>
      </c>
      <c r="F89" s="366">
        <v>0</v>
      </c>
      <c r="G89" s="366">
        <v>0</v>
      </c>
      <c r="H89" s="366">
        <v>0</v>
      </c>
      <c r="I89" s="366">
        <v>0</v>
      </c>
      <c r="J89" s="366">
        <v>0</v>
      </c>
      <c r="K89" s="370">
        <v>0.14134605514334431</v>
      </c>
    </row>
    <row r="90" spans="1:11" x14ac:dyDescent="0.2">
      <c r="A90" s="1097"/>
      <c r="B90" s="369" t="s">
        <v>2442</v>
      </c>
      <c r="C90" s="366">
        <v>29527.952000000001</v>
      </c>
      <c r="D90" s="366">
        <v>3679.5381200000002</v>
      </c>
      <c r="E90" s="366">
        <v>0</v>
      </c>
      <c r="F90" s="366">
        <v>0</v>
      </c>
      <c r="G90" s="366">
        <v>0</v>
      </c>
      <c r="H90" s="366">
        <v>0</v>
      </c>
      <c r="I90" s="366">
        <v>0</v>
      </c>
      <c r="J90" s="366">
        <v>0</v>
      </c>
      <c r="K90" s="370">
        <v>9.5313072264745058E-2</v>
      </c>
    </row>
    <row r="91" spans="1:11" x14ac:dyDescent="0.2">
      <c r="A91" s="1097"/>
      <c r="B91" s="369" t="s">
        <v>2443</v>
      </c>
      <c r="C91" s="366">
        <v>152511.56700000001</v>
      </c>
      <c r="D91" s="366">
        <v>19479.62774</v>
      </c>
      <c r="E91" s="366">
        <v>0</v>
      </c>
      <c r="F91" s="366">
        <v>0</v>
      </c>
      <c r="G91" s="366">
        <v>0</v>
      </c>
      <c r="H91" s="366">
        <v>0</v>
      </c>
      <c r="I91" s="366">
        <v>0</v>
      </c>
      <c r="J91" s="366">
        <v>0</v>
      </c>
      <c r="K91" s="370">
        <v>0.10598858773314539</v>
      </c>
    </row>
    <row r="92" spans="1:11" x14ac:dyDescent="0.2">
      <c r="A92" s="1097"/>
      <c r="B92" s="369" t="s">
        <v>2444</v>
      </c>
      <c r="C92" s="366">
        <v>117302</v>
      </c>
      <c r="D92" s="366">
        <v>24.150639999999999</v>
      </c>
      <c r="E92" s="366">
        <v>0</v>
      </c>
      <c r="F92" s="366">
        <v>0</v>
      </c>
      <c r="G92" s="366">
        <v>0</v>
      </c>
      <c r="H92" s="366">
        <v>0</v>
      </c>
      <c r="I92" s="366">
        <v>0</v>
      </c>
      <c r="J92" s="366">
        <v>0</v>
      </c>
      <c r="K92" s="370">
        <v>2.8414344210690279E-2</v>
      </c>
    </row>
    <row r="93" spans="1:11" x14ac:dyDescent="0.2">
      <c r="A93" s="1097"/>
      <c r="B93" s="369" t="s">
        <v>2445</v>
      </c>
      <c r="C93" s="366">
        <v>47481.864000000001</v>
      </c>
      <c r="D93" s="366">
        <v>5771.0078600000006</v>
      </c>
      <c r="E93" s="366">
        <v>0</v>
      </c>
      <c r="F93" s="366">
        <v>0</v>
      </c>
      <c r="G93" s="366">
        <v>0</v>
      </c>
      <c r="H93" s="366">
        <v>0</v>
      </c>
      <c r="I93" s="366">
        <v>0</v>
      </c>
      <c r="J93" s="366">
        <v>0</v>
      </c>
      <c r="K93" s="370">
        <v>0.11367800050194167</v>
      </c>
    </row>
    <row r="94" spans="1:11" x14ac:dyDescent="0.2">
      <c r="A94" s="1097"/>
      <c r="B94" s="369" t="s">
        <v>2446</v>
      </c>
      <c r="C94" s="366">
        <v>7700955</v>
      </c>
      <c r="D94" s="366">
        <v>1594.27</v>
      </c>
      <c r="E94" s="366">
        <v>0</v>
      </c>
      <c r="F94" s="366">
        <v>0</v>
      </c>
      <c r="G94" s="366">
        <v>0</v>
      </c>
      <c r="H94" s="366">
        <v>0</v>
      </c>
      <c r="I94" s="366">
        <v>0</v>
      </c>
      <c r="J94" s="366">
        <v>0</v>
      </c>
      <c r="K94" s="370">
        <v>3.5824029336909771E-2</v>
      </c>
    </row>
    <row r="95" spans="1:11" ht="13.5" thickBot="1" x14ac:dyDescent="0.25">
      <c r="A95" s="1204"/>
      <c r="B95" s="371" t="s">
        <v>2447</v>
      </c>
      <c r="C95" s="367">
        <v>2234847</v>
      </c>
      <c r="D95" s="367">
        <v>596.69831999999997</v>
      </c>
      <c r="E95" s="367">
        <v>0</v>
      </c>
      <c r="F95" s="367">
        <v>0</v>
      </c>
      <c r="G95" s="367">
        <v>0</v>
      </c>
      <c r="H95" s="367">
        <v>0</v>
      </c>
      <c r="I95" s="367">
        <v>0</v>
      </c>
      <c r="J95" s="367">
        <v>0</v>
      </c>
      <c r="K95" s="372">
        <v>3.5118774330257264E-2</v>
      </c>
    </row>
    <row r="96" spans="1:11" x14ac:dyDescent="0.2">
      <c r="A96" s="1594" t="s">
        <v>1888</v>
      </c>
      <c r="B96" s="1595" t="s">
        <v>2381</v>
      </c>
      <c r="C96" s="362">
        <v>2896557.5469300002</v>
      </c>
      <c r="D96" s="362">
        <v>164042.76926897001</v>
      </c>
      <c r="E96" s="362">
        <v>3573.3753199999996</v>
      </c>
      <c r="F96" s="362">
        <v>126064.46597999999</v>
      </c>
      <c r="G96" s="362">
        <v>0</v>
      </c>
      <c r="H96" s="362">
        <v>34176.881710000001</v>
      </c>
      <c r="I96" s="362">
        <v>0</v>
      </c>
      <c r="J96" s="362">
        <v>228.04625897002219</v>
      </c>
      <c r="K96" s="1596">
        <v>9.103003806507882</v>
      </c>
    </row>
    <row r="97" spans="1:11" x14ac:dyDescent="0.2">
      <c r="A97" s="1097"/>
      <c r="B97" s="369" t="s">
        <v>2383</v>
      </c>
      <c r="C97" s="366">
        <v>352520.36577999999</v>
      </c>
      <c r="D97" s="366">
        <v>241275.15036833999</v>
      </c>
      <c r="E97" s="366">
        <v>39724.566429999999</v>
      </c>
      <c r="F97" s="366">
        <v>3636.1869999999999</v>
      </c>
      <c r="G97" s="366">
        <v>193038.27269000004</v>
      </c>
      <c r="H97" s="366">
        <v>0</v>
      </c>
      <c r="I97" s="366">
        <v>0</v>
      </c>
      <c r="J97" s="366">
        <v>4876.124248339951</v>
      </c>
      <c r="K97" s="370">
        <v>6.9126401959566319</v>
      </c>
    </row>
    <row r="98" spans="1:11" x14ac:dyDescent="0.2">
      <c r="A98" s="1097"/>
      <c r="B98" s="369" t="s">
        <v>1102</v>
      </c>
      <c r="C98" s="366">
        <v>111539.41532</v>
      </c>
      <c r="D98" s="366">
        <v>56355.287846799998</v>
      </c>
      <c r="E98" s="366">
        <v>4031.0401200000001</v>
      </c>
      <c r="F98" s="366">
        <v>956.51255000000003</v>
      </c>
      <c r="G98" s="366">
        <v>50388.110910000003</v>
      </c>
      <c r="H98" s="366">
        <v>0</v>
      </c>
      <c r="I98" s="366">
        <v>0</v>
      </c>
      <c r="J98" s="366">
        <v>979.62426679999385</v>
      </c>
      <c r="K98" s="370">
        <v>4.8411333365040665</v>
      </c>
    </row>
    <row r="99" spans="1:11" x14ac:dyDescent="0.2">
      <c r="A99" s="1097"/>
      <c r="B99" s="369" t="s">
        <v>2448</v>
      </c>
      <c r="C99" s="366">
        <v>182144.58007</v>
      </c>
      <c r="D99" s="366">
        <v>10092.757048359999</v>
      </c>
      <c r="E99" s="366">
        <v>5064.8731483599995</v>
      </c>
      <c r="F99" s="366">
        <v>0</v>
      </c>
      <c r="G99" s="366">
        <v>0</v>
      </c>
      <c r="H99" s="366">
        <v>5027.8839000000007</v>
      </c>
      <c r="I99" s="366">
        <v>0</v>
      </c>
      <c r="J99" s="366">
        <v>0</v>
      </c>
      <c r="K99" s="370">
        <v>6.7469143282396837</v>
      </c>
    </row>
    <row r="100" spans="1:11" ht="13.5" thickBot="1" x14ac:dyDescent="0.25">
      <c r="A100" s="1204"/>
      <c r="B100" s="371" t="s">
        <v>2449</v>
      </c>
      <c r="C100" s="367">
        <v>129091.5246</v>
      </c>
      <c r="D100" s="367">
        <v>7047.5117222700001</v>
      </c>
      <c r="E100" s="367">
        <v>7047.5117222700001</v>
      </c>
      <c r="F100" s="367">
        <v>0</v>
      </c>
      <c r="G100" s="367">
        <v>0</v>
      </c>
      <c r="H100" s="367">
        <v>0</v>
      </c>
      <c r="I100" s="367">
        <v>0</v>
      </c>
      <c r="J100" s="367">
        <v>0</v>
      </c>
      <c r="K100" s="372">
        <v>5.1719305153860251</v>
      </c>
    </row>
    <row r="101" spans="1:11" s="368" customFormat="1" x14ac:dyDescent="0.2">
      <c r="A101" s="712"/>
      <c r="B101" s="715"/>
      <c r="K101" s="708"/>
    </row>
    <row r="102" spans="1:11" s="368" customFormat="1" x14ac:dyDescent="0.2">
      <c r="A102" s="712"/>
      <c r="B102" s="715"/>
      <c r="K102" s="708"/>
    </row>
    <row r="103" spans="1:11" s="368" customFormat="1" x14ac:dyDescent="0.2">
      <c r="A103" s="712"/>
      <c r="B103" s="715"/>
      <c r="K103" s="708"/>
    </row>
    <row r="104" spans="1:11" s="368" customFormat="1" x14ac:dyDescent="0.2">
      <c r="A104" s="712"/>
      <c r="B104" s="715"/>
      <c r="K104" s="708"/>
    </row>
    <row r="105" spans="1:11" s="368" customFormat="1" x14ac:dyDescent="0.2">
      <c r="A105" s="712"/>
      <c r="B105" s="715"/>
      <c r="K105" s="708"/>
    </row>
    <row r="106" spans="1:11" s="368" customFormat="1" x14ac:dyDescent="0.2">
      <c r="A106" s="712"/>
      <c r="B106" s="715"/>
      <c r="K106" s="708"/>
    </row>
    <row r="107" spans="1:11" s="368" customFormat="1" x14ac:dyDescent="0.2">
      <c r="A107" s="712"/>
      <c r="B107" s="715"/>
      <c r="K107" s="708"/>
    </row>
  </sheetData>
  <mergeCells count="8">
    <mergeCell ref="A52:A54"/>
    <mergeCell ref="A5:K5"/>
    <mergeCell ref="C8:D8"/>
    <mergeCell ref="E8:J8"/>
    <mergeCell ref="A8:A9"/>
    <mergeCell ref="B8:B9"/>
    <mergeCell ref="K8:K9"/>
    <mergeCell ref="A6:K6"/>
  </mergeCells>
  <phoneticPr fontId="169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scale="55" fitToHeight="4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3"/>
  <sheetViews>
    <sheetView showGridLines="0" workbookViewId="0"/>
  </sheetViews>
  <sheetFormatPr defaultRowHeight="12.75" x14ac:dyDescent="0.2"/>
  <cols>
    <col min="1" max="16384" width="9.140625" style="865"/>
  </cols>
  <sheetData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7"/>
  <sheetViews>
    <sheetView showGridLines="0" workbookViewId="0">
      <selection activeCell="A16" sqref="A16"/>
    </sheetView>
  </sheetViews>
  <sheetFormatPr defaultRowHeight="12.75" x14ac:dyDescent="0.2"/>
  <cols>
    <col min="1" max="1" width="103.85546875" style="865" customWidth="1"/>
    <col min="2" max="16384" width="9.140625" style="865"/>
  </cols>
  <sheetData>
    <row r="1" spans="1:1" ht="30" x14ac:dyDescent="0.4">
      <c r="A1" s="1083" t="s">
        <v>512</v>
      </c>
    </row>
    <row r="2" spans="1:1" ht="30" x14ac:dyDescent="0.4">
      <c r="A2" s="1083" t="s">
        <v>513</v>
      </c>
    </row>
    <row r="3" spans="1:1" ht="30" x14ac:dyDescent="0.4">
      <c r="A3" s="1083" t="s">
        <v>514</v>
      </c>
    </row>
    <row r="4" spans="1:1" ht="30" x14ac:dyDescent="0.4">
      <c r="A4" s="1083"/>
    </row>
    <row r="5" spans="1:1" ht="25.5" x14ac:dyDescent="0.35">
      <c r="A5" s="1087" t="s">
        <v>509</v>
      </c>
    </row>
    <row r="6" spans="1:1" ht="25.5" x14ac:dyDescent="0.35">
      <c r="A6" s="1087" t="s">
        <v>510</v>
      </c>
    </row>
    <row r="7" spans="1:1" ht="25.5" x14ac:dyDescent="0.35">
      <c r="A7" s="1087" t="s">
        <v>515</v>
      </c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IE87"/>
  <sheetViews>
    <sheetView showGridLines="0" zoomScaleNormal="100" workbookViewId="0">
      <pane xSplit="1" ySplit="8" topLeftCell="D52" activePane="bottomRight" state="frozen"/>
      <selection activeCell="AJ73" sqref="AJ73"/>
      <selection pane="topRight" activeCell="AJ73" sqref="AJ73"/>
      <selection pane="bottomLeft" activeCell="AJ73" sqref="AJ73"/>
      <selection pane="bottomRight" activeCell="G5" sqref="G5:P6"/>
    </sheetView>
  </sheetViews>
  <sheetFormatPr defaultRowHeight="12.75" x14ac:dyDescent="0.2"/>
  <cols>
    <col min="1" max="1" width="66" style="325" customWidth="1"/>
    <col min="2" max="16" width="12.7109375" style="325" customWidth="1"/>
    <col min="17" max="16384" width="9.140625" style="336"/>
  </cols>
  <sheetData>
    <row r="1" spans="1:16" x14ac:dyDescent="0.2">
      <c r="A1" s="877" t="s">
        <v>624</v>
      </c>
    </row>
    <row r="2" spans="1:16" x14ac:dyDescent="0.2">
      <c r="A2" s="877" t="s">
        <v>625</v>
      </c>
    </row>
    <row r="3" spans="1:16" s="1001" customFormat="1" ht="15" customHeight="1" x14ac:dyDescent="0.2">
      <c r="A3" s="1221" t="s">
        <v>630</v>
      </c>
      <c r="B3" s="1000"/>
      <c r="C3" s="1000"/>
      <c r="D3" s="1000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222" t="s">
        <v>631</v>
      </c>
    </row>
    <row r="4" spans="1:16" s="328" customFormat="1" ht="12" customHeight="1" x14ac:dyDescent="0.2">
      <c r="A4" s="326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</row>
    <row r="5" spans="1:16" s="328" customFormat="1" ht="18" customHeight="1" x14ac:dyDescent="0.2">
      <c r="A5" s="1952" t="s">
        <v>249</v>
      </c>
      <c r="B5" s="1952"/>
      <c r="C5" s="1952"/>
      <c r="D5" s="1952"/>
      <c r="E5" s="1952"/>
      <c r="F5" s="1952"/>
      <c r="G5" s="1950" t="s">
        <v>250</v>
      </c>
      <c r="H5" s="1950"/>
      <c r="I5" s="1950"/>
      <c r="J5" s="1950"/>
      <c r="K5" s="1950"/>
      <c r="L5" s="1950"/>
      <c r="M5" s="1950"/>
      <c r="N5" s="1950"/>
      <c r="O5" s="1950"/>
      <c r="P5" s="1950"/>
    </row>
    <row r="6" spans="1:16" s="328" customFormat="1" ht="18" customHeight="1" x14ac:dyDescent="0.2">
      <c r="A6" s="1952"/>
      <c r="B6" s="1952"/>
      <c r="C6" s="1952"/>
      <c r="D6" s="1952"/>
      <c r="E6" s="1952"/>
      <c r="F6" s="1952"/>
      <c r="G6" s="1950"/>
      <c r="H6" s="1950"/>
      <c r="I6" s="1950"/>
      <c r="J6" s="1950"/>
      <c r="K6" s="1950"/>
      <c r="L6" s="1950"/>
      <c r="M6" s="1950"/>
      <c r="N6" s="1950"/>
      <c r="O6" s="1950"/>
      <c r="P6" s="1950"/>
    </row>
    <row r="7" spans="1:16" s="328" customFormat="1" ht="12" customHeight="1" thickBot="1" x14ac:dyDescent="0.25">
      <c r="A7" s="326"/>
      <c r="D7" s="326"/>
      <c r="E7" s="326"/>
      <c r="F7" s="326"/>
      <c r="G7" s="223"/>
      <c r="H7" s="223"/>
      <c r="I7" s="223"/>
      <c r="J7" s="223"/>
      <c r="K7" s="223"/>
      <c r="L7" s="223"/>
      <c r="M7" s="326"/>
      <c r="N7" s="326"/>
      <c r="O7" s="326"/>
      <c r="P7" s="327" t="s">
        <v>1522</v>
      </c>
    </row>
    <row r="8" spans="1:16" s="231" customFormat="1" ht="61.5" customHeight="1" thickBot="1" x14ac:dyDescent="0.25">
      <c r="A8" s="1408"/>
      <c r="B8" s="1342" t="s">
        <v>1755</v>
      </c>
      <c r="C8" s="1342" t="s">
        <v>1072</v>
      </c>
      <c r="D8" s="1342" t="s">
        <v>1103</v>
      </c>
      <c r="E8" s="1342" t="s">
        <v>1893</v>
      </c>
      <c r="F8" s="1342" t="s">
        <v>142</v>
      </c>
      <c r="G8" s="1342" t="s">
        <v>2234</v>
      </c>
      <c r="H8" s="1342" t="s">
        <v>1756</v>
      </c>
      <c r="I8" s="1342" t="s">
        <v>1919</v>
      </c>
      <c r="J8" s="1342" t="s">
        <v>1883</v>
      </c>
      <c r="K8" s="1342" t="s">
        <v>1244</v>
      </c>
      <c r="L8" s="1342" t="s">
        <v>1884</v>
      </c>
      <c r="M8" s="1342" t="s">
        <v>1887</v>
      </c>
      <c r="N8" s="1342" t="s">
        <v>1888</v>
      </c>
      <c r="O8" s="1409" t="s">
        <v>1757</v>
      </c>
      <c r="P8" s="1333" t="s">
        <v>4088</v>
      </c>
    </row>
    <row r="9" spans="1:16" s="231" customFormat="1" ht="15" customHeight="1" x14ac:dyDescent="0.2">
      <c r="A9" s="1410" t="s">
        <v>4089</v>
      </c>
      <c r="B9" s="1411"/>
      <c r="C9" s="1411"/>
      <c r="D9" s="1411"/>
      <c r="E9" s="1411"/>
      <c r="F9" s="1411"/>
      <c r="G9" s="1411"/>
      <c r="H9" s="1411"/>
      <c r="I9" s="1411"/>
      <c r="J9" s="1411"/>
      <c r="K9" s="1411"/>
      <c r="L9" s="1411"/>
      <c r="M9" s="1411"/>
      <c r="N9" s="1411"/>
      <c r="O9" s="1412"/>
      <c r="P9" s="1413"/>
    </row>
    <row r="10" spans="1:16" ht="15" customHeight="1" x14ac:dyDescent="0.2">
      <c r="A10" s="323" t="s">
        <v>4090</v>
      </c>
      <c r="B10" s="323">
        <v>15</v>
      </c>
      <c r="C10" s="323">
        <v>23</v>
      </c>
      <c r="D10" s="323">
        <v>60</v>
      </c>
      <c r="E10" s="323">
        <v>30</v>
      </c>
      <c r="F10" s="323">
        <v>55</v>
      </c>
      <c r="G10" s="323">
        <v>19</v>
      </c>
      <c r="H10" s="323">
        <v>26</v>
      </c>
      <c r="I10" s="323">
        <v>16</v>
      </c>
      <c r="J10" s="323">
        <v>166</v>
      </c>
      <c r="K10" s="323">
        <v>27</v>
      </c>
      <c r="L10" s="323">
        <v>43</v>
      </c>
      <c r="M10" s="323">
        <v>24</v>
      </c>
      <c r="N10" s="323">
        <v>147</v>
      </c>
      <c r="O10" s="323">
        <v>5</v>
      </c>
      <c r="P10" s="323">
        <v>656</v>
      </c>
    </row>
    <row r="11" spans="1:16" ht="15" customHeight="1" x14ac:dyDescent="0.2">
      <c r="A11" s="318" t="s">
        <v>4091</v>
      </c>
      <c r="B11" s="318">
        <v>3</v>
      </c>
      <c r="C11" s="318">
        <v>8</v>
      </c>
      <c r="D11" s="318">
        <v>10</v>
      </c>
      <c r="E11" s="318">
        <v>9</v>
      </c>
      <c r="F11" s="318">
        <v>8</v>
      </c>
      <c r="G11" s="318">
        <v>4</v>
      </c>
      <c r="H11" s="318">
        <v>4</v>
      </c>
      <c r="I11" s="318">
        <v>7</v>
      </c>
      <c r="J11" s="318">
        <v>29</v>
      </c>
      <c r="K11" s="318">
        <v>20</v>
      </c>
      <c r="L11" s="318">
        <v>6</v>
      </c>
      <c r="M11" s="318">
        <v>13</v>
      </c>
      <c r="N11" s="318">
        <v>7</v>
      </c>
      <c r="O11" s="318">
        <v>4</v>
      </c>
      <c r="P11" s="318">
        <v>132</v>
      </c>
    </row>
    <row r="12" spans="1:16" ht="15" customHeight="1" x14ac:dyDescent="0.2">
      <c r="A12" s="318" t="s">
        <v>4092</v>
      </c>
      <c r="B12" s="318">
        <v>12</v>
      </c>
      <c r="C12" s="318">
        <v>15</v>
      </c>
      <c r="D12" s="318">
        <v>50</v>
      </c>
      <c r="E12" s="318">
        <v>21</v>
      </c>
      <c r="F12" s="318">
        <v>47</v>
      </c>
      <c r="G12" s="318">
        <v>15</v>
      </c>
      <c r="H12" s="318">
        <v>22</v>
      </c>
      <c r="I12" s="318">
        <v>9</v>
      </c>
      <c r="J12" s="318">
        <v>137</v>
      </c>
      <c r="K12" s="318">
        <v>7</v>
      </c>
      <c r="L12" s="318">
        <v>37</v>
      </c>
      <c r="M12" s="318">
        <v>11</v>
      </c>
      <c r="N12" s="318">
        <v>140</v>
      </c>
      <c r="O12" s="318">
        <v>1</v>
      </c>
      <c r="P12" s="318">
        <v>524</v>
      </c>
    </row>
    <row r="13" spans="1:16" ht="15" customHeight="1" x14ac:dyDescent="0.2">
      <c r="A13" s="323" t="s">
        <v>4093</v>
      </c>
      <c r="B13" s="323">
        <v>26</v>
      </c>
      <c r="C13" s="323">
        <v>11</v>
      </c>
      <c r="D13" s="323">
        <v>130</v>
      </c>
      <c r="E13" s="323">
        <v>9</v>
      </c>
      <c r="F13" s="323">
        <v>7</v>
      </c>
      <c r="G13" s="323">
        <v>1</v>
      </c>
      <c r="H13" s="323">
        <v>0</v>
      </c>
      <c r="I13" s="323">
        <v>5</v>
      </c>
      <c r="J13" s="323">
        <v>68</v>
      </c>
      <c r="K13" s="323">
        <v>4</v>
      </c>
      <c r="L13" s="323">
        <v>9</v>
      </c>
      <c r="M13" s="323">
        <v>3</v>
      </c>
      <c r="N13" s="323">
        <v>17</v>
      </c>
      <c r="O13" s="323">
        <v>1</v>
      </c>
      <c r="P13" s="323">
        <v>291</v>
      </c>
    </row>
    <row r="14" spans="1:16" ht="15" customHeight="1" x14ac:dyDescent="0.2">
      <c r="A14" s="318" t="s">
        <v>4094</v>
      </c>
      <c r="B14" s="318">
        <v>0</v>
      </c>
      <c r="C14" s="318">
        <v>1</v>
      </c>
      <c r="D14" s="318">
        <v>95</v>
      </c>
      <c r="E14" s="318">
        <v>0</v>
      </c>
      <c r="F14" s="318">
        <v>1</v>
      </c>
      <c r="G14" s="318">
        <v>0</v>
      </c>
      <c r="H14" s="318">
        <v>0</v>
      </c>
      <c r="I14" s="318">
        <v>5</v>
      </c>
      <c r="J14" s="318">
        <v>2</v>
      </c>
      <c r="K14" s="318">
        <v>4</v>
      </c>
      <c r="L14" s="318">
        <v>1</v>
      </c>
      <c r="M14" s="318">
        <v>3</v>
      </c>
      <c r="N14" s="318">
        <v>0</v>
      </c>
      <c r="O14" s="318">
        <v>1</v>
      </c>
      <c r="P14" s="318">
        <v>113</v>
      </c>
    </row>
    <row r="15" spans="1:16" ht="15" customHeight="1" x14ac:dyDescent="0.2">
      <c r="A15" s="318" t="s">
        <v>4091</v>
      </c>
      <c r="B15" s="318">
        <v>0</v>
      </c>
      <c r="C15" s="318">
        <v>0</v>
      </c>
      <c r="D15" s="318">
        <v>1</v>
      </c>
      <c r="E15" s="318">
        <v>0</v>
      </c>
      <c r="F15" s="318">
        <v>0</v>
      </c>
      <c r="G15" s="318">
        <v>0</v>
      </c>
      <c r="H15" s="318">
        <v>0</v>
      </c>
      <c r="I15" s="318">
        <v>1</v>
      </c>
      <c r="J15" s="318">
        <v>0</v>
      </c>
      <c r="K15" s="318">
        <v>3</v>
      </c>
      <c r="L15" s="318">
        <v>0</v>
      </c>
      <c r="M15" s="318">
        <v>1</v>
      </c>
      <c r="N15" s="318">
        <v>0</v>
      </c>
      <c r="O15" s="318">
        <v>0</v>
      </c>
      <c r="P15" s="318">
        <v>6</v>
      </c>
    </row>
    <row r="16" spans="1:16" ht="15" customHeight="1" x14ac:dyDescent="0.2">
      <c r="A16" s="318" t="s">
        <v>4092</v>
      </c>
      <c r="B16" s="318">
        <v>0</v>
      </c>
      <c r="C16" s="318">
        <v>1</v>
      </c>
      <c r="D16" s="318">
        <v>94</v>
      </c>
      <c r="E16" s="318">
        <v>0</v>
      </c>
      <c r="F16" s="318">
        <v>1</v>
      </c>
      <c r="G16" s="318">
        <v>0</v>
      </c>
      <c r="H16" s="318">
        <v>0</v>
      </c>
      <c r="I16" s="318">
        <v>4</v>
      </c>
      <c r="J16" s="318">
        <v>2</v>
      </c>
      <c r="K16" s="318">
        <v>1</v>
      </c>
      <c r="L16" s="318">
        <v>1</v>
      </c>
      <c r="M16" s="318">
        <v>2</v>
      </c>
      <c r="N16" s="318">
        <v>0</v>
      </c>
      <c r="O16" s="318">
        <v>1</v>
      </c>
      <c r="P16" s="318">
        <v>107</v>
      </c>
    </row>
    <row r="17" spans="1:16" ht="15" customHeight="1" x14ac:dyDescent="0.2">
      <c r="A17" s="318" t="s">
        <v>4095</v>
      </c>
      <c r="B17" s="318">
        <v>26</v>
      </c>
      <c r="C17" s="318">
        <v>10</v>
      </c>
      <c r="D17" s="318">
        <v>35</v>
      </c>
      <c r="E17" s="318">
        <v>9</v>
      </c>
      <c r="F17" s="318">
        <v>6</v>
      </c>
      <c r="G17" s="318">
        <v>1</v>
      </c>
      <c r="H17" s="318">
        <v>0</v>
      </c>
      <c r="I17" s="318">
        <v>0</v>
      </c>
      <c r="J17" s="318">
        <v>66</v>
      </c>
      <c r="K17" s="318">
        <v>0</v>
      </c>
      <c r="L17" s="318">
        <v>8</v>
      </c>
      <c r="M17" s="318">
        <v>0</v>
      </c>
      <c r="N17" s="318">
        <v>17</v>
      </c>
      <c r="O17" s="318">
        <v>0</v>
      </c>
      <c r="P17" s="318">
        <v>178</v>
      </c>
    </row>
    <row r="18" spans="1:16" ht="15" customHeight="1" x14ac:dyDescent="0.2">
      <c r="A18" s="318" t="s">
        <v>4091</v>
      </c>
      <c r="B18" s="318">
        <v>12</v>
      </c>
      <c r="C18" s="318">
        <v>10</v>
      </c>
      <c r="D18" s="318">
        <v>5</v>
      </c>
      <c r="E18" s="318">
        <v>9</v>
      </c>
      <c r="F18" s="318">
        <v>6</v>
      </c>
      <c r="G18" s="318">
        <v>1</v>
      </c>
      <c r="H18" s="318">
        <v>0</v>
      </c>
      <c r="I18" s="318">
        <v>0</v>
      </c>
      <c r="J18" s="318">
        <v>26</v>
      </c>
      <c r="K18" s="318">
        <v>0</v>
      </c>
      <c r="L18" s="318">
        <v>5</v>
      </c>
      <c r="M18" s="318">
        <v>0</v>
      </c>
      <c r="N18" s="318">
        <v>14</v>
      </c>
      <c r="O18" s="318">
        <v>0</v>
      </c>
      <c r="P18" s="318">
        <v>88</v>
      </c>
    </row>
    <row r="19" spans="1:16" ht="15" customHeight="1" x14ac:dyDescent="0.2">
      <c r="A19" s="318" t="s">
        <v>4092</v>
      </c>
      <c r="B19" s="318">
        <v>14</v>
      </c>
      <c r="C19" s="318">
        <v>0</v>
      </c>
      <c r="D19" s="318">
        <v>30</v>
      </c>
      <c r="E19" s="318">
        <v>0</v>
      </c>
      <c r="F19" s="318">
        <v>0</v>
      </c>
      <c r="G19" s="318">
        <v>0</v>
      </c>
      <c r="H19" s="318">
        <v>0</v>
      </c>
      <c r="I19" s="318">
        <v>0</v>
      </c>
      <c r="J19" s="318">
        <v>40</v>
      </c>
      <c r="K19" s="318">
        <v>0</v>
      </c>
      <c r="L19" s="318">
        <v>3</v>
      </c>
      <c r="M19" s="318">
        <v>0</v>
      </c>
      <c r="N19" s="318">
        <v>3</v>
      </c>
      <c r="O19" s="318">
        <v>0</v>
      </c>
      <c r="P19" s="318">
        <v>90</v>
      </c>
    </row>
    <row r="20" spans="1:16" s="1001" customFormat="1" ht="15" customHeight="1" x14ac:dyDescent="0.2">
      <c r="A20" s="1415" t="s">
        <v>4096</v>
      </c>
      <c r="B20" s="1414">
        <v>53751</v>
      </c>
      <c r="C20" s="1414">
        <v>63419</v>
      </c>
      <c r="D20" s="1414">
        <v>576024</v>
      </c>
      <c r="E20" s="1414">
        <v>420987</v>
      </c>
      <c r="F20" s="1414">
        <v>86780</v>
      </c>
      <c r="G20" s="1414">
        <v>55545</v>
      </c>
      <c r="H20" s="1414">
        <v>22906</v>
      </c>
      <c r="I20" s="1414">
        <v>62168</v>
      </c>
      <c r="J20" s="1414">
        <v>529076</v>
      </c>
      <c r="K20" s="1414">
        <v>83791</v>
      </c>
      <c r="L20" s="1414">
        <v>175032</v>
      </c>
      <c r="M20" s="1414">
        <v>201035</v>
      </c>
      <c r="N20" s="1414">
        <v>304415</v>
      </c>
      <c r="O20" s="1414">
        <v>6914</v>
      </c>
      <c r="P20" s="1414">
        <v>2641843</v>
      </c>
    </row>
    <row r="21" spans="1:16" s="1001" customFormat="1" ht="15" customHeight="1" x14ac:dyDescent="0.2">
      <c r="A21" s="1414" t="s">
        <v>4097</v>
      </c>
      <c r="B21" s="1414"/>
      <c r="C21" s="1414"/>
      <c r="D21" s="1414"/>
      <c r="E21" s="1414"/>
      <c r="F21" s="1414"/>
      <c r="G21" s="1414"/>
      <c r="H21" s="1414"/>
      <c r="I21" s="1414"/>
      <c r="J21" s="1414"/>
      <c r="K21" s="1414"/>
      <c r="L21" s="1414"/>
      <c r="M21" s="1414"/>
      <c r="N21" s="1414"/>
      <c r="O21" s="1414"/>
      <c r="P21" s="1414"/>
    </row>
    <row r="22" spans="1:16" ht="15" customHeight="1" x14ac:dyDescent="0.2">
      <c r="A22" s="323" t="s">
        <v>722</v>
      </c>
      <c r="B22" s="323">
        <v>62768</v>
      </c>
      <c r="C22" s="323">
        <v>72205</v>
      </c>
      <c r="D22" s="323">
        <v>640689</v>
      </c>
      <c r="E22" s="323">
        <v>489931</v>
      </c>
      <c r="F22" s="323">
        <v>96284</v>
      </c>
      <c r="G22" s="323">
        <v>60996</v>
      </c>
      <c r="H22" s="323">
        <v>26064</v>
      </c>
      <c r="I22" s="323">
        <v>67689</v>
      </c>
      <c r="J22" s="323">
        <v>568241</v>
      </c>
      <c r="K22" s="323">
        <v>92044</v>
      </c>
      <c r="L22" s="323">
        <v>193851</v>
      </c>
      <c r="M22" s="323">
        <v>219474</v>
      </c>
      <c r="N22" s="323">
        <v>340793</v>
      </c>
      <c r="O22" s="323">
        <v>7304</v>
      </c>
      <c r="P22" s="323">
        <v>2938333</v>
      </c>
    </row>
    <row r="23" spans="1:16" ht="15" customHeight="1" x14ac:dyDescent="0.2">
      <c r="A23" s="230" t="s">
        <v>4098</v>
      </c>
      <c r="B23" s="318">
        <v>62768</v>
      </c>
      <c r="C23" s="318">
        <v>37924</v>
      </c>
      <c r="D23" s="318">
        <v>600540</v>
      </c>
      <c r="E23" s="318">
        <v>473593</v>
      </c>
      <c r="F23" s="318">
        <v>61021</v>
      </c>
      <c r="G23" s="318">
        <v>46762</v>
      </c>
      <c r="H23" s="318">
        <v>24807</v>
      </c>
      <c r="I23" s="318">
        <v>67142</v>
      </c>
      <c r="J23" s="318">
        <v>548724</v>
      </c>
      <c r="K23" s="318">
        <v>45066</v>
      </c>
      <c r="L23" s="318">
        <v>187458</v>
      </c>
      <c r="M23" s="318">
        <v>210758</v>
      </c>
      <c r="N23" s="318">
        <v>204065</v>
      </c>
      <c r="O23" s="318">
        <v>6788</v>
      </c>
      <c r="P23" s="318">
        <v>2577416</v>
      </c>
    </row>
    <row r="24" spans="1:16" ht="15" customHeight="1" x14ac:dyDescent="0.2">
      <c r="A24" s="230" t="s">
        <v>4099</v>
      </c>
      <c r="B24" s="318">
        <v>0</v>
      </c>
      <c r="C24" s="318">
        <v>33974</v>
      </c>
      <c r="D24" s="318">
        <v>0</v>
      </c>
      <c r="E24" s="318">
        <v>7770</v>
      </c>
      <c r="F24" s="318">
        <v>35140</v>
      </c>
      <c r="G24" s="318">
        <v>12582</v>
      </c>
      <c r="H24" s="318">
        <v>1257</v>
      </c>
      <c r="I24" s="318">
        <v>0</v>
      </c>
      <c r="J24" s="318">
        <v>0</v>
      </c>
      <c r="K24" s="318">
        <v>44560</v>
      </c>
      <c r="L24" s="318">
        <v>6008</v>
      </c>
      <c r="M24" s="318">
        <v>6463</v>
      </c>
      <c r="N24" s="318">
        <v>136721</v>
      </c>
      <c r="O24" s="318">
        <v>516</v>
      </c>
      <c r="P24" s="318">
        <v>284991</v>
      </c>
    </row>
    <row r="25" spans="1:16" ht="15" customHeight="1" x14ac:dyDescent="0.2">
      <c r="A25" s="230" t="s">
        <v>4100</v>
      </c>
      <c r="B25" s="318">
        <v>0</v>
      </c>
      <c r="C25" s="318">
        <v>307</v>
      </c>
      <c r="D25" s="318">
        <v>25472</v>
      </c>
      <c r="E25" s="318">
        <v>799</v>
      </c>
      <c r="F25" s="318">
        <v>1</v>
      </c>
      <c r="G25" s="318">
        <v>1649</v>
      </c>
      <c r="H25" s="318">
        <v>0</v>
      </c>
      <c r="I25" s="318">
        <v>547</v>
      </c>
      <c r="J25" s="318">
        <v>19517</v>
      </c>
      <c r="K25" s="318">
        <v>0</v>
      </c>
      <c r="L25" s="318">
        <v>385</v>
      </c>
      <c r="M25" s="318">
        <v>2253</v>
      </c>
      <c r="N25" s="318">
        <v>0</v>
      </c>
      <c r="O25" s="318">
        <v>0</v>
      </c>
      <c r="P25" s="318">
        <v>50930</v>
      </c>
    </row>
    <row r="26" spans="1:16" ht="15" customHeight="1" x14ac:dyDescent="0.2">
      <c r="A26" s="230" t="s">
        <v>4101</v>
      </c>
      <c r="B26" s="318">
        <v>0</v>
      </c>
      <c r="C26" s="318">
        <v>0</v>
      </c>
      <c r="D26" s="318">
        <v>14677</v>
      </c>
      <c r="E26" s="318">
        <v>7769</v>
      </c>
      <c r="F26" s="318">
        <v>122</v>
      </c>
      <c r="G26" s="318">
        <v>3</v>
      </c>
      <c r="H26" s="318">
        <v>0</v>
      </c>
      <c r="I26" s="318">
        <v>0</v>
      </c>
      <c r="J26" s="318">
        <v>0</v>
      </c>
      <c r="K26" s="318">
        <v>2418</v>
      </c>
      <c r="L26" s="318">
        <v>0</v>
      </c>
      <c r="M26" s="318">
        <v>0</v>
      </c>
      <c r="N26" s="318">
        <v>7</v>
      </c>
      <c r="O26" s="318">
        <v>0</v>
      </c>
      <c r="P26" s="318">
        <v>24996</v>
      </c>
    </row>
    <row r="27" spans="1:16" ht="15" customHeight="1" x14ac:dyDescent="0.2">
      <c r="A27" s="905" t="s">
        <v>723</v>
      </c>
      <c r="B27" s="323">
        <v>62768</v>
      </c>
      <c r="C27" s="323">
        <v>72205</v>
      </c>
      <c r="D27" s="323">
        <v>640689</v>
      </c>
      <c r="E27" s="323">
        <v>489931</v>
      </c>
      <c r="F27" s="323">
        <v>96284</v>
      </c>
      <c r="G27" s="323">
        <v>60996</v>
      </c>
      <c r="H27" s="323">
        <v>26064</v>
      </c>
      <c r="I27" s="323">
        <v>67689</v>
      </c>
      <c r="J27" s="323">
        <v>568241</v>
      </c>
      <c r="K27" s="323">
        <v>92044</v>
      </c>
      <c r="L27" s="323">
        <v>193851</v>
      </c>
      <c r="M27" s="323">
        <v>219474</v>
      </c>
      <c r="N27" s="323">
        <v>340793</v>
      </c>
      <c r="O27" s="323">
        <v>7304</v>
      </c>
      <c r="P27" s="323">
        <v>2938333</v>
      </c>
    </row>
    <row r="28" spans="1:16" ht="15" customHeight="1" x14ac:dyDescent="0.2">
      <c r="A28" s="230" t="s">
        <v>4102</v>
      </c>
      <c r="B28" s="318">
        <v>48671</v>
      </c>
      <c r="C28" s="318">
        <v>38958</v>
      </c>
      <c r="D28" s="318">
        <v>496876</v>
      </c>
      <c r="E28" s="318">
        <v>437218</v>
      </c>
      <c r="F28" s="318">
        <v>84155</v>
      </c>
      <c r="G28" s="318">
        <v>34968</v>
      </c>
      <c r="H28" s="318">
        <v>23814</v>
      </c>
      <c r="I28" s="318">
        <v>54137</v>
      </c>
      <c r="J28" s="318">
        <v>388500</v>
      </c>
      <c r="K28" s="318">
        <v>77850</v>
      </c>
      <c r="L28" s="318">
        <v>161717</v>
      </c>
      <c r="M28" s="318">
        <v>132849</v>
      </c>
      <c r="N28" s="318">
        <v>250478</v>
      </c>
      <c r="O28" s="318">
        <v>2718</v>
      </c>
      <c r="P28" s="318">
        <v>2232909</v>
      </c>
    </row>
    <row r="29" spans="1:16" ht="15" customHeight="1" x14ac:dyDescent="0.2">
      <c r="A29" s="230" t="s">
        <v>4103</v>
      </c>
      <c r="B29" s="318">
        <v>3907</v>
      </c>
      <c r="C29" s="318">
        <v>6574</v>
      </c>
      <c r="D29" s="318">
        <v>120345</v>
      </c>
      <c r="E29" s="318">
        <v>124588</v>
      </c>
      <c r="F29" s="318">
        <v>25051</v>
      </c>
      <c r="G29" s="318">
        <v>23303</v>
      </c>
      <c r="H29" s="318">
        <v>11834</v>
      </c>
      <c r="I29" s="318">
        <v>29554</v>
      </c>
      <c r="J29" s="318">
        <v>106632</v>
      </c>
      <c r="K29" s="318">
        <v>9218</v>
      </c>
      <c r="L29" s="318">
        <v>22361</v>
      </c>
      <c r="M29" s="318">
        <v>39270</v>
      </c>
      <c r="N29" s="318">
        <v>41100</v>
      </c>
      <c r="O29" s="318">
        <v>1965</v>
      </c>
      <c r="P29" s="318">
        <v>565702</v>
      </c>
    </row>
    <row r="30" spans="1:16" ht="15" customHeight="1" x14ac:dyDescent="0.2">
      <c r="A30" s="230" t="s">
        <v>4104</v>
      </c>
      <c r="B30" s="318">
        <v>49</v>
      </c>
      <c r="C30" s="318">
        <v>42</v>
      </c>
      <c r="D30" s="318">
        <v>4033</v>
      </c>
      <c r="E30" s="318">
        <v>3515</v>
      </c>
      <c r="F30" s="318">
        <v>2173</v>
      </c>
      <c r="G30" s="318">
        <v>306</v>
      </c>
      <c r="H30" s="318">
        <v>927</v>
      </c>
      <c r="I30" s="318">
        <v>576</v>
      </c>
      <c r="J30" s="318">
        <v>1783</v>
      </c>
      <c r="K30" s="318">
        <v>867</v>
      </c>
      <c r="L30" s="318">
        <v>4220</v>
      </c>
      <c r="M30" s="318">
        <v>2447</v>
      </c>
      <c r="N30" s="318">
        <v>100</v>
      </c>
      <c r="O30" s="318">
        <v>846</v>
      </c>
      <c r="P30" s="318">
        <v>21884</v>
      </c>
    </row>
    <row r="31" spans="1:16" ht="15" customHeight="1" x14ac:dyDescent="0.2">
      <c r="A31" s="230" t="s">
        <v>4105</v>
      </c>
      <c r="B31" s="318">
        <v>44715</v>
      </c>
      <c r="C31" s="318">
        <v>32342</v>
      </c>
      <c r="D31" s="318">
        <v>372498</v>
      </c>
      <c r="E31" s="318">
        <v>309115</v>
      </c>
      <c r="F31" s="318">
        <v>56931</v>
      </c>
      <c r="G31" s="318">
        <v>11359</v>
      </c>
      <c r="H31" s="318">
        <v>11053</v>
      </c>
      <c r="I31" s="318">
        <v>24007</v>
      </c>
      <c r="J31" s="318">
        <v>280085</v>
      </c>
      <c r="K31" s="318">
        <v>67765</v>
      </c>
      <c r="L31" s="318">
        <v>135136</v>
      </c>
      <c r="M31" s="318">
        <v>91132</v>
      </c>
      <c r="N31" s="318">
        <v>209278</v>
      </c>
      <c r="O31" s="318">
        <v>-93</v>
      </c>
      <c r="P31" s="318">
        <v>1645323</v>
      </c>
    </row>
    <row r="32" spans="1:16" ht="15" customHeight="1" x14ac:dyDescent="0.2">
      <c r="A32" s="230" t="s">
        <v>4106</v>
      </c>
      <c r="B32" s="318">
        <v>14097</v>
      </c>
      <c r="C32" s="318">
        <v>33247</v>
      </c>
      <c r="D32" s="318">
        <v>143813</v>
      </c>
      <c r="E32" s="318">
        <v>52713</v>
      </c>
      <c r="F32" s="318">
        <v>12129</v>
      </c>
      <c r="G32" s="318">
        <v>26028</v>
      </c>
      <c r="H32" s="318">
        <v>2250</v>
      </c>
      <c r="I32" s="318">
        <v>13552</v>
      </c>
      <c r="J32" s="318">
        <v>179741</v>
      </c>
      <c r="K32" s="318">
        <v>14194</v>
      </c>
      <c r="L32" s="318">
        <v>32134</v>
      </c>
      <c r="M32" s="318">
        <v>86625</v>
      </c>
      <c r="N32" s="318">
        <v>90315</v>
      </c>
      <c r="O32" s="318">
        <v>4586</v>
      </c>
      <c r="P32" s="318">
        <v>705424</v>
      </c>
    </row>
    <row r="33" spans="1:79" ht="15" customHeight="1" x14ac:dyDescent="0.2">
      <c r="A33" s="230" t="s">
        <v>4103</v>
      </c>
      <c r="B33" s="318">
        <v>337</v>
      </c>
      <c r="C33" s="318">
        <v>6101</v>
      </c>
      <c r="D33" s="318">
        <v>31011</v>
      </c>
      <c r="E33" s="318">
        <v>10952</v>
      </c>
      <c r="F33" s="318">
        <v>10261</v>
      </c>
      <c r="G33" s="318">
        <v>12754</v>
      </c>
      <c r="H33" s="318">
        <v>1110</v>
      </c>
      <c r="I33" s="318">
        <v>7347</v>
      </c>
      <c r="J33" s="318">
        <v>33105</v>
      </c>
      <c r="K33" s="318">
        <v>3410</v>
      </c>
      <c r="L33" s="318">
        <v>8096</v>
      </c>
      <c r="M33" s="318">
        <v>35433</v>
      </c>
      <c r="N33" s="318">
        <v>25802</v>
      </c>
      <c r="O33" s="318">
        <v>25340</v>
      </c>
      <c r="P33" s="318">
        <v>211059</v>
      </c>
    </row>
    <row r="34" spans="1:79" ht="15" customHeight="1" x14ac:dyDescent="0.2">
      <c r="A34" s="230" t="s">
        <v>4104</v>
      </c>
      <c r="B34" s="318">
        <v>9</v>
      </c>
      <c r="C34" s="318">
        <v>7</v>
      </c>
      <c r="D34" s="318">
        <v>1091</v>
      </c>
      <c r="E34" s="318">
        <v>1461</v>
      </c>
      <c r="F34" s="318">
        <v>105</v>
      </c>
      <c r="G34" s="318">
        <v>217</v>
      </c>
      <c r="H34" s="318">
        <v>57</v>
      </c>
      <c r="I34" s="318">
        <v>111</v>
      </c>
      <c r="J34" s="318">
        <v>1616</v>
      </c>
      <c r="K34" s="318">
        <v>92</v>
      </c>
      <c r="L34" s="318">
        <v>204</v>
      </c>
      <c r="M34" s="318">
        <v>5479</v>
      </c>
      <c r="N34" s="318">
        <v>1536</v>
      </c>
      <c r="O34" s="318">
        <v>2474</v>
      </c>
      <c r="P34" s="318">
        <v>14459</v>
      </c>
    </row>
    <row r="35" spans="1:79" ht="15" customHeight="1" x14ac:dyDescent="0.2">
      <c r="A35" s="230" t="s">
        <v>4105</v>
      </c>
      <c r="B35" s="318">
        <v>13751</v>
      </c>
      <c r="C35" s="318">
        <v>27139</v>
      </c>
      <c r="D35" s="318">
        <v>111711</v>
      </c>
      <c r="E35" s="318">
        <v>40300</v>
      </c>
      <c r="F35" s="318">
        <v>1763</v>
      </c>
      <c r="G35" s="318">
        <v>13057</v>
      </c>
      <c r="H35" s="318">
        <v>1083</v>
      </c>
      <c r="I35" s="318">
        <v>6094</v>
      </c>
      <c r="J35" s="318">
        <v>145020</v>
      </c>
      <c r="K35" s="318">
        <v>10692</v>
      </c>
      <c r="L35" s="318">
        <v>23834</v>
      </c>
      <c r="M35" s="318">
        <v>45713</v>
      </c>
      <c r="N35" s="318">
        <v>62977</v>
      </c>
      <c r="O35" s="318">
        <v>-23228</v>
      </c>
      <c r="P35" s="318">
        <v>479906</v>
      </c>
    </row>
    <row r="36" spans="1:79" ht="15" customHeight="1" x14ac:dyDescent="0.2">
      <c r="A36" s="1415" t="s">
        <v>4107</v>
      </c>
      <c r="B36" s="1414"/>
      <c r="C36" s="1414"/>
      <c r="D36" s="1414"/>
      <c r="E36" s="1414"/>
      <c r="F36" s="1414"/>
      <c r="G36" s="1414"/>
      <c r="H36" s="1414"/>
      <c r="I36" s="1414"/>
      <c r="J36" s="1414"/>
      <c r="K36" s="1414"/>
      <c r="L36" s="1414"/>
      <c r="M36" s="1414"/>
      <c r="N36" s="1414"/>
      <c r="O36" s="1414"/>
      <c r="P36" s="1416"/>
    </row>
    <row r="37" spans="1:79" ht="15" customHeight="1" x14ac:dyDescent="0.2">
      <c r="A37" s="323" t="s">
        <v>4108</v>
      </c>
      <c r="B37" s="323">
        <v>35548.984339999995</v>
      </c>
      <c r="C37" s="323">
        <v>126244.99565999997</v>
      </c>
      <c r="D37" s="323">
        <v>833178.87300999148</v>
      </c>
      <c r="E37" s="323">
        <v>776077.24362099997</v>
      </c>
      <c r="F37" s="323">
        <v>127078.80500000001</v>
      </c>
      <c r="G37" s="323">
        <v>54957.097779999996</v>
      </c>
      <c r="H37" s="323">
        <v>53142.657579999999</v>
      </c>
      <c r="I37" s="323">
        <v>68056.002369999798</v>
      </c>
      <c r="J37" s="323">
        <v>734443.25956000015</v>
      </c>
      <c r="K37" s="323">
        <v>136229.37440999999</v>
      </c>
      <c r="L37" s="323">
        <v>279708.38789999997</v>
      </c>
      <c r="M37" s="323">
        <v>256856.56599999999</v>
      </c>
      <c r="N37" s="323">
        <v>722508.04717000003</v>
      </c>
      <c r="O37" s="323">
        <v>51233.547019999998</v>
      </c>
      <c r="P37" s="323">
        <v>4255263.8414209923</v>
      </c>
    </row>
    <row r="38" spans="1:79" ht="15" customHeight="1" x14ac:dyDescent="0.2">
      <c r="A38" s="318" t="s">
        <v>4109</v>
      </c>
      <c r="B38" s="318">
        <v>4006.3455400000021</v>
      </c>
      <c r="C38" s="318">
        <v>31566.697419999997</v>
      </c>
      <c r="D38" s="318">
        <v>214275.75934000048</v>
      </c>
      <c r="E38" s="318">
        <v>204855.50791870002</v>
      </c>
      <c r="F38" s="318">
        <v>59048.031000000003</v>
      </c>
      <c r="G38" s="318">
        <v>25848.543580000001</v>
      </c>
      <c r="H38" s="318">
        <v>38039.812729999998</v>
      </c>
      <c r="I38" s="318">
        <v>34598.472439999896</v>
      </c>
      <c r="J38" s="318">
        <v>205951.84431000001</v>
      </c>
      <c r="K38" s="318">
        <v>58548.122600000002</v>
      </c>
      <c r="L38" s="318">
        <v>136886.6838</v>
      </c>
      <c r="M38" s="318">
        <v>103280.97199999999</v>
      </c>
      <c r="N38" s="318">
        <v>250136.84741000002</v>
      </c>
      <c r="O38" s="318">
        <v>51233.547019999998</v>
      </c>
      <c r="P38" s="318">
        <v>1418277.1871087004</v>
      </c>
    </row>
    <row r="39" spans="1:79" ht="15" customHeight="1" x14ac:dyDescent="0.2">
      <c r="A39" s="230" t="s">
        <v>4110</v>
      </c>
      <c r="B39" s="318">
        <v>31542.638799999993</v>
      </c>
      <c r="C39" s="318">
        <v>94678.298239999975</v>
      </c>
      <c r="D39" s="318">
        <v>618903.11366999103</v>
      </c>
      <c r="E39" s="318">
        <v>571221.73570229998</v>
      </c>
      <c r="F39" s="318">
        <v>68030.774000000005</v>
      </c>
      <c r="G39" s="318">
        <v>29108.554199999995</v>
      </c>
      <c r="H39" s="318">
        <v>15102.844850000001</v>
      </c>
      <c r="I39" s="318">
        <v>33457.52992999991</v>
      </c>
      <c r="J39" s="318">
        <v>528491.41525000008</v>
      </c>
      <c r="K39" s="318">
        <v>77681.251810000002</v>
      </c>
      <c r="L39" s="318">
        <v>142821.7041</v>
      </c>
      <c r="M39" s="318">
        <v>153575.59400000001</v>
      </c>
      <c r="N39" s="318">
        <v>472371.19975999999</v>
      </c>
      <c r="O39" s="318">
        <v>0</v>
      </c>
      <c r="P39" s="318">
        <v>2836986.6543122912</v>
      </c>
    </row>
    <row r="40" spans="1:79" ht="15" customHeight="1" x14ac:dyDescent="0.2">
      <c r="A40" s="323" t="s">
        <v>4086</v>
      </c>
      <c r="B40" s="323">
        <v>35548.983929999995</v>
      </c>
      <c r="C40" s="323">
        <v>126244.99565999999</v>
      </c>
      <c r="D40" s="323">
        <v>833178.87337999989</v>
      </c>
      <c r="E40" s="323">
        <v>776077.24362100021</v>
      </c>
      <c r="F40" s="323">
        <v>127078.80499999999</v>
      </c>
      <c r="G40" s="323">
        <v>54957.097779999996</v>
      </c>
      <c r="H40" s="323">
        <v>53142.657579999999</v>
      </c>
      <c r="I40" s="323">
        <v>68056.002369999871</v>
      </c>
      <c r="J40" s="323">
        <v>734443.25954000012</v>
      </c>
      <c r="K40" s="323">
        <v>136229.37440999996</v>
      </c>
      <c r="L40" s="323">
        <v>279708.38740000001</v>
      </c>
      <c r="M40" s="323">
        <v>256856.56552999999</v>
      </c>
      <c r="N40" s="323">
        <v>722508.0469999999</v>
      </c>
      <c r="O40" s="323">
        <v>51233.547050000001</v>
      </c>
      <c r="P40" s="323">
        <v>4255263.8402509997</v>
      </c>
      <c r="CA40" s="336">
        <v>0</v>
      </c>
    </row>
    <row r="41" spans="1:79" ht="15" customHeight="1" x14ac:dyDescent="0.2">
      <c r="A41" s="318" t="s">
        <v>4111</v>
      </c>
      <c r="B41" s="318">
        <v>100</v>
      </c>
      <c r="C41" s="318">
        <v>3638.0285699999999</v>
      </c>
      <c r="D41" s="318">
        <v>0</v>
      </c>
      <c r="E41" s="318">
        <v>31054.965969999997</v>
      </c>
      <c r="F41" s="318">
        <v>0</v>
      </c>
      <c r="G41" s="318">
        <v>1062.473</v>
      </c>
      <c r="H41" s="318">
        <v>618.73599999999999</v>
      </c>
      <c r="I41" s="318">
        <v>6581.1480000000001</v>
      </c>
      <c r="J41" s="318">
        <v>23437.36837</v>
      </c>
      <c r="K41" s="318">
        <v>22780.929619999974</v>
      </c>
      <c r="L41" s="318">
        <v>20486.713920000002</v>
      </c>
      <c r="M41" s="318">
        <v>14703.906449999999</v>
      </c>
      <c r="N41" s="318">
        <v>73924.832999999999</v>
      </c>
      <c r="O41" s="318">
        <v>0</v>
      </c>
      <c r="P41" s="318">
        <v>198389.10289999997</v>
      </c>
      <c r="CA41" s="336">
        <v>0</v>
      </c>
    </row>
    <row r="42" spans="1:79" ht="15" customHeight="1" x14ac:dyDescent="0.2">
      <c r="A42" s="318" t="s">
        <v>4112</v>
      </c>
      <c r="B42" s="318">
        <v>34819.896019999993</v>
      </c>
      <c r="C42" s="318">
        <v>102974.0738</v>
      </c>
      <c r="D42" s="318">
        <v>773201.6727100081</v>
      </c>
      <c r="E42" s="318">
        <v>628583.86726100009</v>
      </c>
      <c r="F42" s="318">
        <v>95174.554999999993</v>
      </c>
      <c r="G42" s="318">
        <v>46602.773720000005</v>
      </c>
      <c r="H42" s="318">
        <v>30774.035459999999</v>
      </c>
      <c r="I42" s="318">
        <v>53702.188929999858</v>
      </c>
      <c r="J42" s="318">
        <v>567851.05760000006</v>
      </c>
      <c r="K42" s="318">
        <v>83581.163480000003</v>
      </c>
      <c r="L42" s="318">
        <v>187645.53437000001</v>
      </c>
      <c r="M42" s="318">
        <v>179929.51194</v>
      </c>
      <c r="N42" s="318">
        <v>510405.54200000002</v>
      </c>
      <c r="O42" s="318">
        <v>3998.09762</v>
      </c>
      <c r="P42" s="318">
        <v>3299243.9699110081</v>
      </c>
      <c r="CA42" s="336">
        <v>0</v>
      </c>
    </row>
    <row r="43" spans="1:79" ht="15" customHeight="1" x14ac:dyDescent="0.2">
      <c r="A43" s="318" t="s">
        <v>4113</v>
      </c>
      <c r="B43" s="318">
        <v>26.535319999999999</v>
      </c>
      <c r="C43" s="318">
        <v>5856.59537</v>
      </c>
      <c r="D43" s="318">
        <v>27928.637739999987</v>
      </c>
      <c r="E43" s="318">
        <v>33857.755640000003</v>
      </c>
      <c r="F43" s="318">
        <v>2437.7809999999999</v>
      </c>
      <c r="G43" s="318">
        <v>195.33623999999998</v>
      </c>
      <c r="H43" s="318">
        <v>188.97488000000001</v>
      </c>
      <c r="I43" s="318">
        <v>536.92544999999996</v>
      </c>
      <c r="J43" s="318">
        <v>64632.527909999997</v>
      </c>
      <c r="K43" s="318">
        <v>8521.7350700000006</v>
      </c>
      <c r="L43" s="318">
        <v>3577.1336000000001</v>
      </c>
      <c r="M43" s="318">
        <v>9590.6006400000006</v>
      </c>
      <c r="N43" s="318">
        <v>47819.769</v>
      </c>
      <c r="O43" s="318">
        <v>113.78206</v>
      </c>
      <c r="P43" s="318">
        <v>205284.08991999997</v>
      </c>
      <c r="CA43" s="336">
        <v>0</v>
      </c>
    </row>
    <row r="44" spans="1:79" ht="15" customHeight="1" x14ac:dyDescent="0.2">
      <c r="A44" s="318" t="s">
        <v>4114</v>
      </c>
      <c r="B44" s="318">
        <v>602.55259000000012</v>
      </c>
      <c r="C44" s="318">
        <v>13739.815000000001</v>
      </c>
      <c r="D44" s="318">
        <v>20221.449629999977</v>
      </c>
      <c r="E44" s="318">
        <v>66195.474439999991</v>
      </c>
      <c r="F44" s="318">
        <v>29466.469000000001</v>
      </c>
      <c r="G44" s="318">
        <v>7096.5148199999985</v>
      </c>
      <c r="H44" s="318">
        <v>21560.911239999998</v>
      </c>
      <c r="I44" s="318">
        <v>7235.7399900000037</v>
      </c>
      <c r="J44" s="318">
        <v>67457.046130000002</v>
      </c>
      <c r="K44" s="318">
        <v>21200.990169999997</v>
      </c>
      <c r="L44" s="318">
        <v>66667.594819999998</v>
      </c>
      <c r="M44" s="318">
        <v>52475.041060000003</v>
      </c>
      <c r="N44" s="318">
        <v>80988.737999999998</v>
      </c>
      <c r="O44" s="318">
        <v>47121.629200000003</v>
      </c>
      <c r="P44" s="318">
        <v>502029.96609</v>
      </c>
    </row>
    <row r="45" spans="1:79" ht="15" customHeight="1" x14ac:dyDescent="0.2">
      <c r="A45" s="318" t="s">
        <v>4115</v>
      </c>
      <c r="B45" s="318">
        <v>0</v>
      </c>
      <c r="C45" s="318">
        <v>0</v>
      </c>
      <c r="D45" s="318">
        <v>11806.532369999986</v>
      </c>
      <c r="E45" s="318">
        <v>15084.21336</v>
      </c>
      <c r="F45" s="318">
        <v>0</v>
      </c>
      <c r="G45" s="318">
        <v>0</v>
      </c>
      <c r="H45" s="318">
        <v>0</v>
      </c>
      <c r="I45" s="318">
        <v>0</v>
      </c>
      <c r="J45" s="318">
        <v>11065.259529999999</v>
      </c>
      <c r="K45" s="318">
        <v>0</v>
      </c>
      <c r="L45" s="318">
        <v>0</v>
      </c>
      <c r="M45" s="318">
        <v>0</v>
      </c>
      <c r="N45" s="318">
        <v>6304.0039999999999</v>
      </c>
      <c r="O45" s="318">
        <v>0</v>
      </c>
      <c r="P45" s="318">
        <v>44260.009259999992</v>
      </c>
      <c r="CA45" s="336">
        <v>0</v>
      </c>
    </row>
    <row r="46" spans="1:79" ht="15" customHeight="1" x14ac:dyDescent="0.2">
      <c r="A46" s="318" t="s">
        <v>4116</v>
      </c>
      <c r="B46" s="318">
        <v>0</v>
      </c>
      <c r="C46" s="318">
        <v>36.48292</v>
      </c>
      <c r="D46" s="318">
        <v>20.580929991837589</v>
      </c>
      <c r="E46" s="318">
        <v>1300.96695</v>
      </c>
      <c r="F46" s="318">
        <v>0</v>
      </c>
      <c r="G46" s="318">
        <v>0</v>
      </c>
      <c r="H46" s="318">
        <v>0</v>
      </c>
      <c r="I46" s="318">
        <v>0</v>
      </c>
      <c r="J46" s="318">
        <v>0</v>
      </c>
      <c r="K46" s="318">
        <v>144.55606999999992</v>
      </c>
      <c r="L46" s="318">
        <v>1331.4106899999999</v>
      </c>
      <c r="M46" s="318">
        <v>157.50543999999999</v>
      </c>
      <c r="N46" s="318">
        <v>3065.1610000000001</v>
      </c>
      <c r="O46" s="318">
        <v>3.8170000000000003E-2</v>
      </c>
      <c r="P46" s="318">
        <v>6056.7021699918369</v>
      </c>
      <c r="CA46" s="336">
        <v>0</v>
      </c>
    </row>
    <row r="47" spans="1:79" s="999" customFormat="1" ht="15" customHeight="1" x14ac:dyDescent="0.2">
      <c r="A47" s="1415" t="s">
        <v>4117</v>
      </c>
      <c r="B47" s="1414">
        <v>103382.26274907555</v>
      </c>
      <c r="C47" s="1414">
        <v>446106.08622999978</v>
      </c>
      <c r="D47" s="1414">
        <v>2642499.8749400005</v>
      </c>
      <c r="E47" s="1414">
        <v>2325283.2331484002</v>
      </c>
      <c r="F47" s="1414">
        <v>389792.592</v>
      </c>
      <c r="G47" s="1414">
        <v>91710.960759999987</v>
      </c>
      <c r="H47" s="1414">
        <v>86740.190599999987</v>
      </c>
      <c r="I47" s="1414">
        <v>107366.11611999972</v>
      </c>
      <c r="J47" s="1414">
        <v>2075231.2355301594</v>
      </c>
      <c r="K47" s="1414">
        <v>496762.83007999999</v>
      </c>
      <c r="L47" s="1414">
        <v>669271.06679999991</v>
      </c>
      <c r="M47" s="1414">
        <v>718440.29430999991</v>
      </c>
      <c r="N47" s="1414">
        <v>1986843.1145900001</v>
      </c>
      <c r="O47" s="1414">
        <v>51233.547019999998</v>
      </c>
      <c r="P47" s="1414">
        <v>12190663.404877637</v>
      </c>
    </row>
    <row r="48" spans="1:79" s="334" customFormat="1" ht="15" customHeight="1" x14ac:dyDescent="0.2">
      <c r="A48" s="1415" t="s">
        <v>4118</v>
      </c>
      <c r="B48" s="1414">
        <v>111366.44811442232</v>
      </c>
      <c r="C48" s="1414">
        <v>546125.72069334274</v>
      </c>
      <c r="D48" s="1414">
        <v>3026453.0205676407</v>
      </c>
      <c r="E48" s="1414">
        <v>2956633.8373295404</v>
      </c>
      <c r="F48" s="1414">
        <v>433827.88299999997</v>
      </c>
      <c r="G48" s="1414">
        <v>90553.826907419789</v>
      </c>
      <c r="H48" s="1414">
        <v>89642.664641146243</v>
      </c>
      <c r="I48" s="1414">
        <v>105073.59025000028</v>
      </c>
      <c r="J48" s="1414">
        <v>2344406.15882</v>
      </c>
      <c r="K48" s="1414">
        <v>609470.96553066501</v>
      </c>
      <c r="L48" s="1414">
        <v>778361.05062000023</v>
      </c>
      <c r="M48" s="1414">
        <v>864371.973</v>
      </c>
      <c r="N48" s="1414">
        <v>2307702.1692499998</v>
      </c>
      <c r="O48" s="1414">
        <v>51391.177159999999</v>
      </c>
      <c r="P48" s="1414">
        <v>14315380.48588418</v>
      </c>
    </row>
    <row r="49" spans="1:16" s="334" customFormat="1" ht="15" customHeight="1" x14ac:dyDescent="0.2">
      <c r="A49" s="323" t="s">
        <v>722</v>
      </c>
      <c r="B49" s="323">
        <v>111366.44811446629</v>
      </c>
      <c r="C49" s="323">
        <v>546125.72069334262</v>
      </c>
      <c r="D49" s="323">
        <v>3026453.0205931608</v>
      </c>
      <c r="E49" s="323">
        <v>2956633.8373295404</v>
      </c>
      <c r="F49" s="323">
        <v>433827.88299999997</v>
      </c>
      <c r="G49" s="323">
        <v>90553.82690741423</v>
      </c>
      <c r="H49" s="323">
        <v>89642.664641146301</v>
      </c>
      <c r="I49" s="323">
        <v>105073.59024999966</v>
      </c>
      <c r="J49" s="323">
        <v>2344406.159323399</v>
      </c>
      <c r="K49" s="323">
        <v>609470.96553066547</v>
      </c>
      <c r="L49" s="323">
        <v>778361.05061999999</v>
      </c>
      <c r="M49" s="323">
        <v>864371.97307000007</v>
      </c>
      <c r="N49" s="323">
        <v>2307702.1687400001</v>
      </c>
      <c r="O49" s="323">
        <v>51391.177160000007</v>
      </c>
      <c r="P49" s="323">
        <v>14315380.485973135</v>
      </c>
    </row>
    <row r="50" spans="1:16" ht="15" customHeight="1" x14ac:dyDescent="0.2">
      <c r="A50" s="230" t="s">
        <v>4098</v>
      </c>
      <c r="B50" s="318">
        <v>111366.44811446629</v>
      </c>
      <c r="C50" s="318">
        <v>412622.05945092702</v>
      </c>
      <c r="D50" s="318">
        <v>3023049.4645033968</v>
      </c>
      <c r="E50" s="318">
        <v>2936503.4213669403</v>
      </c>
      <c r="F50" s="318">
        <v>392918.61499999999</v>
      </c>
      <c r="G50" s="318">
        <v>84044.328661984546</v>
      </c>
      <c r="H50" s="318">
        <v>86968.2922649299</v>
      </c>
      <c r="I50" s="318">
        <v>105073.59024999966</v>
      </c>
      <c r="J50" s="318">
        <v>2344406.159323399</v>
      </c>
      <c r="K50" s="318">
        <v>447806.86107138306</v>
      </c>
      <c r="L50" s="318">
        <v>760546.48762000003</v>
      </c>
      <c r="M50" s="318">
        <v>853536.576</v>
      </c>
      <c r="N50" s="318">
        <v>2008090.0060000001</v>
      </c>
      <c r="O50" s="318">
        <v>46822.382170000004</v>
      </c>
      <c r="P50" s="318">
        <v>13613754.691797424</v>
      </c>
    </row>
    <row r="51" spans="1:16" ht="15" customHeight="1" x14ac:dyDescent="0.2">
      <c r="A51" s="230" t="s">
        <v>4099</v>
      </c>
      <c r="B51" s="318">
        <v>0</v>
      </c>
      <c r="C51" s="318">
        <v>133503.66124241563</v>
      </c>
      <c r="D51" s="318">
        <v>0</v>
      </c>
      <c r="E51" s="318">
        <v>18178.412908599999</v>
      </c>
      <c r="F51" s="318">
        <v>40909.267999999996</v>
      </c>
      <c r="G51" s="318">
        <v>6506.9014479549223</v>
      </c>
      <c r="H51" s="318">
        <v>2674.3723762164</v>
      </c>
      <c r="I51" s="318">
        <v>0</v>
      </c>
      <c r="J51" s="318">
        <v>0</v>
      </c>
      <c r="K51" s="318">
        <v>161664.10445928239</v>
      </c>
      <c r="L51" s="318">
        <v>17814.562999999998</v>
      </c>
      <c r="M51" s="318">
        <v>10833.93758</v>
      </c>
      <c r="N51" s="318">
        <v>294459.04550000001</v>
      </c>
      <c r="O51" s="318">
        <v>4568.7949900000003</v>
      </c>
      <c r="P51" s="318">
        <v>691113.06150446937</v>
      </c>
    </row>
    <row r="52" spans="1:16" ht="15" customHeight="1" x14ac:dyDescent="0.2">
      <c r="A52" s="230" t="s">
        <v>4100</v>
      </c>
      <c r="B52" s="318">
        <v>0</v>
      </c>
      <c r="C52" s="318">
        <v>0</v>
      </c>
      <c r="D52" s="318">
        <v>0</v>
      </c>
      <c r="E52" s="318">
        <v>1951.8146962999999</v>
      </c>
      <c r="F52" s="318">
        <v>0</v>
      </c>
      <c r="G52" s="318">
        <v>0</v>
      </c>
      <c r="H52" s="318">
        <v>0</v>
      </c>
      <c r="I52" s="318">
        <v>0</v>
      </c>
      <c r="J52" s="318">
        <v>0</v>
      </c>
      <c r="K52" s="318">
        <v>0</v>
      </c>
      <c r="L52" s="318">
        <v>0</v>
      </c>
      <c r="M52" s="318">
        <v>0</v>
      </c>
      <c r="N52" s="318">
        <v>0</v>
      </c>
      <c r="O52" s="318">
        <v>0</v>
      </c>
      <c r="P52" s="318">
        <v>1951.8146962999999</v>
      </c>
    </row>
    <row r="53" spans="1:16" ht="15" customHeight="1" x14ac:dyDescent="0.2">
      <c r="A53" s="230" t="s">
        <v>4101</v>
      </c>
      <c r="B53" s="318">
        <v>0</v>
      </c>
      <c r="C53" s="318">
        <v>0</v>
      </c>
      <c r="D53" s="318">
        <v>3403.5560897641099</v>
      </c>
      <c r="E53" s="318">
        <v>0.18835769999999999</v>
      </c>
      <c r="F53" s="318">
        <v>0</v>
      </c>
      <c r="G53" s="318">
        <v>2.5967974747589997</v>
      </c>
      <c r="H53" s="318">
        <v>0</v>
      </c>
      <c r="I53" s="318">
        <v>0</v>
      </c>
      <c r="J53" s="318">
        <v>0</v>
      </c>
      <c r="K53" s="318">
        <v>0</v>
      </c>
      <c r="L53" s="318">
        <v>0</v>
      </c>
      <c r="M53" s="318">
        <v>1.45949</v>
      </c>
      <c r="N53" s="318">
        <v>5153.1172400000005</v>
      </c>
      <c r="O53" s="318">
        <v>0</v>
      </c>
      <c r="P53" s="318">
        <v>8560.9179749388695</v>
      </c>
    </row>
    <row r="54" spans="1:16" s="334" customFormat="1" ht="15" customHeight="1" x14ac:dyDescent="0.2">
      <c r="A54" s="905" t="s">
        <v>723</v>
      </c>
      <c r="B54" s="319">
        <v>111366.44810112999</v>
      </c>
      <c r="C54" s="319">
        <v>546125.72109333635</v>
      </c>
      <c r="D54" s="319">
        <v>3026453.0205970248</v>
      </c>
      <c r="E54" s="319">
        <v>2956633.8373295404</v>
      </c>
      <c r="F54" s="319">
        <v>433827.88299999997</v>
      </c>
      <c r="G54" s="319">
        <v>90553.82690741976</v>
      </c>
      <c r="H54" s="319">
        <v>89642.66464114633</v>
      </c>
      <c r="I54" s="319">
        <v>105073.59018000033</v>
      </c>
      <c r="J54" s="319">
        <v>2344406.1596029853</v>
      </c>
      <c r="K54" s="319">
        <v>609470.96553066513</v>
      </c>
      <c r="L54" s="319">
        <v>778361.05061999988</v>
      </c>
      <c r="M54" s="319">
        <v>864371.97306999995</v>
      </c>
      <c r="N54" s="319">
        <v>2307702.1692532613</v>
      </c>
      <c r="O54" s="319">
        <v>51391.177360000001</v>
      </c>
      <c r="P54" s="319">
        <v>14315380.487286512</v>
      </c>
    </row>
    <row r="55" spans="1:16" ht="15" customHeight="1" x14ac:dyDescent="0.2">
      <c r="A55" s="230" t="s">
        <v>4102</v>
      </c>
      <c r="B55" s="318">
        <v>91685.191948499996</v>
      </c>
      <c r="C55" s="318">
        <v>318129.78408887418</v>
      </c>
      <c r="D55" s="318">
        <v>2366140.9683339461</v>
      </c>
      <c r="E55" s="318">
        <v>2457184.8426135401</v>
      </c>
      <c r="F55" s="318">
        <v>401973.609</v>
      </c>
      <c r="G55" s="318">
        <v>39179.985206830155</v>
      </c>
      <c r="H55" s="318">
        <v>80592.997978538202</v>
      </c>
      <c r="I55" s="318">
        <v>86074.405150000268</v>
      </c>
      <c r="J55" s="318">
        <v>1593859.4734443002</v>
      </c>
      <c r="K55" s="318">
        <v>540821.3366596445</v>
      </c>
      <c r="L55" s="318">
        <v>619740.57185729698</v>
      </c>
      <c r="M55" s="318">
        <v>406230.50121999998</v>
      </c>
      <c r="N55" s="318">
        <v>1694644.7635522252</v>
      </c>
      <c r="O55" s="318">
        <v>22119.422409999999</v>
      </c>
      <c r="P55" s="318">
        <v>10718377.853463698</v>
      </c>
    </row>
    <row r="56" spans="1:16" ht="15" customHeight="1" x14ac:dyDescent="0.2">
      <c r="A56" s="230" t="s">
        <v>4103</v>
      </c>
      <c r="B56" s="318">
        <v>2290.851173</v>
      </c>
      <c r="C56" s="318">
        <v>24670.491995572</v>
      </c>
      <c r="D56" s="318">
        <v>192327.83316000001</v>
      </c>
      <c r="E56" s="318">
        <v>103885.46450450001</v>
      </c>
      <c r="F56" s="318">
        <v>128035.211</v>
      </c>
      <c r="G56" s="318">
        <v>12606.548579290504</v>
      </c>
      <c r="H56" s="318">
        <v>26488.630559824502</v>
      </c>
      <c r="I56" s="318">
        <v>22841.089950000125</v>
      </c>
      <c r="J56" s="318">
        <v>108541.0472</v>
      </c>
      <c r="K56" s="318">
        <v>36384.33339</v>
      </c>
      <c r="L56" s="318">
        <v>55753.831133969012</v>
      </c>
      <c r="M56" s="318">
        <v>34452.630600000004</v>
      </c>
      <c r="N56" s="318">
        <v>135709.92113999999</v>
      </c>
      <c r="O56" s="318">
        <v>3516.8855699999999</v>
      </c>
      <c r="P56" s="318">
        <v>887504.76995615626</v>
      </c>
    </row>
    <row r="57" spans="1:16" ht="15" customHeight="1" x14ac:dyDescent="0.2">
      <c r="A57" s="230" t="s">
        <v>4104</v>
      </c>
      <c r="B57" s="318">
        <v>598.9887655</v>
      </c>
      <c r="C57" s="318">
        <v>391.59591183961686</v>
      </c>
      <c r="D57" s="318">
        <v>13170.030710000001</v>
      </c>
      <c r="E57" s="318">
        <v>55384.283356700005</v>
      </c>
      <c r="F57" s="318">
        <v>29466.469000000001</v>
      </c>
      <c r="G57" s="318">
        <v>7249.5040098802474</v>
      </c>
      <c r="H57" s="318">
        <v>12872.522637799699</v>
      </c>
      <c r="I57" s="318">
        <v>6934.5600200000035</v>
      </c>
      <c r="J57" s="318">
        <v>42950.29926</v>
      </c>
      <c r="K57" s="318">
        <v>22527.50057</v>
      </c>
      <c r="L57" s="318">
        <v>65558.918892527829</v>
      </c>
      <c r="M57" s="318">
        <v>5506.7361100000007</v>
      </c>
      <c r="N57" s="318">
        <v>1678.1291299999998</v>
      </c>
      <c r="O57" s="318">
        <v>18664.97019</v>
      </c>
      <c r="P57" s="318">
        <v>282954.50856424746</v>
      </c>
    </row>
    <row r="58" spans="1:16" ht="15" customHeight="1" x14ac:dyDescent="0.2">
      <c r="A58" s="230" t="s">
        <v>4105</v>
      </c>
      <c r="B58" s="318">
        <v>88795.352010000002</v>
      </c>
      <c r="C58" s="318">
        <v>293067.69618146255</v>
      </c>
      <c r="D58" s="318">
        <v>2160643.1044639461</v>
      </c>
      <c r="E58" s="318">
        <v>2297915.0947523401</v>
      </c>
      <c r="F58" s="318">
        <v>244471.929</v>
      </c>
      <c r="G58" s="318">
        <v>19323.9326176594</v>
      </c>
      <c r="H58" s="318">
        <v>41231.844780914005</v>
      </c>
      <c r="I58" s="318">
        <v>56298.755180000131</v>
      </c>
      <c r="J58" s="318">
        <v>1442368.1269843003</v>
      </c>
      <c r="K58" s="318">
        <v>481909.50269964448</v>
      </c>
      <c r="L58" s="318">
        <v>498427.82183080015</v>
      </c>
      <c r="M58" s="318">
        <v>366271.13451</v>
      </c>
      <c r="N58" s="318">
        <v>1557256.7132822252</v>
      </c>
      <c r="O58" s="318">
        <v>-62.433349999999997</v>
      </c>
      <c r="P58" s="318">
        <v>9547918.574943291</v>
      </c>
    </row>
    <row r="59" spans="1:16" ht="15" customHeight="1" x14ac:dyDescent="0.2">
      <c r="A59" s="230" t="s">
        <v>4106</v>
      </c>
      <c r="B59" s="318">
        <v>19681.256152629998</v>
      </c>
      <c r="C59" s="318">
        <v>227995.93700446215</v>
      </c>
      <c r="D59" s="318">
        <v>660312.05226307851</v>
      </c>
      <c r="E59" s="318">
        <v>499448.99471600004</v>
      </c>
      <c r="F59" s="318">
        <v>31854.273999999998</v>
      </c>
      <c r="G59" s="318">
        <v>51373.841700589604</v>
      </c>
      <c r="H59" s="318">
        <v>9049.6666626081333</v>
      </c>
      <c r="I59" s="318">
        <v>18999.185030000066</v>
      </c>
      <c r="J59" s="318">
        <v>750546.68615868501</v>
      </c>
      <c r="K59" s="318">
        <v>68649.628871020584</v>
      </c>
      <c r="L59" s="318">
        <v>158620.4787627029</v>
      </c>
      <c r="M59" s="318">
        <v>458141.47184999997</v>
      </c>
      <c r="N59" s="318">
        <v>613057.40570103622</v>
      </c>
      <c r="O59" s="318">
        <v>29271.754950000002</v>
      </c>
      <c r="P59" s="318">
        <v>3597002.6338228127</v>
      </c>
    </row>
    <row r="60" spans="1:16" ht="15" customHeight="1" x14ac:dyDescent="0.2">
      <c r="A60" s="230" t="s">
        <v>4103</v>
      </c>
      <c r="B60" s="318">
        <v>212.6088517</v>
      </c>
      <c r="C60" s="318">
        <v>9534.2495819098713</v>
      </c>
      <c r="D60" s="318">
        <v>27296.373039999999</v>
      </c>
      <c r="E60" s="318">
        <v>20215.631643100001</v>
      </c>
      <c r="F60" s="318">
        <v>13264.269</v>
      </c>
      <c r="G60" s="318">
        <v>5208.3707212928539</v>
      </c>
      <c r="H60" s="318">
        <v>1333.21809847076</v>
      </c>
      <c r="I60" s="318">
        <v>2764.8569499999944</v>
      </c>
      <c r="J60" s="318">
        <v>37434.719039999996</v>
      </c>
      <c r="K60" s="318">
        <v>4548.4198699999997</v>
      </c>
      <c r="L60" s="318">
        <v>3682.49272667175</v>
      </c>
      <c r="M60" s="318">
        <v>47969.106359999998</v>
      </c>
      <c r="N60" s="318">
        <v>64312.998890000003</v>
      </c>
      <c r="O60" s="318">
        <v>4771.0270399999999</v>
      </c>
      <c r="P60" s="318">
        <v>242548.34181314523</v>
      </c>
    </row>
    <row r="61" spans="1:16" ht="15" customHeight="1" x14ac:dyDescent="0.2">
      <c r="A61" s="230" t="s">
        <v>4104</v>
      </c>
      <c r="B61" s="318">
        <v>50.208830929999998</v>
      </c>
      <c r="C61" s="318">
        <v>67.364082552184001</v>
      </c>
      <c r="D61" s="318">
        <v>19799.219670000002</v>
      </c>
      <c r="E61" s="318">
        <v>21754.220351100001</v>
      </c>
      <c r="F61" s="318">
        <v>479.21899999999999</v>
      </c>
      <c r="G61" s="318">
        <v>1435.8352784505903</v>
      </c>
      <c r="H61" s="318">
        <v>701.34407380872608</v>
      </c>
      <c r="I61" s="318">
        <v>1371.1772199999998</v>
      </c>
      <c r="J61" s="318">
        <v>11870.46343</v>
      </c>
      <c r="K61" s="318">
        <v>534.86586999999986</v>
      </c>
      <c r="L61" s="318">
        <v>1556.5646111710332</v>
      </c>
      <c r="M61" s="318">
        <v>29957.081839999999</v>
      </c>
      <c r="N61" s="318">
        <v>30700.567940000001</v>
      </c>
      <c r="O61" s="318">
        <v>24778.623680000001</v>
      </c>
      <c r="P61" s="318">
        <v>145056.75587801251</v>
      </c>
    </row>
    <row r="62" spans="1:16" ht="15" customHeight="1" x14ac:dyDescent="0.2">
      <c r="A62" s="230" t="s">
        <v>4105</v>
      </c>
      <c r="B62" s="323">
        <v>19418.438469999997</v>
      </c>
      <c r="C62" s="323">
        <v>218394.32334000009</v>
      </c>
      <c r="D62" s="323">
        <v>613216.45955307852</v>
      </c>
      <c r="E62" s="323">
        <v>457479.14272180002</v>
      </c>
      <c r="F62" s="323">
        <v>18110.786</v>
      </c>
      <c r="G62" s="323">
        <v>44729.635700846156</v>
      </c>
      <c r="H62" s="323">
        <v>7015.1044903286474</v>
      </c>
      <c r="I62" s="323">
        <v>14863.150860000072</v>
      </c>
      <c r="J62" s="323">
        <v>701241.50368868501</v>
      </c>
      <c r="K62" s="323">
        <v>63566.343131020585</v>
      </c>
      <c r="L62" s="323">
        <v>153381.42142486011</v>
      </c>
      <c r="M62" s="323">
        <v>380215.28364999994</v>
      </c>
      <c r="N62" s="323">
        <v>518043.83887103619</v>
      </c>
      <c r="O62" s="323">
        <v>-277.89576999999997</v>
      </c>
      <c r="P62" s="318">
        <v>3209397.5361316558</v>
      </c>
    </row>
    <row r="63" spans="1:16" s="1001" customFormat="1" ht="15" customHeight="1" x14ac:dyDescent="0.2">
      <c r="A63" s="1415" t="s">
        <v>4119</v>
      </c>
      <c r="B63" s="1414">
        <v>3616.1990932239119</v>
      </c>
      <c r="C63" s="1414">
        <v>1945.4050599999653</v>
      </c>
      <c r="D63" s="1414">
        <v>28229.712379993074</v>
      </c>
      <c r="E63" s="1414">
        <v>42513.371879999992</v>
      </c>
      <c r="F63" s="1414">
        <v>9107.8729999999996</v>
      </c>
      <c r="G63" s="1414">
        <v>4041.6976828999286</v>
      </c>
      <c r="H63" s="1414">
        <v>2686.8312369999999</v>
      </c>
      <c r="I63" s="1414">
        <v>5336.6968617680222</v>
      </c>
      <c r="J63" s="1414">
        <v>30912.805</v>
      </c>
      <c r="K63" s="1414">
        <v>6110.7975399999987</v>
      </c>
      <c r="L63" s="1414">
        <v>7181.8569999999991</v>
      </c>
      <c r="M63" s="1414">
        <v>4381.2538400000003</v>
      </c>
      <c r="N63" s="1414">
        <v>35205.019698270968</v>
      </c>
      <c r="O63" s="1414">
        <v>182.24835999999999</v>
      </c>
      <c r="P63" s="1414">
        <v>181451.76863315585</v>
      </c>
    </row>
    <row r="64" spans="1:16" ht="15" customHeight="1" x14ac:dyDescent="0.2">
      <c r="A64" s="323" t="s">
        <v>4120</v>
      </c>
      <c r="B64" s="323">
        <v>3485.7308730886125</v>
      </c>
      <c r="C64" s="323">
        <v>1594.2739899999649</v>
      </c>
      <c r="D64" s="323">
        <v>25800.513669993048</v>
      </c>
      <c r="E64" s="323">
        <v>42294.831129999991</v>
      </c>
      <c r="F64" s="323">
        <v>8990.5529999999999</v>
      </c>
      <c r="G64" s="323">
        <v>3839.7542292999265</v>
      </c>
      <c r="H64" s="323">
        <v>2608.6445174</v>
      </c>
      <c r="I64" s="323">
        <v>5145.8970317680205</v>
      </c>
      <c r="J64" s="323">
        <v>27104.15524</v>
      </c>
      <c r="K64" s="323">
        <v>5853.5122900000024</v>
      </c>
      <c r="L64" s="323">
        <v>6821.8069999999998</v>
      </c>
      <c r="M64" s="323">
        <v>3381.7846900000004</v>
      </c>
      <c r="N64" s="323">
        <v>33526.17715569897</v>
      </c>
      <c r="O64" s="323">
        <v>182.24835999999999</v>
      </c>
      <c r="P64" s="323">
        <v>170629.8831772485</v>
      </c>
    </row>
    <row r="65" spans="1:239" ht="15" customHeight="1" x14ac:dyDescent="0.2">
      <c r="A65" s="318" t="s">
        <v>4121</v>
      </c>
      <c r="B65" s="318">
        <v>2158.9131931147649</v>
      </c>
      <c r="C65" s="318">
        <v>0</v>
      </c>
      <c r="D65" s="318">
        <v>267.76600000000002</v>
      </c>
      <c r="E65" s="318">
        <v>15616.763130000001</v>
      </c>
      <c r="F65" s="318">
        <v>5273.0829999999996</v>
      </c>
      <c r="G65" s="318">
        <v>2380.83</v>
      </c>
      <c r="H65" s="318">
        <v>1586.25</v>
      </c>
      <c r="I65" s="318">
        <v>2953.0011917680004</v>
      </c>
      <c r="J65" s="318">
        <v>10750.144109999999</v>
      </c>
      <c r="K65" s="318">
        <v>3556.5839100000007</v>
      </c>
      <c r="L65" s="318">
        <v>1973.74</v>
      </c>
      <c r="M65" s="318">
        <v>968.25000999999997</v>
      </c>
      <c r="N65" s="318">
        <v>11668.917716498943</v>
      </c>
      <c r="O65" s="318">
        <v>136.08771999999999</v>
      </c>
      <c r="P65" s="318">
        <v>59290.329981381721</v>
      </c>
    </row>
    <row r="66" spans="1:239" ht="15" customHeight="1" x14ac:dyDescent="0.2">
      <c r="A66" s="318" t="s">
        <v>4122</v>
      </c>
      <c r="B66" s="318">
        <v>1326.8176799738474</v>
      </c>
      <c r="C66" s="318">
        <v>1594.2739899999649</v>
      </c>
      <c r="D66" s="318">
        <v>25262.450609992989</v>
      </c>
      <c r="E66" s="318">
        <v>26678.067999999992</v>
      </c>
      <c r="F66" s="318">
        <v>3711.0079999999998</v>
      </c>
      <c r="G66" s="318">
        <v>1458.9242292999265</v>
      </c>
      <c r="H66" s="318">
        <v>1022.3945174</v>
      </c>
      <c r="I66" s="318">
        <v>2192.8958400000201</v>
      </c>
      <c r="J66" s="318">
        <v>16354.011129999999</v>
      </c>
      <c r="K66" s="318">
        <v>2296.9283800000021</v>
      </c>
      <c r="L66" s="318">
        <v>4659.6490000000003</v>
      </c>
      <c r="M66" s="318">
        <v>2413.5346800000002</v>
      </c>
      <c r="N66" s="318">
        <v>21857.259439200025</v>
      </c>
      <c r="O66" s="318">
        <v>46.160640000000001</v>
      </c>
      <c r="P66" s="318">
        <v>110874.37613586678</v>
      </c>
    </row>
    <row r="67" spans="1:239" ht="15" customHeight="1" x14ac:dyDescent="0.2">
      <c r="A67" s="335" t="s">
        <v>4123</v>
      </c>
      <c r="B67" s="318">
        <v>0</v>
      </c>
      <c r="C67" s="318">
        <v>0</v>
      </c>
      <c r="D67" s="318">
        <v>270.29706000006013</v>
      </c>
      <c r="E67" s="318">
        <v>0</v>
      </c>
      <c r="F67" s="318">
        <v>6.4619999999999997</v>
      </c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188.41800000000001</v>
      </c>
      <c r="M67" s="318">
        <v>0</v>
      </c>
      <c r="N67" s="318">
        <v>0</v>
      </c>
      <c r="O67" s="318">
        <v>0</v>
      </c>
      <c r="P67" s="318">
        <v>465.17706000006012</v>
      </c>
    </row>
    <row r="68" spans="1:239" ht="15" customHeight="1" x14ac:dyDescent="0.2">
      <c r="A68" s="318" t="s">
        <v>4124</v>
      </c>
      <c r="B68" s="318">
        <v>0</v>
      </c>
      <c r="C68" s="318">
        <v>0</v>
      </c>
      <c r="D68" s="318">
        <v>0</v>
      </c>
      <c r="E68" s="318">
        <v>0</v>
      </c>
      <c r="F68" s="318">
        <v>0</v>
      </c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</row>
    <row r="69" spans="1:239" ht="15" customHeight="1" x14ac:dyDescent="0.2">
      <c r="A69" s="323" t="s">
        <v>4125</v>
      </c>
      <c r="B69" s="323">
        <v>130.46822013529942</v>
      </c>
      <c r="C69" s="323">
        <v>344.27745000000067</v>
      </c>
      <c r="D69" s="323">
        <v>2389.5925900000248</v>
      </c>
      <c r="E69" s="323">
        <v>199.56955999999997</v>
      </c>
      <c r="F69" s="323">
        <v>108.431</v>
      </c>
      <c r="G69" s="323">
        <v>188.69786980000274</v>
      </c>
      <c r="H69" s="323">
        <v>71.377288399999998</v>
      </c>
      <c r="I69" s="323">
        <v>185.01505000000193</v>
      </c>
      <c r="J69" s="323">
        <v>3747.8731299999999</v>
      </c>
      <c r="K69" s="323">
        <v>255.0644599999959</v>
      </c>
      <c r="L69" s="323">
        <v>299.99400000000003</v>
      </c>
      <c r="M69" s="323">
        <v>990.73567000000003</v>
      </c>
      <c r="N69" s="323">
        <v>1622.0360905720011</v>
      </c>
      <c r="O69" s="323">
        <v>0</v>
      </c>
      <c r="P69" s="323">
        <v>10533.132378907325</v>
      </c>
      <c r="Q69" s="337"/>
      <c r="R69" s="337"/>
      <c r="S69" s="337"/>
      <c r="T69" s="337"/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337"/>
      <c r="AN69" s="337"/>
      <c r="AO69" s="337"/>
      <c r="AP69" s="337"/>
      <c r="AQ69" s="337"/>
      <c r="AR69" s="337"/>
      <c r="AS69" s="337"/>
      <c r="AT69" s="337"/>
      <c r="AU69" s="337"/>
      <c r="AV69" s="337"/>
      <c r="AW69" s="337"/>
      <c r="AX69" s="337"/>
      <c r="AY69" s="337"/>
      <c r="AZ69" s="337"/>
      <c r="BA69" s="337"/>
      <c r="BB69" s="337"/>
      <c r="BC69" s="337"/>
      <c r="BD69" s="337"/>
      <c r="BE69" s="337"/>
      <c r="BF69" s="337"/>
      <c r="BG69" s="337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337"/>
      <c r="BU69" s="337"/>
      <c r="BV69" s="337"/>
      <c r="BW69" s="337"/>
      <c r="BX69" s="337"/>
      <c r="BY69" s="337"/>
      <c r="BZ69" s="337"/>
      <c r="CA69" s="337"/>
      <c r="CB69" s="337"/>
      <c r="CC69" s="337"/>
      <c r="CD69" s="337"/>
      <c r="CE69" s="337"/>
      <c r="CF69" s="337"/>
      <c r="CG69" s="337"/>
      <c r="CH69" s="337"/>
      <c r="CI69" s="337"/>
      <c r="CJ69" s="337"/>
      <c r="CK69" s="337"/>
      <c r="CL69" s="337"/>
      <c r="CM69" s="337"/>
      <c r="CN69" s="337"/>
      <c r="CO69" s="337"/>
      <c r="CP69" s="337"/>
      <c r="CQ69" s="337"/>
      <c r="CR69" s="337"/>
      <c r="CS69" s="337"/>
      <c r="CT69" s="337"/>
      <c r="CU69" s="337"/>
      <c r="CV69" s="337"/>
      <c r="CW69" s="337"/>
      <c r="CX69" s="337"/>
      <c r="CY69" s="337"/>
      <c r="CZ69" s="337"/>
      <c r="DA69" s="337"/>
      <c r="DB69" s="337"/>
      <c r="DC69" s="337"/>
      <c r="DD69" s="337"/>
      <c r="DE69" s="337"/>
      <c r="DF69" s="337"/>
      <c r="DG69" s="337"/>
      <c r="DH69" s="337"/>
      <c r="DI69" s="337"/>
      <c r="DJ69" s="337"/>
      <c r="DK69" s="337"/>
      <c r="DL69" s="337"/>
      <c r="DM69" s="337"/>
      <c r="DN69" s="337"/>
      <c r="DO69" s="337"/>
      <c r="DP69" s="337"/>
      <c r="DQ69" s="337"/>
      <c r="DR69" s="337"/>
      <c r="DS69" s="337"/>
      <c r="DT69" s="337"/>
      <c r="DU69" s="337"/>
      <c r="DV69" s="337"/>
      <c r="DW69" s="337"/>
      <c r="DX69" s="337"/>
      <c r="DY69" s="337"/>
      <c r="DZ69" s="337"/>
      <c r="EA69" s="337"/>
      <c r="EB69" s="337"/>
      <c r="EC69" s="337"/>
      <c r="ED69" s="337"/>
      <c r="EE69" s="337"/>
      <c r="EF69" s="337"/>
      <c r="EG69" s="337"/>
      <c r="EH69" s="337"/>
      <c r="EI69" s="337"/>
      <c r="EJ69" s="337"/>
      <c r="EK69" s="337"/>
      <c r="EL69" s="337"/>
      <c r="EM69" s="337"/>
      <c r="EN69" s="337"/>
      <c r="EO69" s="337"/>
      <c r="EP69" s="337"/>
      <c r="EQ69" s="337"/>
      <c r="ER69" s="337"/>
      <c r="ES69" s="337"/>
      <c r="ET69" s="337"/>
      <c r="EU69" s="337"/>
      <c r="EV69" s="337"/>
      <c r="EW69" s="337"/>
      <c r="EX69" s="337"/>
      <c r="EY69" s="337"/>
      <c r="EZ69" s="337"/>
      <c r="FA69" s="337"/>
      <c r="FB69" s="337"/>
      <c r="FC69" s="337"/>
      <c r="FD69" s="337"/>
      <c r="FE69" s="337"/>
      <c r="FF69" s="337"/>
      <c r="FG69" s="337"/>
      <c r="FH69" s="337"/>
      <c r="FI69" s="337"/>
      <c r="FJ69" s="337"/>
      <c r="FK69" s="337"/>
      <c r="FL69" s="337"/>
      <c r="FM69" s="337"/>
      <c r="FN69" s="337"/>
      <c r="FO69" s="337"/>
      <c r="FP69" s="337"/>
      <c r="FQ69" s="337"/>
      <c r="FR69" s="337"/>
      <c r="FS69" s="337"/>
      <c r="FT69" s="337"/>
      <c r="FU69" s="337"/>
      <c r="FV69" s="337"/>
      <c r="FW69" s="337"/>
      <c r="FX69" s="337"/>
      <c r="FY69" s="337"/>
      <c r="FZ69" s="337"/>
      <c r="GA69" s="337"/>
      <c r="GB69" s="337"/>
      <c r="GC69" s="337"/>
      <c r="GD69" s="337"/>
      <c r="GE69" s="337"/>
      <c r="GF69" s="337"/>
      <c r="GG69" s="337"/>
      <c r="GH69" s="337"/>
      <c r="GI69" s="337"/>
      <c r="GJ69" s="337"/>
      <c r="GK69" s="337"/>
      <c r="GL69" s="337"/>
      <c r="GM69" s="337"/>
      <c r="GN69" s="337"/>
      <c r="GO69" s="337"/>
      <c r="GP69" s="337"/>
      <c r="GQ69" s="337"/>
      <c r="GR69" s="337"/>
      <c r="GS69" s="337"/>
      <c r="GT69" s="337"/>
      <c r="GU69" s="337"/>
      <c r="GV69" s="337"/>
      <c r="GW69" s="337"/>
      <c r="GX69" s="337"/>
      <c r="GY69" s="337"/>
      <c r="GZ69" s="337"/>
      <c r="HA69" s="337"/>
      <c r="HB69" s="337"/>
      <c r="HC69" s="337"/>
      <c r="HD69" s="337"/>
      <c r="HE69" s="337"/>
      <c r="HF69" s="337"/>
      <c r="HG69" s="337"/>
      <c r="HH69" s="337"/>
      <c r="HI69" s="337"/>
      <c r="HJ69" s="337"/>
      <c r="HK69" s="337"/>
      <c r="HL69" s="337"/>
      <c r="HM69" s="337"/>
      <c r="HN69" s="337"/>
      <c r="HO69" s="337"/>
      <c r="HP69" s="337"/>
      <c r="HQ69" s="337"/>
      <c r="HR69" s="337"/>
      <c r="HS69" s="337"/>
      <c r="HT69" s="337"/>
      <c r="HU69" s="337"/>
      <c r="HV69" s="337"/>
      <c r="HW69" s="337"/>
      <c r="HX69" s="337"/>
      <c r="HY69" s="337"/>
      <c r="HZ69" s="337"/>
      <c r="IA69" s="337"/>
      <c r="IB69" s="337"/>
      <c r="IC69" s="337"/>
      <c r="ID69" s="337"/>
      <c r="IE69" s="337"/>
    </row>
    <row r="70" spans="1:239" ht="15" customHeight="1" x14ac:dyDescent="0.2">
      <c r="A70" s="318" t="s">
        <v>4121</v>
      </c>
      <c r="B70" s="318">
        <v>29.720516885237064</v>
      </c>
      <c r="C70" s="318">
        <v>0</v>
      </c>
      <c r="D70" s="318">
        <v>0.10299999999999999</v>
      </c>
      <c r="E70" s="318">
        <v>77.5762</v>
      </c>
      <c r="F70" s="318">
        <v>101.16</v>
      </c>
      <c r="G70" s="318">
        <v>96.61</v>
      </c>
      <c r="H70" s="318">
        <v>62.75</v>
      </c>
      <c r="I70" s="318">
        <v>54.498379999999997</v>
      </c>
      <c r="J70" s="318">
        <v>668.04079999999999</v>
      </c>
      <c r="K70" s="318">
        <v>242.81288999999998</v>
      </c>
      <c r="L70" s="318">
        <v>1.62</v>
      </c>
      <c r="M70" s="318">
        <v>7.3887700000000001</v>
      </c>
      <c r="N70" s="318">
        <v>625.439966572</v>
      </c>
      <c r="O70" s="318">
        <v>0</v>
      </c>
      <c r="P70" s="318">
        <v>1967.7205234572368</v>
      </c>
    </row>
    <row r="71" spans="1:239" ht="15" customHeight="1" x14ac:dyDescent="0.2">
      <c r="A71" s="318" t="s">
        <v>4122</v>
      </c>
      <c r="B71" s="318">
        <v>100.74770325006234</v>
      </c>
      <c r="C71" s="318">
        <v>344.27745000000067</v>
      </c>
      <c r="D71" s="318">
        <v>2389.4028500000245</v>
      </c>
      <c r="E71" s="318">
        <v>121.99335999999998</v>
      </c>
      <c r="F71" s="318">
        <v>7.2709999999999999</v>
      </c>
      <c r="G71" s="318">
        <v>92.087869800002736</v>
      </c>
      <c r="H71" s="318">
        <v>8.6272884000000012</v>
      </c>
      <c r="I71" s="318">
        <v>130.51667000000194</v>
      </c>
      <c r="J71" s="318">
        <v>3079.8323300000002</v>
      </c>
      <c r="K71" s="318">
        <v>12.25156999999591</v>
      </c>
      <c r="L71" s="318">
        <v>296.18700000000001</v>
      </c>
      <c r="M71" s="318">
        <v>983.34690000000001</v>
      </c>
      <c r="N71" s="318">
        <v>996.59612400000105</v>
      </c>
      <c r="O71" s="318">
        <v>0</v>
      </c>
      <c r="P71" s="318">
        <v>8563.1381154500887</v>
      </c>
    </row>
    <row r="72" spans="1:239" ht="15" customHeight="1" x14ac:dyDescent="0.2">
      <c r="A72" s="335" t="s">
        <v>4123</v>
      </c>
      <c r="B72" s="318">
        <v>0</v>
      </c>
      <c r="C72" s="318">
        <v>0</v>
      </c>
      <c r="D72" s="318">
        <v>8.6739999999999998E-2</v>
      </c>
      <c r="E72" s="318">
        <v>0</v>
      </c>
      <c r="F72" s="318">
        <v>0</v>
      </c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2.1869999999999998</v>
      </c>
      <c r="M72" s="318">
        <v>0</v>
      </c>
      <c r="N72" s="318">
        <v>0</v>
      </c>
      <c r="O72" s="318">
        <v>0</v>
      </c>
      <c r="P72" s="318">
        <v>2.2737399999999997</v>
      </c>
    </row>
    <row r="73" spans="1:239" ht="15" customHeight="1" x14ac:dyDescent="0.2">
      <c r="A73" s="318" t="s">
        <v>4124</v>
      </c>
      <c r="B73" s="318">
        <v>0</v>
      </c>
      <c r="C73" s="318">
        <v>0</v>
      </c>
      <c r="D73" s="318">
        <v>0</v>
      </c>
      <c r="E73" s="318">
        <v>0</v>
      </c>
      <c r="F73" s="318">
        <v>0</v>
      </c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</row>
    <row r="74" spans="1:239" ht="15" customHeight="1" x14ac:dyDescent="0.2">
      <c r="A74" s="323" t="s">
        <v>4126</v>
      </c>
      <c r="B74" s="323">
        <v>0</v>
      </c>
      <c r="C74" s="323">
        <v>6.8536199999997347</v>
      </c>
      <c r="D74" s="323">
        <v>39.606119999999997</v>
      </c>
      <c r="E74" s="323">
        <v>18.97119</v>
      </c>
      <c r="F74" s="323">
        <v>8.8889999999999993</v>
      </c>
      <c r="G74" s="323">
        <v>13.245583799999533</v>
      </c>
      <c r="H74" s="323">
        <v>6.8094312000000006</v>
      </c>
      <c r="I74" s="323">
        <v>5.7847799999999294</v>
      </c>
      <c r="J74" s="323">
        <v>60.776630000000004</v>
      </c>
      <c r="K74" s="323">
        <v>2.22079</v>
      </c>
      <c r="L74" s="323">
        <v>60.055999999999997</v>
      </c>
      <c r="M74" s="323">
        <v>8.7334800000000001</v>
      </c>
      <c r="N74" s="323">
        <v>56.806452</v>
      </c>
      <c r="O74" s="323">
        <v>0</v>
      </c>
      <c r="P74" s="323">
        <v>288.75307699999917</v>
      </c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337"/>
      <c r="AN74" s="337"/>
      <c r="AO74" s="337"/>
      <c r="AP74" s="337"/>
      <c r="AQ74" s="337"/>
      <c r="AR74" s="337"/>
      <c r="AS74" s="337"/>
      <c r="AT74" s="337"/>
      <c r="AU74" s="337"/>
      <c r="AV74" s="337"/>
      <c r="AW74" s="337"/>
      <c r="AX74" s="337"/>
      <c r="AY74" s="337"/>
      <c r="AZ74" s="337"/>
      <c r="BA74" s="337"/>
      <c r="BB74" s="337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337"/>
      <c r="BU74" s="337"/>
      <c r="BV74" s="337"/>
      <c r="BW74" s="337"/>
      <c r="BX74" s="337"/>
      <c r="BY74" s="337"/>
      <c r="BZ74" s="337"/>
      <c r="CA74" s="337"/>
      <c r="CB74" s="337"/>
      <c r="CC74" s="337"/>
      <c r="CD74" s="337"/>
      <c r="CE74" s="337"/>
      <c r="CF74" s="337"/>
      <c r="CG74" s="337"/>
      <c r="CH74" s="337"/>
      <c r="CI74" s="337"/>
      <c r="CJ74" s="337"/>
      <c r="CK74" s="337"/>
      <c r="CL74" s="337"/>
      <c r="CM74" s="337"/>
      <c r="CN74" s="337"/>
      <c r="CO74" s="337"/>
      <c r="CP74" s="337"/>
      <c r="CQ74" s="337"/>
      <c r="CR74" s="337"/>
      <c r="CS74" s="337"/>
      <c r="CT74" s="337"/>
      <c r="CU74" s="337"/>
      <c r="CV74" s="337"/>
      <c r="CW74" s="337"/>
      <c r="CX74" s="337"/>
      <c r="CY74" s="337"/>
      <c r="CZ74" s="337"/>
      <c r="DA74" s="337"/>
      <c r="DB74" s="337"/>
      <c r="DC74" s="337"/>
      <c r="DD74" s="337"/>
      <c r="DE74" s="337"/>
      <c r="DF74" s="337"/>
      <c r="DG74" s="337"/>
      <c r="DH74" s="337"/>
      <c r="DI74" s="337"/>
      <c r="DJ74" s="337"/>
      <c r="DK74" s="337"/>
      <c r="DL74" s="337"/>
      <c r="DM74" s="337"/>
      <c r="DN74" s="337"/>
      <c r="DO74" s="337"/>
      <c r="DP74" s="337"/>
      <c r="DQ74" s="337"/>
      <c r="DR74" s="337"/>
      <c r="DS74" s="337"/>
      <c r="DT74" s="337"/>
      <c r="DU74" s="337"/>
      <c r="DV74" s="337"/>
      <c r="DW74" s="337"/>
      <c r="DX74" s="337"/>
      <c r="DY74" s="337"/>
      <c r="DZ74" s="337"/>
      <c r="EA74" s="337"/>
      <c r="EB74" s="337"/>
      <c r="EC74" s="337"/>
      <c r="ED74" s="337"/>
      <c r="EE74" s="337"/>
      <c r="EF74" s="337"/>
      <c r="EG74" s="337"/>
      <c r="EH74" s="337"/>
      <c r="EI74" s="337"/>
      <c r="EJ74" s="337"/>
      <c r="EK74" s="337"/>
      <c r="EL74" s="337"/>
      <c r="EM74" s="337"/>
      <c r="EN74" s="337"/>
      <c r="EO74" s="337"/>
      <c r="EP74" s="337"/>
      <c r="EQ74" s="337"/>
      <c r="ER74" s="337"/>
      <c r="ES74" s="337"/>
      <c r="ET74" s="337"/>
      <c r="EU74" s="337"/>
      <c r="EV74" s="337"/>
      <c r="EW74" s="337"/>
      <c r="EX74" s="337"/>
      <c r="EY74" s="337"/>
      <c r="EZ74" s="337"/>
      <c r="FA74" s="337"/>
      <c r="FB74" s="337"/>
      <c r="FC74" s="337"/>
      <c r="FD74" s="337"/>
      <c r="FE74" s="337"/>
      <c r="FF74" s="337"/>
      <c r="FG74" s="337"/>
      <c r="FH74" s="337"/>
      <c r="FI74" s="337"/>
      <c r="FJ74" s="337"/>
      <c r="FK74" s="337"/>
      <c r="FL74" s="337"/>
      <c r="FM74" s="337"/>
      <c r="FN74" s="337"/>
      <c r="FO74" s="337"/>
      <c r="FP74" s="337"/>
      <c r="FQ74" s="337"/>
      <c r="FR74" s="337"/>
      <c r="FS74" s="337"/>
      <c r="FT74" s="337"/>
      <c r="FU74" s="337"/>
      <c r="FV74" s="337"/>
      <c r="FW74" s="337"/>
      <c r="FX74" s="337"/>
      <c r="FY74" s="337"/>
      <c r="FZ74" s="337"/>
      <c r="GA74" s="337"/>
      <c r="GB74" s="337"/>
      <c r="GC74" s="337"/>
      <c r="GD74" s="337"/>
      <c r="GE74" s="337"/>
      <c r="GF74" s="337"/>
      <c r="GG74" s="337"/>
      <c r="GH74" s="337"/>
      <c r="GI74" s="337"/>
      <c r="GJ74" s="337"/>
      <c r="GK74" s="337"/>
      <c r="GL74" s="337"/>
      <c r="GM74" s="337"/>
      <c r="GN74" s="337"/>
      <c r="GO74" s="337"/>
      <c r="GP74" s="337"/>
      <c r="GQ74" s="337"/>
      <c r="GR74" s="337"/>
      <c r="GS74" s="337"/>
      <c r="GT74" s="337"/>
      <c r="GU74" s="337"/>
      <c r="GV74" s="337"/>
      <c r="GW74" s="337"/>
      <c r="GX74" s="337"/>
      <c r="GY74" s="337"/>
      <c r="GZ74" s="337"/>
      <c r="HA74" s="337"/>
      <c r="HB74" s="337"/>
      <c r="HC74" s="337"/>
      <c r="HD74" s="337"/>
      <c r="HE74" s="337"/>
      <c r="HF74" s="337"/>
      <c r="HG74" s="337"/>
      <c r="HH74" s="337"/>
      <c r="HI74" s="337"/>
      <c r="HJ74" s="337"/>
      <c r="HK74" s="337"/>
      <c r="HL74" s="337"/>
      <c r="HM74" s="337"/>
      <c r="HN74" s="337"/>
      <c r="HO74" s="337"/>
      <c r="HP74" s="337"/>
      <c r="HQ74" s="337"/>
      <c r="HR74" s="337"/>
      <c r="HS74" s="337"/>
      <c r="HT74" s="337"/>
      <c r="HU74" s="337"/>
      <c r="HV74" s="337"/>
      <c r="HW74" s="337"/>
      <c r="HX74" s="337"/>
      <c r="HY74" s="337"/>
      <c r="HZ74" s="337"/>
      <c r="IA74" s="337"/>
      <c r="IB74" s="337"/>
      <c r="IC74" s="337"/>
      <c r="ID74" s="337"/>
      <c r="IE74" s="337"/>
    </row>
    <row r="75" spans="1:239" ht="15" customHeight="1" x14ac:dyDescent="0.2">
      <c r="A75" s="318" t="s">
        <v>4121</v>
      </c>
      <c r="B75" s="318">
        <v>0</v>
      </c>
      <c r="C75" s="318">
        <v>0</v>
      </c>
      <c r="D75" s="318">
        <v>0</v>
      </c>
      <c r="E75" s="318">
        <v>0.83699999999999997</v>
      </c>
      <c r="F75" s="318">
        <v>2.2200000000000002</v>
      </c>
      <c r="G75" s="318">
        <v>0</v>
      </c>
      <c r="H75" s="318">
        <v>3.9</v>
      </c>
      <c r="I75" s="318">
        <v>0</v>
      </c>
      <c r="J75" s="318">
        <v>11.856</v>
      </c>
      <c r="K75" s="318">
        <v>2.22079</v>
      </c>
      <c r="L75" s="318">
        <v>0</v>
      </c>
      <c r="M75" s="318">
        <v>0</v>
      </c>
      <c r="N75" s="318">
        <v>0.26900000000000002</v>
      </c>
      <c r="O75" s="318">
        <v>0</v>
      </c>
      <c r="P75" s="318">
        <v>21.302790000000002</v>
      </c>
    </row>
    <row r="76" spans="1:239" ht="15" customHeight="1" x14ac:dyDescent="0.2">
      <c r="A76" s="318" t="s">
        <v>4122</v>
      </c>
      <c r="B76" s="318">
        <v>0</v>
      </c>
      <c r="C76" s="318">
        <v>6.8536199999997347</v>
      </c>
      <c r="D76" s="318">
        <v>39.606119999999997</v>
      </c>
      <c r="E76" s="318">
        <v>18.13419</v>
      </c>
      <c r="F76" s="318">
        <v>6.6689999999999996</v>
      </c>
      <c r="G76" s="318">
        <v>13.245583799999533</v>
      </c>
      <c r="H76" s="318">
        <v>2.9094312000000007</v>
      </c>
      <c r="I76" s="318">
        <v>5.7847799999999294</v>
      </c>
      <c r="J76" s="318">
        <v>48.920630000000003</v>
      </c>
      <c r="K76" s="318">
        <v>0</v>
      </c>
      <c r="L76" s="318">
        <v>60.055999999999997</v>
      </c>
      <c r="M76" s="318">
        <v>8.7334800000000001</v>
      </c>
      <c r="N76" s="318">
        <v>56.537452000000002</v>
      </c>
      <c r="O76" s="318">
        <v>0</v>
      </c>
      <c r="P76" s="318">
        <v>267.45028699999921</v>
      </c>
    </row>
    <row r="77" spans="1:239" ht="15" customHeight="1" x14ac:dyDescent="0.2">
      <c r="A77" s="335" t="s">
        <v>4123</v>
      </c>
      <c r="B77" s="318">
        <v>0</v>
      </c>
      <c r="C77" s="318">
        <v>0</v>
      </c>
      <c r="D77" s="318">
        <v>0</v>
      </c>
      <c r="E77" s="318">
        <v>0</v>
      </c>
      <c r="F77" s="318">
        <v>0</v>
      </c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</row>
    <row r="78" spans="1:239" ht="15" customHeight="1" thickBot="1" x14ac:dyDescent="0.25">
      <c r="A78" s="322" t="s">
        <v>4124</v>
      </c>
      <c r="B78" s="322">
        <v>0</v>
      </c>
      <c r="C78" s="322">
        <v>0</v>
      </c>
      <c r="D78" s="322">
        <v>0</v>
      </c>
      <c r="E78" s="322">
        <v>0</v>
      </c>
      <c r="F78" s="322">
        <v>0</v>
      </c>
      <c r="G78" s="322">
        <v>0</v>
      </c>
      <c r="H78" s="322">
        <v>0</v>
      </c>
      <c r="I78" s="322">
        <v>0</v>
      </c>
      <c r="J78" s="322">
        <v>0</v>
      </c>
      <c r="K78" s="322">
        <v>0</v>
      </c>
      <c r="L78" s="322">
        <v>0</v>
      </c>
      <c r="M78" s="322">
        <v>0</v>
      </c>
      <c r="N78" s="322">
        <v>0</v>
      </c>
      <c r="O78" s="322">
        <v>0</v>
      </c>
      <c r="P78" s="322">
        <v>0</v>
      </c>
    </row>
    <row r="79" spans="1:239" x14ac:dyDescent="0.2">
      <c r="A79" s="330" t="s">
        <v>4127</v>
      </c>
    </row>
    <row r="80" spans="1:239" x14ac:dyDescent="0.2">
      <c r="A80" s="330" t="s">
        <v>4128</v>
      </c>
    </row>
    <row r="81" spans="1:16" x14ac:dyDescent="0.2">
      <c r="A81" s="330"/>
    </row>
    <row r="82" spans="1:16" x14ac:dyDescent="0.2">
      <c r="A82" s="330"/>
    </row>
    <row r="83" spans="1:16" x14ac:dyDescent="0.2">
      <c r="A83" s="750"/>
      <c r="B83" s="490"/>
      <c r="C83" s="490"/>
      <c r="D83" s="490"/>
      <c r="E83" s="490"/>
      <c r="F83" s="490"/>
      <c r="G83" s="490"/>
      <c r="H83" s="490"/>
      <c r="I83" s="490"/>
      <c r="J83" s="490"/>
      <c r="K83" s="490"/>
      <c r="L83" s="490"/>
      <c r="M83" s="490"/>
      <c r="N83" s="490"/>
      <c r="O83" s="490"/>
      <c r="P83" s="490"/>
    </row>
    <row r="85" spans="1:16" x14ac:dyDescent="0.2"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</row>
    <row r="86" spans="1:16" x14ac:dyDescent="0.2"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</row>
    <row r="87" spans="1:16" x14ac:dyDescent="0.2">
      <c r="B87" s="332"/>
    </row>
  </sheetData>
  <mergeCells count="2">
    <mergeCell ref="A5:F6"/>
    <mergeCell ref="G5:P6"/>
  </mergeCells>
  <phoneticPr fontId="6" type="noConversion"/>
  <conditionalFormatting sqref="P8:P9">
    <cfRule type="expression" dxfId="61" priority="3" stopIfTrue="1">
      <formula>$AL8=1</formula>
    </cfRule>
  </conditionalFormatting>
  <conditionalFormatting sqref="B85:P86">
    <cfRule type="cellIs" dxfId="60" priority="6" stopIfTrue="1" operator="greaterThan">
      <formula>1</formula>
    </cfRule>
    <cfRule type="cellIs" dxfId="59" priority="7" stopIfTrue="1" operator="lessThan">
      <formula>-1</formula>
    </cfRule>
  </conditionalFormatting>
  <conditionalFormatting sqref="B8:O9">
    <cfRule type="expression" dxfId="58" priority="8" stopIfTrue="1">
      <formula>$AC8=1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35433070866141736" top="0.51181102362204722" bottom="0.51181102362204722" header="0.31496062992125984" footer="0.31496062992125984"/>
  <pageSetup paperSize="8" scale="65" fitToWidth="2" orientation="portrait" r:id="rId1"/>
  <headerFooter alignWithMargins="0"/>
  <colBreaks count="1" manualBreakCount="1">
    <brk id="6" min="2" max="78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 enableFormatConditionsCalculation="0"/>
  <dimension ref="A1:P73"/>
  <sheetViews>
    <sheetView showGridLines="0" zoomScaleNormal="100" workbookViewId="0">
      <pane xSplit="1" ySplit="8" topLeftCell="B9" activePane="bottomRight" state="frozen"/>
      <selection activeCell="AJ73" sqref="AJ73"/>
      <selection pane="topRight" activeCell="AJ73" sqref="AJ73"/>
      <selection pane="bottomLeft" activeCell="AJ73" sqref="AJ73"/>
      <selection pane="bottomRight" activeCell="R17" sqref="R17"/>
    </sheetView>
  </sheetViews>
  <sheetFormatPr defaultRowHeight="12.75" x14ac:dyDescent="0.2"/>
  <cols>
    <col min="1" max="1" width="53.7109375" style="325" customWidth="1"/>
    <col min="2" max="16" width="12.7109375" style="325" customWidth="1"/>
    <col min="17" max="17" width="9.140625" style="325"/>
    <col min="18" max="18" width="9.85546875" style="325" bestFit="1" customWidth="1"/>
    <col min="19" max="16384" width="9.140625" style="325"/>
  </cols>
  <sheetData>
    <row r="1" spans="1:16" x14ac:dyDescent="0.2">
      <c r="A1" s="877" t="s">
        <v>624</v>
      </c>
    </row>
    <row r="2" spans="1:16" x14ac:dyDescent="0.2">
      <c r="A2" s="877" t="s">
        <v>625</v>
      </c>
    </row>
    <row r="3" spans="1:16" s="1000" customFormat="1" ht="15" customHeight="1" x14ac:dyDescent="0.2">
      <c r="A3" s="1221" t="s">
        <v>1273</v>
      </c>
      <c r="P3" s="1223" t="s">
        <v>1274</v>
      </c>
    </row>
    <row r="4" spans="1:16" s="326" customFormat="1" ht="12" customHeight="1" x14ac:dyDescent="0.2"/>
    <row r="5" spans="1:16" s="326" customFormat="1" ht="18" customHeight="1" x14ac:dyDescent="0.2">
      <c r="A5" s="1952" t="s">
        <v>251</v>
      </c>
      <c r="B5" s="2060"/>
      <c r="C5" s="2060"/>
      <c r="D5" s="2060"/>
      <c r="E5" s="2060"/>
      <c r="F5" s="2060"/>
      <c r="G5" s="2060"/>
      <c r="H5" s="1950" t="s">
        <v>252</v>
      </c>
      <c r="I5" s="1950"/>
      <c r="J5" s="1950"/>
      <c r="K5" s="1950"/>
      <c r="L5" s="1950"/>
      <c r="M5" s="1950"/>
      <c r="N5" s="1950"/>
      <c r="O5" s="1950"/>
      <c r="P5" s="1950"/>
    </row>
    <row r="6" spans="1:16" s="326" customFormat="1" ht="18" customHeight="1" x14ac:dyDescent="0.2">
      <c r="A6" s="2060"/>
      <c r="B6" s="2060"/>
      <c r="C6" s="2060"/>
      <c r="D6" s="2060"/>
      <c r="E6" s="2060"/>
      <c r="F6" s="2060"/>
      <c r="G6" s="2060"/>
      <c r="H6" s="1950"/>
      <c r="I6" s="1950"/>
      <c r="J6" s="1950"/>
      <c r="K6" s="1950"/>
      <c r="L6" s="1950"/>
      <c r="M6" s="1950"/>
      <c r="N6" s="1950"/>
      <c r="O6" s="1950"/>
      <c r="P6" s="1950"/>
    </row>
    <row r="7" spans="1:16" s="326" customFormat="1" ht="12" customHeight="1" thickBot="1" x14ac:dyDescent="0.25">
      <c r="P7" s="333" t="s">
        <v>1521</v>
      </c>
    </row>
    <row r="8" spans="1:16" s="9" customFormat="1" ht="69.95" customHeight="1" thickBot="1" x14ac:dyDescent="0.25">
      <c r="A8" s="1417"/>
      <c r="B8" s="1418" t="s">
        <v>1755</v>
      </c>
      <c r="C8" s="1418" t="s">
        <v>1072</v>
      </c>
      <c r="D8" s="1418" t="s">
        <v>1103</v>
      </c>
      <c r="E8" s="1418" t="s">
        <v>1893</v>
      </c>
      <c r="F8" s="1418" t="s">
        <v>142</v>
      </c>
      <c r="G8" s="1418" t="s">
        <v>2234</v>
      </c>
      <c r="H8" s="1418" t="s">
        <v>1756</v>
      </c>
      <c r="I8" s="1418" t="s">
        <v>1919</v>
      </c>
      <c r="J8" s="1418" t="s">
        <v>1883</v>
      </c>
      <c r="K8" s="1418" t="s">
        <v>1244</v>
      </c>
      <c r="L8" s="1418" t="s">
        <v>1884</v>
      </c>
      <c r="M8" s="1418" t="s">
        <v>1887</v>
      </c>
      <c r="N8" s="1418" t="s">
        <v>1888</v>
      </c>
      <c r="O8" s="1418" t="s">
        <v>1757</v>
      </c>
      <c r="P8" s="1419" t="s">
        <v>1485</v>
      </c>
    </row>
    <row r="9" spans="1:16" s="329" customFormat="1" ht="15" customHeight="1" x14ac:dyDescent="0.2">
      <c r="A9" s="1420" t="s">
        <v>6</v>
      </c>
      <c r="B9" s="1421"/>
      <c r="C9" s="1416"/>
      <c r="D9" s="1416"/>
      <c r="E9" s="1416"/>
      <c r="F9" s="1416"/>
      <c r="G9" s="1416"/>
      <c r="H9" s="1416"/>
      <c r="I9" s="1416"/>
      <c r="J9" s="1416"/>
      <c r="K9" s="1416"/>
      <c r="L9" s="1416"/>
      <c r="M9" s="1416"/>
      <c r="N9" s="1416"/>
      <c r="O9" s="1416"/>
      <c r="P9" s="1416"/>
    </row>
    <row r="10" spans="1:16" s="998" customFormat="1" ht="15" customHeight="1" x14ac:dyDescent="0.2">
      <c r="A10" s="1422" t="s">
        <v>8</v>
      </c>
      <c r="B10" s="1423"/>
      <c r="C10" s="1414"/>
      <c r="D10" s="1414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1414"/>
    </row>
    <row r="11" spans="1:16" s="1000" customFormat="1" ht="15" customHeight="1" x14ac:dyDescent="0.2">
      <c r="A11" s="1208" t="s">
        <v>2194</v>
      </c>
      <c r="B11" s="1002">
        <v>51863</v>
      </c>
      <c r="C11" s="1002">
        <v>37762</v>
      </c>
      <c r="D11" s="1002">
        <v>432697</v>
      </c>
      <c r="E11" s="1002">
        <v>365003</v>
      </c>
      <c r="F11" s="1002">
        <v>61422</v>
      </c>
      <c r="G11" s="1002">
        <v>16088</v>
      </c>
      <c r="H11" s="1002">
        <v>14447</v>
      </c>
      <c r="I11" s="1002">
        <v>33934</v>
      </c>
      <c r="J11" s="1002">
        <v>316066</v>
      </c>
      <c r="K11" s="1002">
        <v>79051</v>
      </c>
      <c r="L11" s="1002">
        <v>153373</v>
      </c>
      <c r="M11" s="1002">
        <v>115406</v>
      </c>
      <c r="N11" s="1002">
        <v>240185</v>
      </c>
      <c r="O11" s="1002">
        <v>0</v>
      </c>
      <c r="P11" s="992">
        <v>1917297</v>
      </c>
    </row>
    <row r="12" spans="1:16" s="1000" customFormat="1" ht="15" customHeight="1" x14ac:dyDescent="0.2">
      <c r="A12" s="990" t="s">
        <v>9</v>
      </c>
      <c r="B12" s="1002">
        <v>3999</v>
      </c>
      <c r="C12" s="1002">
        <v>6680</v>
      </c>
      <c r="D12" s="1002">
        <v>124447</v>
      </c>
      <c r="E12" s="1002">
        <v>128103</v>
      </c>
      <c r="F12" s="1002">
        <v>27224</v>
      </c>
      <c r="G12" s="1002">
        <v>23609</v>
      </c>
      <c r="H12" s="1002">
        <v>12761</v>
      </c>
      <c r="I12" s="1002">
        <v>30130</v>
      </c>
      <c r="J12" s="1002">
        <v>108837</v>
      </c>
      <c r="K12" s="1002">
        <v>10093</v>
      </c>
      <c r="L12" s="1002">
        <v>27197</v>
      </c>
      <c r="M12" s="1002">
        <v>41892</v>
      </c>
      <c r="N12" s="1002">
        <v>41220</v>
      </c>
      <c r="O12" s="1002">
        <v>2811</v>
      </c>
      <c r="P12" s="992">
        <v>589003</v>
      </c>
    </row>
    <row r="13" spans="1:16" ht="15" customHeight="1" x14ac:dyDescent="0.2">
      <c r="A13" s="318" t="s">
        <v>908</v>
      </c>
      <c r="B13" s="669">
        <v>3907</v>
      </c>
      <c r="C13" s="669">
        <v>6574</v>
      </c>
      <c r="D13" s="669">
        <v>120345</v>
      </c>
      <c r="E13" s="669">
        <v>124588</v>
      </c>
      <c r="F13" s="669">
        <v>25051</v>
      </c>
      <c r="G13" s="669">
        <v>23303</v>
      </c>
      <c r="H13" s="669">
        <v>11834</v>
      </c>
      <c r="I13" s="669">
        <v>29554</v>
      </c>
      <c r="J13" s="669">
        <v>106632</v>
      </c>
      <c r="K13" s="669">
        <v>9218</v>
      </c>
      <c r="L13" s="669">
        <v>22361</v>
      </c>
      <c r="M13" s="669">
        <v>39270</v>
      </c>
      <c r="N13" s="669">
        <v>41100</v>
      </c>
      <c r="O13" s="669">
        <v>1965</v>
      </c>
      <c r="P13" s="335">
        <v>565702</v>
      </c>
    </row>
    <row r="14" spans="1:16" ht="15" customHeight="1" x14ac:dyDescent="0.2">
      <c r="A14" s="318" t="s">
        <v>81</v>
      </c>
      <c r="B14" s="669">
        <v>49</v>
      </c>
      <c r="C14" s="669">
        <v>42</v>
      </c>
      <c r="D14" s="669">
        <v>4033</v>
      </c>
      <c r="E14" s="669">
        <v>3515</v>
      </c>
      <c r="F14" s="669">
        <v>2173</v>
      </c>
      <c r="G14" s="669">
        <v>306</v>
      </c>
      <c r="H14" s="669">
        <v>927</v>
      </c>
      <c r="I14" s="669">
        <v>576</v>
      </c>
      <c r="J14" s="669">
        <v>1783</v>
      </c>
      <c r="K14" s="669">
        <v>867</v>
      </c>
      <c r="L14" s="669">
        <v>4220</v>
      </c>
      <c r="M14" s="669">
        <v>2447</v>
      </c>
      <c r="N14" s="669">
        <v>100</v>
      </c>
      <c r="O14" s="669">
        <v>846</v>
      </c>
      <c r="P14" s="335">
        <v>21884</v>
      </c>
    </row>
    <row r="15" spans="1:16" ht="15" customHeight="1" x14ac:dyDescent="0.2">
      <c r="A15" s="904" t="s">
        <v>719</v>
      </c>
      <c r="B15" s="669">
        <v>43</v>
      </c>
      <c r="C15" s="669">
        <v>64</v>
      </c>
      <c r="D15" s="669">
        <v>69</v>
      </c>
      <c r="E15" s="669">
        <v>0</v>
      </c>
      <c r="F15" s="669">
        <v>0</v>
      </c>
      <c r="G15" s="669">
        <v>0</v>
      </c>
      <c r="H15" s="669">
        <v>0</v>
      </c>
      <c r="I15" s="669">
        <v>0</v>
      </c>
      <c r="J15" s="669">
        <v>422</v>
      </c>
      <c r="K15" s="669">
        <v>8</v>
      </c>
      <c r="L15" s="669">
        <v>616</v>
      </c>
      <c r="M15" s="669">
        <v>175</v>
      </c>
      <c r="N15" s="669">
        <v>20</v>
      </c>
      <c r="O15" s="669">
        <v>0</v>
      </c>
      <c r="P15" s="335">
        <v>1417</v>
      </c>
    </row>
    <row r="16" spans="1:16" s="1000" customFormat="1" ht="15" customHeight="1" x14ac:dyDescent="0.2">
      <c r="A16" s="990" t="s">
        <v>10</v>
      </c>
      <c r="B16" s="1002">
        <v>7191</v>
      </c>
      <c r="C16" s="1002">
        <v>5484</v>
      </c>
      <c r="D16" s="1002">
        <v>60268</v>
      </c>
      <c r="E16" s="1002">
        <v>55888</v>
      </c>
      <c r="F16" s="1002">
        <v>4491</v>
      </c>
      <c r="G16" s="1002">
        <v>4729</v>
      </c>
      <c r="H16" s="1002">
        <v>3394</v>
      </c>
      <c r="I16" s="1002">
        <v>9927</v>
      </c>
      <c r="J16" s="1002">
        <v>36403</v>
      </c>
      <c r="K16" s="1002">
        <v>11294</v>
      </c>
      <c r="L16" s="1002">
        <v>18853</v>
      </c>
      <c r="M16" s="1002">
        <v>24449</v>
      </c>
      <c r="N16" s="1002">
        <v>30927</v>
      </c>
      <c r="O16" s="1002">
        <v>93</v>
      </c>
      <c r="P16" s="992">
        <v>273391</v>
      </c>
    </row>
    <row r="17" spans="1:16" ht="15" customHeight="1" x14ac:dyDescent="0.2">
      <c r="A17" s="318" t="s">
        <v>1892</v>
      </c>
      <c r="B17" s="669">
        <v>1</v>
      </c>
      <c r="C17" s="669">
        <v>59</v>
      </c>
      <c r="D17" s="669">
        <v>371</v>
      </c>
      <c r="E17" s="669">
        <v>158</v>
      </c>
      <c r="F17" s="669">
        <v>12</v>
      </c>
      <c r="G17" s="669">
        <v>0</v>
      </c>
      <c r="H17" s="669">
        <v>3</v>
      </c>
      <c r="I17" s="669">
        <v>0</v>
      </c>
      <c r="J17" s="669">
        <v>16</v>
      </c>
      <c r="K17" s="669">
        <v>54</v>
      </c>
      <c r="L17" s="669">
        <v>9</v>
      </c>
      <c r="M17" s="669">
        <v>28</v>
      </c>
      <c r="N17" s="669">
        <v>189</v>
      </c>
      <c r="O17" s="669">
        <v>0</v>
      </c>
      <c r="P17" s="335">
        <v>900</v>
      </c>
    </row>
    <row r="18" spans="1:16" ht="15" customHeight="1" x14ac:dyDescent="0.2">
      <c r="A18" s="318" t="s">
        <v>82</v>
      </c>
      <c r="B18" s="669">
        <v>1946</v>
      </c>
      <c r="C18" s="669">
        <v>1065</v>
      </c>
      <c r="D18" s="669">
        <v>3666</v>
      </c>
      <c r="E18" s="669">
        <v>4824</v>
      </c>
      <c r="F18" s="669">
        <v>2151</v>
      </c>
      <c r="G18" s="669">
        <v>166</v>
      </c>
      <c r="H18" s="669">
        <v>676</v>
      </c>
      <c r="I18" s="669">
        <v>882</v>
      </c>
      <c r="J18" s="669">
        <v>3305</v>
      </c>
      <c r="K18" s="669">
        <v>3339</v>
      </c>
      <c r="L18" s="669">
        <v>4052</v>
      </c>
      <c r="M18" s="669">
        <v>1713</v>
      </c>
      <c r="N18" s="669">
        <v>4138</v>
      </c>
      <c r="O18" s="669">
        <v>0</v>
      </c>
      <c r="P18" s="335">
        <v>31923</v>
      </c>
    </row>
    <row r="19" spans="1:16" ht="15" customHeight="1" x14ac:dyDescent="0.2">
      <c r="A19" s="904" t="s">
        <v>3902</v>
      </c>
      <c r="B19" s="669">
        <v>217</v>
      </c>
      <c r="C19" s="669">
        <v>1243</v>
      </c>
      <c r="D19" s="669">
        <v>4221</v>
      </c>
      <c r="E19" s="669">
        <v>5266</v>
      </c>
      <c r="F19" s="669">
        <v>56</v>
      </c>
      <c r="G19" s="669">
        <v>119</v>
      </c>
      <c r="H19" s="669">
        <v>306</v>
      </c>
      <c r="I19" s="669">
        <v>0</v>
      </c>
      <c r="J19" s="669">
        <v>227</v>
      </c>
      <c r="K19" s="669">
        <v>694</v>
      </c>
      <c r="L19" s="669">
        <v>1788</v>
      </c>
      <c r="M19" s="669">
        <v>3945</v>
      </c>
      <c r="N19" s="669">
        <v>1416</v>
      </c>
      <c r="O19" s="669">
        <v>18</v>
      </c>
      <c r="P19" s="335">
        <v>19516</v>
      </c>
    </row>
    <row r="20" spans="1:16" ht="15" customHeight="1" x14ac:dyDescent="0.2">
      <c r="A20" s="904" t="s">
        <v>721</v>
      </c>
      <c r="B20" s="669">
        <v>5005</v>
      </c>
      <c r="C20" s="669">
        <v>2452</v>
      </c>
      <c r="D20" s="669">
        <v>41892</v>
      </c>
      <c r="E20" s="669">
        <v>39719</v>
      </c>
      <c r="F20" s="669">
        <v>2029</v>
      </c>
      <c r="G20" s="669">
        <v>3576</v>
      </c>
      <c r="H20" s="669">
        <v>1519</v>
      </c>
      <c r="I20" s="669">
        <v>7978</v>
      </c>
      <c r="J20" s="669">
        <v>32034</v>
      </c>
      <c r="K20" s="669">
        <v>6817</v>
      </c>
      <c r="L20" s="669">
        <v>11304</v>
      </c>
      <c r="M20" s="669">
        <v>16927</v>
      </c>
      <c r="N20" s="669">
        <v>19183</v>
      </c>
      <c r="O20" s="669">
        <v>12</v>
      </c>
      <c r="P20" s="335">
        <v>190447</v>
      </c>
    </row>
    <row r="21" spans="1:16" ht="15" customHeight="1" x14ac:dyDescent="0.2">
      <c r="A21" s="318" t="s">
        <v>1512</v>
      </c>
      <c r="B21" s="669">
        <v>22</v>
      </c>
      <c r="C21" s="669">
        <v>21</v>
      </c>
      <c r="D21" s="669">
        <v>350</v>
      </c>
      <c r="E21" s="669">
        <v>277</v>
      </c>
      <c r="F21" s="669">
        <v>234</v>
      </c>
      <c r="G21" s="669">
        <v>18</v>
      </c>
      <c r="H21" s="669">
        <v>15</v>
      </c>
      <c r="I21" s="669">
        <v>40</v>
      </c>
      <c r="J21" s="669">
        <v>233</v>
      </c>
      <c r="K21" s="669">
        <v>72</v>
      </c>
      <c r="L21" s="669">
        <v>84</v>
      </c>
      <c r="M21" s="669">
        <v>107</v>
      </c>
      <c r="N21" s="669">
        <v>166</v>
      </c>
      <c r="O21" s="669">
        <v>0</v>
      </c>
      <c r="P21" s="335">
        <v>1639</v>
      </c>
    </row>
    <row r="22" spans="1:16" ht="15" customHeight="1" x14ac:dyDescent="0.2">
      <c r="A22" s="318" t="s">
        <v>680</v>
      </c>
      <c r="B22" s="669">
        <v>0</v>
      </c>
      <c r="C22" s="669">
        <v>473</v>
      </c>
      <c r="D22" s="669">
        <v>7510</v>
      </c>
      <c r="E22" s="669">
        <v>5644</v>
      </c>
      <c r="F22" s="669">
        <v>9</v>
      </c>
      <c r="G22" s="669">
        <v>774</v>
      </c>
      <c r="H22" s="669">
        <v>863</v>
      </c>
      <c r="I22" s="669">
        <v>971</v>
      </c>
      <c r="J22" s="669">
        <v>52</v>
      </c>
      <c r="K22" s="669">
        <v>144</v>
      </c>
      <c r="L22" s="669">
        <v>1616</v>
      </c>
      <c r="M22" s="669">
        <v>0</v>
      </c>
      <c r="N22" s="669">
        <v>4366</v>
      </c>
      <c r="O22" s="669">
        <v>63</v>
      </c>
      <c r="P22" s="335">
        <v>22485</v>
      </c>
    </row>
    <row r="23" spans="1:16" ht="15" customHeight="1" x14ac:dyDescent="0.2">
      <c r="A23" s="904" t="s">
        <v>720</v>
      </c>
      <c r="B23" s="669">
        <v>0</v>
      </c>
      <c r="C23" s="669">
        <v>171</v>
      </c>
      <c r="D23" s="669">
        <v>2258</v>
      </c>
      <c r="E23" s="669">
        <v>0</v>
      </c>
      <c r="F23" s="669">
        <v>0</v>
      </c>
      <c r="G23" s="669">
        <v>76</v>
      </c>
      <c r="H23" s="669">
        <v>12</v>
      </c>
      <c r="I23" s="669">
        <v>56</v>
      </c>
      <c r="J23" s="669">
        <v>536</v>
      </c>
      <c r="K23" s="669">
        <v>174</v>
      </c>
      <c r="L23" s="669">
        <v>0</v>
      </c>
      <c r="M23" s="669">
        <v>1729</v>
      </c>
      <c r="N23" s="669">
        <v>1469</v>
      </c>
      <c r="O23" s="669">
        <v>0</v>
      </c>
      <c r="P23" s="335">
        <v>6481</v>
      </c>
    </row>
    <row r="24" spans="1:16" s="1000" customFormat="1" ht="15" customHeight="1" x14ac:dyDescent="0.2">
      <c r="A24" s="1208" t="s">
        <v>3900</v>
      </c>
      <c r="B24" s="1002">
        <v>48671</v>
      </c>
      <c r="C24" s="1002">
        <v>38958</v>
      </c>
      <c r="D24" s="1002">
        <v>496876</v>
      </c>
      <c r="E24" s="1002">
        <v>437218</v>
      </c>
      <c r="F24" s="1002">
        <v>84155</v>
      </c>
      <c r="G24" s="1002">
        <v>34968</v>
      </c>
      <c r="H24" s="1002">
        <v>23814</v>
      </c>
      <c r="I24" s="1002">
        <v>54137</v>
      </c>
      <c r="J24" s="1002">
        <v>388500</v>
      </c>
      <c r="K24" s="1002">
        <v>77850</v>
      </c>
      <c r="L24" s="1002">
        <v>161717</v>
      </c>
      <c r="M24" s="1002">
        <v>132849</v>
      </c>
      <c r="N24" s="1002">
        <v>250478</v>
      </c>
      <c r="O24" s="1002">
        <v>2718</v>
      </c>
      <c r="P24" s="992">
        <v>2232909</v>
      </c>
    </row>
    <row r="25" spans="1:16" s="1000" customFormat="1" ht="15" customHeight="1" x14ac:dyDescent="0.2">
      <c r="A25" s="1003"/>
      <c r="B25" s="1004"/>
      <c r="C25" s="1004"/>
      <c r="D25" s="1004"/>
      <c r="E25" s="1004"/>
      <c r="F25" s="1004"/>
      <c r="G25" s="1004"/>
      <c r="H25" s="1004"/>
      <c r="I25" s="1004"/>
      <c r="J25" s="1004"/>
      <c r="K25" s="1004"/>
      <c r="L25" s="1004"/>
      <c r="M25" s="1004"/>
      <c r="N25" s="1004"/>
      <c r="O25" s="1004"/>
      <c r="P25" s="1005"/>
    </row>
    <row r="26" spans="1:16" s="1000" customFormat="1" ht="15" customHeight="1" x14ac:dyDescent="0.2">
      <c r="A26" s="1422" t="s">
        <v>11</v>
      </c>
      <c r="B26" s="1424"/>
      <c r="C26" s="1424"/>
      <c r="D26" s="1424"/>
      <c r="E26" s="1424"/>
      <c r="F26" s="1424"/>
      <c r="G26" s="1424"/>
      <c r="H26" s="1424"/>
      <c r="I26" s="1424"/>
      <c r="J26" s="1424"/>
      <c r="K26" s="1424"/>
      <c r="L26" s="1424"/>
      <c r="M26" s="1424"/>
      <c r="N26" s="1424"/>
      <c r="O26" s="1424"/>
      <c r="P26" s="1425"/>
    </row>
    <row r="27" spans="1:16" s="998" customFormat="1" ht="15" customHeight="1" x14ac:dyDescent="0.2">
      <c r="A27" s="1208" t="s">
        <v>2194</v>
      </c>
      <c r="B27" s="1002">
        <v>15713</v>
      </c>
      <c r="C27" s="1002">
        <v>36199</v>
      </c>
      <c r="D27" s="1006">
        <v>123036</v>
      </c>
      <c r="E27" s="1002">
        <v>45734</v>
      </c>
      <c r="F27" s="1002">
        <v>4061</v>
      </c>
      <c r="G27" s="1002">
        <v>16324</v>
      </c>
      <c r="H27" s="1002">
        <v>1448</v>
      </c>
      <c r="I27" s="1002">
        <v>8473</v>
      </c>
      <c r="J27" s="1002">
        <v>172672</v>
      </c>
      <c r="K27" s="1002">
        <v>15711</v>
      </c>
      <c r="L27" s="1002">
        <v>28937</v>
      </c>
      <c r="M27" s="1002">
        <v>57854</v>
      </c>
      <c r="N27" s="1002">
        <v>72535</v>
      </c>
      <c r="O27" s="1002">
        <v>0</v>
      </c>
      <c r="P27" s="992">
        <v>598697</v>
      </c>
    </row>
    <row r="28" spans="1:16" s="998" customFormat="1" ht="15" customHeight="1" x14ac:dyDescent="0.2">
      <c r="A28" s="990" t="s">
        <v>9</v>
      </c>
      <c r="B28" s="1002">
        <v>346</v>
      </c>
      <c r="C28" s="1002">
        <v>6279</v>
      </c>
      <c r="D28" s="1002">
        <v>34242</v>
      </c>
      <c r="E28" s="1002">
        <v>12413</v>
      </c>
      <c r="F28" s="1002">
        <v>10366</v>
      </c>
      <c r="G28" s="1002">
        <v>13047</v>
      </c>
      <c r="H28" s="1002">
        <v>1179</v>
      </c>
      <c r="I28" s="1002">
        <v>7514</v>
      </c>
      <c r="J28" s="1002">
        <v>35257</v>
      </c>
      <c r="K28" s="1002">
        <v>3676</v>
      </c>
      <c r="L28" s="1002">
        <v>8300</v>
      </c>
      <c r="M28" s="1002">
        <v>42641</v>
      </c>
      <c r="N28" s="1002">
        <v>28807</v>
      </c>
      <c r="O28" s="1002">
        <v>27814</v>
      </c>
      <c r="P28" s="992">
        <v>231881</v>
      </c>
    </row>
    <row r="29" spans="1:16" ht="15" customHeight="1" x14ac:dyDescent="0.2">
      <c r="A29" s="318" t="s">
        <v>908</v>
      </c>
      <c r="B29" s="669">
        <v>337</v>
      </c>
      <c r="C29" s="669">
        <v>6101</v>
      </c>
      <c r="D29" s="670">
        <v>31011</v>
      </c>
      <c r="E29" s="669">
        <v>10952</v>
      </c>
      <c r="F29" s="669">
        <v>10261</v>
      </c>
      <c r="G29" s="669">
        <v>12754</v>
      </c>
      <c r="H29" s="669">
        <v>1110</v>
      </c>
      <c r="I29" s="669">
        <v>7347</v>
      </c>
      <c r="J29" s="669">
        <v>33105</v>
      </c>
      <c r="K29" s="669">
        <v>3410</v>
      </c>
      <c r="L29" s="669">
        <v>8096</v>
      </c>
      <c r="M29" s="669">
        <v>35433</v>
      </c>
      <c r="N29" s="669">
        <v>25802</v>
      </c>
      <c r="O29" s="669">
        <v>25340</v>
      </c>
      <c r="P29" s="335">
        <v>211059</v>
      </c>
    </row>
    <row r="30" spans="1:16" ht="15" customHeight="1" x14ac:dyDescent="0.2">
      <c r="A30" s="318" t="s">
        <v>81</v>
      </c>
      <c r="B30" s="669">
        <v>9</v>
      </c>
      <c r="C30" s="669">
        <v>7</v>
      </c>
      <c r="D30" s="670">
        <v>1091</v>
      </c>
      <c r="E30" s="669">
        <v>1461</v>
      </c>
      <c r="F30" s="669">
        <v>105</v>
      </c>
      <c r="G30" s="669">
        <v>217</v>
      </c>
      <c r="H30" s="669">
        <v>57</v>
      </c>
      <c r="I30" s="669">
        <v>111</v>
      </c>
      <c r="J30" s="669">
        <v>1616</v>
      </c>
      <c r="K30" s="669">
        <v>92</v>
      </c>
      <c r="L30" s="669">
        <v>204</v>
      </c>
      <c r="M30" s="669">
        <v>5479</v>
      </c>
      <c r="N30" s="669">
        <v>1536</v>
      </c>
      <c r="O30" s="669">
        <v>2474</v>
      </c>
      <c r="P30" s="335">
        <v>14459</v>
      </c>
    </row>
    <row r="31" spans="1:16" ht="15" customHeight="1" x14ac:dyDescent="0.2">
      <c r="A31" s="904" t="s">
        <v>719</v>
      </c>
      <c r="B31" s="669">
        <v>0</v>
      </c>
      <c r="C31" s="669">
        <v>171</v>
      </c>
      <c r="D31" s="670">
        <v>2140</v>
      </c>
      <c r="E31" s="669">
        <v>0</v>
      </c>
      <c r="F31" s="669">
        <v>0</v>
      </c>
      <c r="G31" s="669">
        <v>76</v>
      </c>
      <c r="H31" s="669">
        <v>12</v>
      </c>
      <c r="I31" s="669">
        <v>56</v>
      </c>
      <c r="J31" s="669">
        <v>536</v>
      </c>
      <c r="K31" s="669">
        <v>174</v>
      </c>
      <c r="L31" s="669">
        <v>0</v>
      </c>
      <c r="M31" s="669">
        <v>1729</v>
      </c>
      <c r="N31" s="669">
        <v>1469</v>
      </c>
      <c r="O31" s="669">
        <v>0</v>
      </c>
      <c r="P31" s="335">
        <v>6363</v>
      </c>
    </row>
    <row r="32" spans="1:16" s="998" customFormat="1" ht="15" customHeight="1" x14ac:dyDescent="0.2">
      <c r="A32" s="990" t="s">
        <v>10</v>
      </c>
      <c r="B32" s="1002">
        <v>1962</v>
      </c>
      <c r="C32" s="1002">
        <v>9231</v>
      </c>
      <c r="D32" s="1002">
        <v>13465</v>
      </c>
      <c r="E32" s="1002">
        <v>5434</v>
      </c>
      <c r="F32" s="1002">
        <v>2298</v>
      </c>
      <c r="G32" s="1002">
        <v>3343</v>
      </c>
      <c r="H32" s="1002">
        <v>377</v>
      </c>
      <c r="I32" s="1002">
        <v>2435</v>
      </c>
      <c r="J32" s="1002">
        <v>28188</v>
      </c>
      <c r="K32" s="1002">
        <v>5193</v>
      </c>
      <c r="L32" s="1002">
        <v>5103</v>
      </c>
      <c r="M32" s="1002">
        <v>13870</v>
      </c>
      <c r="N32" s="1002">
        <v>11027</v>
      </c>
      <c r="O32" s="1002">
        <v>23228</v>
      </c>
      <c r="P32" s="992">
        <v>125154</v>
      </c>
    </row>
    <row r="33" spans="1:16" ht="15" customHeight="1" x14ac:dyDescent="0.2">
      <c r="A33" s="318" t="s">
        <v>1892</v>
      </c>
      <c r="B33" s="669">
        <v>1</v>
      </c>
      <c r="C33" s="669">
        <v>33</v>
      </c>
      <c r="D33" s="670">
        <v>5</v>
      </c>
      <c r="E33" s="669">
        <v>1</v>
      </c>
      <c r="F33" s="669">
        <v>1</v>
      </c>
      <c r="G33" s="669">
        <v>0</v>
      </c>
      <c r="H33" s="669">
        <v>1</v>
      </c>
      <c r="I33" s="669">
        <v>0</v>
      </c>
      <c r="J33" s="669">
        <v>5</v>
      </c>
      <c r="K33" s="669">
        <v>1</v>
      </c>
      <c r="L33" s="669">
        <v>0</v>
      </c>
      <c r="M33" s="669">
        <v>14</v>
      </c>
      <c r="N33" s="669">
        <v>6</v>
      </c>
      <c r="O33" s="669">
        <v>0</v>
      </c>
      <c r="P33" s="335">
        <v>68</v>
      </c>
    </row>
    <row r="34" spans="1:16" ht="15" customHeight="1" x14ac:dyDescent="0.2">
      <c r="A34" s="318" t="s">
        <v>82</v>
      </c>
      <c r="B34" s="669">
        <v>686</v>
      </c>
      <c r="C34" s="669">
        <v>3362</v>
      </c>
      <c r="D34" s="670">
        <v>639</v>
      </c>
      <c r="E34" s="669">
        <v>164</v>
      </c>
      <c r="F34" s="669">
        <v>359</v>
      </c>
      <c r="G34" s="669">
        <v>52</v>
      </c>
      <c r="H34" s="669">
        <v>90</v>
      </c>
      <c r="I34" s="669">
        <v>83</v>
      </c>
      <c r="J34" s="669">
        <v>2612</v>
      </c>
      <c r="K34" s="669">
        <v>2999</v>
      </c>
      <c r="L34" s="669">
        <v>562</v>
      </c>
      <c r="M34" s="669">
        <v>561</v>
      </c>
      <c r="N34" s="669">
        <v>1776</v>
      </c>
      <c r="O34" s="669">
        <v>0</v>
      </c>
      <c r="P34" s="335">
        <v>13945</v>
      </c>
    </row>
    <row r="35" spans="1:16" ht="15" customHeight="1" x14ac:dyDescent="0.2">
      <c r="A35" s="904" t="s">
        <v>3901</v>
      </c>
      <c r="B35" s="669">
        <v>30</v>
      </c>
      <c r="C35" s="669">
        <v>496</v>
      </c>
      <c r="D35" s="670">
        <v>281</v>
      </c>
      <c r="E35" s="669">
        <v>288</v>
      </c>
      <c r="F35" s="669">
        <v>122</v>
      </c>
      <c r="G35" s="669">
        <v>84</v>
      </c>
      <c r="H35" s="669">
        <v>9</v>
      </c>
      <c r="I35" s="669">
        <v>0</v>
      </c>
      <c r="J35" s="669">
        <v>281</v>
      </c>
      <c r="K35" s="669">
        <v>86</v>
      </c>
      <c r="L35" s="669">
        <v>123</v>
      </c>
      <c r="M35" s="669">
        <v>4427</v>
      </c>
      <c r="N35" s="669">
        <v>1284</v>
      </c>
      <c r="O35" s="669">
        <v>8</v>
      </c>
      <c r="P35" s="335">
        <v>7519</v>
      </c>
    </row>
    <row r="36" spans="1:16" ht="15" customHeight="1" x14ac:dyDescent="0.2">
      <c r="A36" s="904" t="s">
        <v>721</v>
      </c>
      <c r="B36" s="669">
        <v>1199</v>
      </c>
      <c r="C36" s="669">
        <v>5103</v>
      </c>
      <c r="D36" s="669">
        <v>11660</v>
      </c>
      <c r="E36" s="669">
        <v>4884</v>
      </c>
      <c r="F36" s="669">
        <v>1348</v>
      </c>
      <c r="G36" s="669">
        <v>2915</v>
      </c>
      <c r="H36" s="669">
        <v>247</v>
      </c>
      <c r="I36" s="669">
        <v>2281</v>
      </c>
      <c r="J36" s="669">
        <v>24749</v>
      </c>
      <c r="K36" s="669">
        <v>2087</v>
      </c>
      <c r="L36" s="669">
        <v>3446</v>
      </c>
      <c r="M36" s="669">
        <v>8645</v>
      </c>
      <c r="N36" s="669">
        <v>7474</v>
      </c>
      <c r="O36" s="669">
        <v>49</v>
      </c>
      <c r="P36" s="335">
        <v>76087</v>
      </c>
    </row>
    <row r="37" spans="1:16" ht="15" customHeight="1" x14ac:dyDescent="0.2">
      <c r="A37" s="318" t="s">
        <v>1512</v>
      </c>
      <c r="B37" s="669">
        <v>3</v>
      </c>
      <c r="C37" s="669">
        <v>16</v>
      </c>
      <c r="D37" s="670">
        <v>61</v>
      </c>
      <c r="E37" s="669">
        <v>26</v>
      </c>
      <c r="F37" s="669">
        <v>1</v>
      </c>
      <c r="G37" s="669">
        <v>10</v>
      </c>
      <c r="H37" s="669">
        <v>0</v>
      </c>
      <c r="I37" s="669">
        <v>7</v>
      </c>
      <c r="J37" s="669">
        <v>98</v>
      </c>
      <c r="K37" s="669">
        <v>10</v>
      </c>
      <c r="L37" s="669">
        <v>13</v>
      </c>
      <c r="M37" s="669">
        <v>48</v>
      </c>
      <c r="N37" s="669">
        <v>24</v>
      </c>
      <c r="O37" s="669">
        <v>1</v>
      </c>
      <c r="P37" s="335">
        <v>318</v>
      </c>
    </row>
    <row r="38" spans="1:16" ht="15" customHeight="1" x14ac:dyDescent="0.2">
      <c r="A38" s="318" t="s">
        <v>680</v>
      </c>
      <c r="B38" s="669">
        <v>0</v>
      </c>
      <c r="C38" s="669">
        <v>157</v>
      </c>
      <c r="D38" s="670">
        <v>743</v>
      </c>
      <c r="E38" s="669">
        <v>71</v>
      </c>
      <c r="F38" s="669">
        <v>467</v>
      </c>
      <c r="G38" s="669">
        <v>282</v>
      </c>
      <c r="H38" s="669">
        <v>30</v>
      </c>
      <c r="I38" s="669">
        <v>64</v>
      </c>
      <c r="J38" s="669">
        <v>21</v>
      </c>
      <c r="K38" s="669">
        <v>2</v>
      </c>
      <c r="L38" s="669">
        <v>343</v>
      </c>
      <c r="M38" s="669">
        <v>0</v>
      </c>
      <c r="N38" s="669">
        <v>443</v>
      </c>
      <c r="O38" s="669">
        <v>23170</v>
      </c>
      <c r="P38" s="335">
        <v>25793</v>
      </c>
    </row>
    <row r="39" spans="1:16" ht="15" customHeight="1" x14ac:dyDescent="0.2">
      <c r="A39" s="904" t="s">
        <v>720</v>
      </c>
      <c r="B39" s="669">
        <v>43</v>
      </c>
      <c r="C39" s="669">
        <v>64</v>
      </c>
      <c r="D39" s="670">
        <v>76</v>
      </c>
      <c r="E39" s="669">
        <v>0</v>
      </c>
      <c r="F39" s="669">
        <v>0</v>
      </c>
      <c r="G39" s="669">
        <v>0</v>
      </c>
      <c r="H39" s="669">
        <v>0</v>
      </c>
      <c r="I39" s="669">
        <v>0</v>
      </c>
      <c r="J39" s="669">
        <v>422</v>
      </c>
      <c r="K39" s="669">
        <v>8</v>
      </c>
      <c r="L39" s="669">
        <v>616</v>
      </c>
      <c r="M39" s="669">
        <v>175</v>
      </c>
      <c r="N39" s="669">
        <v>20</v>
      </c>
      <c r="O39" s="669">
        <v>0</v>
      </c>
      <c r="P39" s="335">
        <v>1424</v>
      </c>
    </row>
    <row r="40" spans="1:16" s="998" customFormat="1" ht="15" customHeight="1" x14ac:dyDescent="0.2">
      <c r="A40" s="1208" t="s">
        <v>3900</v>
      </c>
      <c r="B40" s="1002">
        <v>14097</v>
      </c>
      <c r="C40" s="1002">
        <v>33247</v>
      </c>
      <c r="D40" s="1006">
        <v>143813</v>
      </c>
      <c r="E40" s="1002">
        <v>52713</v>
      </c>
      <c r="F40" s="1002">
        <v>12129</v>
      </c>
      <c r="G40" s="1002">
        <v>26028</v>
      </c>
      <c r="H40" s="1002">
        <v>2250</v>
      </c>
      <c r="I40" s="1002">
        <v>13552</v>
      </c>
      <c r="J40" s="1002">
        <v>179741</v>
      </c>
      <c r="K40" s="1002">
        <v>14194</v>
      </c>
      <c r="L40" s="1002">
        <v>32134</v>
      </c>
      <c r="M40" s="1002">
        <v>86625</v>
      </c>
      <c r="N40" s="1002">
        <v>90315</v>
      </c>
      <c r="O40" s="1002">
        <v>4586</v>
      </c>
      <c r="P40" s="992">
        <v>705424</v>
      </c>
    </row>
    <row r="41" spans="1:16" s="1000" customFormat="1" ht="15" customHeight="1" x14ac:dyDescent="0.2">
      <c r="A41" s="1003"/>
      <c r="B41" s="1004"/>
      <c r="C41" s="1004"/>
      <c r="D41" s="1004"/>
      <c r="E41" s="1004"/>
      <c r="F41" s="1004"/>
      <c r="G41" s="1004"/>
      <c r="H41" s="1004"/>
      <c r="I41" s="1004"/>
      <c r="J41" s="1004"/>
      <c r="K41" s="1004"/>
      <c r="L41" s="1004"/>
      <c r="M41" s="1004"/>
      <c r="N41" s="1004"/>
      <c r="O41" s="1004"/>
      <c r="P41" s="1003"/>
    </row>
    <row r="42" spans="1:16" s="1000" customFormat="1" ht="15" customHeight="1" x14ac:dyDescent="0.2">
      <c r="A42" s="1415" t="s">
        <v>3858</v>
      </c>
      <c r="B42" s="1424"/>
      <c r="C42" s="1424"/>
      <c r="D42" s="1424"/>
      <c r="E42" s="1424"/>
      <c r="F42" s="1424"/>
      <c r="G42" s="1424"/>
      <c r="H42" s="1424"/>
      <c r="I42" s="1424"/>
      <c r="J42" s="1424"/>
      <c r="K42" s="1424"/>
      <c r="L42" s="1424"/>
      <c r="M42" s="1424"/>
      <c r="N42" s="1424"/>
      <c r="O42" s="1424"/>
      <c r="P42" s="1425"/>
    </row>
    <row r="43" spans="1:16" s="1000" customFormat="1" ht="15" customHeight="1" x14ac:dyDescent="0.2">
      <c r="A43" s="1420" t="s">
        <v>8</v>
      </c>
      <c r="B43" s="1424"/>
      <c r="C43" s="1424"/>
      <c r="D43" s="1424"/>
      <c r="E43" s="1424"/>
      <c r="F43" s="1424"/>
      <c r="G43" s="1424"/>
      <c r="H43" s="1424"/>
      <c r="I43" s="1424"/>
      <c r="J43" s="1424"/>
      <c r="K43" s="1424"/>
      <c r="L43" s="1424"/>
      <c r="M43" s="1424"/>
      <c r="N43" s="1424"/>
      <c r="O43" s="1424"/>
      <c r="P43" s="1425"/>
    </row>
    <row r="44" spans="1:16" s="998" customFormat="1" ht="15" customHeight="1" x14ac:dyDescent="0.2">
      <c r="A44" s="1208" t="s">
        <v>2194</v>
      </c>
      <c r="B44" s="1002">
        <v>82599.288</v>
      </c>
      <c r="C44" s="1002">
        <v>287000.74908958271</v>
      </c>
      <c r="D44" s="1006">
        <v>2085111.8867800001</v>
      </c>
      <c r="E44" s="1002">
        <v>1893935.6654330001</v>
      </c>
      <c r="F44" s="1002">
        <v>261333.916</v>
      </c>
      <c r="G44" s="1002">
        <v>11299.180179999999</v>
      </c>
      <c r="H44" s="1002">
        <v>43774.718225402306</v>
      </c>
      <c r="I44" s="1002">
        <v>42534.613529999631</v>
      </c>
      <c r="J44" s="1002">
        <v>1237899.8054103004</v>
      </c>
      <c r="K44" s="1002">
        <v>536711.83569999994</v>
      </c>
      <c r="L44" s="1002">
        <v>497592.05</v>
      </c>
      <c r="M44" s="1002">
        <v>356813.49802</v>
      </c>
      <c r="N44" s="1002">
        <v>1436794.098</v>
      </c>
      <c r="O44" s="1002">
        <v>0</v>
      </c>
      <c r="P44" s="990">
        <v>8773401.3043682855</v>
      </c>
    </row>
    <row r="45" spans="1:16" s="998" customFormat="1" ht="15" customHeight="1" x14ac:dyDescent="0.2">
      <c r="A45" s="990" t="s">
        <v>9</v>
      </c>
      <c r="B45" s="1002">
        <v>28969.152938499996</v>
      </c>
      <c r="C45" s="1002">
        <v>82817.430039291517</v>
      </c>
      <c r="D45" s="1002">
        <v>571076.14505394583</v>
      </c>
      <c r="E45" s="1002">
        <v>836926.30586434016</v>
      </c>
      <c r="F45" s="1002">
        <v>157501.68</v>
      </c>
      <c r="G45" s="1002">
        <v>31630.129791265259</v>
      </c>
      <c r="H45" s="1002">
        <v>50324.890743135897</v>
      </c>
      <c r="I45" s="1002">
        <v>58790.378620000629</v>
      </c>
      <c r="J45" s="1002">
        <v>529291.44348999998</v>
      </c>
      <c r="K45" s="1002">
        <v>129424.43482964451</v>
      </c>
      <c r="L45" s="1002">
        <v>215642.69793024013</v>
      </c>
      <c r="M45" s="1002">
        <v>122499.60102</v>
      </c>
      <c r="N45" s="1002">
        <v>472741.58380000002</v>
      </c>
      <c r="O45" s="1002">
        <v>22181.855759999999</v>
      </c>
      <c r="P45" s="990">
        <v>3309817.7298803637</v>
      </c>
    </row>
    <row r="46" spans="1:16" ht="15" customHeight="1" x14ac:dyDescent="0.2">
      <c r="A46" s="318" t="s">
        <v>1472</v>
      </c>
      <c r="B46" s="669">
        <v>26079.312999999998</v>
      </c>
      <c r="C46" s="669">
        <v>56720.458031879905</v>
      </c>
      <c r="D46" s="669">
        <v>363583.69804394583</v>
      </c>
      <c r="E46" s="669">
        <v>677656.55800314015</v>
      </c>
      <c r="F46" s="669">
        <v>0</v>
      </c>
      <c r="G46" s="669">
        <v>11774.077202094506</v>
      </c>
      <c r="H46" s="669">
        <v>10963.7375455117</v>
      </c>
      <c r="I46" s="669">
        <v>29014.728650000503</v>
      </c>
      <c r="J46" s="669">
        <v>364875.06800000003</v>
      </c>
      <c r="K46" s="669">
        <v>70493.7736496445</v>
      </c>
      <c r="L46" s="669">
        <v>92490.205430468326</v>
      </c>
      <c r="M46" s="669">
        <v>81822.13695</v>
      </c>
      <c r="N46" s="669">
        <v>334643.47727999999</v>
      </c>
      <c r="O46" s="669">
        <v>0</v>
      </c>
      <c r="P46" s="318">
        <v>2120117.2317866851</v>
      </c>
    </row>
    <row r="47" spans="1:16" ht="15" customHeight="1" x14ac:dyDescent="0.2">
      <c r="A47" s="318" t="s">
        <v>908</v>
      </c>
      <c r="B47" s="669">
        <v>2290.851173</v>
      </c>
      <c r="C47" s="669">
        <v>24670.491995572</v>
      </c>
      <c r="D47" s="670">
        <v>192327.83316000001</v>
      </c>
      <c r="E47" s="669">
        <v>103885.46450450001</v>
      </c>
      <c r="F47" s="669">
        <v>128035.211</v>
      </c>
      <c r="G47" s="669">
        <v>12606.548579290504</v>
      </c>
      <c r="H47" s="669">
        <v>26488.630559824502</v>
      </c>
      <c r="I47" s="669">
        <v>22841.089950000125</v>
      </c>
      <c r="J47" s="669">
        <v>108541.0472</v>
      </c>
      <c r="K47" s="669">
        <v>36384.33339</v>
      </c>
      <c r="L47" s="669">
        <v>55753.831133969012</v>
      </c>
      <c r="M47" s="669">
        <v>34452.630600000004</v>
      </c>
      <c r="N47" s="669">
        <v>135709.92113999999</v>
      </c>
      <c r="O47" s="669">
        <v>3516.8855699999999</v>
      </c>
      <c r="P47" s="318">
        <v>887504.76995615626</v>
      </c>
    </row>
    <row r="48" spans="1:16" ht="15" customHeight="1" x14ac:dyDescent="0.2">
      <c r="A48" s="318" t="s">
        <v>81</v>
      </c>
      <c r="B48" s="669">
        <v>598.9887655</v>
      </c>
      <c r="C48" s="669">
        <v>391.59591183961686</v>
      </c>
      <c r="D48" s="670">
        <v>13170.030710000001</v>
      </c>
      <c r="E48" s="669">
        <v>55384.283356700005</v>
      </c>
      <c r="F48" s="669">
        <v>29466.469000000001</v>
      </c>
      <c r="G48" s="669">
        <v>7249.5040098802474</v>
      </c>
      <c r="H48" s="669">
        <v>12872.522637799699</v>
      </c>
      <c r="I48" s="669">
        <v>6934.5600200000035</v>
      </c>
      <c r="J48" s="669">
        <v>42950.29926</v>
      </c>
      <c r="K48" s="669">
        <v>22527.50057</v>
      </c>
      <c r="L48" s="669">
        <v>65558.918892527829</v>
      </c>
      <c r="M48" s="669">
        <v>5506.7361100000007</v>
      </c>
      <c r="N48" s="669">
        <v>1678.1291299999998</v>
      </c>
      <c r="O48" s="669">
        <v>18664.97019</v>
      </c>
      <c r="P48" s="318">
        <v>282954.50856424746</v>
      </c>
    </row>
    <row r="49" spans="1:16" ht="15" customHeight="1" x14ac:dyDescent="0.2">
      <c r="A49" s="904" t="s">
        <v>719</v>
      </c>
      <c r="B49" s="669">
        <v>0</v>
      </c>
      <c r="C49" s="669">
        <v>1034.8841</v>
      </c>
      <c r="D49" s="670">
        <v>1994.58314</v>
      </c>
      <c r="E49" s="669">
        <v>0</v>
      </c>
      <c r="F49" s="669">
        <v>0</v>
      </c>
      <c r="G49" s="669">
        <v>0</v>
      </c>
      <c r="H49" s="669">
        <v>0</v>
      </c>
      <c r="I49" s="669">
        <v>0</v>
      </c>
      <c r="J49" s="669">
        <v>12925.02903</v>
      </c>
      <c r="K49" s="669">
        <v>18.827220000000001</v>
      </c>
      <c r="L49" s="669">
        <v>1839.7424732750001</v>
      </c>
      <c r="M49" s="669">
        <v>718.09735999999998</v>
      </c>
      <c r="N49" s="669">
        <v>710.05624999999998</v>
      </c>
      <c r="O49" s="669">
        <v>0</v>
      </c>
      <c r="P49" s="318">
        <v>19241.219573275001</v>
      </c>
    </row>
    <row r="50" spans="1:16" s="998" customFormat="1" ht="15" customHeight="1" x14ac:dyDescent="0.2">
      <c r="A50" s="990" t="s">
        <v>7</v>
      </c>
      <c r="B50" s="1002">
        <v>19883.248990000007</v>
      </c>
      <c r="C50" s="1002">
        <v>51688.395040000039</v>
      </c>
      <c r="D50" s="1002">
        <v>290047.06350000005</v>
      </c>
      <c r="E50" s="1002">
        <v>273677.12868379999</v>
      </c>
      <c r="F50" s="1002">
        <v>16861.987000000001</v>
      </c>
      <c r="G50" s="1002">
        <v>3749.3247644351059</v>
      </c>
      <c r="H50" s="1002">
        <v>13506.610990000001</v>
      </c>
      <c r="I50" s="1002">
        <v>15250.586999999996</v>
      </c>
      <c r="J50" s="1002">
        <v>173331.775456</v>
      </c>
      <c r="K50" s="1002">
        <v>125314.93386999998</v>
      </c>
      <c r="L50" s="1002">
        <v>93494.176072942981</v>
      </c>
      <c r="M50" s="1002">
        <v>73082.597819999995</v>
      </c>
      <c r="N50" s="1002">
        <v>214890.91824777488</v>
      </c>
      <c r="O50" s="1002">
        <v>62.433349999999997</v>
      </c>
      <c r="P50" s="990">
        <v>1364841.1807849531</v>
      </c>
    </row>
    <row r="51" spans="1:16" ht="15" customHeight="1" x14ac:dyDescent="0.2">
      <c r="A51" s="318" t="s">
        <v>1892</v>
      </c>
      <c r="B51" s="669">
        <v>11.247219999999999</v>
      </c>
      <c r="C51" s="669">
        <v>3168.9195</v>
      </c>
      <c r="D51" s="670">
        <v>15905.078670000001</v>
      </c>
      <c r="E51" s="669">
        <v>11127.220559599999</v>
      </c>
      <c r="F51" s="669">
        <v>248.268</v>
      </c>
      <c r="G51" s="669">
        <v>0</v>
      </c>
      <c r="H51" s="669">
        <v>155.23391000000001</v>
      </c>
      <c r="I51" s="669">
        <v>0</v>
      </c>
      <c r="J51" s="669">
        <v>1507.6852099999999</v>
      </c>
      <c r="K51" s="669">
        <v>2173.9565600000001</v>
      </c>
      <c r="L51" s="669">
        <v>837.06973827499996</v>
      </c>
      <c r="M51" s="669">
        <v>751.55</v>
      </c>
      <c r="N51" s="669">
        <v>7135.9260800000002</v>
      </c>
      <c r="O51" s="669">
        <v>0</v>
      </c>
      <c r="P51" s="318">
        <v>43022.155447874997</v>
      </c>
    </row>
    <row r="52" spans="1:16" ht="15" customHeight="1" x14ac:dyDescent="0.2">
      <c r="A52" s="318" t="s">
        <v>82</v>
      </c>
      <c r="B52" s="669">
        <v>8247.8815800000048</v>
      </c>
      <c r="C52" s="669">
        <v>21292.77573999999</v>
      </c>
      <c r="D52" s="670">
        <v>44137.569649999998</v>
      </c>
      <c r="E52" s="669">
        <v>72323.574050499999</v>
      </c>
      <c r="F52" s="669">
        <v>5134.2719999999999</v>
      </c>
      <c r="G52" s="669">
        <v>666.15062</v>
      </c>
      <c r="H52" s="669">
        <v>7400.2690000000002</v>
      </c>
      <c r="I52" s="669">
        <v>3400.0290099999943</v>
      </c>
      <c r="J52" s="669">
        <v>40520.167249999999</v>
      </c>
      <c r="K52" s="669">
        <v>66755.026959999988</v>
      </c>
      <c r="L52" s="669">
        <v>37830.693198028996</v>
      </c>
      <c r="M52" s="669">
        <v>10640.539460000002</v>
      </c>
      <c r="N52" s="669">
        <v>61136.071570608794</v>
      </c>
      <c r="O52" s="669">
        <v>0</v>
      </c>
      <c r="P52" s="318">
        <v>379485.02008913783</v>
      </c>
    </row>
    <row r="53" spans="1:16" ht="15" customHeight="1" x14ac:dyDescent="0.2">
      <c r="A53" s="904" t="s">
        <v>721</v>
      </c>
      <c r="B53" s="669">
        <v>11562.103060000001</v>
      </c>
      <c r="C53" s="669">
        <v>23429.957460000049</v>
      </c>
      <c r="D53" s="670">
        <v>210970.22341000001</v>
      </c>
      <c r="E53" s="669">
        <v>187461.874113</v>
      </c>
      <c r="F53" s="669">
        <v>11369.215</v>
      </c>
      <c r="G53" s="669">
        <v>2903.8356738410012</v>
      </c>
      <c r="H53" s="669">
        <v>5597.7873899999995</v>
      </c>
      <c r="I53" s="669">
        <v>11608.334880000002</v>
      </c>
      <c r="J53" s="669">
        <v>124259.8195</v>
      </c>
      <c r="K53" s="669">
        <v>55214.11952</v>
      </c>
      <c r="L53" s="669">
        <v>54037.335042236999</v>
      </c>
      <c r="M53" s="669">
        <v>41918.818950000001</v>
      </c>
      <c r="N53" s="669">
        <v>140697.03739019725</v>
      </c>
      <c r="O53" s="669">
        <v>62.433349999999997</v>
      </c>
      <c r="P53" s="318">
        <v>881092.89473927522</v>
      </c>
    </row>
    <row r="54" spans="1:16" ht="15" customHeight="1" x14ac:dyDescent="0.2">
      <c r="A54" s="318" t="s">
        <v>1512</v>
      </c>
      <c r="B54" s="669">
        <v>62.017129999999995</v>
      </c>
      <c r="C54" s="669">
        <v>245.53561999999999</v>
      </c>
      <c r="D54" s="670">
        <v>3085.1649900000002</v>
      </c>
      <c r="E54" s="669">
        <v>2764.4599607</v>
      </c>
      <c r="F54" s="669">
        <v>110.232</v>
      </c>
      <c r="G54" s="669">
        <v>8.437520000000001</v>
      </c>
      <c r="H54" s="669">
        <v>170.14069000000001</v>
      </c>
      <c r="I54" s="669">
        <v>71.432709999999972</v>
      </c>
      <c r="J54" s="669">
        <v>1500.6281999999999</v>
      </c>
      <c r="K54" s="669">
        <v>958.62774000000002</v>
      </c>
      <c r="L54" s="669">
        <v>788.49476745699997</v>
      </c>
      <c r="M54" s="669">
        <v>515.30388000000005</v>
      </c>
      <c r="N54" s="669">
        <v>2584.1060969688051</v>
      </c>
      <c r="O54" s="669">
        <v>0</v>
      </c>
      <c r="P54" s="318">
        <v>12864.581305125805</v>
      </c>
    </row>
    <row r="55" spans="1:16" ht="15" customHeight="1" x14ac:dyDescent="0.2">
      <c r="A55" s="318" t="s">
        <v>680</v>
      </c>
      <c r="B55" s="669">
        <v>0</v>
      </c>
      <c r="C55" s="669">
        <v>0</v>
      </c>
      <c r="D55" s="669">
        <v>0</v>
      </c>
      <c r="E55" s="669">
        <v>0</v>
      </c>
      <c r="F55" s="669">
        <v>0</v>
      </c>
      <c r="G55" s="669">
        <v>0</v>
      </c>
      <c r="H55" s="669">
        <v>0</v>
      </c>
      <c r="I55" s="669">
        <v>0</v>
      </c>
      <c r="J55" s="669">
        <v>0</v>
      </c>
      <c r="K55" s="669">
        <v>0</v>
      </c>
      <c r="L55" s="669">
        <v>0.58332694500000004</v>
      </c>
      <c r="M55" s="669">
        <v>0</v>
      </c>
      <c r="N55" s="669">
        <v>152.63207999999997</v>
      </c>
      <c r="O55" s="669">
        <v>0</v>
      </c>
      <c r="P55" s="318">
        <v>153.21540694499998</v>
      </c>
    </row>
    <row r="56" spans="1:16" ht="15" customHeight="1" x14ac:dyDescent="0.2">
      <c r="A56" s="904" t="s">
        <v>720</v>
      </c>
      <c r="B56" s="669">
        <v>0</v>
      </c>
      <c r="C56" s="669">
        <v>3551.2067200000001</v>
      </c>
      <c r="D56" s="670">
        <v>15949.02678</v>
      </c>
      <c r="E56" s="669">
        <v>0</v>
      </c>
      <c r="F56" s="669">
        <v>0</v>
      </c>
      <c r="G56" s="669">
        <v>170.90095059410496</v>
      </c>
      <c r="H56" s="669">
        <v>183.18</v>
      </c>
      <c r="I56" s="669">
        <v>170.79039999999998</v>
      </c>
      <c r="J56" s="669">
        <v>5543.4752960000005</v>
      </c>
      <c r="K56" s="669">
        <v>213.20308999999995</v>
      </c>
      <c r="L56" s="669">
        <v>0</v>
      </c>
      <c r="M56" s="669">
        <v>19256.38553</v>
      </c>
      <c r="N56" s="669">
        <v>3185.1450299999997</v>
      </c>
      <c r="O56" s="669">
        <v>0</v>
      </c>
      <c r="P56" s="318">
        <v>48223.313796594113</v>
      </c>
    </row>
    <row r="57" spans="1:16" s="998" customFormat="1" ht="15" customHeight="1" x14ac:dyDescent="0.2">
      <c r="A57" s="1208" t="s">
        <v>2195</v>
      </c>
      <c r="B57" s="1002">
        <v>91685.191948499982</v>
      </c>
      <c r="C57" s="1002">
        <v>318129.78408887418</v>
      </c>
      <c r="D57" s="1006">
        <v>2366140.9683339456</v>
      </c>
      <c r="E57" s="1002">
        <v>2457184.8426135406</v>
      </c>
      <c r="F57" s="1002">
        <v>401973.609</v>
      </c>
      <c r="G57" s="1002">
        <v>39179.985206830155</v>
      </c>
      <c r="H57" s="1002">
        <v>80592.997978538202</v>
      </c>
      <c r="I57" s="1002">
        <v>86074.405150000268</v>
      </c>
      <c r="J57" s="1002">
        <v>1593859.4734443002</v>
      </c>
      <c r="K57" s="1002">
        <v>540821.3366596445</v>
      </c>
      <c r="L57" s="1002">
        <v>619740.57185729709</v>
      </c>
      <c r="M57" s="1002">
        <v>406230.50121999998</v>
      </c>
      <c r="N57" s="1002">
        <v>1694644.763552225</v>
      </c>
      <c r="O57" s="1002">
        <v>22119.422409999999</v>
      </c>
      <c r="P57" s="990">
        <v>10718377.853463696</v>
      </c>
    </row>
    <row r="58" spans="1:16" ht="15" customHeight="1" x14ac:dyDescent="0.2">
      <c r="A58" s="318"/>
      <c r="B58" s="669"/>
      <c r="C58" s="669"/>
      <c r="D58" s="669"/>
      <c r="E58" s="669"/>
      <c r="F58" s="669"/>
      <c r="G58" s="669"/>
      <c r="H58" s="669"/>
      <c r="I58" s="669"/>
      <c r="J58" s="669"/>
      <c r="K58" s="669"/>
      <c r="L58" s="669"/>
      <c r="M58" s="669"/>
      <c r="N58" s="669"/>
      <c r="O58" s="669"/>
      <c r="P58" s="318"/>
    </row>
    <row r="59" spans="1:16" s="1000" customFormat="1" ht="15" customHeight="1" x14ac:dyDescent="0.2">
      <c r="A59" s="1422" t="s">
        <v>11</v>
      </c>
      <c r="B59" s="1424"/>
      <c r="C59" s="1424"/>
      <c r="D59" s="1424"/>
      <c r="E59" s="1424"/>
      <c r="F59" s="1424"/>
      <c r="G59" s="1424"/>
      <c r="H59" s="1424"/>
      <c r="I59" s="1424"/>
      <c r="J59" s="1424"/>
      <c r="K59" s="1424"/>
      <c r="L59" s="1424"/>
      <c r="M59" s="1424"/>
      <c r="N59" s="1424"/>
      <c r="O59" s="1424"/>
      <c r="P59" s="1425"/>
    </row>
    <row r="60" spans="1:16" s="998" customFormat="1" ht="15" customHeight="1" x14ac:dyDescent="0.2">
      <c r="A60" s="1208" t="s">
        <v>2194</v>
      </c>
      <c r="B60" s="1002">
        <v>20655.53</v>
      </c>
      <c r="C60" s="1002">
        <v>246995.59599999999</v>
      </c>
      <c r="D60" s="1002">
        <v>529424.80241</v>
      </c>
      <c r="E60" s="1002">
        <v>351842.46869809995</v>
      </c>
      <c r="F60" s="1002">
        <v>23229.555</v>
      </c>
      <c r="G60" s="1002">
        <v>31272.988399999998</v>
      </c>
      <c r="H60" s="1002">
        <v>9282.6225863069412</v>
      </c>
      <c r="I60" s="1002">
        <v>8402.4570800000693</v>
      </c>
      <c r="J60" s="1002">
        <v>595029.73116268509</v>
      </c>
      <c r="K60" s="1002">
        <v>84954.119909999994</v>
      </c>
      <c r="L60" s="1002">
        <v>142167.99100000001</v>
      </c>
      <c r="M60" s="1002">
        <v>342104.78977999999</v>
      </c>
      <c r="N60" s="1002">
        <v>419536.64399999997</v>
      </c>
      <c r="O60" s="1002">
        <v>0</v>
      </c>
      <c r="P60" s="990">
        <v>2804899.2960270918</v>
      </c>
    </row>
    <row r="61" spans="1:16" s="998" customFormat="1" ht="15" customHeight="1" x14ac:dyDescent="0.2">
      <c r="A61" s="990" t="s">
        <v>9</v>
      </c>
      <c r="B61" s="1002">
        <v>4705.52068263</v>
      </c>
      <c r="C61" s="1002">
        <v>67040.640384462051</v>
      </c>
      <c r="D61" s="1002">
        <v>185167.3959030784</v>
      </c>
      <c r="E61" s="1002">
        <v>182797.3768227</v>
      </c>
      <c r="F61" s="1002">
        <v>13743.487999999999</v>
      </c>
      <c r="G61" s="1002">
        <v>23697.926189997612</v>
      </c>
      <c r="H61" s="1002">
        <v>4093.3981503011942</v>
      </c>
      <c r="I61" s="1002">
        <v>13297.709769999992</v>
      </c>
      <c r="J61" s="1002">
        <v>252847.37876599998</v>
      </c>
      <c r="K61" s="1002">
        <v>25336.541921020584</v>
      </c>
      <c r="L61" s="1002">
        <v>37461.317767960893</v>
      </c>
      <c r="M61" s="1002">
        <v>151589.37385999999</v>
      </c>
      <c r="N61" s="1002">
        <v>244752.52356</v>
      </c>
      <c r="O61" s="1002">
        <v>29549.650720000001</v>
      </c>
      <c r="P61" s="990">
        <v>1236080.2424981508</v>
      </c>
    </row>
    <row r="62" spans="1:16" ht="15" customHeight="1" x14ac:dyDescent="0.2">
      <c r="A62" s="318" t="s">
        <v>1473</v>
      </c>
      <c r="B62" s="669">
        <v>4442.7030000000004</v>
      </c>
      <c r="C62" s="669">
        <v>53887.82</v>
      </c>
      <c r="D62" s="669">
        <v>122936.42059307841</v>
      </c>
      <c r="E62" s="669">
        <v>140827.5248285</v>
      </c>
      <c r="F62" s="669">
        <v>0</v>
      </c>
      <c r="G62" s="669">
        <v>16882.819239660061</v>
      </c>
      <c r="H62" s="669">
        <v>1875.6559780217083</v>
      </c>
      <c r="I62" s="669">
        <v>8990.8851999999988</v>
      </c>
      <c r="J62" s="669">
        <v>197998.72099999999</v>
      </c>
      <c r="K62" s="669">
        <v>20040.053091020585</v>
      </c>
      <c r="L62" s="669">
        <v>32222.260430118109</v>
      </c>
      <c r="M62" s="669">
        <v>54406.800130000003</v>
      </c>
      <c r="N62" s="669">
        <v>146553.81169999999</v>
      </c>
      <c r="O62" s="669">
        <v>0</v>
      </c>
      <c r="P62" s="318">
        <v>801065.47519039875</v>
      </c>
    </row>
    <row r="63" spans="1:16" ht="15" customHeight="1" x14ac:dyDescent="0.2">
      <c r="A63" s="318" t="s">
        <v>908</v>
      </c>
      <c r="B63" s="669">
        <v>212.6088517</v>
      </c>
      <c r="C63" s="669">
        <v>9534.2495819098713</v>
      </c>
      <c r="D63" s="669">
        <v>27296.373039999999</v>
      </c>
      <c r="E63" s="669">
        <v>20215.631643100001</v>
      </c>
      <c r="F63" s="669">
        <v>13264.269</v>
      </c>
      <c r="G63" s="669">
        <v>5208.3707212928539</v>
      </c>
      <c r="H63" s="669">
        <v>1333.21809847076</v>
      </c>
      <c r="I63" s="669">
        <v>2764.8569499999944</v>
      </c>
      <c r="J63" s="669">
        <v>37434.719039999996</v>
      </c>
      <c r="K63" s="669">
        <v>4548.4198699999997</v>
      </c>
      <c r="L63" s="669">
        <v>3682.49272667175</v>
      </c>
      <c r="M63" s="669">
        <v>47969.106359999998</v>
      </c>
      <c r="N63" s="669">
        <v>64312.998890000003</v>
      </c>
      <c r="O63" s="669">
        <v>4771.0270399999999</v>
      </c>
      <c r="P63" s="318">
        <v>242548.34181314523</v>
      </c>
    </row>
    <row r="64" spans="1:16" ht="15" customHeight="1" x14ac:dyDescent="0.2">
      <c r="A64" s="318" t="s">
        <v>81</v>
      </c>
      <c r="B64" s="669">
        <v>50.208830929999998</v>
      </c>
      <c r="C64" s="669">
        <v>67.364082552184001</v>
      </c>
      <c r="D64" s="669">
        <v>19799.219670000002</v>
      </c>
      <c r="E64" s="669">
        <v>21754.220351100001</v>
      </c>
      <c r="F64" s="669">
        <v>479.21899999999999</v>
      </c>
      <c r="G64" s="669">
        <v>1435.8352784505903</v>
      </c>
      <c r="H64" s="669">
        <v>701.34407380872608</v>
      </c>
      <c r="I64" s="669">
        <v>1371.1772199999998</v>
      </c>
      <c r="J64" s="669">
        <v>11870.46343</v>
      </c>
      <c r="K64" s="669">
        <v>534.86586999999986</v>
      </c>
      <c r="L64" s="669">
        <v>1556.5646111710332</v>
      </c>
      <c r="M64" s="669">
        <v>29957.081839999999</v>
      </c>
      <c r="N64" s="669">
        <v>30700.567940000001</v>
      </c>
      <c r="O64" s="669">
        <v>24778.623680000001</v>
      </c>
      <c r="P64" s="318">
        <v>145056.75587801251</v>
      </c>
    </row>
    <row r="65" spans="1:16" ht="15" customHeight="1" x14ac:dyDescent="0.2">
      <c r="A65" s="904" t="s">
        <v>719</v>
      </c>
      <c r="B65" s="669">
        <v>0</v>
      </c>
      <c r="C65" s="669">
        <v>3551.2067200000001</v>
      </c>
      <c r="D65" s="669">
        <v>15135.382599999999</v>
      </c>
      <c r="E65" s="669">
        <v>0</v>
      </c>
      <c r="F65" s="669">
        <v>0</v>
      </c>
      <c r="G65" s="669">
        <v>170.90095059410496</v>
      </c>
      <c r="H65" s="669">
        <v>183.18</v>
      </c>
      <c r="I65" s="669">
        <v>170.79039999999998</v>
      </c>
      <c r="J65" s="669">
        <v>5543.4752960000005</v>
      </c>
      <c r="K65" s="669">
        <v>213.20308999999995</v>
      </c>
      <c r="L65" s="669">
        <v>0</v>
      </c>
      <c r="M65" s="669">
        <v>19256.38553</v>
      </c>
      <c r="N65" s="669">
        <v>3185.1450299999997</v>
      </c>
      <c r="O65" s="669">
        <v>0</v>
      </c>
      <c r="P65" s="318">
        <v>47409.66961659411</v>
      </c>
    </row>
    <row r="66" spans="1:16" s="998" customFormat="1" ht="15" customHeight="1" x14ac:dyDescent="0.2">
      <c r="A66" s="990" t="s">
        <v>10</v>
      </c>
      <c r="B66" s="1002">
        <v>5679.7945300000001</v>
      </c>
      <c r="C66" s="1002">
        <v>86040.299379999968</v>
      </c>
      <c r="D66" s="1002">
        <v>54280.146049999996</v>
      </c>
      <c r="E66" s="1002">
        <v>35190.8508048</v>
      </c>
      <c r="F66" s="1002">
        <v>5118.7689999999993</v>
      </c>
      <c r="G66" s="1002">
        <v>3597.0728894080025</v>
      </c>
      <c r="H66" s="1002">
        <v>4326.3540739999999</v>
      </c>
      <c r="I66" s="1002">
        <v>2700.9818199999931</v>
      </c>
      <c r="J66" s="1002">
        <v>97330.423769999994</v>
      </c>
      <c r="K66" s="1002">
        <v>41641.032960000004</v>
      </c>
      <c r="L66" s="1002">
        <v>21008.830005257998</v>
      </c>
      <c r="M66" s="1002">
        <v>35552.691789999997</v>
      </c>
      <c r="N66" s="1002">
        <v>51231.76185896391</v>
      </c>
      <c r="O66" s="1002">
        <v>277.89576999999997</v>
      </c>
      <c r="P66" s="990">
        <v>443976.90470242983</v>
      </c>
    </row>
    <row r="67" spans="1:16" ht="15" customHeight="1" x14ac:dyDescent="0.2">
      <c r="A67" s="318" t="s">
        <v>1892</v>
      </c>
      <c r="B67" s="669">
        <v>22.60988</v>
      </c>
      <c r="C67" s="669">
        <v>1944.7422099999999</v>
      </c>
      <c r="D67" s="669">
        <v>705.02733999999998</v>
      </c>
      <c r="E67" s="669">
        <v>59.127686300000001</v>
      </c>
      <c r="F67" s="669">
        <v>70.56</v>
      </c>
      <c r="G67" s="669">
        <v>0</v>
      </c>
      <c r="H67" s="669">
        <v>968.59771999999998</v>
      </c>
      <c r="I67" s="669">
        <v>0</v>
      </c>
      <c r="J67" s="669">
        <v>242.01445999999999</v>
      </c>
      <c r="K67" s="669">
        <v>38.053350000000002</v>
      </c>
      <c r="L67" s="669">
        <v>0</v>
      </c>
      <c r="M67" s="669">
        <v>1185.84473</v>
      </c>
      <c r="N67" s="669">
        <v>212.73929999999999</v>
      </c>
      <c r="O67" s="669">
        <v>0</v>
      </c>
      <c r="P67" s="318">
        <v>5449.3166762999999</v>
      </c>
    </row>
    <row r="68" spans="1:16" ht="15" customHeight="1" x14ac:dyDescent="0.2">
      <c r="A68" s="318" t="s">
        <v>82</v>
      </c>
      <c r="B68" s="669">
        <v>3053.1647799999996</v>
      </c>
      <c r="C68" s="669">
        <v>60193.930619999992</v>
      </c>
      <c r="D68" s="669">
        <v>6642.9614099999999</v>
      </c>
      <c r="E68" s="669">
        <v>2561.2941867999998</v>
      </c>
      <c r="F68" s="669">
        <v>2770.3180000000002</v>
      </c>
      <c r="G68" s="669">
        <v>169.62632806299999</v>
      </c>
      <c r="H68" s="669">
        <v>3029.3627999999999</v>
      </c>
      <c r="I68" s="669">
        <v>187.48273000000009</v>
      </c>
      <c r="J68" s="669">
        <v>15462.482609999999</v>
      </c>
      <c r="K68" s="669">
        <v>29236.948170000003</v>
      </c>
      <c r="L68" s="669">
        <v>4718.7065235559994</v>
      </c>
      <c r="M68" s="669">
        <v>7370.7612499999996</v>
      </c>
      <c r="N68" s="669">
        <v>6240.2305882276451</v>
      </c>
      <c r="O68" s="669">
        <v>0</v>
      </c>
      <c r="P68" s="318">
        <v>141637.26999664665</v>
      </c>
    </row>
    <row r="69" spans="1:16" ht="15" customHeight="1" x14ac:dyDescent="0.2">
      <c r="A69" s="904" t="s">
        <v>721</v>
      </c>
      <c r="B69" s="669">
        <v>2589.0029100000002</v>
      </c>
      <c r="C69" s="669">
        <v>22704.886999999981</v>
      </c>
      <c r="D69" s="669">
        <v>44347.300340000002</v>
      </c>
      <c r="E69" s="669">
        <v>32198.619844000001</v>
      </c>
      <c r="F69" s="669">
        <v>2277.5929999999998</v>
      </c>
      <c r="G69" s="669">
        <v>3389.3152813450024</v>
      </c>
      <c r="H69" s="669">
        <v>328.39355399999999</v>
      </c>
      <c r="I69" s="669">
        <v>2498.4675099999931</v>
      </c>
      <c r="J69" s="669">
        <v>68211.300049999991</v>
      </c>
      <c r="K69" s="669">
        <v>12313.0612</v>
      </c>
      <c r="L69" s="669">
        <v>14343.084447239</v>
      </c>
      <c r="M69" s="669">
        <v>25901.750609999999</v>
      </c>
      <c r="N69" s="669">
        <v>43856.891773608491</v>
      </c>
      <c r="O69" s="669">
        <v>277.89576999999997</v>
      </c>
      <c r="P69" s="318">
        <v>275237.56329019245</v>
      </c>
    </row>
    <row r="70" spans="1:16" ht="15" customHeight="1" x14ac:dyDescent="0.2">
      <c r="A70" s="318" t="s">
        <v>1512</v>
      </c>
      <c r="B70" s="669">
        <v>15.016959999999999</v>
      </c>
      <c r="C70" s="669">
        <v>161.85545000000002</v>
      </c>
      <c r="D70" s="669">
        <v>481.00315999999998</v>
      </c>
      <c r="E70" s="669">
        <v>371.80908769999996</v>
      </c>
      <c r="F70" s="669">
        <v>0.29799999999999999</v>
      </c>
      <c r="G70" s="669">
        <v>38.131279999999997</v>
      </c>
      <c r="H70" s="669">
        <v>0</v>
      </c>
      <c r="I70" s="669">
        <v>15.031580000000002</v>
      </c>
      <c r="J70" s="669">
        <v>489.59762000000001</v>
      </c>
      <c r="K70" s="669">
        <v>34.14302</v>
      </c>
      <c r="L70" s="669">
        <v>107.29403742599999</v>
      </c>
      <c r="M70" s="669">
        <v>376.23784000000001</v>
      </c>
      <c r="N70" s="669">
        <v>211.62912712777597</v>
      </c>
      <c r="O70" s="669">
        <v>0</v>
      </c>
      <c r="P70" s="318">
        <v>2302.0471622537762</v>
      </c>
    </row>
    <row r="71" spans="1:16" ht="15" customHeight="1" x14ac:dyDescent="0.2">
      <c r="A71" s="318" t="s">
        <v>680</v>
      </c>
      <c r="B71" s="669">
        <v>0</v>
      </c>
      <c r="C71" s="669">
        <v>0</v>
      </c>
      <c r="D71" s="669">
        <v>0</v>
      </c>
      <c r="E71" s="669">
        <v>0</v>
      </c>
      <c r="F71" s="669">
        <v>0</v>
      </c>
      <c r="G71" s="669">
        <v>0</v>
      </c>
      <c r="H71" s="669">
        <v>0</v>
      </c>
      <c r="I71" s="669">
        <v>0</v>
      </c>
      <c r="J71" s="669">
        <v>0</v>
      </c>
      <c r="K71" s="669">
        <v>0</v>
      </c>
      <c r="L71" s="669">
        <v>2.5237620000000001E-3</v>
      </c>
      <c r="M71" s="669">
        <v>0</v>
      </c>
      <c r="N71" s="669">
        <v>0.21481999999999998</v>
      </c>
      <c r="O71" s="669">
        <v>0</v>
      </c>
      <c r="P71" s="318">
        <v>0.217343762</v>
      </c>
    </row>
    <row r="72" spans="1:16" ht="15" customHeight="1" x14ac:dyDescent="0.2">
      <c r="A72" s="904" t="s">
        <v>720</v>
      </c>
      <c r="B72" s="669">
        <v>0</v>
      </c>
      <c r="C72" s="669">
        <v>1034.8841</v>
      </c>
      <c r="D72" s="669">
        <v>2103.8537999999999</v>
      </c>
      <c r="E72" s="669">
        <v>0</v>
      </c>
      <c r="F72" s="669">
        <v>0</v>
      </c>
      <c r="G72" s="669">
        <v>0</v>
      </c>
      <c r="H72" s="669">
        <v>0</v>
      </c>
      <c r="I72" s="669">
        <v>0</v>
      </c>
      <c r="J72" s="669">
        <v>12925.02903</v>
      </c>
      <c r="K72" s="669">
        <v>18.827220000000001</v>
      </c>
      <c r="L72" s="669">
        <v>1839.7424732750001</v>
      </c>
      <c r="M72" s="669">
        <v>718.09735999999998</v>
      </c>
      <c r="N72" s="669">
        <v>710.05624999999998</v>
      </c>
      <c r="O72" s="669">
        <v>0</v>
      </c>
      <c r="P72" s="318">
        <v>19350.490233274999</v>
      </c>
    </row>
    <row r="73" spans="1:16" s="998" customFormat="1" ht="15" customHeight="1" thickBot="1" x14ac:dyDescent="0.25">
      <c r="A73" s="1209" t="s">
        <v>2195</v>
      </c>
      <c r="B73" s="1007">
        <v>19681.256152629998</v>
      </c>
      <c r="C73" s="1007">
        <v>227995.93700446206</v>
      </c>
      <c r="D73" s="1007">
        <v>660312.0522630784</v>
      </c>
      <c r="E73" s="1007">
        <v>499448.99471599999</v>
      </c>
      <c r="F73" s="1007">
        <v>31854.273999999998</v>
      </c>
      <c r="G73" s="1007">
        <v>51373.841700589612</v>
      </c>
      <c r="H73" s="1007">
        <v>9049.6666626081351</v>
      </c>
      <c r="I73" s="1007">
        <v>18999.185030000066</v>
      </c>
      <c r="J73" s="1007">
        <v>750546.68615868501</v>
      </c>
      <c r="K73" s="1007">
        <v>68649.62887102057</v>
      </c>
      <c r="L73" s="1007">
        <v>158620.4787627029</v>
      </c>
      <c r="M73" s="1007">
        <v>458141.47184999997</v>
      </c>
      <c r="N73" s="1007">
        <v>613057.4057010361</v>
      </c>
      <c r="O73" s="1007">
        <v>29271.754950000002</v>
      </c>
      <c r="P73" s="996">
        <v>3597002.6338228122</v>
      </c>
    </row>
  </sheetData>
  <mergeCells count="2">
    <mergeCell ref="A5:G6"/>
    <mergeCell ref="H5:P6"/>
  </mergeCells>
  <phoneticPr fontId="6" type="noConversion"/>
  <conditionalFormatting sqref="P8">
    <cfRule type="expression" dxfId="57" priority="819" stopIfTrue="1">
      <formula>#REF!=1</formula>
    </cfRule>
  </conditionalFormatting>
  <conditionalFormatting sqref="B8:O8">
    <cfRule type="expression" dxfId="56" priority="820" stopIfTrue="1">
      <formula>#REF!=1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55118110236220474" right="0.47244094488188981" top="0.51181102362204722" bottom="0.51181102362204722" header="0.31496062992125984" footer="0.31496062992125984"/>
  <pageSetup paperSize="8" scale="95" fitToWidth="2" orientation="portrait" r:id="rId1"/>
  <headerFooter alignWithMargins="0"/>
  <colBreaks count="1" manualBreakCount="1">
    <brk id="7" min="2" max="73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O586"/>
  <sheetViews>
    <sheetView showGridLines="0" zoomScaleNormal="100" workbookViewId="0">
      <pane xSplit="1" ySplit="11" topLeftCell="B12" activePane="bottomRight" state="frozen"/>
      <selection activeCell="AH72" sqref="AH72"/>
      <selection pane="topRight" activeCell="AH72" sqref="AH72"/>
      <selection pane="bottomLeft" activeCell="AH72" sqref="AH72"/>
      <selection pane="bottomRight" activeCell="B79" sqref="B79"/>
    </sheetView>
  </sheetViews>
  <sheetFormatPr defaultRowHeight="13.5" customHeight="1" x14ac:dyDescent="0.2"/>
  <cols>
    <col min="1" max="1" width="13.85546875" style="402" customWidth="1"/>
    <col min="2" max="2" width="53.85546875" style="402" customWidth="1"/>
    <col min="3" max="3" width="9.7109375" style="402" customWidth="1"/>
    <col min="4" max="4" width="10.140625" style="402" customWidth="1"/>
    <col min="5" max="5" width="8.7109375" style="402" customWidth="1"/>
    <col min="6" max="7" width="9.42578125" style="402" customWidth="1"/>
    <col min="8" max="8" width="9.5703125" style="402" customWidth="1"/>
    <col min="9" max="9" width="9.7109375" style="402" customWidth="1"/>
    <col min="10" max="10" width="11.85546875" style="402" customWidth="1"/>
    <col min="11" max="11" width="8.5703125" style="402" customWidth="1"/>
    <col min="12" max="12" width="10" style="402" customWidth="1"/>
    <col min="13" max="13" width="9" style="402" customWidth="1"/>
    <col min="14" max="14" width="10.85546875" style="402" customWidth="1"/>
    <col min="15" max="16384" width="9.140625" style="402"/>
  </cols>
  <sheetData>
    <row r="1" spans="1:15" ht="13.5" customHeight="1" x14ac:dyDescent="0.2">
      <c r="A1" s="877" t="s">
        <v>624</v>
      </c>
    </row>
    <row r="2" spans="1:15" ht="13.5" customHeight="1" x14ac:dyDescent="0.2">
      <c r="A2" s="877" t="s">
        <v>625</v>
      </c>
    </row>
    <row r="3" spans="1:15" s="1020" customFormat="1" ht="15" customHeight="1" x14ac:dyDescent="0.2">
      <c r="A3" s="1224" t="s">
        <v>462</v>
      </c>
      <c r="N3" s="1225" t="s">
        <v>463</v>
      </c>
    </row>
    <row r="4" spans="1:15" s="404" customFormat="1" ht="12" customHeight="1" x14ac:dyDescent="0.2">
      <c r="A4" s="494"/>
    </row>
    <row r="5" spans="1:15" s="404" customFormat="1" ht="18" customHeight="1" x14ac:dyDescent="0.2">
      <c r="A5" s="2064" t="s">
        <v>253</v>
      </c>
      <c r="B5" s="2065"/>
      <c r="C5" s="2065"/>
      <c r="D5" s="2065"/>
      <c r="E5" s="2065"/>
      <c r="F5" s="2065"/>
      <c r="G5" s="2065"/>
      <c r="H5" s="2065"/>
      <c r="I5" s="2065"/>
      <c r="J5" s="2065"/>
      <c r="K5" s="2065"/>
      <c r="L5" s="2065"/>
      <c r="M5" s="2065"/>
      <c r="N5" s="2065"/>
    </row>
    <row r="6" spans="1:15" s="404" customFormat="1" ht="18" customHeight="1" x14ac:dyDescent="0.2">
      <c r="A6" s="2066" t="s">
        <v>254</v>
      </c>
      <c r="B6" s="2067"/>
      <c r="C6" s="2067"/>
      <c r="D6" s="2067"/>
      <c r="E6" s="2067"/>
      <c r="F6" s="2067"/>
      <c r="G6" s="2067"/>
      <c r="H6" s="2067"/>
      <c r="I6" s="2067"/>
      <c r="J6" s="2067"/>
      <c r="K6" s="2067"/>
      <c r="L6" s="2067"/>
      <c r="M6" s="2067"/>
      <c r="N6" s="2067"/>
    </row>
    <row r="7" spans="1:15" s="404" customFormat="1" ht="12" customHeight="1" thickBot="1" x14ac:dyDescent="0.25"/>
    <row r="8" spans="1:15" s="464" customFormat="1" ht="13.5" customHeight="1" thickBot="1" x14ac:dyDescent="0.25">
      <c r="A8" s="2071" t="s">
        <v>1920</v>
      </c>
      <c r="B8" s="2061" t="s">
        <v>1007</v>
      </c>
      <c r="C8" s="2068" t="s">
        <v>718</v>
      </c>
      <c r="D8" s="2069"/>
      <c r="E8" s="2069"/>
      <c r="F8" s="2069"/>
      <c r="G8" s="2069"/>
      <c r="H8" s="2069"/>
      <c r="I8" s="2069"/>
      <c r="J8" s="2069"/>
      <c r="K8" s="2070"/>
      <c r="L8" s="1842" t="s">
        <v>717</v>
      </c>
      <c r="M8" s="2061" t="s">
        <v>279</v>
      </c>
      <c r="N8" s="2061" t="s">
        <v>280</v>
      </c>
      <c r="O8" s="321"/>
    </row>
    <row r="9" spans="1:15" s="464" customFormat="1" ht="21" customHeight="1" x14ac:dyDescent="0.2">
      <c r="A9" s="2072"/>
      <c r="B9" s="2063"/>
      <c r="C9" s="2061" t="s">
        <v>1820</v>
      </c>
      <c r="D9" s="2061" t="s">
        <v>946</v>
      </c>
      <c r="E9" s="2061" t="s">
        <v>714</v>
      </c>
      <c r="F9" s="2061" t="s">
        <v>901</v>
      </c>
      <c r="G9" s="2061" t="s">
        <v>947</v>
      </c>
      <c r="H9" s="2061" t="s">
        <v>948</v>
      </c>
      <c r="I9" s="2061" t="s">
        <v>715</v>
      </c>
      <c r="J9" s="2061" t="s">
        <v>716</v>
      </c>
      <c r="K9" s="2061" t="s">
        <v>949</v>
      </c>
      <c r="L9" s="1845"/>
      <c r="M9" s="2062"/>
      <c r="N9" s="2062"/>
      <c r="O9" s="321"/>
    </row>
    <row r="10" spans="1:15" s="464" customFormat="1" ht="28.5" customHeight="1" x14ac:dyDescent="0.2">
      <c r="A10" s="2072"/>
      <c r="B10" s="2063"/>
      <c r="C10" s="2062"/>
      <c r="D10" s="2062"/>
      <c r="E10" s="2062"/>
      <c r="F10" s="2062"/>
      <c r="G10" s="2062"/>
      <c r="H10" s="2062"/>
      <c r="I10" s="2062"/>
      <c r="J10" s="2062"/>
      <c r="K10" s="2062"/>
      <c r="L10" s="1845"/>
      <c r="M10" s="2062"/>
      <c r="N10" s="2062"/>
      <c r="O10" s="321"/>
    </row>
    <row r="11" spans="1:15" s="464" customFormat="1" ht="40.5" customHeight="1" thickBot="1" x14ac:dyDescent="0.25">
      <c r="A11" s="2072"/>
      <c r="B11" s="2063"/>
      <c r="C11" s="2062"/>
      <c r="D11" s="2062"/>
      <c r="E11" s="2062"/>
      <c r="F11" s="2062"/>
      <c r="G11" s="2062"/>
      <c r="H11" s="2062"/>
      <c r="I11" s="2062"/>
      <c r="J11" s="2062"/>
      <c r="K11" s="2062"/>
      <c r="L11" s="1845"/>
      <c r="M11" s="2062"/>
      <c r="N11" s="2062"/>
      <c r="O11" s="321"/>
    </row>
    <row r="12" spans="1:15" s="499" customFormat="1" ht="13.5" customHeight="1" x14ac:dyDescent="0.2">
      <c r="A12" s="1101" t="s">
        <v>1755</v>
      </c>
      <c r="B12" s="495" t="s">
        <v>2450</v>
      </c>
      <c r="C12" s="496" t="s">
        <v>1933</v>
      </c>
      <c r="D12" s="496">
        <v>11356181.539999999</v>
      </c>
      <c r="E12" s="496" t="s">
        <v>1933</v>
      </c>
      <c r="F12" s="496" t="s">
        <v>1933</v>
      </c>
      <c r="G12" s="496">
        <v>6794988.9699999997</v>
      </c>
      <c r="H12" s="496">
        <v>8435868.7300000004</v>
      </c>
      <c r="I12" s="496" t="s">
        <v>1933</v>
      </c>
      <c r="J12" s="496" t="s">
        <v>1933</v>
      </c>
      <c r="K12" s="496" t="s">
        <v>1933</v>
      </c>
      <c r="L12" s="496">
        <v>883995.99</v>
      </c>
      <c r="M12" s="497">
        <v>-2.21</v>
      </c>
      <c r="N12" s="496">
        <v>26587039.239999998</v>
      </c>
      <c r="O12" s="498"/>
    </row>
    <row r="13" spans="1:15" s="332" customFormat="1" ht="13.5" customHeight="1" x14ac:dyDescent="0.2">
      <c r="A13" s="1102"/>
      <c r="B13" s="320" t="s">
        <v>2451</v>
      </c>
      <c r="C13" s="500" t="s">
        <v>1933</v>
      </c>
      <c r="D13" s="500">
        <v>45387085.75</v>
      </c>
      <c r="E13" s="500" t="s">
        <v>1933</v>
      </c>
      <c r="F13" s="500" t="s">
        <v>1933</v>
      </c>
      <c r="G13" s="500">
        <v>1842077.53</v>
      </c>
      <c r="H13" s="500" t="s">
        <v>1933</v>
      </c>
      <c r="I13" s="500" t="s">
        <v>1933</v>
      </c>
      <c r="J13" s="500" t="s">
        <v>1933</v>
      </c>
      <c r="K13" s="500" t="s">
        <v>1933</v>
      </c>
      <c r="L13" s="500">
        <v>258534.56</v>
      </c>
      <c r="M13" s="501">
        <v>3.02</v>
      </c>
      <c r="N13" s="500">
        <v>47229163.280000001</v>
      </c>
    </row>
    <row r="14" spans="1:15" s="332" customFormat="1" ht="12.75" customHeight="1" x14ac:dyDescent="0.2">
      <c r="A14" s="1102"/>
      <c r="B14" s="320" t="s">
        <v>2452</v>
      </c>
      <c r="C14" s="500">
        <v>2403875.34</v>
      </c>
      <c r="D14" s="500">
        <v>5043026.53</v>
      </c>
      <c r="E14" s="500" t="s">
        <v>1933</v>
      </c>
      <c r="F14" s="500" t="s">
        <v>1933</v>
      </c>
      <c r="G14" s="500">
        <v>9871800.8399999999</v>
      </c>
      <c r="H14" s="500" t="s">
        <v>1933</v>
      </c>
      <c r="I14" s="500" t="s">
        <v>1933</v>
      </c>
      <c r="J14" s="500" t="s">
        <v>1933</v>
      </c>
      <c r="K14" s="500" t="s">
        <v>1933</v>
      </c>
      <c r="L14" s="500">
        <v>63239.91</v>
      </c>
      <c r="M14" s="501">
        <v>5.83</v>
      </c>
      <c r="N14" s="500">
        <v>17318702.710000001</v>
      </c>
    </row>
    <row r="15" spans="1:15" s="332" customFormat="1" ht="13.5" customHeight="1" x14ac:dyDescent="0.2">
      <c r="A15" s="1102"/>
      <c r="B15" s="320" t="s">
        <v>2453</v>
      </c>
      <c r="C15" s="500" t="s">
        <v>1933</v>
      </c>
      <c r="D15" s="500" t="s">
        <v>1933</v>
      </c>
      <c r="E15" s="500" t="s">
        <v>1933</v>
      </c>
      <c r="F15" s="500" t="s">
        <v>1933</v>
      </c>
      <c r="G15" s="500">
        <v>2422396.62</v>
      </c>
      <c r="H15" s="500">
        <v>14181519.17</v>
      </c>
      <c r="I15" s="500" t="s">
        <v>1933</v>
      </c>
      <c r="J15" s="500" t="s">
        <v>1933</v>
      </c>
      <c r="K15" s="500" t="s">
        <v>1933</v>
      </c>
      <c r="L15" s="500">
        <v>598188.69999999995</v>
      </c>
      <c r="M15" s="501">
        <v>-15.23</v>
      </c>
      <c r="N15" s="500">
        <v>16603915.789999999</v>
      </c>
    </row>
    <row r="16" spans="1:15" s="332" customFormat="1" ht="13.5" customHeight="1" x14ac:dyDescent="0.2">
      <c r="A16" s="1102"/>
      <c r="B16" s="320" t="s">
        <v>2454</v>
      </c>
      <c r="C16" s="500" t="s">
        <v>1933</v>
      </c>
      <c r="D16" s="500" t="s">
        <v>1933</v>
      </c>
      <c r="E16" s="500" t="s">
        <v>1933</v>
      </c>
      <c r="F16" s="500">
        <v>3025233.59</v>
      </c>
      <c r="G16" s="500">
        <v>695400.62</v>
      </c>
      <c r="H16" s="500" t="s">
        <v>1933</v>
      </c>
      <c r="I16" s="500" t="s">
        <v>1933</v>
      </c>
      <c r="J16" s="500" t="s">
        <v>1933</v>
      </c>
      <c r="K16" s="500" t="s">
        <v>1933</v>
      </c>
      <c r="L16" s="500">
        <v>379967.48</v>
      </c>
      <c r="M16" s="501">
        <v>17.45</v>
      </c>
      <c r="N16" s="500">
        <v>3720634.21</v>
      </c>
    </row>
    <row r="17" spans="1:14" s="332" customFormat="1" ht="13.5" customHeight="1" thickBot="1" x14ac:dyDescent="0.25">
      <c r="A17" s="1102"/>
      <c r="B17" s="320" t="s">
        <v>2455</v>
      </c>
      <c r="C17" s="500" t="s">
        <v>1933</v>
      </c>
      <c r="D17" s="500" t="s">
        <v>1933</v>
      </c>
      <c r="E17" s="500" t="s">
        <v>1933</v>
      </c>
      <c r="F17" s="500" t="s">
        <v>1933</v>
      </c>
      <c r="G17" s="500">
        <v>743418.94</v>
      </c>
      <c r="H17" s="500">
        <v>205326.97</v>
      </c>
      <c r="I17" s="500" t="s">
        <v>1933</v>
      </c>
      <c r="J17" s="500" t="s">
        <v>1933</v>
      </c>
      <c r="K17" s="500" t="s">
        <v>1933</v>
      </c>
      <c r="L17" s="500">
        <v>17147.37</v>
      </c>
      <c r="M17" s="501">
        <v>-2.06</v>
      </c>
      <c r="N17" s="500">
        <v>948745.91</v>
      </c>
    </row>
    <row r="18" spans="1:14" s="332" customFormat="1" ht="13.5" customHeight="1" x14ac:dyDescent="0.2">
      <c r="A18" s="1101" t="s">
        <v>1072</v>
      </c>
      <c r="B18" s="495" t="s">
        <v>2456</v>
      </c>
      <c r="C18" s="496" t="s">
        <v>1933</v>
      </c>
      <c r="D18" s="496" t="s">
        <v>1933</v>
      </c>
      <c r="E18" s="496" t="s">
        <v>1933</v>
      </c>
      <c r="F18" s="496" t="s">
        <v>1933</v>
      </c>
      <c r="G18" s="496">
        <v>1281106.8999999999</v>
      </c>
      <c r="H18" s="496" t="s">
        <v>1933</v>
      </c>
      <c r="I18" s="496" t="s">
        <v>1933</v>
      </c>
      <c r="J18" s="496" t="s">
        <v>1933</v>
      </c>
      <c r="K18" s="496" t="s">
        <v>1933</v>
      </c>
      <c r="L18" s="496">
        <v>34757.480000000003</v>
      </c>
      <c r="M18" s="497">
        <v>4.475461503827094</v>
      </c>
      <c r="N18" s="496">
        <v>1281106.8999999999</v>
      </c>
    </row>
    <row r="19" spans="1:14" s="332" customFormat="1" ht="13.5" customHeight="1" x14ac:dyDescent="0.2">
      <c r="A19" s="1102"/>
      <c r="B19" s="320" t="s">
        <v>2452</v>
      </c>
      <c r="C19" s="500">
        <v>6234609.6299999999</v>
      </c>
      <c r="D19" s="500">
        <v>20793993.98</v>
      </c>
      <c r="E19" s="500" t="s">
        <v>1933</v>
      </c>
      <c r="F19" s="500" t="s">
        <v>1933</v>
      </c>
      <c r="G19" s="500">
        <v>29024845.75</v>
      </c>
      <c r="H19" s="500" t="s">
        <v>1933</v>
      </c>
      <c r="I19" s="500">
        <v>994803.5</v>
      </c>
      <c r="J19" s="500" t="s">
        <v>1933</v>
      </c>
      <c r="K19" s="500">
        <v>1774623.07</v>
      </c>
      <c r="L19" s="500">
        <v>1031721.45</v>
      </c>
      <c r="M19" s="501">
        <v>5.6582952815829479</v>
      </c>
      <c r="N19" s="500">
        <v>58822875.939999998</v>
      </c>
    </row>
    <row r="20" spans="1:14" s="332" customFormat="1" ht="13.5" customHeight="1" x14ac:dyDescent="0.2">
      <c r="A20" s="1102"/>
      <c r="B20" s="320" t="s">
        <v>2457</v>
      </c>
      <c r="C20" s="500">
        <v>5558731.4100000001</v>
      </c>
      <c r="D20" s="500">
        <v>25108094.09</v>
      </c>
      <c r="E20" s="500" t="s">
        <v>1933</v>
      </c>
      <c r="F20" s="500" t="s">
        <v>1933</v>
      </c>
      <c r="G20" s="500">
        <v>3888389.98</v>
      </c>
      <c r="H20" s="500">
        <v>6126941.2400000002</v>
      </c>
      <c r="I20" s="500">
        <v>2303626.84</v>
      </c>
      <c r="J20" s="500" t="s">
        <v>1933</v>
      </c>
      <c r="K20" s="500">
        <v>4006541.45</v>
      </c>
      <c r="L20" s="500">
        <v>1280772.76</v>
      </c>
      <c r="M20" s="501">
        <v>-2.4490014169986418</v>
      </c>
      <c r="N20" s="500">
        <v>46992325.100000001</v>
      </c>
    </row>
    <row r="21" spans="1:14" s="332" customFormat="1" ht="13.5" customHeight="1" x14ac:dyDescent="0.2">
      <c r="A21" s="1102"/>
      <c r="B21" s="320" t="s">
        <v>2458</v>
      </c>
      <c r="C21" s="500" t="s">
        <v>1933</v>
      </c>
      <c r="D21" s="500" t="s">
        <v>1933</v>
      </c>
      <c r="E21" s="500" t="s">
        <v>1933</v>
      </c>
      <c r="F21" s="500" t="s">
        <v>1933</v>
      </c>
      <c r="G21" s="500">
        <v>6395603.4500000002</v>
      </c>
      <c r="H21" s="500">
        <v>37050187.020000003</v>
      </c>
      <c r="I21" s="500" t="s">
        <v>1933</v>
      </c>
      <c r="J21" s="500" t="s">
        <v>1933</v>
      </c>
      <c r="K21" s="500" t="s">
        <v>1933</v>
      </c>
      <c r="L21" s="500">
        <v>1477965.01</v>
      </c>
      <c r="M21" s="501">
        <v>-19.855884707766215</v>
      </c>
      <c r="N21" s="500">
        <v>43445790.469999999</v>
      </c>
    </row>
    <row r="22" spans="1:14" s="332" customFormat="1" ht="13.5" customHeight="1" x14ac:dyDescent="0.2">
      <c r="A22" s="1102"/>
      <c r="B22" s="320" t="s">
        <v>2451</v>
      </c>
      <c r="C22" s="500">
        <v>25000350.440000001</v>
      </c>
      <c r="D22" s="500">
        <v>265863012</v>
      </c>
      <c r="E22" s="500" t="s">
        <v>1933</v>
      </c>
      <c r="F22" s="500" t="s">
        <v>1933</v>
      </c>
      <c r="G22" s="500" t="s">
        <v>1933</v>
      </c>
      <c r="H22" s="500" t="s">
        <v>1933</v>
      </c>
      <c r="I22" s="500">
        <v>14119393.550000001</v>
      </c>
      <c r="J22" s="500" t="s">
        <v>1933</v>
      </c>
      <c r="K22" s="500">
        <v>15250273.33</v>
      </c>
      <c r="L22" s="500">
        <v>5944765.79</v>
      </c>
      <c r="M22" s="501">
        <v>2.9895655054380743</v>
      </c>
      <c r="N22" s="500">
        <v>320233029.38999999</v>
      </c>
    </row>
    <row r="23" spans="1:14" s="332" customFormat="1" ht="13.5" customHeight="1" x14ac:dyDescent="0.2">
      <c r="A23" s="1102"/>
      <c r="B23" s="320" t="s">
        <v>2459</v>
      </c>
      <c r="C23" s="500" t="s">
        <v>1933</v>
      </c>
      <c r="D23" s="500">
        <v>887465.6</v>
      </c>
      <c r="E23" s="500" t="s">
        <v>1933</v>
      </c>
      <c r="F23" s="500">
        <v>10138978.41</v>
      </c>
      <c r="G23" s="500">
        <v>615529.81000000006</v>
      </c>
      <c r="H23" s="500" t="s">
        <v>1933</v>
      </c>
      <c r="I23" s="500" t="s">
        <v>1933</v>
      </c>
      <c r="J23" s="500" t="s">
        <v>1933</v>
      </c>
      <c r="K23" s="500" t="s">
        <v>1933</v>
      </c>
      <c r="L23" s="500">
        <v>215966.18</v>
      </c>
      <c r="M23" s="501">
        <v>13.909732950783482</v>
      </c>
      <c r="N23" s="500">
        <v>11641973.82</v>
      </c>
    </row>
    <row r="24" spans="1:14" s="332" customFormat="1" ht="13.5" customHeight="1" x14ac:dyDescent="0.2">
      <c r="A24" s="1102"/>
      <c r="B24" s="320" t="s">
        <v>2460</v>
      </c>
      <c r="C24" s="500" t="s">
        <v>1933</v>
      </c>
      <c r="D24" s="500">
        <v>1064958.72</v>
      </c>
      <c r="E24" s="500" t="s">
        <v>1933</v>
      </c>
      <c r="F24" s="500">
        <v>26051176.739999998</v>
      </c>
      <c r="G24" s="500">
        <v>900739.85</v>
      </c>
      <c r="H24" s="500" t="s">
        <v>1933</v>
      </c>
      <c r="I24" s="500" t="s">
        <v>1933</v>
      </c>
      <c r="J24" s="500" t="s">
        <v>1933</v>
      </c>
      <c r="K24" s="500" t="s">
        <v>1933</v>
      </c>
      <c r="L24" s="500">
        <v>493495.71</v>
      </c>
      <c r="M24" s="501">
        <v>19.090549276573299</v>
      </c>
      <c r="N24" s="500">
        <v>28016875.309999999</v>
      </c>
    </row>
    <row r="25" spans="1:14" s="332" customFormat="1" ht="13.5" customHeight="1" x14ac:dyDescent="0.2">
      <c r="A25" s="1102"/>
      <c r="B25" s="320" t="s">
        <v>2461</v>
      </c>
      <c r="C25" s="500" t="s">
        <v>1933</v>
      </c>
      <c r="D25" s="500" t="s">
        <v>1933</v>
      </c>
      <c r="E25" s="500" t="s">
        <v>1933</v>
      </c>
      <c r="F25" s="500" t="s">
        <v>1933</v>
      </c>
      <c r="G25" s="500">
        <v>685576.27</v>
      </c>
      <c r="H25" s="500">
        <v>77710.69</v>
      </c>
      <c r="I25" s="500" t="s">
        <v>1933</v>
      </c>
      <c r="J25" s="500">
        <v>3173210.52</v>
      </c>
      <c r="K25" s="500">
        <v>2449005.5299999998</v>
      </c>
      <c r="L25" s="500">
        <v>124167.88</v>
      </c>
      <c r="M25" s="501">
        <v>17.281972694343839</v>
      </c>
      <c r="N25" s="500">
        <v>6385503.0099999998</v>
      </c>
    </row>
    <row r="26" spans="1:14" s="332" customFormat="1" ht="13.5" customHeight="1" x14ac:dyDescent="0.2">
      <c r="A26" s="1102"/>
      <c r="B26" s="320" t="s">
        <v>2462</v>
      </c>
      <c r="C26" s="500">
        <v>1875030.69</v>
      </c>
      <c r="D26" s="500">
        <v>21863335.510000002</v>
      </c>
      <c r="E26" s="500" t="s">
        <v>1933</v>
      </c>
      <c r="F26" s="500" t="s">
        <v>1933</v>
      </c>
      <c r="G26" s="500">
        <v>45033.69</v>
      </c>
      <c r="H26" s="500" t="s">
        <v>1933</v>
      </c>
      <c r="I26" s="500">
        <v>674450.97</v>
      </c>
      <c r="J26" s="500" t="s">
        <v>1933</v>
      </c>
      <c r="K26" s="500">
        <v>1001635.36</v>
      </c>
      <c r="L26" s="500">
        <v>231579.77</v>
      </c>
      <c r="M26" s="501">
        <v>3.9228138739618945</v>
      </c>
      <c r="N26" s="500">
        <v>25459486.260000002</v>
      </c>
    </row>
    <row r="27" spans="1:14" s="332" customFormat="1" ht="13.5" customHeight="1" x14ac:dyDescent="0.2">
      <c r="A27" s="1102"/>
      <c r="B27" s="320" t="s">
        <v>2463</v>
      </c>
      <c r="C27" s="500" t="s">
        <v>1933</v>
      </c>
      <c r="D27" s="500" t="s">
        <v>1933</v>
      </c>
      <c r="E27" s="500" t="s">
        <v>1933</v>
      </c>
      <c r="F27" s="500">
        <v>1058033.07</v>
      </c>
      <c r="G27" s="500">
        <v>145108.57</v>
      </c>
      <c r="H27" s="500" t="s">
        <v>1933</v>
      </c>
      <c r="I27" s="500" t="s">
        <v>1933</v>
      </c>
      <c r="J27" s="500" t="s">
        <v>1933</v>
      </c>
      <c r="K27" s="500" t="s">
        <v>1933</v>
      </c>
      <c r="L27" s="500">
        <v>16267.62</v>
      </c>
      <c r="M27" s="501">
        <v>19.957642075538296</v>
      </c>
      <c r="N27" s="500">
        <v>1203141.6399999999</v>
      </c>
    </row>
    <row r="28" spans="1:14" s="332" customFormat="1" ht="13.5" customHeight="1" thickBot="1" x14ac:dyDescent="0.25">
      <c r="A28" s="1102"/>
      <c r="B28" s="320" t="s">
        <v>2464</v>
      </c>
      <c r="C28" s="500">
        <v>216454.45</v>
      </c>
      <c r="D28" s="500">
        <v>1075198.81</v>
      </c>
      <c r="E28" s="500" t="s">
        <v>1933</v>
      </c>
      <c r="F28" s="500" t="s">
        <v>1933</v>
      </c>
      <c r="G28" s="500">
        <v>160119.79999999999</v>
      </c>
      <c r="H28" s="500">
        <v>396139.98</v>
      </c>
      <c r="I28" s="500">
        <v>18643.330000000002</v>
      </c>
      <c r="J28" s="500" t="s">
        <v>1933</v>
      </c>
      <c r="K28" s="500" t="s">
        <v>1933</v>
      </c>
      <c r="L28" s="500">
        <v>25043.47</v>
      </c>
      <c r="M28" s="501">
        <v>-1.913256621502013</v>
      </c>
      <c r="N28" s="500">
        <v>1866556.4</v>
      </c>
    </row>
    <row r="29" spans="1:14" s="332" customFormat="1" ht="13.5" customHeight="1" x14ac:dyDescent="0.2">
      <c r="A29" s="1101" t="s">
        <v>1103</v>
      </c>
      <c r="B29" s="495" t="s">
        <v>2465</v>
      </c>
      <c r="C29" s="496">
        <v>110263608.44</v>
      </c>
      <c r="D29" s="496">
        <v>805435218.73000002</v>
      </c>
      <c r="E29" s="496" t="s">
        <v>1933</v>
      </c>
      <c r="F29" s="496" t="s">
        <v>1933</v>
      </c>
      <c r="G29" s="496">
        <v>132390498.34999999</v>
      </c>
      <c r="H29" s="496" t="s">
        <v>1933</v>
      </c>
      <c r="I29" s="496">
        <v>83968880.950000003</v>
      </c>
      <c r="J29" s="496" t="s">
        <v>1933</v>
      </c>
      <c r="K29" s="496" t="s">
        <v>1933</v>
      </c>
      <c r="L29" s="496">
        <v>27050395.800000001</v>
      </c>
      <c r="M29" s="497">
        <v>3.16</v>
      </c>
      <c r="N29" s="496">
        <v>1132058206.49</v>
      </c>
    </row>
    <row r="30" spans="1:14" s="332" customFormat="1" ht="13.5" customHeight="1" x14ac:dyDescent="0.2">
      <c r="A30" s="1102"/>
      <c r="B30" s="320" t="s">
        <v>2466</v>
      </c>
      <c r="C30" s="500">
        <v>16709187.640000001</v>
      </c>
      <c r="D30" s="500">
        <v>31949925.16</v>
      </c>
      <c r="E30" s="500" t="s">
        <v>1933</v>
      </c>
      <c r="F30" s="500" t="s">
        <v>1933</v>
      </c>
      <c r="G30" s="500">
        <v>41239153.079999998</v>
      </c>
      <c r="H30" s="500" t="s">
        <v>1933</v>
      </c>
      <c r="I30" s="500">
        <v>1218067.32</v>
      </c>
      <c r="J30" s="500" t="s">
        <v>1933</v>
      </c>
      <c r="K30" s="500" t="s">
        <v>1933</v>
      </c>
      <c r="L30" s="500">
        <v>1454747.8700000008</v>
      </c>
      <c r="M30" s="501">
        <v>5.66</v>
      </c>
      <c r="N30" s="500">
        <v>91116333.200000003</v>
      </c>
    </row>
    <row r="31" spans="1:14" s="332" customFormat="1" ht="13.5" customHeight="1" x14ac:dyDescent="0.2">
      <c r="A31" s="1102"/>
      <c r="B31" s="320" t="s">
        <v>2467</v>
      </c>
      <c r="C31" s="500">
        <v>4966627.16</v>
      </c>
      <c r="D31" s="500">
        <v>6997892.7000000002</v>
      </c>
      <c r="E31" s="500" t="s">
        <v>1933</v>
      </c>
      <c r="F31" s="500">
        <v>72675082.829999998</v>
      </c>
      <c r="G31" s="500">
        <v>5714287.3200000003</v>
      </c>
      <c r="H31" s="500" t="s">
        <v>1933</v>
      </c>
      <c r="I31" s="500" t="s">
        <v>1933</v>
      </c>
      <c r="J31" s="500" t="s">
        <v>1933</v>
      </c>
      <c r="K31" s="500" t="s">
        <v>1933</v>
      </c>
      <c r="L31" s="500">
        <v>1353105.2199999995</v>
      </c>
      <c r="M31" s="501">
        <v>20.170000000000002</v>
      </c>
      <c r="N31" s="500">
        <v>90353890.010000005</v>
      </c>
    </row>
    <row r="32" spans="1:14" s="332" customFormat="1" ht="12.75" x14ac:dyDescent="0.2">
      <c r="A32" s="1102"/>
      <c r="B32" s="320" t="s">
        <v>2468</v>
      </c>
      <c r="C32" s="500">
        <v>4083682.89</v>
      </c>
      <c r="D32" s="500">
        <v>3421196.95</v>
      </c>
      <c r="E32" s="500" t="s">
        <v>1933</v>
      </c>
      <c r="F32" s="500">
        <v>58520845.829999998</v>
      </c>
      <c r="G32" s="500">
        <v>4605664.7300000004</v>
      </c>
      <c r="H32" s="500" t="s">
        <v>1933</v>
      </c>
      <c r="I32" s="500" t="s">
        <v>1933</v>
      </c>
      <c r="J32" s="500" t="s">
        <v>1933</v>
      </c>
      <c r="K32" s="500" t="s">
        <v>1933</v>
      </c>
      <c r="L32" s="500">
        <v>1215019.1200000001</v>
      </c>
      <c r="M32" s="501">
        <v>14.99</v>
      </c>
      <c r="N32" s="500">
        <v>70631390.400000006</v>
      </c>
    </row>
    <row r="33" spans="1:14" s="332" customFormat="1" ht="13.5" customHeight="1" x14ac:dyDescent="0.2">
      <c r="A33" s="1102"/>
      <c r="B33" s="320" t="s">
        <v>2469</v>
      </c>
      <c r="C33" s="500" t="s">
        <v>1933</v>
      </c>
      <c r="D33" s="500" t="s">
        <v>1933</v>
      </c>
      <c r="E33" s="500" t="s">
        <v>1933</v>
      </c>
      <c r="F33" s="500" t="s">
        <v>1933</v>
      </c>
      <c r="G33" s="500">
        <v>18332726.280000001</v>
      </c>
      <c r="H33" s="500">
        <v>98004339.379999995</v>
      </c>
      <c r="I33" s="500" t="s">
        <v>1933</v>
      </c>
      <c r="J33" s="500" t="s">
        <v>1933</v>
      </c>
      <c r="K33" s="500" t="s">
        <v>1933</v>
      </c>
      <c r="L33" s="500">
        <v>3372527.2399999993</v>
      </c>
      <c r="M33" s="501">
        <v>-28.28</v>
      </c>
      <c r="N33" s="500">
        <v>116337065.67</v>
      </c>
    </row>
    <row r="34" spans="1:14" s="332" customFormat="1" ht="13.5" customHeight="1" x14ac:dyDescent="0.2">
      <c r="A34" s="1102"/>
      <c r="B34" s="320" t="s">
        <v>2470</v>
      </c>
      <c r="C34" s="500">
        <v>1201175.3400000001</v>
      </c>
      <c r="D34" s="500" t="s">
        <v>1933</v>
      </c>
      <c r="E34" s="500" t="s">
        <v>1933</v>
      </c>
      <c r="F34" s="500">
        <v>2730174.27</v>
      </c>
      <c r="G34" s="500">
        <v>997539.79</v>
      </c>
      <c r="H34" s="500">
        <v>6466752.6600000001</v>
      </c>
      <c r="I34" s="500" t="s">
        <v>1933</v>
      </c>
      <c r="J34" s="500" t="s">
        <v>1933</v>
      </c>
      <c r="K34" s="500" t="s">
        <v>1933</v>
      </c>
      <c r="L34" s="500">
        <v>179939.5</v>
      </c>
      <c r="M34" s="501">
        <v>9.6199999999999992</v>
      </c>
      <c r="N34" s="500">
        <v>11395642.060000001</v>
      </c>
    </row>
    <row r="35" spans="1:14" s="332" customFormat="1" ht="13.5" customHeight="1" x14ac:dyDescent="0.2">
      <c r="A35" s="1102"/>
      <c r="B35" s="320" t="s">
        <v>2471</v>
      </c>
      <c r="C35" s="500">
        <v>15485991.73</v>
      </c>
      <c r="D35" s="500">
        <v>59164025.890000001</v>
      </c>
      <c r="E35" s="500" t="s">
        <v>1933</v>
      </c>
      <c r="F35" s="500" t="s">
        <v>1933</v>
      </c>
      <c r="G35" s="500">
        <v>5626270.5800000001</v>
      </c>
      <c r="H35" s="500" t="s">
        <v>1933</v>
      </c>
      <c r="I35" s="500">
        <v>1889957.95</v>
      </c>
      <c r="J35" s="500" t="s">
        <v>1933</v>
      </c>
      <c r="K35" s="500" t="s">
        <v>1933</v>
      </c>
      <c r="L35" s="500">
        <v>1841629.0200000009</v>
      </c>
      <c r="M35" s="501">
        <v>4.96</v>
      </c>
      <c r="N35" s="500">
        <v>82166246.159999996</v>
      </c>
    </row>
    <row r="36" spans="1:14" s="332" customFormat="1" ht="13.5" customHeight="1" x14ac:dyDescent="0.2">
      <c r="A36" s="1102"/>
      <c r="B36" s="320" t="s">
        <v>2472</v>
      </c>
      <c r="C36" s="500">
        <v>32129008.219999999</v>
      </c>
      <c r="D36" s="500">
        <v>377018454.19999999</v>
      </c>
      <c r="E36" s="500" t="s">
        <v>1933</v>
      </c>
      <c r="F36" s="500" t="s">
        <v>1933</v>
      </c>
      <c r="G36" s="500">
        <v>72772853.959999993</v>
      </c>
      <c r="H36" s="500">
        <v>145394744.38</v>
      </c>
      <c r="I36" s="500">
        <v>15404238.050000001</v>
      </c>
      <c r="J36" s="500" t="s">
        <v>1933</v>
      </c>
      <c r="K36" s="500" t="s">
        <v>1933</v>
      </c>
      <c r="L36" s="500">
        <v>16560981.749999994</v>
      </c>
      <c r="M36" s="501">
        <v>-10.65</v>
      </c>
      <c r="N36" s="500">
        <v>642719298.85000002</v>
      </c>
    </row>
    <row r="37" spans="1:14" s="332" customFormat="1" ht="13.5" customHeight="1" x14ac:dyDescent="0.2">
      <c r="A37" s="1102"/>
      <c r="B37" s="320" t="s">
        <v>2473</v>
      </c>
      <c r="C37" s="500">
        <v>30664338.25</v>
      </c>
      <c r="D37" s="500">
        <v>43087229.43</v>
      </c>
      <c r="E37" s="500" t="s">
        <v>1933</v>
      </c>
      <c r="F37" s="500" t="s">
        <v>1933</v>
      </c>
      <c r="G37" s="500">
        <v>95026287.640000001</v>
      </c>
      <c r="H37" s="500">
        <v>136982724.24000001</v>
      </c>
      <c r="I37" s="500">
        <v>12921394.92</v>
      </c>
      <c r="J37" s="500" t="s">
        <v>1933</v>
      </c>
      <c r="K37" s="500" t="s">
        <v>1933</v>
      </c>
      <c r="L37" s="500">
        <v>8705045.9900000021</v>
      </c>
      <c r="M37" s="501">
        <v>-23.34</v>
      </c>
      <c r="N37" s="500">
        <v>318681974.5</v>
      </c>
    </row>
    <row r="38" spans="1:14" s="332" customFormat="1" ht="13.5" customHeight="1" x14ac:dyDescent="0.2">
      <c r="A38" s="1102"/>
      <c r="B38" s="320" t="s">
        <v>2474</v>
      </c>
      <c r="C38" s="500" t="s">
        <v>1933</v>
      </c>
      <c r="D38" s="500" t="s">
        <v>1933</v>
      </c>
      <c r="E38" s="500" t="s">
        <v>1933</v>
      </c>
      <c r="F38" s="500" t="s">
        <v>1933</v>
      </c>
      <c r="G38" s="500" t="s">
        <v>1933</v>
      </c>
      <c r="H38" s="500">
        <v>3883583.52</v>
      </c>
      <c r="I38" s="500" t="s">
        <v>1933</v>
      </c>
      <c r="J38" s="500" t="s">
        <v>1933</v>
      </c>
      <c r="K38" s="500">
        <v>13102936.470000001</v>
      </c>
      <c r="L38" s="500">
        <v>236831.24</v>
      </c>
      <c r="M38" s="501">
        <v>-3.49</v>
      </c>
      <c r="N38" s="500">
        <v>16986519.989999998</v>
      </c>
    </row>
    <row r="39" spans="1:14" s="332" customFormat="1" ht="13.5" customHeight="1" x14ac:dyDescent="0.2">
      <c r="A39" s="1102"/>
      <c r="B39" s="320" t="s">
        <v>2475</v>
      </c>
      <c r="C39" s="500" t="s">
        <v>1933</v>
      </c>
      <c r="D39" s="500">
        <v>529941.85</v>
      </c>
      <c r="E39" s="500" t="s">
        <v>1933</v>
      </c>
      <c r="F39" s="500" t="s">
        <v>1933</v>
      </c>
      <c r="G39" s="500">
        <v>2497415.73</v>
      </c>
      <c r="H39" s="500">
        <v>22193136.32</v>
      </c>
      <c r="I39" s="500" t="s">
        <v>1933</v>
      </c>
      <c r="J39" s="500" t="s">
        <v>1933</v>
      </c>
      <c r="K39" s="500" t="s">
        <v>1933</v>
      </c>
      <c r="L39" s="500">
        <v>579040.05000000005</v>
      </c>
      <c r="M39" s="501">
        <v>-11.58</v>
      </c>
      <c r="N39" s="500">
        <v>25220493.899999999</v>
      </c>
    </row>
    <row r="40" spans="1:14" s="332" customFormat="1" ht="13.5" customHeight="1" x14ac:dyDescent="0.2">
      <c r="A40" s="1102"/>
      <c r="B40" s="320" t="s">
        <v>2476</v>
      </c>
      <c r="C40" s="500">
        <v>8209109.21</v>
      </c>
      <c r="D40" s="500">
        <v>61156109.030000001</v>
      </c>
      <c r="E40" s="500" t="s">
        <v>1933</v>
      </c>
      <c r="F40" s="500" t="s">
        <v>1933</v>
      </c>
      <c r="G40" s="500">
        <v>8367848.9900000002</v>
      </c>
      <c r="H40" s="500" t="s">
        <v>1933</v>
      </c>
      <c r="I40" s="500">
        <v>5852883.04</v>
      </c>
      <c r="J40" s="500" t="s">
        <v>1933</v>
      </c>
      <c r="K40" s="500" t="s">
        <v>1933</v>
      </c>
      <c r="L40" s="500">
        <v>671259.86</v>
      </c>
      <c r="M40" s="501">
        <v>5.03</v>
      </c>
      <c r="N40" s="500">
        <v>83585950.269999996</v>
      </c>
    </row>
    <row r="41" spans="1:14" s="332" customFormat="1" ht="13.5" customHeight="1" x14ac:dyDescent="0.2">
      <c r="A41" s="1102"/>
      <c r="B41" s="320" t="s">
        <v>2477</v>
      </c>
      <c r="C41" s="500" t="s">
        <v>1933</v>
      </c>
      <c r="D41" s="500">
        <v>171346.77</v>
      </c>
      <c r="E41" s="500" t="s">
        <v>1933</v>
      </c>
      <c r="F41" s="500">
        <v>3843159.58</v>
      </c>
      <c r="G41" s="500">
        <v>684383.84</v>
      </c>
      <c r="H41" s="500" t="s">
        <v>1933</v>
      </c>
      <c r="I41" s="500" t="s">
        <v>1933</v>
      </c>
      <c r="J41" s="500" t="s">
        <v>1933</v>
      </c>
      <c r="K41" s="500" t="s">
        <v>1933</v>
      </c>
      <c r="L41" s="500">
        <v>35000.269999999997</v>
      </c>
      <c r="M41" s="501">
        <v>19.059999999999999</v>
      </c>
      <c r="N41" s="500">
        <v>4698890.1900000004</v>
      </c>
    </row>
    <row r="42" spans="1:14" s="332" customFormat="1" ht="13.5" customHeight="1" x14ac:dyDescent="0.2">
      <c r="A42" s="1102"/>
      <c r="B42" s="320" t="s">
        <v>2478</v>
      </c>
      <c r="C42" s="500" t="s">
        <v>1933</v>
      </c>
      <c r="D42" s="500" t="s">
        <v>1933</v>
      </c>
      <c r="E42" s="500" t="s">
        <v>1933</v>
      </c>
      <c r="F42" s="500" t="s">
        <v>1933</v>
      </c>
      <c r="G42" s="500">
        <v>2627522.94</v>
      </c>
      <c r="H42" s="500">
        <v>14741045.43</v>
      </c>
      <c r="I42" s="500" t="s">
        <v>1933</v>
      </c>
      <c r="J42" s="500" t="s">
        <v>1933</v>
      </c>
      <c r="K42" s="500" t="s">
        <v>1933</v>
      </c>
      <c r="L42" s="500">
        <v>164623.51999999999</v>
      </c>
      <c r="M42" s="501">
        <v>-26.59</v>
      </c>
      <c r="N42" s="500">
        <v>17368568.379999999</v>
      </c>
    </row>
    <row r="43" spans="1:14" s="332" customFormat="1" ht="13.5" customHeight="1" x14ac:dyDescent="0.2">
      <c r="A43" s="1102"/>
      <c r="B43" s="320" t="s">
        <v>2479</v>
      </c>
      <c r="C43" s="500">
        <v>9238525.5700000003</v>
      </c>
      <c r="D43" s="500">
        <v>35438113.939999998</v>
      </c>
      <c r="E43" s="500" t="s">
        <v>1933</v>
      </c>
      <c r="F43" s="500" t="s">
        <v>1933</v>
      </c>
      <c r="G43" s="500">
        <v>2168250.39</v>
      </c>
      <c r="H43" s="500" t="s">
        <v>1933</v>
      </c>
      <c r="I43" s="500">
        <v>1780142.69</v>
      </c>
      <c r="J43" s="500" t="s">
        <v>1933</v>
      </c>
      <c r="K43" s="500" t="s">
        <v>1933</v>
      </c>
      <c r="L43" s="500">
        <v>428112.10000000009</v>
      </c>
      <c r="M43" s="501">
        <v>6.57</v>
      </c>
      <c r="N43" s="500">
        <v>48625032.590000004</v>
      </c>
    </row>
    <row r="44" spans="1:14" s="332" customFormat="1" ht="13.5" customHeight="1" x14ac:dyDescent="0.2">
      <c r="A44" s="1102"/>
      <c r="B44" s="320" t="s">
        <v>2480</v>
      </c>
      <c r="C44" s="500">
        <v>28431376.27</v>
      </c>
      <c r="D44" s="500">
        <v>178342679.00999999</v>
      </c>
      <c r="E44" s="500" t="s">
        <v>1933</v>
      </c>
      <c r="F44" s="500" t="s">
        <v>1933</v>
      </c>
      <c r="G44" s="500" t="s">
        <v>1933</v>
      </c>
      <c r="H44" s="500" t="s">
        <v>1933</v>
      </c>
      <c r="I44" s="500">
        <v>2416400.2000000002</v>
      </c>
      <c r="J44" s="500" t="s">
        <v>1933</v>
      </c>
      <c r="K44" s="500">
        <v>1991766.13</v>
      </c>
      <c r="L44" s="500">
        <v>4943273.5324999988</v>
      </c>
      <c r="M44" s="501">
        <v>2.63</v>
      </c>
      <c r="N44" s="500">
        <v>211182221.68000001</v>
      </c>
    </row>
    <row r="45" spans="1:14" s="332" customFormat="1" ht="13.5" customHeight="1" x14ac:dyDescent="0.2">
      <c r="A45" s="1102"/>
      <c r="B45" s="320" t="s">
        <v>2481</v>
      </c>
      <c r="C45" s="500" t="s">
        <v>1933</v>
      </c>
      <c r="D45" s="500" t="s">
        <v>1933</v>
      </c>
      <c r="E45" s="500" t="s">
        <v>1933</v>
      </c>
      <c r="F45" s="500" t="s">
        <v>1933</v>
      </c>
      <c r="G45" s="500">
        <v>3433005.88</v>
      </c>
      <c r="H45" s="500">
        <v>19252226.050000001</v>
      </c>
      <c r="I45" s="500" t="s">
        <v>1933</v>
      </c>
      <c r="J45" s="500" t="s">
        <v>1933</v>
      </c>
      <c r="K45" s="500" t="s">
        <v>1933</v>
      </c>
      <c r="L45" s="500">
        <v>544087.34583333333</v>
      </c>
      <c r="M45" s="501">
        <v>-19.63</v>
      </c>
      <c r="N45" s="500">
        <v>22685231.93</v>
      </c>
    </row>
    <row r="46" spans="1:14" s="332" customFormat="1" ht="13.5" customHeight="1" x14ac:dyDescent="0.2">
      <c r="A46" s="1102"/>
      <c r="B46" s="320" t="s">
        <v>2482</v>
      </c>
      <c r="C46" s="500">
        <v>1932874.22</v>
      </c>
      <c r="D46" s="500">
        <v>13627588.390000001</v>
      </c>
      <c r="E46" s="500" t="s">
        <v>1933</v>
      </c>
      <c r="F46" s="500" t="s">
        <v>1933</v>
      </c>
      <c r="G46" s="500">
        <v>2179278.71</v>
      </c>
      <c r="H46" s="500" t="s">
        <v>1933</v>
      </c>
      <c r="I46" s="500">
        <v>524638.06999999995</v>
      </c>
      <c r="J46" s="500" t="s">
        <v>1933</v>
      </c>
      <c r="K46" s="500" t="s">
        <v>1933</v>
      </c>
      <c r="L46" s="500">
        <v>471701.33999999997</v>
      </c>
      <c r="M46" s="501">
        <v>3.13</v>
      </c>
      <c r="N46" s="500">
        <v>18264379.390000001</v>
      </c>
    </row>
    <row r="47" spans="1:14" s="332" customFormat="1" ht="13.5" customHeight="1" x14ac:dyDescent="0.2">
      <c r="A47" s="1102"/>
      <c r="B47" s="320" t="s">
        <v>2483</v>
      </c>
      <c r="C47" s="500" t="s">
        <v>1933</v>
      </c>
      <c r="D47" s="500">
        <v>6128824.8499999996</v>
      </c>
      <c r="E47" s="500" t="s">
        <v>1933</v>
      </c>
      <c r="F47" s="500" t="s">
        <v>1933</v>
      </c>
      <c r="G47" s="500">
        <v>116057.83</v>
      </c>
      <c r="H47" s="500">
        <v>3970583.22</v>
      </c>
      <c r="I47" s="500" t="s">
        <v>1933</v>
      </c>
      <c r="J47" s="500" t="s">
        <v>1933</v>
      </c>
      <c r="K47" s="500" t="s">
        <v>1933</v>
      </c>
      <c r="L47" s="500">
        <v>282628.27</v>
      </c>
      <c r="M47" s="501">
        <v>-6.37</v>
      </c>
      <c r="N47" s="500">
        <v>10215465.92</v>
      </c>
    </row>
    <row r="48" spans="1:14" s="332" customFormat="1" ht="13.5" customHeight="1" x14ac:dyDescent="0.2">
      <c r="A48" s="1103"/>
      <c r="B48" s="320" t="s">
        <v>2484</v>
      </c>
      <c r="C48" s="500" t="s">
        <v>1933</v>
      </c>
      <c r="D48" s="500">
        <v>282488.46000000002</v>
      </c>
      <c r="E48" s="500" t="s">
        <v>1933</v>
      </c>
      <c r="F48" s="500" t="s">
        <v>1933</v>
      </c>
      <c r="G48" s="500">
        <v>102050.91</v>
      </c>
      <c r="H48" s="500" t="s">
        <v>1933</v>
      </c>
      <c r="I48" s="500">
        <v>633271.42000000004</v>
      </c>
      <c r="J48" s="500" t="s">
        <v>1933</v>
      </c>
      <c r="K48" s="500" t="s">
        <v>1933</v>
      </c>
      <c r="L48" s="500">
        <v>9304.2800000000007</v>
      </c>
      <c r="M48" s="501">
        <v>1.68</v>
      </c>
      <c r="N48" s="500">
        <v>1017810.79</v>
      </c>
    </row>
    <row r="49" spans="1:14" s="332" customFormat="1" ht="13.5" customHeight="1" thickBot="1" x14ac:dyDescent="0.25">
      <c r="A49" s="1104"/>
      <c r="B49" s="427" t="s">
        <v>2485</v>
      </c>
      <c r="C49" s="672" t="s">
        <v>1933</v>
      </c>
      <c r="D49" s="672">
        <v>596061.06000000006</v>
      </c>
      <c r="E49" s="672" t="s">
        <v>1933</v>
      </c>
      <c r="F49" s="672" t="s">
        <v>1933</v>
      </c>
      <c r="G49" s="672">
        <v>135067.38</v>
      </c>
      <c r="H49" s="672">
        <v>247494</v>
      </c>
      <c r="I49" s="672" t="s">
        <v>1933</v>
      </c>
      <c r="J49" s="672" t="s">
        <v>1933</v>
      </c>
      <c r="K49" s="672" t="s">
        <v>1933</v>
      </c>
      <c r="L49" s="672">
        <v>9752.2000000000007</v>
      </c>
      <c r="M49" s="673">
        <v>-1.45</v>
      </c>
      <c r="N49" s="672">
        <v>978622.44</v>
      </c>
    </row>
    <row r="50" spans="1:14" s="332" customFormat="1" ht="13.5" customHeight="1" x14ac:dyDescent="0.2">
      <c r="A50" s="1101" t="s">
        <v>1893</v>
      </c>
      <c r="B50" s="495" t="s">
        <v>2486</v>
      </c>
      <c r="C50" s="496">
        <v>44986963.316399992</v>
      </c>
      <c r="D50" s="496">
        <v>51661659.504104994</v>
      </c>
      <c r="E50" s="496" t="s">
        <v>1933</v>
      </c>
      <c r="F50" s="496" t="s">
        <v>1933</v>
      </c>
      <c r="G50" s="496">
        <v>147674596.9734</v>
      </c>
      <c r="H50" s="496" t="s">
        <v>1933</v>
      </c>
      <c r="I50" s="496" t="s">
        <v>1933</v>
      </c>
      <c r="J50" s="496" t="s">
        <v>1933</v>
      </c>
      <c r="K50" s="496">
        <v>171146.05609500408</v>
      </c>
      <c r="L50" s="496">
        <v>4772217.75</v>
      </c>
      <c r="M50" s="497">
        <v>6.0429616806987108E-2</v>
      </c>
      <c r="N50" s="496">
        <v>244494365.84999999</v>
      </c>
    </row>
    <row r="51" spans="1:14" s="332" customFormat="1" ht="13.5" customHeight="1" x14ac:dyDescent="0.2">
      <c r="A51" s="1102"/>
      <c r="B51" s="320" t="s">
        <v>2487</v>
      </c>
      <c r="C51" s="500">
        <v>164971133.523307</v>
      </c>
      <c r="D51" s="500">
        <v>911958601.97161901</v>
      </c>
      <c r="E51" s="500" t="s">
        <v>1933</v>
      </c>
      <c r="F51" s="500" t="s">
        <v>1933</v>
      </c>
      <c r="G51" s="500">
        <v>28730287.248011999</v>
      </c>
      <c r="H51" s="500" t="s">
        <v>1933</v>
      </c>
      <c r="I51" s="500">
        <v>32720604.921347</v>
      </c>
      <c r="J51" s="500" t="s">
        <v>1933</v>
      </c>
      <c r="K51" s="500">
        <v>1710136.1457149982</v>
      </c>
      <c r="L51" s="500">
        <v>27057343.809999999</v>
      </c>
      <c r="M51" s="501">
        <v>3.395791643926982E-2</v>
      </c>
      <c r="N51" s="500">
        <v>1140090763.8099999</v>
      </c>
    </row>
    <row r="52" spans="1:14" s="332" customFormat="1" ht="13.5" customHeight="1" x14ac:dyDescent="0.2">
      <c r="A52" s="1102"/>
      <c r="B52" s="320" t="s">
        <v>2488</v>
      </c>
      <c r="C52" s="500">
        <v>93587960.859868005</v>
      </c>
      <c r="D52" s="500">
        <v>270316342.88314402</v>
      </c>
      <c r="E52" s="500" t="s">
        <v>1933</v>
      </c>
      <c r="F52" s="500" t="s">
        <v>1933</v>
      </c>
      <c r="G52" s="500">
        <v>15176426.085384</v>
      </c>
      <c r="H52" s="500">
        <v>146595478.05664399</v>
      </c>
      <c r="I52" s="500">
        <v>22984587.332212001</v>
      </c>
      <c r="J52" s="500" t="s">
        <v>1933</v>
      </c>
      <c r="K52" s="500">
        <v>1209715.1227480173</v>
      </c>
      <c r="L52" s="500">
        <v>16879163.32</v>
      </c>
      <c r="M52" s="501">
        <v>-7.6236629040836834E-2</v>
      </c>
      <c r="N52" s="500">
        <v>549870510.34000003</v>
      </c>
    </row>
    <row r="53" spans="1:14" s="332" customFormat="1" ht="13.5" customHeight="1" x14ac:dyDescent="0.2">
      <c r="A53" s="1102"/>
      <c r="B53" s="320" t="s">
        <v>2489</v>
      </c>
      <c r="C53" s="500">
        <v>595678.72174399998</v>
      </c>
      <c r="D53" s="500">
        <v>340100.35126599995</v>
      </c>
      <c r="E53" s="500" t="s">
        <v>1933</v>
      </c>
      <c r="F53" s="500" t="s">
        <v>1933</v>
      </c>
      <c r="G53" s="500" t="s">
        <v>1933</v>
      </c>
      <c r="H53" s="500" t="s">
        <v>1933</v>
      </c>
      <c r="I53" s="500">
        <v>73453.626161000007</v>
      </c>
      <c r="J53" s="500">
        <v>8957317.5354139991</v>
      </c>
      <c r="K53" s="500">
        <v>95590.335415001959</v>
      </c>
      <c r="L53" s="500">
        <v>63639.85</v>
      </c>
      <c r="M53" s="501">
        <v>8.335406817616331E-2</v>
      </c>
      <c r="N53" s="500">
        <v>10062140.57</v>
      </c>
    </row>
    <row r="54" spans="1:14" s="332" customFormat="1" ht="13.5" customHeight="1" x14ac:dyDescent="0.2">
      <c r="A54" s="1102"/>
      <c r="B54" s="320" t="s">
        <v>2490</v>
      </c>
      <c r="C54" s="500" t="s">
        <v>1933</v>
      </c>
      <c r="D54" s="500" t="s">
        <v>1933</v>
      </c>
      <c r="E54" s="500" t="s">
        <v>1933</v>
      </c>
      <c r="F54" s="500" t="s">
        <v>1933</v>
      </c>
      <c r="G54" s="500">
        <v>3176442.7873509997</v>
      </c>
      <c r="H54" s="500">
        <v>20162593.122648999</v>
      </c>
      <c r="I54" s="500" t="s">
        <v>1933</v>
      </c>
      <c r="J54" s="500" t="s">
        <v>1933</v>
      </c>
      <c r="K54" s="500" t="s">
        <v>1933</v>
      </c>
      <c r="L54" s="500">
        <v>246805.5</v>
      </c>
      <c r="M54" s="501">
        <v>-0.22689635815030529</v>
      </c>
      <c r="N54" s="500">
        <v>23339035.91</v>
      </c>
    </row>
    <row r="55" spans="1:14" s="332" customFormat="1" ht="13.5" customHeight="1" x14ac:dyDescent="0.2">
      <c r="A55" s="1102"/>
      <c r="B55" s="320" t="s">
        <v>2491</v>
      </c>
      <c r="C55" s="500">
        <v>10259948.500082999</v>
      </c>
      <c r="D55" s="500">
        <v>31119954.290306997</v>
      </c>
      <c r="E55" s="500" t="s">
        <v>1933</v>
      </c>
      <c r="F55" s="500" t="s">
        <v>1933</v>
      </c>
      <c r="G55" s="500">
        <v>4503292.3128050007</v>
      </c>
      <c r="H55" s="500" t="s">
        <v>1933</v>
      </c>
      <c r="I55" s="500">
        <v>16766103.687674003</v>
      </c>
      <c r="J55" s="500" t="s">
        <v>1933</v>
      </c>
      <c r="K55" s="500">
        <v>333810.4791310057</v>
      </c>
      <c r="L55" s="500">
        <v>542374.82999999996</v>
      </c>
      <c r="M55" s="501">
        <v>5.9255875757827425E-2</v>
      </c>
      <c r="N55" s="500">
        <v>62983109.270000003</v>
      </c>
    </row>
    <row r="56" spans="1:14" s="332" customFormat="1" ht="13.5" customHeight="1" x14ac:dyDescent="0.2">
      <c r="A56" s="1102"/>
      <c r="B56" s="320" t="s">
        <v>2492</v>
      </c>
      <c r="C56" s="500" t="s">
        <v>1933</v>
      </c>
      <c r="D56" s="500" t="s">
        <v>1933</v>
      </c>
      <c r="E56" s="500" t="s">
        <v>1933</v>
      </c>
      <c r="F56" s="500" t="s">
        <v>1933</v>
      </c>
      <c r="G56" s="500">
        <v>14676989.045499999</v>
      </c>
      <c r="H56" s="500">
        <v>112949002.65450001</v>
      </c>
      <c r="I56" s="500" t="s">
        <v>1933</v>
      </c>
      <c r="J56" s="500" t="s">
        <v>1933</v>
      </c>
      <c r="K56" s="500" t="s">
        <v>1933</v>
      </c>
      <c r="L56" s="500">
        <v>4271523.2699999996</v>
      </c>
      <c r="M56" s="501">
        <v>-0.25054381603480425</v>
      </c>
      <c r="N56" s="500">
        <v>127625991.7</v>
      </c>
    </row>
    <row r="57" spans="1:14" s="332" customFormat="1" ht="13.5" customHeight="1" x14ac:dyDescent="0.2">
      <c r="A57" s="1102"/>
      <c r="B57" s="320" t="s">
        <v>2493</v>
      </c>
      <c r="C57" s="500">
        <v>19546700.774315998</v>
      </c>
      <c r="D57" s="500">
        <v>92158985.780496001</v>
      </c>
      <c r="E57" s="500" t="s">
        <v>1933</v>
      </c>
      <c r="F57" s="500" t="s">
        <v>1933</v>
      </c>
      <c r="G57" s="500">
        <v>3995470.0481159999</v>
      </c>
      <c r="H57" s="500" t="s">
        <v>1933</v>
      </c>
      <c r="I57" s="500">
        <v>3528933.1263300003</v>
      </c>
      <c r="J57" s="500" t="s">
        <v>1933</v>
      </c>
      <c r="K57" s="500">
        <v>394762.01074199378</v>
      </c>
      <c r="L57" s="500">
        <v>1024285.31</v>
      </c>
      <c r="M57" s="501">
        <v>5.113221329437545E-2</v>
      </c>
      <c r="N57" s="500">
        <v>119624851.73999999</v>
      </c>
    </row>
    <row r="58" spans="1:14" s="332" customFormat="1" ht="13.5" customHeight="1" x14ac:dyDescent="0.2">
      <c r="A58" s="1102"/>
      <c r="B58" s="320" t="s">
        <v>2494</v>
      </c>
      <c r="C58" s="500">
        <v>2070617.8866519995</v>
      </c>
      <c r="D58" s="500">
        <v>342353.15655800002</v>
      </c>
      <c r="E58" s="500" t="s">
        <v>1933</v>
      </c>
      <c r="F58" s="500">
        <v>38529166.691666</v>
      </c>
      <c r="G58" s="500" t="s">
        <v>1933</v>
      </c>
      <c r="H58" s="500" t="s">
        <v>1933</v>
      </c>
      <c r="I58" s="500">
        <v>301105.788298</v>
      </c>
      <c r="J58" s="500" t="s">
        <v>1933</v>
      </c>
      <c r="K58" s="500">
        <v>4124.7368259951472</v>
      </c>
      <c r="L58" s="500">
        <v>297069.89</v>
      </c>
      <c r="M58" s="501">
        <v>0.20279010779961948</v>
      </c>
      <c r="N58" s="500">
        <v>41247368.259999998</v>
      </c>
    </row>
    <row r="59" spans="1:14" s="332" customFormat="1" ht="13.5" customHeight="1" x14ac:dyDescent="0.2">
      <c r="A59" s="1102"/>
      <c r="B59" s="320" t="s">
        <v>2495</v>
      </c>
      <c r="C59" s="500">
        <v>15280213.287658</v>
      </c>
      <c r="D59" s="500">
        <v>39218643.734952003</v>
      </c>
      <c r="E59" s="500" t="s">
        <v>1933</v>
      </c>
      <c r="F59" s="500" t="s">
        <v>1933</v>
      </c>
      <c r="G59" s="500">
        <v>2036221.031614</v>
      </c>
      <c r="H59" s="500">
        <v>23844319.391210999</v>
      </c>
      <c r="I59" s="500">
        <v>2780553.9297250002</v>
      </c>
      <c r="J59" s="500" t="s">
        <v>1933</v>
      </c>
      <c r="K59" s="500">
        <v>2395554.1548399925</v>
      </c>
      <c r="L59" s="500">
        <v>1737889.33</v>
      </c>
      <c r="M59" s="501">
        <v>-6.1724384380482111E-2</v>
      </c>
      <c r="N59" s="500">
        <v>85555505.530000001</v>
      </c>
    </row>
    <row r="60" spans="1:14" s="332" customFormat="1" ht="13.5" customHeight="1" x14ac:dyDescent="0.2">
      <c r="A60" s="1102"/>
      <c r="B60" s="320" t="s">
        <v>2496</v>
      </c>
      <c r="C60" s="500">
        <v>22244512.368567999</v>
      </c>
      <c r="D60" s="500">
        <v>49692348.513644002</v>
      </c>
      <c r="E60" s="500" t="s">
        <v>1933</v>
      </c>
      <c r="F60" s="500" t="s">
        <v>1933</v>
      </c>
      <c r="G60" s="500">
        <v>8271950.6190639995</v>
      </c>
      <c r="H60" s="500">
        <v>34797985.815388002</v>
      </c>
      <c r="I60" s="500">
        <v>4087459.4701239998</v>
      </c>
      <c r="J60" s="500" t="s">
        <v>1933</v>
      </c>
      <c r="K60" s="500">
        <v>2195341.7332119793</v>
      </c>
      <c r="L60" s="500">
        <v>2452651.14</v>
      </c>
      <c r="M60" s="501">
        <v>-6.0748240523521457E-2</v>
      </c>
      <c r="N60" s="500">
        <v>121289598.52</v>
      </c>
    </row>
    <row r="61" spans="1:14" s="332" customFormat="1" ht="13.5" customHeight="1" x14ac:dyDescent="0.2">
      <c r="A61" s="1102"/>
      <c r="B61" s="320" t="s">
        <v>2497</v>
      </c>
      <c r="C61" s="500">
        <v>4638963.4570499994</v>
      </c>
      <c r="D61" s="500">
        <v>506717.5468469999</v>
      </c>
      <c r="E61" s="500" t="s">
        <v>1933</v>
      </c>
      <c r="F61" s="500">
        <v>65366563.543262996</v>
      </c>
      <c r="G61" s="500">
        <v>7136.8668569999991</v>
      </c>
      <c r="H61" s="500" t="s">
        <v>1933</v>
      </c>
      <c r="I61" s="500">
        <v>528128.14741799992</v>
      </c>
      <c r="J61" s="500" t="s">
        <v>1933</v>
      </c>
      <c r="K61" s="500">
        <v>321159.00856497884</v>
      </c>
      <c r="L61" s="500">
        <v>989923.98</v>
      </c>
      <c r="M61" s="501">
        <v>0.19110523998238671</v>
      </c>
      <c r="N61" s="500">
        <v>71368668.569999993</v>
      </c>
    </row>
    <row r="62" spans="1:14" s="332" customFormat="1" ht="13.5" customHeight="1" x14ac:dyDescent="0.2">
      <c r="A62" s="1102"/>
      <c r="B62" s="320" t="s">
        <v>2498</v>
      </c>
      <c r="C62" s="500" t="s">
        <v>1933</v>
      </c>
      <c r="D62" s="500" t="s">
        <v>1933</v>
      </c>
      <c r="E62" s="500" t="s">
        <v>1933</v>
      </c>
      <c r="F62" s="500" t="s">
        <v>1933</v>
      </c>
      <c r="G62" s="500">
        <v>195422.23445999998</v>
      </c>
      <c r="H62" s="500">
        <v>33498066.465540003</v>
      </c>
      <c r="I62" s="500" t="s">
        <v>1933</v>
      </c>
      <c r="J62" s="500" t="s">
        <v>1933</v>
      </c>
      <c r="K62" s="500" t="s">
        <v>1933</v>
      </c>
      <c r="L62" s="500">
        <v>703054.69</v>
      </c>
      <c r="M62" s="501">
        <v>-0.22672413793103452</v>
      </c>
      <c r="N62" s="500">
        <v>33693488.700000003</v>
      </c>
    </row>
    <row r="63" spans="1:14" s="332" customFormat="1" ht="13.5" customHeight="1" x14ac:dyDescent="0.2">
      <c r="A63" s="1102"/>
      <c r="B63" s="320" t="s">
        <v>2499</v>
      </c>
      <c r="C63" s="500">
        <v>38946347.789419003</v>
      </c>
      <c r="D63" s="500">
        <v>218696595.96159202</v>
      </c>
      <c r="E63" s="500" t="s">
        <v>1933</v>
      </c>
      <c r="F63" s="500" t="s">
        <v>1933</v>
      </c>
      <c r="G63" s="500">
        <v>10365422.584125001</v>
      </c>
      <c r="H63" s="500" t="s">
        <v>1933</v>
      </c>
      <c r="I63" s="500">
        <v>8375261.4479729999</v>
      </c>
      <c r="J63" s="500" t="s">
        <v>1933</v>
      </c>
      <c r="K63" s="500">
        <v>27641.12689101696</v>
      </c>
      <c r="L63" s="500">
        <v>5179462.22</v>
      </c>
      <c r="M63" s="501">
        <v>4.0930552515556107E-2</v>
      </c>
      <c r="N63" s="500">
        <v>276411268.91000003</v>
      </c>
    </row>
    <row r="64" spans="1:14" s="332" customFormat="1" ht="13.5" customHeight="1" x14ac:dyDescent="0.2">
      <c r="A64" s="1102"/>
      <c r="B64" s="320" t="s">
        <v>2500</v>
      </c>
      <c r="C64" s="500">
        <v>4502671.5426429994</v>
      </c>
      <c r="D64" s="500">
        <v>4837891.2822679998</v>
      </c>
      <c r="E64" s="500" t="s">
        <v>1933</v>
      </c>
      <c r="F64" s="500" t="s">
        <v>1933</v>
      </c>
      <c r="G64" s="500">
        <v>17026481.015033003</v>
      </c>
      <c r="H64" s="500" t="s">
        <v>1933</v>
      </c>
      <c r="I64" s="500" t="s">
        <v>1933</v>
      </c>
      <c r="J64" s="500" t="s">
        <v>1933</v>
      </c>
      <c r="K64" s="500">
        <v>450535.3300560005</v>
      </c>
      <c r="L64" s="500">
        <v>356591.3</v>
      </c>
      <c r="M64" s="501">
        <v>6.5036880927291874E-2</v>
      </c>
      <c r="N64" s="500">
        <v>26817579.170000002</v>
      </c>
    </row>
    <row r="65" spans="1:14" s="332" customFormat="1" ht="13.5" customHeight="1" x14ac:dyDescent="0.2">
      <c r="A65" s="1102"/>
      <c r="B65" s="320" t="s">
        <v>2501</v>
      </c>
      <c r="C65" s="500">
        <v>2105320.7450879999</v>
      </c>
      <c r="D65" s="500">
        <v>256107.02550399999</v>
      </c>
      <c r="E65" s="500" t="s">
        <v>1933</v>
      </c>
      <c r="F65" s="500" t="s">
        <v>1933</v>
      </c>
      <c r="G65" s="500" t="s">
        <v>1933</v>
      </c>
      <c r="H65" s="500" t="s">
        <v>1933</v>
      </c>
      <c r="I65" s="500">
        <v>455749.50995199993</v>
      </c>
      <c r="J65" s="500">
        <v>17312431.605919998</v>
      </c>
      <c r="K65" s="500">
        <v>36298.633535999805</v>
      </c>
      <c r="L65" s="500">
        <v>290285.40000000002</v>
      </c>
      <c r="M65" s="501">
        <v>0.25065274151436023</v>
      </c>
      <c r="N65" s="500">
        <v>20165907.52</v>
      </c>
    </row>
    <row r="66" spans="1:14" s="332" customFormat="1" ht="13.5" customHeight="1" thickBot="1" x14ac:dyDescent="0.25">
      <c r="A66" s="1102"/>
      <c r="B66" s="320" t="s">
        <v>2502</v>
      </c>
      <c r="C66" s="500" t="s">
        <v>1933</v>
      </c>
      <c r="D66" s="500">
        <v>1524112.523358</v>
      </c>
      <c r="E66" s="500" t="s">
        <v>1933</v>
      </c>
      <c r="F66" s="500" t="s">
        <v>1933</v>
      </c>
      <c r="G66" s="500">
        <v>501042.71049599996</v>
      </c>
      <c r="H66" s="500">
        <v>652130.33195999998</v>
      </c>
      <c r="I66" s="500">
        <v>551082.41418600001</v>
      </c>
      <c r="J66" s="500" t="s">
        <v>1933</v>
      </c>
      <c r="K66" s="500" t="s">
        <v>1933</v>
      </c>
      <c r="L66" s="500">
        <v>10111.65</v>
      </c>
      <c r="M66" s="501">
        <v>-4.5223235717714805E-2</v>
      </c>
      <c r="N66" s="500">
        <v>3228367.98</v>
      </c>
    </row>
    <row r="67" spans="1:14" s="332" customFormat="1" ht="13.5" customHeight="1" x14ac:dyDescent="0.2">
      <c r="A67" s="2078" t="s">
        <v>3756</v>
      </c>
      <c r="B67" s="495" t="s">
        <v>2503</v>
      </c>
      <c r="C67" s="496">
        <v>42894004.299999997</v>
      </c>
      <c r="D67" s="496">
        <v>193224689.02000001</v>
      </c>
      <c r="E67" s="496" t="s">
        <v>1933</v>
      </c>
      <c r="F67" s="496" t="s">
        <v>1933</v>
      </c>
      <c r="G67" s="496">
        <v>26460513.16</v>
      </c>
      <c r="H67" s="496" t="s">
        <v>1933</v>
      </c>
      <c r="I67" s="496">
        <v>3672491.16</v>
      </c>
      <c r="J67" s="496" t="s">
        <v>1933</v>
      </c>
      <c r="K67" s="496" t="s">
        <v>1933</v>
      </c>
      <c r="L67" s="496">
        <v>6821560.2699999996</v>
      </c>
      <c r="M67" s="497">
        <v>2.86</v>
      </c>
      <c r="N67" s="496">
        <v>266251697.63999999</v>
      </c>
    </row>
    <row r="68" spans="1:14" s="332" customFormat="1" ht="13.5" customHeight="1" x14ac:dyDescent="0.2">
      <c r="A68" s="2079"/>
      <c r="B68" s="320" t="s">
        <v>2504</v>
      </c>
      <c r="C68" s="500">
        <v>13323352.24</v>
      </c>
      <c r="D68" s="500">
        <v>17226062.699999999</v>
      </c>
      <c r="E68" s="500" t="s">
        <v>1933</v>
      </c>
      <c r="F68" s="500" t="s">
        <v>1933</v>
      </c>
      <c r="G68" s="500">
        <v>48344319.479999997</v>
      </c>
      <c r="H68" s="500" t="s">
        <v>1933</v>
      </c>
      <c r="I68" s="500" t="s">
        <v>1933</v>
      </c>
      <c r="J68" s="500" t="s">
        <v>1933</v>
      </c>
      <c r="K68" s="500" t="s">
        <v>1933</v>
      </c>
      <c r="L68" s="500">
        <v>1094410</v>
      </c>
      <c r="M68" s="501">
        <v>6.31</v>
      </c>
      <c r="N68" s="500">
        <v>78893734.420000002</v>
      </c>
    </row>
    <row r="69" spans="1:14" s="332" customFormat="1" ht="13.5" customHeight="1" x14ac:dyDescent="0.2">
      <c r="A69" s="2079"/>
      <c r="B69" s="320" t="s">
        <v>2505</v>
      </c>
      <c r="C69" s="500" t="s">
        <v>1933</v>
      </c>
      <c r="D69" s="500">
        <v>1726756.18</v>
      </c>
      <c r="E69" s="500" t="s">
        <v>1933</v>
      </c>
      <c r="F69" s="500">
        <v>5986041.21</v>
      </c>
      <c r="G69" s="500">
        <v>1450833.69</v>
      </c>
      <c r="H69" s="500" t="s">
        <v>1933</v>
      </c>
      <c r="I69" s="500" t="s">
        <v>1933</v>
      </c>
      <c r="J69" s="500" t="s">
        <v>1933</v>
      </c>
      <c r="K69" s="500" t="s">
        <v>1933</v>
      </c>
      <c r="L69" s="500">
        <v>166484.79</v>
      </c>
      <c r="M69" s="501">
        <v>16.55</v>
      </c>
      <c r="N69" s="500">
        <v>9163631.0700000003</v>
      </c>
    </row>
    <row r="70" spans="1:14" s="332" customFormat="1" ht="13.5" customHeight="1" x14ac:dyDescent="0.2">
      <c r="A70" s="2079"/>
      <c r="B70" s="320" t="s">
        <v>2506</v>
      </c>
      <c r="C70" s="500" t="s">
        <v>1933</v>
      </c>
      <c r="D70" s="500" t="s">
        <v>1933</v>
      </c>
      <c r="E70" s="500" t="s">
        <v>1933</v>
      </c>
      <c r="F70" s="500" t="s">
        <v>1933</v>
      </c>
      <c r="G70" s="500">
        <v>4467619.75</v>
      </c>
      <c r="H70" s="500">
        <v>31444931.66</v>
      </c>
      <c r="I70" s="500" t="s">
        <v>1933</v>
      </c>
      <c r="J70" s="500" t="s">
        <v>1933</v>
      </c>
      <c r="K70" s="500" t="s">
        <v>1933</v>
      </c>
      <c r="L70" s="500">
        <v>1456972.5099999998</v>
      </c>
      <c r="M70" s="501">
        <v>-21.49</v>
      </c>
      <c r="N70" s="500">
        <v>35912551.409999996</v>
      </c>
    </row>
    <row r="71" spans="1:14" s="332" customFormat="1" ht="13.5" customHeight="1" x14ac:dyDescent="0.2">
      <c r="A71" s="2079"/>
      <c r="B71" s="320" t="s">
        <v>2507</v>
      </c>
      <c r="C71" s="500">
        <v>4675690.49</v>
      </c>
      <c r="D71" s="500">
        <v>12731432.5</v>
      </c>
      <c r="E71" s="500" t="s">
        <v>1933</v>
      </c>
      <c r="F71" s="500" t="s">
        <v>1933</v>
      </c>
      <c r="G71" s="500">
        <v>2151266.9300000002</v>
      </c>
      <c r="H71" s="500">
        <v>7661760</v>
      </c>
      <c r="I71" s="500" t="s">
        <v>1933</v>
      </c>
      <c r="J71" s="500" t="s">
        <v>1933</v>
      </c>
      <c r="K71" s="500" t="s">
        <v>1933</v>
      </c>
      <c r="L71" s="500">
        <v>1041910.7800000003</v>
      </c>
      <c r="M71" s="501">
        <v>-5.39</v>
      </c>
      <c r="N71" s="500">
        <v>27220149.920000002</v>
      </c>
    </row>
    <row r="72" spans="1:14" s="332" customFormat="1" ht="13.5" customHeight="1" x14ac:dyDescent="0.2">
      <c r="A72" s="2079"/>
      <c r="B72" s="320" t="s">
        <v>2508</v>
      </c>
      <c r="C72" s="500" t="s">
        <v>1933</v>
      </c>
      <c r="D72" s="500">
        <v>2973857.86</v>
      </c>
      <c r="E72" s="500" t="s">
        <v>1933</v>
      </c>
      <c r="F72" s="500">
        <v>13218681.27</v>
      </c>
      <c r="G72" s="500">
        <v>2536531.23</v>
      </c>
      <c r="H72" s="500" t="s">
        <v>1933</v>
      </c>
      <c r="I72" s="500" t="s">
        <v>1933</v>
      </c>
      <c r="J72" s="500" t="s">
        <v>1933</v>
      </c>
      <c r="K72" s="500" t="s">
        <v>1933</v>
      </c>
      <c r="L72" s="500">
        <v>295581.07</v>
      </c>
      <c r="M72" s="501">
        <v>18.37</v>
      </c>
      <c r="N72" s="500">
        <v>18729070.350000001</v>
      </c>
    </row>
    <row r="73" spans="1:14" s="332" customFormat="1" ht="13.5" customHeight="1" x14ac:dyDescent="0.2">
      <c r="A73" s="2079"/>
      <c r="B73" s="320" t="s">
        <v>2509</v>
      </c>
      <c r="C73" s="500" t="s">
        <v>1933</v>
      </c>
      <c r="D73" s="500" t="s">
        <v>1933</v>
      </c>
      <c r="E73" s="500" t="s">
        <v>1933</v>
      </c>
      <c r="F73" s="500" t="s">
        <v>1933</v>
      </c>
      <c r="G73" s="500">
        <v>2176301.86</v>
      </c>
      <c r="H73" s="500" t="s">
        <v>1933</v>
      </c>
      <c r="I73" s="500" t="s">
        <v>1933</v>
      </c>
      <c r="J73" s="500" t="s">
        <v>1933</v>
      </c>
      <c r="K73" s="500" t="s">
        <v>1933</v>
      </c>
      <c r="L73" s="500">
        <v>43328.419999999991</v>
      </c>
      <c r="M73" s="501">
        <v>3.81</v>
      </c>
      <c r="N73" s="500">
        <v>2176301.86</v>
      </c>
    </row>
    <row r="74" spans="1:14" s="332" customFormat="1" ht="13.5" customHeight="1" thickBot="1" x14ac:dyDescent="0.25">
      <c r="A74" s="2080"/>
      <c r="B74" s="320" t="s">
        <v>2510</v>
      </c>
      <c r="C74" s="500" t="s">
        <v>1933</v>
      </c>
      <c r="D74" s="500">
        <v>521143.6</v>
      </c>
      <c r="E74" s="500" t="s">
        <v>1933</v>
      </c>
      <c r="F74" s="500" t="s">
        <v>1933</v>
      </c>
      <c r="G74" s="500">
        <v>45023.18</v>
      </c>
      <c r="H74" s="500" t="s">
        <v>1933</v>
      </c>
      <c r="I74" s="500" t="s">
        <v>1933</v>
      </c>
      <c r="J74" s="500" t="s">
        <v>1933</v>
      </c>
      <c r="K74" s="500" t="s">
        <v>1933</v>
      </c>
      <c r="L74" s="500">
        <v>5712.23</v>
      </c>
      <c r="M74" s="501">
        <v>3.73</v>
      </c>
      <c r="N74" s="500">
        <v>566166.78</v>
      </c>
    </row>
    <row r="75" spans="1:14" ht="13.5" customHeight="1" x14ac:dyDescent="0.2">
      <c r="A75" s="1101" t="s">
        <v>1756</v>
      </c>
      <c r="B75" s="495" t="s">
        <v>2518</v>
      </c>
      <c r="C75" s="496" t="s">
        <v>1933</v>
      </c>
      <c r="D75" s="496">
        <v>9827203.6738570016</v>
      </c>
      <c r="E75" s="496" t="s">
        <v>1933</v>
      </c>
      <c r="F75" s="496" t="s">
        <v>1933</v>
      </c>
      <c r="G75" s="496">
        <v>3551449.5412230003</v>
      </c>
      <c r="H75" s="496" t="s">
        <v>1933</v>
      </c>
      <c r="I75" s="496" t="s">
        <v>1933</v>
      </c>
      <c r="J75" s="496" t="s">
        <v>1933</v>
      </c>
      <c r="K75" s="496">
        <v>499617.75492000009</v>
      </c>
      <c r="L75" s="496">
        <v>107987.32548792991</v>
      </c>
      <c r="M75" s="497">
        <v>5.52</v>
      </c>
      <c r="N75" s="496">
        <v>13878270.970000001</v>
      </c>
    </row>
    <row r="76" spans="1:14" ht="13.5" customHeight="1" x14ac:dyDescent="0.2">
      <c r="A76" s="1102"/>
      <c r="B76" s="320" t="s">
        <v>2519</v>
      </c>
      <c r="C76" s="500" t="s">
        <v>1933</v>
      </c>
      <c r="D76" s="500">
        <v>33627177.429768004</v>
      </c>
      <c r="E76" s="500" t="s">
        <v>1933</v>
      </c>
      <c r="F76" s="500" t="s">
        <v>1933</v>
      </c>
      <c r="G76" s="500">
        <v>2512701.9349380005</v>
      </c>
      <c r="H76" s="500">
        <v>726613.32205800002</v>
      </c>
      <c r="I76" s="500" t="s">
        <v>1933</v>
      </c>
      <c r="J76" s="500" t="s">
        <v>1933</v>
      </c>
      <c r="K76" s="500">
        <v>3726430.333236</v>
      </c>
      <c r="L76" s="500">
        <v>490817.77281079465</v>
      </c>
      <c r="M76" s="501">
        <v>2.14</v>
      </c>
      <c r="N76" s="500">
        <v>40592923.020000003</v>
      </c>
    </row>
    <row r="77" spans="1:14" ht="13.5" customHeight="1" x14ac:dyDescent="0.2">
      <c r="A77" s="1102"/>
      <c r="B77" s="320" t="s">
        <v>2520</v>
      </c>
      <c r="C77" s="500" t="s">
        <v>1933</v>
      </c>
      <c r="D77" s="500" t="s">
        <v>1933</v>
      </c>
      <c r="E77" s="500" t="s">
        <v>1933</v>
      </c>
      <c r="F77" s="500" t="s">
        <v>1933</v>
      </c>
      <c r="G77" s="500">
        <v>715676.59530299995</v>
      </c>
      <c r="H77" s="500">
        <v>9701741.0946969986</v>
      </c>
      <c r="I77" s="500" t="s">
        <v>1933</v>
      </c>
      <c r="J77" s="500" t="s">
        <v>1933</v>
      </c>
      <c r="K77" s="500" t="s">
        <v>1933</v>
      </c>
      <c r="L77" s="500">
        <v>151525.99030492888</v>
      </c>
      <c r="M77" s="501">
        <v>-28.87</v>
      </c>
      <c r="N77" s="500">
        <v>10417417.689999999</v>
      </c>
    </row>
    <row r="78" spans="1:14" ht="13.5" customHeight="1" x14ac:dyDescent="0.2">
      <c r="A78" s="1102"/>
      <c r="B78" s="320" t="s">
        <v>2521</v>
      </c>
      <c r="C78" s="500" t="s">
        <v>1933</v>
      </c>
      <c r="D78" s="500" t="s">
        <v>1933</v>
      </c>
      <c r="E78" s="500" t="s">
        <v>1933</v>
      </c>
      <c r="F78" s="500" t="s">
        <v>1933</v>
      </c>
      <c r="G78" s="500">
        <v>148975.54650300002</v>
      </c>
      <c r="H78" s="500" t="s">
        <v>1933</v>
      </c>
      <c r="I78" s="500" t="s">
        <v>1933</v>
      </c>
      <c r="J78" s="500">
        <v>2766397.183497</v>
      </c>
      <c r="K78" s="500" t="s">
        <v>1933</v>
      </c>
      <c r="L78" s="500">
        <v>20327.494655464561</v>
      </c>
      <c r="M78" s="501">
        <v>16.78</v>
      </c>
      <c r="N78" s="500">
        <v>2915372.73</v>
      </c>
    </row>
    <row r="79" spans="1:14" ht="13.5" customHeight="1" x14ac:dyDescent="0.2">
      <c r="A79" s="1102"/>
      <c r="B79" s="320" t="s">
        <v>2522</v>
      </c>
      <c r="C79" s="500" t="s">
        <v>1933</v>
      </c>
      <c r="D79" s="500" t="s">
        <v>1933</v>
      </c>
      <c r="E79" s="500" t="s">
        <v>1933</v>
      </c>
      <c r="F79" s="500" t="s">
        <v>1933</v>
      </c>
      <c r="G79" s="500">
        <v>137938.32206499999</v>
      </c>
      <c r="H79" s="500" t="s">
        <v>1933</v>
      </c>
      <c r="I79" s="500" t="s">
        <v>1933</v>
      </c>
      <c r="J79" s="500">
        <v>1749042.8279349997</v>
      </c>
      <c r="K79" s="500" t="s">
        <v>1933</v>
      </c>
      <c r="L79" s="500">
        <v>19795.149776607574</v>
      </c>
      <c r="M79" s="501">
        <v>14.04</v>
      </c>
      <c r="N79" s="500">
        <v>1886981.15</v>
      </c>
    </row>
    <row r="80" spans="1:14" ht="13.5" customHeight="1" x14ac:dyDescent="0.2">
      <c r="A80" s="1102"/>
      <c r="B80" s="320" t="s">
        <v>2523</v>
      </c>
      <c r="C80" s="500" t="s">
        <v>1933</v>
      </c>
      <c r="D80" s="500">
        <v>6522278.8344999999</v>
      </c>
      <c r="E80" s="500" t="s">
        <v>1933</v>
      </c>
      <c r="F80" s="500" t="s">
        <v>1933</v>
      </c>
      <c r="G80" s="500">
        <v>1100107.7880000002</v>
      </c>
      <c r="H80" s="500">
        <v>4901689.9424999999</v>
      </c>
      <c r="I80" s="500" t="s">
        <v>1933</v>
      </c>
      <c r="J80" s="500" t="s">
        <v>1933</v>
      </c>
      <c r="K80" s="500">
        <v>2262318.4350000001</v>
      </c>
      <c r="L80" s="500">
        <v>197083.25982746191</v>
      </c>
      <c r="M80" s="501">
        <v>-9.01</v>
      </c>
      <c r="N80" s="500">
        <v>14786395</v>
      </c>
    </row>
    <row r="81" spans="1:14" ht="13.5" customHeight="1" x14ac:dyDescent="0.2">
      <c r="A81" s="1102"/>
      <c r="B81" s="320" t="s">
        <v>2524</v>
      </c>
      <c r="C81" s="500" t="s">
        <v>1933</v>
      </c>
      <c r="D81" s="500">
        <v>738464.9491679999</v>
      </c>
      <c r="E81" s="500" t="s">
        <v>1933</v>
      </c>
      <c r="F81" s="500" t="s">
        <v>1933</v>
      </c>
      <c r="G81" s="500" t="s">
        <v>1933</v>
      </c>
      <c r="H81" s="500">
        <v>585846.62596199999</v>
      </c>
      <c r="I81" s="500" t="s">
        <v>1933</v>
      </c>
      <c r="J81" s="500" t="s">
        <v>1933</v>
      </c>
      <c r="K81" s="500">
        <v>350971.88487000001</v>
      </c>
      <c r="L81" s="500">
        <v>12252.755397856859</v>
      </c>
      <c r="M81" s="501">
        <v>-8.26</v>
      </c>
      <c r="N81" s="500">
        <v>1675283.46</v>
      </c>
    </row>
    <row r="82" spans="1:14" ht="13.5" customHeight="1" thickBot="1" x14ac:dyDescent="0.25">
      <c r="A82" s="1102"/>
      <c r="B82" s="320" t="s">
        <v>2525</v>
      </c>
      <c r="C82" s="500" t="s">
        <v>1933</v>
      </c>
      <c r="D82" s="500">
        <v>2096683.601152</v>
      </c>
      <c r="E82" s="500" t="s">
        <v>1933</v>
      </c>
      <c r="F82" s="500" t="s">
        <v>1933</v>
      </c>
      <c r="G82" s="500">
        <v>612424.16411200003</v>
      </c>
      <c r="H82" s="500">
        <v>227987.59821200001</v>
      </c>
      <c r="I82" s="500" t="s">
        <v>1933</v>
      </c>
      <c r="J82" s="500" t="s">
        <v>1933</v>
      </c>
      <c r="K82" s="500">
        <v>405831.29652400006</v>
      </c>
      <c r="L82" s="500">
        <v>37835.898799378861</v>
      </c>
      <c r="M82" s="501" t="s">
        <v>1933</v>
      </c>
      <c r="N82" s="500">
        <v>3342926.66</v>
      </c>
    </row>
    <row r="83" spans="1:14" ht="13.5" customHeight="1" x14ac:dyDescent="0.2">
      <c r="A83" s="1101" t="s">
        <v>1919</v>
      </c>
      <c r="B83" s="495" t="s">
        <v>2526</v>
      </c>
      <c r="C83" s="496" t="s">
        <v>1933</v>
      </c>
      <c r="D83" s="496">
        <v>14278725.6</v>
      </c>
      <c r="E83" s="496" t="s">
        <v>1933</v>
      </c>
      <c r="F83" s="496" t="s">
        <v>1933</v>
      </c>
      <c r="G83" s="496">
        <v>11133183.98</v>
      </c>
      <c r="H83" s="496">
        <v>1816678.52</v>
      </c>
      <c r="I83" s="496" t="s">
        <v>1933</v>
      </c>
      <c r="J83" s="496" t="s">
        <v>1933</v>
      </c>
      <c r="K83" s="496" t="s">
        <v>1933</v>
      </c>
      <c r="L83" s="496">
        <v>450551.77</v>
      </c>
      <c r="M83" s="497" t="s">
        <v>1933</v>
      </c>
      <c r="N83" s="496">
        <v>27228588.100000001</v>
      </c>
    </row>
    <row r="84" spans="1:14" ht="13.5" customHeight="1" x14ac:dyDescent="0.2">
      <c r="A84" s="1102"/>
      <c r="B84" s="320" t="s">
        <v>2527</v>
      </c>
      <c r="C84" s="500" t="s">
        <v>1933</v>
      </c>
      <c r="D84" s="500" t="s">
        <v>1933</v>
      </c>
      <c r="E84" s="500" t="s">
        <v>1933</v>
      </c>
      <c r="F84" s="500" t="s">
        <v>1933</v>
      </c>
      <c r="G84" s="500">
        <v>1455264.29</v>
      </c>
      <c r="H84" s="500">
        <v>8651641.5399999991</v>
      </c>
      <c r="I84" s="500" t="s">
        <v>1933</v>
      </c>
      <c r="J84" s="500" t="s">
        <v>1933</v>
      </c>
      <c r="K84" s="500" t="s">
        <v>1933</v>
      </c>
      <c r="L84" s="500">
        <v>175811.05999999997</v>
      </c>
      <c r="M84" s="501" t="s">
        <v>1933</v>
      </c>
      <c r="N84" s="500">
        <v>10106905.83</v>
      </c>
    </row>
    <row r="85" spans="1:14" ht="13.5" customHeight="1" x14ac:dyDescent="0.2">
      <c r="A85" s="1102"/>
      <c r="B85" s="320" t="s">
        <v>2528</v>
      </c>
      <c r="C85" s="500" t="s">
        <v>1933</v>
      </c>
      <c r="D85" s="500">
        <v>51924023.210000001</v>
      </c>
      <c r="E85" s="500" t="s">
        <v>1933</v>
      </c>
      <c r="F85" s="500" t="s">
        <v>1933</v>
      </c>
      <c r="G85" s="500">
        <v>4255861.25</v>
      </c>
      <c r="H85" s="500" t="s">
        <v>1933</v>
      </c>
      <c r="I85" s="500" t="s">
        <v>1933</v>
      </c>
      <c r="J85" s="500" t="s">
        <v>1933</v>
      </c>
      <c r="K85" s="500" t="s">
        <v>1933</v>
      </c>
      <c r="L85" s="500">
        <v>897203.1</v>
      </c>
      <c r="M85" s="501" t="s">
        <v>1933</v>
      </c>
      <c r="N85" s="500">
        <v>56179884.460000001</v>
      </c>
    </row>
    <row r="86" spans="1:14" ht="13.5" customHeight="1" x14ac:dyDescent="0.2">
      <c r="A86" s="1102"/>
      <c r="B86" s="320" t="s">
        <v>2529</v>
      </c>
      <c r="C86" s="500" t="s">
        <v>1933</v>
      </c>
      <c r="D86" s="500">
        <v>3426616.5</v>
      </c>
      <c r="E86" s="500" t="s">
        <v>1933</v>
      </c>
      <c r="F86" s="500" t="s">
        <v>1933</v>
      </c>
      <c r="G86" s="500">
        <v>7028437.5999999996</v>
      </c>
      <c r="H86" s="500" t="s">
        <v>1933</v>
      </c>
      <c r="I86" s="500" t="s">
        <v>1933</v>
      </c>
      <c r="J86" s="500" t="s">
        <v>1933</v>
      </c>
      <c r="K86" s="500" t="s">
        <v>1933</v>
      </c>
      <c r="L86" s="500">
        <v>148244.78</v>
      </c>
      <c r="M86" s="501" t="s">
        <v>1933</v>
      </c>
      <c r="N86" s="500">
        <v>10455054.1</v>
      </c>
    </row>
    <row r="87" spans="1:14" ht="13.5" customHeight="1" x14ac:dyDescent="0.2">
      <c r="A87" s="1102"/>
      <c r="B87" s="320" t="s">
        <v>2530</v>
      </c>
      <c r="C87" s="500" t="s">
        <v>1933</v>
      </c>
      <c r="D87" s="500" t="s">
        <v>1933</v>
      </c>
      <c r="E87" s="500" t="s">
        <v>1933</v>
      </c>
      <c r="F87" s="500" t="s">
        <v>1933</v>
      </c>
      <c r="G87" s="500">
        <v>299228.79999999999</v>
      </c>
      <c r="H87" s="500" t="s">
        <v>1933</v>
      </c>
      <c r="I87" s="500" t="s">
        <v>1933</v>
      </c>
      <c r="J87" s="500" t="s">
        <v>1933</v>
      </c>
      <c r="K87" s="500">
        <v>1761091.2</v>
      </c>
      <c r="L87" s="500">
        <v>36255.339999999997</v>
      </c>
      <c r="M87" s="501" t="s">
        <v>1933</v>
      </c>
      <c r="N87" s="500">
        <v>2060320</v>
      </c>
    </row>
    <row r="88" spans="1:14" ht="13.5" customHeight="1" x14ac:dyDescent="0.2">
      <c r="A88" s="1102"/>
      <c r="B88" s="320" t="s">
        <v>2531</v>
      </c>
      <c r="C88" s="500" t="s">
        <v>1933</v>
      </c>
      <c r="D88" s="500">
        <v>894337.02</v>
      </c>
      <c r="E88" s="500" t="s">
        <v>1933</v>
      </c>
      <c r="F88" s="500" t="s">
        <v>1933</v>
      </c>
      <c r="G88" s="500">
        <v>118090.2</v>
      </c>
      <c r="H88" s="500" t="s">
        <v>1933</v>
      </c>
      <c r="I88" s="500" t="s">
        <v>1933</v>
      </c>
      <c r="J88" s="500" t="s">
        <v>1933</v>
      </c>
      <c r="K88" s="500" t="s">
        <v>1933</v>
      </c>
      <c r="L88" s="500" t="s">
        <v>1933</v>
      </c>
      <c r="M88" s="501" t="s">
        <v>1933</v>
      </c>
      <c r="N88" s="500">
        <v>1012427.22</v>
      </c>
    </row>
    <row r="89" spans="1:14" ht="13.5" customHeight="1" thickBot="1" x14ac:dyDescent="0.25">
      <c r="A89" s="1102"/>
      <c r="B89" s="320" t="s">
        <v>2532</v>
      </c>
      <c r="C89" s="500" t="s">
        <v>1933</v>
      </c>
      <c r="D89" s="500">
        <v>894337.02</v>
      </c>
      <c r="E89" s="500" t="s">
        <v>1933</v>
      </c>
      <c r="F89" s="500" t="s">
        <v>1933</v>
      </c>
      <c r="G89" s="500">
        <v>118090.2</v>
      </c>
      <c r="H89" s="500" t="s">
        <v>1933</v>
      </c>
      <c r="I89" s="500" t="s">
        <v>1933</v>
      </c>
      <c r="J89" s="500" t="s">
        <v>1933</v>
      </c>
      <c r="K89" s="500" t="s">
        <v>1933</v>
      </c>
      <c r="L89" s="500" t="s">
        <v>1933</v>
      </c>
      <c r="M89" s="501" t="s">
        <v>1933</v>
      </c>
      <c r="N89" s="500">
        <v>1012427.22</v>
      </c>
    </row>
    <row r="90" spans="1:14" ht="13.5" customHeight="1" x14ac:dyDescent="0.2">
      <c r="A90" s="1101" t="s">
        <v>1883</v>
      </c>
      <c r="B90" s="495" t="s">
        <v>2533</v>
      </c>
      <c r="C90" s="496">
        <v>98220313.299999997</v>
      </c>
      <c r="D90" s="496">
        <v>958203233.02999902</v>
      </c>
      <c r="E90" s="496" t="s">
        <v>1933</v>
      </c>
      <c r="F90" s="496" t="s">
        <v>1933</v>
      </c>
      <c r="G90" s="496">
        <v>19025004.02</v>
      </c>
      <c r="H90" s="496" t="s">
        <v>1933</v>
      </c>
      <c r="I90" s="496">
        <v>107874444.38</v>
      </c>
      <c r="J90" s="496" t="s">
        <v>1933</v>
      </c>
      <c r="K90" s="496" t="s">
        <v>1933</v>
      </c>
      <c r="L90" s="496">
        <v>22385120.640000001</v>
      </c>
      <c r="M90" s="497">
        <v>3.3791000000000002E-2</v>
      </c>
      <c r="N90" s="496">
        <v>1183322994.9200001</v>
      </c>
    </row>
    <row r="91" spans="1:14" ht="13.5" customHeight="1" x14ac:dyDescent="0.2">
      <c r="A91" s="1102"/>
      <c r="B91" s="320" t="s">
        <v>2534</v>
      </c>
      <c r="C91" s="500" t="s">
        <v>1933</v>
      </c>
      <c r="D91" s="500" t="s">
        <v>1933</v>
      </c>
      <c r="E91" s="500" t="s">
        <v>1933</v>
      </c>
      <c r="F91" s="500">
        <v>36247313.789999999</v>
      </c>
      <c r="G91" s="500">
        <v>4746846.38</v>
      </c>
      <c r="H91" s="500" t="s">
        <v>1933</v>
      </c>
      <c r="I91" s="500" t="s">
        <v>1933</v>
      </c>
      <c r="J91" s="500" t="s">
        <v>1933</v>
      </c>
      <c r="K91" s="500" t="s">
        <v>1933</v>
      </c>
      <c r="L91" s="500">
        <v>418567.51</v>
      </c>
      <c r="M91" s="501">
        <v>0.19988299999999998</v>
      </c>
      <c r="N91" s="500">
        <v>40994160.159999996</v>
      </c>
    </row>
    <row r="92" spans="1:14" ht="13.5" customHeight="1" x14ac:dyDescent="0.2">
      <c r="A92" s="1102"/>
      <c r="B92" s="320" t="s">
        <v>2535</v>
      </c>
      <c r="C92" s="500" t="s">
        <v>1933</v>
      </c>
      <c r="D92" s="500" t="s">
        <v>1933</v>
      </c>
      <c r="E92" s="500" t="s">
        <v>1933</v>
      </c>
      <c r="F92" s="500" t="s">
        <v>1933</v>
      </c>
      <c r="G92" s="500">
        <v>9960986.7400000002</v>
      </c>
      <c r="H92" s="500">
        <v>92087234.640000001</v>
      </c>
      <c r="I92" s="500" t="s">
        <v>1933</v>
      </c>
      <c r="J92" s="500" t="s">
        <v>1933</v>
      </c>
      <c r="K92" s="500" t="s">
        <v>1933</v>
      </c>
      <c r="L92" s="500">
        <v>2512461.44</v>
      </c>
      <c r="M92" s="501">
        <v>-0.229162</v>
      </c>
      <c r="N92" s="500">
        <v>102048221.37</v>
      </c>
    </row>
    <row r="93" spans="1:14" ht="13.5" customHeight="1" x14ac:dyDescent="0.2">
      <c r="A93" s="1102"/>
      <c r="B93" s="320" t="s">
        <v>2536</v>
      </c>
      <c r="C93" s="500" t="s">
        <v>1933</v>
      </c>
      <c r="D93" s="500" t="s">
        <v>1933</v>
      </c>
      <c r="E93" s="500" t="s">
        <v>1933</v>
      </c>
      <c r="F93" s="500">
        <v>26170136.210000001</v>
      </c>
      <c r="G93" s="500">
        <v>4418625.4400000004</v>
      </c>
      <c r="H93" s="500" t="s">
        <v>1933</v>
      </c>
      <c r="I93" s="500" t="s">
        <v>1933</v>
      </c>
      <c r="J93" s="500" t="s">
        <v>1933</v>
      </c>
      <c r="K93" s="500" t="s">
        <v>1933</v>
      </c>
      <c r="L93" s="500">
        <v>176517.74</v>
      </c>
      <c r="M93" s="501">
        <v>0.30188900000000002</v>
      </c>
      <c r="N93" s="500">
        <v>30588761.649999999</v>
      </c>
    </row>
    <row r="94" spans="1:14" ht="13.5" customHeight="1" x14ac:dyDescent="0.2">
      <c r="A94" s="1102"/>
      <c r="B94" s="320" t="s">
        <v>2537</v>
      </c>
      <c r="C94" s="500">
        <v>29878625.43</v>
      </c>
      <c r="D94" s="500">
        <v>186867989.19</v>
      </c>
      <c r="E94" s="500" t="s">
        <v>1933</v>
      </c>
      <c r="F94" s="500" t="s">
        <v>1933</v>
      </c>
      <c r="G94" s="500">
        <v>3459089.04</v>
      </c>
      <c r="H94" s="500">
        <v>82650960.659999996</v>
      </c>
      <c r="I94" s="500">
        <v>2032024.72</v>
      </c>
      <c r="J94" s="500" t="s">
        <v>1933</v>
      </c>
      <c r="K94" s="500" t="s">
        <v>1933</v>
      </c>
      <c r="L94" s="500">
        <v>6377985.0099999998</v>
      </c>
      <c r="M94" s="501">
        <v>-6.8678000000000003E-2</v>
      </c>
      <c r="N94" s="500">
        <v>304888689.05000001</v>
      </c>
    </row>
    <row r="95" spans="1:14" ht="13.5" customHeight="1" x14ac:dyDescent="0.2">
      <c r="A95" s="1102"/>
      <c r="B95" s="320" t="s">
        <v>2538</v>
      </c>
      <c r="C95" s="500">
        <v>524556.24</v>
      </c>
      <c r="D95" s="500">
        <v>9597361.1600000001</v>
      </c>
      <c r="E95" s="500" t="s">
        <v>1933</v>
      </c>
      <c r="F95" s="500">
        <v>6054559.9100000001</v>
      </c>
      <c r="G95" s="500">
        <v>887490.15</v>
      </c>
      <c r="H95" s="500" t="s">
        <v>1933</v>
      </c>
      <c r="I95" s="500" t="s">
        <v>1933</v>
      </c>
      <c r="J95" s="500" t="s">
        <v>1933</v>
      </c>
      <c r="K95" s="500" t="s">
        <v>1933</v>
      </c>
      <c r="L95" s="500">
        <v>196594.99999999997</v>
      </c>
      <c r="M95" s="501">
        <v>9.4770999999999994E-2</v>
      </c>
      <c r="N95" s="500">
        <v>17063967.489999998</v>
      </c>
    </row>
    <row r="96" spans="1:14" ht="13.5" customHeight="1" x14ac:dyDescent="0.2">
      <c r="A96" s="1102"/>
      <c r="B96" s="320" t="s">
        <v>2539</v>
      </c>
      <c r="C96" s="500">
        <v>15036917.810000001</v>
      </c>
      <c r="D96" s="500">
        <v>121525992.69</v>
      </c>
      <c r="E96" s="500" t="s">
        <v>1933</v>
      </c>
      <c r="F96" s="500" t="s">
        <v>1933</v>
      </c>
      <c r="G96" s="500">
        <v>6218581.2300000004</v>
      </c>
      <c r="H96" s="500" t="s">
        <v>1933</v>
      </c>
      <c r="I96" s="500">
        <v>11131160.98</v>
      </c>
      <c r="J96" s="500" t="s">
        <v>1933</v>
      </c>
      <c r="K96" s="500" t="s">
        <v>1933</v>
      </c>
      <c r="L96" s="500">
        <v>1010792.79</v>
      </c>
      <c r="M96" s="501">
        <v>4.4932E-2</v>
      </c>
      <c r="N96" s="500">
        <v>153912652.68000001</v>
      </c>
    </row>
    <row r="97" spans="1:14" ht="13.5" customHeight="1" x14ac:dyDescent="0.2">
      <c r="A97" s="1102"/>
      <c r="B97" s="320" t="s">
        <v>2540</v>
      </c>
      <c r="C97" s="500" t="s">
        <v>1933</v>
      </c>
      <c r="D97" s="500" t="s">
        <v>1933</v>
      </c>
      <c r="E97" s="500" t="s">
        <v>1933</v>
      </c>
      <c r="F97" s="500">
        <v>7333170.0499999998</v>
      </c>
      <c r="G97" s="500">
        <v>921495.52</v>
      </c>
      <c r="H97" s="500" t="s">
        <v>1933</v>
      </c>
      <c r="I97" s="500" t="s">
        <v>1933</v>
      </c>
      <c r="J97" s="500" t="s">
        <v>1933</v>
      </c>
      <c r="K97" s="500" t="s">
        <v>1933</v>
      </c>
      <c r="L97" s="500">
        <v>49430.31</v>
      </c>
      <c r="M97" s="501">
        <v>0.19149099999999999</v>
      </c>
      <c r="N97" s="500">
        <v>8254665.5599999996</v>
      </c>
    </row>
    <row r="98" spans="1:14" ht="13.5" customHeight="1" x14ac:dyDescent="0.2">
      <c r="A98" s="1102"/>
      <c r="B98" s="320" t="s">
        <v>2541</v>
      </c>
      <c r="C98" s="500">
        <v>3908768.42</v>
      </c>
      <c r="D98" s="500">
        <v>37303097.329999998</v>
      </c>
      <c r="E98" s="500" t="s">
        <v>1933</v>
      </c>
      <c r="F98" s="500" t="s">
        <v>1933</v>
      </c>
      <c r="G98" s="500">
        <v>1550946.06</v>
      </c>
      <c r="H98" s="500">
        <v>16762459.189999999</v>
      </c>
      <c r="I98" s="500">
        <v>3087154.91</v>
      </c>
      <c r="J98" s="500" t="s">
        <v>1933</v>
      </c>
      <c r="K98" s="500" t="s">
        <v>1933</v>
      </c>
      <c r="L98" s="500">
        <v>504593.46999999991</v>
      </c>
      <c r="M98" s="501">
        <v>-4.7507000000000001E-2</v>
      </c>
      <c r="N98" s="500">
        <v>62612425.890000001</v>
      </c>
    </row>
    <row r="99" spans="1:14" ht="13.5" customHeight="1" x14ac:dyDescent="0.2">
      <c r="A99" s="1102"/>
      <c r="B99" s="320" t="s">
        <v>2542</v>
      </c>
      <c r="C99" s="500" t="s">
        <v>1933</v>
      </c>
      <c r="D99" s="500">
        <v>21779265.52</v>
      </c>
      <c r="E99" s="500" t="s">
        <v>1933</v>
      </c>
      <c r="F99" s="500" t="s">
        <v>1933</v>
      </c>
      <c r="G99" s="500">
        <v>1573969.24</v>
      </c>
      <c r="H99" s="500">
        <v>157153.26999999999</v>
      </c>
      <c r="I99" s="500">
        <v>1589899.41</v>
      </c>
      <c r="J99" s="500" t="s">
        <v>1933</v>
      </c>
      <c r="K99" s="500" t="s">
        <v>1933</v>
      </c>
      <c r="L99" s="500">
        <v>502536.84</v>
      </c>
      <c r="M99" s="501">
        <v>3.0499999999999999E-2</v>
      </c>
      <c r="N99" s="500">
        <v>25100287.449999999</v>
      </c>
    </row>
    <row r="100" spans="1:14" ht="13.5" customHeight="1" x14ac:dyDescent="0.2">
      <c r="A100" s="1102"/>
      <c r="B100" s="320" t="s">
        <v>2543</v>
      </c>
      <c r="C100" s="500">
        <v>1485348.97</v>
      </c>
      <c r="D100" s="500">
        <v>21369261.199999999</v>
      </c>
      <c r="E100" s="500" t="s">
        <v>1933</v>
      </c>
      <c r="F100" s="500" t="s">
        <v>1933</v>
      </c>
      <c r="G100" s="500" t="s">
        <v>1933</v>
      </c>
      <c r="H100" s="500" t="s">
        <v>1933</v>
      </c>
      <c r="I100" s="500" t="s">
        <v>1933</v>
      </c>
      <c r="J100" s="500" t="s">
        <v>1933</v>
      </c>
      <c r="K100" s="500" t="s">
        <v>1933</v>
      </c>
      <c r="L100" s="500">
        <v>359467.27999999997</v>
      </c>
      <c r="M100" s="501">
        <v>6.1630000000000004E-2</v>
      </c>
      <c r="N100" s="500">
        <v>22854610.34</v>
      </c>
    </row>
    <row r="101" spans="1:14" ht="13.5" customHeight="1" x14ac:dyDescent="0.2">
      <c r="A101" s="1102"/>
      <c r="B101" s="320" t="s">
        <v>2544</v>
      </c>
      <c r="C101" s="500" t="s">
        <v>1933</v>
      </c>
      <c r="D101" s="500">
        <v>45401143.060000002</v>
      </c>
      <c r="E101" s="500" t="s">
        <v>1933</v>
      </c>
      <c r="F101" s="500" t="s">
        <v>1933</v>
      </c>
      <c r="G101" s="500">
        <v>2743652.05</v>
      </c>
      <c r="H101" s="500">
        <v>1584054.2</v>
      </c>
      <c r="I101" s="500">
        <v>3005990.37</v>
      </c>
      <c r="J101" s="500" t="s">
        <v>1933</v>
      </c>
      <c r="K101" s="500" t="s">
        <v>1933</v>
      </c>
      <c r="L101" s="500">
        <v>731352.57000000007</v>
      </c>
      <c r="M101" s="501" t="s">
        <v>1933</v>
      </c>
      <c r="N101" s="500">
        <v>52734839.710000001</v>
      </c>
    </row>
    <row r="102" spans="1:14" ht="13.5" customHeight="1" x14ac:dyDescent="0.2">
      <c r="A102" s="1102"/>
      <c r="B102" s="320" t="s">
        <v>2545</v>
      </c>
      <c r="C102" s="500">
        <v>1311478.6399999999</v>
      </c>
      <c r="D102" s="500">
        <v>33414820.809999999</v>
      </c>
      <c r="E102" s="500" t="s">
        <v>1933</v>
      </c>
      <c r="F102" s="500" t="s">
        <v>1933</v>
      </c>
      <c r="G102" s="500">
        <v>6215790.0700000003</v>
      </c>
      <c r="H102" s="500">
        <v>9944517.5700000003</v>
      </c>
      <c r="I102" s="500" t="s">
        <v>1933</v>
      </c>
      <c r="J102" s="500" t="s">
        <v>1933</v>
      </c>
      <c r="K102" s="500" t="s">
        <v>1933</v>
      </c>
      <c r="L102" s="500">
        <v>703108.77999999991</v>
      </c>
      <c r="M102" s="501" t="s">
        <v>1933</v>
      </c>
      <c r="N102" s="500">
        <v>50886607.130000003</v>
      </c>
    </row>
    <row r="103" spans="1:14" ht="13.5" customHeight="1" x14ac:dyDescent="0.2">
      <c r="A103" s="1102"/>
      <c r="B103" s="320" t="s">
        <v>2546</v>
      </c>
      <c r="C103" s="500" t="s">
        <v>1933</v>
      </c>
      <c r="D103" s="500" t="s">
        <v>1933</v>
      </c>
      <c r="E103" s="500" t="s">
        <v>1933</v>
      </c>
      <c r="F103" s="500" t="s">
        <v>1933</v>
      </c>
      <c r="G103" s="500">
        <v>5337232.79</v>
      </c>
      <c r="H103" s="500">
        <v>23566739.16</v>
      </c>
      <c r="I103" s="500" t="s">
        <v>1933</v>
      </c>
      <c r="J103" s="500" t="s">
        <v>1933</v>
      </c>
      <c r="K103" s="500" t="s">
        <v>1933</v>
      </c>
      <c r="L103" s="500">
        <v>616412.30000000005</v>
      </c>
      <c r="M103" s="501" t="s">
        <v>1933</v>
      </c>
      <c r="N103" s="500">
        <v>28903971.949999999</v>
      </c>
    </row>
    <row r="104" spans="1:14" ht="13.5" customHeight="1" x14ac:dyDescent="0.2">
      <c r="A104" s="1102"/>
      <c r="B104" s="320" t="s">
        <v>2547</v>
      </c>
      <c r="C104" s="500">
        <v>30264957.170000002</v>
      </c>
      <c r="D104" s="500">
        <v>79811240.209999993</v>
      </c>
      <c r="E104" s="500" t="s">
        <v>1933</v>
      </c>
      <c r="F104" s="500" t="s">
        <v>1933</v>
      </c>
      <c r="G104" s="500">
        <v>136560643.05000001</v>
      </c>
      <c r="H104" s="500" t="s">
        <v>1933</v>
      </c>
      <c r="I104" s="500">
        <v>17614732.359999999</v>
      </c>
      <c r="J104" s="500" t="s">
        <v>1933</v>
      </c>
      <c r="K104" s="500">
        <v>3035907.2</v>
      </c>
      <c r="L104" s="500">
        <v>3552370.49</v>
      </c>
      <c r="M104" s="501">
        <v>6.8489999999999995E-2</v>
      </c>
      <c r="N104" s="500">
        <v>267287480.08000001</v>
      </c>
    </row>
    <row r="105" spans="1:14" ht="13.5" customHeight="1" thickBot="1" x14ac:dyDescent="0.25">
      <c r="A105" s="1102"/>
      <c r="B105" s="320" t="s">
        <v>2548</v>
      </c>
      <c r="C105" s="500" t="s">
        <v>1933</v>
      </c>
      <c r="D105" s="500" t="s">
        <v>1933</v>
      </c>
      <c r="E105" s="500" t="s">
        <v>1933</v>
      </c>
      <c r="F105" s="500" t="s">
        <v>1933</v>
      </c>
      <c r="G105" s="500">
        <v>162076.46</v>
      </c>
      <c r="H105" s="500">
        <v>1049018.58</v>
      </c>
      <c r="I105" s="500" t="s">
        <v>1933</v>
      </c>
      <c r="J105" s="500" t="s">
        <v>1933</v>
      </c>
      <c r="K105" s="500" t="s">
        <v>1933</v>
      </c>
      <c r="L105" s="500">
        <v>500.69</v>
      </c>
      <c r="M105" s="501" t="s">
        <v>1933</v>
      </c>
      <c r="N105" s="500">
        <v>1211095.04</v>
      </c>
    </row>
    <row r="106" spans="1:14" ht="13.5" customHeight="1" x14ac:dyDescent="0.2">
      <c r="A106" s="2073" t="s">
        <v>1244</v>
      </c>
      <c r="B106" s="495" t="s">
        <v>2549</v>
      </c>
      <c r="C106" s="496" t="s">
        <v>1933</v>
      </c>
      <c r="D106" s="496" t="s">
        <v>1933</v>
      </c>
      <c r="E106" s="496" t="s">
        <v>1933</v>
      </c>
      <c r="F106" s="496">
        <v>24073840</v>
      </c>
      <c r="G106" s="496">
        <v>3364950</v>
      </c>
      <c r="H106" s="496" t="s">
        <v>1933</v>
      </c>
      <c r="I106" s="496" t="s">
        <v>1933</v>
      </c>
      <c r="J106" s="496" t="s">
        <v>1933</v>
      </c>
      <c r="K106" s="496" t="s">
        <v>1933</v>
      </c>
      <c r="L106" s="496">
        <v>542551.26720700006</v>
      </c>
      <c r="M106" s="497">
        <v>13.39279814998349</v>
      </c>
      <c r="N106" s="496">
        <v>27438790</v>
      </c>
    </row>
    <row r="107" spans="1:14" ht="13.5" customHeight="1" x14ac:dyDescent="0.2">
      <c r="A107" s="2074"/>
      <c r="B107" s="320" t="s">
        <v>2550</v>
      </c>
      <c r="C107" s="500" t="s">
        <v>1933</v>
      </c>
      <c r="D107" s="500">
        <v>30006837</v>
      </c>
      <c r="E107" s="500" t="s">
        <v>1933</v>
      </c>
      <c r="F107" s="500" t="s">
        <v>1933</v>
      </c>
      <c r="G107" s="500">
        <v>25172791</v>
      </c>
      <c r="H107" s="500">
        <v>29715</v>
      </c>
      <c r="I107" s="500" t="s">
        <v>1933</v>
      </c>
      <c r="J107" s="500" t="s">
        <v>1933</v>
      </c>
      <c r="K107" s="500" t="s">
        <v>1933</v>
      </c>
      <c r="L107" s="500">
        <v>1437024.124028</v>
      </c>
      <c r="M107" s="501">
        <v>-2.4768425291985472</v>
      </c>
      <c r="N107" s="500">
        <v>55209343</v>
      </c>
    </row>
    <row r="108" spans="1:14" ht="13.5" customHeight="1" x14ac:dyDescent="0.2">
      <c r="A108" s="2074"/>
      <c r="B108" s="320" t="s">
        <v>2551</v>
      </c>
      <c r="C108" s="500" t="s">
        <v>1933</v>
      </c>
      <c r="D108" s="500" t="s">
        <v>1933</v>
      </c>
      <c r="E108" s="500" t="s">
        <v>1933</v>
      </c>
      <c r="F108" s="500" t="s">
        <v>1933</v>
      </c>
      <c r="G108" s="500">
        <v>7661494</v>
      </c>
      <c r="H108" s="500">
        <v>33886796</v>
      </c>
      <c r="I108" s="500" t="s">
        <v>1933</v>
      </c>
      <c r="J108" s="500" t="s">
        <v>1933</v>
      </c>
      <c r="K108" s="500" t="s">
        <v>1933</v>
      </c>
      <c r="L108" s="500">
        <v>1102291.1384719999</v>
      </c>
      <c r="M108" s="501">
        <v>-24.446715328467157</v>
      </c>
      <c r="N108" s="500">
        <v>41548290</v>
      </c>
    </row>
    <row r="109" spans="1:14" ht="13.5" customHeight="1" x14ac:dyDescent="0.2">
      <c r="A109" s="2074"/>
      <c r="B109" s="320" t="s">
        <v>2552</v>
      </c>
      <c r="C109" s="500">
        <v>58356870</v>
      </c>
      <c r="D109" s="500">
        <v>285300517</v>
      </c>
      <c r="E109" s="500" t="s">
        <v>1933</v>
      </c>
      <c r="F109" s="500" t="s">
        <v>1933</v>
      </c>
      <c r="G109" s="500">
        <v>38285493</v>
      </c>
      <c r="H109" s="500" t="s">
        <v>1933</v>
      </c>
      <c r="I109" s="500" t="s">
        <v>1933</v>
      </c>
      <c r="J109" s="500" t="s">
        <v>1933</v>
      </c>
      <c r="K109" s="500" t="s">
        <v>1933</v>
      </c>
      <c r="L109" s="500">
        <v>9491899.852667002</v>
      </c>
      <c r="M109" s="501">
        <v>2.4419675462830615</v>
      </c>
      <c r="N109" s="500">
        <v>381942880</v>
      </c>
    </row>
    <row r="110" spans="1:14" ht="13.5" customHeight="1" x14ac:dyDescent="0.2">
      <c r="A110" s="2074"/>
      <c r="B110" s="320" t="s">
        <v>2553</v>
      </c>
      <c r="C110" s="500">
        <v>13289585</v>
      </c>
      <c r="D110" s="500">
        <v>12091522</v>
      </c>
      <c r="E110" s="500" t="s">
        <v>1933</v>
      </c>
      <c r="F110" s="500" t="s">
        <v>1933</v>
      </c>
      <c r="G110" s="500">
        <v>71004430</v>
      </c>
      <c r="H110" s="500" t="s">
        <v>1933</v>
      </c>
      <c r="I110" s="500" t="s">
        <v>1933</v>
      </c>
      <c r="J110" s="500" t="s">
        <v>1933</v>
      </c>
      <c r="K110" s="500" t="s">
        <v>1933</v>
      </c>
      <c r="L110" s="500">
        <v>1211714.970976</v>
      </c>
      <c r="M110" s="501">
        <v>5.6990242261103727</v>
      </c>
      <c r="N110" s="500">
        <v>96385537</v>
      </c>
    </row>
    <row r="111" spans="1:14" ht="13.5" customHeight="1" x14ac:dyDescent="0.2">
      <c r="A111" s="2074"/>
      <c r="B111" s="320" t="s">
        <v>2554</v>
      </c>
      <c r="C111" s="500" t="s">
        <v>1933</v>
      </c>
      <c r="D111" s="500" t="s">
        <v>1933</v>
      </c>
      <c r="E111" s="500" t="s">
        <v>1933</v>
      </c>
      <c r="F111" s="500">
        <v>548541</v>
      </c>
      <c r="G111" s="500">
        <v>126064</v>
      </c>
      <c r="H111" s="500" t="s">
        <v>1933</v>
      </c>
      <c r="I111" s="500" t="s">
        <v>1933</v>
      </c>
      <c r="J111" s="500" t="s">
        <v>1933</v>
      </c>
      <c r="K111" s="500" t="s">
        <v>1933</v>
      </c>
      <c r="L111" s="500">
        <v>8124.6774519999999</v>
      </c>
      <c r="M111" s="501">
        <v>16.248262327254878</v>
      </c>
      <c r="N111" s="500">
        <v>674605</v>
      </c>
    </row>
    <row r="112" spans="1:14" ht="13.5" customHeight="1" x14ac:dyDescent="0.2">
      <c r="A112" s="2074"/>
      <c r="B112" s="320" t="s">
        <v>2555</v>
      </c>
      <c r="C112" s="500" t="s">
        <v>1933</v>
      </c>
      <c r="D112" s="500">
        <v>430744</v>
      </c>
      <c r="E112" s="500" t="s">
        <v>1933</v>
      </c>
      <c r="F112" s="500" t="s">
        <v>1933</v>
      </c>
      <c r="G112" s="500">
        <v>181092</v>
      </c>
      <c r="H112" s="500">
        <v>6</v>
      </c>
      <c r="I112" s="500" t="s">
        <v>1933</v>
      </c>
      <c r="J112" s="500" t="s">
        <v>1933</v>
      </c>
      <c r="K112" s="500" t="s">
        <v>1933</v>
      </c>
      <c r="L112" s="500">
        <v>7369.060649</v>
      </c>
      <c r="M112" s="501">
        <v>-3.4769000476287628</v>
      </c>
      <c r="N112" s="500">
        <v>611842</v>
      </c>
    </row>
    <row r="113" spans="1:14" ht="13.5" customHeight="1" x14ac:dyDescent="0.2">
      <c r="A113" s="2074"/>
      <c r="B113" s="320" t="s">
        <v>2556</v>
      </c>
      <c r="C113" s="500" t="s">
        <v>1933</v>
      </c>
      <c r="D113" s="500" t="s">
        <v>1933</v>
      </c>
      <c r="E113" s="500" t="s">
        <v>1933</v>
      </c>
      <c r="F113" s="500" t="s">
        <v>1933</v>
      </c>
      <c r="G113" s="500">
        <v>146075</v>
      </c>
      <c r="H113" s="500">
        <v>633646</v>
      </c>
      <c r="I113" s="500" t="s">
        <v>1933</v>
      </c>
      <c r="J113" s="500" t="s">
        <v>1933</v>
      </c>
      <c r="K113" s="500" t="s">
        <v>1933</v>
      </c>
      <c r="L113" s="500">
        <v>10478.354629000001</v>
      </c>
      <c r="M113" s="501">
        <v>-22.018802572983667</v>
      </c>
      <c r="N113" s="500">
        <v>779721</v>
      </c>
    </row>
    <row r="114" spans="1:14" ht="13.5" customHeight="1" thickBot="1" x14ac:dyDescent="0.25">
      <c r="A114" s="2075"/>
      <c r="B114" s="320" t="s">
        <v>2557</v>
      </c>
      <c r="C114" s="500" t="s">
        <v>1933</v>
      </c>
      <c r="D114" s="500">
        <v>3449634</v>
      </c>
      <c r="E114" s="500" t="s">
        <v>1933</v>
      </c>
      <c r="F114" s="500" t="s">
        <v>1933</v>
      </c>
      <c r="G114" s="500">
        <v>1230712</v>
      </c>
      <c r="H114" s="500" t="s">
        <v>1933</v>
      </c>
      <c r="I114" s="500" t="s">
        <v>1933</v>
      </c>
      <c r="J114" s="500" t="s">
        <v>1933</v>
      </c>
      <c r="K114" s="500" t="s">
        <v>1933</v>
      </c>
      <c r="L114" s="500">
        <v>49736.053292000004</v>
      </c>
      <c r="M114" s="501">
        <v>2.9240586214150528</v>
      </c>
      <c r="N114" s="500">
        <v>4680346</v>
      </c>
    </row>
    <row r="115" spans="1:14" ht="13.5" customHeight="1" x14ac:dyDescent="0.2">
      <c r="A115" s="1101" t="s">
        <v>1884</v>
      </c>
      <c r="B115" s="495" t="s">
        <v>2558</v>
      </c>
      <c r="C115" s="496">
        <v>14013334.560831999</v>
      </c>
      <c r="D115" s="496">
        <v>189798251.91950402</v>
      </c>
      <c r="E115" s="496" t="s">
        <v>1933</v>
      </c>
      <c r="F115" s="496" t="s">
        <v>1933</v>
      </c>
      <c r="G115" s="496">
        <v>23930859.939362001</v>
      </c>
      <c r="H115" s="496">
        <v>2988137.5166479996</v>
      </c>
      <c r="I115" s="496">
        <v>26815958.231298</v>
      </c>
      <c r="J115" s="496" t="s">
        <v>1933</v>
      </c>
      <c r="K115" s="496">
        <v>51519.612356000005</v>
      </c>
      <c r="L115" s="496">
        <v>8913066.4700000007</v>
      </c>
      <c r="M115" s="497">
        <v>3.59</v>
      </c>
      <c r="N115" s="496">
        <v>257598061.78</v>
      </c>
    </row>
    <row r="116" spans="1:14" ht="13.5" customHeight="1" x14ac:dyDescent="0.2">
      <c r="A116" s="1102"/>
      <c r="B116" s="320" t="s">
        <v>2559</v>
      </c>
      <c r="C116" s="500">
        <v>3990448.7490139995</v>
      </c>
      <c r="D116" s="500">
        <v>14494823.228752999</v>
      </c>
      <c r="E116" s="500">
        <v>7049316.8866749993</v>
      </c>
      <c r="F116" s="500">
        <v>6838729.6986679994</v>
      </c>
      <c r="G116" s="500">
        <v>2998190.4733199999</v>
      </c>
      <c r="H116" s="500" t="s">
        <v>1933</v>
      </c>
      <c r="I116" s="500" t="s">
        <v>1933</v>
      </c>
      <c r="J116" s="500" t="s">
        <v>1933</v>
      </c>
      <c r="K116" s="500">
        <v>321234.69356999994</v>
      </c>
      <c r="L116" s="500">
        <v>634486.4</v>
      </c>
      <c r="M116" s="501">
        <v>11.49</v>
      </c>
      <c r="N116" s="500">
        <v>35692743.729999997</v>
      </c>
    </row>
    <row r="117" spans="1:14" ht="13.5" customHeight="1" x14ac:dyDescent="0.2">
      <c r="A117" s="1102"/>
      <c r="B117" s="320" t="s">
        <v>2560</v>
      </c>
      <c r="C117" s="500">
        <v>2305094.9563039998</v>
      </c>
      <c r="D117" s="500">
        <v>51120874.351135999</v>
      </c>
      <c r="E117" s="500" t="s">
        <v>1933</v>
      </c>
      <c r="F117" s="500" t="s">
        <v>1933</v>
      </c>
      <c r="G117" s="500" t="s">
        <v>1933</v>
      </c>
      <c r="H117" s="500">
        <v>48463769.820224002</v>
      </c>
      <c r="I117" s="500">
        <v>2157478.03792</v>
      </c>
      <c r="J117" s="500" t="s">
        <v>1933</v>
      </c>
      <c r="K117" s="500">
        <v>9504258.5144159999</v>
      </c>
      <c r="L117" s="500">
        <v>4161064.52</v>
      </c>
      <c r="M117" s="501">
        <v>-5.32</v>
      </c>
      <c r="N117" s="500">
        <v>113551475.68000001</v>
      </c>
    </row>
    <row r="118" spans="1:14" ht="13.5" customHeight="1" x14ac:dyDescent="0.2">
      <c r="A118" s="1102"/>
      <c r="B118" s="320" t="s">
        <v>2561</v>
      </c>
      <c r="C118" s="500" t="s">
        <v>1933</v>
      </c>
      <c r="D118" s="500">
        <v>489271.32396800001</v>
      </c>
      <c r="E118" s="500" t="s">
        <v>1933</v>
      </c>
      <c r="F118" s="500" t="s">
        <v>1933</v>
      </c>
      <c r="G118" s="500">
        <v>1978927.765692</v>
      </c>
      <c r="H118" s="500">
        <v>40487202.058352001</v>
      </c>
      <c r="I118" s="500" t="s">
        <v>1933</v>
      </c>
      <c r="J118" s="500" t="s">
        <v>1933</v>
      </c>
      <c r="K118" s="500">
        <v>729538.49198799999</v>
      </c>
      <c r="L118" s="500">
        <v>1644836.13</v>
      </c>
      <c r="M118" s="501">
        <v>-19.940000000000001</v>
      </c>
      <c r="N118" s="500">
        <v>43684939.640000001</v>
      </c>
    </row>
    <row r="119" spans="1:14" ht="13.5" customHeight="1" x14ac:dyDescent="0.2">
      <c r="A119" s="1102"/>
      <c r="B119" s="320" t="s">
        <v>2562</v>
      </c>
      <c r="C119" s="500">
        <v>7526344.0067860009</v>
      </c>
      <c r="D119" s="500">
        <v>13684261.830519998</v>
      </c>
      <c r="E119" s="500" t="s">
        <v>1933</v>
      </c>
      <c r="F119" s="500" t="s">
        <v>1933</v>
      </c>
      <c r="G119" s="500">
        <v>69963197.809560001</v>
      </c>
      <c r="H119" s="500" t="s">
        <v>1933</v>
      </c>
      <c r="I119" s="500">
        <v>992590.82291800005</v>
      </c>
      <c r="J119" s="500" t="s">
        <v>1933</v>
      </c>
      <c r="K119" s="500">
        <v>4201646.5902159996</v>
      </c>
      <c r="L119" s="500">
        <v>1120802.47</v>
      </c>
      <c r="M119" s="501">
        <v>5.87</v>
      </c>
      <c r="N119" s="500">
        <v>96368041.060000002</v>
      </c>
    </row>
    <row r="120" spans="1:14" ht="13.5" customHeight="1" x14ac:dyDescent="0.2">
      <c r="A120" s="1102"/>
      <c r="B120" s="320" t="s">
        <v>2563</v>
      </c>
      <c r="C120" s="500">
        <v>2313327.2167120003</v>
      </c>
      <c r="D120" s="500">
        <v>79419974.169327989</v>
      </c>
      <c r="E120" s="500" t="s">
        <v>1933</v>
      </c>
      <c r="F120" s="500" t="s">
        <v>1933</v>
      </c>
      <c r="G120" s="500" t="s">
        <v>1933</v>
      </c>
      <c r="H120" s="500">
        <v>24155737.23528</v>
      </c>
      <c r="I120" s="500">
        <v>7106132.2237119991</v>
      </c>
      <c r="J120" s="500" t="s">
        <v>1933</v>
      </c>
      <c r="K120" s="500">
        <v>14812962.674968001</v>
      </c>
      <c r="L120" s="500">
        <v>4240493.22</v>
      </c>
      <c r="M120" s="501">
        <v>1.1599999999999999</v>
      </c>
      <c r="N120" s="500">
        <v>127808133.52</v>
      </c>
    </row>
    <row r="121" spans="1:14" ht="13.5" customHeight="1" x14ac:dyDescent="0.2">
      <c r="A121" s="1102"/>
      <c r="B121" s="320" t="s">
        <v>2564</v>
      </c>
      <c r="C121" s="500">
        <v>4012098.4409580003</v>
      </c>
      <c r="D121" s="500">
        <v>62003061.538713001</v>
      </c>
      <c r="E121" s="500" t="s">
        <v>1933</v>
      </c>
      <c r="F121" s="500" t="s">
        <v>1933</v>
      </c>
      <c r="G121" s="500">
        <v>3996726.41628</v>
      </c>
      <c r="H121" s="500">
        <v>745543.19688300008</v>
      </c>
      <c r="I121" s="500">
        <v>6056577.7231319994</v>
      </c>
      <c r="J121" s="500" t="s">
        <v>1933</v>
      </c>
      <c r="K121" s="500">
        <v>46116.074033999997</v>
      </c>
      <c r="L121" s="500">
        <v>1138428.07</v>
      </c>
      <c r="M121" s="501">
        <v>5.5</v>
      </c>
      <c r="N121" s="500">
        <v>76860123.390000001</v>
      </c>
    </row>
    <row r="122" spans="1:14" ht="13.5" customHeight="1" thickBot="1" x14ac:dyDescent="0.25">
      <c r="A122" s="1102"/>
      <c r="B122" s="320" t="s">
        <v>2565</v>
      </c>
      <c r="C122" s="500">
        <v>297452.60320200003</v>
      </c>
      <c r="D122" s="500">
        <v>14910146.704648001</v>
      </c>
      <c r="E122" s="500" t="s">
        <v>1933</v>
      </c>
      <c r="F122" s="500" t="s">
        <v>1933</v>
      </c>
      <c r="G122" s="500" t="s">
        <v>1933</v>
      </c>
      <c r="H122" s="500">
        <v>9060245.5083419997</v>
      </c>
      <c r="I122" s="500">
        <v>428760.50912</v>
      </c>
      <c r="J122" s="500" t="s">
        <v>1933</v>
      </c>
      <c r="K122" s="500">
        <v>2100926.4946880001</v>
      </c>
      <c r="L122" s="500">
        <v>499047.54</v>
      </c>
      <c r="M122" s="501">
        <v>0.89</v>
      </c>
      <c r="N122" s="500">
        <v>26797531.82</v>
      </c>
    </row>
    <row r="123" spans="1:14" s="332" customFormat="1" ht="13.5" customHeight="1" x14ac:dyDescent="0.2">
      <c r="A123" s="1101" t="s">
        <v>2234</v>
      </c>
      <c r="B123" s="495" t="s">
        <v>2511</v>
      </c>
      <c r="C123" s="496">
        <v>562388.43000000005</v>
      </c>
      <c r="D123" s="496" t="s">
        <v>1933</v>
      </c>
      <c r="E123" s="496">
        <v>546775.28</v>
      </c>
      <c r="F123" s="496" t="s">
        <v>1933</v>
      </c>
      <c r="G123" s="496">
        <v>3705238.86</v>
      </c>
      <c r="H123" s="496" t="s">
        <v>1933</v>
      </c>
      <c r="I123" s="496" t="s">
        <v>1933</v>
      </c>
      <c r="J123" s="496" t="s">
        <v>1933</v>
      </c>
      <c r="K123" s="496" t="s">
        <v>1933</v>
      </c>
      <c r="L123" s="496">
        <v>39926.980000000003</v>
      </c>
      <c r="M123" s="497">
        <v>5.67</v>
      </c>
      <c r="N123" s="496">
        <v>4814402.57</v>
      </c>
    </row>
    <row r="124" spans="1:14" s="332" customFormat="1" ht="13.5" customHeight="1" x14ac:dyDescent="0.2">
      <c r="A124" s="1102"/>
      <c r="B124" s="320" t="s">
        <v>2512</v>
      </c>
      <c r="C124" s="500">
        <v>898904.89</v>
      </c>
      <c r="D124" s="500">
        <v>9028772</v>
      </c>
      <c r="E124" s="500">
        <v>9437372</v>
      </c>
      <c r="F124" s="500" t="s">
        <v>1933</v>
      </c>
      <c r="G124" s="500">
        <v>4826153.7300000004</v>
      </c>
      <c r="H124" s="500" t="s">
        <v>1933</v>
      </c>
      <c r="I124" s="500">
        <v>772968</v>
      </c>
      <c r="J124" s="500" t="s">
        <v>1933</v>
      </c>
      <c r="K124" s="500" t="s">
        <v>1933</v>
      </c>
      <c r="L124" s="500">
        <v>380069.55</v>
      </c>
      <c r="M124" s="501">
        <v>1.08</v>
      </c>
      <c r="N124" s="500">
        <v>24964170.620000001</v>
      </c>
    </row>
    <row r="125" spans="1:14" s="332" customFormat="1" ht="13.5" customHeight="1" x14ac:dyDescent="0.2">
      <c r="A125" s="1102"/>
      <c r="B125" s="320" t="s">
        <v>2513</v>
      </c>
      <c r="C125" s="500" t="s">
        <v>1933</v>
      </c>
      <c r="D125" s="500" t="s">
        <v>1933</v>
      </c>
      <c r="E125" s="500" t="s">
        <v>1933</v>
      </c>
      <c r="F125" s="500">
        <v>1218204.8700000001</v>
      </c>
      <c r="G125" s="500">
        <v>169130.29</v>
      </c>
      <c r="H125" s="500" t="s">
        <v>1933</v>
      </c>
      <c r="I125" s="500" t="s">
        <v>1933</v>
      </c>
      <c r="J125" s="500" t="s">
        <v>1933</v>
      </c>
      <c r="K125" s="500" t="s">
        <v>1933</v>
      </c>
      <c r="L125" s="500">
        <v>21547.22</v>
      </c>
      <c r="M125" s="501">
        <v>15.85</v>
      </c>
      <c r="N125" s="500">
        <v>1387335.1487</v>
      </c>
    </row>
    <row r="126" spans="1:14" s="332" customFormat="1" ht="13.5" customHeight="1" x14ac:dyDescent="0.2">
      <c r="A126" s="1102"/>
      <c r="B126" s="320" t="s">
        <v>2514</v>
      </c>
      <c r="C126" s="500">
        <v>1677036.29</v>
      </c>
      <c r="D126" s="500">
        <v>4047826</v>
      </c>
      <c r="E126" s="500">
        <v>3931643</v>
      </c>
      <c r="F126" s="500" t="s">
        <v>1933</v>
      </c>
      <c r="G126" s="500">
        <v>4821150.03</v>
      </c>
      <c r="H126" s="500">
        <v>1823382.36</v>
      </c>
      <c r="I126" s="500">
        <v>504432.66</v>
      </c>
      <c r="J126" s="500" t="s">
        <v>1933</v>
      </c>
      <c r="K126" s="500" t="s">
        <v>1933</v>
      </c>
      <c r="L126" s="500">
        <v>244456.88</v>
      </c>
      <c r="M126" s="501">
        <v>3.01</v>
      </c>
      <c r="N126" s="500">
        <v>16805470.3334</v>
      </c>
    </row>
    <row r="127" spans="1:14" s="332" customFormat="1" ht="13.5" customHeight="1" x14ac:dyDescent="0.2">
      <c r="A127" s="1102"/>
      <c r="B127" s="320" t="s">
        <v>2515</v>
      </c>
      <c r="C127" s="500" t="s">
        <v>1933</v>
      </c>
      <c r="D127" s="500" t="s">
        <v>1933</v>
      </c>
      <c r="E127" s="500" t="s">
        <v>1933</v>
      </c>
      <c r="F127" s="500" t="s">
        <v>1933</v>
      </c>
      <c r="G127" s="500">
        <v>253194.66</v>
      </c>
      <c r="H127" s="500">
        <v>4054531.46</v>
      </c>
      <c r="I127" s="500" t="s">
        <v>1933</v>
      </c>
      <c r="J127" s="500" t="s">
        <v>1933</v>
      </c>
      <c r="K127" s="500" t="s">
        <v>1933</v>
      </c>
      <c r="L127" s="500">
        <v>90814.6</v>
      </c>
      <c r="M127" s="501">
        <v>-27.01</v>
      </c>
      <c r="N127" s="500">
        <v>4307726.1185999997</v>
      </c>
    </row>
    <row r="128" spans="1:14" s="332" customFormat="1" ht="13.5" customHeight="1" x14ac:dyDescent="0.2">
      <c r="A128" s="1102"/>
      <c r="B128" s="320" t="s">
        <v>2516</v>
      </c>
      <c r="C128" s="500">
        <v>768337.7</v>
      </c>
      <c r="D128" s="500">
        <v>8309314</v>
      </c>
      <c r="E128" s="500">
        <v>7123842</v>
      </c>
      <c r="F128" s="500" t="s">
        <v>1933</v>
      </c>
      <c r="G128" s="500">
        <v>2726342.19</v>
      </c>
      <c r="H128" s="500" t="s">
        <v>1933</v>
      </c>
      <c r="I128" s="500">
        <v>676347</v>
      </c>
      <c r="J128" s="500" t="s">
        <v>1933</v>
      </c>
      <c r="K128" s="500" t="s">
        <v>1933</v>
      </c>
      <c r="L128" s="500">
        <v>166161.34</v>
      </c>
      <c r="M128" s="501">
        <v>2.5299999999999998</v>
      </c>
      <c r="N128" s="500">
        <v>19604182.890000001</v>
      </c>
    </row>
    <row r="129" spans="1:14" s="332" customFormat="1" ht="13.5" customHeight="1" thickBot="1" x14ac:dyDescent="0.25">
      <c r="A129" s="1102"/>
      <c r="B129" s="320" t="s">
        <v>2517</v>
      </c>
      <c r="C129" s="500">
        <v>1887910.21</v>
      </c>
      <c r="D129" s="500">
        <v>4075457</v>
      </c>
      <c r="E129" s="500">
        <v>4298197</v>
      </c>
      <c r="F129" s="500" t="s">
        <v>1933</v>
      </c>
      <c r="G129" s="500">
        <v>5042368.93</v>
      </c>
      <c r="H129" s="500">
        <v>2472324.7400000002</v>
      </c>
      <c r="I129" s="500">
        <v>1164974.53</v>
      </c>
      <c r="J129" s="500" t="s">
        <v>1933</v>
      </c>
      <c r="K129" s="500" t="s">
        <v>1933</v>
      </c>
      <c r="L129" s="500">
        <v>160082.65</v>
      </c>
      <c r="M129" s="501">
        <v>3.81</v>
      </c>
      <c r="N129" s="500">
        <v>18941232.412300002</v>
      </c>
    </row>
    <row r="130" spans="1:14" ht="13.5" customHeight="1" x14ac:dyDescent="0.2">
      <c r="A130" s="2073" t="s">
        <v>1887</v>
      </c>
      <c r="B130" s="495" t="s">
        <v>2566</v>
      </c>
      <c r="C130" s="496">
        <v>29084022.25</v>
      </c>
      <c r="D130" s="496">
        <v>71161852.609999999</v>
      </c>
      <c r="E130" s="496" t="s">
        <v>1933</v>
      </c>
      <c r="F130" s="496" t="s">
        <v>1933</v>
      </c>
      <c r="G130" s="496">
        <v>2484163.2799999998</v>
      </c>
      <c r="H130" s="496">
        <v>64279372.770000003</v>
      </c>
      <c r="I130" s="496">
        <v>16388140.82</v>
      </c>
      <c r="J130" s="496" t="s">
        <v>1933</v>
      </c>
      <c r="K130" s="496" t="s">
        <v>1933</v>
      </c>
      <c r="L130" s="496">
        <v>5046557.55</v>
      </c>
      <c r="M130" s="497">
        <v>-8.49</v>
      </c>
      <c r="N130" s="496">
        <v>183397551.72999999</v>
      </c>
    </row>
    <row r="131" spans="1:14" ht="13.5" customHeight="1" x14ac:dyDescent="0.2">
      <c r="A131" s="2074"/>
      <c r="B131" s="320" t="s">
        <v>2567</v>
      </c>
      <c r="C131" s="500" t="s">
        <v>1933</v>
      </c>
      <c r="D131" s="500">
        <v>1758690.25</v>
      </c>
      <c r="E131" s="500" t="s">
        <v>1933</v>
      </c>
      <c r="F131" s="500" t="s">
        <v>1933</v>
      </c>
      <c r="G131" s="500">
        <v>411337.81</v>
      </c>
      <c r="H131" s="500">
        <v>66288209.630000003</v>
      </c>
      <c r="I131" s="500" t="s">
        <v>1933</v>
      </c>
      <c r="J131" s="500" t="s">
        <v>1933</v>
      </c>
      <c r="K131" s="500" t="s">
        <v>1933</v>
      </c>
      <c r="L131" s="500">
        <v>1971740.1</v>
      </c>
      <c r="M131" s="501">
        <v>-28.23</v>
      </c>
      <c r="N131" s="500">
        <v>68458237.689999998</v>
      </c>
    </row>
    <row r="132" spans="1:14" ht="13.5" customHeight="1" x14ac:dyDescent="0.2">
      <c r="A132" s="2074"/>
      <c r="B132" s="320" t="s">
        <v>2568</v>
      </c>
      <c r="C132" s="500">
        <v>15732613.98</v>
      </c>
      <c r="D132" s="500">
        <v>8421838.6600000001</v>
      </c>
      <c r="E132" s="500" t="s">
        <v>1933</v>
      </c>
      <c r="F132" s="500" t="s">
        <v>1933</v>
      </c>
      <c r="G132" s="500">
        <v>62591228.479999997</v>
      </c>
      <c r="H132" s="500" t="s">
        <v>1933</v>
      </c>
      <c r="I132" s="500" t="s">
        <v>1933</v>
      </c>
      <c r="J132" s="500" t="s">
        <v>1933</v>
      </c>
      <c r="K132" s="500" t="s">
        <v>1933</v>
      </c>
      <c r="L132" s="500">
        <v>1430402.92</v>
      </c>
      <c r="M132" s="501">
        <v>6.09</v>
      </c>
      <c r="N132" s="500">
        <v>86745681.120000005</v>
      </c>
    </row>
    <row r="133" spans="1:14" ht="13.5" customHeight="1" x14ac:dyDescent="0.2">
      <c r="A133" s="2074"/>
      <c r="B133" s="320" t="s">
        <v>2569</v>
      </c>
      <c r="C133" s="500">
        <v>43360094.920000002</v>
      </c>
      <c r="D133" s="500">
        <v>263313302.47999999</v>
      </c>
      <c r="E133" s="500" t="s">
        <v>1933</v>
      </c>
      <c r="F133" s="500" t="s">
        <v>1933</v>
      </c>
      <c r="G133" s="500">
        <v>3610180.42</v>
      </c>
      <c r="H133" s="500">
        <v>2830429.24</v>
      </c>
      <c r="I133" s="500" t="s">
        <v>1933</v>
      </c>
      <c r="J133" s="500" t="s">
        <v>1933</v>
      </c>
      <c r="K133" s="500" t="s">
        <v>1933</v>
      </c>
      <c r="L133" s="500">
        <v>7933780.1799999997</v>
      </c>
      <c r="M133" s="501">
        <v>2.94</v>
      </c>
      <c r="N133" s="500">
        <v>313114007.06</v>
      </c>
    </row>
    <row r="134" spans="1:14" ht="13.5" customHeight="1" x14ac:dyDescent="0.2">
      <c r="A134" s="2074"/>
      <c r="B134" s="320" t="s">
        <v>2570</v>
      </c>
      <c r="C134" s="500" t="s">
        <v>1933</v>
      </c>
      <c r="D134" s="500">
        <v>272174.03000000003</v>
      </c>
      <c r="E134" s="500" t="s">
        <v>1933</v>
      </c>
      <c r="F134" s="500" t="s">
        <v>1933</v>
      </c>
      <c r="G134" s="500">
        <v>392322.19</v>
      </c>
      <c r="H134" s="500">
        <v>11250</v>
      </c>
      <c r="I134" s="500" t="s">
        <v>1933</v>
      </c>
      <c r="J134" s="500">
        <v>3251568.86</v>
      </c>
      <c r="K134" s="500" t="s">
        <v>1933</v>
      </c>
      <c r="L134" s="500">
        <v>38639.97</v>
      </c>
      <c r="M134" s="501">
        <v>21.24</v>
      </c>
      <c r="N134" s="500">
        <v>3927315.08</v>
      </c>
    </row>
    <row r="135" spans="1:14" ht="13.5" customHeight="1" x14ac:dyDescent="0.2">
      <c r="A135" s="2074"/>
      <c r="B135" s="320" t="s">
        <v>2571</v>
      </c>
      <c r="C135" s="500" t="s">
        <v>1933</v>
      </c>
      <c r="D135" s="500">
        <v>175371.29</v>
      </c>
      <c r="E135" s="500" t="s">
        <v>1933</v>
      </c>
      <c r="F135" s="500">
        <v>176707.73</v>
      </c>
      <c r="G135" s="500">
        <v>225184.93</v>
      </c>
      <c r="H135" s="500">
        <v>11250</v>
      </c>
      <c r="I135" s="500" t="s">
        <v>1933</v>
      </c>
      <c r="J135" s="500">
        <v>2563847.25</v>
      </c>
      <c r="K135" s="500" t="s">
        <v>1933</v>
      </c>
      <c r="L135" s="500">
        <v>38165.370000000003</v>
      </c>
      <c r="M135" s="501">
        <v>18.71</v>
      </c>
      <c r="N135" s="500">
        <v>3152361.2</v>
      </c>
    </row>
    <row r="136" spans="1:14" ht="13.5" customHeight="1" x14ac:dyDescent="0.2">
      <c r="A136" s="2074"/>
      <c r="B136" s="320" t="s">
        <v>2572</v>
      </c>
      <c r="C136" s="500">
        <v>3775859.08</v>
      </c>
      <c r="D136" s="500">
        <v>548510.06000000006</v>
      </c>
      <c r="E136" s="500" t="s">
        <v>1933</v>
      </c>
      <c r="F136" s="500">
        <v>25061834.100000001</v>
      </c>
      <c r="G136" s="500">
        <v>755651.37</v>
      </c>
      <c r="H136" s="500">
        <v>71000</v>
      </c>
      <c r="I136" s="500" t="s">
        <v>1933</v>
      </c>
      <c r="J136" s="500" t="s">
        <v>1933</v>
      </c>
      <c r="K136" s="500" t="s">
        <v>1933</v>
      </c>
      <c r="L136" s="500">
        <v>596627.09</v>
      </c>
      <c r="M136" s="501">
        <v>17.07</v>
      </c>
      <c r="N136" s="500">
        <v>30212854.609999999</v>
      </c>
    </row>
    <row r="137" spans="1:14" ht="13.5" customHeight="1" x14ac:dyDescent="0.2">
      <c r="A137" s="2074"/>
      <c r="B137" s="320" t="s">
        <v>2573</v>
      </c>
      <c r="C137" s="500">
        <v>11980812.99</v>
      </c>
      <c r="D137" s="500">
        <v>71307918.400000006</v>
      </c>
      <c r="E137" s="500" t="s">
        <v>1933</v>
      </c>
      <c r="F137" s="500" t="s">
        <v>1933</v>
      </c>
      <c r="G137" s="500">
        <v>1022901.64</v>
      </c>
      <c r="H137" s="500" t="s">
        <v>1933</v>
      </c>
      <c r="I137" s="500" t="s">
        <v>1933</v>
      </c>
      <c r="J137" s="500" t="s">
        <v>1933</v>
      </c>
      <c r="K137" s="500" t="s">
        <v>1933</v>
      </c>
      <c r="L137" s="500">
        <v>659199.17000000004</v>
      </c>
      <c r="M137" s="501">
        <v>5.0599999999999996</v>
      </c>
      <c r="N137" s="500">
        <v>84311633.030000001</v>
      </c>
    </row>
    <row r="138" spans="1:14" ht="13.5" customHeight="1" x14ac:dyDescent="0.2">
      <c r="A138" s="2074"/>
      <c r="B138" s="320" t="s">
        <v>2574</v>
      </c>
      <c r="C138" s="500">
        <v>9961115.1500000004</v>
      </c>
      <c r="D138" s="500">
        <v>23086734.640000001</v>
      </c>
      <c r="E138" s="500" t="s">
        <v>1933</v>
      </c>
      <c r="F138" s="500" t="s">
        <v>1933</v>
      </c>
      <c r="G138" s="500">
        <v>110090.41</v>
      </c>
      <c r="H138" s="500">
        <v>18853262.73</v>
      </c>
      <c r="I138" s="500">
        <v>6136778.6299999999</v>
      </c>
      <c r="J138" s="500" t="s">
        <v>1933</v>
      </c>
      <c r="K138" s="500" t="s">
        <v>1933</v>
      </c>
      <c r="L138" s="500">
        <v>572008.35</v>
      </c>
      <c r="M138" s="501">
        <v>-4.12</v>
      </c>
      <c r="N138" s="500">
        <v>58147981.560000002</v>
      </c>
    </row>
    <row r="139" spans="1:14" ht="13.5" customHeight="1" x14ac:dyDescent="0.2">
      <c r="A139" s="2074"/>
      <c r="B139" s="320" t="s">
        <v>2575</v>
      </c>
      <c r="C139" s="500">
        <v>1937734.61</v>
      </c>
      <c r="D139" s="500">
        <v>1326197.58</v>
      </c>
      <c r="E139" s="500" t="s">
        <v>1933</v>
      </c>
      <c r="F139" s="500" t="s">
        <v>1933</v>
      </c>
      <c r="G139" s="500">
        <v>12115353.460000001</v>
      </c>
      <c r="H139" s="500" t="s">
        <v>1933</v>
      </c>
      <c r="I139" s="500" t="s">
        <v>1933</v>
      </c>
      <c r="J139" s="500" t="s">
        <v>1933</v>
      </c>
      <c r="K139" s="500">
        <v>283251.15999999997</v>
      </c>
      <c r="L139" s="500">
        <v>68865.16</v>
      </c>
      <c r="M139" s="501">
        <v>6.75</v>
      </c>
      <c r="N139" s="500">
        <v>15662536.810000001</v>
      </c>
    </row>
    <row r="140" spans="1:14" ht="13.5" customHeight="1" x14ac:dyDescent="0.2">
      <c r="A140" s="2074"/>
      <c r="B140" s="320" t="s">
        <v>2576</v>
      </c>
      <c r="C140" s="500">
        <v>1372009.67</v>
      </c>
      <c r="D140" s="500">
        <v>12269562.640000001</v>
      </c>
      <c r="E140" s="500" t="s">
        <v>1933</v>
      </c>
      <c r="F140" s="500" t="s">
        <v>1933</v>
      </c>
      <c r="G140" s="500" t="s">
        <v>1933</v>
      </c>
      <c r="H140" s="500">
        <v>1508686.16</v>
      </c>
      <c r="I140" s="500" t="s">
        <v>1933</v>
      </c>
      <c r="J140" s="500" t="s">
        <v>1933</v>
      </c>
      <c r="K140" s="500" t="s">
        <v>1933</v>
      </c>
      <c r="L140" s="500">
        <v>159832.51</v>
      </c>
      <c r="M140" s="501">
        <v>6.86</v>
      </c>
      <c r="N140" s="500">
        <v>15150258.470000001</v>
      </c>
    </row>
    <row r="141" spans="1:14" ht="13.5" customHeight="1" x14ac:dyDescent="0.2">
      <c r="A141" s="2074"/>
      <c r="B141" s="320" t="s">
        <v>2577</v>
      </c>
      <c r="C141" s="500">
        <v>279807.27</v>
      </c>
      <c r="D141" s="500" t="s">
        <v>1933</v>
      </c>
      <c r="E141" s="500" t="s">
        <v>1933</v>
      </c>
      <c r="F141" s="500" t="s">
        <v>1933</v>
      </c>
      <c r="G141" s="500" t="s">
        <v>1933</v>
      </c>
      <c r="H141" s="500">
        <v>1518506.58</v>
      </c>
      <c r="I141" s="500" t="s">
        <v>1933</v>
      </c>
      <c r="J141" s="500" t="s">
        <v>1933</v>
      </c>
      <c r="K141" s="500" t="s">
        <v>1933</v>
      </c>
      <c r="L141" s="500">
        <v>12914.65</v>
      </c>
      <c r="M141" s="501">
        <v>-13.89</v>
      </c>
      <c r="N141" s="500">
        <v>1798313.85</v>
      </c>
    </row>
    <row r="142" spans="1:14" ht="13.5" customHeight="1" x14ac:dyDescent="0.2">
      <c r="A142" s="2074"/>
      <c r="B142" s="320" t="s">
        <v>2578</v>
      </c>
      <c r="C142" s="500">
        <v>671092.85</v>
      </c>
      <c r="D142" s="500" t="s">
        <v>1933</v>
      </c>
      <c r="E142" s="500" t="s">
        <v>1933</v>
      </c>
      <c r="F142" s="500" t="s">
        <v>1933</v>
      </c>
      <c r="G142" s="500" t="s">
        <v>1933</v>
      </c>
      <c r="H142" s="500">
        <v>3521174.14</v>
      </c>
      <c r="I142" s="500" t="s">
        <v>1933</v>
      </c>
      <c r="J142" s="500" t="s">
        <v>1933</v>
      </c>
      <c r="K142" s="500" t="s">
        <v>1933</v>
      </c>
      <c r="L142" s="500">
        <v>27978.38</v>
      </c>
      <c r="M142" s="501">
        <v>-13.34</v>
      </c>
      <c r="N142" s="500">
        <v>4192266.99</v>
      </c>
    </row>
    <row r="143" spans="1:14" ht="13.5" customHeight="1" x14ac:dyDescent="0.2">
      <c r="A143" s="2074"/>
      <c r="B143" s="320" t="s">
        <v>2579</v>
      </c>
      <c r="C143" s="500" t="s">
        <v>1933</v>
      </c>
      <c r="D143" s="500">
        <v>501014.19</v>
      </c>
      <c r="E143" s="500" t="s">
        <v>1933</v>
      </c>
      <c r="F143" s="500" t="s">
        <v>1933</v>
      </c>
      <c r="G143" s="500" t="s">
        <v>1933</v>
      </c>
      <c r="H143" s="500" t="s">
        <v>1933</v>
      </c>
      <c r="I143" s="500" t="s">
        <v>1933</v>
      </c>
      <c r="J143" s="500" t="s">
        <v>1933</v>
      </c>
      <c r="K143" s="500" t="s">
        <v>1933</v>
      </c>
      <c r="L143" s="500">
        <v>1739.63</v>
      </c>
      <c r="M143" s="501" t="s">
        <v>1933</v>
      </c>
      <c r="N143" s="500">
        <v>501014.19</v>
      </c>
    </row>
    <row r="144" spans="1:14" ht="13.5" customHeight="1" x14ac:dyDescent="0.2">
      <c r="A144" s="2074"/>
      <c r="B144" s="320" t="s">
        <v>2580</v>
      </c>
      <c r="C144" s="500" t="s">
        <v>1933</v>
      </c>
      <c r="D144" s="500" t="s">
        <v>1933</v>
      </c>
      <c r="E144" s="500" t="s">
        <v>1933</v>
      </c>
      <c r="F144" s="500" t="s">
        <v>1933</v>
      </c>
      <c r="G144" s="500">
        <v>500443.84</v>
      </c>
      <c r="H144" s="500" t="s">
        <v>1933</v>
      </c>
      <c r="I144" s="500" t="s">
        <v>1933</v>
      </c>
      <c r="J144" s="500" t="s">
        <v>1933</v>
      </c>
      <c r="K144" s="500">
        <v>7006.39</v>
      </c>
      <c r="L144" s="500">
        <v>1429.16</v>
      </c>
      <c r="M144" s="501" t="s">
        <v>1933</v>
      </c>
      <c r="N144" s="500">
        <v>507450.23</v>
      </c>
    </row>
    <row r="145" spans="1:14" ht="13.5" customHeight="1" thickBot="1" x14ac:dyDescent="0.25">
      <c r="A145" s="2075"/>
      <c r="B145" s="320" t="s">
        <v>2581</v>
      </c>
      <c r="C145" s="500" t="s">
        <v>1933</v>
      </c>
      <c r="D145" s="500" t="s">
        <v>1933</v>
      </c>
      <c r="E145" s="500" t="s">
        <v>1933</v>
      </c>
      <c r="F145" s="500" t="s">
        <v>1933</v>
      </c>
      <c r="G145" s="500">
        <v>500443.84</v>
      </c>
      <c r="H145" s="500" t="s">
        <v>1933</v>
      </c>
      <c r="I145" s="500" t="s">
        <v>1933</v>
      </c>
      <c r="J145" s="500" t="s">
        <v>1933</v>
      </c>
      <c r="K145" s="500">
        <v>7006.39</v>
      </c>
      <c r="L145" s="500">
        <v>1904.61</v>
      </c>
      <c r="M145" s="501" t="s">
        <v>1933</v>
      </c>
      <c r="N145" s="500">
        <v>507450.23</v>
      </c>
    </row>
    <row r="146" spans="1:14" ht="13.5" customHeight="1" x14ac:dyDescent="0.2">
      <c r="A146" s="2076" t="s">
        <v>1888</v>
      </c>
      <c r="B146" s="495" t="s">
        <v>2582</v>
      </c>
      <c r="C146" s="496">
        <v>102113125.21843356</v>
      </c>
      <c r="D146" s="496">
        <v>361653132.69782239</v>
      </c>
      <c r="E146" s="496" t="s">
        <v>1933</v>
      </c>
      <c r="F146" s="496" t="s">
        <v>1933</v>
      </c>
      <c r="G146" s="496">
        <v>12682271.52858679</v>
      </c>
      <c r="H146" s="496">
        <v>61029710.407518595</v>
      </c>
      <c r="I146" s="496">
        <v>57933569.001478635</v>
      </c>
      <c r="J146" s="496" t="s">
        <v>1933</v>
      </c>
      <c r="K146" s="496" t="s">
        <v>1933</v>
      </c>
      <c r="L146" s="496">
        <v>11032996.161</v>
      </c>
      <c r="M146" s="497">
        <v>-0.8</v>
      </c>
      <c r="N146" s="496">
        <v>595411808.85383999</v>
      </c>
    </row>
    <row r="147" spans="1:14" ht="13.5" customHeight="1" x14ac:dyDescent="0.2">
      <c r="A147" s="2077"/>
      <c r="B147" s="320" t="s">
        <v>2583</v>
      </c>
      <c r="C147" s="500" t="s">
        <v>1933</v>
      </c>
      <c r="D147" s="500">
        <v>10586308.529211106</v>
      </c>
      <c r="E147" s="500" t="s">
        <v>1933</v>
      </c>
      <c r="F147" s="500">
        <v>173623316.13771096</v>
      </c>
      <c r="G147" s="500">
        <v>12196841.552207973</v>
      </c>
      <c r="H147" s="500" t="s">
        <v>1933</v>
      </c>
      <c r="I147" s="500" t="s">
        <v>1933</v>
      </c>
      <c r="J147" s="500" t="s">
        <v>1933</v>
      </c>
      <c r="K147" s="500" t="s">
        <v>1933</v>
      </c>
      <c r="L147" s="500">
        <v>3521387.7</v>
      </c>
      <c r="M147" s="501">
        <v>19.829999999999998</v>
      </c>
      <c r="N147" s="500">
        <v>196406466.21913001</v>
      </c>
    </row>
    <row r="148" spans="1:14" ht="13.5" customHeight="1" x14ac:dyDescent="0.2">
      <c r="A148" s="1102"/>
      <c r="B148" s="320" t="s">
        <v>2584</v>
      </c>
      <c r="C148" s="500" t="s">
        <v>1933</v>
      </c>
      <c r="D148" s="500" t="s">
        <v>1933</v>
      </c>
      <c r="E148" s="500" t="s">
        <v>1933</v>
      </c>
      <c r="F148" s="500" t="s">
        <v>1933</v>
      </c>
      <c r="G148" s="500">
        <v>16337670.814757239</v>
      </c>
      <c r="H148" s="500">
        <v>137791299.13578278</v>
      </c>
      <c r="I148" s="500" t="s">
        <v>1933</v>
      </c>
      <c r="J148" s="500" t="s">
        <v>1933</v>
      </c>
      <c r="K148" s="500" t="s">
        <v>1933</v>
      </c>
      <c r="L148" s="500">
        <v>3069586.54</v>
      </c>
      <c r="M148" s="501">
        <v>-21.31</v>
      </c>
      <c r="N148" s="500">
        <v>154128969.95054001</v>
      </c>
    </row>
    <row r="149" spans="1:14" ht="13.5" customHeight="1" x14ac:dyDescent="0.2">
      <c r="A149" s="1102"/>
      <c r="B149" s="320" t="s">
        <v>2585</v>
      </c>
      <c r="C149" s="500">
        <v>99952334.746883437</v>
      </c>
      <c r="D149" s="500">
        <v>547608724.7596488</v>
      </c>
      <c r="E149" s="500" t="s">
        <v>1933</v>
      </c>
      <c r="F149" s="500" t="s">
        <v>1933</v>
      </c>
      <c r="G149" s="500">
        <v>75564274.758294523</v>
      </c>
      <c r="H149" s="500" t="s">
        <v>1933</v>
      </c>
      <c r="I149" s="500">
        <v>51098792.357043415</v>
      </c>
      <c r="J149" s="500" t="s">
        <v>1933</v>
      </c>
      <c r="K149" s="500" t="s">
        <v>1933</v>
      </c>
      <c r="L149" s="500">
        <v>14746532.73</v>
      </c>
      <c r="M149" s="501">
        <v>2.91</v>
      </c>
      <c r="N149" s="500">
        <v>774224126.62187004</v>
      </c>
    </row>
    <row r="150" spans="1:14" ht="13.5" customHeight="1" x14ac:dyDescent="0.2">
      <c r="A150" s="1102"/>
      <c r="B150" s="320" t="s">
        <v>2586</v>
      </c>
      <c r="C150" s="500" t="s">
        <v>1933</v>
      </c>
      <c r="D150" s="500" t="s">
        <v>1933</v>
      </c>
      <c r="E150" s="500" t="s">
        <v>1933</v>
      </c>
      <c r="F150" s="500" t="s">
        <v>1933</v>
      </c>
      <c r="G150" s="500">
        <v>5134365.9319900004</v>
      </c>
      <c r="H150" s="500" t="s">
        <v>1933</v>
      </c>
      <c r="I150" s="500" t="s">
        <v>1933</v>
      </c>
      <c r="J150" s="500" t="s">
        <v>1933</v>
      </c>
      <c r="K150" s="500" t="s">
        <v>1933</v>
      </c>
      <c r="L150" s="500">
        <v>150468.09000000005</v>
      </c>
      <c r="M150" s="501">
        <v>4.91</v>
      </c>
      <c r="N150" s="500">
        <v>5134365.9319900004</v>
      </c>
    </row>
    <row r="151" spans="1:14" ht="13.5" customHeight="1" x14ac:dyDescent="0.2">
      <c r="A151" s="1102"/>
      <c r="B151" s="320" t="s">
        <v>2587</v>
      </c>
      <c r="C151" s="500">
        <v>46449237.579702139</v>
      </c>
      <c r="D151" s="500">
        <v>66194962.026032135</v>
      </c>
      <c r="E151" s="500" t="s">
        <v>1933</v>
      </c>
      <c r="F151" s="500" t="s">
        <v>1933</v>
      </c>
      <c r="G151" s="500">
        <v>127279548.2233057</v>
      </c>
      <c r="H151" s="500" t="s">
        <v>1933</v>
      </c>
      <c r="I151" s="500" t="s">
        <v>1933</v>
      </c>
      <c r="J151" s="500" t="s">
        <v>1933</v>
      </c>
      <c r="K151" s="500" t="s">
        <v>1933</v>
      </c>
      <c r="L151" s="500">
        <v>4641834.24</v>
      </c>
      <c r="M151" s="501">
        <v>5.8</v>
      </c>
      <c r="N151" s="500">
        <v>239923747.82903999</v>
      </c>
    </row>
    <row r="152" spans="1:14" ht="13.5" customHeight="1" x14ac:dyDescent="0.2">
      <c r="A152" s="1102"/>
      <c r="B152" s="320" t="s">
        <v>2588</v>
      </c>
      <c r="C152" s="500" t="s">
        <v>1933</v>
      </c>
      <c r="D152" s="500" t="s">
        <v>1933</v>
      </c>
      <c r="E152" s="500" t="s">
        <v>1933</v>
      </c>
      <c r="F152" s="500">
        <v>3048609.8941824781</v>
      </c>
      <c r="G152" s="500">
        <v>784804.46750102192</v>
      </c>
      <c r="H152" s="500">
        <v>3136429.9322864995</v>
      </c>
      <c r="I152" s="500" t="s">
        <v>1933</v>
      </c>
      <c r="J152" s="500" t="s">
        <v>1933</v>
      </c>
      <c r="K152" s="500" t="s">
        <v>1933</v>
      </c>
      <c r="L152" s="500">
        <v>98437.19</v>
      </c>
      <c r="M152" s="501">
        <v>16.21</v>
      </c>
      <c r="N152" s="500">
        <v>6969844.29397</v>
      </c>
    </row>
    <row r="153" spans="1:14" ht="13.5" customHeight="1" x14ac:dyDescent="0.2">
      <c r="A153" s="1102"/>
      <c r="B153" s="320" t="s">
        <v>2589</v>
      </c>
      <c r="C153" s="500" t="s">
        <v>1933</v>
      </c>
      <c r="D153" s="500">
        <v>549701.78258472506</v>
      </c>
      <c r="E153" s="500" t="s">
        <v>1933</v>
      </c>
      <c r="F153" s="500">
        <v>3144841.9419331099</v>
      </c>
      <c r="G153" s="500">
        <v>217924.47893216502</v>
      </c>
      <c r="H153" s="500" t="s">
        <v>1933</v>
      </c>
      <c r="I153" s="500" t="s">
        <v>1933</v>
      </c>
      <c r="J153" s="500" t="s">
        <v>1933</v>
      </c>
      <c r="K153" s="500" t="s">
        <v>1933</v>
      </c>
      <c r="L153" s="500">
        <v>25175.309999999998</v>
      </c>
      <c r="M153" s="501">
        <v>19.82</v>
      </c>
      <c r="N153" s="500">
        <v>3912468.2034499999</v>
      </c>
    </row>
    <row r="154" spans="1:14" ht="13.5" customHeight="1" x14ac:dyDescent="0.2">
      <c r="A154" s="1102"/>
      <c r="B154" s="320" t="s">
        <v>2590</v>
      </c>
      <c r="C154" s="500">
        <v>11301664.333969919</v>
      </c>
      <c r="D154" s="500">
        <v>33956497.982598424</v>
      </c>
      <c r="E154" s="500" t="s">
        <v>1933</v>
      </c>
      <c r="F154" s="500" t="s">
        <v>1933</v>
      </c>
      <c r="G154" s="500">
        <v>2104346.3538511698</v>
      </c>
      <c r="H154" s="500">
        <v>18350488.833932932</v>
      </c>
      <c r="I154" s="500">
        <v>7865546.3365975544</v>
      </c>
      <c r="J154" s="500" t="s">
        <v>1933</v>
      </c>
      <c r="K154" s="500" t="s">
        <v>1933</v>
      </c>
      <c r="L154" s="500">
        <v>660475.05999999994</v>
      </c>
      <c r="M154" s="501">
        <v>-3.88</v>
      </c>
      <c r="N154" s="500">
        <v>73578543.840949997</v>
      </c>
    </row>
    <row r="155" spans="1:14" ht="13.5" customHeight="1" x14ac:dyDescent="0.2">
      <c r="A155" s="1102"/>
      <c r="B155" s="320" t="s">
        <v>2591</v>
      </c>
      <c r="C155" s="500" t="s">
        <v>1933</v>
      </c>
      <c r="D155" s="500" t="s">
        <v>1933</v>
      </c>
      <c r="E155" s="500" t="s">
        <v>1933</v>
      </c>
      <c r="F155" s="500">
        <v>9429748.8172548097</v>
      </c>
      <c r="G155" s="500">
        <v>1972607.6727751901</v>
      </c>
      <c r="H155" s="500" t="s">
        <v>1933</v>
      </c>
      <c r="I155" s="500" t="s">
        <v>1933</v>
      </c>
      <c r="J155" s="500" t="s">
        <v>1933</v>
      </c>
      <c r="K155" s="500" t="s">
        <v>1933</v>
      </c>
      <c r="L155" s="500">
        <v>180970.89</v>
      </c>
      <c r="M155" s="501">
        <v>14.43</v>
      </c>
      <c r="N155" s="500">
        <v>11402356.49003</v>
      </c>
    </row>
    <row r="156" spans="1:14" ht="13.5" customHeight="1" x14ac:dyDescent="0.2">
      <c r="A156" s="1102"/>
      <c r="B156" s="320" t="s">
        <v>2592</v>
      </c>
      <c r="C156" s="500">
        <v>12298532.632399835</v>
      </c>
      <c r="D156" s="500">
        <v>67718555.849740535</v>
      </c>
      <c r="E156" s="500" t="s">
        <v>1933</v>
      </c>
      <c r="F156" s="500" t="s">
        <v>1933</v>
      </c>
      <c r="G156" s="500">
        <v>10449921.418962788</v>
      </c>
      <c r="H156" s="500" t="s">
        <v>1933</v>
      </c>
      <c r="I156" s="500">
        <v>5315954.5256868443</v>
      </c>
      <c r="J156" s="500" t="s">
        <v>1933</v>
      </c>
      <c r="K156" s="500" t="s">
        <v>1933</v>
      </c>
      <c r="L156" s="500">
        <v>865068.40999999992</v>
      </c>
      <c r="M156" s="501">
        <v>3.79</v>
      </c>
      <c r="N156" s="500">
        <v>95782964.426789999</v>
      </c>
    </row>
    <row r="157" spans="1:14" ht="13.5" customHeight="1" x14ac:dyDescent="0.2">
      <c r="A157" s="1102"/>
      <c r="B157" s="320" t="s">
        <v>2593</v>
      </c>
      <c r="C157" s="500" t="s">
        <v>1933</v>
      </c>
      <c r="D157" s="500">
        <v>64476213.742452651</v>
      </c>
      <c r="E157" s="500" t="s">
        <v>1933</v>
      </c>
      <c r="F157" s="500" t="s">
        <v>1933</v>
      </c>
      <c r="G157" s="500">
        <v>11345650.30296623</v>
      </c>
      <c r="H157" s="500">
        <v>35459566.128234357</v>
      </c>
      <c r="I157" s="500">
        <v>6290075.5565667702</v>
      </c>
      <c r="J157" s="500" t="s">
        <v>1933</v>
      </c>
      <c r="K157" s="500" t="s">
        <v>1933</v>
      </c>
      <c r="L157" s="500">
        <v>1413507.63</v>
      </c>
      <c r="M157" s="501">
        <v>-6.73</v>
      </c>
      <c r="N157" s="500">
        <v>117571505.73022</v>
      </c>
    </row>
    <row r="158" spans="1:14" ht="13.5" customHeight="1" x14ac:dyDescent="0.2">
      <c r="A158" s="1102"/>
      <c r="B158" s="320" t="s">
        <v>2594</v>
      </c>
      <c r="C158" s="500">
        <v>1454754.0790454231</v>
      </c>
      <c r="D158" s="500">
        <v>4891652.1393644642</v>
      </c>
      <c r="E158" s="500" t="s">
        <v>1933</v>
      </c>
      <c r="F158" s="500" t="s">
        <v>1933</v>
      </c>
      <c r="G158" s="500">
        <v>3609740.1291165175</v>
      </c>
      <c r="H158" s="500" t="s">
        <v>1933</v>
      </c>
      <c r="I158" s="500">
        <v>1123473.4471835939</v>
      </c>
      <c r="J158" s="500" t="s">
        <v>1933</v>
      </c>
      <c r="K158" s="500" t="s">
        <v>1933</v>
      </c>
      <c r="L158" s="500">
        <v>48864.99</v>
      </c>
      <c r="M158" s="501">
        <v>4.9800000000000004</v>
      </c>
      <c r="N158" s="500">
        <v>11079619.794709999</v>
      </c>
    </row>
    <row r="159" spans="1:14" ht="13.5" customHeight="1" x14ac:dyDescent="0.2">
      <c r="A159" s="1102"/>
      <c r="B159" s="320" t="s">
        <v>2595</v>
      </c>
      <c r="C159" s="500">
        <v>765849.33639818802</v>
      </c>
      <c r="D159" s="500">
        <v>5601233.3270956306</v>
      </c>
      <c r="E159" s="500" t="s">
        <v>1933</v>
      </c>
      <c r="F159" s="500" t="s">
        <v>1933</v>
      </c>
      <c r="G159" s="500">
        <v>3569209.0133285183</v>
      </c>
      <c r="H159" s="500">
        <v>16458.08029509</v>
      </c>
      <c r="I159" s="500" t="s">
        <v>1933</v>
      </c>
      <c r="J159" s="500" t="s">
        <v>1933</v>
      </c>
      <c r="K159" s="500">
        <v>1019303.772942574</v>
      </c>
      <c r="L159" s="500">
        <v>48630.100000000006</v>
      </c>
      <c r="M159" s="501">
        <v>1.49</v>
      </c>
      <c r="N159" s="500">
        <v>10972053.530060001</v>
      </c>
    </row>
    <row r="160" spans="1:14" ht="13.5" customHeight="1" x14ac:dyDescent="0.2">
      <c r="A160" s="1102"/>
      <c r="B160" s="320" t="s">
        <v>2596</v>
      </c>
      <c r="C160" s="500" t="s">
        <v>1933</v>
      </c>
      <c r="D160" s="500">
        <v>6343324.0879919473</v>
      </c>
      <c r="E160" s="500" t="s">
        <v>1933</v>
      </c>
      <c r="F160" s="500" t="s">
        <v>1933</v>
      </c>
      <c r="G160" s="500">
        <v>3926766.3243397693</v>
      </c>
      <c r="H160" s="500" t="s">
        <v>1933</v>
      </c>
      <c r="I160" s="500">
        <v>933237.18920828192</v>
      </c>
      <c r="J160" s="500" t="s">
        <v>1933</v>
      </c>
      <c r="K160" s="500" t="s">
        <v>1933</v>
      </c>
      <c r="L160" s="500">
        <v>49841.5</v>
      </c>
      <c r="M160" s="501">
        <v>3.16</v>
      </c>
      <c r="N160" s="500">
        <v>11203327.601539999</v>
      </c>
    </row>
    <row r="161" spans="1:14" ht="13.5" customHeight="1" x14ac:dyDescent="0.2">
      <c r="A161" s="1102"/>
      <c r="B161" s="320" t="s">
        <v>2597</v>
      </c>
      <c r="C161" s="500" t="s">
        <v>1933</v>
      </c>
      <c r="D161" s="500" t="s">
        <v>1933</v>
      </c>
      <c r="E161" s="500" t="s">
        <v>1933</v>
      </c>
      <c r="F161" s="500" t="s">
        <v>1933</v>
      </c>
      <c r="G161" s="500">
        <v>18006.821403999998</v>
      </c>
      <c r="H161" s="500">
        <v>165923.93859599999</v>
      </c>
      <c r="I161" s="500" t="s">
        <v>1933</v>
      </c>
      <c r="J161" s="500" t="s">
        <v>1933</v>
      </c>
      <c r="K161" s="500" t="s">
        <v>1933</v>
      </c>
      <c r="L161" s="500">
        <v>626.70000000000005</v>
      </c>
      <c r="M161" s="501" t="s">
        <v>1933</v>
      </c>
      <c r="N161" s="500">
        <v>183930.76</v>
      </c>
    </row>
    <row r="162" spans="1:14" ht="13.5" customHeight="1" x14ac:dyDescent="0.2">
      <c r="A162" s="1102"/>
      <c r="B162" s="320" t="s">
        <v>2598</v>
      </c>
      <c r="C162" s="500" t="s">
        <v>1933</v>
      </c>
      <c r="D162" s="500" t="s">
        <v>1933</v>
      </c>
      <c r="E162" s="500" t="s">
        <v>1933</v>
      </c>
      <c r="F162" s="500" t="s">
        <v>1933</v>
      </c>
      <c r="G162" s="500">
        <v>20942.270820000002</v>
      </c>
      <c r="H162" s="500">
        <v>162761.85918</v>
      </c>
      <c r="I162" s="500" t="s">
        <v>1933</v>
      </c>
      <c r="J162" s="500" t="s">
        <v>1933</v>
      </c>
      <c r="K162" s="500" t="s">
        <v>1933</v>
      </c>
      <c r="L162" s="500">
        <v>628.56999999999994</v>
      </c>
      <c r="M162" s="501" t="s">
        <v>1933</v>
      </c>
      <c r="N162" s="500">
        <v>183704.13</v>
      </c>
    </row>
    <row r="163" spans="1:14" ht="13.5" customHeight="1" thickBot="1" x14ac:dyDescent="0.25">
      <c r="A163" s="1102"/>
      <c r="B163" s="320" t="s">
        <v>2599</v>
      </c>
      <c r="C163" s="500" t="s">
        <v>1933</v>
      </c>
      <c r="D163" s="500">
        <v>143010.00894600002</v>
      </c>
      <c r="E163" s="500" t="s">
        <v>1933</v>
      </c>
      <c r="F163" s="500" t="s">
        <v>1933</v>
      </c>
      <c r="G163" s="500">
        <v>58044.411054000004</v>
      </c>
      <c r="H163" s="500" t="s">
        <v>1933</v>
      </c>
      <c r="I163" s="500" t="s">
        <v>1933</v>
      </c>
      <c r="J163" s="500" t="s">
        <v>1933</v>
      </c>
      <c r="K163" s="500" t="s">
        <v>1933</v>
      </c>
      <c r="L163" s="500">
        <v>662.91000000000008</v>
      </c>
      <c r="M163" s="501" t="s">
        <v>1933</v>
      </c>
      <c r="N163" s="500">
        <v>201054.42</v>
      </c>
    </row>
    <row r="164" spans="1:14" ht="13.5" customHeight="1" x14ac:dyDescent="0.2">
      <c r="A164" s="2076" t="s">
        <v>1757</v>
      </c>
      <c r="B164" s="678" t="s">
        <v>2600</v>
      </c>
      <c r="C164" s="496">
        <v>1057911.44</v>
      </c>
      <c r="D164" s="496">
        <v>2970497.73</v>
      </c>
      <c r="E164" s="496" t="s">
        <v>1933</v>
      </c>
      <c r="F164" s="496" t="s">
        <v>1933</v>
      </c>
      <c r="G164" s="496">
        <v>8808183.7899999991</v>
      </c>
      <c r="H164" s="496" t="s">
        <v>1933</v>
      </c>
      <c r="I164" s="496">
        <v>936228.14</v>
      </c>
      <c r="J164" s="496" t="s">
        <v>1933</v>
      </c>
      <c r="K164" s="496" t="s">
        <v>1933</v>
      </c>
      <c r="L164" s="496">
        <v>51298.100000000006</v>
      </c>
      <c r="M164" s="497">
        <v>3.34</v>
      </c>
      <c r="N164" s="495">
        <v>13772821.1</v>
      </c>
    </row>
    <row r="165" spans="1:14" ht="13.5" customHeight="1" x14ac:dyDescent="0.2">
      <c r="A165" s="2077"/>
      <c r="B165" s="320" t="s">
        <v>2601</v>
      </c>
      <c r="C165" s="500" t="s">
        <v>1933</v>
      </c>
      <c r="D165" s="500" t="s">
        <v>1933</v>
      </c>
      <c r="E165" s="500" t="s">
        <v>1933</v>
      </c>
      <c r="F165" s="500">
        <v>1396291.69</v>
      </c>
      <c r="G165" s="500">
        <v>110056.1</v>
      </c>
      <c r="H165" s="500" t="s">
        <v>1933</v>
      </c>
      <c r="I165" s="500" t="s">
        <v>1933</v>
      </c>
      <c r="J165" s="500" t="s">
        <v>1933</v>
      </c>
      <c r="K165" s="500" t="s">
        <v>1933</v>
      </c>
      <c r="L165" s="500">
        <v>13133.47</v>
      </c>
      <c r="M165" s="501">
        <v>17.23</v>
      </c>
      <c r="N165" s="1165">
        <v>1506347.79</v>
      </c>
    </row>
    <row r="166" spans="1:14" ht="13.5" customHeight="1" x14ac:dyDescent="0.2">
      <c r="A166" s="320"/>
      <c r="B166" s="320" t="s">
        <v>2602</v>
      </c>
      <c r="C166" s="500">
        <v>2317482.88</v>
      </c>
      <c r="D166" s="500">
        <v>19652653.140000001</v>
      </c>
      <c r="E166" s="500" t="s">
        <v>1933</v>
      </c>
      <c r="F166" s="500" t="s">
        <v>1933</v>
      </c>
      <c r="G166" s="500">
        <v>2941703.43</v>
      </c>
      <c r="H166" s="500" t="s">
        <v>1933</v>
      </c>
      <c r="I166" s="500">
        <v>2733545.25</v>
      </c>
      <c r="J166" s="500" t="s">
        <v>1933</v>
      </c>
      <c r="K166" s="500" t="s">
        <v>1933</v>
      </c>
      <c r="L166" s="500">
        <v>139393.81</v>
      </c>
      <c r="M166" s="501">
        <v>1.34</v>
      </c>
      <c r="N166" s="1165">
        <v>27645384.699999999</v>
      </c>
    </row>
    <row r="167" spans="1:14" ht="13.5" customHeight="1" x14ac:dyDescent="0.2">
      <c r="A167" s="320"/>
      <c r="B167" s="320" t="s">
        <v>2603</v>
      </c>
      <c r="C167" s="500" t="s">
        <v>1933</v>
      </c>
      <c r="D167" s="500">
        <v>2723093.31</v>
      </c>
      <c r="E167" s="500" t="s">
        <v>1933</v>
      </c>
      <c r="F167" s="500" t="s">
        <v>1933</v>
      </c>
      <c r="G167" s="500">
        <v>2801632.18</v>
      </c>
      <c r="H167" s="500">
        <v>651810.22</v>
      </c>
      <c r="I167" s="500" t="s">
        <v>1933</v>
      </c>
      <c r="J167" s="500" t="s">
        <v>1933</v>
      </c>
      <c r="K167" s="500" t="s">
        <v>1933</v>
      </c>
      <c r="L167" s="500">
        <v>42055.16</v>
      </c>
      <c r="M167" s="501">
        <v>-1.78</v>
      </c>
      <c r="N167" s="1165">
        <v>6176535.71</v>
      </c>
    </row>
    <row r="168" spans="1:14" ht="13.5" customHeight="1" x14ac:dyDescent="0.2">
      <c r="A168" s="320"/>
      <c r="B168" s="320" t="s">
        <v>2604</v>
      </c>
      <c r="C168" s="500" t="s">
        <v>1933</v>
      </c>
      <c r="D168" s="500" t="s">
        <v>1933</v>
      </c>
      <c r="E168" s="500" t="s">
        <v>1933</v>
      </c>
      <c r="F168" s="500" t="s">
        <v>1933</v>
      </c>
      <c r="G168" s="500">
        <v>174088.65</v>
      </c>
      <c r="H168" s="500">
        <v>2384521.0299999998</v>
      </c>
      <c r="I168" s="500" t="s">
        <v>1933</v>
      </c>
      <c r="J168" s="500" t="s">
        <v>1933</v>
      </c>
      <c r="K168" s="500" t="s">
        <v>1933</v>
      </c>
      <c r="L168" s="500">
        <v>18097.02</v>
      </c>
      <c r="M168" s="501">
        <v>-14.81</v>
      </c>
      <c r="N168" s="1165">
        <v>2558609.6800000002</v>
      </c>
    </row>
    <row r="169" spans="1:14" ht="13.5" customHeight="1" thickBot="1" x14ac:dyDescent="0.25">
      <c r="A169" s="427"/>
      <c r="B169" s="427" t="s">
        <v>2605</v>
      </c>
      <c r="C169" s="672" t="s">
        <v>1933</v>
      </c>
      <c r="D169" s="672" t="s">
        <v>1933</v>
      </c>
      <c r="E169" s="672" t="s">
        <v>1933</v>
      </c>
      <c r="F169" s="672" t="s">
        <v>1933</v>
      </c>
      <c r="G169" s="672" t="s">
        <v>1933</v>
      </c>
      <c r="H169" s="672">
        <v>73713.460000000006</v>
      </c>
      <c r="I169" s="672" t="s">
        <v>1933</v>
      </c>
      <c r="J169" s="672" t="s">
        <v>1933</v>
      </c>
      <c r="K169" s="672">
        <v>391687.01</v>
      </c>
      <c r="L169" s="672">
        <v>9348.3599999999988</v>
      </c>
      <c r="M169" s="673">
        <v>0.17</v>
      </c>
      <c r="N169" s="1166">
        <v>465400.47</v>
      </c>
    </row>
    <row r="170" spans="1:14" ht="13.5" customHeight="1" x14ac:dyDescent="0.2">
      <c r="A170" s="332"/>
      <c r="B170" s="332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502"/>
      <c r="N170" s="503"/>
    </row>
    <row r="171" spans="1:14" ht="13.5" customHeight="1" x14ac:dyDescent="0.2">
      <c r="A171" s="332"/>
      <c r="B171" s="332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502"/>
      <c r="N171" s="503"/>
    </row>
    <row r="172" spans="1:14" ht="13.5" customHeight="1" x14ac:dyDescent="0.2">
      <c r="A172" s="332"/>
      <c r="B172" s="332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502"/>
      <c r="N172" s="503"/>
    </row>
    <row r="173" spans="1:14" ht="13.5" customHeight="1" x14ac:dyDescent="0.2">
      <c r="A173" s="332"/>
      <c r="B173" s="332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502"/>
      <c r="N173" s="503"/>
    </row>
    <row r="174" spans="1:14" ht="13.5" customHeight="1" x14ac:dyDescent="0.2">
      <c r="A174" s="332"/>
      <c r="B174" s="332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502"/>
      <c r="N174" s="503"/>
    </row>
    <row r="175" spans="1:14" ht="13.5" customHeight="1" x14ac:dyDescent="0.2">
      <c r="A175" s="332"/>
      <c r="B175" s="332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502"/>
      <c r="N175" s="503"/>
    </row>
    <row r="176" spans="1:14" ht="13.5" customHeight="1" x14ac:dyDescent="0.2">
      <c r="A176" s="332"/>
      <c r="B176" s="332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502"/>
      <c r="N176" s="503"/>
    </row>
    <row r="177" spans="1:14" ht="13.5" customHeight="1" x14ac:dyDescent="0.2">
      <c r="A177" s="332"/>
      <c r="B177" s="332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502"/>
      <c r="N177" s="503"/>
    </row>
    <row r="178" spans="1:14" ht="13.5" customHeight="1" x14ac:dyDescent="0.2">
      <c r="A178" s="332"/>
      <c r="B178" s="332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502"/>
      <c r="N178" s="503"/>
    </row>
    <row r="179" spans="1:14" ht="13.5" customHeight="1" x14ac:dyDescent="0.2">
      <c r="A179" s="332"/>
      <c r="B179" s="332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502"/>
      <c r="N179" s="503"/>
    </row>
    <row r="180" spans="1:14" ht="13.5" customHeight="1" x14ac:dyDescent="0.2">
      <c r="A180" s="332"/>
      <c r="B180" s="332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502"/>
      <c r="N180" s="503"/>
    </row>
    <row r="181" spans="1:14" ht="13.5" customHeight="1" x14ac:dyDescent="0.2">
      <c r="A181" s="332"/>
      <c r="B181" s="332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502"/>
      <c r="N181" s="503"/>
    </row>
    <row r="182" spans="1:14" ht="13.5" customHeight="1" x14ac:dyDescent="0.2">
      <c r="A182" s="332"/>
      <c r="B182" s="332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502"/>
      <c r="N182" s="503"/>
    </row>
    <row r="183" spans="1:14" ht="13.5" customHeight="1" x14ac:dyDescent="0.2">
      <c r="A183" s="332"/>
      <c r="B183" s="332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502"/>
      <c r="N183" s="503"/>
    </row>
    <row r="184" spans="1:14" ht="13.5" customHeight="1" x14ac:dyDescent="0.2">
      <c r="A184" s="332"/>
      <c r="B184" s="332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502"/>
      <c r="N184" s="503"/>
    </row>
    <row r="185" spans="1:14" ht="13.5" customHeight="1" x14ac:dyDescent="0.2">
      <c r="A185" s="332"/>
      <c r="B185" s="332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502"/>
      <c r="N185" s="503"/>
    </row>
    <row r="186" spans="1:14" ht="13.5" customHeight="1" x14ac:dyDescent="0.2">
      <c r="A186" s="332"/>
      <c r="B186" s="332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502"/>
      <c r="N186" s="503"/>
    </row>
    <row r="187" spans="1:14" ht="13.5" customHeight="1" x14ac:dyDescent="0.2">
      <c r="A187" s="332"/>
      <c r="B187" s="332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502"/>
      <c r="N187" s="503"/>
    </row>
    <row r="188" spans="1:14" ht="13.5" customHeight="1" x14ac:dyDescent="0.2">
      <c r="A188" s="332"/>
      <c r="B188" s="332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502"/>
      <c r="N188" s="503"/>
    </row>
    <row r="189" spans="1:14" ht="13.5" customHeight="1" x14ac:dyDescent="0.2">
      <c r="A189" s="332"/>
      <c r="B189" s="332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502"/>
      <c r="N189" s="503"/>
    </row>
    <row r="190" spans="1:14" ht="13.5" customHeight="1" x14ac:dyDescent="0.2">
      <c r="A190" s="332"/>
      <c r="B190" s="332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502"/>
      <c r="N190" s="503"/>
    </row>
    <row r="191" spans="1:14" ht="13.5" customHeight="1" x14ac:dyDescent="0.2">
      <c r="A191" s="332"/>
      <c r="B191" s="332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502"/>
      <c r="N191" s="503"/>
    </row>
    <row r="192" spans="1:14" ht="13.5" customHeight="1" x14ac:dyDescent="0.2">
      <c r="A192" s="332"/>
      <c r="B192" s="332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502"/>
      <c r="N192" s="503"/>
    </row>
    <row r="193" spans="1:14" ht="13.5" customHeight="1" x14ac:dyDescent="0.2">
      <c r="A193" s="332"/>
      <c r="B193" s="332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502"/>
      <c r="N193" s="503"/>
    </row>
    <row r="194" spans="1:14" ht="13.5" customHeight="1" x14ac:dyDescent="0.2">
      <c r="A194" s="332"/>
      <c r="B194" s="332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502"/>
      <c r="N194" s="503"/>
    </row>
    <row r="195" spans="1:14" ht="13.5" customHeight="1" x14ac:dyDescent="0.2">
      <c r="A195" s="332"/>
      <c r="B195" s="332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502"/>
      <c r="N195" s="503"/>
    </row>
    <row r="196" spans="1:14" ht="13.5" customHeight="1" x14ac:dyDescent="0.2">
      <c r="A196" s="332"/>
      <c r="B196" s="332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502"/>
      <c r="N196" s="503"/>
    </row>
    <row r="197" spans="1:14" ht="13.5" customHeight="1" x14ac:dyDescent="0.2">
      <c r="A197" s="332"/>
      <c r="B197" s="332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502"/>
      <c r="N197" s="503"/>
    </row>
    <row r="198" spans="1:14" ht="13.5" customHeight="1" x14ac:dyDescent="0.2">
      <c r="A198" s="332"/>
      <c r="B198" s="332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502"/>
      <c r="N198" s="503"/>
    </row>
    <row r="199" spans="1:14" ht="13.5" customHeight="1" x14ac:dyDescent="0.2">
      <c r="A199" s="332"/>
      <c r="B199" s="332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502"/>
      <c r="N199" s="503"/>
    </row>
    <row r="200" spans="1:14" ht="13.5" customHeight="1" x14ac:dyDescent="0.2">
      <c r="A200" s="332"/>
      <c r="B200" s="332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502"/>
      <c r="N200" s="503"/>
    </row>
    <row r="201" spans="1:14" ht="13.5" customHeight="1" x14ac:dyDescent="0.2">
      <c r="A201" s="332"/>
      <c r="B201" s="332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502"/>
      <c r="N201" s="503"/>
    </row>
    <row r="202" spans="1:14" ht="13.5" customHeight="1" x14ac:dyDescent="0.2">
      <c r="A202" s="332"/>
      <c r="B202" s="332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502"/>
      <c r="N202" s="503"/>
    </row>
    <row r="203" spans="1:14" ht="13.5" customHeight="1" x14ac:dyDescent="0.2">
      <c r="A203" s="332"/>
      <c r="B203" s="332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502"/>
      <c r="N203" s="503"/>
    </row>
    <row r="204" spans="1:14" ht="13.5" customHeight="1" x14ac:dyDescent="0.2">
      <c r="A204" s="332"/>
      <c r="B204" s="332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502"/>
      <c r="N204" s="503"/>
    </row>
    <row r="205" spans="1:14" ht="13.5" customHeight="1" x14ac:dyDescent="0.2">
      <c r="A205" s="332"/>
      <c r="B205" s="332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502"/>
      <c r="N205" s="503"/>
    </row>
    <row r="206" spans="1:14" ht="13.5" customHeight="1" x14ac:dyDescent="0.2">
      <c r="A206" s="332"/>
      <c r="B206" s="332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502"/>
      <c r="N206" s="503"/>
    </row>
    <row r="207" spans="1:14" ht="13.5" customHeight="1" x14ac:dyDescent="0.2">
      <c r="A207" s="332"/>
      <c r="B207" s="332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502"/>
      <c r="N207" s="503"/>
    </row>
    <row r="208" spans="1:14" ht="13.5" customHeight="1" x14ac:dyDescent="0.2">
      <c r="A208" s="332"/>
      <c r="B208" s="332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502"/>
      <c r="N208" s="503"/>
    </row>
    <row r="209" spans="1:14" ht="13.5" customHeight="1" x14ac:dyDescent="0.2">
      <c r="A209" s="332"/>
      <c r="B209" s="332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502"/>
      <c r="N209" s="503"/>
    </row>
    <row r="210" spans="1:14" ht="13.5" customHeight="1" x14ac:dyDescent="0.2">
      <c r="A210" s="332"/>
      <c r="B210" s="332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502"/>
      <c r="N210" s="503"/>
    </row>
    <row r="211" spans="1:14" ht="13.5" customHeight="1" x14ac:dyDescent="0.2">
      <c r="A211" s="332"/>
      <c r="B211" s="332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502"/>
      <c r="N211" s="503"/>
    </row>
    <row r="212" spans="1:14" ht="13.5" customHeight="1" x14ac:dyDescent="0.2">
      <c r="A212" s="332"/>
      <c r="B212" s="332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502"/>
      <c r="N212" s="503"/>
    </row>
    <row r="213" spans="1:14" ht="13.5" customHeight="1" x14ac:dyDescent="0.2">
      <c r="A213" s="332"/>
      <c r="B213" s="332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502"/>
      <c r="N213" s="503"/>
    </row>
    <row r="214" spans="1:14" ht="13.5" customHeight="1" x14ac:dyDescent="0.2">
      <c r="A214" s="332"/>
      <c r="B214" s="332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502"/>
      <c r="N214" s="503"/>
    </row>
    <row r="215" spans="1:14" ht="13.5" customHeight="1" x14ac:dyDescent="0.2">
      <c r="A215" s="332"/>
      <c r="B215" s="332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502"/>
      <c r="N215" s="503"/>
    </row>
    <row r="216" spans="1:14" ht="13.5" customHeight="1" x14ac:dyDescent="0.2">
      <c r="A216" s="332"/>
      <c r="B216" s="332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502"/>
      <c r="N216" s="503"/>
    </row>
    <row r="217" spans="1:14" ht="13.5" customHeight="1" x14ac:dyDescent="0.2">
      <c r="A217" s="332"/>
      <c r="B217" s="332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502"/>
      <c r="N217" s="503"/>
    </row>
    <row r="218" spans="1:14" ht="13.5" customHeight="1" x14ac:dyDescent="0.2">
      <c r="A218" s="332"/>
      <c r="B218" s="332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502"/>
      <c r="N218" s="503"/>
    </row>
    <row r="219" spans="1:14" ht="13.5" customHeight="1" x14ac:dyDescent="0.2">
      <c r="M219" s="462"/>
    </row>
    <row r="220" spans="1:14" ht="13.5" customHeight="1" x14ac:dyDescent="0.2">
      <c r="M220" s="462"/>
    </row>
    <row r="221" spans="1:14" ht="13.5" customHeight="1" x14ac:dyDescent="0.2">
      <c r="M221" s="462"/>
    </row>
    <row r="222" spans="1:14" ht="13.5" customHeight="1" x14ac:dyDescent="0.2">
      <c r="M222" s="462"/>
    </row>
    <row r="223" spans="1:14" ht="13.5" customHeight="1" x14ac:dyDescent="0.2">
      <c r="M223" s="462"/>
    </row>
    <row r="224" spans="1:14" ht="13.5" customHeight="1" x14ac:dyDescent="0.2">
      <c r="M224" s="462"/>
    </row>
    <row r="225" spans="13:13" ht="13.5" customHeight="1" x14ac:dyDescent="0.2">
      <c r="M225" s="462"/>
    </row>
    <row r="226" spans="13:13" ht="13.5" customHeight="1" x14ac:dyDescent="0.2">
      <c r="M226" s="462"/>
    </row>
    <row r="227" spans="13:13" ht="13.5" customHeight="1" x14ac:dyDescent="0.2">
      <c r="M227" s="462"/>
    </row>
    <row r="228" spans="13:13" ht="13.5" customHeight="1" x14ac:dyDescent="0.2">
      <c r="M228" s="462"/>
    </row>
    <row r="229" spans="13:13" ht="13.5" customHeight="1" x14ac:dyDescent="0.2">
      <c r="M229" s="462"/>
    </row>
    <row r="230" spans="13:13" ht="13.5" customHeight="1" x14ac:dyDescent="0.2">
      <c r="M230" s="462"/>
    </row>
    <row r="231" spans="13:13" ht="13.5" customHeight="1" x14ac:dyDescent="0.2">
      <c r="M231" s="462"/>
    </row>
    <row r="232" spans="13:13" ht="13.5" customHeight="1" x14ac:dyDescent="0.2">
      <c r="M232" s="462"/>
    </row>
    <row r="233" spans="13:13" ht="13.5" customHeight="1" x14ac:dyDescent="0.2">
      <c r="M233" s="462"/>
    </row>
    <row r="234" spans="13:13" ht="13.5" customHeight="1" x14ac:dyDescent="0.2">
      <c r="M234" s="462"/>
    </row>
    <row r="235" spans="13:13" ht="13.5" customHeight="1" x14ac:dyDescent="0.2">
      <c r="M235" s="462"/>
    </row>
    <row r="236" spans="13:13" ht="13.5" customHeight="1" x14ac:dyDescent="0.2">
      <c r="M236" s="462"/>
    </row>
    <row r="237" spans="13:13" ht="13.5" customHeight="1" x14ac:dyDescent="0.2">
      <c r="M237" s="462"/>
    </row>
    <row r="238" spans="13:13" ht="13.5" customHeight="1" x14ac:dyDescent="0.2">
      <c r="M238" s="462"/>
    </row>
    <row r="239" spans="13:13" ht="13.5" customHeight="1" x14ac:dyDescent="0.2">
      <c r="M239" s="462"/>
    </row>
    <row r="240" spans="13:13" ht="13.5" customHeight="1" x14ac:dyDescent="0.2">
      <c r="M240" s="462"/>
    </row>
    <row r="241" spans="13:13" ht="13.5" customHeight="1" x14ac:dyDescent="0.2">
      <c r="M241" s="462"/>
    </row>
    <row r="242" spans="13:13" ht="13.5" customHeight="1" x14ac:dyDescent="0.2">
      <c r="M242" s="462"/>
    </row>
    <row r="243" spans="13:13" ht="13.5" customHeight="1" x14ac:dyDescent="0.2">
      <c r="M243" s="462"/>
    </row>
    <row r="244" spans="13:13" ht="13.5" customHeight="1" x14ac:dyDescent="0.2">
      <c r="M244" s="462"/>
    </row>
    <row r="245" spans="13:13" ht="13.5" customHeight="1" x14ac:dyDescent="0.2">
      <c r="M245" s="462"/>
    </row>
    <row r="246" spans="13:13" ht="13.5" customHeight="1" x14ac:dyDescent="0.2">
      <c r="M246" s="462"/>
    </row>
    <row r="247" spans="13:13" ht="13.5" customHeight="1" x14ac:dyDescent="0.2">
      <c r="M247" s="462"/>
    </row>
    <row r="248" spans="13:13" ht="13.5" customHeight="1" x14ac:dyDescent="0.2">
      <c r="M248" s="462"/>
    </row>
    <row r="249" spans="13:13" ht="13.5" customHeight="1" x14ac:dyDescent="0.2">
      <c r="M249" s="462"/>
    </row>
    <row r="250" spans="13:13" ht="13.5" customHeight="1" x14ac:dyDescent="0.2">
      <c r="M250" s="462"/>
    </row>
    <row r="251" spans="13:13" ht="13.5" customHeight="1" x14ac:dyDescent="0.2">
      <c r="M251" s="462"/>
    </row>
    <row r="252" spans="13:13" ht="13.5" customHeight="1" x14ac:dyDescent="0.2">
      <c r="M252" s="462"/>
    </row>
    <row r="253" spans="13:13" ht="13.5" customHeight="1" x14ac:dyDescent="0.2">
      <c r="M253" s="462"/>
    </row>
    <row r="254" spans="13:13" ht="13.5" customHeight="1" x14ac:dyDescent="0.2">
      <c r="M254" s="462"/>
    </row>
    <row r="255" spans="13:13" ht="13.5" customHeight="1" x14ac:dyDescent="0.2">
      <c r="M255" s="462"/>
    </row>
    <row r="256" spans="13:13" ht="13.5" customHeight="1" x14ac:dyDescent="0.2">
      <c r="M256" s="462"/>
    </row>
    <row r="257" spans="13:13" ht="13.5" customHeight="1" x14ac:dyDescent="0.2">
      <c r="M257" s="462"/>
    </row>
    <row r="258" spans="13:13" ht="13.5" customHeight="1" x14ac:dyDescent="0.2">
      <c r="M258" s="462"/>
    </row>
    <row r="259" spans="13:13" ht="13.5" customHeight="1" x14ac:dyDescent="0.2">
      <c r="M259" s="462"/>
    </row>
    <row r="260" spans="13:13" ht="13.5" customHeight="1" x14ac:dyDescent="0.2">
      <c r="M260" s="462"/>
    </row>
    <row r="261" spans="13:13" ht="13.5" customHeight="1" x14ac:dyDescent="0.2">
      <c r="M261" s="462"/>
    </row>
    <row r="262" spans="13:13" ht="13.5" customHeight="1" x14ac:dyDescent="0.2">
      <c r="M262" s="462"/>
    </row>
    <row r="263" spans="13:13" ht="13.5" customHeight="1" x14ac:dyDescent="0.2">
      <c r="M263" s="462"/>
    </row>
    <row r="264" spans="13:13" ht="13.5" customHeight="1" x14ac:dyDescent="0.2">
      <c r="M264" s="462"/>
    </row>
    <row r="265" spans="13:13" ht="13.5" customHeight="1" x14ac:dyDescent="0.2">
      <c r="M265" s="462"/>
    </row>
    <row r="266" spans="13:13" ht="13.5" customHeight="1" x14ac:dyDescent="0.2">
      <c r="M266" s="462"/>
    </row>
    <row r="267" spans="13:13" ht="13.5" customHeight="1" x14ac:dyDescent="0.2">
      <c r="M267" s="462"/>
    </row>
    <row r="268" spans="13:13" ht="13.5" customHeight="1" x14ac:dyDescent="0.2">
      <c r="M268" s="462"/>
    </row>
    <row r="269" spans="13:13" ht="13.5" customHeight="1" x14ac:dyDescent="0.2">
      <c r="M269" s="462"/>
    </row>
    <row r="270" spans="13:13" ht="13.5" customHeight="1" x14ac:dyDescent="0.2">
      <c r="M270" s="462"/>
    </row>
    <row r="271" spans="13:13" ht="13.5" customHeight="1" x14ac:dyDescent="0.2">
      <c r="M271" s="462"/>
    </row>
    <row r="272" spans="13:13" ht="13.5" customHeight="1" x14ac:dyDescent="0.2">
      <c r="M272" s="462"/>
    </row>
    <row r="273" spans="13:13" ht="13.5" customHeight="1" x14ac:dyDescent="0.2">
      <c r="M273" s="462"/>
    </row>
    <row r="274" spans="13:13" ht="13.5" customHeight="1" x14ac:dyDescent="0.2">
      <c r="M274" s="462"/>
    </row>
    <row r="275" spans="13:13" ht="13.5" customHeight="1" x14ac:dyDescent="0.2">
      <c r="M275" s="462"/>
    </row>
    <row r="276" spans="13:13" ht="13.5" customHeight="1" x14ac:dyDescent="0.2">
      <c r="M276" s="462"/>
    </row>
    <row r="277" spans="13:13" ht="13.5" customHeight="1" x14ac:dyDescent="0.2">
      <c r="M277" s="462"/>
    </row>
    <row r="278" spans="13:13" ht="13.5" customHeight="1" x14ac:dyDescent="0.2">
      <c r="M278" s="462"/>
    </row>
    <row r="279" spans="13:13" ht="13.5" customHeight="1" x14ac:dyDescent="0.2">
      <c r="M279" s="462"/>
    </row>
    <row r="280" spans="13:13" ht="13.5" customHeight="1" x14ac:dyDescent="0.2">
      <c r="M280" s="462"/>
    </row>
    <row r="281" spans="13:13" ht="13.5" customHeight="1" x14ac:dyDescent="0.2">
      <c r="M281" s="462"/>
    </row>
    <row r="282" spans="13:13" ht="13.5" customHeight="1" x14ac:dyDescent="0.2">
      <c r="M282" s="462"/>
    </row>
    <row r="283" spans="13:13" ht="13.5" customHeight="1" x14ac:dyDescent="0.2">
      <c r="M283" s="462"/>
    </row>
    <row r="284" spans="13:13" ht="13.5" customHeight="1" x14ac:dyDescent="0.2">
      <c r="M284" s="462"/>
    </row>
    <row r="285" spans="13:13" ht="13.5" customHeight="1" x14ac:dyDescent="0.2">
      <c r="M285" s="462"/>
    </row>
    <row r="286" spans="13:13" ht="13.5" customHeight="1" x14ac:dyDescent="0.2">
      <c r="M286" s="462"/>
    </row>
    <row r="287" spans="13:13" ht="13.5" customHeight="1" x14ac:dyDescent="0.2">
      <c r="M287" s="462"/>
    </row>
    <row r="288" spans="13:13" ht="13.5" customHeight="1" x14ac:dyDescent="0.2">
      <c r="M288" s="462"/>
    </row>
    <row r="289" spans="13:13" ht="13.5" customHeight="1" x14ac:dyDescent="0.2">
      <c r="M289" s="462"/>
    </row>
    <row r="290" spans="13:13" ht="13.5" customHeight="1" x14ac:dyDescent="0.2">
      <c r="M290" s="462"/>
    </row>
    <row r="291" spans="13:13" ht="13.5" customHeight="1" x14ac:dyDescent="0.2">
      <c r="M291" s="462"/>
    </row>
    <row r="292" spans="13:13" ht="13.5" customHeight="1" x14ac:dyDescent="0.2">
      <c r="M292" s="462"/>
    </row>
    <row r="293" spans="13:13" ht="13.5" customHeight="1" x14ac:dyDescent="0.2">
      <c r="M293" s="462"/>
    </row>
    <row r="294" spans="13:13" ht="13.5" customHeight="1" x14ac:dyDescent="0.2">
      <c r="M294" s="462"/>
    </row>
    <row r="295" spans="13:13" ht="13.5" customHeight="1" x14ac:dyDescent="0.2">
      <c r="M295" s="462"/>
    </row>
    <row r="296" spans="13:13" ht="13.5" customHeight="1" x14ac:dyDescent="0.2">
      <c r="M296" s="462"/>
    </row>
    <row r="297" spans="13:13" ht="13.5" customHeight="1" x14ac:dyDescent="0.2">
      <c r="M297" s="462"/>
    </row>
    <row r="298" spans="13:13" ht="13.5" customHeight="1" x14ac:dyDescent="0.2">
      <c r="M298" s="462"/>
    </row>
    <row r="299" spans="13:13" ht="13.5" customHeight="1" x14ac:dyDescent="0.2">
      <c r="M299" s="462"/>
    </row>
    <row r="300" spans="13:13" ht="13.5" customHeight="1" x14ac:dyDescent="0.2">
      <c r="M300" s="462"/>
    </row>
    <row r="301" spans="13:13" ht="13.5" customHeight="1" x14ac:dyDescent="0.2">
      <c r="M301" s="462"/>
    </row>
    <row r="302" spans="13:13" ht="13.5" customHeight="1" x14ac:dyDescent="0.2">
      <c r="M302" s="462"/>
    </row>
    <row r="303" spans="13:13" ht="13.5" customHeight="1" x14ac:dyDescent="0.2">
      <c r="M303" s="462"/>
    </row>
    <row r="304" spans="13:13" ht="13.5" customHeight="1" x14ac:dyDescent="0.2">
      <c r="M304" s="462"/>
    </row>
    <row r="305" spans="13:13" ht="13.5" customHeight="1" x14ac:dyDescent="0.2">
      <c r="M305" s="462"/>
    </row>
    <row r="306" spans="13:13" ht="13.5" customHeight="1" x14ac:dyDescent="0.2">
      <c r="M306" s="462"/>
    </row>
    <row r="307" spans="13:13" ht="13.5" customHeight="1" x14ac:dyDescent="0.2">
      <c r="M307" s="462"/>
    </row>
    <row r="308" spans="13:13" ht="13.5" customHeight="1" x14ac:dyDescent="0.2">
      <c r="M308" s="462"/>
    </row>
    <row r="309" spans="13:13" ht="13.5" customHeight="1" x14ac:dyDescent="0.2">
      <c r="M309" s="462"/>
    </row>
    <row r="310" spans="13:13" ht="13.5" customHeight="1" x14ac:dyDescent="0.2">
      <c r="M310" s="462"/>
    </row>
    <row r="311" spans="13:13" ht="13.5" customHeight="1" x14ac:dyDescent="0.2">
      <c r="M311" s="462"/>
    </row>
    <row r="312" spans="13:13" ht="13.5" customHeight="1" x14ac:dyDescent="0.2">
      <c r="M312" s="462"/>
    </row>
    <row r="313" spans="13:13" ht="13.5" customHeight="1" x14ac:dyDescent="0.2">
      <c r="M313" s="462"/>
    </row>
    <row r="314" spans="13:13" ht="13.5" customHeight="1" x14ac:dyDescent="0.2">
      <c r="M314" s="462"/>
    </row>
    <row r="315" spans="13:13" ht="13.5" customHeight="1" x14ac:dyDescent="0.2">
      <c r="M315" s="462"/>
    </row>
    <row r="316" spans="13:13" ht="13.5" customHeight="1" x14ac:dyDescent="0.2">
      <c r="M316" s="462"/>
    </row>
    <row r="317" spans="13:13" ht="13.5" customHeight="1" x14ac:dyDescent="0.2">
      <c r="M317" s="462"/>
    </row>
    <row r="318" spans="13:13" ht="13.5" customHeight="1" x14ac:dyDescent="0.2">
      <c r="M318" s="462"/>
    </row>
    <row r="319" spans="13:13" ht="13.5" customHeight="1" x14ac:dyDescent="0.2">
      <c r="M319" s="462"/>
    </row>
    <row r="320" spans="13:13" ht="13.5" customHeight="1" x14ac:dyDescent="0.2">
      <c r="M320" s="462"/>
    </row>
    <row r="321" spans="13:13" ht="13.5" customHeight="1" x14ac:dyDescent="0.2">
      <c r="M321" s="462"/>
    </row>
    <row r="322" spans="13:13" ht="13.5" customHeight="1" x14ac:dyDescent="0.2">
      <c r="M322" s="462"/>
    </row>
    <row r="323" spans="13:13" ht="13.5" customHeight="1" x14ac:dyDescent="0.2">
      <c r="M323" s="462"/>
    </row>
    <row r="324" spans="13:13" ht="13.5" customHeight="1" x14ac:dyDescent="0.2">
      <c r="M324" s="462"/>
    </row>
    <row r="325" spans="13:13" ht="13.5" customHeight="1" x14ac:dyDescent="0.2">
      <c r="M325" s="462"/>
    </row>
    <row r="326" spans="13:13" ht="13.5" customHeight="1" x14ac:dyDescent="0.2">
      <c r="M326" s="462"/>
    </row>
    <row r="327" spans="13:13" ht="13.5" customHeight="1" x14ac:dyDescent="0.2">
      <c r="M327" s="462"/>
    </row>
    <row r="328" spans="13:13" ht="13.5" customHeight="1" x14ac:dyDescent="0.2">
      <c r="M328" s="462"/>
    </row>
    <row r="329" spans="13:13" ht="13.5" customHeight="1" x14ac:dyDescent="0.2">
      <c r="M329" s="462"/>
    </row>
    <row r="330" spans="13:13" ht="13.5" customHeight="1" x14ac:dyDescent="0.2">
      <c r="M330" s="462"/>
    </row>
    <row r="331" spans="13:13" ht="13.5" customHeight="1" x14ac:dyDescent="0.2">
      <c r="M331" s="462"/>
    </row>
    <row r="332" spans="13:13" ht="13.5" customHeight="1" x14ac:dyDescent="0.2">
      <c r="M332" s="462"/>
    </row>
    <row r="333" spans="13:13" ht="13.5" customHeight="1" x14ac:dyDescent="0.2">
      <c r="M333" s="462"/>
    </row>
    <row r="334" spans="13:13" ht="13.5" customHeight="1" x14ac:dyDescent="0.2">
      <c r="M334" s="462"/>
    </row>
    <row r="335" spans="13:13" ht="13.5" customHeight="1" x14ac:dyDescent="0.2">
      <c r="M335" s="462"/>
    </row>
    <row r="336" spans="13:13" ht="13.5" customHeight="1" x14ac:dyDescent="0.2">
      <c r="M336" s="462"/>
    </row>
    <row r="337" spans="13:13" ht="13.5" customHeight="1" x14ac:dyDescent="0.2">
      <c r="M337" s="462"/>
    </row>
    <row r="338" spans="13:13" ht="13.5" customHeight="1" x14ac:dyDescent="0.2">
      <c r="M338" s="462"/>
    </row>
    <row r="339" spans="13:13" ht="13.5" customHeight="1" x14ac:dyDescent="0.2">
      <c r="M339" s="462"/>
    </row>
    <row r="340" spans="13:13" ht="13.5" customHeight="1" x14ac:dyDescent="0.2">
      <c r="M340" s="462"/>
    </row>
    <row r="341" spans="13:13" ht="13.5" customHeight="1" x14ac:dyDescent="0.2">
      <c r="M341" s="462"/>
    </row>
    <row r="342" spans="13:13" ht="13.5" customHeight="1" x14ac:dyDescent="0.2">
      <c r="M342" s="462"/>
    </row>
    <row r="343" spans="13:13" ht="13.5" customHeight="1" x14ac:dyDescent="0.2">
      <c r="M343" s="462"/>
    </row>
    <row r="344" spans="13:13" ht="13.5" customHeight="1" x14ac:dyDescent="0.2">
      <c r="M344" s="462"/>
    </row>
    <row r="345" spans="13:13" ht="13.5" customHeight="1" x14ac:dyDescent="0.2">
      <c r="M345" s="462"/>
    </row>
    <row r="346" spans="13:13" ht="13.5" customHeight="1" x14ac:dyDescent="0.2">
      <c r="M346" s="462"/>
    </row>
    <row r="347" spans="13:13" ht="13.5" customHeight="1" x14ac:dyDescent="0.2">
      <c r="M347" s="462"/>
    </row>
    <row r="348" spans="13:13" ht="13.5" customHeight="1" x14ac:dyDescent="0.2">
      <c r="M348" s="462"/>
    </row>
    <row r="349" spans="13:13" ht="13.5" customHeight="1" x14ac:dyDescent="0.2">
      <c r="M349" s="462"/>
    </row>
    <row r="350" spans="13:13" ht="13.5" customHeight="1" x14ac:dyDescent="0.2">
      <c r="M350" s="462"/>
    </row>
    <row r="351" spans="13:13" ht="13.5" customHeight="1" x14ac:dyDescent="0.2">
      <c r="M351" s="462"/>
    </row>
    <row r="352" spans="13:13" ht="13.5" customHeight="1" x14ac:dyDescent="0.2">
      <c r="M352" s="462"/>
    </row>
    <row r="353" spans="13:13" ht="13.5" customHeight="1" x14ac:dyDescent="0.2">
      <c r="M353" s="462"/>
    </row>
    <row r="354" spans="13:13" ht="13.5" customHeight="1" x14ac:dyDescent="0.2">
      <c r="M354" s="462"/>
    </row>
    <row r="355" spans="13:13" ht="13.5" customHeight="1" x14ac:dyDescent="0.2">
      <c r="M355" s="462"/>
    </row>
    <row r="356" spans="13:13" ht="13.5" customHeight="1" x14ac:dyDescent="0.2">
      <c r="M356" s="462"/>
    </row>
    <row r="357" spans="13:13" ht="13.5" customHeight="1" x14ac:dyDescent="0.2">
      <c r="M357" s="462"/>
    </row>
    <row r="358" spans="13:13" ht="13.5" customHeight="1" x14ac:dyDescent="0.2">
      <c r="M358" s="462"/>
    </row>
    <row r="359" spans="13:13" ht="13.5" customHeight="1" x14ac:dyDescent="0.2">
      <c r="M359" s="462"/>
    </row>
    <row r="360" spans="13:13" ht="13.5" customHeight="1" x14ac:dyDescent="0.2">
      <c r="M360" s="462"/>
    </row>
    <row r="361" spans="13:13" ht="13.5" customHeight="1" x14ac:dyDescent="0.2">
      <c r="M361" s="462"/>
    </row>
    <row r="362" spans="13:13" ht="13.5" customHeight="1" x14ac:dyDescent="0.2">
      <c r="M362" s="462"/>
    </row>
    <row r="363" spans="13:13" ht="13.5" customHeight="1" x14ac:dyDescent="0.2">
      <c r="M363" s="462"/>
    </row>
    <row r="364" spans="13:13" ht="13.5" customHeight="1" x14ac:dyDescent="0.2">
      <c r="M364" s="462"/>
    </row>
    <row r="365" spans="13:13" ht="13.5" customHeight="1" x14ac:dyDescent="0.2">
      <c r="M365" s="462"/>
    </row>
    <row r="366" spans="13:13" ht="13.5" customHeight="1" x14ac:dyDescent="0.2">
      <c r="M366" s="462"/>
    </row>
    <row r="367" spans="13:13" ht="13.5" customHeight="1" x14ac:dyDescent="0.2">
      <c r="M367" s="462"/>
    </row>
    <row r="368" spans="13:13" ht="13.5" customHeight="1" x14ac:dyDescent="0.2">
      <c r="M368" s="462"/>
    </row>
    <row r="369" spans="13:13" ht="13.5" customHeight="1" x14ac:dyDescent="0.2">
      <c r="M369" s="462"/>
    </row>
    <row r="370" spans="13:13" ht="13.5" customHeight="1" x14ac:dyDescent="0.2">
      <c r="M370" s="462"/>
    </row>
    <row r="371" spans="13:13" ht="13.5" customHeight="1" x14ac:dyDescent="0.2">
      <c r="M371" s="462"/>
    </row>
    <row r="372" spans="13:13" ht="13.5" customHeight="1" x14ac:dyDescent="0.2">
      <c r="M372" s="462"/>
    </row>
    <row r="373" spans="13:13" ht="13.5" customHeight="1" x14ac:dyDescent="0.2">
      <c r="M373" s="462"/>
    </row>
    <row r="374" spans="13:13" ht="13.5" customHeight="1" x14ac:dyDescent="0.2">
      <c r="M374" s="462"/>
    </row>
    <row r="375" spans="13:13" ht="13.5" customHeight="1" x14ac:dyDescent="0.2">
      <c r="M375" s="462"/>
    </row>
    <row r="376" spans="13:13" ht="13.5" customHeight="1" x14ac:dyDescent="0.2">
      <c r="M376" s="462"/>
    </row>
    <row r="377" spans="13:13" ht="13.5" customHeight="1" x14ac:dyDescent="0.2">
      <c r="M377" s="462"/>
    </row>
    <row r="378" spans="13:13" ht="13.5" customHeight="1" x14ac:dyDescent="0.2">
      <c r="M378" s="462"/>
    </row>
    <row r="379" spans="13:13" ht="13.5" customHeight="1" x14ac:dyDescent="0.2">
      <c r="M379" s="462"/>
    </row>
    <row r="380" spans="13:13" ht="13.5" customHeight="1" x14ac:dyDescent="0.2">
      <c r="M380" s="462"/>
    </row>
    <row r="381" spans="13:13" ht="13.5" customHeight="1" x14ac:dyDescent="0.2">
      <c r="M381" s="462"/>
    </row>
    <row r="382" spans="13:13" ht="13.5" customHeight="1" x14ac:dyDescent="0.2">
      <c r="M382" s="462"/>
    </row>
    <row r="383" spans="13:13" ht="13.5" customHeight="1" x14ac:dyDescent="0.2">
      <c r="M383" s="462"/>
    </row>
    <row r="384" spans="13:13" ht="13.5" customHeight="1" x14ac:dyDescent="0.2">
      <c r="M384" s="462"/>
    </row>
    <row r="385" spans="13:13" ht="13.5" customHeight="1" x14ac:dyDescent="0.2">
      <c r="M385" s="462"/>
    </row>
    <row r="386" spans="13:13" ht="13.5" customHeight="1" x14ac:dyDescent="0.2">
      <c r="M386" s="462"/>
    </row>
    <row r="387" spans="13:13" ht="13.5" customHeight="1" x14ac:dyDescent="0.2">
      <c r="M387" s="462"/>
    </row>
    <row r="388" spans="13:13" ht="13.5" customHeight="1" x14ac:dyDescent="0.2">
      <c r="M388" s="462"/>
    </row>
    <row r="389" spans="13:13" ht="13.5" customHeight="1" x14ac:dyDescent="0.2">
      <c r="M389" s="462"/>
    </row>
    <row r="390" spans="13:13" ht="13.5" customHeight="1" x14ac:dyDescent="0.2">
      <c r="M390" s="462"/>
    </row>
    <row r="391" spans="13:13" ht="13.5" customHeight="1" x14ac:dyDescent="0.2">
      <c r="M391" s="462"/>
    </row>
    <row r="392" spans="13:13" ht="13.5" customHeight="1" x14ac:dyDescent="0.2">
      <c r="M392" s="462"/>
    </row>
    <row r="393" spans="13:13" ht="13.5" customHeight="1" x14ac:dyDescent="0.2">
      <c r="M393" s="462"/>
    </row>
    <row r="394" spans="13:13" ht="13.5" customHeight="1" x14ac:dyDescent="0.2">
      <c r="M394" s="462"/>
    </row>
    <row r="395" spans="13:13" ht="13.5" customHeight="1" x14ac:dyDescent="0.2">
      <c r="M395" s="462"/>
    </row>
    <row r="396" spans="13:13" ht="13.5" customHeight="1" x14ac:dyDescent="0.2">
      <c r="M396" s="462"/>
    </row>
    <row r="397" spans="13:13" ht="13.5" customHeight="1" x14ac:dyDescent="0.2">
      <c r="M397" s="462"/>
    </row>
    <row r="398" spans="13:13" ht="13.5" customHeight="1" x14ac:dyDescent="0.2">
      <c r="M398" s="462"/>
    </row>
    <row r="399" spans="13:13" ht="13.5" customHeight="1" x14ac:dyDescent="0.2">
      <c r="M399" s="462"/>
    </row>
    <row r="400" spans="13:13" ht="13.5" customHeight="1" x14ac:dyDescent="0.2">
      <c r="M400" s="462"/>
    </row>
    <row r="401" spans="13:13" ht="13.5" customHeight="1" x14ac:dyDescent="0.2">
      <c r="M401" s="462"/>
    </row>
    <row r="402" spans="13:13" ht="13.5" customHeight="1" x14ac:dyDescent="0.2">
      <c r="M402" s="462"/>
    </row>
    <row r="403" spans="13:13" ht="13.5" customHeight="1" x14ac:dyDescent="0.2">
      <c r="M403" s="462"/>
    </row>
    <row r="404" spans="13:13" ht="13.5" customHeight="1" x14ac:dyDescent="0.2">
      <c r="M404" s="462"/>
    </row>
    <row r="405" spans="13:13" ht="13.5" customHeight="1" x14ac:dyDescent="0.2">
      <c r="M405" s="462"/>
    </row>
    <row r="406" spans="13:13" ht="13.5" customHeight="1" x14ac:dyDescent="0.2">
      <c r="M406" s="462"/>
    </row>
    <row r="407" spans="13:13" ht="13.5" customHeight="1" x14ac:dyDescent="0.2">
      <c r="M407" s="462"/>
    </row>
    <row r="408" spans="13:13" ht="13.5" customHeight="1" x14ac:dyDescent="0.2">
      <c r="M408" s="462"/>
    </row>
    <row r="409" spans="13:13" ht="13.5" customHeight="1" x14ac:dyDescent="0.2">
      <c r="M409" s="462"/>
    </row>
    <row r="410" spans="13:13" ht="13.5" customHeight="1" x14ac:dyDescent="0.2">
      <c r="M410" s="462"/>
    </row>
    <row r="411" spans="13:13" ht="13.5" customHeight="1" x14ac:dyDescent="0.2">
      <c r="M411" s="462"/>
    </row>
    <row r="412" spans="13:13" ht="13.5" customHeight="1" x14ac:dyDescent="0.2">
      <c r="M412" s="462"/>
    </row>
    <row r="413" spans="13:13" ht="13.5" customHeight="1" x14ac:dyDescent="0.2">
      <c r="M413" s="462"/>
    </row>
    <row r="414" spans="13:13" ht="13.5" customHeight="1" x14ac:dyDescent="0.2">
      <c r="M414" s="462"/>
    </row>
    <row r="415" spans="13:13" ht="13.5" customHeight="1" x14ac:dyDescent="0.2">
      <c r="M415" s="462"/>
    </row>
    <row r="416" spans="13:13" ht="13.5" customHeight="1" x14ac:dyDescent="0.2">
      <c r="M416" s="462"/>
    </row>
    <row r="417" spans="13:13" ht="13.5" customHeight="1" x14ac:dyDescent="0.2">
      <c r="M417" s="462"/>
    </row>
    <row r="418" spans="13:13" ht="13.5" customHeight="1" x14ac:dyDescent="0.2">
      <c r="M418" s="462"/>
    </row>
    <row r="419" spans="13:13" ht="13.5" customHeight="1" x14ac:dyDescent="0.2">
      <c r="M419" s="462"/>
    </row>
    <row r="420" spans="13:13" ht="13.5" customHeight="1" x14ac:dyDescent="0.2">
      <c r="M420" s="462"/>
    </row>
    <row r="421" spans="13:13" ht="13.5" customHeight="1" x14ac:dyDescent="0.2">
      <c r="M421" s="462"/>
    </row>
    <row r="422" spans="13:13" ht="13.5" customHeight="1" x14ac:dyDescent="0.2">
      <c r="M422" s="462"/>
    </row>
    <row r="423" spans="13:13" ht="13.5" customHeight="1" x14ac:dyDescent="0.2">
      <c r="M423" s="462"/>
    </row>
    <row r="424" spans="13:13" ht="13.5" customHeight="1" x14ac:dyDescent="0.2">
      <c r="M424" s="462"/>
    </row>
    <row r="425" spans="13:13" ht="13.5" customHeight="1" x14ac:dyDescent="0.2">
      <c r="M425" s="462"/>
    </row>
    <row r="426" spans="13:13" ht="13.5" customHeight="1" x14ac:dyDescent="0.2">
      <c r="M426" s="462"/>
    </row>
    <row r="427" spans="13:13" ht="13.5" customHeight="1" x14ac:dyDescent="0.2">
      <c r="M427" s="462"/>
    </row>
    <row r="428" spans="13:13" ht="13.5" customHeight="1" x14ac:dyDescent="0.2">
      <c r="M428" s="462"/>
    </row>
    <row r="429" spans="13:13" ht="13.5" customHeight="1" x14ac:dyDescent="0.2">
      <c r="M429" s="462"/>
    </row>
    <row r="430" spans="13:13" ht="13.5" customHeight="1" x14ac:dyDescent="0.2">
      <c r="M430" s="462"/>
    </row>
    <row r="431" spans="13:13" ht="13.5" customHeight="1" x14ac:dyDescent="0.2">
      <c r="M431" s="462"/>
    </row>
    <row r="432" spans="13:13" ht="13.5" customHeight="1" x14ac:dyDescent="0.2">
      <c r="M432" s="462"/>
    </row>
    <row r="433" spans="13:13" ht="13.5" customHeight="1" x14ac:dyDescent="0.2">
      <c r="M433" s="462"/>
    </row>
    <row r="434" spans="13:13" ht="13.5" customHeight="1" x14ac:dyDescent="0.2">
      <c r="M434" s="462"/>
    </row>
    <row r="435" spans="13:13" ht="13.5" customHeight="1" x14ac:dyDescent="0.2">
      <c r="M435" s="462"/>
    </row>
    <row r="436" spans="13:13" ht="13.5" customHeight="1" x14ac:dyDescent="0.2">
      <c r="M436" s="462"/>
    </row>
    <row r="437" spans="13:13" ht="13.5" customHeight="1" x14ac:dyDescent="0.2">
      <c r="M437" s="462"/>
    </row>
    <row r="438" spans="13:13" ht="13.5" customHeight="1" x14ac:dyDescent="0.2">
      <c r="M438" s="462"/>
    </row>
    <row r="439" spans="13:13" ht="13.5" customHeight="1" x14ac:dyDescent="0.2">
      <c r="M439" s="462"/>
    </row>
    <row r="440" spans="13:13" ht="13.5" customHeight="1" x14ac:dyDescent="0.2">
      <c r="M440" s="462"/>
    </row>
    <row r="441" spans="13:13" ht="13.5" customHeight="1" x14ac:dyDescent="0.2">
      <c r="M441" s="462"/>
    </row>
    <row r="442" spans="13:13" ht="13.5" customHeight="1" x14ac:dyDescent="0.2">
      <c r="M442" s="462"/>
    </row>
    <row r="443" spans="13:13" ht="13.5" customHeight="1" x14ac:dyDescent="0.2">
      <c r="M443" s="462"/>
    </row>
    <row r="444" spans="13:13" ht="13.5" customHeight="1" x14ac:dyDescent="0.2">
      <c r="M444" s="462"/>
    </row>
    <row r="445" spans="13:13" ht="13.5" customHeight="1" x14ac:dyDescent="0.2">
      <c r="M445" s="462"/>
    </row>
    <row r="446" spans="13:13" ht="13.5" customHeight="1" x14ac:dyDescent="0.2">
      <c r="M446" s="462"/>
    </row>
    <row r="447" spans="13:13" ht="13.5" customHeight="1" x14ac:dyDescent="0.2">
      <c r="M447" s="462"/>
    </row>
    <row r="448" spans="13:13" ht="13.5" customHeight="1" x14ac:dyDescent="0.2">
      <c r="M448" s="462"/>
    </row>
    <row r="449" spans="13:13" ht="13.5" customHeight="1" x14ac:dyDescent="0.2">
      <c r="M449" s="462"/>
    </row>
    <row r="450" spans="13:13" ht="13.5" customHeight="1" x14ac:dyDescent="0.2">
      <c r="M450" s="462"/>
    </row>
    <row r="451" spans="13:13" ht="13.5" customHeight="1" x14ac:dyDescent="0.2">
      <c r="M451" s="462"/>
    </row>
    <row r="452" spans="13:13" ht="13.5" customHeight="1" x14ac:dyDescent="0.2">
      <c r="M452" s="462"/>
    </row>
    <row r="453" spans="13:13" ht="13.5" customHeight="1" x14ac:dyDescent="0.2">
      <c r="M453" s="462"/>
    </row>
    <row r="454" spans="13:13" ht="13.5" customHeight="1" x14ac:dyDescent="0.2">
      <c r="M454" s="462"/>
    </row>
    <row r="455" spans="13:13" ht="13.5" customHeight="1" x14ac:dyDescent="0.2">
      <c r="M455" s="462"/>
    </row>
    <row r="456" spans="13:13" ht="13.5" customHeight="1" x14ac:dyDescent="0.2">
      <c r="M456" s="462"/>
    </row>
    <row r="457" spans="13:13" ht="13.5" customHeight="1" x14ac:dyDescent="0.2">
      <c r="M457" s="462"/>
    </row>
    <row r="458" spans="13:13" ht="13.5" customHeight="1" x14ac:dyDescent="0.2">
      <c r="M458" s="462"/>
    </row>
    <row r="459" spans="13:13" ht="13.5" customHeight="1" x14ac:dyDescent="0.2">
      <c r="M459" s="462"/>
    </row>
    <row r="460" spans="13:13" ht="13.5" customHeight="1" x14ac:dyDescent="0.2">
      <c r="M460" s="462"/>
    </row>
    <row r="461" spans="13:13" ht="13.5" customHeight="1" x14ac:dyDescent="0.2">
      <c r="M461" s="462"/>
    </row>
    <row r="462" spans="13:13" ht="13.5" customHeight="1" x14ac:dyDescent="0.2">
      <c r="M462" s="462"/>
    </row>
    <row r="463" spans="13:13" ht="13.5" customHeight="1" x14ac:dyDescent="0.2">
      <c r="M463" s="462"/>
    </row>
    <row r="464" spans="13:13" ht="13.5" customHeight="1" x14ac:dyDescent="0.2">
      <c r="M464" s="462"/>
    </row>
    <row r="465" spans="13:13" ht="13.5" customHeight="1" x14ac:dyDescent="0.2">
      <c r="M465" s="462"/>
    </row>
    <row r="466" spans="13:13" ht="13.5" customHeight="1" x14ac:dyDescent="0.2">
      <c r="M466" s="462"/>
    </row>
    <row r="467" spans="13:13" ht="13.5" customHeight="1" x14ac:dyDescent="0.2">
      <c r="M467" s="462"/>
    </row>
    <row r="468" spans="13:13" ht="13.5" customHeight="1" x14ac:dyDescent="0.2">
      <c r="M468" s="462"/>
    </row>
    <row r="469" spans="13:13" ht="13.5" customHeight="1" x14ac:dyDescent="0.2">
      <c r="M469" s="462"/>
    </row>
    <row r="470" spans="13:13" ht="13.5" customHeight="1" x14ac:dyDescent="0.2">
      <c r="M470" s="462"/>
    </row>
    <row r="471" spans="13:13" ht="13.5" customHeight="1" x14ac:dyDescent="0.2">
      <c r="M471" s="462"/>
    </row>
    <row r="472" spans="13:13" ht="13.5" customHeight="1" x14ac:dyDescent="0.2">
      <c r="M472" s="462"/>
    </row>
    <row r="473" spans="13:13" ht="13.5" customHeight="1" x14ac:dyDescent="0.2">
      <c r="M473" s="462"/>
    </row>
    <row r="474" spans="13:13" ht="13.5" customHeight="1" x14ac:dyDescent="0.2">
      <c r="M474" s="462"/>
    </row>
    <row r="475" spans="13:13" ht="13.5" customHeight="1" x14ac:dyDescent="0.2">
      <c r="M475" s="462"/>
    </row>
    <row r="476" spans="13:13" ht="13.5" customHeight="1" x14ac:dyDescent="0.2">
      <c r="M476" s="462"/>
    </row>
    <row r="477" spans="13:13" ht="13.5" customHeight="1" x14ac:dyDescent="0.2">
      <c r="M477" s="462"/>
    </row>
    <row r="478" spans="13:13" ht="13.5" customHeight="1" x14ac:dyDescent="0.2">
      <c r="M478" s="462"/>
    </row>
    <row r="479" spans="13:13" ht="13.5" customHeight="1" x14ac:dyDescent="0.2">
      <c r="M479" s="462"/>
    </row>
    <row r="480" spans="13:13" ht="13.5" customHeight="1" x14ac:dyDescent="0.2">
      <c r="M480" s="462"/>
    </row>
    <row r="481" spans="13:13" ht="13.5" customHeight="1" x14ac:dyDescent="0.2">
      <c r="M481" s="462"/>
    </row>
    <row r="482" spans="13:13" ht="13.5" customHeight="1" x14ac:dyDescent="0.2">
      <c r="M482" s="462"/>
    </row>
    <row r="483" spans="13:13" ht="13.5" customHeight="1" x14ac:dyDescent="0.2">
      <c r="M483" s="462"/>
    </row>
    <row r="484" spans="13:13" ht="13.5" customHeight="1" x14ac:dyDescent="0.2">
      <c r="M484" s="462"/>
    </row>
    <row r="485" spans="13:13" ht="13.5" customHeight="1" x14ac:dyDescent="0.2">
      <c r="M485" s="462"/>
    </row>
    <row r="486" spans="13:13" ht="13.5" customHeight="1" x14ac:dyDescent="0.2">
      <c r="M486" s="462"/>
    </row>
    <row r="487" spans="13:13" ht="13.5" customHeight="1" x14ac:dyDescent="0.2">
      <c r="M487" s="462"/>
    </row>
    <row r="488" spans="13:13" ht="13.5" customHeight="1" x14ac:dyDescent="0.2">
      <c r="M488" s="462"/>
    </row>
    <row r="489" spans="13:13" ht="13.5" customHeight="1" x14ac:dyDescent="0.2">
      <c r="M489" s="462"/>
    </row>
    <row r="490" spans="13:13" ht="13.5" customHeight="1" x14ac:dyDescent="0.2">
      <c r="M490" s="462"/>
    </row>
    <row r="491" spans="13:13" ht="13.5" customHeight="1" x14ac:dyDescent="0.2">
      <c r="M491" s="462"/>
    </row>
    <row r="492" spans="13:13" ht="13.5" customHeight="1" x14ac:dyDescent="0.2">
      <c r="M492" s="462"/>
    </row>
    <row r="493" spans="13:13" ht="13.5" customHeight="1" x14ac:dyDescent="0.2">
      <c r="M493" s="462"/>
    </row>
    <row r="494" spans="13:13" ht="13.5" customHeight="1" x14ac:dyDescent="0.2">
      <c r="M494" s="462"/>
    </row>
    <row r="495" spans="13:13" ht="13.5" customHeight="1" x14ac:dyDescent="0.2">
      <c r="M495" s="462"/>
    </row>
    <row r="496" spans="13:13" ht="13.5" customHeight="1" x14ac:dyDescent="0.2">
      <c r="M496" s="462"/>
    </row>
    <row r="497" spans="13:13" ht="13.5" customHeight="1" x14ac:dyDescent="0.2">
      <c r="M497" s="462"/>
    </row>
    <row r="498" spans="13:13" ht="13.5" customHeight="1" x14ac:dyDescent="0.2">
      <c r="M498" s="462"/>
    </row>
    <row r="499" spans="13:13" ht="13.5" customHeight="1" x14ac:dyDescent="0.2">
      <c r="M499" s="462"/>
    </row>
    <row r="500" spans="13:13" ht="13.5" customHeight="1" x14ac:dyDescent="0.2">
      <c r="M500" s="462"/>
    </row>
    <row r="501" spans="13:13" ht="13.5" customHeight="1" x14ac:dyDescent="0.2">
      <c r="M501" s="462"/>
    </row>
    <row r="502" spans="13:13" ht="13.5" customHeight="1" x14ac:dyDescent="0.2">
      <c r="M502" s="462"/>
    </row>
    <row r="503" spans="13:13" ht="13.5" customHeight="1" x14ac:dyDescent="0.2">
      <c r="M503" s="462"/>
    </row>
    <row r="504" spans="13:13" ht="13.5" customHeight="1" x14ac:dyDescent="0.2">
      <c r="M504" s="462"/>
    </row>
    <row r="505" spans="13:13" ht="13.5" customHeight="1" x14ac:dyDescent="0.2">
      <c r="M505" s="462"/>
    </row>
    <row r="506" spans="13:13" ht="13.5" customHeight="1" x14ac:dyDescent="0.2">
      <c r="M506" s="462"/>
    </row>
    <row r="507" spans="13:13" ht="13.5" customHeight="1" x14ac:dyDescent="0.2">
      <c r="M507" s="462"/>
    </row>
    <row r="508" spans="13:13" ht="13.5" customHeight="1" x14ac:dyDescent="0.2">
      <c r="M508" s="462"/>
    </row>
    <row r="509" spans="13:13" ht="13.5" customHeight="1" x14ac:dyDescent="0.2">
      <c r="M509" s="462"/>
    </row>
    <row r="510" spans="13:13" ht="13.5" customHeight="1" x14ac:dyDescent="0.2">
      <c r="M510" s="462"/>
    </row>
    <row r="511" spans="13:13" ht="13.5" customHeight="1" x14ac:dyDescent="0.2">
      <c r="M511" s="462"/>
    </row>
    <row r="512" spans="13:13" ht="13.5" customHeight="1" x14ac:dyDescent="0.2">
      <c r="M512" s="462"/>
    </row>
    <row r="513" spans="13:13" ht="13.5" customHeight="1" x14ac:dyDescent="0.2">
      <c r="M513" s="462"/>
    </row>
    <row r="514" spans="13:13" ht="13.5" customHeight="1" x14ac:dyDescent="0.2">
      <c r="M514" s="462"/>
    </row>
    <row r="515" spans="13:13" ht="13.5" customHeight="1" x14ac:dyDescent="0.2">
      <c r="M515" s="462"/>
    </row>
    <row r="516" spans="13:13" ht="13.5" customHeight="1" x14ac:dyDescent="0.2">
      <c r="M516" s="462"/>
    </row>
    <row r="517" spans="13:13" ht="13.5" customHeight="1" x14ac:dyDescent="0.2">
      <c r="M517" s="462"/>
    </row>
    <row r="518" spans="13:13" ht="13.5" customHeight="1" x14ac:dyDescent="0.2">
      <c r="M518" s="462"/>
    </row>
    <row r="519" spans="13:13" ht="13.5" customHeight="1" x14ac:dyDescent="0.2">
      <c r="M519" s="462"/>
    </row>
    <row r="520" spans="13:13" ht="13.5" customHeight="1" x14ac:dyDescent="0.2">
      <c r="M520" s="462"/>
    </row>
    <row r="521" spans="13:13" ht="13.5" customHeight="1" x14ac:dyDescent="0.2">
      <c r="M521" s="462"/>
    </row>
    <row r="522" spans="13:13" ht="13.5" customHeight="1" x14ac:dyDescent="0.2">
      <c r="M522" s="462"/>
    </row>
    <row r="523" spans="13:13" ht="13.5" customHeight="1" x14ac:dyDescent="0.2">
      <c r="M523" s="462"/>
    </row>
    <row r="524" spans="13:13" ht="13.5" customHeight="1" x14ac:dyDescent="0.2">
      <c r="M524" s="462"/>
    </row>
    <row r="525" spans="13:13" ht="13.5" customHeight="1" x14ac:dyDescent="0.2">
      <c r="M525" s="462"/>
    </row>
    <row r="526" spans="13:13" ht="13.5" customHeight="1" x14ac:dyDescent="0.2">
      <c r="M526" s="462"/>
    </row>
    <row r="527" spans="13:13" ht="13.5" customHeight="1" x14ac:dyDescent="0.2">
      <c r="M527" s="462"/>
    </row>
    <row r="528" spans="13:13" ht="13.5" customHeight="1" x14ac:dyDescent="0.2">
      <c r="M528" s="462"/>
    </row>
    <row r="529" spans="13:13" ht="13.5" customHeight="1" x14ac:dyDescent="0.2">
      <c r="M529" s="462"/>
    </row>
    <row r="530" spans="13:13" ht="13.5" customHeight="1" x14ac:dyDescent="0.2">
      <c r="M530" s="462"/>
    </row>
    <row r="531" spans="13:13" ht="13.5" customHeight="1" x14ac:dyDescent="0.2">
      <c r="M531" s="462"/>
    </row>
    <row r="532" spans="13:13" ht="13.5" customHeight="1" x14ac:dyDescent="0.2">
      <c r="M532" s="462"/>
    </row>
    <row r="533" spans="13:13" ht="13.5" customHeight="1" x14ac:dyDescent="0.2">
      <c r="M533" s="462"/>
    </row>
    <row r="534" spans="13:13" ht="13.5" customHeight="1" x14ac:dyDescent="0.2">
      <c r="M534" s="462"/>
    </row>
    <row r="535" spans="13:13" ht="13.5" customHeight="1" x14ac:dyDescent="0.2">
      <c r="M535" s="462"/>
    </row>
    <row r="536" spans="13:13" ht="13.5" customHeight="1" x14ac:dyDescent="0.2">
      <c r="M536" s="462"/>
    </row>
    <row r="537" spans="13:13" ht="13.5" customHeight="1" x14ac:dyDescent="0.2">
      <c r="M537" s="462"/>
    </row>
    <row r="538" spans="13:13" ht="13.5" customHeight="1" x14ac:dyDescent="0.2">
      <c r="M538" s="462"/>
    </row>
    <row r="539" spans="13:13" ht="13.5" customHeight="1" x14ac:dyDescent="0.2">
      <c r="M539" s="462"/>
    </row>
    <row r="540" spans="13:13" ht="13.5" customHeight="1" x14ac:dyDescent="0.2">
      <c r="M540" s="462"/>
    </row>
    <row r="541" spans="13:13" ht="13.5" customHeight="1" x14ac:dyDescent="0.2">
      <c r="M541" s="462"/>
    </row>
    <row r="542" spans="13:13" ht="13.5" customHeight="1" x14ac:dyDescent="0.2">
      <c r="M542" s="462"/>
    </row>
    <row r="543" spans="13:13" ht="13.5" customHeight="1" x14ac:dyDescent="0.2">
      <c r="M543" s="462"/>
    </row>
    <row r="544" spans="13:13" ht="13.5" customHeight="1" x14ac:dyDescent="0.2">
      <c r="M544" s="462"/>
    </row>
    <row r="545" spans="13:13" ht="13.5" customHeight="1" x14ac:dyDescent="0.2">
      <c r="M545" s="462"/>
    </row>
    <row r="546" spans="13:13" ht="13.5" customHeight="1" x14ac:dyDescent="0.2">
      <c r="M546" s="462"/>
    </row>
    <row r="547" spans="13:13" ht="13.5" customHeight="1" x14ac:dyDescent="0.2">
      <c r="M547" s="462"/>
    </row>
    <row r="548" spans="13:13" ht="13.5" customHeight="1" x14ac:dyDescent="0.2">
      <c r="M548" s="462"/>
    </row>
    <row r="549" spans="13:13" ht="13.5" customHeight="1" x14ac:dyDescent="0.2">
      <c r="M549" s="462"/>
    </row>
    <row r="550" spans="13:13" ht="13.5" customHeight="1" x14ac:dyDescent="0.2">
      <c r="M550" s="462"/>
    </row>
    <row r="551" spans="13:13" ht="13.5" customHeight="1" x14ac:dyDescent="0.2">
      <c r="M551" s="462"/>
    </row>
    <row r="552" spans="13:13" ht="13.5" customHeight="1" x14ac:dyDescent="0.2">
      <c r="M552" s="462"/>
    </row>
    <row r="553" spans="13:13" ht="13.5" customHeight="1" x14ac:dyDescent="0.2">
      <c r="M553" s="462"/>
    </row>
    <row r="554" spans="13:13" ht="13.5" customHeight="1" x14ac:dyDescent="0.2">
      <c r="M554" s="462"/>
    </row>
    <row r="555" spans="13:13" ht="13.5" customHeight="1" x14ac:dyDescent="0.2">
      <c r="M555" s="462"/>
    </row>
    <row r="556" spans="13:13" ht="13.5" customHeight="1" x14ac:dyDescent="0.2">
      <c r="M556" s="462"/>
    </row>
    <row r="557" spans="13:13" ht="13.5" customHeight="1" x14ac:dyDescent="0.2">
      <c r="M557" s="462"/>
    </row>
    <row r="558" spans="13:13" ht="13.5" customHeight="1" x14ac:dyDescent="0.2">
      <c r="M558" s="462"/>
    </row>
    <row r="559" spans="13:13" ht="13.5" customHeight="1" x14ac:dyDescent="0.2">
      <c r="M559" s="462"/>
    </row>
    <row r="560" spans="13:13" ht="13.5" customHeight="1" x14ac:dyDescent="0.2">
      <c r="M560" s="462"/>
    </row>
    <row r="561" spans="13:13" ht="13.5" customHeight="1" x14ac:dyDescent="0.2">
      <c r="M561" s="462"/>
    </row>
    <row r="562" spans="13:13" ht="13.5" customHeight="1" x14ac:dyDescent="0.2">
      <c r="M562" s="462"/>
    </row>
    <row r="563" spans="13:13" ht="13.5" customHeight="1" x14ac:dyDescent="0.2">
      <c r="M563" s="462"/>
    </row>
    <row r="564" spans="13:13" ht="13.5" customHeight="1" x14ac:dyDescent="0.2">
      <c r="M564" s="462"/>
    </row>
    <row r="565" spans="13:13" ht="13.5" customHeight="1" x14ac:dyDescent="0.2">
      <c r="M565" s="462"/>
    </row>
    <row r="566" spans="13:13" ht="13.5" customHeight="1" x14ac:dyDescent="0.2">
      <c r="M566" s="462"/>
    </row>
    <row r="567" spans="13:13" ht="13.5" customHeight="1" x14ac:dyDescent="0.2">
      <c r="M567" s="462"/>
    </row>
    <row r="568" spans="13:13" ht="13.5" customHeight="1" x14ac:dyDescent="0.2">
      <c r="M568" s="462"/>
    </row>
    <row r="569" spans="13:13" ht="13.5" customHeight="1" x14ac:dyDescent="0.2">
      <c r="M569" s="462"/>
    </row>
    <row r="570" spans="13:13" ht="13.5" customHeight="1" x14ac:dyDescent="0.2">
      <c r="M570" s="462"/>
    </row>
    <row r="571" spans="13:13" ht="13.5" customHeight="1" x14ac:dyDescent="0.2">
      <c r="M571" s="462"/>
    </row>
    <row r="572" spans="13:13" ht="13.5" customHeight="1" x14ac:dyDescent="0.2">
      <c r="M572" s="462"/>
    </row>
    <row r="573" spans="13:13" ht="13.5" customHeight="1" x14ac:dyDescent="0.2">
      <c r="M573" s="462"/>
    </row>
    <row r="574" spans="13:13" ht="13.5" customHeight="1" x14ac:dyDescent="0.2">
      <c r="M574" s="462"/>
    </row>
    <row r="575" spans="13:13" ht="13.5" customHeight="1" x14ac:dyDescent="0.2">
      <c r="M575" s="462"/>
    </row>
    <row r="576" spans="13:13" ht="13.5" customHeight="1" x14ac:dyDescent="0.2">
      <c r="M576" s="462"/>
    </row>
    <row r="577" spans="13:13" ht="13.5" customHeight="1" x14ac:dyDescent="0.2">
      <c r="M577" s="462"/>
    </row>
    <row r="578" spans="13:13" ht="13.5" customHeight="1" x14ac:dyDescent="0.2">
      <c r="M578" s="462"/>
    </row>
    <row r="579" spans="13:13" ht="13.5" customHeight="1" x14ac:dyDescent="0.2">
      <c r="M579" s="462"/>
    </row>
    <row r="580" spans="13:13" ht="13.5" customHeight="1" x14ac:dyDescent="0.2">
      <c r="M580" s="462"/>
    </row>
    <row r="581" spans="13:13" ht="13.5" customHeight="1" x14ac:dyDescent="0.2">
      <c r="M581" s="462"/>
    </row>
    <row r="582" spans="13:13" ht="13.5" customHeight="1" x14ac:dyDescent="0.2">
      <c r="M582" s="462"/>
    </row>
    <row r="583" spans="13:13" ht="13.5" customHeight="1" x14ac:dyDescent="0.2">
      <c r="M583" s="462"/>
    </row>
    <row r="584" spans="13:13" ht="13.5" customHeight="1" x14ac:dyDescent="0.2">
      <c r="M584" s="462"/>
    </row>
    <row r="585" spans="13:13" ht="13.5" customHeight="1" x14ac:dyDescent="0.2">
      <c r="M585" s="462"/>
    </row>
    <row r="586" spans="13:13" ht="13.5" customHeight="1" x14ac:dyDescent="0.2">
      <c r="M586" s="462"/>
    </row>
  </sheetData>
  <mergeCells count="22">
    <mergeCell ref="A164:A165"/>
    <mergeCell ref="A146:A147"/>
    <mergeCell ref="D9:D11"/>
    <mergeCell ref="G9:G11"/>
    <mergeCell ref="A67:A74"/>
    <mergeCell ref="C9:C11"/>
    <mergeCell ref="A8:A11"/>
    <mergeCell ref="I9:I11"/>
    <mergeCell ref="F9:F11"/>
    <mergeCell ref="J9:J11"/>
    <mergeCell ref="A106:A114"/>
    <mergeCell ref="A130:A145"/>
    <mergeCell ref="L8:L11"/>
    <mergeCell ref="M8:M11"/>
    <mergeCell ref="B8:B11"/>
    <mergeCell ref="E9:E11"/>
    <mergeCell ref="A5:N5"/>
    <mergeCell ref="A6:N6"/>
    <mergeCell ref="H9:H11"/>
    <mergeCell ref="N8:N11"/>
    <mergeCell ref="K9:K11"/>
    <mergeCell ref="C8:K8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11811023622047245" top="0.51181102362204722" bottom="0.51181102362204722" header="0.31496062992125984" footer="0.31496062992125984"/>
  <pageSetup paperSize="8" scale="37" fitToHeight="4" orientation="portrait" r:id="rId1"/>
  <headerFooter alignWithMargins="0"/>
  <rowBreaks count="1" manualBreakCount="1">
    <brk id="74" max="1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T778"/>
  <sheetViews>
    <sheetView showGridLines="0" zoomScaleNormal="100" workbookViewId="0">
      <pane xSplit="1" ySplit="11" topLeftCell="B82" activePane="bottomRight" state="frozen"/>
      <selection activeCell="AH72" sqref="AH72"/>
      <selection pane="topRight" activeCell="AH72" sqref="AH72"/>
      <selection pane="bottomLeft" activeCell="AH72" sqref="AH72"/>
      <selection pane="bottomRight" activeCell="G107" sqref="G107"/>
    </sheetView>
  </sheetViews>
  <sheetFormatPr defaultRowHeight="12.75" x14ac:dyDescent="0.2"/>
  <cols>
    <col min="1" max="1" width="22.85546875" style="484" customWidth="1"/>
    <col min="2" max="2" width="23.140625" style="484" customWidth="1"/>
    <col min="3" max="3" width="10.85546875" style="484" customWidth="1"/>
    <col min="4" max="4" width="10.5703125" style="484" customWidth="1"/>
    <col min="5" max="5" width="8.85546875" style="484" customWidth="1"/>
    <col min="6" max="6" width="8.7109375" style="484" customWidth="1"/>
    <col min="7" max="7" width="8.42578125" style="484" customWidth="1"/>
    <col min="8" max="8" width="8.7109375" style="484" customWidth="1"/>
    <col min="9" max="9" width="11.28515625" style="484" customWidth="1"/>
    <col min="10" max="10" width="10.140625" style="484" customWidth="1"/>
    <col min="11" max="11" width="11.28515625" style="484" customWidth="1"/>
    <col min="12" max="16384" width="9.140625" style="484"/>
  </cols>
  <sheetData>
    <row r="1" spans="1:12" x14ac:dyDescent="0.2">
      <c r="A1" s="877" t="s">
        <v>624</v>
      </c>
      <c r="B1" s="324"/>
      <c r="C1" s="324"/>
      <c r="D1" s="324"/>
    </row>
    <row r="2" spans="1:12" x14ac:dyDescent="0.2">
      <c r="A2" s="877" t="s">
        <v>625</v>
      </c>
      <c r="B2" s="324"/>
      <c r="C2" s="324"/>
      <c r="D2" s="324"/>
    </row>
    <row r="3" spans="1:12" s="1044" customFormat="1" ht="15" customHeight="1" x14ac:dyDescent="0.2">
      <c r="A3" s="1226" t="s">
        <v>464</v>
      </c>
      <c r="B3" s="1042"/>
      <c r="C3" s="1042"/>
      <c r="D3" s="1042"/>
      <c r="E3" s="1043"/>
      <c r="F3" s="1043"/>
      <c r="G3" s="1043"/>
      <c r="H3" s="1043"/>
      <c r="I3" s="1043"/>
      <c r="J3" s="1043"/>
      <c r="K3" s="1043"/>
      <c r="L3" s="1227" t="s">
        <v>465</v>
      </c>
    </row>
    <row r="4" spans="1:12" s="487" customFormat="1" ht="12" customHeight="1" x14ac:dyDescent="0.2">
      <c r="A4" s="485"/>
      <c r="B4" s="485"/>
      <c r="C4" s="485"/>
      <c r="D4" s="485"/>
      <c r="E4" s="486"/>
      <c r="F4" s="486"/>
      <c r="G4" s="486"/>
      <c r="H4" s="486"/>
      <c r="I4" s="486"/>
      <c r="J4" s="486"/>
      <c r="K4" s="486"/>
      <c r="L4" s="486"/>
    </row>
    <row r="5" spans="1:12" s="487" customFormat="1" ht="18" customHeight="1" x14ac:dyDescent="0.2">
      <c r="A5" s="2081" t="s">
        <v>1475</v>
      </c>
      <c r="B5" s="2081"/>
      <c r="C5" s="2081"/>
      <c r="D5" s="2081"/>
      <c r="E5" s="2081"/>
      <c r="F5" s="2081"/>
      <c r="G5" s="2081"/>
      <c r="H5" s="2081"/>
      <c r="I5" s="2081"/>
      <c r="J5" s="2081"/>
      <c r="K5" s="2081"/>
      <c r="L5" s="2081"/>
    </row>
    <row r="6" spans="1:12" s="487" customFormat="1" ht="18" customHeight="1" x14ac:dyDescent="0.2">
      <c r="A6" s="2082" t="s">
        <v>1476</v>
      </c>
      <c r="B6" s="2082"/>
      <c r="C6" s="2082"/>
      <c r="D6" s="2082"/>
      <c r="E6" s="2083"/>
      <c r="F6" s="2083"/>
      <c r="G6" s="2083"/>
      <c r="H6" s="2083"/>
      <c r="I6" s="2083"/>
      <c r="J6" s="2083"/>
      <c r="K6" s="2083"/>
      <c r="L6" s="2083"/>
    </row>
    <row r="7" spans="1:12" s="487" customFormat="1" ht="12" customHeight="1" thickBot="1" x14ac:dyDescent="0.25">
      <c r="A7" s="485"/>
      <c r="B7" s="485"/>
      <c r="C7" s="485"/>
      <c r="D7" s="485"/>
      <c r="E7" s="486"/>
      <c r="F7" s="486"/>
      <c r="G7" s="486"/>
      <c r="H7" s="486"/>
      <c r="I7" s="486"/>
      <c r="J7" s="486"/>
      <c r="K7" s="486"/>
      <c r="L7" s="1008" t="s">
        <v>911</v>
      </c>
    </row>
    <row r="8" spans="1:12" ht="12.75" customHeight="1" x14ac:dyDescent="0.2">
      <c r="A8" s="2084" t="s">
        <v>952</v>
      </c>
      <c r="B8" s="2084" t="s">
        <v>381</v>
      </c>
      <c r="C8" s="2091" t="s">
        <v>1477</v>
      </c>
      <c r="D8" s="2092"/>
      <c r="E8" s="2087" t="s">
        <v>713</v>
      </c>
      <c r="F8" s="2088"/>
      <c r="G8" s="2088"/>
      <c r="H8" s="2088"/>
      <c r="I8" s="2087" t="s">
        <v>712</v>
      </c>
      <c r="J8" s="2088"/>
      <c r="K8" s="2088"/>
      <c r="L8" s="2084" t="s">
        <v>991</v>
      </c>
    </row>
    <row r="9" spans="1:12" ht="13.5" thickBot="1" x14ac:dyDescent="0.25">
      <c r="A9" s="2085"/>
      <c r="B9" s="2086"/>
      <c r="C9" s="2093"/>
      <c r="D9" s="2094"/>
      <c r="E9" s="2089"/>
      <c r="F9" s="2090"/>
      <c r="G9" s="2090"/>
      <c r="H9" s="2090"/>
      <c r="I9" s="2089"/>
      <c r="J9" s="2090"/>
      <c r="K9" s="2090"/>
      <c r="L9" s="2086"/>
    </row>
    <row r="10" spans="1:12" ht="15.75" customHeight="1" x14ac:dyDescent="0.2">
      <c r="A10" s="2085"/>
      <c r="B10" s="2086"/>
      <c r="C10" s="2084" t="s">
        <v>1478</v>
      </c>
      <c r="D10" s="2084" t="s">
        <v>1479</v>
      </c>
      <c r="E10" s="2084" t="s">
        <v>992</v>
      </c>
      <c r="F10" s="2084" t="s">
        <v>1093</v>
      </c>
      <c r="G10" s="2084" t="s">
        <v>1094</v>
      </c>
      <c r="H10" s="2084" t="s">
        <v>1095</v>
      </c>
      <c r="I10" s="2084" t="s">
        <v>1967</v>
      </c>
      <c r="J10" s="2084" t="s">
        <v>1474</v>
      </c>
      <c r="K10" s="2084" t="s">
        <v>1165</v>
      </c>
      <c r="L10" s="2086"/>
    </row>
    <row r="11" spans="1:12" ht="20.25" customHeight="1" thickBot="1" x14ac:dyDescent="0.25">
      <c r="A11" s="2085"/>
      <c r="B11" s="2086"/>
      <c r="C11" s="2086"/>
      <c r="D11" s="2086"/>
      <c r="E11" s="2086"/>
      <c r="F11" s="2086"/>
      <c r="G11" s="2086"/>
      <c r="H11" s="2086"/>
      <c r="I11" s="2086"/>
      <c r="J11" s="2086"/>
      <c r="K11" s="2086"/>
      <c r="L11" s="2086"/>
    </row>
    <row r="12" spans="1:12" x14ac:dyDescent="0.2">
      <c r="A12" s="1105" t="s">
        <v>1755</v>
      </c>
      <c r="B12" s="678" t="s">
        <v>3993</v>
      </c>
      <c r="C12" s="679">
        <v>1196</v>
      </c>
      <c r="D12" s="679">
        <v>2353</v>
      </c>
      <c r="E12" s="679">
        <v>1709</v>
      </c>
      <c r="F12" s="679">
        <v>18</v>
      </c>
      <c r="G12" s="679">
        <v>6</v>
      </c>
      <c r="H12" s="679">
        <v>5</v>
      </c>
      <c r="I12" s="682">
        <v>440</v>
      </c>
      <c r="J12" s="682">
        <v>1189</v>
      </c>
      <c r="K12" s="682">
        <v>109</v>
      </c>
      <c r="L12" s="679">
        <v>3549</v>
      </c>
    </row>
    <row r="13" spans="1:12" x14ac:dyDescent="0.2">
      <c r="A13" s="1106"/>
      <c r="B13" s="424" t="s">
        <v>3994</v>
      </c>
      <c r="C13" s="680">
        <v>6328</v>
      </c>
      <c r="D13" s="680">
        <v>15458</v>
      </c>
      <c r="E13" s="680">
        <v>19199</v>
      </c>
      <c r="F13" s="680">
        <v>297</v>
      </c>
      <c r="G13" s="680">
        <v>14</v>
      </c>
      <c r="H13" s="680">
        <v>34</v>
      </c>
      <c r="I13" s="680">
        <v>7067</v>
      </c>
      <c r="J13" s="680">
        <v>11538</v>
      </c>
      <c r="K13" s="680">
        <v>939</v>
      </c>
      <c r="L13" s="680">
        <v>21786</v>
      </c>
    </row>
    <row r="14" spans="1:12" x14ac:dyDescent="0.2">
      <c r="A14" s="1106"/>
      <c r="B14" s="424" t="s">
        <v>3995</v>
      </c>
      <c r="C14" s="680">
        <v>4906</v>
      </c>
      <c r="D14" s="680">
        <v>17145</v>
      </c>
      <c r="E14" s="680">
        <v>22137</v>
      </c>
      <c r="F14" s="680">
        <v>530</v>
      </c>
      <c r="G14" s="680">
        <v>41</v>
      </c>
      <c r="H14" s="680">
        <v>103</v>
      </c>
      <c r="I14" s="680">
        <v>8677</v>
      </c>
      <c r="J14" s="680">
        <v>12667</v>
      </c>
      <c r="K14" s="680">
        <v>1467</v>
      </c>
      <c r="L14" s="680">
        <v>22051</v>
      </c>
    </row>
    <row r="15" spans="1:12" x14ac:dyDescent="0.2">
      <c r="A15" s="1106"/>
      <c r="B15" s="424" t="s">
        <v>3996</v>
      </c>
      <c r="C15" s="680">
        <v>2732</v>
      </c>
      <c r="D15" s="680">
        <v>9450</v>
      </c>
      <c r="E15" s="680">
        <v>13573</v>
      </c>
      <c r="F15" s="680">
        <v>507</v>
      </c>
      <c r="G15" s="680">
        <v>33</v>
      </c>
      <c r="H15" s="680">
        <v>84</v>
      </c>
      <c r="I15" s="680">
        <v>5723</v>
      </c>
      <c r="J15" s="680">
        <v>7450</v>
      </c>
      <c r="K15" s="680">
        <v>1024</v>
      </c>
      <c r="L15" s="680">
        <v>12182</v>
      </c>
    </row>
    <row r="16" spans="1:12" x14ac:dyDescent="0.2">
      <c r="A16" s="1106"/>
      <c r="B16" s="424" t="s">
        <v>3997</v>
      </c>
      <c r="C16" s="680">
        <v>650</v>
      </c>
      <c r="D16" s="680">
        <v>2550</v>
      </c>
      <c r="E16" s="680">
        <v>4252</v>
      </c>
      <c r="F16" s="680">
        <v>176</v>
      </c>
      <c r="G16" s="680">
        <v>11</v>
      </c>
      <c r="H16" s="680">
        <v>39</v>
      </c>
      <c r="I16" s="680">
        <v>2217</v>
      </c>
      <c r="J16" s="680">
        <v>1975</v>
      </c>
      <c r="K16" s="680">
        <v>286</v>
      </c>
      <c r="L16" s="680">
        <v>3200</v>
      </c>
    </row>
    <row r="17" spans="1:12" ht="14.25" thickBot="1" x14ac:dyDescent="0.25">
      <c r="A17" s="1107"/>
      <c r="B17" s="488" t="s">
        <v>154</v>
      </c>
      <c r="C17" s="681">
        <v>15812</v>
      </c>
      <c r="D17" s="681">
        <v>46956</v>
      </c>
      <c r="E17" s="681">
        <v>60870</v>
      </c>
      <c r="F17" s="681">
        <v>1528</v>
      </c>
      <c r="G17" s="681">
        <v>105</v>
      </c>
      <c r="H17" s="681">
        <v>265</v>
      </c>
      <c r="I17" s="681">
        <v>24124</v>
      </c>
      <c r="J17" s="681">
        <v>34819</v>
      </c>
      <c r="K17" s="681">
        <v>3825</v>
      </c>
      <c r="L17" s="681">
        <v>62768</v>
      </c>
    </row>
    <row r="18" spans="1:12" s="489" customFormat="1" x14ac:dyDescent="0.2">
      <c r="A18" s="1105" t="s">
        <v>1072</v>
      </c>
      <c r="B18" s="678" t="s">
        <v>3993</v>
      </c>
      <c r="C18" s="679">
        <v>3118</v>
      </c>
      <c r="D18" s="679">
        <v>3123</v>
      </c>
      <c r="E18" s="679">
        <v>2583</v>
      </c>
      <c r="F18" s="679">
        <v>19</v>
      </c>
      <c r="G18" s="679">
        <v>4</v>
      </c>
      <c r="H18" s="679">
        <v>65</v>
      </c>
      <c r="I18" s="682">
        <v>684</v>
      </c>
      <c r="J18" s="682">
        <v>1510</v>
      </c>
      <c r="K18" s="682">
        <v>477</v>
      </c>
      <c r="L18" s="679">
        <v>6241</v>
      </c>
    </row>
    <row r="19" spans="1:12" x14ac:dyDescent="0.2">
      <c r="A19" s="1106"/>
      <c r="B19" s="424" t="s">
        <v>3994</v>
      </c>
      <c r="C19" s="680">
        <v>14484</v>
      </c>
      <c r="D19" s="680">
        <v>17082</v>
      </c>
      <c r="E19" s="680">
        <v>24940</v>
      </c>
      <c r="F19" s="680">
        <v>183</v>
      </c>
      <c r="G19" s="680">
        <v>62</v>
      </c>
      <c r="H19" s="680">
        <v>240</v>
      </c>
      <c r="I19" s="680">
        <v>6436</v>
      </c>
      <c r="J19" s="680">
        <v>12890</v>
      </c>
      <c r="K19" s="680">
        <v>6099</v>
      </c>
      <c r="L19" s="680">
        <v>31566</v>
      </c>
    </row>
    <row r="20" spans="1:12" x14ac:dyDescent="0.2">
      <c r="A20" s="1106"/>
      <c r="B20" s="424" t="s">
        <v>3995</v>
      </c>
      <c r="C20" s="680">
        <v>9738</v>
      </c>
      <c r="D20" s="680">
        <v>13398</v>
      </c>
      <c r="E20" s="680">
        <v>25303</v>
      </c>
      <c r="F20" s="680">
        <v>427</v>
      </c>
      <c r="G20" s="680">
        <v>123</v>
      </c>
      <c r="H20" s="680">
        <v>523</v>
      </c>
      <c r="I20" s="680">
        <v>4524</v>
      </c>
      <c r="J20" s="680">
        <v>11830</v>
      </c>
      <c r="K20" s="680">
        <v>10022</v>
      </c>
      <c r="L20" s="680">
        <v>23136</v>
      </c>
    </row>
    <row r="21" spans="1:12" x14ac:dyDescent="0.2">
      <c r="A21" s="1106"/>
      <c r="B21" s="424" t="s">
        <v>3996</v>
      </c>
      <c r="C21" s="680">
        <v>4157</v>
      </c>
      <c r="D21" s="680">
        <v>5350</v>
      </c>
      <c r="E21" s="680">
        <v>12854</v>
      </c>
      <c r="F21" s="680">
        <v>293</v>
      </c>
      <c r="G21" s="680">
        <v>101</v>
      </c>
      <c r="H21" s="680">
        <v>451</v>
      </c>
      <c r="I21" s="680">
        <v>1826</v>
      </c>
      <c r="J21" s="680">
        <v>5671</v>
      </c>
      <c r="K21" s="680">
        <v>6202</v>
      </c>
      <c r="L21" s="680">
        <v>9507</v>
      </c>
    </row>
    <row r="22" spans="1:12" x14ac:dyDescent="0.2">
      <c r="A22" s="1106"/>
      <c r="B22" s="424" t="s">
        <v>3997</v>
      </c>
      <c r="C22" s="680">
        <v>823</v>
      </c>
      <c r="D22" s="680">
        <v>932</v>
      </c>
      <c r="E22" s="680">
        <v>3711</v>
      </c>
      <c r="F22" s="680">
        <v>97</v>
      </c>
      <c r="G22" s="680">
        <v>28</v>
      </c>
      <c r="H22" s="680">
        <v>198</v>
      </c>
      <c r="I22" s="680">
        <v>471</v>
      </c>
      <c r="J22" s="680">
        <v>1679</v>
      </c>
      <c r="K22" s="680">
        <v>1884</v>
      </c>
      <c r="L22" s="680">
        <v>1755</v>
      </c>
    </row>
    <row r="23" spans="1:12" ht="14.25" thickBot="1" x14ac:dyDescent="0.25">
      <c r="A23" s="1107"/>
      <c r="B23" s="488" t="s">
        <v>154</v>
      </c>
      <c r="C23" s="681">
        <v>32320</v>
      </c>
      <c r="D23" s="681">
        <v>39885</v>
      </c>
      <c r="E23" s="681">
        <v>69391</v>
      </c>
      <c r="F23" s="681">
        <v>1019</v>
      </c>
      <c r="G23" s="681">
        <v>318</v>
      </c>
      <c r="H23" s="681">
        <v>1477</v>
      </c>
      <c r="I23" s="681">
        <v>13941</v>
      </c>
      <c r="J23" s="681">
        <v>33580</v>
      </c>
      <c r="K23" s="681">
        <v>24684</v>
      </c>
      <c r="L23" s="681">
        <v>72205</v>
      </c>
    </row>
    <row r="24" spans="1:12" x14ac:dyDescent="0.2">
      <c r="A24" s="1105" t="s">
        <v>1103</v>
      </c>
      <c r="B24" s="678" t="s">
        <v>3993</v>
      </c>
      <c r="C24" s="679">
        <v>46640</v>
      </c>
      <c r="D24" s="679">
        <v>33595</v>
      </c>
      <c r="E24" s="679">
        <v>34296</v>
      </c>
      <c r="F24" s="679">
        <v>1536</v>
      </c>
      <c r="G24" s="679">
        <v>334</v>
      </c>
      <c r="H24" s="679">
        <v>982</v>
      </c>
      <c r="I24" s="682">
        <v>14982</v>
      </c>
      <c r="J24" s="682">
        <v>20479</v>
      </c>
      <c r="K24" s="682">
        <v>1687</v>
      </c>
      <c r="L24" s="679">
        <v>80235</v>
      </c>
    </row>
    <row r="25" spans="1:12" s="489" customFormat="1" x14ac:dyDescent="0.2">
      <c r="A25" s="1106"/>
      <c r="B25" s="424" t="s">
        <v>3994</v>
      </c>
      <c r="C25" s="680">
        <v>150422</v>
      </c>
      <c r="D25" s="680">
        <v>116664</v>
      </c>
      <c r="E25" s="680">
        <v>209215</v>
      </c>
      <c r="F25" s="680">
        <v>14594</v>
      </c>
      <c r="G25" s="680">
        <v>2924</v>
      </c>
      <c r="H25" s="680">
        <v>6755</v>
      </c>
      <c r="I25" s="680">
        <v>86864</v>
      </c>
      <c r="J25" s="680">
        <v>129479</v>
      </c>
      <c r="K25" s="680">
        <v>17145</v>
      </c>
      <c r="L25" s="680">
        <v>267086</v>
      </c>
    </row>
    <row r="26" spans="1:12" x14ac:dyDescent="0.2">
      <c r="A26" s="1106"/>
      <c r="B26" s="424" t="s">
        <v>3995</v>
      </c>
      <c r="C26" s="680">
        <v>92109</v>
      </c>
      <c r="D26" s="680">
        <v>95418</v>
      </c>
      <c r="E26" s="680">
        <v>182162</v>
      </c>
      <c r="F26" s="680">
        <v>17597</v>
      </c>
      <c r="G26" s="680">
        <v>3792</v>
      </c>
      <c r="H26" s="680">
        <v>10163</v>
      </c>
      <c r="I26" s="680">
        <v>43515</v>
      </c>
      <c r="J26" s="680">
        <v>141114</v>
      </c>
      <c r="K26" s="680">
        <v>29085</v>
      </c>
      <c r="L26" s="680">
        <v>187527</v>
      </c>
    </row>
    <row r="27" spans="1:12" x14ac:dyDescent="0.2">
      <c r="A27" s="1106"/>
      <c r="B27" s="424" t="s">
        <v>3996</v>
      </c>
      <c r="C27" s="680">
        <v>41242</v>
      </c>
      <c r="D27" s="680">
        <v>44674</v>
      </c>
      <c r="E27" s="680">
        <v>96524</v>
      </c>
      <c r="F27" s="680">
        <v>11687</v>
      </c>
      <c r="G27" s="680">
        <v>2627</v>
      </c>
      <c r="H27" s="680">
        <v>8600</v>
      </c>
      <c r="I27" s="680">
        <v>14131</v>
      </c>
      <c r="J27" s="680">
        <v>82234</v>
      </c>
      <c r="K27" s="680">
        <v>23073</v>
      </c>
      <c r="L27" s="680">
        <v>85916</v>
      </c>
    </row>
    <row r="28" spans="1:12" x14ac:dyDescent="0.2">
      <c r="A28" s="1106"/>
      <c r="B28" s="424" t="s">
        <v>3997</v>
      </c>
      <c r="C28" s="680">
        <v>9143</v>
      </c>
      <c r="D28" s="680">
        <v>10782</v>
      </c>
      <c r="E28" s="680">
        <v>27601</v>
      </c>
      <c r="F28" s="680">
        <v>3963</v>
      </c>
      <c r="G28" s="680">
        <v>903</v>
      </c>
      <c r="H28" s="680">
        <v>4434</v>
      </c>
      <c r="I28" s="680">
        <v>3435</v>
      </c>
      <c r="J28" s="680">
        <v>24259</v>
      </c>
      <c r="K28" s="680">
        <v>9207</v>
      </c>
      <c r="L28" s="680">
        <v>19925</v>
      </c>
    </row>
    <row r="29" spans="1:12" ht="14.25" thickBot="1" x14ac:dyDescent="0.25">
      <c r="A29" s="1107"/>
      <c r="B29" s="488" t="s">
        <v>154</v>
      </c>
      <c r="C29" s="681">
        <v>339556</v>
      </c>
      <c r="D29" s="681">
        <v>301133</v>
      </c>
      <c r="E29" s="681">
        <v>549798</v>
      </c>
      <c r="F29" s="681">
        <v>49377</v>
      </c>
      <c r="G29" s="681">
        <v>10580</v>
      </c>
      <c r="H29" s="681">
        <v>30934</v>
      </c>
      <c r="I29" s="681">
        <v>162927</v>
      </c>
      <c r="J29" s="681">
        <v>397565</v>
      </c>
      <c r="K29" s="681">
        <v>80197</v>
      </c>
      <c r="L29" s="681">
        <v>640689</v>
      </c>
    </row>
    <row r="30" spans="1:12" x14ac:dyDescent="0.2">
      <c r="A30" s="1105" t="s">
        <v>1893</v>
      </c>
      <c r="B30" s="678" t="s">
        <v>3993</v>
      </c>
      <c r="C30" s="679">
        <v>17054</v>
      </c>
      <c r="D30" s="679">
        <v>30630</v>
      </c>
      <c r="E30" s="679">
        <v>22311</v>
      </c>
      <c r="F30" s="679">
        <v>186</v>
      </c>
      <c r="G30" s="679">
        <v>96</v>
      </c>
      <c r="H30" s="679">
        <v>360</v>
      </c>
      <c r="I30" s="682">
        <v>1107</v>
      </c>
      <c r="J30" s="682">
        <v>19727</v>
      </c>
      <c r="K30" s="682">
        <v>2119</v>
      </c>
      <c r="L30" s="679">
        <v>47684</v>
      </c>
    </row>
    <row r="31" spans="1:12" x14ac:dyDescent="0.2">
      <c r="A31" s="1106"/>
      <c r="B31" s="424" t="s">
        <v>3994</v>
      </c>
      <c r="C31" s="680">
        <v>70505</v>
      </c>
      <c r="D31" s="680">
        <v>128485</v>
      </c>
      <c r="E31" s="680">
        <v>161941</v>
      </c>
      <c r="F31" s="680">
        <v>2094</v>
      </c>
      <c r="G31" s="680">
        <v>848</v>
      </c>
      <c r="H31" s="680">
        <v>2897</v>
      </c>
      <c r="I31" s="680">
        <v>22576</v>
      </c>
      <c r="J31" s="680">
        <v>123782</v>
      </c>
      <c r="K31" s="680">
        <v>21422</v>
      </c>
      <c r="L31" s="680">
        <v>198990</v>
      </c>
    </row>
    <row r="32" spans="1:12" s="489" customFormat="1" x14ac:dyDescent="0.2">
      <c r="A32" s="1106"/>
      <c r="B32" s="424" t="s">
        <v>3995</v>
      </c>
      <c r="C32" s="680">
        <v>50770</v>
      </c>
      <c r="D32" s="680">
        <v>106389</v>
      </c>
      <c r="E32" s="680">
        <v>163777</v>
      </c>
      <c r="F32" s="680">
        <v>3385</v>
      </c>
      <c r="G32" s="680">
        <v>1422</v>
      </c>
      <c r="H32" s="680">
        <v>6525</v>
      </c>
      <c r="I32" s="680">
        <v>21583</v>
      </c>
      <c r="J32" s="680">
        <v>118305</v>
      </c>
      <c r="K32" s="680">
        <v>35221</v>
      </c>
      <c r="L32" s="680">
        <v>157159</v>
      </c>
    </row>
    <row r="33" spans="1:12" x14ac:dyDescent="0.2">
      <c r="A33" s="1106"/>
      <c r="B33" s="424" t="s">
        <v>3996</v>
      </c>
      <c r="C33" s="680">
        <v>24145</v>
      </c>
      <c r="D33" s="680">
        <v>45957</v>
      </c>
      <c r="E33" s="680">
        <v>85664</v>
      </c>
      <c r="F33" s="680">
        <v>2524</v>
      </c>
      <c r="G33" s="680">
        <v>1164</v>
      </c>
      <c r="H33" s="680">
        <v>6553</v>
      </c>
      <c r="I33" s="680">
        <v>9909</v>
      </c>
      <c r="J33" s="680">
        <v>62857</v>
      </c>
      <c r="K33" s="680">
        <v>23139</v>
      </c>
      <c r="L33" s="680">
        <v>70102</v>
      </c>
    </row>
    <row r="34" spans="1:12" x14ac:dyDescent="0.2">
      <c r="A34" s="1106"/>
      <c r="B34" s="424" t="s">
        <v>3997</v>
      </c>
      <c r="C34" s="680">
        <v>5836</v>
      </c>
      <c r="D34" s="680">
        <v>10160</v>
      </c>
      <c r="E34" s="680">
        <v>23411</v>
      </c>
      <c r="F34" s="680">
        <v>799</v>
      </c>
      <c r="G34" s="680">
        <v>405</v>
      </c>
      <c r="H34" s="680">
        <v>3569</v>
      </c>
      <c r="I34" s="680">
        <v>3299</v>
      </c>
      <c r="J34" s="680">
        <v>16554</v>
      </c>
      <c r="K34" s="680">
        <v>8331</v>
      </c>
      <c r="L34" s="680">
        <v>15996</v>
      </c>
    </row>
    <row r="35" spans="1:12" ht="14.25" thickBot="1" x14ac:dyDescent="0.25">
      <c r="A35" s="1107"/>
      <c r="B35" s="488" t="s">
        <v>154</v>
      </c>
      <c r="C35" s="681">
        <v>168310</v>
      </c>
      <c r="D35" s="681">
        <v>321621</v>
      </c>
      <c r="E35" s="681">
        <v>457104</v>
      </c>
      <c r="F35" s="681">
        <v>8988</v>
      </c>
      <c r="G35" s="681">
        <v>3935</v>
      </c>
      <c r="H35" s="681">
        <v>19904</v>
      </c>
      <c r="I35" s="681">
        <v>58474</v>
      </c>
      <c r="J35" s="681">
        <v>341225</v>
      </c>
      <c r="K35" s="681">
        <v>90232</v>
      </c>
      <c r="L35" s="681">
        <v>489931</v>
      </c>
    </row>
    <row r="36" spans="1:12" x14ac:dyDescent="0.2">
      <c r="A36" s="1105" t="s">
        <v>142</v>
      </c>
      <c r="B36" s="678" t="s">
        <v>3993</v>
      </c>
      <c r="C36" s="679">
        <v>939</v>
      </c>
      <c r="D36" s="679">
        <v>1609</v>
      </c>
      <c r="E36" s="679">
        <v>2465</v>
      </c>
      <c r="F36" s="679">
        <v>1268</v>
      </c>
      <c r="G36" s="679">
        <v>1311</v>
      </c>
      <c r="H36" s="679">
        <v>432</v>
      </c>
      <c r="I36" s="682">
        <v>1542</v>
      </c>
      <c r="J36" s="682">
        <v>2726</v>
      </c>
      <c r="K36" s="682">
        <v>1208</v>
      </c>
      <c r="L36" s="679">
        <v>2548</v>
      </c>
    </row>
    <row r="37" spans="1:12" x14ac:dyDescent="0.2">
      <c r="A37" s="1106"/>
      <c r="B37" s="424" t="s">
        <v>3994</v>
      </c>
      <c r="C37" s="680">
        <v>9205</v>
      </c>
      <c r="D37" s="680">
        <v>19722</v>
      </c>
      <c r="E37" s="680">
        <v>26542</v>
      </c>
      <c r="F37" s="680">
        <v>254</v>
      </c>
      <c r="G37" s="680">
        <v>370</v>
      </c>
      <c r="H37" s="680">
        <v>261</v>
      </c>
      <c r="I37" s="680">
        <v>9074</v>
      </c>
      <c r="J37" s="680">
        <v>16305</v>
      </c>
      <c r="K37" s="680">
        <v>2048</v>
      </c>
      <c r="L37" s="680">
        <v>28927</v>
      </c>
    </row>
    <row r="38" spans="1:12" x14ac:dyDescent="0.2">
      <c r="A38" s="1106"/>
      <c r="B38" s="424" t="s">
        <v>3995</v>
      </c>
      <c r="C38" s="680">
        <v>9996</v>
      </c>
      <c r="D38" s="680">
        <v>27924</v>
      </c>
      <c r="E38" s="680">
        <v>32108</v>
      </c>
      <c r="F38" s="680">
        <v>314</v>
      </c>
      <c r="G38" s="680">
        <v>168</v>
      </c>
      <c r="H38" s="680">
        <v>532</v>
      </c>
      <c r="I38" s="680">
        <v>5930</v>
      </c>
      <c r="J38" s="680">
        <v>23798</v>
      </c>
      <c r="K38" s="680">
        <v>3394</v>
      </c>
      <c r="L38" s="680">
        <v>37920</v>
      </c>
    </row>
    <row r="39" spans="1:12" s="489" customFormat="1" x14ac:dyDescent="0.2">
      <c r="A39" s="1106"/>
      <c r="B39" s="424" t="s">
        <v>3996</v>
      </c>
      <c r="C39" s="680">
        <v>5133</v>
      </c>
      <c r="D39" s="680">
        <v>15791</v>
      </c>
      <c r="E39" s="680">
        <v>18392</v>
      </c>
      <c r="F39" s="680">
        <v>463</v>
      </c>
      <c r="G39" s="680">
        <v>225</v>
      </c>
      <c r="H39" s="680">
        <v>671</v>
      </c>
      <c r="I39" s="680">
        <v>3863</v>
      </c>
      <c r="J39" s="680">
        <v>12880</v>
      </c>
      <c r="K39" s="680">
        <v>3008</v>
      </c>
      <c r="L39" s="680">
        <v>20924</v>
      </c>
    </row>
    <row r="40" spans="1:12" x14ac:dyDescent="0.2">
      <c r="A40" s="1106"/>
      <c r="B40" s="424" t="s">
        <v>3997</v>
      </c>
      <c r="C40" s="680">
        <v>1689</v>
      </c>
      <c r="D40" s="680">
        <v>4276</v>
      </c>
      <c r="E40" s="680">
        <v>9811</v>
      </c>
      <c r="F40" s="680">
        <v>146</v>
      </c>
      <c r="G40" s="680">
        <v>154</v>
      </c>
      <c r="H40" s="680">
        <v>397</v>
      </c>
      <c r="I40" s="680">
        <v>5009</v>
      </c>
      <c r="J40" s="680">
        <v>3036</v>
      </c>
      <c r="K40" s="680">
        <v>2463</v>
      </c>
      <c r="L40" s="680">
        <v>5965</v>
      </c>
    </row>
    <row r="41" spans="1:12" ht="14.25" thickBot="1" x14ac:dyDescent="0.25">
      <c r="A41" s="1107"/>
      <c r="B41" s="488" t="s">
        <v>154</v>
      </c>
      <c r="C41" s="681">
        <v>26962</v>
      </c>
      <c r="D41" s="681">
        <v>69322</v>
      </c>
      <c r="E41" s="681">
        <v>89318</v>
      </c>
      <c r="F41" s="681">
        <v>2445</v>
      </c>
      <c r="G41" s="681">
        <v>2228</v>
      </c>
      <c r="H41" s="681">
        <v>2293</v>
      </c>
      <c r="I41" s="681">
        <v>25418</v>
      </c>
      <c r="J41" s="681">
        <v>58745</v>
      </c>
      <c r="K41" s="681">
        <v>12121</v>
      </c>
      <c r="L41" s="681">
        <v>96284</v>
      </c>
    </row>
    <row r="42" spans="1:12" x14ac:dyDescent="0.2">
      <c r="A42" s="1105" t="s">
        <v>1756</v>
      </c>
      <c r="B42" s="678" t="s">
        <v>3993</v>
      </c>
      <c r="C42" s="679">
        <v>1017</v>
      </c>
      <c r="D42" s="679">
        <v>1547</v>
      </c>
      <c r="E42" s="679">
        <v>1796</v>
      </c>
      <c r="F42" s="679">
        <v>14</v>
      </c>
      <c r="G42" s="679">
        <v>6</v>
      </c>
      <c r="H42" s="679">
        <v>18</v>
      </c>
      <c r="I42" s="682">
        <v>415</v>
      </c>
      <c r="J42" s="682">
        <v>1189</v>
      </c>
      <c r="K42" s="682">
        <v>230</v>
      </c>
      <c r="L42" s="679">
        <v>2564</v>
      </c>
    </row>
    <row r="43" spans="1:12" x14ac:dyDescent="0.2">
      <c r="A43" s="1106"/>
      <c r="B43" s="424" t="s">
        <v>3994</v>
      </c>
      <c r="C43" s="680">
        <v>4143</v>
      </c>
      <c r="D43" s="680">
        <v>6441</v>
      </c>
      <c r="E43" s="680">
        <v>9940</v>
      </c>
      <c r="F43" s="680">
        <v>105</v>
      </c>
      <c r="G43" s="680">
        <v>45</v>
      </c>
      <c r="H43" s="680">
        <v>237</v>
      </c>
      <c r="I43" s="680">
        <v>2209</v>
      </c>
      <c r="J43" s="680">
        <v>6448</v>
      </c>
      <c r="K43" s="680">
        <v>1670</v>
      </c>
      <c r="L43" s="680">
        <v>10584</v>
      </c>
    </row>
    <row r="44" spans="1:12" x14ac:dyDescent="0.2">
      <c r="A44" s="1106"/>
      <c r="B44" s="424" t="s">
        <v>3995</v>
      </c>
      <c r="C44" s="680">
        <v>2985</v>
      </c>
      <c r="D44" s="680">
        <v>5197</v>
      </c>
      <c r="E44" s="680">
        <v>7789</v>
      </c>
      <c r="F44" s="680">
        <v>144</v>
      </c>
      <c r="G44" s="680">
        <v>67</v>
      </c>
      <c r="H44" s="680">
        <v>502</v>
      </c>
      <c r="I44" s="680">
        <v>1710</v>
      </c>
      <c r="J44" s="680">
        <v>4376</v>
      </c>
      <c r="K44" s="680">
        <v>2416</v>
      </c>
      <c r="L44" s="680">
        <v>8182</v>
      </c>
    </row>
    <row r="45" spans="1:12" x14ac:dyDescent="0.2">
      <c r="A45" s="1106"/>
      <c r="B45" s="424" t="s">
        <v>3996</v>
      </c>
      <c r="C45" s="680">
        <v>1400</v>
      </c>
      <c r="D45" s="680">
        <v>2522</v>
      </c>
      <c r="E45" s="680">
        <v>3827</v>
      </c>
      <c r="F45" s="680">
        <v>93</v>
      </c>
      <c r="G45" s="680">
        <v>46</v>
      </c>
      <c r="H45" s="680">
        <v>457</v>
      </c>
      <c r="I45" s="680">
        <v>777</v>
      </c>
      <c r="J45" s="680">
        <v>2050</v>
      </c>
      <c r="K45" s="680">
        <v>1596</v>
      </c>
      <c r="L45" s="680">
        <v>3922</v>
      </c>
    </row>
    <row r="46" spans="1:12" x14ac:dyDescent="0.2">
      <c r="A46" s="1106"/>
      <c r="B46" s="424" t="s">
        <v>3997</v>
      </c>
      <c r="C46" s="680">
        <v>263</v>
      </c>
      <c r="D46" s="680">
        <v>549</v>
      </c>
      <c r="E46" s="680">
        <v>773</v>
      </c>
      <c r="F46" s="680">
        <v>22</v>
      </c>
      <c r="G46" s="680">
        <v>18</v>
      </c>
      <c r="H46" s="680">
        <v>165</v>
      </c>
      <c r="I46" s="680">
        <v>153</v>
      </c>
      <c r="J46" s="680">
        <v>442</v>
      </c>
      <c r="K46" s="680">
        <v>383</v>
      </c>
      <c r="L46" s="680">
        <v>812</v>
      </c>
    </row>
    <row r="47" spans="1:12" s="489" customFormat="1" ht="14.25" thickBot="1" x14ac:dyDescent="0.25">
      <c r="A47" s="1107"/>
      <c r="B47" s="488" t="s">
        <v>154</v>
      </c>
      <c r="C47" s="681">
        <v>9808</v>
      </c>
      <c r="D47" s="681">
        <v>16256</v>
      </c>
      <c r="E47" s="681">
        <v>24125</v>
      </c>
      <c r="F47" s="681">
        <v>378</v>
      </c>
      <c r="G47" s="681">
        <v>182</v>
      </c>
      <c r="H47" s="681">
        <v>1379</v>
      </c>
      <c r="I47" s="681">
        <v>5264</v>
      </c>
      <c r="J47" s="681">
        <v>14505</v>
      </c>
      <c r="K47" s="681">
        <v>6295</v>
      </c>
      <c r="L47" s="681">
        <v>26064</v>
      </c>
    </row>
    <row r="48" spans="1:12" x14ac:dyDescent="0.2">
      <c r="A48" s="1105" t="s">
        <v>1919</v>
      </c>
      <c r="B48" s="678" t="s">
        <v>3993</v>
      </c>
      <c r="C48" s="679">
        <v>2305</v>
      </c>
      <c r="D48" s="679">
        <v>4053</v>
      </c>
      <c r="E48" s="679">
        <v>3700</v>
      </c>
      <c r="F48" s="679">
        <v>28</v>
      </c>
      <c r="G48" s="679">
        <v>20</v>
      </c>
      <c r="H48" s="679">
        <v>24</v>
      </c>
      <c r="I48" s="682">
        <v>1837</v>
      </c>
      <c r="J48" s="682">
        <v>1865</v>
      </c>
      <c r="K48" s="682">
        <v>70</v>
      </c>
      <c r="L48" s="679">
        <v>6358</v>
      </c>
    </row>
    <row r="49" spans="1:12" x14ac:dyDescent="0.2">
      <c r="A49" s="1106"/>
      <c r="B49" s="424" t="s">
        <v>3994</v>
      </c>
      <c r="C49" s="680">
        <v>9219</v>
      </c>
      <c r="D49" s="680">
        <v>18403</v>
      </c>
      <c r="E49" s="680">
        <v>25098</v>
      </c>
      <c r="F49" s="680">
        <v>118</v>
      </c>
      <c r="G49" s="680">
        <v>101</v>
      </c>
      <c r="H49" s="680">
        <v>232</v>
      </c>
      <c r="I49" s="680">
        <v>10721</v>
      </c>
      <c r="J49" s="680">
        <v>13755</v>
      </c>
      <c r="K49" s="680">
        <v>1073</v>
      </c>
      <c r="L49" s="680">
        <v>27622</v>
      </c>
    </row>
    <row r="50" spans="1:12" x14ac:dyDescent="0.2">
      <c r="A50" s="1106"/>
      <c r="B50" s="424" t="s">
        <v>3995</v>
      </c>
      <c r="C50" s="680">
        <v>6041</v>
      </c>
      <c r="D50" s="680">
        <v>15399</v>
      </c>
      <c r="E50" s="680">
        <v>22682</v>
      </c>
      <c r="F50" s="680">
        <v>138</v>
      </c>
      <c r="G50" s="680">
        <v>117</v>
      </c>
      <c r="H50" s="680">
        <v>427</v>
      </c>
      <c r="I50" s="680">
        <v>7035</v>
      </c>
      <c r="J50" s="680">
        <v>14264</v>
      </c>
      <c r="K50" s="680">
        <v>2065</v>
      </c>
      <c r="L50" s="680">
        <v>21440</v>
      </c>
    </row>
    <row r="51" spans="1:12" x14ac:dyDescent="0.2">
      <c r="A51" s="1106"/>
      <c r="B51" s="424" t="s">
        <v>3996</v>
      </c>
      <c r="C51" s="680">
        <v>2609</v>
      </c>
      <c r="D51" s="680">
        <v>6926</v>
      </c>
      <c r="E51" s="680">
        <v>10751</v>
      </c>
      <c r="F51" s="680">
        <v>84</v>
      </c>
      <c r="G51" s="680">
        <v>88</v>
      </c>
      <c r="H51" s="680">
        <v>378</v>
      </c>
      <c r="I51" s="680">
        <v>2765</v>
      </c>
      <c r="J51" s="680">
        <v>7191</v>
      </c>
      <c r="K51" s="680">
        <v>1345</v>
      </c>
      <c r="L51" s="680">
        <v>9535</v>
      </c>
    </row>
    <row r="52" spans="1:12" x14ac:dyDescent="0.2">
      <c r="A52" s="1106"/>
      <c r="B52" s="424" t="s">
        <v>3997</v>
      </c>
      <c r="C52" s="680">
        <v>830</v>
      </c>
      <c r="D52" s="680">
        <v>1904</v>
      </c>
      <c r="E52" s="680">
        <v>3356</v>
      </c>
      <c r="F52" s="680">
        <v>27</v>
      </c>
      <c r="G52" s="680">
        <v>21</v>
      </c>
      <c r="H52" s="680">
        <v>299</v>
      </c>
      <c r="I52" s="680">
        <v>821</v>
      </c>
      <c r="J52" s="680">
        <v>2265</v>
      </c>
      <c r="K52" s="680">
        <v>617</v>
      </c>
      <c r="L52" s="680">
        <v>2734</v>
      </c>
    </row>
    <row r="53" spans="1:12" ht="14.25" thickBot="1" x14ac:dyDescent="0.25">
      <c r="A53" s="1107"/>
      <c r="B53" s="488" t="s">
        <v>154</v>
      </c>
      <c r="C53" s="681">
        <v>21004</v>
      </c>
      <c r="D53" s="681">
        <v>46685</v>
      </c>
      <c r="E53" s="681">
        <v>65587</v>
      </c>
      <c r="F53" s="681">
        <v>395</v>
      </c>
      <c r="G53" s="681">
        <v>347</v>
      </c>
      <c r="H53" s="681">
        <v>1360</v>
      </c>
      <c r="I53" s="681">
        <v>23179</v>
      </c>
      <c r="J53" s="681">
        <v>39340</v>
      </c>
      <c r="K53" s="681">
        <v>5170</v>
      </c>
      <c r="L53" s="681">
        <v>67689</v>
      </c>
    </row>
    <row r="54" spans="1:12" s="489" customFormat="1" x14ac:dyDescent="0.2">
      <c r="A54" s="1105" t="s">
        <v>1883</v>
      </c>
      <c r="B54" s="678" t="s">
        <v>3993</v>
      </c>
      <c r="C54" s="679">
        <v>28068</v>
      </c>
      <c r="D54" s="679">
        <v>49724</v>
      </c>
      <c r="E54" s="679">
        <v>37080</v>
      </c>
      <c r="F54" s="679">
        <v>59</v>
      </c>
      <c r="G54" s="679">
        <v>37</v>
      </c>
      <c r="H54" s="679">
        <v>103</v>
      </c>
      <c r="I54" s="682">
        <v>15685</v>
      </c>
      <c r="J54" s="682">
        <v>20746</v>
      </c>
      <c r="K54" s="682">
        <v>848</v>
      </c>
      <c r="L54" s="679">
        <v>77792</v>
      </c>
    </row>
    <row r="55" spans="1:12" s="489" customFormat="1" x14ac:dyDescent="0.2">
      <c r="A55" s="1106"/>
      <c r="B55" s="424" t="s">
        <v>3994</v>
      </c>
      <c r="C55" s="680">
        <v>90134</v>
      </c>
      <c r="D55" s="680">
        <v>163676</v>
      </c>
      <c r="E55" s="680">
        <v>226114</v>
      </c>
      <c r="F55" s="680">
        <v>667</v>
      </c>
      <c r="G55" s="680">
        <v>268</v>
      </c>
      <c r="H55" s="680">
        <v>742</v>
      </c>
      <c r="I55" s="680">
        <v>95942</v>
      </c>
      <c r="J55" s="680">
        <v>119417</v>
      </c>
      <c r="K55" s="680">
        <v>12432</v>
      </c>
      <c r="L55" s="680">
        <v>253810</v>
      </c>
    </row>
    <row r="56" spans="1:12" s="489" customFormat="1" x14ac:dyDescent="0.2">
      <c r="A56" s="1106"/>
      <c r="B56" s="424" t="s">
        <v>3995</v>
      </c>
      <c r="C56" s="680">
        <v>55743</v>
      </c>
      <c r="D56" s="680">
        <v>105701</v>
      </c>
      <c r="E56" s="680">
        <v>187318</v>
      </c>
      <c r="F56" s="680">
        <v>804</v>
      </c>
      <c r="G56" s="680">
        <v>414</v>
      </c>
      <c r="H56" s="680">
        <v>1536</v>
      </c>
      <c r="I56" s="680">
        <v>63219</v>
      </c>
      <c r="J56" s="680">
        <v>102704</v>
      </c>
      <c r="K56" s="680">
        <v>24149</v>
      </c>
      <c r="L56" s="680">
        <v>161444</v>
      </c>
    </row>
    <row r="57" spans="1:12" s="489" customFormat="1" x14ac:dyDescent="0.2">
      <c r="A57" s="1106"/>
      <c r="B57" s="424" t="s">
        <v>3996</v>
      </c>
      <c r="C57" s="680">
        <v>23847</v>
      </c>
      <c r="D57" s="680">
        <v>39180</v>
      </c>
      <c r="E57" s="680">
        <v>87624</v>
      </c>
      <c r="F57" s="680">
        <v>593</v>
      </c>
      <c r="G57" s="680">
        <v>289</v>
      </c>
      <c r="H57" s="680">
        <v>1475</v>
      </c>
      <c r="I57" s="680">
        <v>26645</v>
      </c>
      <c r="J57" s="680">
        <v>48011</v>
      </c>
      <c r="K57" s="680">
        <v>15325</v>
      </c>
      <c r="L57" s="680">
        <v>63027</v>
      </c>
    </row>
    <row r="58" spans="1:12" s="489" customFormat="1" x14ac:dyDescent="0.2">
      <c r="A58" s="1106"/>
      <c r="B58" s="424" t="s">
        <v>3997</v>
      </c>
      <c r="C58" s="680">
        <v>4762</v>
      </c>
      <c r="D58" s="680">
        <v>7406</v>
      </c>
      <c r="E58" s="680">
        <v>22053</v>
      </c>
      <c r="F58" s="680">
        <v>221</v>
      </c>
      <c r="G58" s="680">
        <v>114</v>
      </c>
      <c r="H58" s="680">
        <v>730</v>
      </c>
      <c r="I58" s="680">
        <v>6204</v>
      </c>
      <c r="J58" s="680">
        <v>12134</v>
      </c>
      <c r="K58" s="680">
        <v>4780</v>
      </c>
      <c r="L58" s="680">
        <v>12168</v>
      </c>
    </row>
    <row r="59" spans="1:12" s="489" customFormat="1" ht="14.25" thickBot="1" x14ac:dyDescent="0.25">
      <c r="A59" s="1107"/>
      <c r="B59" s="488" t="s">
        <v>154</v>
      </c>
      <c r="C59" s="681">
        <v>202554</v>
      </c>
      <c r="D59" s="681">
        <v>365687</v>
      </c>
      <c r="E59" s="681">
        <v>560189</v>
      </c>
      <c r="F59" s="681">
        <v>2344</v>
      </c>
      <c r="G59" s="681">
        <v>1122</v>
      </c>
      <c r="H59" s="681">
        <v>4586</v>
      </c>
      <c r="I59" s="681">
        <v>207695</v>
      </c>
      <c r="J59" s="681">
        <v>303012</v>
      </c>
      <c r="K59" s="681">
        <v>57534</v>
      </c>
      <c r="L59" s="681">
        <v>568241</v>
      </c>
    </row>
    <row r="60" spans="1:12" s="489" customFormat="1" x14ac:dyDescent="0.2">
      <c r="A60" s="1105" t="s">
        <v>1244</v>
      </c>
      <c r="B60" s="678" t="s">
        <v>3993</v>
      </c>
      <c r="C60" s="679">
        <v>3648</v>
      </c>
      <c r="D60" s="679">
        <v>4001</v>
      </c>
      <c r="E60" s="679">
        <v>2869</v>
      </c>
      <c r="F60" s="679">
        <v>94</v>
      </c>
      <c r="G60" s="679">
        <v>31</v>
      </c>
      <c r="H60" s="679">
        <v>158</v>
      </c>
      <c r="I60" s="682">
        <v>1133</v>
      </c>
      <c r="J60" s="682">
        <v>1611</v>
      </c>
      <c r="K60" s="682">
        <v>408</v>
      </c>
      <c r="L60" s="679">
        <v>7649</v>
      </c>
    </row>
    <row r="61" spans="1:12" s="489" customFormat="1" x14ac:dyDescent="0.2">
      <c r="A61" s="1106"/>
      <c r="B61" s="424" t="s">
        <v>3994</v>
      </c>
      <c r="C61" s="680">
        <v>13755</v>
      </c>
      <c r="D61" s="680">
        <v>16603</v>
      </c>
      <c r="E61" s="680">
        <v>22606</v>
      </c>
      <c r="F61" s="680">
        <v>939</v>
      </c>
      <c r="G61" s="680">
        <v>330</v>
      </c>
      <c r="H61" s="680">
        <v>1223</v>
      </c>
      <c r="I61" s="680">
        <v>6874</v>
      </c>
      <c r="J61" s="680">
        <v>13855</v>
      </c>
      <c r="K61" s="680">
        <v>4369</v>
      </c>
      <c r="L61" s="680">
        <v>30358</v>
      </c>
    </row>
    <row r="62" spans="1:12" x14ac:dyDescent="0.2">
      <c r="A62" s="1106"/>
      <c r="B62" s="424" t="s">
        <v>3995</v>
      </c>
      <c r="C62" s="680">
        <v>13175</v>
      </c>
      <c r="D62" s="680">
        <v>16292</v>
      </c>
      <c r="E62" s="680">
        <v>24861</v>
      </c>
      <c r="F62" s="680">
        <v>1534</v>
      </c>
      <c r="G62" s="680">
        <v>563</v>
      </c>
      <c r="H62" s="680">
        <v>2673</v>
      </c>
      <c r="I62" s="680">
        <v>5355</v>
      </c>
      <c r="J62" s="680">
        <v>15436</v>
      </c>
      <c r="K62" s="680">
        <v>8840</v>
      </c>
      <c r="L62" s="680">
        <v>29467</v>
      </c>
    </row>
    <row r="63" spans="1:12" x14ac:dyDescent="0.2">
      <c r="A63" s="1106"/>
      <c r="B63" s="424" t="s">
        <v>3996</v>
      </c>
      <c r="C63" s="680">
        <v>8976</v>
      </c>
      <c r="D63" s="680">
        <v>9854</v>
      </c>
      <c r="E63" s="680">
        <v>18496</v>
      </c>
      <c r="F63" s="680">
        <v>1624</v>
      </c>
      <c r="G63" s="680">
        <v>617</v>
      </c>
      <c r="H63" s="680">
        <v>3356</v>
      </c>
      <c r="I63" s="680">
        <v>3749</v>
      </c>
      <c r="J63" s="680">
        <v>11428</v>
      </c>
      <c r="K63" s="680">
        <v>8916</v>
      </c>
      <c r="L63" s="680">
        <v>18830</v>
      </c>
    </row>
    <row r="64" spans="1:12" x14ac:dyDescent="0.2">
      <c r="A64" s="1106"/>
      <c r="B64" s="424" t="s">
        <v>3997</v>
      </c>
      <c r="C64" s="680">
        <v>2767</v>
      </c>
      <c r="D64" s="680">
        <v>2973</v>
      </c>
      <c r="E64" s="680">
        <v>6524</v>
      </c>
      <c r="F64" s="680">
        <v>781</v>
      </c>
      <c r="G64" s="680">
        <v>283</v>
      </c>
      <c r="H64" s="680">
        <v>2482</v>
      </c>
      <c r="I64" s="680">
        <v>1369</v>
      </c>
      <c r="J64" s="680">
        <v>3999</v>
      </c>
      <c r="K64" s="680">
        <v>4702</v>
      </c>
      <c r="L64" s="680">
        <v>5740</v>
      </c>
    </row>
    <row r="65" spans="1:12" ht="14.25" thickBot="1" x14ac:dyDescent="0.25">
      <c r="A65" s="1107"/>
      <c r="B65" s="488" t="s">
        <v>154</v>
      </c>
      <c r="C65" s="681">
        <v>42321</v>
      </c>
      <c r="D65" s="681">
        <v>49723</v>
      </c>
      <c r="E65" s="681">
        <v>75356</v>
      </c>
      <c r="F65" s="681">
        <v>4972</v>
      </c>
      <c r="G65" s="681">
        <v>1824</v>
      </c>
      <c r="H65" s="681">
        <v>9892</v>
      </c>
      <c r="I65" s="681">
        <v>18480</v>
      </c>
      <c r="J65" s="681">
        <v>46329</v>
      </c>
      <c r="K65" s="681">
        <v>27235</v>
      </c>
      <c r="L65" s="681">
        <v>92044</v>
      </c>
    </row>
    <row r="66" spans="1:12" x14ac:dyDescent="0.2">
      <c r="A66" s="1105" t="s">
        <v>1884</v>
      </c>
      <c r="B66" s="678" t="s">
        <v>3993</v>
      </c>
      <c r="C66" s="679">
        <v>6023</v>
      </c>
      <c r="D66" s="679">
        <v>2704</v>
      </c>
      <c r="E66" s="679">
        <v>8555</v>
      </c>
      <c r="F66" s="679">
        <v>46</v>
      </c>
      <c r="G66" s="679">
        <v>7</v>
      </c>
      <c r="H66" s="679">
        <v>30</v>
      </c>
      <c r="I66" s="682">
        <v>1004</v>
      </c>
      <c r="J66" s="682">
        <v>6922</v>
      </c>
      <c r="K66" s="682">
        <v>712</v>
      </c>
      <c r="L66" s="679">
        <v>8727</v>
      </c>
    </row>
    <row r="67" spans="1:12" x14ac:dyDescent="0.2">
      <c r="A67" s="1106"/>
      <c r="B67" s="424" t="s">
        <v>3994</v>
      </c>
      <c r="C67" s="680">
        <v>48260</v>
      </c>
      <c r="D67" s="680">
        <v>22769</v>
      </c>
      <c r="E67" s="680">
        <v>70188</v>
      </c>
      <c r="F67" s="680">
        <v>298</v>
      </c>
      <c r="G67" s="680">
        <v>71</v>
      </c>
      <c r="H67" s="680">
        <v>257</v>
      </c>
      <c r="I67" s="680">
        <v>9102</v>
      </c>
      <c r="J67" s="680">
        <v>55719</v>
      </c>
      <c r="K67" s="680">
        <v>5993</v>
      </c>
      <c r="L67" s="680">
        <v>71029</v>
      </c>
    </row>
    <row r="68" spans="1:12" s="489" customFormat="1" x14ac:dyDescent="0.2">
      <c r="A68" s="1106"/>
      <c r="B68" s="424" t="s">
        <v>3995</v>
      </c>
      <c r="C68" s="680">
        <v>44991</v>
      </c>
      <c r="D68" s="680">
        <v>20796</v>
      </c>
      <c r="E68" s="680">
        <v>65004</v>
      </c>
      <c r="F68" s="680">
        <v>349</v>
      </c>
      <c r="G68" s="680">
        <v>89</v>
      </c>
      <c r="H68" s="680">
        <v>426</v>
      </c>
      <c r="I68" s="680">
        <v>6324</v>
      </c>
      <c r="J68" s="680">
        <v>49707</v>
      </c>
      <c r="K68" s="680">
        <v>9837</v>
      </c>
      <c r="L68" s="680">
        <v>65787</v>
      </c>
    </row>
    <row r="69" spans="1:12" x14ac:dyDescent="0.2">
      <c r="A69" s="1106"/>
      <c r="B69" s="424" t="s">
        <v>3996</v>
      </c>
      <c r="C69" s="680">
        <v>24693</v>
      </c>
      <c r="D69" s="680">
        <v>11900</v>
      </c>
      <c r="E69" s="680">
        <v>35846</v>
      </c>
      <c r="F69" s="680">
        <v>300</v>
      </c>
      <c r="G69" s="680">
        <v>91</v>
      </c>
      <c r="H69" s="680">
        <v>484</v>
      </c>
      <c r="I69" s="680">
        <v>2602</v>
      </c>
      <c r="J69" s="680">
        <v>27659</v>
      </c>
      <c r="K69" s="680">
        <v>6460</v>
      </c>
      <c r="L69" s="680">
        <v>36593</v>
      </c>
    </row>
    <row r="70" spans="1:12" x14ac:dyDescent="0.2">
      <c r="A70" s="1106"/>
      <c r="B70" s="424" t="s">
        <v>3997</v>
      </c>
      <c r="C70" s="680">
        <v>7743</v>
      </c>
      <c r="D70" s="680">
        <v>3972</v>
      </c>
      <c r="E70" s="680">
        <v>11291</v>
      </c>
      <c r="F70" s="680">
        <v>132</v>
      </c>
      <c r="G70" s="680">
        <v>24</v>
      </c>
      <c r="H70" s="680">
        <v>363</v>
      </c>
      <c r="I70" s="680">
        <v>499</v>
      </c>
      <c r="J70" s="680">
        <v>9329</v>
      </c>
      <c r="K70" s="680">
        <v>1982</v>
      </c>
      <c r="L70" s="680">
        <v>11715</v>
      </c>
    </row>
    <row r="71" spans="1:12" ht="14.25" thickBot="1" x14ac:dyDescent="0.25">
      <c r="A71" s="1107"/>
      <c r="B71" s="488" t="s">
        <v>154</v>
      </c>
      <c r="C71" s="681">
        <v>131710</v>
      </c>
      <c r="D71" s="681">
        <v>62141</v>
      </c>
      <c r="E71" s="681">
        <v>190884</v>
      </c>
      <c r="F71" s="681">
        <v>1125</v>
      </c>
      <c r="G71" s="681">
        <v>282</v>
      </c>
      <c r="H71" s="681">
        <v>1560</v>
      </c>
      <c r="I71" s="681">
        <v>19531</v>
      </c>
      <c r="J71" s="681">
        <v>149336</v>
      </c>
      <c r="K71" s="681">
        <v>24984</v>
      </c>
      <c r="L71" s="681">
        <v>193851</v>
      </c>
    </row>
    <row r="72" spans="1:12" x14ac:dyDescent="0.2">
      <c r="A72" s="1105" t="s">
        <v>2234</v>
      </c>
      <c r="B72" s="678" t="s">
        <v>3993</v>
      </c>
      <c r="C72" s="679">
        <v>2493</v>
      </c>
      <c r="D72" s="679">
        <v>3422</v>
      </c>
      <c r="E72" s="679">
        <v>4893</v>
      </c>
      <c r="F72" s="679">
        <v>12</v>
      </c>
      <c r="G72" s="679">
        <v>4</v>
      </c>
      <c r="H72" s="679">
        <v>3</v>
      </c>
      <c r="I72" s="682">
        <v>2513</v>
      </c>
      <c r="J72" s="682">
        <v>2278</v>
      </c>
      <c r="K72" s="682">
        <v>121</v>
      </c>
      <c r="L72" s="679">
        <v>5915</v>
      </c>
    </row>
    <row r="73" spans="1:12" x14ac:dyDescent="0.2">
      <c r="A73" s="1106"/>
      <c r="B73" s="424" t="s">
        <v>3994</v>
      </c>
      <c r="C73" s="680">
        <v>9794</v>
      </c>
      <c r="D73" s="680">
        <v>18119</v>
      </c>
      <c r="E73" s="680">
        <v>27364</v>
      </c>
      <c r="F73" s="680">
        <v>52</v>
      </c>
      <c r="G73" s="680">
        <v>24</v>
      </c>
      <c r="H73" s="680">
        <v>43</v>
      </c>
      <c r="I73" s="680">
        <v>13532</v>
      </c>
      <c r="J73" s="680">
        <v>13096</v>
      </c>
      <c r="K73" s="680">
        <v>855</v>
      </c>
      <c r="L73" s="680">
        <v>27913</v>
      </c>
    </row>
    <row r="74" spans="1:12" x14ac:dyDescent="0.2">
      <c r="A74" s="1106"/>
      <c r="B74" s="424" t="s">
        <v>3995</v>
      </c>
      <c r="C74" s="680">
        <v>5422</v>
      </c>
      <c r="D74" s="680">
        <v>13377</v>
      </c>
      <c r="E74" s="680">
        <v>19416</v>
      </c>
      <c r="F74" s="680">
        <v>51</v>
      </c>
      <c r="G74" s="680">
        <v>35</v>
      </c>
      <c r="H74" s="680">
        <v>80</v>
      </c>
      <c r="I74" s="680">
        <v>5962</v>
      </c>
      <c r="J74" s="680">
        <v>11863</v>
      </c>
      <c r="K74" s="680">
        <v>1757</v>
      </c>
      <c r="L74" s="680">
        <v>18799</v>
      </c>
    </row>
    <row r="75" spans="1:12" x14ac:dyDescent="0.2">
      <c r="A75" s="1106"/>
      <c r="B75" s="424" t="s">
        <v>3996</v>
      </c>
      <c r="C75" s="680">
        <v>1758</v>
      </c>
      <c r="D75" s="680">
        <v>5289</v>
      </c>
      <c r="E75" s="680">
        <v>7466</v>
      </c>
      <c r="F75" s="680">
        <v>44</v>
      </c>
      <c r="G75" s="680">
        <v>24</v>
      </c>
      <c r="H75" s="680">
        <v>53</v>
      </c>
      <c r="I75" s="680">
        <v>1976</v>
      </c>
      <c r="J75" s="680">
        <v>4835</v>
      </c>
      <c r="K75" s="680">
        <v>776</v>
      </c>
      <c r="L75" s="680">
        <v>7047</v>
      </c>
    </row>
    <row r="76" spans="1:12" s="489" customFormat="1" x14ac:dyDescent="0.2">
      <c r="A76" s="1106"/>
      <c r="B76" s="424" t="s">
        <v>3997</v>
      </c>
      <c r="C76" s="680">
        <v>314</v>
      </c>
      <c r="D76" s="680">
        <v>1008</v>
      </c>
      <c r="E76" s="680">
        <v>1403</v>
      </c>
      <c r="F76" s="680">
        <v>9</v>
      </c>
      <c r="G76" s="680">
        <v>6</v>
      </c>
      <c r="H76" s="680">
        <v>14</v>
      </c>
      <c r="I76" s="680">
        <v>330</v>
      </c>
      <c r="J76" s="680">
        <v>923</v>
      </c>
      <c r="K76" s="680">
        <v>179</v>
      </c>
      <c r="L76" s="680">
        <v>1322</v>
      </c>
    </row>
    <row r="77" spans="1:12" ht="14.25" thickBot="1" x14ac:dyDescent="0.25">
      <c r="A77" s="1107"/>
      <c r="B77" s="488" t="s">
        <v>154</v>
      </c>
      <c r="C77" s="681">
        <v>19781</v>
      </c>
      <c r="D77" s="681">
        <v>41215</v>
      </c>
      <c r="E77" s="681">
        <v>60542</v>
      </c>
      <c r="F77" s="681">
        <v>168</v>
      </c>
      <c r="G77" s="681">
        <v>93</v>
      </c>
      <c r="H77" s="681">
        <v>193</v>
      </c>
      <c r="I77" s="681">
        <v>24313</v>
      </c>
      <c r="J77" s="681">
        <v>32995</v>
      </c>
      <c r="K77" s="681">
        <v>3688</v>
      </c>
      <c r="L77" s="681">
        <v>60996</v>
      </c>
    </row>
    <row r="78" spans="1:12" x14ac:dyDescent="0.2">
      <c r="A78" s="1105" t="s">
        <v>1887</v>
      </c>
      <c r="B78" s="678" t="s">
        <v>3993</v>
      </c>
      <c r="C78" s="679">
        <v>10249</v>
      </c>
      <c r="D78" s="679">
        <v>15335</v>
      </c>
      <c r="E78" s="679">
        <v>15844</v>
      </c>
      <c r="F78" s="679">
        <v>141</v>
      </c>
      <c r="G78" s="679">
        <v>54</v>
      </c>
      <c r="H78" s="679">
        <v>165</v>
      </c>
      <c r="I78" s="682">
        <v>11313</v>
      </c>
      <c r="J78" s="682">
        <v>4378</v>
      </c>
      <c r="K78" s="682">
        <v>513</v>
      </c>
      <c r="L78" s="679">
        <v>25584</v>
      </c>
    </row>
    <row r="79" spans="1:12" x14ac:dyDescent="0.2">
      <c r="A79" s="1106"/>
      <c r="B79" s="424" t="s">
        <v>3994</v>
      </c>
      <c r="C79" s="680">
        <v>38349</v>
      </c>
      <c r="D79" s="680">
        <v>54648</v>
      </c>
      <c r="E79" s="680">
        <v>84285</v>
      </c>
      <c r="F79" s="680">
        <v>1236</v>
      </c>
      <c r="G79" s="680">
        <v>397</v>
      </c>
      <c r="H79" s="680">
        <v>1039</v>
      </c>
      <c r="I79" s="680">
        <v>51355</v>
      </c>
      <c r="J79" s="680">
        <v>30776</v>
      </c>
      <c r="K79" s="680">
        <v>4826</v>
      </c>
      <c r="L79" s="680">
        <v>92997</v>
      </c>
    </row>
    <row r="80" spans="1:12" x14ac:dyDescent="0.2">
      <c r="A80" s="1106"/>
      <c r="B80" s="424" t="s">
        <v>3995</v>
      </c>
      <c r="C80" s="680">
        <v>26402</v>
      </c>
      <c r="D80" s="680">
        <v>37944</v>
      </c>
      <c r="E80" s="680">
        <v>63009</v>
      </c>
      <c r="F80" s="680">
        <v>1859</v>
      </c>
      <c r="G80" s="680">
        <v>609</v>
      </c>
      <c r="H80" s="680">
        <v>1869</v>
      </c>
      <c r="I80" s="680">
        <v>30165</v>
      </c>
      <c r="J80" s="680">
        <v>27779</v>
      </c>
      <c r="K80" s="680">
        <v>9402</v>
      </c>
      <c r="L80" s="680">
        <v>64346</v>
      </c>
    </row>
    <row r="81" spans="1:12" s="489" customFormat="1" x14ac:dyDescent="0.2">
      <c r="A81" s="1106"/>
      <c r="B81" s="424" t="s">
        <v>3996</v>
      </c>
      <c r="C81" s="680">
        <v>13281</v>
      </c>
      <c r="D81" s="680">
        <v>17176</v>
      </c>
      <c r="E81" s="680">
        <v>34881</v>
      </c>
      <c r="F81" s="680">
        <v>1587</v>
      </c>
      <c r="G81" s="680">
        <v>484</v>
      </c>
      <c r="H81" s="680">
        <v>1972</v>
      </c>
      <c r="I81" s="680">
        <v>15942</v>
      </c>
      <c r="J81" s="680">
        <v>15842</v>
      </c>
      <c r="K81" s="680">
        <v>7140</v>
      </c>
      <c r="L81" s="680">
        <v>30457</v>
      </c>
    </row>
    <row r="82" spans="1:12" x14ac:dyDescent="0.2">
      <c r="A82" s="1106"/>
      <c r="B82" s="424" t="s">
        <v>3997</v>
      </c>
      <c r="C82" s="680">
        <v>2461</v>
      </c>
      <c r="D82" s="680">
        <v>3629</v>
      </c>
      <c r="E82" s="680">
        <v>8037</v>
      </c>
      <c r="F82" s="680">
        <v>627</v>
      </c>
      <c r="G82" s="680">
        <v>209</v>
      </c>
      <c r="H82" s="680">
        <v>1170</v>
      </c>
      <c r="I82" s="680">
        <v>3849</v>
      </c>
      <c r="J82" s="680">
        <v>4022</v>
      </c>
      <c r="K82" s="680">
        <v>2172</v>
      </c>
      <c r="L82" s="680">
        <v>6090</v>
      </c>
    </row>
    <row r="83" spans="1:12" ht="14.25" thickBot="1" x14ac:dyDescent="0.25">
      <c r="A83" s="1107"/>
      <c r="B83" s="488" t="s">
        <v>154</v>
      </c>
      <c r="C83" s="681">
        <v>90742</v>
      </c>
      <c r="D83" s="681">
        <v>128732</v>
      </c>
      <c r="E83" s="681">
        <v>206056</v>
      </c>
      <c r="F83" s="681">
        <v>5450</v>
      </c>
      <c r="G83" s="681">
        <v>1753</v>
      </c>
      <c r="H83" s="681">
        <v>6215</v>
      </c>
      <c r="I83" s="681">
        <v>112624</v>
      </c>
      <c r="J83" s="681">
        <v>82797</v>
      </c>
      <c r="K83" s="681">
        <v>24053</v>
      </c>
      <c r="L83" s="681">
        <v>219474</v>
      </c>
    </row>
    <row r="84" spans="1:12" x14ac:dyDescent="0.2">
      <c r="A84" s="1168" t="s">
        <v>1888</v>
      </c>
      <c r="B84" s="678" t="s">
        <v>3993</v>
      </c>
      <c r="C84" s="680">
        <v>13409</v>
      </c>
      <c r="D84" s="680">
        <v>16648</v>
      </c>
      <c r="E84" s="680">
        <v>12013</v>
      </c>
      <c r="F84" s="680">
        <v>80</v>
      </c>
      <c r="G84" s="680">
        <v>35</v>
      </c>
      <c r="H84" s="680">
        <v>240</v>
      </c>
      <c r="I84" s="680">
        <v>2511</v>
      </c>
      <c r="J84" s="680">
        <v>8030</v>
      </c>
      <c r="K84" s="680">
        <v>1827</v>
      </c>
      <c r="L84" s="680">
        <v>30057</v>
      </c>
    </row>
    <row r="85" spans="1:12" x14ac:dyDescent="0.2">
      <c r="A85" s="1106"/>
      <c r="B85" s="424" t="s">
        <v>3994</v>
      </c>
      <c r="C85" s="680">
        <v>59129</v>
      </c>
      <c r="D85" s="680">
        <v>89877</v>
      </c>
      <c r="E85" s="680">
        <v>121015</v>
      </c>
      <c r="F85" s="680">
        <v>851</v>
      </c>
      <c r="G85" s="680">
        <v>319</v>
      </c>
      <c r="H85" s="680">
        <v>1187</v>
      </c>
      <c r="I85" s="680">
        <v>25654</v>
      </c>
      <c r="J85" s="680">
        <v>75007</v>
      </c>
      <c r="K85" s="680">
        <v>22711</v>
      </c>
      <c r="L85" s="680">
        <v>149006</v>
      </c>
    </row>
    <row r="86" spans="1:12" x14ac:dyDescent="0.2">
      <c r="A86" s="1106"/>
      <c r="B86" s="424" t="s">
        <v>3995</v>
      </c>
      <c r="C86" s="680">
        <v>38563</v>
      </c>
      <c r="D86" s="680">
        <v>72251</v>
      </c>
      <c r="E86" s="680">
        <v>119738</v>
      </c>
      <c r="F86" s="680">
        <v>1439</v>
      </c>
      <c r="G86" s="680">
        <v>615</v>
      </c>
      <c r="H86" s="680">
        <v>2208</v>
      </c>
      <c r="I86" s="680">
        <v>17631</v>
      </c>
      <c r="J86" s="680">
        <v>67119</v>
      </c>
      <c r="K86" s="680">
        <v>39250</v>
      </c>
      <c r="L86" s="680">
        <v>110814</v>
      </c>
    </row>
    <row r="87" spans="1:12" x14ac:dyDescent="0.2">
      <c r="A87" s="1106"/>
      <c r="B87" s="424" t="s">
        <v>3996</v>
      </c>
      <c r="C87" s="680">
        <v>15535</v>
      </c>
      <c r="D87" s="680">
        <v>28099</v>
      </c>
      <c r="E87" s="680">
        <v>61473</v>
      </c>
      <c r="F87" s="680">
        <v>1385</v>
      </c>
      <c r="G87" s="680">
        <v>481</v>
      </c>
      <c r="H87" s="680">
        <v>2494</v>
      </c>
      <c r="I87" s="680">
        <v>9872</v>
      </c>
      <c r="J87" s="680">
        <v>32283</v>
      </c>
      <c r="K87" s="680">
        <v>23678</v>
      </c>
      <c r="L87" s="680">
        <v>43634</v>
      </c>
    </row>
    <row r="88" spans="1:12" x14ac:dyDescent="0.2">
      <c r="A88" s="1106"/>
      <c r="B88" s="424" t="s">
        <v>3997</v>
      </c>
      <c r="C88" s="680">
        <v>2780</v>
      </c>
      <c r="D88" s="680">
        <v>4502</v>
      </c>
      <c r="E88" s="680">
        <v>13216</v>
      </c>
      <c r="F88" s="680">
        <v>436</v>
      </c>
      <c r="G88" s="680">
        <v>177</v>
      </c>
      <c r="H88" s="680">
        <v>1391</v>
      </c>
      <c r="I88" s="680">
        <v>2677</v>
      </c>
      <c r="J88" s="680">
        <v>6644</v>
      </c>
      <c r="K88" s="680">
        <v>5899</v>
      </c>
      <c r="L88" s="680">
        <v>7282</v>
      </c>
    </row>
    <row r="89" spans="1:12" ht="14.25" thickBot="1" x14ac:dyDescent="0.25">
      <c r="A89" s="1106"/>
      <c r="B89" s="488" t="s">
        <v>154</v>
      </c>
      <c r="C89" s="1167">
        <v>129416</v>
      </c>
      <c r="D89" s="1167">
        <v>211377</v>
      </c>
      <c r="E89" s="1167">
        <v>327455</v>
      </c>
      <c r="F89" s="1167">
        <v>4191</v>
      </c>
      <c r="G89" s="1167">
        <v>1627</v>
      </c>
      <c r="H89" s="1167">
        <v>7520</v>
      </c>
      <c r="I89" s="1167">
        <v>58345</v>
      </c>
      <c r="J89" s="1167">
        <v>189083</v>
      </c>
      <c r="K89" s="1167">
        <v>93365</v>
      </c>
      <c r="L89" s="1167">
        <v>340793</v>
      </c>
    </row>
    <row r="90" spans="1:12" x14ac:dyDescent="0.2">
      <c r="A90" s="1105" t="s">
        <v>1757</v>
      </c>
      <c r="B90" s="678" t="s">
        <v>3993</v>
      </c>
      <c r="C90" s="679">
        <v>147</v>
      </c>
      <c r="D90" s="679">
        <v>176</v>
      </c>
      <c r="E90" s="679">
        <v>310</v>
      </c>
      <c r="F90" s="679">
        <v>1</v>
      </c>
      <c r="G90" s="679">
        <v>1</v>
      </c>
      <c r="H90" s="679">
        <v>11</v>
      </c>
      <c r="I90" s="682">
        <v>93</v>
      </c>
      <c r="J90" s="682">
        <v>220</v>
      </c>
      <c r="K90" s="682">
        <v>10</v>
      </c>
      <c r="L90" s="679">
        <v>323</v>
      </c>
    </row>
    <row r="91" spans="1:12" x14ac:dyDescent="0.2">
      <c r="A91" s="1106"/>
      <c r="B91" s="424" t="s">
        <v>3994</v>
      </c>
      <c r="C91" s="680">
        <v>1169</v>
      </c>
      <c r="D91" s="680">
        <v>1137</v>
      </c>
      <c r="E91" s="680">
        <v>2219</v>
      </c>
      <c r="F91" s="680">
        <v>21</v>
      </c>
      <c r="G91" s="680">
        <v>8</v>
      </c>
      <c r="H91" s="680">
        <v>58</v>
      </c>
      <c r="I91" s="680">
        <v>684</v>
      </c>
      <c r="J91" s="680">
        <v>1453</v>
      </c>
      <c r="K91" s="680">
        <v>169</v>
      </c>
      <c r="L91" s="680">
        <v>2306</v>
      </c>
    </row>
    <row r="92" spans="1:12" x14ac:dyDescent="0.2">
      <c r="A92" s="1106"/>
      <c r="B92" s="424" t="s">
        <v>3995</v>
      </c>
      <c r="C92" s="680">
        <v>1277</v>
      </c>
      <c r="D92" s="680">
        <v>1113</v>
      </c>
      <c r="E92" s="680">
        <v>2192</v>
      </c>
      <c r="F92" s="680">
        <v>43</v>
      </c>
      <c r="G92" s="680">
        <v>11</v>
      </c>
      <c r="H92" s="680">
        <v>144</v>
      </c>
      <c r="I92" s="680">
        <v>456</v>
      </c>
      <c r="J92" s="680">
        <v>1523</v>
      </c>
      <c r="K92" s="680">
        <v>411</v>
      </c>
      <c r="L92" s="680">
        <v>2390</v>
      </c>
    </row>
    <row r="93" spans="1:12" x14ac:dyDescent="0.2">
      <c r="A93" s="1106"/>
      <c r="B93" s="424" t="s">
        <v>3996</v>
      </c>
      <c r="C93" s="680">
        <v>925</v>
      </c>
      <c r="D93" s="680">
        <v>906</v>
      </c>
      <c r="E93" s="680">
        <v>1649</v>
      </c>
      <c r="F93" s="680">
        <v>41</v>
      </c>
      <c r="G93" s="680">
        <v>15</v>
      </c>
      <c r="H93" s="680">
        <v>126</v>
      </c>
      <c r="I93" s="680">
        <v>271</v>
      </c>
      <c r="J93" s="680">
        <v>1143</v>
      </c>
      <c r="K93" s="680">
        <v>417</v>
      </c>
      <c r="L93" s="680">
        <v>1831</v>
      </c>
    </row>
    <row r="94" spans="1:12" s="489" customFormat="1" x14ac:dyDescent="0.2">
      <c r="A94" s="1106"/>
      <c r="B94" s="424" t="s">
        <v>3997</v>
      </c>
      <c r="C94" s="680">
        <v>225</v>
      </c>
      <c r="D94" s="680">
        <v>229</v>
      </c>
      <c r="E94" s="680">
        <v>288</v>
      </c>
      <c r="F94" s="680">
        <v>32</v>
      </c>
      <c r="G94" s="680">
        <v>8</v>
      </c>
      <c r="H94" s="680">
        <v>126</v>
      </c>
      <c r="I94" s="680">
        <v>113</v>
      </c>
      <c r="J94" s="680">
        <v>252</v>
      </c>
      <c r="K94" s="680">
        <v>89</v>
      </c>
      <c r="L94" s="680">
        <v>454</v>
      </c>
    </row>
    <row r="95" spans="1:12" ht="14.25" thickBot="1" x14ac:dyDescent="0.25">
      <c r="A95" s="1107"/>
      <c r="B95" s="488" t="s">
        <v>154</v>
      </c>
      <c r="C95" s="681">
        <v>3743</v>
      </c>
      <c r="D95" s="681">
        <v>3561</v>
      </c>
      <c r="E95" s="681">
        <v>6658</v>
      </c>
      <c r="F95" s="681">
        <v>138</v>
      </c>
      <c r="G95" s="681">
        <v>43</v>
      </c>
      <c r="H95" s="681">
        <v>465</v>
      </c>
      <c r="I95" s="681">
        <v>1617</v>
      </c>
      <c r="J95" s="681">
        <v>4591</v>
      </c>
      <c r="K95" s="681">
        <v>1096</v>
      </c>
      <c r="L95" s="681">
        <v>7304</v>
      </c>
    </row>
    <row r="96" spans="1:12" x14ac:dyDescent="0.2">
      <c r="A96" s="1578" t="s">
        <v>33</v>
      </c>
      <c r="B96" s="678" t="s">
        <v>3993</v>
      </c>
      <c r="C96" s="679">
        <f t="shared" ref="C96:L96" si="0">C12+C18+C24+C30+C36+C72+C42+C48+C54+C60+C66+C78+C84+C90</f>
        <v>136306</v>
      </c>
      <c r="D96" s="679">
        <f t="shared" si="0"/>
        <v>168920</v>
      </c>
      <c r="E96" s="679">
        <f t="shared" si="0"/>
        <v>150424</v>
      </c>
      <c r="F96" s="679">
        <f t="shared" si="0"/>
        <v>3502</v>
      </c>
      <c r="G96" s="679">
        <f t="shared" si="0"/>
        <v>1946</v>
      </c>
      <c r="H96" s="679">
        <f t="shared" si="0"/>
        <v>2596</v>
      </c>
      <c r="I96" s="682">
        <f t="shared" si="0"/>
        <v>55259</v>
      </c>
      <c r="J96" s="682">
        <f t="shared" si="0"/>
        <v>92870</v>
      </c>
      <c r="K96" s="682">
        <f t="shared" si="0"/>
        <v>10339</v>
      </c>
      <c r="L96" s="679">
        <f t="shared" si="0"/>
        <v>305226</v>
      </c>
    </row>
    <row r="97" spans="1:20" s="514" customFormat="1" ht="12.95" customHeight="1" x14ac:dyDescent="0.2">
      <c r="A97" s="1106"/>
      <c r="B97" s="424" t="s">
        <v>3994</v>
      </c>
      <c r="C97" s="680">
        <f t="shared" ref="C97:L97" si="1">C13+C19+C25+C31+C37+C73+C43+C49+C55+C61+C67+C79+C85+C91</f>
        <v>524896</v>
      </c>
      <c r="D97" s="680">
        <f t="shared" si="1"/>
        <v>689084</v>
      </c>
      <c r="E97" s="680">
        <f t="shared" si="1"/>
        <v>1030666</v>
      </c>
      <c r="F97" s="680">
        <f t="shared" si="1"/>
        <v>21709</v>
      </c>
      <c r="G97" s="680">
        <f t="shared" si="1"/>
        <v>5781</v>
      </c>
      <c r="H97" s="680">
        <f t="shared" si="1"/>
        <v>15205</v>
      </c>
      <c r="I97" s="680">
        <f t="shared" si="1"/>
        <v>348090</v>
      </c>
      <c r="J97" s="680">
        <f t="shared" si="1"/>
        <v>623520</v>
      </c>
      <c r="K97" s="680">
        <f t="shared" si="1"/>
        <v>101751</v>
      </c>
      <c r="L97" s="680">
        <f t="shared" si="1"/>
        <v>1213980</v>
      </c>
      <c r="M97" s="490"/>
      <c r="N97" s="490"/>
      <c r="O97" s="490"/>
      <c r="Q97" s="33"/>
      <c r="R97" s="33"/>
      <c r="S97" s="33"/>
      <c r="T97" s="33"/>
    </row>
    <row r="98" spans="1:20" s="514" customFormat="1" ht="12.95" customHeight="1" x14ac:dyDescent="0.2">
      <c r="A98" s="1106"/>
      <c r="B98" s="424" t="s">
        <v>3995</v>
      </c>
      <c r="C98" s="680">
        <f t="shared" ref="C98:L98" si="2">C14+C20+C26+C32+C38+C74+C44+C50+C56+C62+C68+C80+C86+C92</f>
        <v>362118</v>
      </c>
      <c r="D98" s="680">
        <f t="shared" si="2"/>
        <v>548344</v>
      </c>
      <c r="E98" s="680">
        <f t="shared" si="2"/>
        <v>937496</v>
      </c>
      <c r="F98" s="680">
        <f t="shared" si="2"/>
        <v>28614</v>
      </c>
      <c r="G98" s="680">
        <f t="shared" si="2"/>
        <v>8066</v>
      </c>
      <c r="H98" s="680">
        <f t="shared" si="2"/>
        <v>27711</v>
      </c>
      <c r="I98" s="680">
        <f t="shared" si="2"/>
        <v>222086</v>
      </c>
      <c r="J98" s="680">
        <f t="shared" si="2"/>
        <v>602485</v>
      </c>
      <c r="K98" s="680">
        <f t="shared" si="2"/>
        <v>177316</v>
      </c>
      <c r="L98" s="680">
        <f t="shared" si="2"/>
        <v>910462</v>
      </c>
      <c r="M98" s="490"/>
      <c r="N98" s="490"/>
      <c r="O98" s="490"/>
      <c r="Q98" s="33"/>
      <c r="R98" s="33"/>
      <c r="S98" s="33"/>
      <c r="T98" s="33"/>
    </row>
    <row r="99" spans="1:20" s="514" customFormat="1" ht="12.95" customHeight="1" x14ac:dyDescent="0.2">
      <c r="A99" s="1106"/>
      <c r="B99" s="424" t="s">
        <v>3996</v>
      </c>
      <c r="C99" s="680">
        <f t="shared" ref="C99:L99" si="3">C15+C21+C27+C33+C39+C75+C45+C51+C57+C63+C69+C81+C87+C93</f>
        <v>170433</v>
      </c>
      <c r="D99" s="680">
        <f t="shared" si="3"/>
        <v>243074</v>
      </c>
      <c r="E99" s="680">
        <f t="shared" si="3"/>
        <v>489020</v>
      </c>
      <c r="F99" s="680">
        <f t="shared" si="3"/>
        <v>21225</v>
      </c>
      <c r="G99" s="680">
        <f t="shared" si="3"/>
        <v>6285</v>
      </c>
      <c r="H99" s="680">
        <f t="shared" si="3"/>
        <v>27154</v>
      </c>
      <c r="I99" s="680">
        <f t="shared" si="3"/>
        <v>100051</v>
      </c>
      <c r="J99" s="680">
        <f t="shared" si="3"/>
        <v>321534</v>
      </c>
      <c r="K99" s="680">
        <f t="shared" si="3"/>
        <v>122099</v>
      </c>
      <c r="L99" s="680">
        <f t="shared" si="3"/>
        <v>413507</v>
      </c>
      <c r="M99" s="331"/>
      <c r="N99" s="331"/>
      <c r="O99" s="331"/>
      <c r="Q99" s="33"/>
      <c r="R99" s="33"/>
      <c r="S99" s="33"/>
      <c r="T99" s="33"/>
    </row>
    <row r="100" spans="1:20" x14ac:dyDescent="0.2">
      <c r="A100" s="1106"/>
      <c r="B100" s="424" t="s">
        <v>3997</v>
      </c>
      <c r="C100" s="680">
        <f t="shared" ref="C100:L100" si="4">C16+C22+C28+C34+C40+C76+C46+C52+C58+C64+C70+C82+C88+C94</f>
        <v>40286</v>
      </c>
      <c r="D100" s="680">
        <f t="shared" si="4"/>
        <v>54872</v>
      </c>
      <c r="E100" s="680">
        <f t="shared" si="4"/>
        <v>135727</v>
      </c>
      <c r="F100" s="680">
        <f t="shared" si="4"/>
        <v>7468</v>
      </c>
      <c r="G100" s="680">
        <f t="shared" si="4"/>
        <v>2361</v>
      </c>
      <c r="H100" s="680">
        <f t="shared" si="4"/>
        <v>15377</v>
      </c>
      <c r="I100" s="680">
        <f t="shared" si="4"/>
        <v>30446</v>
      </c>
      <c r="J100" s="680">
        <f t="shared" si="4"/>
        <v>87513</v>
      </c>
      <c r="K100" s="680">
        <f t="shared" si="4"/>
        <v>42974</v>
      </c>
      <c r="L100" s="680">
        <f t="shared" si="4"/>
        <v>95158</v>
      </c>
    </row>
    <row r="101" spans="1:20" ht="14.25" thickBot="1" x14ac:dyDescent="0.25">
      <c r="A101" s="1107"/>
      <c r="B101" s="488" t="s">
        <v>154</v>
      </c>
      <c r="C101" s="681">
        <f t="shared" ref="C101:L101" si="5">C17+C23+C29+C35+C41+C77+C47+C53+C59+C65+C71+C83+C89+C95</f>
        <v>1234039</v>
      </c>
      <c r="D101" s="681">
        <f t="shared" si="5"/>
        <v>1704294</v>
      </c>
      <c r="E101" s="681">
        <f t="shared" si="5"/>
        <v>2743333</v>
      </c>
      <c r="F101" s="681">
        <f t="shared" si="5"/>
        <v>82518</v>
      </c>
      <c r="G101" s="681">
        <f t="shared" si="5"/>
        <v>24439</v>
      </c>
      <c r="H101" s="681">
        <f t="shared" si="5"/>
        <v>88043</v>
      </c>
      <c r="I101" s="681">
        <f t="shared" si="5"/>
        <v>755932</v>
      </c>
      <c r="J101" s="681">
        <f t="shared" si="5"/>
        <v>1727922</v>
      </c>
      <c r="K101" s="681">
        <f t="shared" si="5"/>
        <v>454479</v>
      </c>
      <c r="L101" s="681">
        <f t="shared" si="5"/>
        <v>2938333</v>
      </c>
    </row>
    <row r="102" spans="1:20" x14ac:dyDescent="0.2">
      <c r="A102" s="903" t="s">
        <v>2606</v>
      </c>
      <c r="B102" s="674"/>
      <c r="C102" s="674"/>
      <c r="D102" s="674"/>
      <c r="E102" s="675"/>
      <c r="F102" s="675"/>
      <c r="G102" s="675"/>
      <c r="H102" s="675"/>
      <c r="I102" s="676"/>
      <c r="J102" s="676"/>
      <c r="K102" s="676"/>
      <c r="L102" s="675"/>
    </row>
    <row r="103" spans="1:20" x14ac:dyDescent="0.2">
      <c r="A103" s="902" t="s">
        <v>2607</v>
      </c>
      <c r="B103" s="491"/>
      <c r="C103" s="491"/>
      <c r="D103" s="491"/>
      <c r="E103" s="332"/>
      <c r="F103" s="332"/>
      <c r="G103" s="332"/>
      <c r="H103" s="332"/>
      <c r="I103" s="332"/>
      <c r="J103" s="332"/>
      <c r="K103" s="332"/>
      <c r="L103" s="332"/>
    </row>
    <row r="104" spans="1:20" x14ac:dyDescent="0.2">
      <c r="A104" s="677"/>
      <c r="B104" s="677"/>
      <c r="C104" s="677"/>
      <c r="D104" s="677"/>
      <c r="E104" s="499"/>
      <c r="F104" s="499"/>
      <c r="G104" s="499"/>
      <c r="H104" s="499"/>
      <c r="I104" s="499"/>
      <c r="J104" s="499"/>
      <c r="K104" s="499"/>
      <c r="L104" s="499"/>
    </row>
    <row r="105" spans="1:20" x14ac:dyDescent="0.2">
      <c r="A105" s="677"/>
      <c r="B105" s="677"/>
      <c r="C105" s="677"/>
      <c r="D105" s="677"/>
      <c r="E105" s="332"/>
      <c r="F105" s="332"/>
      <c r="G105" s="332"/>
      <c r="H105" s="332"/>
      <c r="I105" s="332"/>
      <c r="J105" s="332"/>
      <c r="K105" s="332"/>
      <c r="L105" s="332"/>
    </row>
    <row r="106" spans="1:20" x14ac:dyDescent="0.2">
      <c r="A106" s="491"/>
      <c r="B106" s="491"/>
      <c r="C106" s="491"/>
      <c r="D106" s="491"/>
      <c r="E106" s="332"/>
      <c r="F106" s="332"/>
      <c r="G106" s="332"/>
      <c r="H106" s="332"/>
      <c r="I106" s="332"/>
      <c r="J106" s="332"/>
      <c r="K106" s="332"/>
      <c r="L106" s="332"/>
    </row>
    <row r="107" spans="1:20" x14ac:dyDescent="0.2">
      <c r="A107" s="491"/>
      <c r="B107" s="491"/>
      <c r="C107" s="491"/>
      <c r="D107" s="491"/>
      <c r="E107" s="332"/>
      <c r="F107" s="332"/>
      <c r="G107" s="332"/>
      <c r="H107" s="332"/>
      <c r="I107" s="332"/>
      <c r="J107" s="332"/>
      <c r="K107" s="332"/>
      <c r="L107" s="332"/>
    </row>
    <row r="108" spans="1:20" x14ac:dyDescent="0.2">
      <c r="A108" s="491"/>
      <c r="B108" s="491"/>
      <c r="C108" s="491"/>
      <c r="D108" s="491"/>
      <c r="E108" s="332"/>
      <c r="F108" s="332"/>
      <c r="G108" s="332"/>
      <c r="H108" s="332"/>
      <c r="I108" s="332"/>
      <c r="J108" s="332"/>
      <c r="K108" s="332"/>
      <c r="L108" s="332"/>
    </row>
    <row r="109" spans="1:20" x14ac:dyDescent="0.2">
      <c r="A109" s="491"/>
      <c r="B109" s="491"/>
      <c r="C109" s="491"/>
      <c r="D109" s="491"/>
      <c r="E109" s="332"/>
      <c r="F109" s="332"/>
      <c r="G109" s="332"/>
      <c r="H109" s="332"/>
      <c r="I109" s="332"/>
      <c r="J109" s="332"/>
      <c r="K109" s="332"/>
      <c r="L109" s="332"/>
    </row>
    <row r="110" spans="1:20" x14ac:dyDescent="0.2">
      <c r="A110" s="491"/>
      <c r="B110" s="491"/>
      <c r="C110" s="491"/>
      <c r="D110" s="491"/>
      <c r="E110" s="332"/>
      <c r="F110" s="332"/>
      <c r="G110" s="332"/>
      <c r="H110" s="332"/>
      <c r="I110" s="332"/>
      <c r="J110" s="332"/>
      <c r="K110" s="332"/>
      <c r="L110" s="332"/>
    </row>
    <row r="111" spans="1:20" s="489" customFormat="1" x14ac:dyDescent="0.2">
      <c r="A111" s="677"/>
      <c r="B111" s="677"/>
      <c r="C111" s="677"/>
      <c r="D111" s="677"/>
      <c r="E111" s="499"/>
      <c r="F111" s="499"/>
      <c r="G111" s="499"/>
      <c r="H111" s="499"/>
      <c r="I111" s="499"/>
      <c r="J111" s="499"/>
      <c r="K111" s="499"/>
      <c r="L111" s="499"/>
    </row>
    <row r="112" spans="1:20" x14ac:dyDescent="0.2">
      <c r="A112" s="97"/>
      <c r="B112" s="97"/>
      <c r="C112" s="97"/>
      <c r="D112" s="97"/>
      <c r="E112" s="402"/>
      <c r="F112" s="402"/>
      <c r="G112" s="402"/>
      <c r="H112" s="402"/>
      <c r="I112" s="490"/>
      <c r="J112" s="490"/>
      <c r="K112" s="490"/>
      <c r="L112" s="402"/>
    </row>
    <row r="113" spans="1:12" x14ac:dyDescent="0.2">
      <c r="A113" s="97"/>
      <c r="B113" s="97"/>
      <c r="C113" s="97"/>
      <c r="D113" s="97"/>
      <c r="E113" s="402"/>
      <c r="F113" s="402"/>
      <c r="G113" s="402"/>
      <c r="H113" s="402"/>
      <c r="I113" s="402"/>
      <c r="J113" s="402"/>
      <c r="K113" s="402"/>
      <c r="L113" s="402"/>
    </row>
    <row r="114" spans="1:12" x14ac:dyDescent="0.2">
      <c r="A114" s="97"/>
      <c r="B114" s="97"/>
      <c r="C114" s="97"/>
      <c r="D114" s="97"/>
      <c r="E114" s="402"/>
      <c r="F114" s="402"/>
      <c r="G114" s="402"/>
      <c r="H114" s="402"/>
      <c r="I114" s="402"/>
      <c r="J114" s="402"/>
      <c r="K114" s="402"/>
      <c r="L114" s="402"/>
    </row>
    <row r="115" spans="1:12" x14ac:dyDescent="0.2">
      <c r="A115" s="97"/>
      <c r="B115" s="97"/>
      <c r="C115" s="97"/>
      <c r="D115" s="97"/>
      <c r="E115" s="402"/>
      <c r="F115" s="402"/>
      <c r="G115" s="402"/>
      <c r="H115" s="402"/>
      <c r="I115" s="402"/>
      <c r="J115" s="402"/>
      <c r="K115" s="402"/>
      <c r="L115" s="402"/>
    </row>
    <row r="116" spans="1:12" x14ac:dyDescent="0.2">
      <c r="A116" s="97"/>
      <c r="B116" s="97"/>
      <c r="C116" s="97"/>
      <c r="D116" s="97"/>
      <c r="E116" s="402"/>
      <c r="F116" s="402"/>
      <c r="G116" s="402"/>
      <c r="H116" s="402"/>
      <c r="I116" s="402"/>
      <c r="J116" s="402"/>
      <c r="K116" s="402"/>
      <c r="L116" s="402"/>
    </row>
    <row r="117" spans="1:12" x14ac:dyDescent="0.2">
      <c r="A117" s="97"/>
      <c r="B117" s="97"/>
      <c r="C117" s="97"/>
      <c r="D117" s="97"/>
      <c r="E117" s="402"/>
      <c r="F117" s="402"/>
      <c r="G117" s="402"/>
      <c r="H117" s="402"/>
      <c r="I117" s="402"/>
      <c r="J117" s="402"/>
      <c r="K117" s="402"/>
      <c r="L117" s="402"/>
    </row>
    <row r="118" spans="1:12" x14ac:dyDescent="0.2">
      <c r="A118" s="402"/>
      <c r="B118" s="402"/>
      <c r="C118" s="402"/>
      <c r="D118" s="402"/>
      <c r="E118" s="402"/>
      <c r="F118" s="402"/>
      <c r="G118" s="402"/>
      <c r="H118" s="402"/>
      <c r="I118" s="402"/>
      <c r="J118" s="402"/>
      <c r="K118" s="402"/>
      <c r="L118" s="402"/>
    </row>
    <row r="119" spans="1:12" x14ac:dyDescent="0.2">
      <c r="A119" s="402"/>
      <c r="B119" s="402"/>
      <c r="C119" s="402"/>
      <c r="D119" s="402"/>
      <c r="E119" s="402"/>
      <c r="F119" s="402"/>
      <c r="G119" s="402"/>
      <c r="H119" s="402"/>
      <c r="I119" s="402"/>
      <c r="J119" s="402"/>
      <c r="K119" s="402"/>
      <c r="L119" s="402"/>
    </row>
    <row r="120" spans="1:12" x14ac:dyDescent="0.2">
      <c r="A120" s="402"/>
      <c r="B120" s="402"/>
      <c r="C120" s="402"/>
      <c r="D120" s="402"/>
      <c r="E120" s="402"/>
      <c r="F120" s="402"/>
      <c r="G120" s="402"/>
      <c r="H120" s="402"/>
      <c r="I120" s="402"/>
      <c r="J120" s="402"/>
      <c r="K120" s="402"/>
      <c r="L120" s="402"/>
    </row>
    <row r="121" spans="1:12" x14ac:dyDescent="0.2">
      <c r="E121" s="402"/>
      <c r="F121" s="402"/>
      <c r="G121" s="402"/>
      <c r="H121" s="402"/>
      <c r="I121" s="402"/>
      <c r="J121" s="402"/>
      <c r="K121" s="402"/>
      <c r="L121" s="402"/>
    </row>
    <row r="122" spans="1:12" x14ac:dyDescent="0.2">
      <c r="E122" s="402"/>
      <c r="F122" s="402"/>
      <c r="G122" s="402"/>
      <c r="H122" s="402"/>
      <c r="I122" s="402"/>
      <c r="J122" s="402"/>
      <c r="K122" s="402"/>
      <c r="L122" s="402"/>
    </row>
    <row r="123" spans="1:12" x14ac:dyDescent="0.2">
      <c r="E123" s="402"/>
      <c r="F123" s="402"/>
      <c r="G123" s="402"/>
      <c r="H123" s="402"/>
      <c r="I123" s="402"/>
      <c r="J123" s="402"/>
      <c r="K123" s="402"/>
      <c r="L123" s="402"/>
    </row>
    <row r="124" spans="1:12" x14ac:dyDescent="0.2">
      <c r="E124" s="402"/>
      <c r="F124" s="402"/>
      <c r="G124" s="402"/>
      <c r="H124" s="402"/>
      <c r="I124" s="402"/>
      <c r="J124" s="402"/>
      <c r="K124" s="402"/>
      <c r="L124" s="402"/>
    </row>
    <row r="125" spans="1:12" x14ac:dyDescent="0.2">
      <c r="A125" s="402"/>
      <c r="B125" s="402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</row>
    <row r="126" spans="1:12" x14ac:dyDescent="0.2">
      <c r="A126" s="402"/>
      <c r="B126" s="402"/>
      <c r="C126" s="402"/>
      <c r="D126" s="402"/>
      <c r="E126" s="402"/>
      <c r="F126" s="402"/>
      <c r="G126" s="402"/>
      <c r="H126" s="402"/>
      <c r="I126" s="402"/>
      <c r="J126" s="402"/>
      <c r="K126" s="402"/>
      <c r="L126" s="402"/>
    </row>
    <row r="127" spans="1:12" x14ac:dyDescent="0.2">
      <c r="A127" s="402"/>
      <c r="B127" s="402"/>
      <c r="C127" s="402"/>
      <c r="D127" s="402"/>
      <c r="E127" s="402"/>
      <c r="F127" s="402"/>
      <c r="G127" s="402"/>
      <c r="H127" s="402"/>
      <c r="I127" s="402"/>
      <c r="J127" s="402"/>
      <c r="K127" s="402"/>
      <c r="L127" s="402"/>
    </row>
    <row r="128" spans="1:12" x14ac:dyDescent="0.2">
      <c r="A128" s="402"/>
      <c r="B128" s="402"/>
      <c r="C128" s="402"/>
      <c r="D128" s="402"/>
      <c r="E128" s="402"/>
      <c r="F128" s="402"/>
      <c r="G128" s="402"/>
      <c r="H128" s="402"/>
      <c r="I128" s="402"/>
      <c r="J128" s="402"/>
      <c r="K128" s="402"/>
      <c r="L128" s="402"/>
    </row>
    <row r="129" spans="1:12" x14ac:dyDescent="0.2">
      <c r="A129" s="402"/>
      <c r="B129" s="402"/>
      <c r="C129" s="402"/>
      <c r="D129" s="402"/>
      <c r="E129" s="402"/>
      <c r="F129" s="402"/>
      <c r="G129" s="402"/>
      <c r="H129" s="402"/>
      <c r="I129" s="402"/>
      <c r="J129" s="402"/>
      <c r="K129" s="402"/>
      <c r="L129" s="402"/>
    </row>
    <row r="130" spans="1:12" x14ac:dyDescent="0.2">
      <c r="A130" s="402"/>
      <c r="B130" s="402"/>
      <c r="C130" s="402"/>
      <c r="D130" s="402"/>
      <c r="E130" s="402"/>
      <c r="F130" s="402"/>
      <c r="G130" s="402"/>
      <c r="H130" s="402"/>
      <c r="I130" s="402"/>
      <c r="J130" s="402"/>
      <c r="K130" s="402"/>
      <c r="L130" s="402"/>
    </row>
    <row r="131" spans="1:12" x14ac:dyDescent="0.2">
      <c r="A131" s="402"/>
      <c r="B131" s="402"/>
      <c r="C131" s="402"/>
      <c r="D131" s="402"/>
      <c r="E131" s="402"/>
      <c r="F131" s="402"/>
      <c r="G131" s="402"/>
      <c r="H131" s="402"/>
      <c r="I131" s="402"/>
      <c r="J131" s="402"/>
      <c r="K131" s="402"/>
      <c r="L131" s="402"/>
    </row>
    <row r="132" spans="1:12" x14ac:dyDescent="0.2">
      <c r="A132" s="402"/>
      <c r="B132" s="402"/>
      <c r="C132" s="402"/>
      <c r="D132" s="402"/>
      <c r="E132" s="402"/>
      <c r="F132" s="402"/>
      <c r="G132" s="402"/>
      <c r="H132" s="402"/>
      <c r="I132" s="402"/>
      <c r="J132" s="402"/>
      <c r="K132" s="402"/>
      <c r="L132" s="402"/>
    </row>
    <row r="133" spans="1:12" x14ac:dyDescent="0.2">
      <c r="A133" s="402"/>
      <c r="B133" s="402"/>
      <c r="C133" s="402"/>
      <c r="D133" s="402"/>
      <c r="E133" s="402"/>
      <c r="F133" s="402"/>
      <c r="G133" s="402"/>
      <c r="H133" s="402"/>
      <c r="I133" s="402"/>
      <c r="J133" s="402"/>
      <c r="K133" s="402"/>
      <c r="L133" s="402"/>
    </row>
    <row r="134" spans="1:12" x14ac:dyDescent="0.2">
      <c r="A134" s="402"/>
      <c r="B134" s="402"/>
      <c r="C134" s="402"/>
      <c r="D134" s="402"/>
      <c r="E134" s="402"/>
      <c r="F134" s="402"/>
      <c r="G134" s="402"/>
      <c r="H134" s="402"/>
      <c r="I134" s="402"/>
      <c r="J134" s="402"/>
      <c r="K134" s="402"/>
      <c r="L134" s="402"/>
    </row>
    <row r="135" spans="1:12" x14ac:dyDescent="0.2">
      <c r="A135" s="402"/>
      <c r="B135" s="402"/>
      <c r="C135" s="402"/>
      <c r="D135" s="402"/>
      <c r="E135" s="402"/>
      <c r="F135" s="402"/>
      <c r="G135" s="402"/>
      <c r="H135" s="402"/>
      <c r="I135" s="402"/>
      <c r="J135" s="402"/>
      <c r="K135" s="402"/>
      <c r="L135" s="402"/>
    </row>
    <row r="136" spans="1:12" x14ac:dyDescent="0.2">
      <c r="A136" s="402"/>
      <c r="B136" s="402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</row>
    <row r="137" spans="1:12" x14ac:dyDescent="0.2">
      <c r="A137" s="402"/>
      <c r="B137" s="402"/>
      <c r="C137" s="402"/>
      <c r="D137" s="402"/>
      <c r="E137" s="402"/>
      <c r="F137" s="402"/>
      <c r="G137" s="402"/>
      <c r="H137" s="402"/>
      <c r="I137" s="402"/>
      <c r="J137" s="402"/>
      <c r="K137" s="402"/>
      <c r="L137" s="402"/>
    </row>
    <row r="138" spans="1:12" x14ac:dyDescent="0.2">
      <c r="A138" s="402"/>
      <c r="B138" s="402"/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</row>
    <row r="139" spans="1:12" x14ac:dyDescent="0.2">
      <c r="A139" s="402"/>
      <c r="B139" s="402"/>
      <c r="C139" s="402"/>
      <c r="D139" s="402"/>
      <c r="E139" s="402"/>
      <c r="F139" s="402"/>
      <c r="G139" s="402"/>
      <c r="H139" s="402"/>
      <c r="I139" s="402"/>
      <c r="J139" s="402"/>
      <c r="K139" s="402"/>
      <c r="L139" s="402"/>
    </row>
    <row r="140" spans="1:12" x14ac:dyDescent="0.2">
      <c r="A140" s="402"/>
      <c r="B140" s="402"/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</row>
    <row r="141" spans="1:12" x14ac:dyDescent="0.2">
      <c r="A141" s="402"/>
      <c r="B141" s="402"/>
      <c r="C141" s="402"/>
      <c r="D141" s="402"/>
      <c r="E141" s="402"/>
      <c r="F141" s="402"/>
      <c r="G141" s="402"/>
      <c r="H141" s="402"/>
      <c r="I141" s="402"/>
      <c r="J141" s="402"/>
      <c r="K141" s="402"/>
      <c r="L141" s="402"/>
    </row>
    <row r="142" spans="1:12" x14ac:dyDescent="0.2">
      <c r="A142" s="402"/>
      <c r="B142" s="402"/>
      <c r="C142" s="402"/>
      <c r="D142" s="402"/>
      <c r="E142" s="402"/>
      <c r="F142" s="402"/>
      <c r="G142" s="402"/>
      <c r="H142" s="402"/>
      <c r="I142" s="402"/>
      <c r="J142" s="402"/>
      <c r="K142" s="402"/>
      <c r="L142" s="402"/>
    </row>
    <row r="143" spans="1:12" x14ac:dyDescent="0.2">
      <c r="A143" s="402"/>
      <c r="B143" s="402"/>
      <c r="C143" s="402"/>
      <c r="D143" s="402"/>
      <c r="E143" s="402"/>
      <c r="F143" s="402"/>
      <c r="G143" s="402"/>
      <c r="H143" s="402"/>
      <c r="I143" s="402"/>
      <c r="J143" s="402"/>
      <c r="K143" s="402"/>
      <c r="L143" s="402"/>
    </row>
    <row r="144" spans="1:12" x14ac:dyDescent="0.2">
      <c r="A144" s="402"/>
      <c r="B144" s="402"/>
      <c r="C144" s="402"/>
      <c r="D144" s="402"/>
      <c r="E144" s="402"/>
      <c r="F144" s="402"/>
      <c r="G144" s="402"/>
      <c r="H144" s="402"/>
      <c r="I144" s="402"/>
      <c r="J144" s="402"/>
      <c r="K144" s="402"/>
      <c r="L144" s="402"/>
    </row>
    <row r="145" spans="1:12" x14ac:dyDescent="0.2">
      <c r="A145" s="402"/>
      <c r="B145" s="402"/>
      <c r="C145" s="402"/>
      <c r="D145" s="402"/>
      <c r="E145" s="402"/>
      <c r="F145" s="402"/>
      <c r="G145" s="402"/>
      <c r="H145" s="402"/>
      <c r="I145" s="402"/>
      <c r="J145" s="402"/>
      <c r="K145" s="402"/>
      <c r="L145" s="402"/>
    </row>
    <row r="146" spans="1:12" x14ac:dyDescent="0.2">
      <c r="A146" s="402"/>
      <c r="B146" s="402"/>
      <c r="C146" s="402"/>
      <c r="D146" s="402"/>
      <c r="E146" s="402"/>
      <c r="F146" s="402"/>
      <c r="G146" s="402"/>
      <c r="H146" s="402"/>
      <c r="I146" s="402"/>
      <c r="J146" s="402"/>
      <c r="K146" s="402"/>
      <c r="L146" s="402"/>
    </row>
    <row r="147" spans="1:12" x14ac:dyDescent="0.2">
      <c r="A147" s="402"/>
      <c r="B147" s="402"/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</row>
    <row r="148" spans="1:12" x14ac:dyDescent="0.2">
      <c r="A148" s="402"/>
      <c r="B148" s="402"/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</row>
    <row r="149" spans="1:12" x14ac:dyDescent="0.2">
      <c r="A149" s="402"/>
      <c r="B149" s="402"/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</row>
    <row r="150" spans="1:12" x14ac:dyDescent="0.2">
      <c r="A150" s="402"/>
      <c r="B150" s="402"/>
      <c r="C150" s="402"/>
      <c r="D150" s="402"/>
      <c r="E150" s="402"/>
      <c r="F150" s="402"/>
      <c r="G150" s="402"/>
      <c r="H150" s="402"/>
      <c r="I150" s="402"/>
      <c r="J150" s="402"/>
      <c r="K150" s="402"/>
      <c r="L150" s="402"/>
    </row>
    <row r="151" spans="1:12" x14ac:dyDescent="0.2">
      <c r="A151" s="402"/>
      <c r="B151" s="402"/>
      <c r="C151" s="402"/>
      <c r="D151" s="402"/>
      <c r="E151" s="402"/>
      <c r="F151" s="402"/>
      <c r="G151" s="402"/>
      <c r="H151" s="402"/>
      <c r="I151" s="402"/>
      <c r="J151" s="402"/>
      <c r="K151" s="402"/>
      <c r="L151" s="402"/>
    </row>
    <row r="152" spans="1:12" x14ac:dyDescent="0.2">
      <c r="A152" s="402"/>
      <c r="B152" s="402"/>
      <c r="C152" s="402"/>
      <c r="D152" s="402"/>
      <c r="E152" s="402"/>
      <c r="F152" s="402"/>
      <c r="G152" s="402"/>
      <c r="H152" s="402"/>
      <c r="I152" s="402"/>
      <c r="J152" s="402"/>
      <c r="K152" s="402"/>
      <c r="L152" s="402"/>
    </row>
    <row r="153" spans="1:12" x14ac:dyDescent="0.2">
      <c r="A153" s="402"/>
      <c r="B153" s="402"/>
      <c r="C153" s="402"/>
      <c r="D153" s="402"/>
      <c r="E153" s="402"/>
      <c r="F153" s="402"/>
      <c r="G153" s="402"/>
      <c r="H153" s="402"/>
      <c r="I153" s="402"/>
      <c r="J153" s="402"/>
      <c r="K153" s="402"/>
      <c r="L153" s="402"/>
    </row>
    <row r="154" spans="1:12" x14ac:dyDescent="0.2">
      <c r="A154" s="402"/>
      <c r="B154" s="402"/>
      <c r="C154" s="402"/>
      <c r="D154" s="402"/>
      <c r="E154" s="402"/>
      <c r="F154" s="402"/>
      <c r="G154" s="402"/>
      <c r="H154" s="402"/>
      <c r="I154" s="402"/>
      <c r="J154" s="402"/>
      <c r="K154" s="402"/>
      <c r="L154" s="402"/>
    </row>
    <row r="155" spans="1:12" x14ac:dyDescent="0.2">
      <c r="A155" s="402"/>
      <c r="B155" s="402"/>
      <c r="C155" s="402"/>
      <c r="D155" s="402"/>
      <c r="E155" s="402"/>
      <c r="F155" s="402"/>
      <c r="G155" s="402"/>
      <c r="H155" s="402"/>
      <c r="I155" s="402"/>
      <c r="J155" s="402"/>
      <c r="K155" s="402"/>
      <c r="L155" s="402"/>
    </row>
    <row r="156" spans="1:12" x14ac:dyDescent="0.2">
      <c r="A156" s="402"/>
      <c r="B156" s="402"/>
      <c r="C156" s="402"/>
      <c r="D156" s="402"/>
      <c r="E156" s="402"/>
      <c r="F156" s="402"/>
      <c r="G156" s="402"/>
      <c r="H156" s="402"/>
      <c r="I156" s="402"/>
      <c r="J156" s="402"/>
      <c r="K156" s="402"/>
      <c r="L156" s="402"/>
    </row>
    <row r="157" spans="1:12" x14ac:dyDescent="0.2">
      <c r="A157" s="402"/>
      <c r="B157" s="402"/>
      <c r="C157" s="402"/>
      <c r="D157" s="402"/>
      <c r="E157" s="402"/>
      <c r="F157" s="402"/>
      <c r="G157" s="402"/>
      <c r="H157" s="402"/>
      <c r="I157" s="402"/>
      <c r="J157" s="402"/>
      <c r="K157" s="402"/>
      <c r="L157" s="402"/>
    </row>
    <row r="158" spans="1:12" x14ac:dyDescent="0.2">
      <c r="A158" s="402"/>
      <c r="B158" s="402"/>
      <c r="C158" s="402"/>
      <c r="D158" s="402"/>
      <c r="E158" s="402"/>
      <c r="F158" s="402"/>
      <c r="G158" s="402"/>
      <c r="H158" s="402"/>
      <c r="I158" s="402"/>
      <c r="J158" s="402"/>
      <c r="K158" s="402"/>
      <c r="L158" s="402"/>
    </row>
    <row r="159" spans="1:12" x14ac:dyDescent="0.2">
      <c r="A159" s="402"/>
      <c r="B159" s="402"/>
      <c r="C159" s="402"/>
      <c r="D159" s="402"/>
      <c r="E159" s="402"/>
      <c r="F159" s="402"/>
      <c r="G159" s="402"/>
      <c r="H159" s="402"/>
      <c r="I159" s="402"/>
      <c r="J159" s="402"/>
      <c r="K159" s="402"/>
      <c r="L159" s="402"/>
    </row>
    <row r="160" spans="1:12" x14ac:dyDescent="0.2">
      <c r="A160" s="402"/>
      <c r="B160" s="402"/>
      <c r="C160" s="402"/>
      <c r="D160" s="402"/>
      <c r="E160" s="402"/>
      <c r="F160" s="402"/>
      <c r="G160" s="402"/>
      <c r="H160" s="402"/>
      <c r="I160" s="402"/>
      <c r="J160" s="402"/>
      <c r="K160" s="402"/>
      <c r="L160" s="402"/>
    </row>
    <row r="161" spans="1:12" x14ac:dyDescent="0.2">
      <c r="A161" s="402"/>
      <c r="B161" s="402"/>
      <c r="C161" s="402"/>
      <c r="D161" s="402"/>
      <c r="E161" s="402"/>
      <c r="F161" s="402"/>
      <c r="G161" s="402"/>
      <c r="H161" s="402"/>
      <c r="I161" s="402"/>
      <c r="J161" s="402"/>
      <c r="K161" s="402"/>
      <c r="L161" s="402"/>
    </row>
    <row r="162" spans="1:12" x14ac:dyDescent="0.2">
      <c r="A162" s="402"/>
      <c r="B162" s="402"/>
      <c r="C162" s="402"/>
      <c r="D162" s="402"/>
      <c r="E162" s="402"/>
      <c r="F162" s="402"/>
      <c r="G162" s="402"/>
      <c r="H162" s="402"/>
      <c r="I162" s="402"/>
      <c r="J162" s="402"/>
      <c r="K162" s="402"/>
      <c r="L162" s="402"/>
    </row>
    <row r="163" spans="1:12" x14ac:dyDescent="0.2">
      <c r="A163" s="402"/>
      <c r="B163" s="402"/>
      <c r="C163" s="402"/>
      <c r="D163" s="402"/>
      <c r="E163" s="402"/>
      <c r="F163" s="402"/>
      <c r="G163" s="402"/>
      <c r="H163" s="402"/>
      <c r="I163" s="402"/>
      <c r="J163" s="402"/>
      <c r="K163" s="402"/>
      <c r="L163" s="402"/>
    </row>
    <row r="164" spans="1:12" x14ac:dyDescent="0.2">
      <c r="A164" s="402"/>
      <c r="B164" s="402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</row>
    <row r="165" spans="1:12" x14ac:dyDescent="0.2">
      <c r="A165" s="402"/>
      <c r="B165" s="402"/>
      <c r="C165" s="402"/>
      <c r="D165" s="402"/>
      <c r="E165" s="402"/>
      <c r="F165" s="402"/>
      <c r="G165" s="402"/>
      <c r="H165" s="402"/>
      <c r="I165" s="402"/>
      <c r="J165" s="402"/>
      <c r="K165" s="402"/>
      <c r="L165" s="402"/>
    </row>
    <row r="166" spans="1:12" x14ac:dyDescent="0.2">
      <c r="A166" s="402"/>
      <c r="B166" s="402"/>
      <c r="C166" s="402"/>
      <c r="D166" s="402"/>
      <c r="E166" s="402"/>
      <c r="F166" s="402"/>
      <c r="G166" s="402"/>
      <c r="H166" s="402"/>
      <c r="I166" s="402"/>
      <c r="J166" s="402"/>
      <c r="K166" s="402"/>
      <c r="L166" s="402"/>
    </row>
    <row r="167" spans="1:12" x14ac:dyDescent="0.2">
      <c r="A167" s="402"/>
      <c r="B167" s="402"/>
      <c r="C167" s="402"/>
      <c r="D167" s="402"/>
      <c r="E167" s="402"/>
      <c r="F167" s="402"/>
      <c r="G167" s="402"/>
      <c r="H167" s="402"/>
      <c r="I167" s="402"/>
      <c r="J167" s="402"/>
      <c r="K167" s="402"/>
      <c r="L167" s="402"/>
    </row>
    <row r="168" spans="1:12" x14ac:dyDescent="0.2">
      <c r="A168" s="402"/>
      <c r="B168" s="402"/>
      <c r="C168" s="402"/>
      <c r="D168" s="402"/>
      <c r="E168" s="402"/>
      <c r="F168" s="402"/>
      <c r="G168" s="402"/>
      <c r="H168" s="402"/>
      <c r="I168" s="402"/>
      <c r="J168" s="402"/>
      <c r="K168" s="402"/>
      <c r="L168" s="402"/>
    </row>
    <row r="169" spans="1:12" x14ac:dyDescent="0.2">
      <c r="A169" s="402"/>
      <c r="B169" s="402"/>
      <c r="C169" s="402"/>
      <c r="D169" s="402"/>
      <c r="E169" s="402"/>
      <c r="F169" s="402"/>
      <c r="G169" s="402"/>
      <c r="H169" s="402"/>
      <c r="I169" s="402"/>
      <c r="J169" s="402"/>
      <c r="K169" s="402"/>
      <c r="L169" s="402"/>
    </row>
    <row r="170" spans="1:12" x14ac:dyDescent="0.2">
      <c r="A170" s="402"/>
      <c r="B170" s="402"/>
      <c r="C170" s="402"/>
      <c r="D170" s="402"/>
      <c r="E170" s="402"/>
      <c r="F170" s="402"/>
      <c r="G170" s="402"/>
      <c r="H170" s="402"/>
      <c r="I170" s="402"/>
      <c r="J170" s="402"/>
      <c r="K170" s="402"/>
      <c r="L170" s="402"/>
    </row>
    <row r="171" spans="1:12" x14ac:dyDescent="0.2">
      <c r="A171" s="402"/>
      <c r="B171" s="402"/>
      <c r="C171" s="402"/>
      <c r="D171" s="402"/>
      <c r="E171" s="402"/>
      <c r="F171" s="402"/>
      <c r="G171" s="402"/>
      <c r="H171" s="402"/>
      <c r="I171" s="402"/>
      <c r="J171" s="402"/>
      <c r="K171" s="402"/>
      <c r="L171" s="402"/>
    </row>
    <row r="172" spans="1:12" x14ac:dyDescent="0.2">
      <c r="A172" s="402"/>
      <c r="B172" s="402"/>
      <c r="C172" s="402"/>
      <c r="D172" s="402"/>
      <c r="E172" s="402"/>
      <c r="F172" s="402"/>
      <c r="G172" s="402"/>
      <c r="H172" s="402"/>
      <c r="I172" s="402"/>
      <c r="J172" s="402"/>
      <c r="K172" s="402"/>
      <c r="L172" s="402"/>
    </row>
    <row r="173" spans="1:12" x14ac:dyDescent="0.2">
      <c r="A173" s="402"/>
      <c r="B173" s="402"/>
      <c r="C173" s="402"/>
      <c r="D173" s="402"/>
      <c r="E173" s="402"/>
      <c r="F173" s="402"/>
      <c r="G173" s="402"/>
      <c r="H173" s="402"/>
      <c r="I173" s="402"/>
      <c r="J173" s="402"/>
      <c r="K173" s="402"/>
      <c r="L173" s="402"/>
    </row>
    <row r="174" spans="1:12" x14ac:dyDescent="0.2">
      <c r="A174" s="402"/>
      <c r="B174" s="402"/>
      <c r="C174" s="402"/>
      <c r="D174" s="402"/>
      <c r="E174" s="402"/>
      <c r="F174" s="402"/>
      <c r="G174" s="402"/>
      <c r="H174" s="402"/>
      <c r="I174" s="402"/>
      <c r="J174" s="402"/>
      <c r="K174" s="402"/>
      <c r="L174" s="402"/>
    </row>
    <row r="175" spans="1:12" x14ac:dyDescent="0.2">
      <c r="A175" s="402"/>
      <c r="B175" s="402"/>
      <c r="C175" s="402"/>
      <c r="D175" s="402"/>
      <c r="E175" s="402"/>
      <c r="F175" s="402"/>
      <c r="G175" s="402"/>
      <c r="H175" s="402"/>
      <c r="I175" s="402"/>
      <c r="J175" s="402"/>
      <c r="K175" s="402"/>
      <c r="L175" s="402"/>
    </row>
    <row r="176" spans="1:12" x14ac:dyDescent="0.2">
      <c r="A176" s="402"/>
      <c r="B176" s="402"/>
      <c r="C176" s="402"/>
      <c r="D176" s="402"/>
      <c r="E176" s="402"/>
      <c r="F176" s="402"/>
      <c r="G176" s="402"/>
      <c r="H176" s="402"/>
      <c r="I176" s="402"/>
      <c r="J176" s="402"/>
      <c r="K176" s="402"/>
      <c r="L176" s="402"/>
    </row>
    <row r="177" spans="1:12" x14ac:dyDescent="0.2">
      <c r="A177" s="402"/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</row>
    <row r="178" spans="1:12" x14ac:dyDescent="0.2">
      <c r="A178" s="402"/>
      <c r="B178" s="402"/>
      <c r="C178" s="402"/>
      <c r="D178" s="402"/>
      <c r="E178" s="402"/>
      <c r="F178" s="402"/>
      <c r="G178" s="402"/>
      <c r="H178" s="402"/>
      <c r="I178" s="402"/>
      <c r="J178" s="402"/>
      <c r="K178" s="402"/>
      <c r="L178" s="402"/>
    </row>
    <row r="179" spans="1:12" x14ac:dyDescent="0.2">
      <c r="A179" s="402"/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</row>
    <row r="180" spans="1:12" x14ac:dyDescent="0.2">
      <c r="A180" s="402"/>
      <c r="B180" s="402"/>
      <c r="C180" s="402"/>
      <c r="D180" s="402"/>
      <c r="E180" s="402"/>
      <c r="F180" s="402"/>
      <c r="G180" s="402"/>
      <c r="H180" s="402"/>
      <c r="I180" s="402"/>
      <c r="J180" s="402"/>
      <c r="K180" s="402"/>
      <c r="L180" s="402"/>
    </row>
    <row r="181" spans="1:12" x14ac:dyDescent="0.2">
      <c r="A181" s="402"/>
      <c r="B181" s="402"/>
      <c r="C181" s="402"/>
      <c r="D181" s="402"/>
      <c r="E181" s="402"/>
      <c r="F181" s="402"/>
      <c r="G181" s="402"/>
      <c r="H181" s="402"/>
      <c r="I181" s="402"/>
      <c r="J181" s="402"/>
      <c r="K181" s="402"/>
      <c r="L181" s="402"/>
    </row>
    <row r="182" spans="1:12" x14ac:dyDescent="0.2">
      <c r="A182" s="402"/>
      <c r="B182" s="402"/>
      <c r="C182" s="402"/>
      <c r="D182" s="402"/>
      <c r="E182" s="402"/>
      <c r="F182" s="402"/>
      <c r="G182" s="402"/>
      <c r="H182" s="402"/>
      <c r="I182" s="402"/>
      <c r="J182" s="402"/>
      <c r="K182" s="402"/>
      <c r="L182" s="402"/>
    </row>
    <row r="183" spans="1:12" x14ac:dyDescent="0.2">
      <c r="A183" s="402"/>
      <c r="B183" s="402"/>
      <c r="C183" s="402"/>
      <c r="D183" s="402"/>
      <c r="E183" s="402"/>
      <c r="F183" s="402"/>
      <c r="G183" s="402"/>
      <c r="H183" s="402"/>
      <c r="I183" s="402"/>
      <c r="J183" s="402"/>
      <c r="K183" s="402"/>
      <c r="L183" s="402"/>
    </row>
    <row r="184" spans="1:12" x14ac:dyDescent="0.2">
      <c r="A184" s="402"/>
      <c r="B184" s="402"/>
      <c r="C184" s="402"/>
      <c r="D184" s="402"/>
      <c r="E184" s="402"/>
      <c r="F184" s="402"/>
      <c r="G184" s="402"/>
      <c r="H184" s="402"/>
      <c r="I184" s="402"/>
      <c r="J184" s="402"/>
      <c r="K184" s="402"/>
      <c r="L184" s="402"/>
    </row>
    <row r="185" spans="1:12" x14ac:dyDescent="0.2">
      <c r="A185" s="402"/>
      <c r="B185" s="402"/>
      <c r="C185" s="402"/>
      <c r="D185" s="402"/>
      <c r="E185" s="402"/>
      <c r="F185" s="402"/>
      <c r="G185" s="402"/>
      <c r="H185" s="402"/>
      <c r="I185" s="402"/>
      <c r="J185" s="402"/>
      <c r="K185" s="402"/>
      <c r="L185" s="402"/>
    </row>
    <row r="186" spans="1:12" x14ac:dyDescent="0.2">
      <c r="A186" s="402"/>
      <c r="B186" s="402"/>
      <c r="C186" s="402"/>
      <c r="D186" s="402"/>
      <c r="E186" s="402"/>
      <c r="F186" s="402"/>
      <c r="G186" s="402"/>
      <c r="H186" s="402"/>
      <c r="I186" s="402"/>
      <c r="J186" s="402"/>
      <c r="K186" s="402"/>
      <c r="L186" s="402"/>
    </row>
    <row r="187" spans="1:12" x14ac:dyDescent="0.2">
      <c r="A187" s="402"/>
      <c r="B187" s="402"/>
      <c r="C187" s="402"/>
      <c r="D187" s="402"/>
      <c r="E187" s="402"/>
      <c r="F187" s="402"/>
      <c r="G187" s="402"/>
      <c r="H187" s="402"/>
      <c r="I187" s="402"/>
      <c r="J187" s="402"/>
      <c r="K187" s="402"/>
      <c r="L187" s="402"/>
    </row>
    <row r="188" spans="1:12" x14ac:dyDescent="0.2">
      <c r="A188" s="402"/>
      <c r="B188" s="402"/>
      <c r="C188" s="402"/>
      <c r="D188" s="402"/>
      <c r="E188" s="402"/>
      <c r="F188" s="402"/>
      <c r="G188" s="402"/>
      <c r="H188" s="402"/>
      <c r="I188" s="402"/>
      <c r="J188" s="402"/>
      <c r="K188" s="402"/>
      <c r="L188" s="402"/>
    </row>
    <row r="189" spans="1:12" x14ac:dyDescent="0.2">
      <c r="A189" s="402"/>
      <c r="B189" s="402"/>
      <c r="C189" s="402"/>
      <c r="D189" s="402"/>
      <c r="E189" s="402"/>
      <c r="F189" s="402"/>
      <c r="G189" s="402"/>
      <c r="H189" s="402"/>
      <c r="I189" s="402"/>
      <c r="J189" s="402"/>
      <c r="K189" s="402"/>
      <c r="L189" s="402"/>
    </row>
    <row r="190" spans="1:12" x14ac:dyDescent="0.2">
      <c r="A190" s="402"/>
      <c r="B190" s="402"/>
      <c r="C190" s="402"/>
      <c r="D190" s="402"/>
      <c r="E190" s="402"/>
      <c r="F190" s="402"/>
      <c r="G190" s="402"/>
      <c r="H190" s="402"/>
      <c r="I190" s="402"/>
      <c r="J190" s="402"/>
      <c r="K190" s="402"/>
      <c r="L190" s="402"/>
    </row>
    <row r="191" spans="1:12" x14ac:dyDescent="0.2">
      <c r="A191" s="402"/>
      <c r="B191" s="402"/>
      <c r="C191" s="402"/>
      <c r="D191" s="402"/>
      <c r="E191" s="402"/>
      <c r="F191" s="402"/>
      <c r="G191" s="402"/>
      <c r="H191" s="402"/>
      <c r="I191" s="402"/>
      <c r="J191" s="402"/>
      <c r="K191" s="402"/>
      <c r="L191" s="402"/>
    </row>
    <row r="192" spans="1:12" x14ac:dyDescent="0.2">
      <c r="A192" s="402"/>
      <c r="B192" s="402"/>
      <c r="C192" s="402"/>
      <c r="D192" s="402"/>
      <c r="E192" s="402"/>
      <c r="F192" s="402"/>
      <c r="G192" s="402"/>
      <c r="H192" s="402"/>
      <c r="I192" s="402"/>
      <c r="J192" s="402"/>
      <c r="K192" s="402"/>
      <c r="L192" s="402"/>
    </row>
    <row r="193" spans="1:12" x14ac:dyDescent="0.2">
      <c r="A193" s="402"/>
      <c r="B193" s="402"/>
      <c r="C193" s="402"/>
      <c r="D193" s="402"/>
      <c r="E193" s="402"/>
      <c r="F193" s="402"/>
      <c r="G193" s="402"/>
      <c r="H193" s="402"/>
      <c r="I193" s="402"/>
      <c r="J193" s="402"/>
      <c r="K193" s="402"/>
      <c r="L193" s="402"/>
    </row>
    <row r="194" spans="1:12" x14ac:dyDescent="0.2">
      <c r="A194" s="402"/>
      <c r="B194" s="402"/>
      <c r="C194" s="402"/>
      <c r="D194" s="402"/>
      <c r="E194" s="402"/>
      <c r="F194" s="402"/>
      <c r="G194" s="402"/>
      <c r="H194" s="402"/>
      <c r="I194" s="402"/>
      <c r="J194" s="402"/>
      <c r="K194" s="402"/>
      <c r="L194" s="402"/>
    </row>
    <row r="195" spans="1:12" x14ac:dyDescent="0.2">
      <c r="A195" s="402"/>
      <c r="B195" s="402"/>
      <c r="C195" s="402"/>
      <c r="D195" s="402"/>
      <c r="E195" s="402"/>
      <c r="F195" s="402"/>
      <c r="G195" s="402"/>
      <c r="H195" s="402"/>
      <c r="I195" s="402"/>
      <c r="J195" s="402"/>
      <c r="K195" s="402"/>
      <c r="L195" s="402"/>
    </row>
    <row r="196" spans="1:12" x14ac:dyDescent="0.2">
      <c r="A196" s="402"/>
      <c r="B196" s="402"/>
      <c r="C196" s="402"/>
      <c r="D196" s="402"/>
      <c r="E196" s="402"/>
      <c r="F196" s="402"/>
      <c r="G196" s="402"/>
      <c r="H196" s="402"/>
      <c r="I196" s="402"/>
      <c r="J196" s="402"/>
      <c r="K196" s="402"/>
      <c r="L196" s="402"/>
    </row>
    <row r="197" spans="1:12" x14ac:dyDescent="0.2">
      <c r="A197" s="402"/>
      <c r="B197" s="402"/>
      <c r="C197" s="402"/>
      <c r="D197" s="402"/>
      <c r="E197" s="402"/>
      <c r="F197" s="402"/>
      <c r="G197" s="402"/>
      <c r="H197" s="402"/>
      <c r="I197" s="402"/>
      <c r="J197" s="402"/>
      <c r="K197" s="402"/>
      <c r="L197" s="402"/>
    </row>
    <row r="198" spans="1:12" x14ac:dyDescent="0.2">
      <c r="A198" s="402"/>
      <c r="B198" s="402"/>
      <c r="C198" s="402"/>
      <c r="D198" s="402"/>
      <c r="E198" s="402"/>
      <c r="F198" s="402"/>
      <c r="G198" s="402"/>
      <c r="H198" s="402"/>
      <c r="I198" s="402"/>
      <c r="J198" s="402"/>
      <c r="K198" s="402"/>
      <c r="L198" s="402"/>
    </row>
    <row r="199" spans="1:12" x14ac:dyDescent="0.2">
      <c r="A199" s="402"/>
      <c r="B199" s="402"/>
      <c r="C199" s="402"/>
      <c r="D199" s="402"/>
      <c r="E199" s="402"/>
      <c r="F199" s="402"/>
      <c r="G199" s="402"/>
      <c r="H199" s="402"/>
      <c r="I199" s="402"/>
      <c r="J199" s="402"/>
      <c r="K199" s="402"/>
      <c r="L199" s="402"/>
    </row>
    <row r="200" spans="1:12" x14ac:dyDescent="0.2">
      <c r="A200" s="402"/>
      <c r="B200" s="402"/>
      <c r="C200" s="402"/>
      <c r="D200" s="402"/>
      <c r="E200" s="402"/>
      <c r="F200" s="402"/>
      <c r="G200" s="402"/>
      <c r="H200" s="402"/>
      <c r="I200" s="402"/>
      <c r="J200" s="402"/>
      <c r="K200" s="402"/>
      <c r="L200" s="402"/>
    </row>
    <row r="201" spans="1:12" x14ac:dyDescent="0.2">
      <c r="A201" s="402"/>
      <c r="B201" s="402"/>
      <c r="C201" s="402"/>
      <c r="D201" s="402"/>
      <c r="E201" s="402"/>
      <c r="F201" s="402"/>
      <c r="G201" s="402"/>
      <c r="H201" s="402"/>
      <c r="I201" s="402"/>
      <c r="J201" s="402"/>
      <c r="K201" s="402"/>
      <c r="L201" s="402"/>
    </row>
    <row r="202" spans="1:12" x14ac:dyDescent="0.2">
      <c r="A202" s="402"/>
      <c r="B202" s="402"/>
      <c r="C202" s="402"/>
      <c r="D202" s="402"/>
      <c r="E202" s="402"/>
      <c r="F202" s="402"/>
      <c r="G202" s="402"/>
      <c r="H202" s="402"/>
      <c r="I202" s="402"/>
      <c r="J202" s="402"/>
      <c r="K202" s="402"/>
      <c r="L202" s="402"/>
    </row>
    <row r="203" spans="1:12" x14ac:dyDescent="0.2">
      <c r="A203" s="402"/>
      <c r="B203" s="402"/>
      <c r="C203" s="402"/>
      <c r="D203" s="402"/>
      <c r="E203" s="402"/>
      <c r="F203" s="402"/>
      <c r="G203" s="402"/>
      <c r="H203" s="402"/>
      <c r="I203" s="402"/>
      <c r="J203" s="402"/>
      <c r="K203" s="402"/>
      <c r="L203" s="402"/>
    </row>
    <row r="204" spans="1:12" x14ac:dyDescent="0.2">
      <c r="A204" s="402"/>
      <c r="B204" s="402"/>
      <c r="C204" s="402"/>
      <c r="D204" s="402"/>
      <c r="E204" s="402"/>
      <c r="F204" s="402"/>
      <c r="G204" s="402"/>
      <c r="H204" s="402"/>
      <c r="I204" s="402"/>
      <c r="J204" s="402"/>
      <c r="K204" s="402"/>
      <c r="L204" s="402"/>
    </row>
    <row r="205" spans="1:12" x14ac:dyDescent="0.2">
      <c r="A205" s="402"/>
      <c r="B205" s="402"/>
      <c r="C205" s="402"/>
      <c r="D205" s="402"/>
      <c r="E205" s="402"/>
      <c r="F205" s="402"/>
      <c r="G205" s="402"/>
      <c r="H205" s="402"/>
      <c r="I205" s="402"/>
      <c r="J205" s="402"/>
      <c r="K205" s="402"/>
      <c r="L205" s="402"/>
    </row>
    <row r="206" spans="1:12" x14ac:dyDescent="0.2">
      <c r="A206" s="402"/>
      <c r="B206" s="402"/>
      <c r="C206" s="402"/>
      <c r="D206" s="402"/>
      <c r="E206" s="402"/>
      <c r="F206" s="402"/>
      <c r="G206" s="402"/>
      <c r="H206" s="402"/>
      <c r="I206" s="402"/>
      <c r="J206" s="402"/>
      <c r="K206" s="402"/>
      <c r="L206" s="402"/>
    </row>
    <row r="207" spans="1:12" x14ac:dyDescent="0.2">
      <c r="A207" s="402"/>
      <c r="B207" s="402"/>
      <c r="C207" s="402"/>
      <c r="D207" s="402"/>
      <c r="E207" s="402"/>
      <c r="F207" s="402"/>
      <c r="G207" s="402"/>
      <c r="H207" s="402"/>
      <c r="I207" s="402"/>
      <c r="J207" s="402"/>
      <c r="K207" s="402"/>
      <c r="L207" s="402"/>
    </row>
    <row r="208" spans="1:12" x14ac:dyDescent="0.2">
      <c r="A208" s="402"/>
      <c r="B208" s="402"/>
      <c r="C208" s="402"/>
      <c r="D208" s="402"/>
      <c r="E208" s="402"/>
      <c r="F208" s="402"/>
      <c r="G208" s="402"/>
      <c r="H208" s="402"/>
      <c r="I208" s="402"/>
      <c r="J208" s="402"/>
      <c r="K208" s="402"/>
      <c r="L208" s="402"/>
    </row>
    <row r="209" spans="1:12" x14ac:dyDescent="0.2">
      <c r="A209" s="402"/>
      <c r="B209" s="402"/>
      <c r="C209" s="402"/>
      <c r="D209" s="402"/>
      <c r="E209" s="402"/>
      <c r="F209" s="402"/>
      <c r="G209" s="402"/>
      <c r="H209" s="402"/>
      <c r="I209" s="402"/>
      <c r="J209" s="402"/>
      <c r="K209" s="402"/>
      <c r="L209" s="402"/>
    </row>
    <row r="210" spans="1:12" x14ac:dyDescent="0.2">
      <c r="A210" s="402"/>
      <c r="B210" s="402"/>
      <c r="C210" s="402"/>
      <c r="D210" s="402"/>
      <c r="E210" s="402"/>
      <c r="F210" s="402"/>
      <c r="G210" s="402"/>
      <c r="H210" s="402"/>
      <c r="I210" s="402"/>
      <c r="J210" s="402"/>
      <c r="K210" s="402"/>
      <c r="L210" s="402"/>
    </row>
    <row r="211" spans="1:12" x14ac:dyDescent="0.2">
      <c r="A211" s="402"/>
      <c r="B211" s="402"/>
      <c r="C211" s="402"/>
      <c r="D211" s="402"/>
      <c r="E211" s="402"/>
      <c r="F211" s="402"/>
      <c r="G211" s="402"/>
      <c r="H211" s="402"/>
      <c r="I211" s="402"/>
      <c r="J211" s="402"/>
      <c r="K211" s="402"/>
      <c r="L211" s="402"/>
    </row>
    <row r="212" spans="1:12" x14ac:dyDescent="0.2">
      <c r="A212" s="402"/>
      <c r="B212" s="402"/>
      <c r="C212" s="402"/>
      <c r="D212" s="402"/>
      <c r="E212" s="402"/>
      <c r="F212" s="402"/>
      <c r="G212" s="402"/>
      <c r="H212" s="402"/>
      <c r="I212" s="402"/>
      <c r="J212" s="402"/>
      <c r="K212" s="402"/>
      <c r="L212" s="402"/>
    </row>
    <row r="213" spans="1:12" x14ac:dyDescent="0.2">
      <c r="A213" s="402"/>
      <c r="B213" s="402"/>
      <c r="C213" s="402"/>
      <c r="D213" s="402"/>
      <c r="E213" s="402"/>
      <c r="F213" s="402"/>
      <c r="G213" s="402"/>
      <c r="H213" s="402"/>
      <c r="I213" s="402"/>
      <c r="J213" s="402"/>
      <c r="K213" s="402"/>
      <c r="L213" s="402"/>
    </row>
    <row r="214" spans="1:12" x14ac:dyDescent="0.2">
      <c r="A214" s="402"/>
      <c r="B214" s="402"/>
      <c r="C214" s="402"/>
      <c r="D214" s="402"/>
      <c r="E214" s="402"/>
      <c r="F214" s="402"/>
      <c r="G214" s="402"/>
      <c r="H214" s="402"/>
      <c r="I214" s="402"/>
      <c r="J214" s="402"/>
      <c r="K214" s="402"/>
      <c r="L214" s="402"/>
    </row>
    <row r="215" spans="1:12" x14ac:dyDescent="0.2">
      <c r="A215" s="402"/>
      <c r="B215" s="402"/>
      <c r="C215" s="402"/>
      <c r="D215" s="402"/>
      <c r="E215" s="402"/>
      <c r="F215" s="402"/>
      <c r="G215" s="402"/>
      <c r="H215" s="402"/>
      <c r="I215" s="402"/>
      <c r="J215" s="402"/>
      <c r="K215" s="402"/>
      <c r="L215" s="402"/>
    </row>
    <row r="216" spans="1:12" x14ac:dyDescent="0.2">
      <c r="A216" s="402"/>
      <c r="B216" s="402"/>
      <c r="C216" s="402"/>
      <c r="D216" s="402"/>
      <c r="E216" s="402"/>
      <c r="F216" s="402"/>
      <c r="G216" s="402"/>
      <c r="H216" s="402"/>
      <c r="I216" s="402"/>
      <c r="J216" s="402"/>
      <c r="K216" s="402"/>
      <c r="L216" s="402"/>
    </row>
    <row r="217" spans="1:12" x14ac:dyDescent="0.2">
      <c r="A217" s="402"/>
      <c r="B217" s="402"/>
      <c r="C217" s="402"/>
      <c r="D217" s="402"/>
      <c r="E217" s="402"/>
      <c r="F217" s="402"/>
      <c r="G217" s="402"/>
      <c r="H217" s="402"/>
      <c r="I217" s="402"/>
      <c r="J217" s="402"/>
      <c r="K217" s="402"/>
      <c r="L217" s="402"/>
    </row>
    <row r="218" spans="1:12" x14ac:dyDescent="0.2">
      <c r="A218" s="402"/>
      <c r="B218" s="402"/>
      <c r="C218" s="402"/>
      <c r="D218" s="402"/>
      <c r="E218" s="402"/>
      <c r="F218" s="402"/>
      <c r="G218" s="402"/>
      <c r="H218" s="402"/>
      <c r="I218" s="402"/>
      <c r="J218" s="402"/>
      <c r="K218" s="402"/>
      <c r="L218" s="402"/>
    </row>
    <row r="219" spans="1:12" x14ac:dyDescent="0.2">
      <c r="A219" s="402"/>
      <c r="B219" s="402"/>
      <c r="C219" s="402"/>
      <c r="D219" s="402"/>
      <c r="E219" s="402"/>
      <c r="F219" s="402"/>
      <c r="G219" s="402"/>
      <c r="H219" s="402"/>
      <c r="I219" s="402"/>
      <c r="J219" s="402"/>
      <c r="K219" s="402"/>
      <c r="L219" s="402"/>
    </row>
    <row r="220" spans="1:12" x14ac:dyDescent="0.2">
      <c r="A220" s="402"/>
      <c r="B220" s="402"/>
      <c r="C220" s="402"/>
      <c r="D220" s="402"/>
      <c r="E220" s="402"/>
      <c r="F220" s="402"/>
      <c r="G220" s="402"/>
      <c r="H220" s="402"/>
      <c r="I220" s="402"/>
      <c r="J220" s="402"/>
      <c r="K220" s="402"/>
      <c r="L220" s="402"/>
    </row>
    <row r="221" spans="1:12" x14ac:dyDescent="0.2">
      <c r="A221" s="402"/>
      <c r="B221" s="402"/>
      <c r="C221" s="402"/>
      <c r="D221" s="402"/>
      <c r="E221" s="402"/>
      <c r="F221" s="402"/>
      <c r="G221" s="402"/>
      <c r="H221" s="402"/>
      <c r="I221" s="402"/>
      <c r="J221" s="402"/>
      <c r="K221" s="402"/>
      <c r="L221" s="402"/>
    </row>
    <row r="222" spans="1:12" x14ac:dyDescent="0.2">
      <c r="A222" s="402"/>
      <c r="B222" s="402"/>
      <c r="C222" s="402"/>
      <c r="D222" s="402"/>
      <c r="E222" s="402"/>
      <c r="F222" s="402"/>
      <c r="G222" s="402"/>
      <c r="H222" s="402"/>
      <c r="I222" s="402"/>
      <c r="J222" s="402"/>
      <c r="K222" s="402"/>
      <c r="L222" s="402"/>
    </row>
    <row r="223" spans="1:12" x14ac:dyDescent="0.2">
      <c r="A223" s="402"/>
      <c r="B223" s="402"/>
      <c r="C223" s="402"/>
      <c r="D223" s="402"/>
      <c r="E223" s="402"/>
      <c r="F223" s="402"/>
      <c r="G223" s="402"/>
      <c r="H223" s="402"/>
      <c r="I223" s="402"/>
      <c r="J223" s="402"/>
      <c r="K223" s="402"/>
      <c r="L223" s="402"/>
    </row>
    <row r="224" spans="1:12" x14ac:dyDescent="0.2">
      <c r="A224" s="402"/>
      <c r="B224" s="402"/>
      <c r="C224" s="402"/>
      <c r="D224" s="402"/>
      <c r="E224" s="402"/>
      <c r="F224" s="402"/>
      <c r="G224" s="402"/>
      <c r="H224" s="402"/>
      <c r="I224" s="402"/>
      <c r="J224" s="402"/>
      <c r="K224" s="402"/>
      <c r="L224" s="402"/>
    </row>
    <row r="225" spans="1:12" x14ac:dyDescent="0.2">
      <c r="A225" s="402"/>
      <c r="B225" s="402"/>
      <c r="C225" s="402"/>
      <c r="D225" s="402"/>
      <c r="E225" s="402"/>
      <c r="F225" s="402"/>
      <c r="G225" s="402"/>
      <c r="H225" s="402"/>
      <c r="I225" s="402"/>
      <c r="J225" s="402"/>
      <c r="K225" s="402"/>
      <c r="L225" s="402"/>
    </row>
    <row r="226" spans="1:12" x14ac:dyDescent="0.2">
      <c r="A226" s="402"/>
      <c r="B226" s="402"/>
      <c r="C226" s="402"/>
      <c r="D226" s="402"/>
      <c r="E226" s="402"/>
      <c r="F226" s="402"/>
      <c r="G226" s="402"/>
      <c r="H226" s="402"/>
      <c r="I226" s="402"/>
      <c r="J226" s="402"/>
      <c r="K226" s="402"/>
      <c r="L226" s="402"/>
    </row>
    <row r="227" spans="1:12" x14ac:dyDescent="0.2">
      <c r="A227" s="402"/>
      <c r="B227" s="402"/>
      <c r="C227" s="402"/>
      <c r="D227" s="402"/>
      <c r="E227" s="402"/>
      <c r="F227" s="402"/>
      <c r="G227" s="402"/>
      <c r="H227" s="402"/>
      <c r="I227" s="402"/>
      <c r="J227" s="402"/>
      <c r="K227" s="402"/>
      <c r="L227" s="402"/>
    </row>
    <row r="228" spans="1:12" x14ac:dyDescent="0.2">
      <c r="A228" s="402"/>
      <c r="B228" s="402"/>
      <c r="C228" s="402"/>
      <c r="D228" s="402"/>
      <c r="E228" s="402"/>
      <c r="F228" s="402"/>
      <c r="G228" s="402"/>
      <c r="H228" s="402"/>
      <c r="I228" s="402"/>
      <c r="J228" s="402"/>
      <c r="K228" s="402"/>
      <c r="L228" s="402"/>
    </row>
    <row r="229" spans="1:12" x14ac:dyDescent="0.2">
      <c r="A229" s="402"/>
      <c r="B229" s="402"/>
      <c r="C229" s="402"/>
      <c r="D229" s="402"/>
      <c r="E229" s="402"/>
      <c r="F229" s="402"/>
      <c r="G229" s="402"/>
      <c r="H229" s="402"/>
      <c r="I229" s="402"/>
      <c r="J229" s="402"/>
      <c r="K229" s="402"/>
      <c r="L229" s="402"/>
    </row>
    <row r="230" spans="1:12" x14ac:dyDescent="0.2">
      <c r="A230" s="402"/>
      <c r="B230" s="402"/>
      <c r="C230" s="402"/>
      <c r="D230" s="402"/>
      <c r="E230" s="402"/>
      <c r="F230" s="402"/>
      <c r="G230" s="402"/>
      <c r="H230" s="402"/>
      <c r="I230" s="402"/>
      <c r="J230" s="402"/>
      <c r="K230" s="402"/>
      <c r="L230" s="402"/>
    </row>
    <row r="231" spans="1:12" x14ac:dyDescent="0.2">
      <c r="A231" s="402"/>
      <c r="B231" s="402"/>
      <c r="C231" s="402"/>
      <c r="D231" s="402"/>
      <c r="E231" s="402"/>
      <c r="F231" s="402"/>
      <c r="G231" s="402"/>
      <c r="H231" s="402"/>
      <c r="I231" s="402"/>
      <c r="J231" s="402"/>
      <c r="K231" s="402"/>
      <c r="L231" s="402"/>
    </row>
    <row r="232" spans="1:12" x14ac:dyDescent="0.2">
      <c r="A232" s="402"/>
      <c r="B232" s="402"/>
      <c r="C232" s="402"/>
      <c r="D232" s="402"/>
      <c r="E232" s="402"/>
      <c r="F232" s="402"/>
      <c r="G232" s="402"/>
      <c r="H232" s="402"/>
      <c r="I232" s="402"/>
      <c r="J232" s="402"/>
      <c r="K232" s="402"/>
      <c r="L232" s="402"/>
    </row>
    <row r="233" spans="1:12" x14ac:dyDescent="0.2">
      <c r="A233" s="402"/>
      <c r="B233" s="402"/>
      <c r="C233" s="402"/>
      <c r="D233" s="402"/>
      <c r="E233" s="402"/>
      <c r="F233" s="402"/>
      <c r="G233" s="402"/>
      <c r="H233" s="402"/>
      <c r="I233" s="402"/>
      <c r="J233" s="402"/>
      <c r="K233" s="402"/>
      <c r="L233" s="402"/>
    </row>
    <row r="234" spans="1:12" x14ac:dyDescent="0.2">
      <c r="A234" s="402"/>
      <c r="B234" s="402"/>
      <c r="C234" s="402"/>
      <c r="D234" s="402"/>
      <c r="E234" s="402"/>
      <c r="F234" s="402"/>
      <c r="G234" s="402"/>
      <c r="H234" s="402"/>
      <c r="I234" s="402"/>
      <c r="J234" s="402"/>
      <c r="K234" s="402"/>
      <c r="L234" s="402"/>
    </row>
    <row r="235" spans="1:12" x14ac:dyDescent="0.2">
      <c r="A235" s="402"/>
      <c r="B235" s="402"/>
      <c r="C235" s="402"/>
      <c r="D235" s="402"/>
      <c r="E235" s="402"/>
      <c r="F235" s="402"/>
      <c r="G235" s="402"/>
      <c r="H235" s="402"/>
      <c r="I235" s="402"/>
      <c r="J235" s="402"/>
      <c r="K235" s="402"/>
      <c r="L235" s="402"/>
    </row>
    <row r="236" spans="1:12" x14ac:dyDescent="0.2">
      <c r="A236" s="402"/>
      <c r="B236" s="402"/>
      <c r="C236" s="402"/>
      <c r="D236" s="402"/>
      <c r="E236" s="402"/>
      <c r="F236" s="402"/>
      <c r="G236" s="402"/>
      <c r="H236" s="402"/>
      <c r="I236" s="402"/>
      <c r="J236" s="402"/>
      <c r="K236" s="402"/>
      <c r="L236" s="402"/>
    </row>
    <row r="237" spans="1:12" x14ac:dyDescent="0.2">
      <c r="A237" s="402"/>
      <c r="B237" s="402"/>
      <c r="C237" s="402"/>
      <c r="D237" s="402"/>
      <c r="E237" s="402"/>
      <c r="F237" s="402"/>
      <c r="G237" s="402"/>
      <c r="H237" s="402"/>
      <c r="I237" s="402"/>
      <c r="J237" s="402"/>
      <c r="K237" s="402"/>
      <c r="L237" s="402"/>
    </row>
    <row r="238" spans="1:12" x14ac:dyDescent="0.2">
      <c r="A238" s="402"/>
      <c r="B238" s="402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</row>
    <row r="239" spans="1:12" x14ac:dyDescent="0.2">
      <c r="A239" s="402"/>
      <c r="B239" s="402"/>
      <c r="C239" s="402"/>
      <c r="D239" s="402"/>
      <c r="E239" s="402"/>
      <c r="F239" s="402"/>
      <c r="G239" s="402"/>
      <c r="H239" s="402"/>
      <c r="I239" s="402"/>
      <c r="J239" s="402"/>
      <c r="K239" s="402"/>
      <c r="L239" s="402"/>
    </row>
    <row r="240" spans="1:12" x14ac:dyDescent="0.2">
      <c r="A240" s="402"/>
      <c r="B240" s="402"/>
      <c r="C240" s="402"/>
      <c r="D240" s="402"/>
      <c r="E240" s="402"/>
      <c r="F240" s="402"/>
      <c r="G240" s="402"/>
      <c r="H240" s="402"/>
      <c r="I240" s="402"/>
      <c r="J240" s="402"/>
      <c r="K240" s="402"/>
      <c r="L240" s="402"/>
    </row>
    <row r="241" spans="1:12" x14ac:dyDescent="0.2">
      <c r="A241" s="402"/>
      <c r="B241" s="402"/>
      <c r="C241" s="402"/>
      <c r="D241" s="402"/>
      <c r="E241" s="402"/>
      <c r="F241" s="402"/>
      <c r="G241" s="402"/>
      <c r="H241" s="402"/>
      <c r="I241" s="402"/>
      <c r="J241" s="402"/>
      <c r="K241" s="402"/>
      <c r="L241" s="402"/>
    </row>
    <row r="242" spans="1:12" x14ac:dyDescent="0.2">
      <c r="A242" s="402"/>
      <c r="B242" s="402"/>
      <c r="C242" s="402"/>
      <c r="D242" s="402"/>
      <c r="E242" s="402"/>
      <c r="F242" s="402"/>
      <c r="G242" s="402"/>
      <c r="H242" s="402"/>
      <c r="I242" s="402"/>
      <c r="J242" s="402"/>
      <c r="K242" s="402"/>
      <c r="L242" s="402"/>
    </row>
    <row r="243" spans="1:12" x14ac:dyDescent="0.2">
      <c r="A243" s="402"/>
      <c r="B243" s="402"/>
      <c r="C243" s="402"/>
      <c r="D243" s="402"/>
      <c r="E243" s="402"/>
      <c r="F243" s="402"/>
      <c r="G243" s="402"/>
      <c r="H243" s="402"/>
      <c r="I243" s="402"/>
      <c r="J243" s="402"/>
      <c r="K243" s="402"/>
      <c r="L243" s="402"/>
    </row>
    <row r="244" spans="1:12" x14ac:dyDescent="0.2">
      <c r="A244" s="402"/>
      <c r="B244" s="402"/>
      <c r="C244" s="402"/>
      <c r="D244" s="402"/>
      <c r="E244" s="402"/>
      <c r="F244" s="402"/>
      <c r="G244" s="402"/>
      <c r="H244" s="402"/>
      <c r="I244" s="402"/>
      <c r="J244" s="402"/>
      <c r="K244" s="402"/>
      <c r="L244" s="402"/>
    </row>
    <row r="245" spans="1:12" x14ac:dyDescent="0.2">
      <c r="A245" s="402"/>
      <c r="B245" s="402"/>
      <c r="C245" s="402"/>
      <c r="D245" s="402"/>
      <c r="E245" s="402"/>
      <c r="F245" s="402"/>
      <c r="G245" s="402"/>
      <c r="H245" s="402"/>
      <c r="I245" s="402"/>
      <c r="J245" s="402"/>
      <c r="K245" s="402"/>
      <c r="L245" s="402"/>
    </row>
    <row r="246" spans="1:12" x14ac:dyDescent="0.2">
      <c r="A246" s="402"/>
      <c r="B246" s="402"/>
      <c r="C246" s="402"/>
      <c r="D246" s="402"/>
      <c r="E246" s="402"/>
      <c r="F246" s="402"/>
      <c r="G246" s="402"/>
      <c r="H246" s="402"/>
      <c r="I246" s="402"/>
      <c r="J246" s="402"/>
      <c r="K246" s="402"/>
      <c r="L246" s="402"/>
    </row>
    <row r="247" spans="1:12" x14ac:dyDescent="0.2">
      <c r="A247" s="402"/>
      <c r="B247" s="402"/>
      <c r="C247" s="402"/>
      <c r="D247" s="402"/>
      <c r="E247" s="402"/>
      <c r="F247" s="402"/>
      <c r="G247" s="402"/>
      <c r="H247" s="402"/>
      <c r="I247" s="402"/>
      <c r="J247" s="402"/>
      <c r="K247" s="402"/>
      <c r="L247" s="402"/>
    </row>
    <row r="248" spans="1:12" x14ac:dyDescent="0.2">
      <c r="A248" s="402"/>
      <c r="B248" s="402"/>
      <c r="C248" s="402"/>
      <c r="D248" s="402"/>
      <c r="E248" s="402"/>
      <c r="F248" s="402"/>
      <c r="G248" s="402"/>
      <c r="H248" s="402"/>
      <c r="I248" s="402"/>
      <c r="J248" s="402"/>
      <c r="K248" s="402"/>
      <c r="L248" s="402"/>
    </row>
    <row r="249" spans="1:12" x14ac:dyDescent="0.2">
      <c r="A249" s="402"/>
      <c r="B249" s="402"/>
      <c r="C249" s="402"/>
      <c r="D249" s="402"/>
      <c r="E249" s="402"/>
      <c r="F249" s="402"/>
      <c r="G249" s="402"/>
      <c r="H249" s="402"/>
      <c r="I249" s="402"/>
      <c r="J249" s="402"/>
      <c r="K249" s="402"/>
      <c r="L249" s="402"/>
    </row>
    <row r="250" spans="1:12" x14ac:dyDescent="0.2">
      <c r="A250" s="402"/>
      <c r="B250" s="402"/>
      <c r="C250" s="402"/>
      <c r="D250" s="402"/>
      <c r="E250" s="402"/>
      <c r="F250" s="402"/>
      <c r="G250" s="402"/>
      <c r="H250" s="402"/>
      <c r="I250" s="402"/>
      <c r="J250" s="402"/>
      <c r="K250" s="402"/>
      <c r="L250" s="402"/>
    </row>
    <row r="251" spans="1:12" x14ac:dyDescent="0.2">
      <c r="A251" s="402"/>
      <c r="B251" s="402"/>
      <c r="C251" s="402"/>
      <c r="D251" s="402"/>
      <c r="E251" s="402"/>
      <c r="F251" s="402"/>
      <c r="G251" s="402"/>
      <c r="H251" s="402"/>
      <c r="I251" s="402"/>
      <c r="J251" s="402"/>
      <c r="K251" s="402"/>
      <c r="L251" s="402"/>
    </row>
    <row r="252" spans="1:12" x14ac:dyDescent="0.2">
      <c r="A252" s="402"/>
      <c r="B252" s="402"/>
      <c r="C252" s="402"/>
      <c r="D252" s="402"/>
      <c r="E252" s="402"/>
      <c r="F252" s="402"/>
      <c r="G252" s="402"/>
      <c r="H252" s="402"/>
      <c r="I252" s="402"/>
      <c r="J252" s="402"/>
      <c r="K252" s="402"/>
      <c r="L252" s="402"/>
    </row>
    <row r="253" spans="1:12" x14ac:dyDescent="0.2">
      <c r="A253" s="402"/>
      <c r="B253" s="402"/>
      <c r="C253" s="402"/>
      <c r="D253" s="402"/>
      <c r="E253" s="402"/>
      <c r="F253" s="402"/>
      <c r="G253" s="402"/>
      <c r="H253" s="402"/>
      <c r="I253" s="402"/>
      <c r="J253" s="402"/>
      <c r="K253" s="402"/>
      <c r="L253" s="402"/>
    </row>
    <row r="254" spans="1:12" x14ac:dyDescent="0.2">
      <c r="A254" s="402"/>
      <c r="B254" s="402"/>
      <c r="C254" s="402"/>
      <c r="D254" s="402"/>
      <c r="E254" s="402"/>
      <c r="F254" s="402"/>
      <c r="G254" s="402"/>
      <c r="H254" s="402"/>
      <c r="I254" s="402"/>
      <c r="J254" s="402"/>
      <c r="K254" s="402"/>
      <c r="L254" s="402"/>
    </row>
    <row r="255" spans="1:12" x14ac:dyDescent="0.2">
      <c r="A255" s="402"/>
      <c r="B255" s="402"/>
      <c r="C255" s="402"/>
      <c r="D255" s="402"/>
      <c r="E255" s="402"/>
      <c r="F255" s="402"/>
      <c r="G255" s="402"/>
      <c r="H255" s="402"/>
      <c r="I255" s="402"/>
      <c r="J255" s="402"/>
      <c r="K255" s="402"/>
      <c r="L255" s="402"/>
    </row>
    <row r="256" spans="1:12" x14ac:dyDescent="0.2">
      <c r="A256" s="402"/>
      <c r="B256" s="402"/>
      <c r="C256" s="402"/>
      <c r="D256" s="402"/>
      <c r="E256" s="402"/>
      <c r="F256" s="402"/>
      <c r="G256" s="402"/>
      <c r="H256" s="402"/>
      <c r="I256" s="402"/>
      <c r="J256" s="402"/>
      <c r="K256" s="402"/>
      <c r="L256" s="402"/>
    </row>
    <row r="257" spans="1:12" x14ac:dyDescent="0.2">
      <c r="A257" s="402"/>
      <c r="B257" s="402"/>
      <c r="C257" s="402"/>
      <c r="D257" s="402"/>
      <c r="E257" s="402"/>
      <c r="F257" s="402"/>
      <c r="G257" s="402"/>
      <c r="H257" s="402"/>
      <c r="I257" s="402"/>
      <c r="J257" s="402"/>
      <c r="K257" s="402"/>
      <c r="L257" s="402"/>
    </row>
    <row r="258" spans="1:12" x14ac:dyDescent="0.2">
      <c r="A258" s="402"/>
      <c r="B258" s="402"/>
      <c r="C258" s="402"/>
      <c r="D258" s="402"/>
      <c r="E258" s="402"/>
      <c r="F258" s="402"/>
      <c r="G258" s="402"/>
      <c r="H258" s="402"/>
      <c r="I258" s="402"/>
      <c r="J258" s="402"/>
      <c r="K258" s="402"/>
      <c r="L258" s="402"/>
    </row>
    <row r="259" spans="1:12" x14ac:dyDescent="0.2">
      <c r="A259" s="402"/>
      <c r="B259" s="402"/>
      <c r="C259" s="402"/>
      <c r="D259" s="402"/>
      <c r="E259" s="402"/>
      <c r="F259" s="402"/>
      <c r="G259" s="402"/>
      <c r="H259" s="402"/>
      <c r="I259" s="402"/>
      <c r="J259" s="402"/>
      <c r="K259" s="402"/>
      <c r="L259" s="402"/>
    </row>
    <row r="260" spans="1:12" x14ac:dyDescent="0.2">
      <c r="A260" s="402"/>
      <c r="B260" s="402"/>
      <c r="C260" s="402"/>
      <c r="D260" s="402"/>
      <c r="E260" s="402"/>
      <c r="F260" s="402"/>
      <c r="G260" s="402"/>
      <c r="H260" s="402"/>
      <c r="I260" s="402"/>
      <c r="J260" s="402"/>
      <c r="K260" s="402"/>
      <c r="L260" s="402"/>
    </row>
    <row r="261" spans="1:12" x14ac:dyDescent="0.2">
      <c r="A261" s="402"/>
      <c r="B261" s="402"/>
      <c r="C261" s="402"/>
      <c r="D261" s="402"/>
      <c r="E261" s="402"/>
      <c r="F261" s="402"/>
      <c r="G261" s="402"/>
      <c r="H261" s="402"/>
      <c r="I261" s="402"/>
      <c r="J261" s="402"/>
      <c r="K261" s="402"/>
      <c r="L261" s="402"/>
    </row>
    <row r="262" spans="1:12" x14ac:dyDescent="0.2">
      <c r="A262" s="402"/>
      <c r="B262" s="402"/>
      <c r="C262" s="402"/>
      <c r="D262" s="402"/>
      <c r="E262" s="402"/>
      <c r="F262" s="402"/>
      <c r="G262" s="402"/>
      <c r="H262" s="402"/>
      <c r="I262" s="402"/>
      <c r="J262" s="402"/>
      <c r="K262" s="402"/>
      <c r="L262" s="402"/>
    </row>
    <row r="263" spans="1:12" x14ac:dyDescent="0.2">
      <c r="A263" s="402"/>
      <c r="B263" s="402"/>
      <c r="C263" s="402"/>
      <c r="D263" s="402"/>
      <c r="E263" s="402"/>
      <c r="F263" s="402"/>
      <c r="G263" s="402"/>
      <c r="H263" s="402"/>
      <c r="I263" s="402"/>
      <c r="J263" s="402"/>
      <c r="K263" s="402"/>
      <c r="L263" s="402"/>
    </row>
    <row r="264" spans="1:12" x14ac:dyDescent="0.2">
      <c r="A264" s="402"/>
      <c r="B264" s="402"/>
      <c r="C264" s="402"/>
      <c r="D264" s="402"/>
      <c r="E264" s="402"/>
      <c r="F264" s="402"/>
      <c r="G264" s="402"/>
      <c r="H264" s="402"/>
      <c r="I264" s="402"/>
      <c r="J264" s="402"/>
      <c r="K264" s="402"/>
      <c r="L264" s="402"/>
    </row>
    <row r="265" spans="1:12" x14ac:dyDescent="0.2">
      <c r="A265" s="402"/>
      <c r="B265" s="402"/>
      <c r="C265" s="402"/>
      <c r="D265" s="402"/>
      <c r="E265" s="402"/>
      <c r="F265" s="402"/>
      <c r="G265" s="402"/>
      <c r="H265" s="402"/>
      <c r="I265" s="402"/>
      <c r="J265" s="402"/>
      <c r="K265" s="402"/>
      <c r="L265" s="402"/>
    </row>
    <row r="266" spans="1:12" x14ac:dyDescent="0.2">
      <c r="A266" s="402"/>
      <c r="B266" s="402"/>
      <c r="C266" s="402"/>
      <c r="D266" s="402"/>
      <c r="E266" s="402"/>
      <c r="F266" s="402"/>
      <c r="G266" s="402"/>
      <c r="H266" s="402"/>
      <c r="I266" s="402"/>
      <c r="J266" s="402"/>
      <c r="K266" s="402"/>
      <c r="L266" s="402"/>
    </row>
    <row r="267" spans="1:12" x14ac:dyDescent="0.2">
      <c r="A267" s="402"/>
      <c r="B267" s="402"/>
      <c r="C267" s="402"/>
      <c r="D267" s="402"/>
      <c r="E267" s="402"/>
      <c r="F267" s="402"/>
      <c r="G267" s="402"/>
      <c r="H267" s="402"/>
      <c r="I267" s="402"/>
      <c r="J267" s="402"/>
      <c r="K267" s="402"/>
      <c r="L267" s="402"/>
    </row>
    <row r="268" spans="1:12" x14ac:dyDescent="0.2">
      <c r="A268" s="402"/>
      <c r="B268" s="402"/>
      <c r="C268" s="402"/>
      <c r="D268" s="402"/>
      <c r="E268" s="402"/>
      <c r="F268" s="402"/>
      <c r="G268" s="402"/>
      <c r="H268" s="402"/>
      <c r="I268" s="402"/>
      <c r="J268" s="402"/>
      <c r="K268" s="402"/>
      <c r="L268" s="402"/>
    </row>
    <row r="269" spans="1:12" x14ac:dyDescent="0.2">
      <c r="A269" s="402"/>
      <c r="B269" s="402"/>
      <c r="C269" s="402"/>
      <c r="D269" s="402"/>
      <c r="E269" s="402"/>
      <c r="F269" s="402"/>
      <c r="G269" s="402"/>
      <c r="H269" s="402"/>
      <c r="I269" s="402"/>
      <c r="J269" s="402"/>
      <c r="K269" s="402"/>
      <c r="L269" s="402"/>
    </row>
    <row r="270" spans="1:12" x14ac:dyDescent="0.2">
      <c r="A270" s="402"/>
      <c r="B270" s="402"/>
      <c r="C270" s="402"/>
      <c r="D270" s="402"/>
      <c r="E270" s="402"/>
      <c r="F270" s="402"/>
      <c r="G270" s="402"/>
      <c r="H270" s="402"/>
      <c r="I270" s="402"/>
      <c r="J270" s="402"/>
      <c r="K270" s="402"/>
      <c r="L270" s="402"/>
    </row>
    <row r="271" spans="1:12" x14ac:dyDescent="0.2">
      <c r="A271" s="402"/>
      <c r="B271" s="402"/>
      <c r="C271" s="402"/>
      <c r="D271" s="402"/>
      <c r="E271" s="402"/>
      <c r="F271" s="402"/>
      <c r="G271" s="402"/>
      <c r="H271" s="402"/>
      <c r="I271" s="402"/>
      <c r="J271" s="402"/>
      <c r="K271" s="402"/>
      <c r="L271" s="402"/>
    </row>
    <row r="272" spans="1:12" x14ac:dyDescent="0.2">
      <c r="A272" s="402"/>
      <c r="B272" s="402"/>
      <c r="C272" s="402"/>
      <c r="D272" s="402"/>
      <c r="E272" s="402"/>
      <c r="F272" s="402"/>
      <c r="G272" s="402"/>
      <c r="H272" s="402"/>
      <c r="I272" s="402"/>
      <c r="J272" s="402"/>
      <c r="K272" s="402"/>
      <c r="L272" s="402"/>
    </row>
    <row r="273" spans="1:12" x14ac:dyDescent="0.2">
      <c r="A273" s="402"/>
      <c r="B273" s="402"/>
      <c r="C273" s="402"/>
      <c r="D273" s="402"/>
      <c r="E273" s="402"/>
      <c r="F273" s="402"/>
      <c r="G273" s="402"/>
      <c r="H273" s="402"/>
      <c r="I273" s="402"/>
      <c r="J273" s="402"/>
      <c r="K273" s="402"/>
      <c r="L273" s="402"/>
    </row>
    <row r="274" spans="1:12" x14ac:dyDescent="0.2">
      <c r="A274" s="402"/>
      <c r="B274" s="402"/>
      <c r="C274" s="402"/>
      <c r="D274" s="402"/>
      <c r="E274" s="402"/>
      <c r="F274" s="402"/>
      <c r="G274" s="402"/>
      <c r="H274" s="402"/>
      <c r="I274" s="402"/>
      <c r="J274" s="402"/>
      <c r="K274" s="402"/>
      <c r="L274" s="402"/>
    </row>
    <row r="275" spans="1:12" x14ac:dyDescent="0.2">
      <c r="A275" s="402"/>
      <c r="B275" s="402"/>
      <c r="C275" s="402"/>
      <c r="D275" s="402"/>
      <c r="E275" s="402"/>
      <c r="F275" s="402"/>
      <c r="G275" s="402"/>
      <c r="H275" s="402"/>
      <c r="I275" s="402"/>
      <c r="J275" s="402"/>
      <c r="K275" s="402"/>
      <c r="L275" s="402"/>
    </row>
    <row r="276" spans="1:12" x14ac:dyDescent="0.2">
      <c r="A276" s="402"/>
      <c r="B276" s="402"/>
      <c r="C276" s="402"/>
      <c r="D276" s="402"/>
      <c r="E276" s="402"/>
      <c r="F276" s="402"/>
      <c r="G276" s="402"/>
      <c r="H276" s="402"/>
      <c r="I276" s="402"/>
      <c r="J276" s="402"/>
      <c r="K276" s="402"/>
      <c r="L276" s="402"/>
    </row>
    <row r="277" spans="1:12" x14ac:dyDescent="0.2">
      <c r="A277" s="402"/>
      <c r="B277" s="402"/>
      <c r="C277" s="402"/>
      <c r="D277" s="402"/>
      <c r="E277" s="402"/>
      <c r="F277" s="402"/>
      <c r="G277" s="402"/>
      <c r="H277" s="402"/>
      <c r="I277" s="402"/>
      <c r="J277" s="402"/>
      <c r="K277" s="402"/>
      <c r="L277" s="402"/>
    </row>
    <row r="278" spans="1:12" x14ac:dyDescent="0.2">
      <c r="A278" s="402"/>
      <c r="B278" s="402"/>
      <c r="C278" s="402"/>
      <c r="D278" s="402"/>
      <c r="E278" s="402"/>
      <c r="F278" s="402"/>
      <c r="G278" s="402"/>
      <c r="H278" s="402"/>
      <c r="I278" s="402"/>
      <c r="J278" s="402"/>
      <c r="K278" s="402"/>
      <c r="L278" s="402"/>
    </row>
    <row r="279" spans="1:12" x14ac:dyDescent="0.2">
      <c r="A279" s="402"/>
      <c r="B279" s="402"/>
      <c r="C279" s="402"/>
      <c r="D279" s="402"/>
      <c r="E279" s="402"/>
      <c r="F279" s="402"/>
      <c r="G279" s="402"/>
      <c r="H279" s="402"/>
      <c r="I279" s="402"/>
      <c r="J279" s="402"/>
      <c r="K279" s="402"/>
      <c r="L279" s="402"/>
    </row>
    <row r="280" spans="1:12" x14ac:dyDescent="0.2">
      <c r="A280" s="402"/>
      <c r="B280" s="402"/>
      <c r="C280" s="402"/>
      <c r="D280" s="402"/>
      <c r="E280" s="402"/>
      <c r="F280" s="402"/>
      <c r="G280" s="402"/>
      <c r="H280" s="402"/>
      <c r="I280" s="402"/>
      <c r="J280" s="402"/>
      <c r="K280" s="402"/>
      <c r="L280" s="402"/>
    </row>
    <row r="281" spans="1:12" x14ac:dyDescent="0.2">
      <c r="A281" s="402"/>
      <c r="B281" s="402"/>
      <c r="C281" s="402"/>
      <c r="D281" s="402"/>
      <c r="E281" s="402"/>
      <c r="F281" s="402"/>
      <c r="G281" s="402"/>
      <c r="H281" s="402"/>
      <c r="I281" s="402"/>
      <c r="J281" s="402"/>
      <c r="K281" s="402"/>
      <c r="L281" s="402"/>
    </row>
    <row r="282" spans="1:12" x14ac:dyDescent="0.2">
      <c r="A282" s="402"/>
      <c r="B282" s="402"/>
      <c r="C282" s="402"/>
      <c r="D282" s="402"/>
      <c r="E282" s="402"/>
      <c r="F282" s="402"/>
      <c r="G282" s="402"/>
      <c r="H282" s="402"/>
      <c r="I282" s="402"/>
      <c r="J282" s="402"/>
      <c r="K282" s="402"/>
      <c r="L282" s="402"/>
    </row>
    <row r="283" spans="1:12" x14ac:dyDescent="0.2">
      <c r="A283" s="402"/>
      <c r="B283" s="402"/>
      <c r="C283" s="402"/>
      <c r="D283" s="402"/>
      <c r="E283" s="402"/>
      <c r="F283" s="402"/>
      <c r="G283" s="402"/>
      <c r="H283" s="402"/>
      <c r="I283" s="402"/>
      <c r="J283" s="402"/>
      <c r="K283" s="402"/>
      <c r="L283" s="402"/>
    </row>
    <row r="284" spans="1:12" x14ac:dyDescent="0.2">
      <c r="A284" s="402"/>
      <c r="B284" s="402"/>
      <c r="C284" s="402"/>
      <c r="D284" s="402"/>
      <c r="E284" s="402"/>
      <c r="F284" s="402"/>
      <c r="G284" s="402"/>
      <c r="H284" s="402"/>
      <c r="I284" s="402"/>
      <c r="J284" s="402"/>
      <c r="K284" s="402"/>
      <c r="L284" s="402"/>
    </row>
    <row r="285" spans="1:12" x14ac:dyDescent="0.2">
      <c r="A285" s="402"/>
      <c r="B285" s="402"/>
      <c r="C285" s="402"/>
      <c r="D285" s="402"/>
      <c r="E285" s="402"/>
      <c r="F285" s="402"/>
      <c r="G285" s="402"/>
      <c r="H285" s="402"/>
      <c r="I285" s="402"/>
      <c r="J285" s="402"/>
      <c r="K285" s="402"/>
      <c r="L285" s="402"/>
    </row>
    <row r="286" spans="1:12" x14ac:dyDescent="0.2">
      <c r="A286" s="402"/>
      <c r="B286" s="402"/>
      <c r="C286" s="402"/>
      <c r="D286" s="402"/>
      <c r="E286" s="402"/>
      <c r="F286" s="402"/>
      <c r="G286" s="402"/>
      <c r="H286" s="402"/>
      <c r="I286" s="402"/>
      <c r="J286" s="402"/>
      <c r="K286" s="402"/>
      <c r="L286" s="402"/>
    </row>
    <row r="287" spans="1:12" x14ac:dyDescent="0.2">
      <c r="A287" s="402"/>
      <c r="B287" s="402"/>
      <c r="C287" s="402"/>
      <c r="D287" s="402"/>
      <c r="E287" s="402"/>
      <c r="F287" s="402"/>
      <c r="G287" s="402"/>
      <c r="H287" s="402"/>
      <c r="I287" s="402"/>
      <c r="J287" s="402"/>
      <c r="K287" s="402"/>
      <c r="L287" s="402"/>
    </row>
    <row r="288" spans="1:12" x14ac:dyDescent="0.2">
      <c r="A288" s="402"/>
      <c r="B288" s="402"/>
      <c r="C288" s="402"/>
      <c r="D288" s="402"/>
      <c r="E288" s="402"/>
      <c r="F288" s="402"/>
      <c r="G288" s="402"/>
      <c r="H288" s="402"/>
      <c r="I288" s="402"/>
      <c r="J288" s="402"/>
      <c r="K288" s="402"/>
      <c r="L288" s="402"/>
    </row>
    <row r="289" spans="1:12" x14ac:dyDescent="0.2">
      <c r="A289" s="402"/>
      <c r="B289" s="402"/>
      <c r="C289" s="402"/>
      <c r="D289" s="402"/>
      <c r="E289" s="402"/>
      <c r="F289" s="402"/>
      <c r="G289" s="402"/>
      <c r="H289" s="402"/>
      <c r="I289" s="402"/>
      <c r="J289" s="402"/>
      <c r="K289" s="402"/>
      <c r="L289" s="402"/>
    </row>
    <row r="290" spans="1:12" x14ac:dyDescent="0.2">
      <c r="A290" s="402"/>
      <c r="B290" s="402"/>
      <c r="C290" s="402"/>
      <c r="D290" s="402"/>
      <c r="E290" s="402"/>
      <c r="F290" s="402"/>
      <c r="G290" s="402"/>
      <c r="H290" s="402"/>
      <c r="I290" s="402"/>
      <c r="J290" s="402"/>
      <c r="K290" s="402"/>
      <c r="L290" s="402"/>
    </row>
    <row r="291" spans="1:12" x14ac:dyDescent="0.2">
      <c r="A291" s="402"/>
      <c r="B291" s="402"/>
      <c r="C291" s="402"/>
      <c r="D291" s="402"/>
      <c r="E291" s="402"/>
      <c r="F291" s="402"/>
      <c r="G291" s="402"/>
      <c r="H291" s="402"/>
      <c r="I291" s="402"/>
      <c r="J291" s="402"/>
      <c r="K291" s="402"/>
      <c r="L291" s="402"/>
    </row>
    <row r="292" spans="1:12" x14ac:dyDescent="0.2">
      <c r="A292" s="402"/>
      <c r="B292" s="402"/>
      <c r="C292" s="402"/>
      <c r="D292" s="402"/>
      <c r="E292" s="402"/>
      <c r="F292" s="402"/>
      <c r="G292" s="402"/>
      <c r="H292" s="402"/>
      <c r="I292" s="402"/>
      <c r="J292" s="402"/>
      <c r="K292" s="402"/>
      <c r="L292" s="402"/>
    </row>
    <row r="293" spans="1:12" x14ac:dyDescent="0.2">
      <c r="A293" s="402"/>
      <c r="B293" s="402"/>
      <c r="C293" s="402"/>
      <c r="D293" s="402"/>
      <c r="E293" s="402"/>
      <c r="F293" s="402"/>
      <c r="G293" s="402"/>
      <c r="H293" s="402"/>
      <c r="I293" s="402"/>
      <c r="J293" s="402"/>
      <c r="K293" s="402"/>
      <c r="L293" s="402"/>
    </row>
    <row r="294" spans="1:12" x14ac:dyDescent="0.2">
      <c r="A294" s="402"/>
      <c r="B294" s="402"/>
      <c r="C294" s="402"/>
      <c r="D294" s="402"/>
      <c r="E294" s="402"/>
      <c r="F294" s="402"/>
      <c r="G294" s="402"/>
      <c r="H294" s="402"/>
      <c r="I294" s="402"/>
      <c r="J294" s="402"/>
      <c r="K294" s="402"/>
      <c r="L294" s="402"/>
    </row>
    <row r="295" spans="1:12" x14ac:dyDescent="0.2">
      <c r="A295" s="402"/>
      <c r="B295" s="402"/>
      <c r="C295" s="402"/>
      <c r="D295" s="402"/>
      <c r="E295" s="402"/>
      <c r="F295" s="402"/>
      <c r="G295" s="402"/>
      <c r="H295" s="402"/>
      <c r="I295" s="402"/>
      <c r="J295" s="402"/>
      <c r="K295" s="402"/>
      <c r="L295" s="402"/>
    </row>
    <row r="296" spans="1:12" x14ac:dyDescent="0.2">
      <c r="A296" s="402"/>
      <c r="B296" s="402"/>
      <c r="C296" s="402"/>
      <c r="D296" s="402"/>
      <c r="E296" s="402"/>
      <c r="F296" s="402"/>
      <c r="G296" s="402"/>
      <c r="H296" s="402"/>
      <c r="I296" s="402"/>
      <c r="J296" s="402"/>
      <c r="K296" s="402"/>
      <c r="L296" s="402"/>
    </row>
    <row r="297" spans="1:12" x14ac:dyDescent="0.2">
      <c r="A297" s="402"/>
      <c r="B297" s="402"/>
      <c r="C297" s="402"/>
      <c r="D297" s="402"/>
      <c r="E297" s="402"/>
      <c r="F297" s="402"/>
      <c r="G297" s="402"/>
      <c r="H297" s="402"/>
      <c r="I297" s="402"/>
      <c r="J297" s="402"/>
      <c r="K297" s="402"/>
      <c r="L297" s="402"/>
    </row>
    <row r="298" spans="1:12" x14ac:dyDescent="0.2">
      <c r="A298" s="402"/>
      <c r="B298" s="402"/>
      <c r="C298" s="402"/>
      <c r="D298" s="402"/>
      <c r="E298" s="402"/>
      <c r="F298" s="402"/>
      <c r="G298" s="402"/>
      <c r="H298" s="402"/>
      <c r="I298" s="402"/>
      <c r="J298" s="402"/>
      <c r="K298" s="402"/>
      <c r="L298" s="402"/>
    </row>
    <row r="299" spans="1:12" x14ac:dyDescent="0.2">
      <c r="A299" s="402"/>
      <c r="B299" s="402"/>
      <c r="C299" s="402"/>
      <c r="D299" s="402"/>
      <c r="E299" s="402"/>
      <c r="F299" s="402"/>
      <c r="G299" s="402"/>
      <c r="H299" s="402"/>
      <c r="I299" s="402"/>
      <c r="J299" s="402"/>
      <c r="K299" s="402"/>
      <c r="L299" s="402"/>
    </row>
    <row r="300" spans="1:12" x14ac:dyDescent="0.2">
      <c r="A300" s="402"/>
      <c r="B300" s="402"/>
      <c r="C300" s="402"/>
      <c r="D300" s="402"/>
      <c r="E300" s="402"/>
      <c r="F300" s="402"/>
      <c r="G300" s="402"/>
      <c r="H300" s="402"/>
      <c r="I300" s="402"/>
      <c r="J300" s="402"/>
      <c r="K300" s="402"/>
      <c r="L300" s="402"/>
    </row>
    <row r="301" spans="1:12" x14ac:dyDescent="0.2">
      <c r="A301" s="402"/>
      <c r="B301" s="402"/>
      <c r="C301" s="402"/>
      <c r="D301" s="402"/>
      <c r="E301" s="402"/>
      <c r="F301" s="402"/>
      <c r="G301" s="402"/>
      <c r="H301" s="402"/>
      <c r="I301" s="402"/>
      <c r="J301" s="402"/>
      <c r="K301" s="402"/>
      <c r="L301" s="402"/>
    </row>
    <row r="302" spans="1:12" x14ac:dyDescent="0.2">
      <c r="A302" s="402"/>
      <c r="B302" s="402"/>
      <c r="C302" s="402"/>
      <c r="D302" s="402"/>
      <c r="E302" s="402"/>
      <c r="F302" s="402"/>
      <c r="G302" s="402"/>
      <c r="H302" s="402"/>
      <c r="I302" s="402"/>
      <c r="J302" s="402"/>
      <c r="K302" s="402"/>
      <c r="L302" s="402"/>
    </row>
    <row r="303" spans="1:12" x14ac:dyDescent="0.2">
      <c r="A303" s="402"/>
      <c r="B303" s="402"/>
      <c r="C303" s="402"/>
      <c r="D303" s="402"/>
      <c r="E303" s="402"/>
      <c r="F303" s="402"/>
      <c r="G303" s="402"/>
      <c r="H303" s="402"/>
      <c r="I303" s="402"/>
      <c r="J303" s="402"/>
      <c r="K303" s="402"/>
      <c r="L303" s="402"/>
    </row>
    <row r="304" spans="1:12" x14ac:dyDescent="0.2">
      <c r="A304" s="402"/>
      <c r="B304" s="402"/>
      <c r="C304" s="402"/>
      <c r="D304" s="402"/>
      <c r="E304" s="402"/>
      <c r="F304" s="402"/>
      <c r="G304" s="402"/>
      <c r="H304" s="402"/>
      <c r="I304" s="402"/>
      <c r="J304" s="402"/>
      <c r="K304" s="402"/>
      <c r="L304" s="402"/>
    </row>
    <row r="305" spans="1:12" x14ac:dyDescent="0.2">
      <c r="A305" s="402"/>
      <c r="B305" s="402"/>
      <c r="C305" s="402"/>
      <c r="D305" s="402"/>
      <c r="E305" s="402"/>
      <c r="F305" s="402"/>
      <c r="G305" s="402"/>
      <c r="H305" s="402"/>
      <c r="I305" s="402"/>
      <c r="J305" s="402"/>
      <c r="K305" s="402"/>
      <c r="L305" s="402"/>
    </row>
    <row r="306" spans="1:12" x14ac:dyDescent="0.2">
      <c r="A306" s="402"/>
      <c r="B306" s="402"/>
      <c r="C306" s="402"/>
      <c r="D306" s="402"/>
      <c r="E306" s="402"/>
      <c r="F306" s="402"/>
      <c r="G306" s="402"/>
      <c r="H306" s="402"/>
      <c r="I306" s="402"/>
      <c r="J306" s="402"/>
      <c r="K306" s="402"/>
      <c r="L306" s="402"/>
    </row>
    <row r="307" spans="1:12" x14ac:dyDescent="0.2">
      <c r="A307" s="402"/>
      <c r="B307" s="402"/>
      <c r="C307" s="402"/>
      <c r="D307" s="402"/>
      <c r="E307" s="402"/>
      <c r="F307" s="402"/>
      <c r="G307" s="402"/>
      <c r="H307" s="402"/>
      <c r="I307" s="402"/>
      <c r="J307" s="402"/>
      <c r="K307" s="402"/>
      <c r="L307" s="402"/>
    </row>
    <row r="308" spans="1:12" x14ac:dyDescent="0.2">
      <c r="A308" s="402"/>
      <c r="B308" s="402"/>
      <c r="C308" s="402"/>
      <c r="D308" s="402"/>
      <c r="E308" s="402"/>
      <c r="F308" s="402"/>
      <c r="G308" s="402"/>
      <c r="H308" s="402"/>
      <c r="I308" s="402"/>
      <c r="J308" s="402"/>
      <c r="K308" s="402"/>
      <c r="L308" s="402"/>
    </row>
    <row r="309" spans="1:12" x14ac:dyDescent="0.2">
      <c r="A309" s="402"/>
      <c r="B309" s="402"/>
      <c r="C309" s="402"/>
      <c r="D309" s="402"/>
      <c r="E309" s="402"/>
      <c r="F309" s="402"/>
      <c r="G309" s="402"/>
      <c r="H309" s="402"/>
      <c r="I309" s="402"/>
      <c r="J309" s="402"/>
      <c r="K309" s="402"/>
      <c r="L309" s="402"/>
    </row>
    <row r="310" spans="1:12" x14ac:dyDescent="0.2">
      <c r="A310" s="402"/>
      <c r="B310" s="402"/>
      <c r="C310" s="402"/>
      <c r="D310" s="402"/>
      <c r="E310" s="402"/>
      <c r="F310" s="402"/>
      <c r="G310" s="402"/>
      <c r="H310" s="402"/>
      <c r="I310" s="402"/>
      <c r="J310" s="402"/>
      <c r="K310" s="402"/>
      <c r="L310" s="402"/>
    </row>
    <row r="311" spans="1:12" x14ac:dyDescent="0.2">
      <c r="A311" s="402"/>
      <c r="B311" s="402"/>
      <c r="C311" s="402"/>
      <c r="D311" s="402"/>
      <c r="E311" s="402"/>
      <c r="F311" s="402"/>
      <c r="G311" s="402"/>
      <c r="H311" s="402"/>
      <c r="I311" s="402"/>
      <c r="J311" s="402"/>
      <c r="K311" s="402"/>
      <c r="L311" s="402"/>
    </row>
    <row r="312" spans="1:12" x14ac:dyDescent="0.2">
      <c r="A312" s="402"/>
      <c r="B312" s="402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</row>
    <row r="313" spans="1:12" x14ac:dyDescent="0.2">
      <c r="A313" s="402"/>
      <c r="B313" s="402"/>
      <c r="C313" s="402"/>
      <c r="D313" s="402"/>
      <c r="E313" s="402"/>
      <c r="F313" s="402"/>
      <c r="G313" s="402"/>
      <c r="H313" s="402"/>
      <c r="I313" s="402"/>
      <c r="J313" s="402"/>
      <c r="K313" s="402"/>
      <c r="L313" s="402"/>
    </row>
    <row r="314" spans="1:12" x14ac:dyDescent="0.2">
      <c r="A314" s="402"/>
      <c r="B314" s="402"/>
      <c r="C314" s="402"/>
      <c r="D314" s="402"/>
      <c r="E314" s="402"/>
      <c r="F314" s="402"/>
      <c r="G314" s="402"/>
      <c r="H314" s="402"/>
      <c r="I314" s="402"/>
      <c r="J314" s="402"/>
      <c r="K314" s="402"/>
      <c r="L314" s="402"/>
    </row>
    <row r="315" spans="1:12" x14ac:dyDescent="0.2">
      <c r="A315" s="402"/>
      <c r="B315" s="402"/>
      <c r="C315" s="402"/>
      <c r="D315" s="402"/>
      <c r="E315" s="402"/>
      <c r="F315" s="402"/>
      <c r="G315" s="402"/>
      <c r="H315" s="402"/>
      <c r="I315" s="402"/>
      <c r="J315" s="402"/>
      <c r="K315" s="402"/>
      <c r="L315" s="402"/>
    </row>
    <row r="316" spans="1:12" x14ac:dyDescent="0.2">
      <c r="A316" s="402"/>
      <c r="B316" s="402"/>
      <c r="C316" s="402"/>
      <c r="D316" s="402"/>
      <c r="E316" s="402"/>
      <c r="F316" s="402"/>
      <c r="G316" s="402"/>
      <c r="H316" s="402"/>
      <c r="I316" s="402"/>
      <c r="J316" s="402"/>
      <c r="K316" s="402"/>
      <c r="L316" s="402"/>
    </row>
    <row r="317" spans="1:12" x14ac:dyDescent="0.2">
      <c r="A317" s="402"/>
      <c r="B317" s="402"/>
      <c r="C317" s="402"/>
      <c r="D317" s="402"/>
      <c r="E317" s="402"/>
      <c r="F317" s="402"/>
      <c r="G317" s="402"/>
      <c r="H317" s="402"/>
      <c r="I317" s="402"/>
      <c r="J317" s="402"/>
      <c r="K317" s="402"/>
      <c r="L317" s="402"/>
    </row>
    <row r="318" spans="1:12" x14ac:dyDescent="0.2">
      <c r="A318" s="402"/>
      <c r="B318" s="402"/>
      <c r="C318" s="402"/>
      <c r="D318" s="402"/>
      <c r="E318" s="402"/>
      <c r="F318" s="402"/>
      <c r="G318" s="402"/>
      <c r="H318" s="402"/>
      <c r="I318" s="402"/>
      <c r="J318" s="402"/>
      <c r="K318" s="402"/>
      <c r="L318" s="402"/>
    </row>
    <row r="319" spans="1:12" x14ac:dyDescent="0.2">
      <c r="A319" s="402"/>
      <c r="B319" s="402"/>
      <c r="C319" s="402"/>
      <c r="D319" s="402"/>
      <c r="E319" s="402"/>
      <c r="F319" s="402"/>
      <c r="G319" s="402"/>
      <c r="H319" s="402"/>
      <c r="I319" s="402"/>
      <c r="J319" s="402"/>
      <c r="K319" s="402"/>
      <c r="L319" s="402"/>
    </row>
    <row r="320" spans="1:12" x14ac:dyDescent="0.2">
      <c r="A320" s="402"/>
      <c r="B320" s="402"/>
      <c r="C320" s="402"/>
      <c r="D320" s="402"/>
      <c r="E320" s="402"/>
      <c r="F320" s="402"/>
      <c r="G320" s="402"/>
      <c r="H320" s="402"/>
      <c r="I320" s="402"/>
      <c r="J320" s="402"/>
      <c r="K320" s="402"/>
      <c r="L320" s="402"/>
    </row>
    <row r="321" spans="1:12" x14ac:dyDescent="0.2">
      <c r="A321" s="402"/>
      <c r="B321" s="402"/>
      <c r="C321" s="402"/>
      <c r="D321" s="402"/>
      <c r="E321" s="402"/>
      <c r="F321" s="402"/>
      <c r="G321" s="402"/>
      <c r="H321" s="402"/>
      <c r="I321" s="402"/>
      <c r="J321" s="402"/>
      <c r="K321" s="402"/>
      <c r="L321" s="402"/>
    </row>
    <row r="322" spans="1:12" x14ac:dyDescent="0.2">
      <c r="A322" s="402"/>
      <c r="B322" s="402"/>
      <c r="C322" s="402"/>
      <c r="D322" s="402"/>
      <c r="E322" s="402"/>
      <c r="F322" s="402"/>
      <c r="G322" s="402"/>
      <c r="H322" s="402"/>
      <c r="I322" s="402"/>
      <c r="J322" s="402"/>
      <c r="K322" s="402"/>
      <c r="L322" s="402"/>
    </row>
    <row r="323" spans="1:12" x14ac:dyDescent="0.2">
      <c r="A323" s="402"/>
      <c r="B323" s="402"/>
      <c r="C323" s="402"/>
      <c r="D323" s="402"/>
      <c r="E323" s="402"/>
      <c r="F323" s="402"/>
      <c r="G323" s="402"/>
      <c r="H323" s="402"/>
      <c r="I323" s="402"/>
      <c r="J323" s="402"/>
      <c r="K323" s="402"/>
      <c r="L323" s="402"/>
    </row>
    <row r="324" spans="1:12" x14ac:dyDescent="0.2">
      <c r="A324" s="402"/>
      <c r="B324" s="402"/>
      <c r="C324" s="402"/>
      <c r="D324" s="402"/>
      <c r="E324" s="402"/>
      <c r="F324" s="402"/>
      <c r="G324" s="402"/>
      <c r="H324" s="402"/>
      <c r="I324" s="402"/>
      <c r="J324" s="402"/>
      <c r="K324" s="402"/>
      <c r="L324" s="402"/>
    </row>
    <row r="325" spans="1:12" x14ac:dyDescent="0.2">
      <c r="A325" s="402"/>
      <c r="B325" s="402"/>
      <c r="C325" s="402"/>
      <c r="D325" s="402"/>
      <c r="E325" s="402"/>
      <c r="F325" s="402"/>
      <c r="G325" s="402"/>
      <c r="H325" s="402"/>
      <c r="I325" s="402"/>
      <c r="J325" s="402"/>
      <c r="K325" s="402"/>
      <c r="L325" s="402"/>
    </row>
    <row r="326" spans="1:12" x14ac:dyDescent="0.2">
      <c r="A326" s="402"/>
      <c r="B326" s="402"/>
      <c r="C326" s="402"/>
      <c r="D326" s="402"/>
      <c r="E326" s="402"/>
      <c r="F326" s="402"/>
      <c r="G326" s="402"/>
      <c r="H326" s="402"/>
      <c r="I326" s="402"/>
      <c r="J326" s="402"/>
      <c r="K326" s="402"/>
      <c r="L326" s="402"/>
    </row>
    <row r="327" spans="1:12" x14ac:dyDescent="0.2">
      <c r="A327" s="402"/>
      <c r="B327" s="402"/>
      <c r="C327" s="402"/>
      <c r="D327" s="402"/>
      <c r="E327" s="402"/>
      <c r="F327" s="402"/>
      <c r="G327" s="402"/>
      <c r="H327" s="402"/>
      <c r="I327" s="402"/>
      <c r="J327" s="402"/>
      <c r="K327" s="402"/>
      <c r="L327" s="402"/>
    </row>
    <row r="328" spans="1:12" x14ac:dyDescent="0.2">
      <c r="A328" s="402"/>
      <c r="B328" s="402"/>
      <c r="C328" s="402"/>
      <c r="D328" s="402"/>
      <c r="E328" s="402"/>
      <c r="F328" s="402"/>
      <c r="G328" s="402"/>
      <c r="H328" s="402"/>
      <c r="I328" s="402"/>
      <c r="J328" s="402"/>
      <c r="K328" s="402"/>
      <c r="L328" s="402"/>
    </row>
    <row r="329" spans="1:12" x14ac:dyDescent="0.2">
      <c r="A329" s="402"/>
      <c r="B329" s="402"/>
      <c r="C329" s="402"/>
      <c r="D329" s="402"/>
      <c r="E329" s="402"/>
      <c r="F329" s="402"/>
      <c r="G329" s="402"/>
      <c r="H329" s="402"/>
      <c r="I329" s="402"/>
      <c r="J329" s="402"/>
      <c r="K329" s="402"/>
      <c r="L329" s="402"/>
    </row>
    <row r="330" spans="1:12" x14ac:dyDescent="0.2">
      <c r="A330" s="402"/>
      <c r="B330" s="402"/>
      <c r="C330" s="402"/>
      <c r="D330" s="402"/>
      <c r="E330" s="402"/>
      <c r="F330" s="402"/>
      <c r="G330" s="402"/>
      <c r="H330" s="402"/>
      <c r="I330" s="402"/>
      <c r="J330" s="402"/>
      <c r="K330" s="402"/>
      <c r="L330" s="402"/>
    </row>
    <row r="331" spans="1:12" x14ac:dyDescent="0.2">
      <c r="A331" s="402"/>
      <c r="B331" s="402"/>
      <c r="C331" s="402"/>
      <c r="D331" s="402"/>
      <c r="E331" s="402"/>
      <c r="F331" s="402"/>
      <c r="G331" s="402"/>
      <c r="H331" s="402"/>
      <c r="I331" s="402"/>
      <c r="J331" s="402"/>
      <c r="K331" s="402"/>
      <c r="L331" s="402"/>
    </row>
    <row r="332" spans="1:12" x14ac:dyDescent="0.2">
      <c r="A332" s="402"/>
      <c r="B332" s="402"/>
      <c r="C332" s="402"/>
      <c r="D332" s="402"/>
      <c r="E332" s="402"/>
      <c r="F332" s="402"/>
      <c r="G332" s="402"/>
      <c r="H332" s="402"/>
      <c r="I332" s="402"/>
      <c r="J332" s="402"/>
      <c r="K332" s="402"/>
      <c r="L332" s="402"/>
    </row>
    <row r="333" spans="1:12" x14ac:dyDescent="0.2">
      <c r="A333" s="402"/>
      <c r="B333" s="402"/>
      <c r="C333" s="402"/>
      <c r="D333" s="402"/>
      <c r="E333" s="402"/>
      <c r="F333" s="402"/>
      <c r="G333" s="402"/>
      <c r="H333" s="402"/>
      <c r="I333" s="402"/>
      <c r="J333" s="402"/>
      <c r="K333" s="402"/>
      <c r="L333" s="402"/>
    </row>
    <row r="334" spans="1:12" x14ac:dyDescent="0.2">
      <c r="A334" s="402"/>
      <c r="B334" s="402"/>
      <c r="C334" s="402"/>
      <c r="D334" s="402"/>
      <c r="E334" s="402"/>
      <c r="F334" s="402"/>
      <c r="G334" s="402"/>
      <c r="H334" s="402"/>
      <c r="I334" s="402"/>
      <c r="J334" s="402"/>
      <c r="K334" s="402"/>
      <c r="L334" s="402"/>
    </row>
    <row r="335" spans="1:12" x14ac:dyDescent="0.2">
      <c r="A335" s="402"/>
      <c r="B335" s="402"/>
      <c r="C335" s="402"/>
      <c r="D335" s="402"/>
      <c r="E335" s="402"/>
      <c r="F335" s="402"/>
      <c r="G335" s="402"/>
      <c r="H335" s="402"/>
      <c r="I335" s="402"/>
      <c r="J335" s="402"/>
      <c r="K335" s="402"/>
      <c r="L335" s="402"/>
    </row>
    <row r="336" spans="1:12" x14ac:dyDescent="0.2">
      <c r="A336" s="402"/>
      <c r="B336" s="402"/>
      <c r="C336" s="402"/>
      <c r="D336" s="402"/>
      <c r="E336" s="402"/>
      <c r="F336" s="402"/>
      <c r="G336" s="402"/>
      <c r="H336" s="402"/>
      <c r="I336" s="402"/>
      <c r="J336" s="402"/>
      <c r="K336" s="402"/>
      <c r="L336" s="402"/>
    </row>
    <row r="337" spans="1:12" x14ac:dyDescent="0.2">
      <c r="A337" s="402"/>
      <c r="B337" s="402"/>
      <c r="C337" s="402"/>
      <c r="D337" s="402"/>
      <c r="E337" s="402"/>
      <c r="F337" s="402"/>
      <c r="G337" s="402"/>
      <c r="H337" s="402"/>
      <c r="I337" s="402"/>
      <c r="J337" s="402"/>
      <c r="K337" s="402"/>
      <c r="L337" s="402"/>
    </row>
    <row r="338" spans="1:12" x14ac:dyDescent="0.2">
      <c r="A338" s="402"/>
      <c r="B338" s="402"/>
      <c r="C338" s="402"/>
      <c r="D338" s="402"/>
      <c r="E338" s="402"/>
      <c r="F338" s="402"/>
      <c r="G338" s="402"/>
      <c r="H338" s="402"/>
      <c r="I338" s="402"/>
      <c r="J338" s="402"/>
      <c r="K338" s="402"/>
      <c r="L338" s="402"/>
    </row>
    <row r="339" spans="1:12" x14ac:dyDescent="0.2">
      <c r="A339" s="402"/>
      <c r="B339" s="402"/>
      <c r="C339" s="402"/>
      <c r="D339" s="402"/>
      <c r="E339" s="402"/>
      <c r="F339" s="402"/>
      <c r="G339" s="402"/>
      <c r="H339" s="402"/>
      <c r="I339" s="402"/>
      <c r="J339" s="402"/>
      <c r="K339" s="402"/>
      <c r="L339" s="402"/>
    </row>
    <row r="340" spans="1:12" x14ac:dyDescent="0.2">
      <c r="A340" s="402"/>
      <c r="B340" s="402"/>
      <c r="C340" s="402"/>
      <c r="D340" s="402"/>
      <c r="E340" s="402"/>
      <c r="F340" s="402"/>
      <c r="G340" s="402"/>
      <c r="H340" s="402"/>
      <c r="I340" s="402"/>
      <c r="J340" s="402"/>
      <c r="K340" s="402"/>
      <c r="L340" s="402"/>
    </row>
    <row r="341" spans="1:12" x14ac:dyDescent="0.2">
      <c r="A341" s="402"/>
      <c r="B341" s="402"/>
      <c r="C341" s="402"/>
      <c r="D341" s="402"/>
      <c r="E341" s="402"/>
      <c r="F341" s="402"/>
      <c r="G341" s="402"/>
      <c r="H341" s="402"/>
      <c r="I341" s="402"/>
      <c r="J341" s="402"/>
      <c r="K341" s="402"/>
      <c r="L341" s="402"/>
    </row>
    <row r="342" spans="1:12" x14ac:dyDescent="0.2">
      <c r="A342" s="402"/>
      <c r="B342" s="402"/>
      <c r="C342" s="402"/>
      <c r="D342" s="402"/>
      <c r="E342" s="402"/>
      <c r="F342" s="402"/>
      <c r="G342" s="402"/>
      <c r="H342" s="402"/>
      <c r="I342" s="402"/>
      <c r="J342" s="402"/>
      <c r="K342" s="402"/>
      <c r="L342" s="402"/>
    </row>
    <row r="343" spans="1:12" x14ac:dyDescent="0.2">
      <c r="A343" s="402"/>
      <c r="B343" s="402"/>
      <c r="C343" s="402"/>
      <c r="D343" s="402"/>
      <c r="E343" s="402"/>
      <c r="F343" s="402"/>
      <c r="G343" s="402"/>
      <c r="H343" s="402"/>
      <c r="I343" s="402"/>
      <c r="J343" s="402"/>
      <c r="K343" s="402"/>
      <c r="L343" s="402"/>
    </row>
    <row r="344" spans="1:12" x14ac:dyDescent="0.2">
      <c r="A344" s="402"/>
      <c r="B344" s="402"/>
      <c r="C344" s="402"/>
      <c r="D344" s="402"/>
      <c r="E344" s="402"/>
      <c r="F344" s="402"/>
      <c r="G344" s="402"/>
      <c r="H344" s="402"/>
      <c r="I344" s="402"/>
      <c r="J344" s="402"/>
      <c r="K344" s="402"/>
      <c r="L344" s="402"/>
    </row>
    <row r="345" spans="1:12" x14ac:dyDescent="0.2">
      <c r="A345" s="402"/>
      <c r="B345" s="402"/>
      <c r="C345" s="402"/>
      <c r="D345" s="402"/>
      <c r="E345" s="402"/>
      <c r="F345" s="402"/>
      <c r="G345" s="402"/>
      <c r="H345" s="402"/>
      <c r="I345" s="402"/>
      <c r="J345" s="402"/>
      <c r="K345" s="402"/>
      <c r="L345" s="402"/>
    </row>
    <row r="346" spans="1:12" x14ac:dyDescent="0.2">
      <c r="A346" s="402"/>
      <c r="B346" s="402"/>
      <c r="C346" s="402"/>
      <c r="D346" s="402"/>
      <c r="E346" s="402"/>
      <c r="F346" s="402"/>
      <c r="G346" s="402"/>
      <c r="H346" s="402"/>
      <c r="I346" s="402"/>
      <c r="J346" s="402"/>
      <c r="K346" s="402"/>
      <c r="L346" s="402"/>
    </row>
    <row r="347" spans="1:12" x14ac:dyDescent="0.2">
      <c r="A347" s="402"/>
      <c r="B347" s="402"/>
      <c r="C347" s="402"/>
      <c r="D347" s="402"/>
      <c r="E347" s="402"/>
      <c r="F347" s="402"/>
      <c r="G347" s="402"/>
      <c r="H347" s="402"/>
      <c r="I347" s="402"/>
      <c r="J347" s="402"/>
      <c r="K347" s="402"/>
      <c r="L347" s="402"/>
    </row>
    <row r="348" spans="1:12" x14ac:dyDescent="0.2">
      <c r="A348" s="402"/>
      <c r="B348" s="402"/>
      <c r="C348" s="402"/>
      <c r="D348" s="402"/>
      <c r="E348" s="402"/>
      <c r="F348" s="402"/>
      <c r="G348" s="402"/>
      <c r="H348" s="402"/>
      <c r="I348" s="402"/>
      <c r="J348" s="402"/>
      <c r="K348" s="402"/>
      <c r="L348" s="402"/>
    </row>
    <row r="349" spans="1:12" x14ac:dyDescent="0.2">
      <c r="A349" s="402"/>
      <c r="B349" s="402"/>
      <c r="C349" s="402"/>
      <c r="D349" s="402"/>
      <c r="E349" s="402"/>
      <c r="F349" s="402"/>
      <c r="G349" s="402"/>
      <c r="H349" s="402"/>
      <c r="I349" s="402"/>
      <c r="J349" s="402"/>
      <c r="K349" s="402"/>
      <c r="L349" s="402"/>
    </row>
    <row r="350" spans="1:12" x14ac:dyDescent="0.2">
      <c r="A350" s="402"/>
      <c r="B350" s="402"/>
      <c r="C350" s="402"/>
      <c r="D350" s="402"/>
      <c r="E350" s="402"/>
      <c r="F350" s="402"/>
      <c r="G350" s="402"/>
      <c r="H350" s="402"/>
      <c r="I350" s="402"/>
      <c r="J350" s="402"/>
      <c r="K350" s="402"/>
      <c r="L350" s="402"/>
    </row>
    <row r="351" spans="1:12" x14ac:dyDescent="0.2">
      <c r="A351" s="402"/>
      <c r="B351" s="402"/>
      <c r="C351" s="402"/>
      <c r="D351" s="402"/>
      <c r="E351" s="402"/>
      <c r="F351" s="402"/>
      <c r="G351" s="402"/>
      <c r="H351" s="402"/>
      <c r="I351" s="402"/>
      <c r="J351" s="402"/>
      <c r="K351" s="402"/>
      <c r="L351" s="402"/>
    </row>
    <row r="352" spans="1:12" x14ac:dyDescent="0.2">
      <c r="A352" s="402"/>
      <c r="B352" s="402"/>
      <c r="C352" s="402"/>
      <c r="D352" s="402"/>
      <c r="E352" s="402"/>
      <c r="F352" s="402"/>
      <c r="G352" s="402"/>
      <c r="H352" s="402"/>
      <c r="I352" s="402"/>
      <c r="J352" s="402"/>
      <c r="K352" s="402"/>
      <c r="L352" s="402"/>
    </row>
    <row r="353" spans="1:12" x14ac:dyDescent="0.2">
      <c r="A353" s="402"/>
      <c r="B353" s="402"/>
      <c r="C353" s="402"/>
      <c r="D353" s="402"/>
      <c r="E353" s="402"/>
      <c r="F353" s="402"/>
      <c r="G353" s="402"/>
      <c r="H353" s="402"/>
      <c r="I353" s="402"/>
      <c r="J353" s="402"/>
      <c r="K353" s="402"/>
      <c r="L353" s="402"/>
    </row>
    <row r="354" spans="1:12" x14ac:dyDescent="0.2">
      <c r="A354" s="402"/>
      <c r="B354" s="402"/>
      <c r="C354" s="402"/>
      <c r="D354" s="402"/>
      <c r="E354" s="402"/>
      <c r="F354" s="402"/>
      <c r="G354" s="402"/>
      <c r="H354" s="402"/>
      <c r="I354" s="402"/>
      <c r="J354" s="402"/>
      <c r="K354" s="402"/>
      <c r="L354" s="402"/>
    </row>
    <row r="355" spans="1:12" x14ac:dyDescent="0.2">
      <c r="A355" s="402"/>
      <c r="B355" s="402"/>
      <c r="C355" s="402"/>
      <c r="D355" s="402"/>
      <c r="E355" s="402"/>
      <c r="F355" s="402"/>
      <c r="G355" s="402"/>
      <c r="H355" s="402"/>
      <c r="I355" s="402"/>
      <c r="J355" s="402"/>
      <c r="K355" s="402"/>
      <c r="L355" s="402"/>
    </row>
    <row r="356" spans="1:12" x14ac:dyDescent="0.2">
      <c r="A356" s="402"/>
      <c r="B356" s="402"/>
      <c r="C356" s="402"/>
      <c r="D356" s="402"/>
      <c r="E356" s="402"/>
      <c r="F356" s="402"/>
      <c r="G356" s="402"/>
      <c r="H356" s="402"/>
      <c r="I356" s="402"/>
      <c r="J356" s="402"/>
      <c r="K356" s="402"/>
      <c r="L356" s="402"/>
    </row>
    <row r="357" spans="1:12" x14ac:dyDescent="0.2">
      <c r="A357" s="402"/>
      <c r="B357" s="402"/>
      <c r="C357" s="402"/>
      <c r="D357" s="402"/>
      <c r="E357" s="402"/>
      <c r="F357" s="402"/>
      <c r="G357" s="402"/>
      <c r="H357" s="402"/>
      <c r="I357" s="402"/>
      <c r="J357" s="402"/>
      <c r="K357" s="402"/>
      <c r="L357" s="402"/>
    </row>
    <row r="358" spans="1:12" x14ac:dyDescent="0.2">
      <c r="A358" s="402"/>
      <c r="B358" s="402"/>
      <c r="C358" s="402"/>
      <c r="D358" s="402"/>
      <c r="E358" s="402"/>
      <c r="F358" s="402"/>
      <c r="G358" s="402"/>
      <c r="H358" s="402"/>
      <c r="I358" s="402"/>
      <c r="J358" s="402"/>
      <c r="K358" s="402"/>
      <c r="L358" s="402"/>
    </row>
    <row r="359" spans="1:12" x14ac:dyDescent="0.2">
      <c r="A359" s="402"/>
      <c r="B359" s="402"/>
      <c r="C359" s="402"/>
      <c r="D359" s="402"/>
      <c r="E359" s="402"/>
      <c r="F359" s="402"/>
      <c r="G359" s="402"/>
      <c r="H359" s="402"/>
      <c r="I359" s="402"/>
      <c r="J359" s="402"/>
      <c r="K359" s="402"/>
      <c r="L359" s="402"/>
    </row>
    <row r="360" spans="1:12" x14ac:dyDescent="0.2">
      <c r="A360" s="402"/>
      <c r="B360" s="402"/>
      <c r="C360" s="402"/>
      <c r="D360" s="402"/>
      <c r="E360" s="402"/>
      <c r="F360" s="402"/>
      <c r="G360" s="402"/>
      <c r="H360" s="402"/>
      <c r="I360" s="402"/>
      <c r="J360" s="402"/>
      <c r="K360" s="402"/>
      <c r="L360" s="402"/>
    </row>
    <row r="361" spans="1:12" x14ac:dyDescent="0.2">
      <c r="A361" s="402"/>
      <c r="B361" s="402"/>
      <c r="C361" s="402"/>
      <c r="D361" s="402"/>
      <c r="E361" s="402"/>
      <c r="F361" s="402"/>
      <c r="G361" s="402"/>
      <c r="H361" s="402"/>
      <c r="I361" s="402"/>
      <c r="J361" s="402"/>
      <c r="K361" s="402"/>
      <c r="L361" s="402"/>
    </row>
    <row r="362" spans="1:12" x14ac:dyDescent="0.2">
      <c r="A362" s="402"/>
      <c r="B362" s="402"/>
      <c r="C362" s="402"/>
      <c r="D362" s="402"/>
      <c r="E362" s="402"/>
      <c r="F362" s="402"/>
      <c r="G362" s="402"/>
      <c r="H362" s="402"/>
      <c r="I362" s="402"/>
      <c r="J362" s="402"/>
      <c r="K362" s="402"/>
      <c r="L362" s="402"/>
    </row>
    <row r="363" spans="1:12" x14ac:dyDescent="0.2">
      <c r="A363" s="402"/>
      <c r="B363" s="402"/>
      <c r="C363" s="402"/>
      <c r="D363" s="402"/>
      <c r="E363" s="402"/>
      <c r="F363" s="402"/>
      <c r="G363" s="402"/>
      <c r="H363" s="402"/>
      <c r="I363" s="402"/>
      <c r="J363" s="402"/>
      <c r="K363" s="402"/>
      <c r="L363" s="402"/>
    </row>
    <row r="364" spans="1:12" x14ac:dyDescent="0.2">
      <c r="A364" s="402"/>
      <c r="B364" s="402"/>
      <c r="C364" s="402"/>
      <c r="D364" s="402"/>
      <c r="E364" s="402"/>
      <c r="F364" s="402"/>
      <c r="G364" s="402"/>
      <c r="H364" s="402"/>
      <c r="I364" s="402"/>
      <c r="J364" s="402"/>
      <c r="K364" s="402"/>
      <c r="L364" s="402"/>
    </row>
    <row r="365" spans="1:12" x14ac:dyDescent="0.2">
      <c r="A365" s="402"/>
      <c r="B365" s="402"/>
      <c r="C365" s="402"/>
      <c r="D365" s="402"/>
      <c r="E365" s="402"/>
      <c r="F365" s="402"/>
      <c r="G365" s="402"/>
      <c r="H365" s="402"/>
      <c r="I365" s="402"/>
      <c r="J365" s="402"/>
      <c r="K365" s="402"/>
      <c r="L365" s="402"/>
    </row>
    <row r="366" spans="1:12" x14ac:dyDescent="0.2">
      <c r="A366" s="402"/>
      <c r="B366" s="402"/>
      <c r="C366" s="402"/>
      <c r="D366" s="402"/>
      <c r="E366" s="402"/>
      <c r="F366" s="402"/>
      <c r="G366" s="402"/>
      <c r="H366" s="402"/>
      <c r="I366" s="402"/>
      <c r="J366" s="402"/>
      <c r="K366" s="402"/>
      <c r="L366" s="402"/>
    </row>
    <row r="367" spans="1:12" x14ac:dyDescent="0.2">
      <c r="A367" s="402"/>
      <c r="B367" s="402"/>
      <c r="C367" s="402"/>
      <c r="D367" s="402"/>
      <c r="E367" s="402"/>
      <c r="F367" s="402"/>
      <c r="G367" s="402"/>
      <c r="H367" s="402"/>
      <c r="I367" s="402"/>
      <c r="J367" s="402"/>
      <c r="K367" s="402"/>
      <c r="L367" s="402"/>
    </row>
    <row r="368" spans="1:12" x14ac:dyDescent="0.2">
      <c r="A368" s="402"/>
      <c r="B368" s="402"/>
      <c r="C368" s="402"/>
      <c r="D368" s="402"/>
      <c r="E368" s="402"/>
      <c r="F368" s="402"/>
      <c r="G368" s="402"/>
      <c r="H368" s="402"/>
      <c r="I368" s="402"/>
      <c r="J368" s="402"/>
      <c r="K368" s="402"/>
      <c r="L368" s="402"/>
    </row>
    <row r="369" spans="1:12" x14ac:dyDescent="0.2">
      <c r="A369" s="402"/>
      <c r="B369" s="402"/>
      <c r="C369" s="402"/>
      <c r="D369" s="402"/>
      <c r="E369" s="402"/>
      <c r="F369" s="402"/>
      <c r="G369" s="402"/>
      <c r="H369" s="402"/>
      <c r="I369" s="402"/>
      <c r="J369" s="402"/>
      <c r="K369" s="402"/>
      <c r="L369" s="402"/>
    </row>
    <row r="370" spans="1:12" x14ac:dyDescent="0.2">
      <c r="A370" s="402"/>
      <c r="B370" s="402"/>
      <c r="C370" s="402"/>
      <c r="D370" s="402"/>
      <c r="E370" s="402"/>
      <c r="F370" s="402"/>
      <c r="G370" s="402"/>
      <c r="H370" s="402"/>
      <c r="I370" s="402"/>
      <c r="J370" s="402"/>
      <c r="K370" s="402"/>
      <c r="L370" s="402"/>
    </row>
    <row r="371" spans="1:12" x14ac:dyDescent="0.2">
      <c r="A371" s="402"/>
      <c r="B371" s="402"/>
      <c r="C371" s="402"/>
      <c r="D371" s="402"/>
      <c r="E371" s="402"/>
      <c r="F371" s="402"/>
      <c r="G371" s="402"/>
      <c r="H371" s="402"/>
      <c r="I371" s="402"/>
      <c r="J371" s="402"/>
      <c r="K371" s="402"/>
      <c r="L371" s="402"/>
    </row>
    <row r="372" spans="1:12" x14ac:dyDescent="0.2">
      <c r="A372" s="402"/>
      <c r="B372" s="402"/>
      <c r="C372" s="402"/>
      <c r="D372" s="402"/>
      <c r="E372" s="402"/>
      <c r="F372" s="402"/>
      <c r="G372" s="402"/>
      <c r="H372" s="402"/>
      <c r="I372" s="402"/>
      <c r="J372" s="402"/>
      <c r="K372" s="402"/>
      <c r="L372" s="402"/>
    </row>
    <row r="373" spans="1:12" x14ac:dyDescent="0.2">
      <c r="A373" s="402"/>
      <c r="B373" s="402"/>
      <c r="C373" s="402"/>
      <c r="D373" s="402"/>
      <c r="E373" s="402"/>
      <c r="F373" s="402"/>
      <c r="G373" s="402"/>
      <c r="H373" s="402"/>
      <c r="I373" s="402"/>
      <c r="J373" s="402"/>
      <c r="K373" s="402"/>
      <c r="L373" s="402"/>
    </row>
    <row r="374" spans="1:12" x14ac:dyDescent="0.2">
      <c r="A374" s="402"/>
      <c r="B374" s="402"/>
      <c r="C374" s="402"/>
      <c r="D374" s="402"/>
      <c r="E374" s="402"/>
      <c r="F374" s="402"/>
      <c r="G374" s="402"/>
      <c r="H374" s="402"/>
      <c r="I374" s="402"/>
      <c r="J374" s="402"/>
      <c r="K374" s="402"/>
      <c r="L374" s="402"/>
    </row>
    <row r="375" spans="1:12" x14ac:dyDescent="0.2">
      <c r="A375" s="402"/>
      <c r="B375" s="402"/>
      <c r="C375" s="402"/>
      <c r="D375" s="402"/>
      <c r="E375" s="402"/>
      <c r="F375" s="402"/>
      <c r="G375" s="402"/>
      <c r="H375" s="402"/>
      <c r="I375" s="402"/>
      <c r="J375" s="402"/>
      <c r="K375" s="402"/>
      <c r="L375" s="402"/>
    </row>
    <row r="376" spans="1:12" x14ac:dyDescent="0.2">
      <c r="A376" s="402"/>
      <c r="B376" s="402"/>
      <c r="C376" s="402"/>
      <c r="D376" s="402"/>
      <c r="E376" s="402"/>
      <c r="F376" s="402"/>
      <c r="G376" s="402"/>
      <c r="H376" s="402"/>
      <c r="I376" s="402"/>
      <c r="J376" s="402"/>
      <c r="K376" s="402"/>
      <c r="L376" s="402"/>
    </row>
    <row r="377" spans="1:12" x14ac:dyDescent="0.2">
      <c r="A377" s="402"/>
      <c r="B377" s="402"/>
      <c r="C377" s="402"/>
      <c r="D377" s="402"/>
      <c r="E377" s="402"/>
      <c r="F377" s="402"/>
      <c r="G377" s="402"/>
      <c r="H377" s="402"/>
      <c r="I377" s="402"/>
      <c r="J377" s="402"/>
      <c r="K377" s="402"/>
      <c r="L377" s="402"/>
    </row>
    <row r="378" spans="1:12" x14ac:dyDescent="0.2">
      <c r="A378" s="402"/>
      <c r="B378" s="402"/>
      <c r="C378" s="402"/>
      <c r="D378" s="402"/>
      <c r="E378" s="402"/>
      <c r="F378" s="402"/>
      <c r="G378" s="402"/>
      <c r="H378" s="402"/>
      <c r="I378" s="402"/>
      <c r="J378" s="402"/>
      <c r="K378" s="402"/>
      <c r="L378" s="402"/>
    </row>
    <row r="379" spans="1:12" x14ac:dyDescent="0.2">
      <c r="A379" s="402"/>
      <c r="B379" s="402"/>
      <c r="C379" s="402"/>
      <c r="D379" s="402"/>
      <c r="E379" s="402"/>
      <c r="F379" s="402"/>
      <c r="G379" s="402"/>
      <c r="H379" s="402"/>
      <c r="I379" s="402"/>
      <c r="J379" s="402"/>
      <c r="K379" s="402"/>
      <c r="L379" s="402"/>
    </row>
    <row r="380" spans="1:12" x14ac:dyDescent="0.2">
      <c r="A380" s="402"/>
      <c r="B380" s="402"/>
      <c r="C380" s="402"/>
      <c r="D380" s="402"/>
      <c r="E380" s="402"/>
      <c r="F380" s="402"/>
      <c r="G380" s="402"/>
      <c r="H380" s="402"/>
      <c r="I380" s="402"/>
      <c r="J380" s="402"/>
      <c r="K380" s="402"/>
      <c r="L380" s="402"/>
    </row>
    <row r="381" spans="1:12" x14ac:dyDescent="0.2">
      <c r="A381" s="402"/>
      <c r="B381" s="402"/>
      <c r="C381" s="402"/>
      <c r="D381" s="402"/>
      <c r="E381" s="402"/>
      <c r="F381" s="402"/>
      <c r="G381" s="402"/>
      <c r="H381" s="402"/>
      <c r="I381" s="402"/>
      <c r="J381" s="402"/>
      <c r="K381" s="402"/>
      <c r="L381" s="402"/>
    </row>
    <row r="382" spans="1:12" x14ac:dyDescent="0.2">
      <c r="A382" s="402"/>
      <c r="B382" s="402"/>
      <c r="C382" s="402"/>
      <c r="D382" s="402"/>
      <c r="E382" s="402"/>
      <c r="F382" s="402"/>
      <c r="G382" s="402"/>
      <c r="H382" s="402"/>
      <c r="I382" s="402"/>
      <c r="J382" s="402"/>
      <c r="K382" s="402"/>
      <c r="L382" s="402"/>
    </row>
    <row r="383" spans="1:12" x14ac:dyDescent="0.2">
      <c r="A383" s="402"/>
      <c r="B383" s="402"/>
      <c r="C383" s="402"/>
      <c r="D383" s="402"/>
      <c r="E383" s="402"/>
      <c r="F383" s="402"/>
      <c r="G383" s="402"/>
      <c r="H383" s="402"/>
      <c r="I383" s="402"/>
      <c r="J383" s="402"/>
      <c r="K383" s="402"/>
      <c r="L383" s="402"/>
    </row>
    <row r="384" spans="1:12" x14ac:dyDescent="0.2">
      <c r="A384" s="402"/>
      <c r="B384" s="402"/>
      <c r="C384" s="402"/>
      <c r="D384" s="402"/>
      <c r="E384" s="402"/>
      <c r="F384" s="402"/>
      <c r="G384" s="402"/>
      <c r="H384" s="402"/>
      <c r="I384" s="402"/>
      <c r="J384" s="402"/>
      <c r="K384" s="402"/>
      <c r="L384" s="402"/>
    </row>
    <row r="385" spans="1:12" x14ac:dyDescent="0.2">
      <c r="A385" s="402"/>
      <c r="B385" s="402"/>
      <c r="C385" s="402"/>
      <c r="D385" s="402"/>
      <c r="E385" s="402"/>
      <c r="F385" s="402"/>
      <c r="G385" s="402"/>
      <c r="H385" s="402"/>
      <c r="I385" s="402"/>
      <c r="J385" s="402"/>
      <c r="K385" s="402"/>
      <c r="L385" s="402"/>
    </row>
    <row r="386" spans="1:12" x14ac:dyDescent="0.2">
      <c r="A386" s="402"/>
      <c r="B386" s="402"/>
      <c r="C386" s="402"/>
      <c r="D386" s="402"/>
      <c r="E386" s="402"/>
      <c r="F386" s="402"/>
      <c r="G386" s="402"/>
      <c r="H386" s="402"/>
      <c r="I386" s="402"/>
      <c r="J386" s="402"/>
      <c r="K386" s="402"/>
      <c r="L386" s="402"/>
    </row>
    <row r="387" spans="1:12" x14ac:dyDescent="0.2">
      <c r="A387" s="402"/>
      <c r="B387" s="402"/>
      <c r="C387" s="402"/>
      <c r="D387" s="402"/>
      <c r="E387" s="402"/>
      <c r="F387" s="402"/>
      <c r="G387" s="402"/>
      <c r="H387" s="402"/>
      <c r="I387" s="402"/>
      <c r="J387" s="402"/>
      <c r="K387" s="402"/>
      <c r="L387" s="402"/>
    </row>
    <row r="388" spans="1:12" x14ac:dyDescent="0.2">
      <c r="A388" s="402"/>
      <c r="B388" s="402"/>
      <c r="C388" s="402"/>
      <c r="D388" s="402"/>
      <c r="E388" s="402"/>
      <c r="F388" s="402"/>
      <c r="G388" s="402"/>
      <c r="H388" s="402"/>
      <c r="I388" s="402"/>
      <c r="J388" s="402"/>
      <c r="K388" s="402"/>
      <c r="L388" s="402"/>
    </row>
    <row r="389" spans="1:12" x14ac:dyDescent="0.2">
      <c r="A389" s="402"/>
      <c r="B389" s="402"/>
      <c r="C389" s="402"/>
      <c r="D389" s="402"/>
      <c r="E389" s="402"/>
      <c r="F389" s="402"/>
      <c r="G389" s="402"/>
      <c r="H389" s="402"/>
      <c r="I389" s="402"/>
      <c r="J389" s="402"/>
      <c r="K389" s="402"/>
      <c r="L389" s="402"/>
    </row>
    <row r="390" spans="1:12" x14ac:dyDescent="0.2">
      <c r="A390" s="402"/>
      <c r="B390" s="402"/>
      <c r="C390" s="402"/>
      <c r="D390" s="402"/>
      <c r="E390" s="402"/>
      <c r="F390" s="402"/>
      <c r="G390" s="402"/>
      <c r="H390" s="402"/>
      <c r="I390" s="402"/>
      <c r="J390" s="402"/>
      <c r="K390" s="402"/>
      <c r="L390" s="402"/>
    </row>
    <row r="391" spans="1:12" x14ac:dyDescent="0.2">
      <c r="A391" s="402"/>
      <c r="B391" s="402"/>
      <c r="C391" s="402"/>
      <c r="D391" s="402"/>
      <c r="E391" s="402"/>
      <c r="F391" s="402"/>
      <c r="G391" s="402"/>
      <c r="H391" s="402"/>
      <c r="I391" s="402"/>
      <c r="J391" s="402"/>
      <c r="K391" s="402"/>
      <c r="L391" s="402"/>
    </row>
    <row r="392" spans="1:12" x14ac:dyDescent="0.2">
      <c r="A392" s="402"/>
      <c r="B392" s="402"/>
      <c r="C392" s="402"/>
      <c r="D392" s="402"/>
      <c r="E392" s="402"/>
      <c r="F392" s="402"/>
      <c r="G392" s="402"/>
      <c r="H392" s="402"/>
      <c r="I392" s="402"/>
      <c r="J392" s="402"/>
      <c r="K392" s="402"/>
      <c r="L392" s="402"/>
    </row>
    <row r="393" spans="1:12" x14ac:dyDescent="0.2">
      <c r="A393" s="402"/>
      <c r="B393" s="402"/>
      <c r="C393" s="402"/>
      <c r="D393" s="402"/>
      <c r="E393" s="402"/>
      <c r="F393" s="402"/>
      <c r="G393" s="402"/>
      <c r="H393" s="402"/>
      <c r="I393" s="402"/>
      <c r="J393" s="402"/>
      <c r="K393" s="402"/>
      <c r="L393" s="402"/>
    </row>
    <row r="394" spans="1:12" x14ac:dyDescent="0.2">
      <c r="A394" s="402"/>
      <c r="B394" s="402"/>
      <c r="C394" s="402"/>
      <c r="D394" s="402"/>
      <c r="E394" s="402"/>
      <c r="F394" s="402"/>
      <c r="G394" s="402"/>
      <c r="H394" s="402"/>
      <c r="I394" s="402"/>
      <c r="J394" s="402"/>
      <c r="K394" s="402"/>
      <c r="L394" s="402"/>
    </row>
    <row r="395" spans="1:12" x14ac:dyDescent="0.2">
      <c r="A395" s="402"/>
      <c r="B395" s="402"/>
      <c r="C395" s="402"/>
      <c r="D395" s="402"/>
      <c r="E395" s="402"/>
      <c r="F395" s="402"/>
      <c r="G395" s="402"/>
      <c r="H395" s="402"/>
      <c r="I395" s="402"/>
      <c r="J395" s="402"/>
      <c r="K395" s="402"/>
      <c r="L395" s="402"/>
    </row>
    <row r="396" spans="1:12" x14ac:dyDescent="0.2">
      <c r="A396" s="402"/>
      <c r="B396" s="402"/>
      <c r="C396" s="402"/>
      <c r="D396" s="402"/>
      <c r="E396" s="402"/>
      <c r="F396" s="402"/>
      <c r="G396" s="402"/>
      <c r="H396" s="402"/>
      <c r="I396" s="402"/>
      <c r="J396" s="402"/>
      <c r="K396" s="402"/>
      <c r="L396" s="402"/>
    </row>
    <row r="397" spans="1:12" x14ac:dyDescent="0.2">
      <c r="A397" s="402"/>
      <c r="B397" s="402"/>
      <c r="C397" s="402"/>
      <c r="D397" s="402"/>
      <c r="E397" s="402"/>
      <c r="F397" s="402"/>
      <c r="G397" s="402"/>
      <c r="H397" s="402"/>
      <c r="I397" s="402"/>
      <c r="J397" s="402"/>
      <c r="K397" s="402"/>
      <c r="L397" s="402"/>
    </row>
    <row r="398" spans="1:12" x14ac:dyDescent="0.2">
      <c r="A398" s="402"/>
      <c r="B398" s="402"/>
      <c r="C398" s="402"/>
      <c r="D398" s="402"/>
      <c r="E398" s="402"/>
      <c r="F398" s="402"/>
      <c r="G398" s="402"/>
      <c r="H398" s="402"/>
      <c r="I398" s="402"/>
      <c r="J398" s="402"/>
      <c r="K398" s="402"/>
      <c r="L398" s="402"/>
    </row>
    <row r="399" spans="1:12" x14ac:dyDescent="0.2">
      <c r="A399" s="402"/>
      <c r="B399" s="402"/>
      <c r="C399" s="402"/>
      <c r="D399" s="402"/>
      <c r="E399" s="402"/>
      <c r="F399" s="402"/>
      <c r="G399" s="402"/>
      <c r="H399" s="402"/>
      <c r="I399" s="402"/>
      <c r="J399" s="402"/>
      <c r="K399" s="402"/>
      <c r="L399" s="402"/>
    </row>
    <row r="400" spans="1:12" x14ac:dyDescent="0.2">
      <c r="A400" s="402"/>
      <c r="B400" s="402"/>
      <c r="C400" s="402"/>
      <c r="D400" s="402"/>
      <c r="E400" s="402"/>
      <c r="F400" s="402"/>
      <c r="G400" s="402"/>
      <c r="H400" s="402"/>
      <c r="I400" s="402"/>
      <c r="J400" s="402"/>
      <c r="K400" s="402"/>
      <c r="L400" s="402"/>
    </row>
    <row r="401" spans="1:12" x14ac:dyDescent="0.2">
      <c r="A401" s="402"/>
      <c r="B401" s="402"/>
      <c r="C401" s="402"/>
      <c r="D401" s="402"/>
      <c r="E401" s="402"/>
      <c r="F401" s="402"/>
      <c r="G401" s="402"/>
      <c r="H401" s="402"/>
      <c r="I401" s="402"/>
      <c r="J401" s="402"/>
      <c r="K401" s="402"/>
      <c r="L401" s="402"/>
    </row>
    <row r="402" spans="1:12" x14ac:dyDescent="0.2">
      <c r="A402" s="402"/>
      <c r="B402" s="402"/>
      <c r="C402" s="402"/>
      <c r="D402" s="402"/>
      <c r="E402" s="402"/>
      <c r="F402" s="402"/>
      <c r="G402" s="402"/>
      <c r="H402" s="402"/>
      <c r="I402" s="402"/>
      <c r="J402" s="402"/>
      <c r="K402" s="402"/>
      <c r="L402" s="402"/>
    </row>
    <row r="403" spans="1:12" x14ac:dyDescent="0.2">
      <c r="A403" s="402"/>
      <c r="B403" s="402"/>
      <c r="C403" s="402"/>
      <c r="D403" s="402"/>
      <c r="E403" s="402"/>
      <c r="F403" s="402"/>
      <c r="G403" s="402"/>
      <c r="H403" s="402"/>
      <c r="I403" s="402"/>
      <c r="J403" s="402"/>
      <c r="K403" s="402"/>
      <c r="L403" s="402"/>
    </row>
    <row r="404" spans="1:12" x14ac:dyDescent="0.2">
      <c r="A404" s="402"/>
      <c r="B404" s="402"/>
      <c r="C404" s="402"/>
      <c r="D404" s="402"/>
      <c r="E404" s="402"/>
      <c r="F404" s="402"/>
      <c r="G404" s="402"/>
      <c r="H404" s="402"/>
      <c r="I404" s="402"/>
      <c r="J404" s="402"/>
      <c r="K404" s="402"/>
      <c r="L404" s="402"/>
    </row>
    <row r="405" spans="1:12" x14ac:dyDescent="0.2">
      <c r="A405" s="402"/>
      <c r="B405" s="402"/>
      <c r="C405" s="402"/>
      <c r="D405" s="402"/>
      <c r="E405" s="402"/>
      <c r="F405" s="402"/>
      <c r="G405" s="402"/>
      <c r="H405" s="402"/>
      <c r="I405" s="402"/>
      <c r="J405" s="402"/>
      <c r="K405" s="402"/>
      <c r="L405" s="402"/>
    </row>
    <row r="406" spans="1:12" x14ac:dyDescent="0.2">
      <c r="A406" s="402"/>
      <c r="B406" s="402"/>
      <c r="C406" s="402"/>
      <c r="D406" s="402"/>
      <c r="E406" s="402"/>
      <c r="F406" s="402"/>
      <c r="G406" s="402"/>
      <c r="H406" s="402"/>
      <c r="I406" s="402"/>
      <c r="J406" s="402"/>
      <c r="K406" s="402"/>
      <c r="L406" s="402"/>
    </row>
    <row r="407" spans="1:12" x14ac:dyDescent="0.2">
      <c r="A407" s="402"/>
      <c r="B407" s="402"/>
      <c r="C407" s="402"/>
      <c r="D407" s="402"/>
      <c r="E407" s="402"/>
      <c r="F407" s="402"/>
      <c r="G407" s="402"/>
      <c r="H407" s="402"/>
      <c r="I407" s="402"/>
      <c r="J407" s="402"/>
      <c r="K407" s="402"/>
      <c r="L407" s="402"/>
    </row>
    <row r="408" spans="1:12" x14ac:dyDescent="0.2">
      <c r="A408" s="402"/>
      <c r="B408" s="402"/>
      <c r="C408" s="402"/>
      <c r="D408" s="402"/>
      <c r="E408" s="402"/>
      <c r="F408" s="402"/>
      <c r="G408" s="402"/>
      <c r="H408" s="402"/>
      <c r="I408" s="402"/>
      <c r="J408" s="402"/>
      <c r="K408" s="402"/>
      <c r="L408" s="402"/>
    </row>
    <row r="409" spans="1:12" x14ac:dyDescent="0.2">
      <c r="A409" s="402"/>
      <c r="B409" s="402"/>
      <c r="C409" s="402"/>
      <c r="D409" s="402"/>
      <c r="E409" s="402"/>
      <c r="F409" s="402"/>
      <c r="G409" s="402"/>
      <c r="H409" s="402"/>
      <c r="I409" s="402"/>
      <c r="J409" s="402"/>
      <c r="K409" s="402"/>
      <c r="L409" s="402"/>
    </row>
    <row r="410" spans="1:12" x14ac:dyDescent="0.2">
      <c r="A410" s="402"/>
      <c r="B410" s="402"/>
      <c r="C410" s="402"/>
      <c r="D410" s="402"/>
      <c r="E410" s="402"/>
      <c r="F410" s="402"/>
      <c r="G410" s="402"/>
      <c r="H410" s="402"/>
      <c r="I410" s="402"/>
      <c r="J410" s="402"/>
      <c r="K410" s="402"/>
      <c r="L410" s="402"/>
    </row>
    <row r="411" spans="1:12" x14ac:dyDescent="0.2">
      <c r="A411" s="402"/>
      <c r="B411" s="402"/>
      <c r="C411" s="402"/>
      <c r="D411" s="402"/>
      <c r="E411" s="402"/>
      <c r="F411" s="402"/>
      <c r="G411" s="402"/>
      <c r="H411" s="402"/>
      <c r="I411" s="402"/>
      <c r="J411" s="402"/>
      <c r="K411" s="402"/>
      <c r="L411" s="402"/>
    </row>
    <row r="412" spans="1:12" x14ac:dyDescent="0.2">
      <c r="A412" s="402"/>
      <c r="B412" s="402"/>
      <c r="C412" s="402"/>
      <c r="D412" s="402"/>
      <c r="E412" s="402"/>
      <c r="F412" s="402"/>
      <c r="G412" s="402"/>
      <c r="H412" s="402"/>
      <c r="I412" s="402"/>
      <c r="J412" s="402"/>
      <c r="K412" s="402"/>
      <c r="L412" s="402"/>
    </row>
    <row r="413" spans="1:12" x14ac:dyDescent="0.2">
      <c r="A413" s="402"/>
      <c r="B413" s="402"/>
      <c r="C413" s="402"/>
      <c r="D413" s="402"/>
      <c r="E413" s="402"/>
      <c r="F413" s="402"/>
      <c r="G413" s="402"/>
      <c r="H413" s="402"/>
      <c r="I413" s="402"/>
      <c r="J413" s="402"/>
      <c r="K413" s="402"/>
      <c r="L413" s="402"/>
    </row>
    <row r="414" spans="1:12" x14ac:dyDescent="0.2">
      <c r="A414" s="402"/>
      <c r="B414" s="402"/>
      <c r="C414" s="402"/>
      <c r="D414" s="402"/>
      <c r="E414" s="402"/>
      <c r="F414" s="402"/>
      <c r="G414" s="402"/>
      <c r="H414" s="402"/>
      <c r="I414" s="402"/>
      <c r="J414" s="402"/>
      <c r="K414" s="402"/>
      <c r="L414" s="402"/>
    </row>
    <row r="415" spans="1:12" x14ac:dyDescent="0.2">
      <c r="A415" s="402"/>
      <c r="B415" s="402"/>
      <c r="C415" s="402"/>
      <c r="D415" s="402"/>
      <c r="E415" s="402"/>
      <c r="F415" s="402"/>
      <c r="G415" s="402"/>
      <c r="H415" s="402"/>
      <c r="I415" s="402"/>
      <c r="J415" s="402"/>
      <c r="K415" s="402"/>
      <c r="L415" s="402"/>
    </row>
    <row r="416" spans="1:12" x14ac:dyDescent="0.2">
      <c r="A416" s="402"/>
      <c r="B416" s="402"/>
      <c r="C416" s="402"/>
      <c r="D416" s="402"/>
      <c r="E416" s="402"/>
      <c r="F416" s="402"/>
      <c r="G416" s="402"/>
      <c r="H416" s="402"/>
      <c r="I416" s="402"/>
      <c r="J416" s="402"/>
      <c r="K416" s="402"/>
      <c r="L416" s="402"/>
    </row>
    <row r="417" spans="1:12" x14ac:dyDescent="0.2">
      <c r="A417" s="402"/>
      <c r="B417" s="402"/>
      <c r="C417" s="402"/>
      <c r="D417" s="402"/>
      <c r="E417" s="402"/>
      <c r="F417" s="402"/>
      <c r="G417" s="402"/>
      <c r="H417" s="402"/>
      <c r="I417" s="402"/>
      <c r="J417" s="402"/>
      <c r="K417" s="402"/>
      <c r="L417" s="402"/>
    </row>
    <row r="418" spans="1:12" x14ac:dyDescent="0.2">
      <c r="A418" s="402"/>
      <c r="B418" s="402"/>
      <c r="C418" s="402"/>
      <c r="D418" s="402"/>
      <c r="E418" s="402"/>
      <c r="F418" s="402"/>
      <c r="G418" s="402"/>
      <c r="H418" s="402"/>
      <c r="I418" s="402"/>
      <c r="J418" s="402"/>
      <c r="K418" s="402"/>
      <c r="L418" s="402"/>
    </row>
    <row r="419" spans="1:12" x14ac:dyDescent="0.2">
      <c r="A419" s="402"/>
      <c r="B419" s="402"/>
      <c r="C419" s="402"/>
      <c r="D419" s="402"/>
      <c r="E419" s="402"/>
      <c r="F419" s="402"/>
      <c r="G419" s="402"/>
      <c r="H419" s="402"/>
      <c r="I419" s="402"/>
      <c r="J419" s="402"/>
      <c r="K419" s="402"/>
      <c r="L419" s="402"/>
    </row>
    <row r="420" spans="1:12" x14ac:dyDescent="0.2">
      <c r="A420" s="402"/>
      <c r="B420" s="402"/>
      <c r="C420" s="402"/>
      <c r="D420" s="402"/>
      <c r="E420" s="402"/>
      <c r="F420" s="402"/>
      <c r="G420" s="402"/>
      <c r="H420" s="402"/>
      <c r="I420" s="402"/>
      <c r="J420" s="402"/>
      <c r="K420" s="402"/>
      <c r="L420" s="402"/>
    </row>
    <row r="421" spans="1:12" x14ac:dyDescent="0.2">
      <c r="A421" s="402"/>
      <c r="B421" s="402"/>
      <c r="C421" s="402"/>
      <c r="D421" s="402"/>
      <c r="E421" s="402"/>
      <c r="F421" s="402"/>
      <c r="G421" s="402"/>
      <c r="H421" s="402"/>
      <c r="I421" s="402"/>
      <c r="J421" s="402"/>
      <c r="K421" s="402"/>
      <c r="L421" s="402"/>
    </row>
    <row r="422" spans="1:12" x14ac:dyDescent="0.2">
      <c r="A422" s="402"/>
      <c r="B422" s="402"/>
      <c r="C422" s="402"/>
      <c r="D422" s="402"/>
      <c r="E422" s="402"/>
      <c r="F422" s="402"/>
      <c r="G422" s="402"/>
      <c r="H422" s="402"/>
      <c r="I422" s="402"/>
      <c r="J422" s="402"/>
      <c r="K422" s="402"/>
      <c r="L422" s="402"/>
    </row>
    <row r="423" spans="1:12" x14ac:dyDescent="0.2">
      <c r="A423" s="402"/>
      <c r="B423" s="402"/>
      <c r="C423" s="402"/>
      <c r="D423" s="402"/>
      <c r="E423" s="402"/>
      <c r="F423" s="402"/>
      <c r="G423" s="402"/>
      <c r="H423" s="402"/>
      <c r="I423" s="402"/>
      <c r="J423" s="402"/>
      <c r="K423" s="402"/>
      <c r="L423" s="402"/>
    </row>
    <row r="424" spans="1:12" x14ac:dyDescent="0.2">
      <c r="A424" s="402"/>
      <c r="B424" s="402"/>
      <c r="C424" s="402"/>
      <c r="D424" s="402"/>
      <c r="E424" s="402"/>
      <c r="F424" s="402"/>
      <c r="G424" s="402"/>
      <c r="H424" s="402"/>
      <c r="I424" s="402"/>
      <c r="J424" s="402"/>
      <c r="K424" s="402"/>
      <c r="L424" s="402"/>
    </row>
    <row r="425" spans="1:12" x14ac:dyDescent="0.2">
      <c r="A425" s="402"/>
      <c r="B425" s="402"/>
      <c r="C425" s="402"/>
      <c r="D425" s="402"/>
      <c r="E425" s="402"/>
      <c r="F425" s="402"/>
      <c r="G425" s="402"/>
      <c r="H425" s="402"/>
      <c r="I425" s="402"/>
      <c r="J425" s="402"/>
      <c r="K425" s="402"/>
      <c r="L425" s="402"/>
    </row>
    <row r="426" spans="1:12" x14ac:dyDescent="0.2">
      <c r="A426" s="402"/>
      <c r="B426" s="402"/>
      <c r="C426" s="402"/>
      <c r="D426" s="402"/>
      <c r="E426" s="402"/>
      <c r="F426" s="402"/>
      <c r="G426" s="402"/>
      <c r="H426" s="402"/>
      <c r="I426" s="402"/>
      <c r="J426" s="402"/>
      <c r="K426" s="402"/>
      <c r="L426" s="402"/>
    </row>
    <row r="427" spans="1:12" x14ac:dyDescent="0.2">
      <c r="A427" s="402"/>
      <c r="B427" s="402"/>
      <c r="C427" s="402"/>
      <c r="D427" s="402"/>
      <c r="E427" s="402"/>
      <c r="F427" s="402"/>
      <c r="G427" s="402"/>
      <c r="H427" s="402"/>
      <c r="I427" s="402"/>
      <c r="J427" s="402"/>
      <c r="K427" s="402"/>
      <c r="L427" s="402"/>
    </row>
    <row r="428" spans="1:12" x14ac:dyDescent="0.2">
      <c r="A428" s="402"/>
      <c r="B428" s="402"/>
      <c r="C428" s="402"/>
      <c r="D428" s="402"/>
      <c r="E428" s="402"/>
      <c r="F428" s="402"/>
      <c r="G428" s="402"/>
      <c r="H428" s="402"/>
      <c r="I428" s="402"/>
      <c r="J428" s="402"/>
      <c r="K428" s="402"/>
      <c r="L428" s="402"/>
    </row>
    <row r="429" spans="1:12" x14ac:dyDescent="0.2">
      <c r="A429" s="402"/>
      <c r="B429" s="402"/>
      <c r="C429" s="402"/>
      <c r="D429" s="402"/>
      <c r="E429" s="402"/>
      <c r="F429" s="402"/>
      <c r="G429" s="402"/>
      <c r="H429" s="402"/>
      <c r="I429" s="402"/>
      <c r="J429" s="402"/>
      <c r="K429" s="402"/>
      <c r="L429" s="402"/>
    </row>
    <row r="430" spans="1:12" x14ac:dyDescent="0.2">
      <c r="A430" s="402"/>
      <c r="B430" s="402"/>
      <c r="C430" s="402"/>
      <c r="D430" s="402"/>
      <c r="E430" s="402"/>
      <c r="F430" s="402"/>
      <c r="G430" s="402"/>
      <c r="H430" s="402"/>
      <c r="I430" s="402"/>
      <c r="J430" s="402"/>
      <c r="K430" s="402"/>
      <c r="L430" s="402"/>
    </row>
    <row r="431" spans="1:12" x14ac:dyDescent="0.2">
      <c r="A431" s="402"/>
      <c r="B431" s="402"/>
      <c r="C431" s="402"/>
      <c r="D431" s="402"/>
      <c r="E431" s="402"/>
      <c r="F431" s="402"/>
      <c r="G431" s="402"/>
      <c r="H431" s="402"/>
      <c r="I431" s="402"/>
      <c r="J431" s="402"/>
      <c r="K431" s="402"/>
      <c r="L431" s="402"/>
    </row>
    <row r="432" spans="1:12" x14ac:dyDescent="0.2">
      <c r="A432" s="402"/>
      <c r="B432" s="402"/>
      <c r="C432" s="402"/>
      <c r="D432" s="402"/>
      <c r="E432" s="402"/>
      <c r="F432" s="402"/>
      <c r="G432" s="402"/>
      <c r="H432" s="402"/>
      <c r="I432" s="402"/>
      <c r="J432" s="402"/>
      <c r="K432" s="402"/>
      <c r="L432" s="402"/>
    </row>
    <row r="433" spans="1:12" x14ac:dyDescent="0.2">
      <c r="A433" s="402"/>
      <c r="B433" s="402"/>
      <c r="C433" s="402"/>
      <c r="D433" s="402"/>
      <c r="E433" s="402"/>
      <c r="F433" s="402"/>
      <c r="G433" s="402"/>
      <c r="H433" s="402"/>
      <c r="I433" s="402"/>
      <c r="J433" s="402"/>
      <c r="K433" s="402"/>
      <c r="L433" s="402"/>
    </row>
    <row r="434" spans="1:12" x14ac:dyDescent="0.2">
      <c r="A434" s="402"/>
      <c r="B434" s="402"/>
      <c r="C434" s="402"/>
      <c r="D434" s="402"/>
      <c r="E434" s="402"/>
      <c r="F434" s="402"/>
      <c r="G434" s="402"/>
      <c r="H434" s="402"/>
      <c r="I434" s="402"/>
      <c r="J434" s="402"/>
      <c r="K434" s="402"/>
      <c r="L434" s="402"/>
    </row>
    <row r="435" spans="1:12" x14ac:dyDescent="0.2">
      <c r="A435" s="402"/>
      <c r="B435" s="402"/>
      <c r="C435" s="402"/>
      <c r="D435" s="402"/>
      <c r="E435" s="402"/>
      <c r="F435" s="402"/>
      <c r="G435" s="402"/>
      <c r="H435" s="402"/>
      <c r="I435" s="402"/>
      <c r="J435" s="402"/>
      <c r="K435" s="402"/>
      <c r="L435" s="402"/>
    </row>
    <row r="436" spans="1:12" x14ac:dyDescent="0.2">
      <c r="A436" s="402"/>
      <c r="B436" s="402"/>
      <c r="C436" s="402"/>
      <c r="D436" s="402"/>
      <c r="E436" s="402"/>
      <c r="F436" s="402"/>
      <c r="G436" s="402"/>
      <c r="H436" s="402"/>
      <c r="I436" s="402"/>
      <c r="J436" s="402"/>
      <c r="K436" s="402"/>
      <c r="L436" s="402"/>
    </row>
    <row r="437" spans="1:12" x14ac:dyDescent="0.2">
      <c r="A437" s="402"/>
      <c r="B437" s="402"/>
      <c r="C437" s="402"/>
      <c r="D437" s="402"/>
      <c r="E437" s="402"/>
      <c r="F437" s="402"/>
      <c r="G437" s="402"/>
      <c r="H437" s="402"/>
      <c r="I437" s="402"/>
      <c r="J437" s="402"/>
      <c r="K437" s="402"/>
      <c r="L437" s="402"/>
    </row>
    <row r="438" spans="1:12" x14ac:dyDescent="0.2">
      <c r="A438" s="402"/>
      <c r="B438" s="402"/>
      <c r="C438" s="402"/>
      <c r="D438" s="402"/>
      <c r="E438" s="402"/>
      <c r="F438" s="402"/>
      <c r="G438" s="402"/>
      <c r="H438" s="402"/>
      <c r="I438" s="402"/>
      <c r="J438" s="402"/>
      <c r="K438" s="402"/>
      <c r="L438" s="402"/>
    </row>
    <row r="439" spans="1:12" x14ac:dyDescent="0.2">
      <c r="A439" s="402"/>
      <c r="B439" s="402"/>
      <c r="C439" s="402"/>
      <c r="D439" s="402"/>
      <c r="E439" s="402"/>
      <c r="F439" s="402"/>
      <c r="G439" s="402"/>
      <c r="H439" s="402"/>
      <c r="I439" s="402"/>
      <c r="J439" s="402"/>
      <c r="K439" s="402"/>
      <c r="L439" s="402"/>
    </row>
    <row r="440" spans="1:12" x14ac:dyDescent="0.2">
      <c r="A440" s="402"/>
      <c r="B440" s="402"/>
      <c r="C440" s="402"/>
      <c r="D440" s="402"/>
      <c r="E440" s="402"/>
      <c r="F440" s="402"/>
      <c r="G440" s="402"/>
      <c r="H440" s="402"/>
      <c r="I440" s="402"/>
      <c r="J440" s="402"/>
      <c r="K440" s="402"/>
      <c r="L440" s="402"/>
    </row>
    <row r="441" spans="1:12" x14ac:dyDescent="0.2">
      <c r="A441" s="402"/>
      <c r="B441" s="402"/>
      <c r="C441" s="402"/>
      <c r="D441" s="402"/>
      <c r="E441" s="402"/>
      <c r="F441" s="402"/>
      <c r="G441" s="402"/>
      <c r="H441" s="402"/>
      <c r="I441" s="402"/>
      <c r="J441" s="402"/>
      <c r="K441" s="402"/>
      <c r="L441" s="402"/>
    </row>
    <row r="442" spans="1:12" x14ac:dyDescent="0.2">
      <c r="A442" s="402"/>
      <c r="B442" s="402"/>
      <c r="C442" s="402"/>
      <c r="D442" s="402"/>
      <c r="E442" s="402"/>
      <c r="F442" s="402"/>
      <c r="G442" s="402"/>
      <c r="H442" s="402"/>
      <c r="I442" s="402"/>
      <c r="J442" s="402"/>
      <c r="K442" s="402"/>
      <c r="L442" s="402"/>
    </row>
    <row r="443" spans="1:12" x14ac:dyDescent="0.2">
      <c r="A443" s="402"/>
      <c r="B443" s="402"/>
      <c r="C443" s="402"/>
      <c r="D443" s="402"/>
      <c r="E443" s="402"/>
      <c r="F443" s="402"/>
      <c r="G443" s="402"/>
      <c r="H443" s="402"/>
      <c r="I443" s="402"/>
      <c r="J443" s="402"/>
      <c r="K443" s="402"/>
      <c r="L443" s="402"/>
    </row>
    <row r="444" spans="1:12" x14ac:dyDescent="0.2">
      <c r="A444" s="402"/>
      <c r="B444" s="402"/>
      <c r="C444" s="402"/>
      <c r="D444" s="402"/>
      <c r="E444" s="402"/>
      <c r="F444" s="402"/>
      <c r="G444" s="402"/>
      <c r="H444" s="402"/>
      <c r="I444" s="402"/>
      <c r="J444" s="402"/>
      <c r="K444" s="402"/>
      <c r="L444" s="402"/>
    </row>
    <row r="445" spans="1:12" x14ac:dyDescent="0.2">
      <c r="A445" s="402"/>
      <c r="B445" s="402"/>
      <c r="C445" s="402"/>
      <c r="D445" s="402"/>
      <c r="E445" s="402"/>
      <c r="F445" s="402"/>
      <c r="G445" s="402"/>
      <c r="H445" s="402"/>
      <c r="I445" s="402"/>
      <c r="J445" s="402"/>
      <c r="K445" s="402"/>
      <c r="L445" s="402"/>
    </row>
    <row r="446" spans="1:12" x14ac:dyDescent="0.2">
      <c r="A446" s="402"/>
      <c r="B446" s="402"/>
      <c r="C446" s="402"/>
      <c r="D446" s="402"/>
      <c r="E446" s="402"/>
      <c r="F446" s="402"/>
      <c r="G446" s="402"/>
      <c r="H446" s="402"/>
      <c r="I446" s="402"/>
      <c r="J446" s="402"/>
      <c r="K446" s="402"/>
      <c r="L446" s="402"/>
    </row>
    <row r="447" spans="1:12" x14ac:dyDescent="0.2">
      <c r="A447" s="402"/>
      <c r="B447" s="402"/>
      <c r="C447" s="402"/>
      <c r="D447" s="402"/>
      <c r="E447" s="402"/>
      <c r="F447" s="402"/>
      <c r="G447" s="402"/>
      <c r="H447" s="402"/>
      <c r="I447" s="402"/>
      <c r="J447" s="402"/>
      <c r="K447" s="402"/>
      <c r="L447" s="402"/>
    </row>
    <row r="448" spans="1:12" x14ac:dyDescent="0.2">
      <c r="A448" s="402"/>
      <c r="B448" s="402"/>
      <c r="C448" s="402"/>
      <c r="D448" s="402"/>
      <c r="E448" s="402"/>
      <c r="F448" s="402"/>
      <c r="G448" s="402"/>
      <c r="H448" s="402"/>
      <c r="I448" s="402"/>
      <c r="J448" s="402"/>
      <c r="K448" s="402"/>
      <c r="L448" s="402"/>
    </row>
    <row r="449" spans="1:12" x14ac:dyDescent="0.2">
      <c r="A449" s="402"/>
      <c r="B449" s="402"/>
      <c r="C449" s="402"/>
      <c r="D449" s="402"/>
      <c r="E449" s="402"/>
      <c r="F449" s="402"/>
      <c r="G449" s="402"/>
      <c r="H449" s="402"/>
      <c r="I449" s="402"/>
      <c r="J449" s="402"/>
      <c r="K449" s="402"/>
      <c r="L449" s="402"/>
    </row>
    <row r="450" spans="1:12" x14ac:dyDescent="0.2">
      <c r="A450" s="402"/>
      <c r="B450" s="402"/>
      <c r="C450" s="402"/>
      <c r="D450" s="402"/>
      <c r="E450" s="402"/>
      <c r="F450" s="402"/>
      <c r="G450" s="402"/>
      <c r="H450" s="402"/>
      <c r="I450" s="402"/>
      <c r="J450" s="402"/>
      <c r="K450" s="402"/>
      <c r="L450" s="402"/>
    </row>
    <row r="451" spans="1:12" x14ac:dyDescent="0.2">
      <c r="A451" s="402"/>
      <c r="B451" s="402"/>
      <c r="C451" s="402"/>
      <c r="D451" s="402"/>
      <c r="E451" s="402"/>
      <c r="F451" s="402"/>
      <c r="G451" s="402"/>
      <c r="H451" s="402"/>
      <c r="I451" s="402"/>
      <c r="J451" s="402"/>
      <c r="K451" s="402"/>
      <c r="L451" s="402"/>
    </row>
    <row r="452" spans="1:12" x14ac:dyDescent="0.2">
      <c r="A452" s="402"/>
      <c r="B452" s="402"/>
      <c r="C452" s="402"/>
      <c r="D452" s="402"/>
      <c r="E452" s="402"/>
      <c r="F452" s="402"/>
      <c r="G452" s="402"/>
      <c r="H452" s="402"/>
      <c r="I452" s="402"/>
      <c r="J452" s="402"/>
      <c r="K452" s="402"/>
      <c r="L452" s="402"/>
    </row>
    <row r="453" spans="1:12" x14ac:dyDescent="0.2">
      <c r="A453" s="402"/>
      <c r="B453" s="402"/>
      <c r="C453" s="402"/>
      <c r="D453" s="402"/>
      <c r="E453" s="402"/>
      <c r="F453" s="402"/>
      <c r="G453" s="402"/>
      <c r="H453" s="402"/>
      <c r="I453" s="402"/>
      <c r="J453" s="402"/>
      <c r="K453" s="402"/>
      <c r="L453" s="402"/>
    </row>
    <row r="454" spans="1:12" x14ac:dyDescent="0.2">
      <c r="A454" s="402"/>
      <c r="B454" s="402"/>
      <c r="C454" s="402"/>
      <c r="D454" s="402"/>
      <c r="E454" s="402"/>
      <c r="F454" s="402"/>
      <c r="G454" s="402"/>
      <c r="H454" s="402"/>
      <c r="I454" s="402"/>
      <c r="J454" s="402"/>
      <c r="K454" s="402"/>
      <c r="L454" s="402"/>
    </row>
    <row r="455" spans="1:12" x14ac:dyDescent="0.2">
      <c r="A455" s="402"/>
      <c r="B455" s="402"/>
      <c r="C455" s="402"/>
      <c r="D455" s="402"/>
      <c r="E455" s="402"/>
      <c r="F455" s="402"/>
      <c r="G455" s="402"/>
      <c r="H455" s="402"/>
      <c r="I455" s="402"/>
      <c r="J455" s="402"/>
      <c r="K455" s="402"/>
      <c r="L455" s="402"/>
    </row>
    <row r="456" spans="1:12" x14ac:dyDescent="0.2">
      <c r="A456" s="402"/>
      <c r="B456" s="402"/>
      <c r="C456" s="402"/>
      <c r="D456" s="402"/>
      <c r="E456" s="402"/>
      <c r="F456" s="402"/>
      <c r="G456" s="402"/>
      <c r="H456" s="402"/>
      <c r="I456" s="402"/>
      <c r="J456" s="402"/>
      <c r="K456" s="402"/>
      <c r="L456" s="402"/>
    </row>
    <row r="457" spans="1:12" x14ac:dyDescent="0.2">
      <c r="A457" s="402"/>
      <c r="B457" s="402"/>
      <c r="C457" s="402"/>
      <c r="D457" s="402"/>
      <c r="E457" s="402"/>
      <c r="F457" s="402"/>
      <c r="G457" s="402"/>
      <c r="H457" s="402"/>
      <c r="I457" s="402"/>
      <c r="J457" s="402"/>
      <c r="K457" s="402"/>
      <c r="L457" s="402"/>
    </row>
    <row r="458" spans="1:12" x14ac:dyDescent="0.2">
      <c r="A458" s="402"/>
      <c r="B458" s="402"/>
      <c r="C458" s="402"/>
      <c r="D458" s="402"/>
      <c r="E458" s="402"/>
      <c r="F458" s="402"/>
      <c r="G458" s="402"/>
      <c r="H458" s="402"/>
      <c r="I458" s="402"/>
      <c r="J458" s="402"/>
      <c r="K458" s="402"/>
      <c r="L458" s="402"/>
    </row>
    <row r="459" spans="1:12" x14ac:dyDescent="0.2">
      <c r="A459" s="402"/>
      <c r="B459" s="402"/>
      <c r="C459" s="402"/>
      <c r="D459" s="402"/>
      <c r="E459" s="402"/>
      <c r="F459" s="402"/>
      <c r="G459" s="402"/>
      <c r="H459" s="402"/>
      <c r="I459" s="402"/>
      <c r="J459" s="402"/>
      <c r="K459" s="402"/>
      <c r="L459" s="402"/>
    </row>
    <row r="460" spans="1:12" x14ac:dyDescent="0.2">
      <c r="A460" s="402"/>
      <c r="B460" s="402"/>
      <c r="C460" s="402"/>
      <c r="D460" s="402"/>
      <c r="E460" s="402"/>
      <c r="F460" s="402"/>
      <c r="G460" s="402"/>
      <c r="H460" s="402"/>
      <c r="I460" s="402"/>
      <c r="J460" s="402"/>
      <c r="K460" s="402"/>
      <c r="L460" s="402"/>
    </row>
    <row r="461" spans="1:12" x14ac:dyDescent="0.2">
      <c r="A461" s="402"/>
      <c r="B461" s="402"/>
      <c r="C461" s="402"/>
      <c r="D461" s="402"/>
      <c r="E461" s="402"/>
      <c r="F461" s="402"/>
      <c r="G461" s="402"/>
      <c r="H461" s="402"/>
      <c r="I461" s="402"/>
      <c r="J461" s="402"/>
      <c r="K461" s="402"/>
      <c r="L461" s="402"/>
    </row>
    <row r="462" spans="1:12" x14ac:dyDescent="0.2">
      <c r="A462" s="402"/>
      <c r="B462" s="402"/>
      <c r="C462" s="402"/>
      <c r="D462" s="402"/>
      <c r="E462" s="402"/>
      <c r="F462" s="402"/>
      <c r="G462" s="402"/>
      <c r="H462" s="402"/>
      <c r="I462" s="402"/>
      <c r="J462" s="402"/>
      <c r="K462" s="402"/>
      <c r="L462" s="402"/>
    </row>
    <row r="463" spans="1:12" x14ac:dyDescent="0.2">
      <c r="A463" s="402"/>
      <c r="B463" s="402"/>
      <c r="C463" s="402"/>
      <c r="D463" s="402"/>
      <c r="E463" s="402"/>
      <c r="F463" s="402"/>
      <c r="G463" s="402"/>
      <c r="H463" s="402"/>
      <c r="I463" s="402"/>
      <c r="J463" s="402"/>
      <c r="K463" s="402"/>
      <c r="L463" s="402"/>
    </row>
    <row r="464" spans="1:12" x14ac:dyDescent="0.2">
      <c r="A464" s="402"/>
      <c r="B464" s="402"/>
      <c r="C464" s="402"/>
      <c r="D464" s="402"/>
      <c r="E464" s="402"/>
      <c r="F464" s="402"/>
      <c r="G464" s="402"/>
      <c r="H464" s="402"/>
      <c r="I464" s="402"/>
      <c r="J464" s="402"/>
      <c r="K464" s="402"/>
      <c r="L464" s="402"/>
    </row>
    <row r="465" spans="1:12" x14ac:dyDescent="0.2">
      <c r="A465" s="402"/>
      <c r="B465" s="402"/>
      <c r="C465" s="402"/>
      <c r="D465" s="402"/>
      <c r="E465" s="402"/>
      <c r="F465" s="402"/>
      <c r="G465" s="402"/>
      <c r="H465" s="402"/>
      <c r="I465" s="402"/>
      <c r="J465" s="402"/>
      <c r="K465" s="402"/>
      <c r="L465" s="402"/>
    </row>
    <row r="466" spans="1:12" x14ac:dyDescent="0.2">
      <c r="A466" s="402"/>
      <c r="B466" s="402"/>
      <c r="C466" s="402"/>
      <c r="D466" s="402"/>
      <c r="E466" s="402"/>
      <c r="F466" s="402"/>
      <c r="G466" s="402"/>
      <c r="H466" s="402"/>
      <c r="I466" s="402"/>
      <c r="J466" s="402"/>
      <c r="K466" s="402"/>
      <c r="L466" s="402"/>
    </row>
    <row r="467" spans="1:12" x14ac:dyDescent="0.2">
      <c r="A467" s="402"/>
      <c r="B467" s="402"/>
      <c r="C467" s="402"/>
      <c r="D467" s="402"/>
      <c r="E467" s="402"/>
      <c r="F467" s="402"/>
      <c r="G467" s="402"/>
      <c r="H467" s="402"/>
      <c r="I467" s="402"/>
      <c r="J467" s="402"/>
      <c r="K467" s="402"/>
      <c r="L467" s="402"/>
    </row>
    <row r="468" spans="1:12" x14ac:dyDescent="0.2">
      <c r="A468" s="402"/>
      <c r="B468" s="402"/>
      <c r="C468" s="402"/>
      <c r="D468" s="402"/>
      <c r="E468" s="402"/>
      <c r="F468" s="402"/>
      <c r="G468" s="402"/>
      <c r="H468" s="402"/>
      <c r="I468" s="402"/>
      <c r="J468" s="402"/>
      <c r="K468" s="402"/>
      <c r="L468" s="402"/>
    </row>
    <row r="469" spans="1:12" x14ac:dyDescent="0.2">
      <c r="A469" s="402"/>
      <c r="B469" s="402"/>
      <c r="C469" s="402"/>
      <c r="D469" s="402"/>
      <c r="E469" s="402"/>
      <c r="F469" s="402"/>
      <c r="G469" s="402"/>
      <c r="H469" s="402"/>
      <c r="I469" s="402"/>
      <c r="J469" s="402"/>
      <c r="K469" s="402"/>
      <c r="L469" s="402"/>
    </row>
    <row r="470" spans="1:12" x14ac:dyDescent="0.2">
      <c r="A470" s="402"/>
      <c r="B470" s="402"/>
      <c r="C470" s="402"/>
      <c r="D470" s="402"/>
      <c r="E470" s="402"/>
      <c r="F470" s="402"/>
      <c r="G470" s="402"/>
      <c r="H470" s="402"/>
      <c r="I470" s="402"/>
      <c r="J470" s="402"/>
      <c r="K470" s="402"/>
      <c r="L470" s="402"/>
    </row>
    <row r="471" spans="1:12" x14ac:dyDescent="0.2">
      <c r="A471" s="402"/>
      <c r="B471" s="402"/>
      <c r="C471" s="402"/>
      <c r="D471" s="402"/>
      <c r="E471" s="402"/>
      <c r="F471" s="402"/>
      <c r="G471" s="402"/>
      <c r="H471" s="402"/>
      <c r="I471" s="402"/>
      <c r="J471" s="402"/>
      <c r="K471" s="402"/>
      <c r="L471" s="402"/>
    </row>
    <row r="472" spans="1:12" x14ac:dyDescent="0.2">
      <c r="A472" s="402"/>
      <c r="B472" s="402"/>
      <c r="C472" s="402"/>
      <c r="D472" s="402"/>
      <c r="E472" s="402"/>
      <c r="F472" s="402"/>
      <c r="G472" s="402"/>
      <c r="H472" s="402"/>
      <c r="I472" s="402"/>
      <c r="J472" s="402"/>
      <c r="K472" s="402"/>
      <c r="L472" s="402"/>
    </row>
    <row r="473" spans="1:12" x14ac:dyDescent="0.2">
      <c r="A473" s="402"/>
      <c r="B473" s="402"/>
      <c r="C473" s="402"/>
      <c r="D473" s="402"/>
      <c r="E473" s="402"/>
      <c r="F473" s="402"/>
      <c r="G473" s="402"/>
      <c r="H473" s="402"/>
      <c r="I473" s="402"/>
      <c r="J473" s="402"/>
      <c r="K473" s="402"/>
      <c r="L473" s="402"/>
    </row>
    <row r="474" spans="1:12" x14ac:dyDescent="0.2">
      <c r="A474" s="402"/>
      <c r="B474" s="402"/>
      <c r="C474" s="402"/>
      <c r="D474" s="402"/>
      <c r="E474" s="402"/>
      <c r="F474" s="402"/>
      <c r="G474" s="402"/>
      <c r="H474" s="402"/>
      <c r="I474" s="402"/>
      <c r="J474" s="402"/>
      <c r="K474" s="402"/>
      <c r="L474" s="402"/>
    </row>
    <row r="475" spans="1:12" x14ac:dyDescent="0.2">
      <c r="A475" s="402"/>
      <c r="B475" s="402"/>
      <c r="C475" s="402"/>
      <c r="D475" s="402"/>
      <c r="E475" s="402"/>
      <c r="F475" s="402"/>
      <c r="G475" s="402"/>
      <c r="H475" s="402"/>
      <c r="I475" s="402"/>
      <c r="J475" s="402"/>
      <c r="K475" s="402"/>
      <c r="L475" s="402"/>
    </row>
    <row r="476" spans="1:12" x14ac:dyDescent="0.2">
      <c r="A476" s="402"/>
      <c r="B476" s="402"/>
      <c r="C476" s="402"/>
      <c r="D476" s="402"/>
      <c r="E476" s="402"/>
      <c r="F476" s="402"/>
      <c r="G476" s="402"/>
      <c r="H476" s="402"/>
      <c r="I476" s="402"/>
      <c r="J476" s="402"/>
      <c r="K476" s="402"/>
      <c r="L476" s="402"/>
    </row>
    <row r="477" spans="1:12" x14ac:dyDescent="0.2">
      <c r="A477" s="402"/>
      <c r="B477" s="402"/>
      <c r="C477" s="402"/>
      <c r="D477" s="402"/>
      <c r="E477" s="402"/>
      <c r="F477" s="402"/>
      <c r="G477" s="402"/>
      <c r="H477" s="402"/>
      <c r="I477" s="402"/>
      <c r="J477" s="402"/>
      <c r="K477" s="402"/>
      <c r="L477" s="402"/>
    </row>
    <row r="478" spans="1:12" x14ac:dyDescent="0.2">
      <c r="A478" s="402"/>
      <c r="B478" s="402"/>
      <c r="C478" s="402"/>
      <c r="D478" s="402"/>
      <c r="E478" s="402"/>
      <c r="F478" s="402"/>
      <c r="G478" s="402"/>
      <c r="H478" s="402"/>
      <c r="I478" s="402"/>
      <c r="J478" s="402"/>
      <c r="K478" s="402"/>
      <c r="L478" s="402"/>
    </row>
    <row r="479" spans="1:12" x14ac:dyDescent="0.2">
      <c r="A479" s="402"/>
      <c r="B479" s="402"/>
      <c r="C479" s="402"/>
      <c r="D479" s="402"/>
      <c r="E479" s="402"/>
      <c r="F479" s="402"/>
      <c r="G479" s="402"/>
      <c r="H479" s="402"/>
      <c r="I479" s="402"/>
      <c r="J479" s="402"/>
      <c r="K479" s="402"/>
      <c r="L479" s="402"/>
    </row>
    <row r="480" spans="1:12" x14ac:dyDescent="0.2">
      <c r="A480" s="402"/>
      <c r="B480" s="402"/>
      <c r="C480" s="402"/>
      <c r="D480" s="402"/>
      <c r="E480" s="402"/>
      <c r="F480" s="402"/>
      <c r="G480" s="402"/>
      <c r="H480" s="402"/>
      <c r="I480" s="402"/>
      <c r="J480" s="402"/>
      <c r="K480" s="402"/>
      <c r="L480" s="402"/>
    </row>
    <row r="481" spans="1:12" x14ac:dyDescent="0.2">
      <c r="A481" s="402"/>
      <c r="B481" s="402"/>
      <c r="C481" s="402"/>
      <c r="D481" s="402"/>
      <c r="E481" s="402"/>
      <c r="F481" s="402"/>
      <c r="G481" s="402"/>
      <c r="H481" s="402"/>
      <c r="I481" s="402"/>
      <c r="J481" s="402"/>
      <c r="K481" s="402"/>
      <c r="L481" s="402"/>
    </row>
    <row r="482" spans="1:12" x14ac:dyDescent="0.2">
      <c r="A482" s="402"/>
      <c r="B482" s="402"/>
      <c r="C482" s="402"/>
      <c r="D482" s="402"/>
      <c r="E482" s="402"/>
      <c r="F482" s="402"/>
      <c r="G482" s="402"/>
      <c r="H482" s="402"/>
      <c r="I482" s="402"/>
      <c r="J482" s="402"/>
      <c r="K482" s="402"/>
      <c r="L482" s="402"/>
    </row>
    <row r="483" spans="1:12" x14ac:dyDescent="0.2">
      <c r="A483" s="402"/>
      <c r="B483" s="402"/>
      <c r="C483" s="402"/>
      <c r="D483" s="402"/>
      <c r="E483" s="402"/>
      <c r="F483" s="402"/>
      <c r="G483" s="402"/>
      <c r="H483" s="402"/>
      <c r="I483" s="402"/>
      <c r="J483" s="402"/>
      <c r="K483" s="402"/>
      <c r="L483" s="402"/>
    </row>
    <row r="484" spans="1:12" x14ac:dyDescent="0.2">
      <c r="A484" s="402"/>
      <c r="B484" s="402"/>
      <c r="C484" s="402"/>
      <c r="D484" s="402"/>
      <c r="E484" s="402"/>
      <c r="F484" s="402"/>
      <c r="G484" s="402"/>
      <c r="H484" s="402"/>
      <c r="I484" s="402"/>
      <c r="J484" s="402"/>
      <c r="K484" s="402"/>
      <c r="L484" s="402"/>
    </row>
    <row r="485" spans="1:12" x14ac:dyDescent="0.2">
      <c r="A485" s="402"/>
      <c r="B485" s="402"/>
      <c r="C485" s="402"/>
      <c r="D485" s="402"/>
      <c r="E485" s="402"/>
      <c r="F485" s="402"/>
      <c r="G485" s="402"/>
      <c r="H485" s="402"/>
      <c r="I485" s="402"/>
      <c r="J485" s="402"/>
      <c r="K485" s="402"/>
      <c r="L485" s="402"/>
    </row>
    <row r="486" spans="1:12" x14ac:dyDescent="0.2">
      <c r="A486" s="402"/>
      <c r="B486" s="402"/>
      <c r="C486" s="402"/>
      <c r="D486" s="402"/>
      <c r="E486" s="402"/>
      <c r="F486" s="402"/>
      <c r="G486" s="402"/>
      <c r="H486" s="402"/>
      <c r="I486" s="402"/>
      <c r="J486" s="402"/>
      <c r="K486" s="402"/>
      <c r="L486" s="402"/>
    </row>
    <row r="487" spans="1:12" x14ac:dyDescent="0.2">
      <c r="A487" s="402"/>
      <c r="B487" s="402"/>
      <c r="C487" s="402"/>
      <c r="D487" s="402"/>
      <c r="E487" s="402"/>
      <c r="F487" s="402"/>
      <c r="G487" s="402"/>
      <c r="H487" s="402"/>
      <c r="I487" s="402"/>
      <c r="J487" s="402"/>
      <c r="K487" s="402"/>
      <c r="L487" s="402"/>
    </row>
    <row r="488" spans="1:12" x14ac:dyDescent="0.2">
      <c r="A488" s="402"/>
      <c r="B488" s="402"/>
      <c r="C488" s="402"/>
      <c r="D488" s="402"/>
      <c r="E488" s="402"/>
      <c r="F488" s="402"/>
      <c r="G488" s="402"/>
      <c r="H488" s="402"/>
      <c r="I488" s="402"/>
      <c r="J488" s="402"/>
      <c r="K488" s="402"/>
      <c r="L488" s="402"/>
    </row>
    <row r="489" spans="1:12" x14ac:dyDescent="0.2">
      <c r="A489" s="402"/>
      <c r="B489" s="402"/>
      <c r="C489" s="402"/>
      <c r="D489" s="402"/>
      <c r="E489" s="402"/>
      <c r="F489" s="402"/>
      <c r="G489" s="402"/>
      <c r="H489" s="402"/>
      <c r="I489" s="402"/>
      <c r="J489" s="402"/>
      <c r="K489" s="402"/>
      <c r="L489" s="402"/>
    </row>
    <row r="490" spans="1:12" x14ac:dyDescent="0.2">
      <c r="A490" s="402"/>
      <c r="B490" s="402"/>
      <c r="C490" s="402"/>
      <c r="D490" s="402"/>
      <c r="E490" s="402"/>
      <c r="F490" s="402"/>
      <c r="G490" s="402"/>
      <c r="H490" s="402"/>
      <c r="I490" s="402"/>
      <c r="J490" s="402"/>
      <c r="K490" s="402"/>
      <c r="L490" s="402"/>
    </row>
    <row r="491" spans="1:12" x14ac:dyDescent="0.2">
      <c r="A491" s="402"/>
      <c r="B491" s="402"/>
      <c r="C491" s="402"/>
      <c r="D491" s="402"/>
      <c r="E491" s="402"/>
      <c r="F491" s="402"/>
      <c r="G491" s="402"/>
      <c r="H491" s="402"/>
      <c r="I491" s="402"/>
      <c r="J491" s="402"/>
      <c r="K491" s="402"/>
      <c r="L491" s="402"/>
    </row>
    <row r="492" spans="1:12" x14ac:dyDescent="0.2">
      <c r="A492" s="402"/>
      <c r="B492" s="402"/>
      <c r="C492" s="402"/>
      <c r="D492" s="402"/>
      <c r="E492" s="402"/>
      <c r="F492" s="402"/>
      <c r="G492" s="402"/>
      <c r="H492" s="402"/>
      <c r="I492" s="402"/>
      <c r="J492" s="402"/>
      <c r="K492" s="402"/>
      <c r="L492" s="402"/>
    </row>
    <row r="493" spans="1:12" x14ac:dyDescent="0.2">
      <c r="A493" s="402"/>
      <c r="B493" s="402"/>
      <c r="C493" s="402"/>
      <c r="D493" s="402"/>
      <c r="E493" s="402"/>
      <c r="F493" s="402"/>
      <c r="G493" s="402"/>
      <c r="H493" s="402"/>
      <c r="I493" s="402"/>
      <c r="J493" s="402"/>
      <c r="K493" s="402"/>
      <c r="L493" s="402"/>
    </row>
    <row r="494" spans="1:12" x14ac:dyDescent="0.2">
      <c r="A494" s="402"/>
      <c r="B494" s="402"/>
      <c r="C494" s="402"/>
      <c r="D494" s="402"/>
      <c r="E494" s="402"/>
      <c r="F494" s="402"/>
      <c r="G494" s="402"/>
      <c r="H494" s="402"/>
      <c r="I494" s="402"/>
      <c r="J494" s="402"/>
      <c r="K494" s="402"/>
      <c r="L494" s="402"/>
    </row>
    <row r="495" spans="1:12" x14ac:dyDescent="0.2">
      <c r="A495" s="402"/>
      <c r="B495" s="402"/>
      <c r="C495" s="402"/>
      <c r="D495" s="402"/>
      <c r="E495" s="402"/>
      <c r="F495" s="402"/>
      <c r="G495" s="402"/>
      <c r="H495" s="402"/>
      <c r="I495" s="402"/>
      <c r="J495" s="402"/>
      <c r="K495" s="402"/>
      <c r="L495" s="402"/>
    </row>
    <row r="496" spans="1:12" x14ac:dyDescent="0.2">
      <c r="A496" s="402"/>
      <c r="B496" s="402"/>
      <c r="C496" s="402"/>
      <c r="D496" s="402"/>
      <c r="E496" s="402"/>
      <c r="F496" s="402"/>
      <c r="G496" s="402"/>
      <c r="H496" s="402"/>
      <c r="I496" s="402"/>
      <c r="J496" s="402"/>
      <c r="K496" s="402"/>
      <c r="L496" s="402"/>
    </row>
    <row r="497" spans="1:12" x14ac:dyDescent="0.2">
      <c r="A497" s="402"/>
      <c r="B497" s="402"/>
      <c r="C497" s="402"/>
      <c r="D497" s="402"/>
      <c r="E497" s="402"/>
      <c r="F497" s="402"/>
      <c r="G497" s="402"/>
      <c r="H497" s="402"/>
      <c r="I497" s="402"/>
      <c r="J497" s="402"/>
      <c r="K497" s="402"/>
      <c r="L497" s="402"/>
    </row>
    <row r="498" spans="1:12" x14ac:dyDescent="0.2">
      <c r="A498" s="402"/>
      <c r="B498" s="402"/>
      <c r="C498" s="402"/>
      <c r="D498" s="402"/>
      <c r="E498" s="402"/>
      <c r="F498" s="402"/>
      <c r="G498" s="402"/>
      <c r="H498" s="402"/>
      <c r="I498" s="402"/>
      <c r="J498" s="402"/>
      <c r="K498" s="402"/>
      <c r="L498" s="402"/>
    </row>
    <row r="499" spans="1:12" x14ac:dyDescent="0.2">
      <c r="A499" s="402"/>
      <c r="B499" s="402"/>
      <c r="C499" s="402"/>
      <c r="D499" s="402"/>
      <c r="E499" s="402"/>
      <c r="F499" s="402"/>
      <c r="G499" s="402"/>
      <c r="H499" s="402"/>
      <c r="I499" s="402"/>
      <c r="J499" s="402"/>
      <c r="K499" s="402"/>
      <c r="L499" s="402"/>
    </row>
    <row r="500" spans="1:12" x14ac:dyDescent="0.2">
      <c r="A500" s="402"/>
      <c r="B500" s="402"/>
      <c r="C500" s="402"/>
      <c r="D500" s="402"/>
      <c r="E500" s="402"/>
      <c r="F500" s="402"/>
      <c r="G500" s="402"/>
      <c r="H500" s="402"/>
      <c r="I500" s="402"/>
      <c r="J500" s="402"/>
      <c r="K500" s="402"/>
      <c r="L500" s="402"/>
    </row>
    <row r="501" spans="1:12" x14ac:dyDescent="0.2">
      <c r="A501" s="402"/>
      <c r="B501" s="402"/>
      <c r="C501" s="402"/>
      <c r="D501" s="402"/>
      <c r="E501" s="402"/>
      <c r="F501" s="402"/>
      <c r="G501" s="402"/>
      <c r="H501" s="402"/>
      <c r="I501" s="402"/>
      <c r="J501" s="402"/>
      <c r="K501" s="402"/>
      <c r="L501" s="402"/>
    </row>
    <row r="502" spans="1:12" x14ac:dyDescent="0.2">
      <c r="A502" s="402"/>
      <c r="B502" s="402"/>
      <c r="C502" s="402"/>
      <c r="D502" s="402"/>
      <c r="E502" s="402"/>
      <c r="F502" s="402"/>
      <c r="G502" s="402"/>
      <c r="H502" s="402"/>
      <c r="I502" s="402"/>
      <c r="J502" s="402"/>
      <c r="K502" s="402"/>
      <c r="L502" s="402"/>
    </row>
    <row r="503" spans="1:12" x14ac:dyDescent="0.2">
      <c r="A503" s="402"/>
      <c r="B503" s="402"/>
      <c r="C503" s="402"/>
      <c r="D503" s="402"/>
      <c r="E503" s="402"/>
      <c r="F503" s="402"/>
      <c r="G503" s="402"/>
      <c r="H503" s="402"/>
      <c r="I503" s="402"/>
      <c r="J503" s="402"/>
      <c r="K503" s="402"/>
      <c r="L503" s="402"/>
    </row>
    <row r="504" spans="1:12" x14ac:dyDescent="0.2">
      <c r="A504" s="402"/>
      <c r="B504" s="402"/>
      <c r="C504" s="402"/>
      <c r="D504" s="402"/>
      <c r="E504" s="402"/>
      <c r="F504" s="402"/>
      <c r="G504" s="402"/>
      <c r="H504" s="402"/>
      <c r="I504" s="402"/>
      <c r="J504" s="402"/>
      <c r="K504" s="402"/>
      <c r="L504" s="402"/>
    </row>
    <row r="505" spans="1:12" x14ac:dyDescent="0.2">
      <c r="A505" s="402"/>
      <c r="B505" s="402"/>
      <c r="C505" s="402"/>
      <c r="D505" s="402"/>
      <c r="E505" s="402"/>
      <c r="F505" s="402"/>
      <c r="G505" s="402"/>
      <c r="H505" s="402"/>
      <c r="I505" s="402"/>
      <c r="J505" s="402"/>
      <c r="K505" s="402"/>
      <c r="L505" s="402"/>
    </row>
    <row r="506" spans="1:12" x14ac:dyDescent="0.2">
      <c r="A506" s="402"/>
      <c r="B506" s="402"/>
      <c r="C506" s="402"/>
      <c r="D506" s="402"/>
      <c r="E506" s="402"/>
      <c r="F506" s="402"/>
      <c r="G506" s="402"/>
      <c r="H506" s="402"/>
      <c r="I506" s="402"/>
      <c r="J506" s="402"/>
      <c r="K506" s="402"/>
      <c r="L506" s="402"/>
    </row>
    <row r="507" spans="1:12" x14ac:dyDescent="0.2">
      <c r="A507" s="402"/>
      <c r="B507" s="402"/>
      <c r="C507" s="402"/>
      <c r="D507" s="402"/>
      <c r="E507" s="402"/>
      <c r="F507" s="402"/>
      <c r="G507" s="402"/>
      <c r="H507" s="402"/>
      <c r="I507" s="402"/>
      <c r="J507" s="402"/>
      <c r="K507" s="402"/>
      <c r="L507" s="402"/>
    </row>
    <row r="508" spans="1:12" x14ac:dyDescent="0.2">
      <c r="A508" s="402"/>
      <c r="B508" s="402"/>
      <c r="C508" s="402"/>
      <c r="D508" s="402"/>
      <c r="E508" s="402"/>
      <c r="F508" s="402"/>
      <c r="G508" s="402"/>
      <c r="H508" s="402"/>
      <c r="I508" s="402"/>
      <c r="J508" s="402"/>
      <c r="K508" s="402"/>
      <c r="L508" s="402"/>
    </row>
    <row r="509" spans="1:12" x14ac:dyDescent="0.2">
      <c r="A509" s="402"/>
      <c r="B509" s="402"/>
      <c r="C509" s="402"/>
      <c r="D509" s="402"/>
      <c r="E509" s="402"/>
      <c r="F509" s="402"/>
      <c r="G509" s="402"/>
      <c r="H509" s="402"/>
      <c r="I509" s="402"/>
      <c r="J509" s="402"/>
      <c r="K509" s="402"/>
      <c r="L509" s="402"/>
    </row>
    <row r="510" spans="1:12" x14ac:dyDescent="0.2">
      <c r="A510" s="402"/>
      <c r="B510" s="402"/>
      <c r="C510" s="402"/>
      <c r="D510" s="402"/>
      <c r="E510" s="402"/>
      <c r="F510" s="402"/>
      <c r="G510" s="402"/>
      <c r="H510" s="402"/>
      <c r="I510" s="402"/>
      <c r="J510" s="402"/>
      <c r="K510" s="402"/>
      <c r="L510" s="402"/>
    </row>
    <row r="511" spans="1:12" x14ac:dyDescent="0.2">
      <c r="A511" s="402"/>
      <c r="B511" s="402"/>
      <c r="C511" s="402"/>
      <c r="D511" s="402"/>
      <c r="E511" s="402"/>
      <c r="F511" s="402"/>
      <c r="G511" s="402"/>
      <c r="H511" s="402"/>
      <c r="I511" s="402"/>
      <c r="J511" s="402"/>
      <c r="K511" s="402"/>
      <c r="L511" s="402"/>
    </row>
    <row r="512" spans="1:12" x14ac:dyDescent="0.2">
      <c r="A512" s="402"/>
      <c r="B512" s="402"/>
      <c r="C512" s="402"/>
      <c r="D512" s="402"/>
      <c r="E512" s="402"/>
      <c r="F512" s="402"/>
      <c r="G512" s="402"/>
      <c r="H512" s="402"/>
      <c r="I512" s="402"/>
      <c r="J512" s="402"/>
      <c r="K512" s="402"/>
      <c r="L512" s="402"/>
    </row>
    <row r="513" spans="1:12" x14ac:dyDescent="0.2">
      <c r="A513" s="402"/>
      <c r="B513" s="402"/>
      <c r="C513" s="402"/>
      <c r="D513" s="402"/>
      <c r="E513" s="402"/>
      <c r="F513" s="402"/>
      <c r="G513" s="402"/>
      <c r="H513" s="402"/>
      <c r="I513" s="402"/>
      <c r="J513" s="402"/>
      <c r="K513" s="402"/>
      <c r="L513" s="402"/>
    </row>
    <row r="514" spans="1:12" x14ac:dyDescent="0.2">
      <c r="A514" s="402"/>
      <c r="B514" s="402"/>
      <c r="C514" s="402"/>
      <c r="D514" s="402"/>
      <c r="E514" s="402"/>
      <c r="F514" s="402"/>
      <c r="G514" s="402"/>
      <c r="H514" s="402"/>
      <c r="I514" s="402"/>
      <c r="J514" s="402"/>
      <c r="K514" s="402"/>
      <c r="L514" s="402"/>
    </row>
    <row r="515" spans="1:12" x14ac:dyDescent="0.2">
      <c r="A515" s="402"/>
      <c r="B515" s="402"/>
      <c r="C515" s="402"/>
      <c r="D515" s="402"/>
      <c r="E515" s="402"/>
      <c r="F515" s="402"/>
      <c r="G515" s="402"/>
      <c r="H515" s="402"/>
      <c r="I515" s="402"/>
      <c r="J515" s="402"/>
      <c r="K515" s="402"/>
      <c r="L515" s="402"/>
    </row>
    <row r="516" spans="1:12" x14ac:dyDescent="0.2">
      <c r="A516" s="402"/>
      <c r="B516" s="402"/>
      <c r="C516" s="402"/>
      <c r="D516" s="402"/>
      <c r="E516" s="402"/>
      <c r="F516" s="402"/>
      <c r="G516" s="402"/>
      <c r="H516" s="402"/>
      <c r="I516" s="402"/>
      <c r="J516" s="402"/>
      <c r="K516" s="402"/>
      <c r="L516" s="402"/>
    </row>
    <row r="517" spans="1:12" x14ac:dyDescent="0.2">
      <c r="A517" s="402"/>
      <c r="B517" s="402"/>
      <c r="C517" s="402"/>
      <c r="D517" s="402"/>
      <c r="E517" s="402"/>
      <c r="F517" s="402"/>
      <c r="G517" s="402"/>
      <c r="H517" s="402"/>
      <c r="I517" s="402"/>
      <c r="J517" s="402"/>
      <c r="K517" s="402"/>
      <c r="L517" s="402"/>
    </row>
    <row r="518" spans="1:12" x14ac:dyDescent="0.2">
      <c r="A518" s="402"/>
      <c r="B518" s="402"/>
      <c r="C518" s="402"/>
      <c r="D518" s="402"/>
      <c r="E518" s="402"/>
      <c r="F518" s="402"/>
      <c r="G518" s="402"/>
      <c r="H518" s="402"/>
      <c r="I518" s="402"/>
      <c r="J518" s="402"/>
      <c r="K518" s="402"/>
      <c r="L518" s="402"/>
    </row>
    <row r="519" spans="1:12" x14ac:dyDescent="0.2">
      <c r="A519" s="402"/>
      <c r="B519" s="402"/>
      <c r="C519" s="402"/>
      <c r="D519" s="402"/>
      <c r="E519" s="402"/>
      <c r="F519" s="402"/>
      <c r="G519" s="402"/>
      <c r="H519" s="402"/>
      <c r="I519" s="402"/>
      <c r="J519" s="402"/>
      <c r="K519" s="402"/>
      <c r="L519" s="402"/>
    </row>
    <row r="520" spans="1:12" x14ac:dyDescent="0.2">
      <c r="A520" s="402"/>
      <c r="B520" s="402"/>
      <c r="C520" s="402"/>
      <c r="D520" s="402"/>
      <c r="E520" s="402"/>
      <c r="F520" s="402"/>
      <c r="G520" s="402"/>
      <c r="H520" s="402"/>
      <c r="I520" s="402"/>
      <c r="J520" s="402"/>
      <c r="K520" s="402"/>
      <c r="L520" s="402"/>
    </row>
    <row r="521" spans="1:12" x14ac:dyDescent="0.2">
      <c r="A521" s="402"/>
      <c r="B521" s="402"/>
      <c r="C521" s="402"/>
      <c r="D521" s="402"/>
      <c r="E521" s="402"/>
      <c r="F521" s="402"/>
      <c r="G521" s="402"/>
      <c r="H521" s="402"/>
      <c r="I521" s="402"/>
      <c r="J521" s="402"/>
      <c r="K521" s="402"/>
      <c r="L521" s="402"/>
    </row>
    <row r="522" spans="1:12" x14ac:dyDescent="0.2">
      <c r="A522" s="402"/>
      <c r="B522" s="402"/>
      <c r="C522" s="402"/>
      <c r="D522" s="402"/>
      <c r="E522" s="402"/>
      <c r="F522" s="402"/>
      <c r="G522" s="402"/>
      <c r="H522" s="402"/>
      <c r="I522" s="402"/>
      <c r="J522" s="402"/>
      <c r="K522" s="402"/>
      <c r="L522" s="402"/>
    </row>
    <row r="523" spans="1:12" x14ac:dyDescent="0.2">
      <c r="A523" s="402"/>
      <c r="B523" s="402"/>
      <c r="C523" s="402"/>
      <c r="D523" s="402"/>
      <c r="E523" s="402"/>
      <c r="F523" s="402"/>
      <c r="G523" s="402"/>
      <c r="H523" s="402"/>
      <c r="I523" s="402"/>
      <c r="J523" s="402"/>
      <c r="K523" s="402"/>
      <c r="L523" s="402"/>
    </row>
    <row r="524" spans="1:12" x14ac:dyDescent="0.2">
      <c r="A524" s="402"/>
      <c r="B524" s="402"/>
      <c r="C524" s="402"/>
      <c r="D524" s="402"/>
      <c r="E524" s="402"/>
      <c r="F524" s="402"/>
      <c r="G524" s="402"/>
      <c r="H524" s="402"/>
      <c r="I524" s="402"/>
      <c r="J524" s="402"/>
      <c r="K524" s="402"/>
      <c r="L524" s="402"/>
    </row>
    <row r="525" spans="1:12" x14ac:dyDescent="0.2">
      <c r="A525" s="402"/>
      <c r="B525" s="402"/>
      <c r="C525" s="402"/>
      <c r="D525" s="402"/>
      <c r="E525" s="402"/>
      <c r="F525" s="402"/>
      <c r="G525" s="402"/>
      <c r="H525" s="402"/>
      <c r="I525" s="402"/>
      <c r="J525" s="402"/>
      <c r="K525" s="402"/>
      <c r="L525" s="402"/>
    </row>
    <row r="526" spans="1:12" x14ac:dyDescent="0.2">
      <c r="A526" s="402"/>
      <c r="B526" s="402"/>
      <c r="C526" s="402"/>
      <c r="D526" s="402"/>
      <c r="E526" s="402"/>
      <c r="F526" s="402"/>
      <c r="G526" s="402"/>
      <c r="H526" s="402"/>
      <c r="I526" s="402"/>
      <c r="J526" s="402"/>
      <c r="K526" s="402"/>
      <c r="L526" s="402"/>
    </row>
    <row r="527" spans="1:12" x14ac:dyDescent="0.2">
      <c r="A527" s="402"/>
      <c r="B527" s="402"/>
      <c r="C527" s="402"/>
      <c r="D527" s="402"/>
      <c r="E527" s="402"/>
      <c r="F527" s="402"/>
      <c r="G527" s="402"/>
      <c r="H527" s="402"/>
      <c r="I527" s="402"/>
      <c r="J527" s="402"/>
      <c r="K527" s="402"/>
      <c r="L527" s="402"/>
    </row>
    <row r="528" spans="1:12" x14ac:dyDescent="0.2">
      <c r="A528" s="402"/>
      <c r="B528" s="402"/>
      <c r="C528" s="402"/>
      <c r="D528" s="402"/>
      <c r="E528" s="402"/>
      <c r="F528" s="402"/>
      <c r="G528" s="402"/>
      <c r="H528" s="402"/>
      <c r="I528" s="402"/>
      <c r="J528" s="402"/>
      <c r="K528" s="402"/>
      <c r="L528" s="402"/>
    </row>
    <row r="529" spans="1:12" x14ac:dyDescent="0.2">
      <c r="A529" s="402"/>
      <c r="B529" s="402"/>
      <c r="C529" s="402"/>
      <c r="D529" s="402"/>
      <c r="E529" s="402"/>
      <c r="F529" s="402"/>
      <c r="G529" s="402"/>
      <c r="H529" s="402"/>
      <c r="I529" s="402"/>
      <c r="J529" s="402"/>
      <c r="K529" s="402"/>
      <c r="L529" s="402"/>
    </row>
    <row r="530" spans="1:12" x14ac:dyDescent="0.2">
      <c r="A530" s="402"/>
      <c r="B530" s="402"/>
      <c r="C530" s="402"/>
      <c r="D530" s="402"/>
      <c r="E530" s="402"/>
      <c r="F530" s="402"/>
      <c r="G530" s="402"/>
      <c r="H530" s="402"/>
      <c r="I530" s="402"/>
      <c r="J530" s="402"/>
      <c r="K530" s="402"/>
      <c r="L530" s="402"/>
    </row>
    <row r="531" spans="1:12" x14ac:dyDescent="0.2">
      <c r="A531" s="402"/>
      <c r="B531" s="402"/>
      <c r="C531" s="402"/>
      <c r="D531" s="402"/>
      <c r="E531" s="402"/>
      <c r="F531" s="402"/>
      <c r="G531" s="402"/>
      <c r="H531" s="402"/>
      <c r="I531" s="402"/>
      <c r="J531" s="402"/>
      <c r="K531" s="402"/>
      <c r="L531" s="402"/>
    </row>
    <row r="532" spans="1:12" x14ac:dyDescent="0.2">
      <c r="A532" s="402"/>
      <c r="B532" s="402"/>
      <c r="C532" s="402"/>
      <c r="D532" s="402"/>
      <c r="E532" s="402"/>
      <c r="F532" s="402"/>
      <c r="G532" s="402"/>
      <c r="H532" s="402"/>
      <c r="I532" s="402"/>
      <c r="J532" s="402"/>
      <c r="K532" s="402"/>
      <c r="L532" s="402"/>
    </row>
    <row r="533" spans="1:12" x14ac:dyDescent="0.2">
      <c r="A533" s="402"/>
      <c r="B533" s="402"/>
      <c r="C533" s="402"/>
      <c r="D533" s="402"/>
      <c r="E533" s="402"/>
      <c r="F533" s="402"/>
      <c r="G533" s="402"/>
      <c r="H533" s="402"/>
      <c r="I533" s="402"/>
      <c r="J533" s="402"/>
      <c r="K533" s="402"/>
      <c r="L533" s="402"/>
    </row>
    <row r="534" spans="1:12" x14ac:dyDescent="0.2">
      <c r="A534" s="402"/>
      <c r="B534" s="402"/>
      <c r="C534" s="402"/>
      <c r="D534" s="402"/>
      <c r="E534" s="402"/>
      <c r="F534" s="402"/>
      <c r="G534" s="402"/>
      <c r="H534" s="402"/>
      <c r="I534" s="402"/>
      <c r="J534" s="402"/>
      <c r="K534" s="402"/>
      <c r="L534" s="402"/>
    </row>
    <row r="535" spans="1:12" x14ac:dyDescent="0.2">
      <c r="A535" s="402"/>
      <c r="B535" s="402"/>
      <c r="C535" s="402"/>
      <c r="D535" s="402"/>
      <c r="E535" s="402"/>
      <c r="F535" s="402"/>
      <c r="G535" s="402"/>
      <c r="H535" s="402"/>
      <c r="I535" s="402"/>
      <c r="J535" s="402"/>
      <c r="K535" s="402"/>
      <c r="L535" s="402"/>
    </row>
    <row r="536" spans="1:12" x14ac:dyDescent="0.2">
      <c r="A536" s="402"/>
      <c r="B536" s="402"/>
      <c r="C536" s="402"/>
      <c r="D536" s="402"/>
      <c r="E536" s="402"/>
      <c r="F536" s="402"/>
      <c r="G536" s="402"/>
      <c r="H536" s="402"/>
      <c r="I536" s="402"/>
      <c r="J536" s="402"/>
      <c r="K536" s="402"/>
      <c r="L536" s="402"/>
    </row>
    <row r="537" spans="1:12" x14ac:dyDescent="0.2">
      <c r="A537" s="402"/>
      <c r="B537" s="402"/>
      <c r="C537" s="402"/>
      <c r="D537" s="402"/>
      <c r="E537" s="402"/>
      <c r="F537" s="402"/>
      <c r="G537" s="402"/>
      <c r="H537" s="402"/>
      <c r="I537" s="402"/>
      <c r="J537" s="402"/>
      <c r="K537" s="402"/>
      <c r="L537" s="402"/>
    </row>
    <row r="538" spans="1:12" x14ac:dyDescent="0.2">
      <c r="A538" s="402"/>
      <c r="B538" s="402"/>
      <c r="C538" s="402"/>
      <c r="D538" s="402"/>
      <c r="E538" s="402"/>
      <c r="F538" s="402"/>
      <c r="G538" s="402"/>
      <c r="H538" s="402"/>
      <c r="I538" s="402"/>
      <c r="J538" s="402"/>
      <c r="K538" s="402"/>
      <c r="L538" s="402"/>
    </row>
    <row r="539" spans="1:12" x14ac:dyDescent="0.2">
      <c r="A539" s="402"/>
      <c r="B539" s="402"/>
      <c r="C539" s="402"/>
      <c r="D539" s="402"/>
      <c r="E539" s="402"/>
      <c r="F539" s="402"/>
      <c r="G539" s="402"/>
      <c r="H539" s="402"/>
      <c r="I539" s="402"/>
      <c r="J539" s="402"/>
      <c r="K539" s="402"/>
      <c r="L539" s="402"/>
    </row>
    <row r="540" spans="1:12" x14ac:dyDescent="0.2">
      <c r="A540" s="402"/>
      <c r="B540" s="402"/>
      <c r="C540" s="402"/>
      <c r="D540" s="402"/>
      <c r="E540" s="402"/>
      <c r="F540" s="402"/>
      <c r="G540" s="402"/>
      <c r="H540" s="402"/>
      <c r="I540" s="402"/>
      <c r="J540" s="402"/>
      <c r="K540" s="402"/>
      <c r="L540" s="402"/>
    </row>
    <row r="541" spans="1:12" x14ac:dyDescent="0.2">
      <c r="A541" s="402"/>
      <c r="B541" s="402"/>
      <c r="C541" s="402"/>
      <c r="D541" s="402"/>
      <c r="E541" s="402"/>
      <c r="F541" s="402"/>
      <c r="G541" s="402"/>
      <c r="H541" s="402"/>
      <c r="I541" s="402"/>
      <c r="J541" s="402"/>
      <c r="K541" s="402"/>
      <c r="L541" s="402"/>
    </row>
    <row r="542" spans="1:12" x14ac:dyDescent="0.2">
      <c r="A542" s="402"/>
      <c r="B542" s="402"/>
      <c r="C542" s="402"/>
      <c r="D542" s="402"/>
      <c r="E542" s="402"/>
      <c r="F542" s="402"/>
      <c r="G542" s="402"/>
      <c r="H542" s="402"/>
      <c r="I542" s="402"/>
      <c r="J542" s="402"/>
      <c r="K542" s="402"/>
      <c r="L542" s="402"/>
    </row>
    <row r="543" spans="1:12" x14ac:dyDescent="0.2">
      <c r="A543" s="402"/>
      <c r="B543" s="402"/>
      <c r="C543" s="402"/>
      <c r="D543" s="402"/>
      <c r="E543" s="402"/>
      <c r="F543" s="402"/>
      <c r="G543" s="402"/>
      <c r="H543" s="402"/>
      <c r="I543" s="402"/>
      <c r="J543" s="402"/>
      <c r="K543" s="402"/>
      <c r="L543" s="402"/>
    </row>
    <row r="544" spans="1:12" x14ac:dyDescent="0.2">
      <c r="A544" s="402"/>
      <c r="B544" s="402"/>
      <c r="C544" s="402"/>
      <c r="D544" s="402"/>
      <c r="E544" s="402"/>
      <c r="F544" s="402"/>
      <c r="G544" s="402"/>
      <c r="H544" s="402"/>
      <c r="I544" s="402"/>
      <c r="J544" s="402"/>
      <c r="K544" s="402"/>
      <c r="L544" s="402"/>
    </row>
    <row r="545" spans="1:12" x14ac:dyDescent="0.2">
      <c r="A545" s="402"/>
      <c r="B545" s="402"/>
      <c r="C545" s="402"/>
      <c r="D545" s="402"/>
      <c r="E545" s="402"/>
      <c r="F545" s="402"/>
      <c r="G545" s="402"/>
      <c r="H545" s="402"/>
      <c r="I545" s="402"/>
      <c r="J545" s="402"/>
      <c r="K545" s="402"/>
      <c r="L545" s="402"/>
    </row>
    <row r="546" spans="1:12" x14ac:dyDescent="0.2">
      <c r="A546" s="402"/>
      <c r="B546" s="402"/>
      <c r="C546" s="402"/>
      <c r="D546" s="402"/>
      <c r="E546" s="402"/>
      <c r="F546" s="402"/>
      <c r="G546" s="402"/>
      <c r="H546" s="402"/>
      <c r="I546" s="402"/>
      <c r="J546" s="402"/>
      <c r="K546" s="402"/>
      <c r="L546" s="402"/>
    </row>
    <row r="547" spans="1:12" x14ac:dyDescent="0.2">
      <c r="A547" s="402"/>
      <c r="B547" s="402"/>
      <c r="C547" s="402"/>
      <c r="D547" s="402"/>
      <c r="E547" s="402"/>
      <c r="F547" s="402"/>
      <c r="G547" s="402"/>
      <c r="H547" s="402"/>
      <c r="I547" s="402"/>
      <c r="J547" s="402"/>
      <c r="K547" s="402"/>
      <c r="L547" s="402"/>
    </row>
    <row r="548" spans="1:12" x14ac:dyDescent="0.2">
      <c r="A548" s="402"/>
      <c r="B548" s="402"/>
      <c r="C548" s="402"/>
      <c r="D548" s="402"/>
      <c r="E548" s="402"/>
      <c r="F548" s="402"/>
      <c r="G548" s="402"/>
      <c r="H548" s="402"/>
      <c r="I548" s="402"/>
      <c r="J548" s="402"/>
      <c r="K548" s="402"/>
      <c r="L548" s="402"/>
    </row>
    <row r="549" spans="1:12" x14ac:dyDescent="0.2">
      <c r="A549" s="402"/>
      <c r="B549" s="402"/>
      <c r="C549" s="402"/>
      <c r="D549" s="402"/>
      <c r="E549" s="402"/>
      <c r="F549" s="402"/>
      <c r="G549" s="402"/>
      <c r="H549" s="402"/>
      <c r="I549" s="402"/>
      <c r="J549" s="402"/>
      <c r="K549" s="402"/>
      <c r="L549" s="402"/>
    </row>
    <row r="550" spans="1:12" x14ac:dyDescent="0.2">
      <c r="A550" s="402"/>
      <c r="B550" s="402"/>
      <c r="C550" s="402"/>
      <c r="D550" s="402"/>
      <c r="E550" s="402"/>
      <c r="F550" s="402"/>
      <c r="G550" s="402"/>
      <c r="H550" s="402"/>
      <c r="I550" s="402"/>
      <c r="J550" s="402"/>
      <c r="K550" s="402"/>
      <c r="L550" s="402"/>
    </row>
    <row r="551" spans="1:12" x14ac:dyDescent="0.2">
      <c r="A551" s="402"/>
      <c r="B551" s="402"/>
      <c r="C551" s="402"/>
      <c r="D551" s="402"/>
      <c r="E551" s="402"/>
      <c r="F551" s="402"/>
      <c r="G551" s="402"/>
      <c r="H551" s="402"/>
      <c r="I551" s="402"/>
      <c r="J551" s="402"/>
      <c r="K551" s="402"/>
      <c r="L551" s="402"/>
    </row>
    <row r="552" spans="1:12" x14ac:dyDescent="0.2">
      <c r="A552" s="402"/>
      <c r="B552" s="402"/>
      <c r="C552" s="402"/>
      <c r="D552" s="402"/>
      <c r="E552" s="402"/>
      <c r="F552" s="402"/>
      <c r="G552" s="402"/>
      <c r="H552" s="402"/>
      <c r="I552" s="402"/>
      <c r="J552" s="402"/>
      <c r="K552" s="402"/>
      <c r="L552" s="402"/>
    </row>
    <row r="553" spans="1:12" x14ac:dyDescent="0.2">
      <c r="A553" s="402"/>
      <c r="B553" s="402"/>
      <c r="C553" s="402"/>
      <c r="D553" s="402"/>
      <c r="E553" s="402"/>
      <c r="F553" s="402"/>
      <c r="G553" s="402"/>
      <c r="H553" s="402"/>
      <c r="I553" s="402"/>
      <c r="J553" s="402"/>
      <c r="K553" s="402"/>
      <c r="L553" s="402"/>
    </row>
    <row r="554" spans="1:12" x14ac:dyDescent="0.2">
      <c r="A554" s="402"/>
      <c r="B554" s="402"/>
      <c r="C554" s="402"/>
      <c r="D554" s="402"/>
      <c r="E554" s="402"/>
      <c r="F554" s="402"/>
      <c r="G554" s="402"/>
      <c r="H554" s="402"/>
      <c r="I554" s="402"/>
      <c r="J554" s="402"/>
      <c r="K554" s="402"/>
      <c r="L554" s="402"/>
    </row>
    <row r="555" spans="1:12" x14ac:dyDescent="0.2">
      <c r="A555" s="402"/>
      <c r="B555" s="402"/>
      <c r="C555" s="402"/>
      <c r="D555" s="402"/>
      <c r="E555" s="402"/>
      <c r="F555" s="402"/>
      <c r="G555" s="402"/>
      <c r="H555" s="402"/>
      <c r="I555" s="402"/>
      <c r="J555" s="402"/>
      <c r="K555" s="402"/>
      <c r="L555" s="402"/>
    </row>
    <row r="556" spans="1:12" x14ac:dyDescent="0.2">
      <c r="A556" s="402"/>
      <c r="B556" s="402"/>
      <c r="C556" s="402"/>
      <c r="D556" s="402"/>
      <c r="E556" s="402"/>
      <c r="F556" s="402"/>
      <c r="G556" s="402"/>
      <c r="H556" s="402"/>
      <c r="I556" s="402"/>
      <c r="J556" s="402"/>
      <c r="K556" s="402"/>
      <c r="L556" s="402"/>
    </row>
    <row r="557" spans="1:12" x14ac:dyDescent="0.2">
      <c r="A557" s="402"/>
      <c r="B557" s="402"/>
      <c r="C557" s="402"/>
      <c r="D557" s="402"/>
      <c r="E557" s="402"/>
      <c r="F557" s="402"/>
      <c r="G557" s="402"/>
      <c r="H557" s="402"/>
      <c r="I557" s="402"/>
      <c r="J557" s="402"/>
      <c r="K557" s="402"/>
      <c r="L557" s="402"/>
    </row>
    <row r="558" spans="1:12" x14ac:dyDescent="0.2">
      <c r="A558" s="402"/>
      <c r="B558" s="402"/>
      <c r="C558" s="402"/>
      <c r="D558" s="402"/>
      <c r="E558" s="402"/>
      <c r="F558" s="402"/>
      <c r="G558" s="402"/>
      <c r="H558" s="402"/>
      <c r="I558" s="402"/>
      <c r="J558" s="402"/>
      <c r="K558" s="402"/>
      <c r="L558" s="402"/>
    </row>
    <row r="559" spans="1:12" x14ac:dyDescent="0.2">
      <c r="A559" s="402"/>
      <c r="B559" s="402"/>
      <c r="C559" s="402"/>
      <c r="D559" s="402"/>
      <c r="E559" s="402"/>
      <c r="F559" s="402"/>
      <c r="G559" s="402"/>
      <c r="H559" s="402"/>
      <c r="I559" s="402"/>
      <c r="J559" s="402"/>
      <c r="K559" s="402"/>
      <c r="L559" s="402"/>
    </row>
    <row r="560" spans="1:12" x14ac:dyDescent="0.2">
      <c r="A560" s="402"/>
      <c r="B560" s="402"/>
      <c r="C560" s="402"/>
      <c r="D560" s="402"/>
      <c r="E560" s="402"/>
      <c r="F560" s="402"/>
      <c r="G560" s="402"/>
      <c r="H560" s="402"/>
      <c r="I560" s="402"/>
      <c r="J560" s="402"/>
      <c r="K560" s="402"/>
      <c r="L560" s="402"/>
    </row>
    <row r="561" spans="1:12" x14ac:dyDescent="0.2">
      <c r="A561" s="402"/>
      <c r="B561" s="402"/>
      <c r="C561" s="402"/>
      <c r="D561" s="402"/>
      <c r="E561" s="402"/>
      <c r="F561" s="402"/>
      <c r="G561" s="402"/>
      <c r="H561" s="402"/>
      <c r="I561" s="402"/>
      <c r="J561" s="402"/>
      <c r="K561" s="402"/>
      <c r="L561" s="402"/>
    </row>
    <row r="562" spans="1:12" x14ac:dyDescent="0.2">
      <c r="A562" s="402"/>
      <c r="B562" s="402"/>
      <c r="C562" s="402"/>
      <c r="D562" s="402"/>
      <c r="E562" s="402"/>
      <c r="F562" s="402"/>
      <c r="G562" s="402"/>
      <c r="H562" s="402"/>
      <c r="I562" s="402"/>
      <c r="J562" s="402"/>
      <c r="K562" s="402"/>
      <c r="L562" s="402"/>
    </row>
    <row r="563" spans="1:12" x14ac:dyDescent="0.2">
      <c r="A563" s="402"/>
      <c r="B563" s="402"/>
      <c r="C563" s="402"/>
      <c r="D563" s="402"/>
      <c r="E563" s="402"/>
      <c r="F563" s="402"/>
      <c r="G563" s="402"/>
      <c r="H563" s="402"/>
      <c r="I563" s="402"/>
      <c r="J563" s="402"/>
      <c r="K563" s="402"/>
      <c r="L563" s="402"/>
    </row>
    <row r="564" spans="1:12" x14ac:dyDescent="0.2">
      <c r="A564" s="402"/>
      <c r="B564" s="402"/>
      <c r="C564" s="402"/>
      <c r="D564" s="402"/>
      <c r="E564" s="402"/>
      <c r="F564" s="402"/>
      <c r="G564" s="402"/>
      <c r="H564" s="402"/>
      <c r="I564" s="402"/>
      <c r="J564" s="402"/>
      <c r="K564" s="402"/>
      <c r="L564" s="402"/>
    </row>
    <row r="565" spans="1:12" x14ac:dyDescent="0.2">
      <c r="A565" s="402"/>
      <c r="B565" s="402"/>
      <c r="C565" s="402"/>
      <c r="D565" s="402"/>
      <c r="E565" s="402"/>
      <c r="F565" s="402"/>
      <c r="G565" s="402"/>
      <c r="H565" s="402"/>
      <c r="I565" s="402"/>
      <c r="J565" s="402"/>
      <c r="K565" s="402"/>
      <c r="L565" s="402"/>
    </row>
    <row r="566" spans="1:12" x14ac:dyDescent="0.2">
      <c r="A566" s="402"/>
      <c r="B566" s="402"/>
      <c r="C566" s="402"/>
      <c r="D566" s="402"/>
      <c r="E566" s="402"/>
      <c r="F566" s="402"/>
      <c r="G566" s="402"/>
      <c r="H566" s="402"/>
      <c r="I566" s="402"/>
      <c r="J566" s="402"/>
      <c r="K566" s="402"/>
      <c r="L566" s="402"/>
    </row>
    <row r="567" spans="1:12" x14ac:dyDescent="0.2">
      <c r="A567" s="402"/>
      <c r="B567" s="402"/>
      <c r="C567" s="402"/>
      <c r="D567" s="402"/>
      <c r="E567" s="402"/>
      <c r="F567" s="402"/>
      <c r="G567" s="402"/>
      <c r="H567" s="402"/>
      <c r="I567" s="402"/>
      <c r="J567" s="402"/>
      <c r="K567" s="402"/>
      <c r="L567" s="402"/>
    </row>
    <row r="568" spans="1:12" x14ac:dyDescent="0.2">
      <c r="A568" s="402"/>
      <c r="B568" s="402"/>
      <c r="C568" s="402"/>
      <c r="D568" s="402"/>
      <c r="E568" s="402"/>
      <c r="F568" s="402"/>
      <c r="G568" s="402"/>
      <c r="H568" s="402"/>
      <c r="I568" s="402"/>
      <c r="J568" s="402"/>
      <c r="K568" s="402"/>
      <c r="L568" s="402"/>
    </row>
    <row r="569" spans="1:12" x14ac:dyDescent="0.2">
      <c r="A569" s="402"/>
      <c r="B569" s="402"/>
      <c r="C569" s="402"/>
      <c r="D569" s="402"/>
      <c r="E569" s="402"/>
      <c r="F569" s="402"/>
      <c r="G569" s="402"/>
      <c r="H569" s="402"/>
      <c r="I569" s="402"/>
      <c r="J569" s="402"/>
      <c r="K569" s="402"/>
      <c r="L569" s="402"/>
    </row>
    <row r="570" spans="1:12" x14ac:dyDescent="0.2">
      <c r="A570" s="402"/>
      <c r="B570" s="402"/>
      <c r="C570" s="402"/>
      <c r="D570" s="402"/>
      <c r="E570" s="402"/>
      <c r="F570" s="402"/>
      <c r="G570" s="402"/>
      <c r="H570" s="402"/>
      <c r="I570" s="402"/>
      <c r="J570" s="402"/>
      <c r="K570" s="402"/>
      <c r="L570" s="402"/>
    </row>
    <row r="571" spans="1:12" x14ac:dyDescent="0.2">
      <c r="A571" s="402"/>
      <c r="B571" s="402"/>
      <c r="C571" s="402"/>
      <c r="D571" s="402"/>
      <c r="E571" s="402"/>
      <c r="F571" s="402"/>
      <c r="G571" s="402"/>
      <c r="H571" s="402"/>
      <c r="I571" s="402"/>
      <c r="J571" s="402"/>
      <c r="K571" s="402"/>
      <c r="L571" s="402"/>
    </row>
    <row r="572" spans="1:12" x14ac:dyDescent="0.2">
      <c r="A572" s="402"/>
      <c r="B572" s="402"/>
      <c r="C572" s="402"/>
      <c r="D572" s="402"/>
      <c r="E572" s="402"/>
      <c r="F572" s="402"/>
      <c r="G572" s="402"/>
      <c r="H572" s="402"/>
      <c r="I572" s="402"/>
      <c r="J572" s="402"/>
      <c r="K572" s="402"/>
      <c r="L572" s="402"/>
    </row>
    <row r="573" spans="1:12" x14ac:dyDescent="0.2">
      <c r="A573" s="402"/>
      <c r="B573" s="402"/>
      <c r="C573" s="402"/>
      <c r="D573" s="402"/>
      <c r="E573" s="402"/>
      <c r="F573" s="402"/>
      <c r="G573" s="402"/>
      <c r="H573" s="402"/>
      <c r="I573" s="402"/>
      <c r="J573" s="402"/>
      <c r="K573" s="402"/>
      <c r="L573" s="402"/>
    </row>
    <row r="574" spans="1:12" x14ac:dyDescent="0.2">
      <c r="A574" s="402"/>
      <c r="B574" s="402"/>
      <c r="C574" s="402"/>
      <c r="D574" s="402"/>
      <c r="E574" s="402"/>
      <c r="F574" s="402"/>
      <c r="G574" s="402"/>
      <c r="H574" s="402"/>
      <c r="I574" s="402"/>
      <c r="J574" s="402"/>
      <c r="K574" s="402"/>
      <c r="L574" s="402"/>
    </row>
    <row r="575" spans="1:12" x14ac:dyDescent="0.2">
      <c r="A575" s="402"/>
      <c r="B575" s="402"/>
      <c r="C575" s="402"/>
      <c r="D575" s="402"/>
      <c r="E575" s="402"/>
      <c r="F575" s="402"/>
      <c r="G575" s="402"/>
      <c r="H575" s="402"/>
      <c r="I575" s="402"/>
      <c r="J575" s="402"/>
      <c r="K575" s="402"/>
      <c r="L575" s="402"/>
    </row>
    <row r="576" spans="1:12" x14ac:dyDescent="0.2">
      <c r="A576" s="402"/>
      <c r="B576" s="402"/>
      <c r="C576" s="402"/>
      <c r="D576" s="402"/>
      <c r="E576" s="402"/>
      <c r="F576" s="402"/>
      <c r="G576" s="402"/>
      <c r="H576" s="402"/>
      <c r="I576" s="402"/>
      <c r="J576" s="402"/>
      <c r="K576" s="402"/>
      <c r="L576" s="402"/>
    </row>
    <row r="577" spans="1:12" x14ac:dyDescent="0.2">
      <c r="A577" s="402"/>
      <c r="B577" s="402"/>
      <c r="C577" s="402"/>
      <c r="D577" s="402"/>
      <c r="E577" s="402"/>
      <c r="F577" s="402"/>
      <c r="G577" s="402"/>
      <c r="H577" s="402"/>
      <c r="I577" s="402"/>
      <c r="J577" s="402"/>
      <c r="K577" s="402"/>
      <c r="L577" s="402"/>
    </row>
    <row r="578" spans="1:12" x14ac:dyDescent="0.2">
      <c r="A578" s="402"/>
      <c r="B578" s="402"/>
      <c r="C578" s="402"/>
      <c r="D578" s="402"/>
      <c r="E578" s="402"/>
      <c r="F578" s="402"/>
      <c r="G578" s="402"/>
      <c r="H578" s="402"/>
      <c r="I578" s="402"/>
      <c r="J578" s="402"/>
      <c r="K578" s="402"/>
      <c r="L578" s="402"/>
    </row>
    <row r="579" spans="1:12" x14ac:dyDescent="0.2">
      <c r="A579" s="402"/>
      <c r="B579" s="402"/>
      <c r="C579" s="402"/>
      <c r="D579" s="402"/>
      <c r="E579" s="402"/>
      <c r="F579" s="402"/>
      <c r="G579" s="402"/>
      <c r="H579" s="402"/>
      <c r="I579" s="402"/>
      <c r="J579" s="402"/>
      <c r="K579" s="402"/>
      <c r="L579" s="402"/>
    </row>
    <row r="580" spans="1:12" x14ac:dyDescent="0.2">
      <c r="A580" s="402"/>
      <c r="B580" s="402"/>
      <c r="C580" s="402"/>
      <c r="D580" s="402"/>
      <c r="E580" s="402"/>
      <c r="F580" s="402"/>
      <c r="G580" s="402"/>
      <c r="H580" s="402"/>
      <c r="I580" s="402"/>
      <c r="J580" s="402"/>
      <c r="K580" s="402"/>
      <c r="L580" s="402"/>
    </row>
    <row r="581" spans="1:12" x14ac:dyDescent="0.2">
      <c r="A581" s="402"/>
      <c r="B581" s="402"/>
      <c r="C581" s="402"/>
      <c r="D581" s="402"/>
      <c r="E581" s="402"/>
      <c r="F581" s="402"/>
      <c r="G581" s="402"/>
      <c r="H581" s="402"/>
      <c r="I581" s="402"/>
      <c r="J581" s="402"/>
      <c r="K581" s="402"/>
      <c r="L581" s="402"/>
    </row>
    <row r="582" spans="1:12" x14ac:dyDescent="0.2">
      <c r="A582" s="402"/>
      <c r="B582" s="402"/>
      <c r="C582" s="402"/>
      <c r="D582" s="402"/>
      <c r="E582" s="402"/>
      <c r="F582" s="402"/>
      <c r="G582" s="402"/>
      <c r="H582" s="402"/>
      <c r="I582" s="402"/>
      <c r="J582" s="402"/>
      <c r="K582" s="402"/>
      <c r="L582" s="402"/>
    </row>
    <row r="583" spans="1:12" x14ac:dyDescent="0.2">
      <c r="A583" s="402"/>
      <c r="B583" s="402"/>
      <c r="C583" s="402"/>
      <c r="D583" s="402"/>
      <c r="E583" s="402"/>
      <c r="F583" s="402"/>
      <c r="G583" s="402"/>
      <c r="H583" s="402"/>
      <c r="I583" s="402"/>
      <c r="J583" s="402"/>
      <c r="K583" s="402"/>
      <c r="L583" s="402"/>
    </row>
    <row r="584" spans="1:12" x14ac:dyDescent="0.2">
      <c r="A584" s="402"/>
      <c r="B584" s="402"/>
      <c r="C584" s="402"/>
      <c r="D584" s="402"/>
      <c r="E584" s="402"/>
      <c r="F584" s="402"/>
      <c r="G584" s="402"/>
      <c r="H584" s="402"/>
      <c r="I584" s="402"/>
      <c r="J584" s="402"/>
      <c r="K584" s="402"/>
      <c r="L584" s="402"/>
    </row>
    <row r="585" spans="1:12" x14ac:dyDescent="0.2">
      <c r="A585" s="402"/>
      <c r="B585" s="402"/>
      <c r="C585" s="402"/>
      <c r="D585" s="402"/>
      <c r="E585" s="402"/>
      <c r="F585" s="402"/>
      <c r="G585" s="402"/>
      <c r="H585" s="402"/>
      <c r="I585" s="402"/>
      <c r="J585" s="402"/>
      <c r="K585" s="402"/>
      <c r="L585" s="402"/>
    </row>
    <row r="586" spans="1:12" x14ac:dyDescent="0.2">
      <c r="A586" s="402"/>
      <c r="B586" s="402"/>
      <c r="C586" s="402"/>
      <c r="D586" s="402"/>
      <c r="E586" s="402"/>
      <c r="F586" s="402"/>
      <c r="G586" s="402"/>
      <c r="H586" s="402"/>
      <c r="I586" s="402"/>
      <c r="J586" s="402"/>
      <c r="K586" s="402"/>
      <c r="L586" s="402"/>
    </row>
    <row r="587" spans="1:12" x14ac:dyDescent="0.2">
      <c r="A587" s="402"/>
      <c r="B587" s="402"/>
      <c r="C587" s="402"/>
      <c r="D587" s="402"/>
      <c r="E587" s="402"/>
      <c r="F587" s="402"/>
      <c r="G587" s="402"/>
      <c r="H587" s="402"/>
      <c r="I587" s="402"/>
      <c r="J587" s="402"/>
      <c r="K587" s="402"/>
      <c r="L587" s="402"/>
    </row>
    <row r="588" spans="1:12" x14ac:dyDescent="0.2">
      <c r="A588" s="402"/>
      <c r="B588" s="402"/>
      <c r="C588" s="402"/>
      <c r="D588" s="402"/>
      <c r="E588" s="402"/>
      <c r="F588" s="402"/>
      <c r="G588" s="402"/>
      <c r="H588" s="402"/>
      <c r="I588" s="402"/>
      <c r="J588" s="402"/>
      <c r="K588" s="402"/>
      <c r="L588" s="402"/>
    </row>
    <row r="589" spans="1:12" x14ac:dyDescent="0.2">
      <c r="A589" s="402"/>
      <c r="B589" s="402"/>
      <c r="C589" s="402"/>
      <c r="D589" s="402"/>
      <c r="E589" s="402"/>
      <c r="F589" s="402"/>
      <c r="G589" s="402"/>
      <c r="H589" s="402"/>
      <c r="I589" s="402"/>
      <c r="J589" s="402"/>
      <c r="K589" s="402"/>
      <c r="L589" s="402"/>
    </row>
    <row r="590" spans="1:12" x14ac:dyDescent="0.2">
      <c r="A590" s="402"/>
      <c r="B590" s="402"/>
      <c r="C590" s="402"/>
      <c r="D590" s="402"/>
      <c r="E590" s="402"/>
      <c r="F590" s="402"/>
      <c r="G590" s="402"/>
      <c r="H590" s="402"/>
      <c r="I590" s="402"/>
      <c r="J590" s="402"/>
      <c r="K590" s="402"/>
      <c r="L590" s="402"/>
    </row>
    <row r="591" spans="1:12" x14ac:dyDescent="0.2">
      <c r="A591" s="402"/>
      <c r="B591" s="402"/>
      <c r="C591" s="402"/>
      <c r="D591" s="402"/>
      <c r="E591" s="402"/>
      <c r="F591" s="402"/>
      <c r="G591" s="402"/>
      <c r="H591" s="402"/>
      <c r="I591" s="402"/>
      <c r="J591" s="402"/>
      <c r="K591" s="402"/>
      <c r="L591" s="402"/>
    </row>
    <row r="592" spans="1:12" x14ac:dyDescent="0.2">
      <c r="A592" s="402"/>
      <c r="B592" s="402"/>
      <c r="C592" s="402"/>
      <c r="D592" s="402"/>
      <c r="E592" s="402"/>
      <c r="F592" s="402"/>
      <c r="G592" s="402"/>
      <c r="H592" s="402"/>
      <c r="I592" s="402"/>
      <c r="J592" s="402"/>
      <c r="K592" s="402"/>
      <c r="L592" s="402"/>
    </row>
    <row r="593" spans="1:12" x14ac:dyDescent="0.2">
      <c r="A593" s="402"/>
      <c r="B593" s="402"/>
      <c r="C593" s="402"/>
      <c r="D593" s="402"/>
      <c r="E593" s="402"/>
      <c r="F593" s="402"/>
      <c r="G593" s="402"/>
      <c r="H593" s="402"/>
      <c r="I593" s="402"/>
      <c r="J593" s="402"/>
      <c r="K593" s="402"/>
      <c r="L593" s="402"/>
    </row>
    <row r="594" spans="1:12" x14ac:dyDescent="0.2">
      <c r="A594" s="402"/>
      <c r="B594" s="402"/>
      <c r="C594" s="402"/>
      <c r="D594" s="402"/>
      <c r="E594" s="402"/>
      <c r="F594" s="402"/>
      <c r="G594" s="402"/>
      <c r="H594" s="402"/>
      <c r="I594" s="402"/>
      <c r="J594" s="402"/>
      <c r="K594" s="402"/>
      <c r="L594" s="402"/>
    </row>
    <row r="595" spans="1:12" x14ac:dyDescent="0.2">
      <c r="A595" s="402"/>
      <c r="B595" s="402"/>
      <c r="C595" s="402"/>
      <c r="D595" s="402"/>
      <c r="E595" s="402"/>
      <c r="F595" s="402"/>
      <c r="G595" s="402"/>
      <c r="H595" s="402"/>
      <c r="I595" s="402"/>
      <c r="J595" s="402"/>
      <c r="K595" s="402"/>
      <c r="L595" s="402"/>
    </row>
    <row r="596" spans="1:12" x14ac:dyDescent="0.2">
      <c r="A596" s="402"/>
      <c r="B596" s="402"/>
      <c r="C596" s="402"/>
      <c r="D596" s="402"/>
      <c r="E596" s="402"/>
      <c r="F596" s="402"/>
      <c r="G596" s="402"/>
      <c r="H596" s="402"/>
      <c r="I596" s="402"/>
      <c r="J596" s="402"/>
      <c r="K596" s="402"/>
      <c r="L596" s="402"/>
    </row>
    <row r="597" spans="1:12" x14ac:dyDescent="0.2">
      <c r="A597" s="402"/>
      <c r="B597" s="402"/>
      <c r="C597" s="402"/>
      <c r="D597" s="402"/>
      <c r="E597" s="402"/>
      <c r="F597" s="402"/>
      <c r="G597" s="402"/>
      <c r="H597" s="402"/>
      <c r="I597" s="402"/>
      <c r="J597" s="402"/>
      <c r="K597" s="402"/>
      <c r="L597" s="402"/>
    </row>
    <row r="598" spans="1:12" x14ac:dyDescent="0.2">
      <c r="A598" s="402"/>
      <c r="B598" s="402"/>
      <c r="C598" s="402"/>
      <c r="D598" s="402"/>
      <c r="E598" s="402"/>
      <c r="F598" s="402"/>
      <c r="G598" s="402"/>
      <c r="H598" s="402"/>
      <c r="I598" s="402"/>
      <c r="J598" s="402"/>
      <c r="K598" s="402"/>
      <c r="L598" s="402"/>
    </row>
    <row r="599" spans="1:12" x14ac:dyDescent="0.2">
      <c r="A599" s="402"/>
      <c r="B599" s="402"/>
      <c r="C599" s="402"/>
      <c r="D599" s="402"/>
      <c r="E599" s="402"/>
      <c r="F599" s="402"/>
      <c r="G599" s="402"/>
      <c r="H599" s="402"/>
      <c r="I599" s="402"/>
      <c r="J599" s="402"/>
      <c r="K599" s="402"/>
      <c r="L599" s="402"/>
    </row>
    <row r="600" spans="1:12" x14ac:dyDescent="0.2">
      <c r="A600" s="402"/>
      <c r="B600" s="402"/>
      <c r="C600" s="402"/>
      <c r="D600" s="402"/>
      <c r="E600" s="402"/>
      <c r="F600" s="402"/>
      <c r="G600" s="402"/>
      <c r="H600" s="402"/>
      <c r="I600" s="402"/>
      <c r="J600" s="402"/>
      <c r="K600" s="402"/>
      <c r="L600" s="402"/>
    </row>
    <row r="601" spans="1:12" x14ac:dyDescent="0.2">
      <c r="A601" s="402"/>
      <c r="B601" s="402"/>
      <c r="C601" s="402"/>
      <c r="D601" s="402"/>
      <c r="E601" s="402"/>
      <c r="F601" s="402"/>
      <c r="G601" s="402"/>
      <c r="H601" s="402"/>
      <c r="I601" s="402"/>
      <c r="J601" s="402"/>
      <c r="K601" s="402"/>
      <c r="L601" s="402"/>
    </row>
    <row r="602" spans="1:12" x14ac:dyDescent="0.2">
      <c r="A602" s="402"/>
      <c r="B602" s="402"/>
      <c r="C602" s="402"/>
      <c r="D602" s="402"/>
      <c r="E602" s="402"/>
      <c r="F602" s="402"/>
      <c r="G602" s="402"/>
      <c r="H602" s="402"/>
      <c r="I602" s="402"/>
      <c r="J602" s="402"/>
      <c r="K602" s="402"/>
      <c r="L602" s="402"/>
    </row>
    <row r="603" spans="1:12" x14ac:dyDescent="0.2">
      <c r="A603" s="402"/>
      <c r="B603" s="402"/>
      <c r="C603" s="402"/>
      <c r="D603" s="402"/>
      <c r="E603" s="402"/>
      <c r="F603" s="402"/>
      <c r="G603" s="402"/>
      <c r="H603" s="402"/>
      <c r="I603" s="402"/>
      <c r="J603" s="402"/>
      <c r="K603" s="402"/>
      <c r="L603" s="402"/>
    </row>
    <row r="604" spans="1:12" x14ac:dyDescent="0.2">
      <c r="A604" s="402"/>
      <c r="B604" s="402"/>
      <c r="C604" s="402"/>
      <c r="D604" s="402"/>
      <c r="E604" s="402"/>
      <c r="F604" s="402"/>
      <c r="G604" s="402"/>
      <c r="H604" s="402"/>
      <c r="I604" s="402"/>
      <c r="J604" s="402"/>
      <c r="K604" s="402"/>
      <c r="L604" s="402"/>
    </row>
    <row r="605" spans="1:12" x14ac:dyDescent="0.2">
      <c r="A605" s="402"/>
      <c r="B605" s="402"/>
      <c r="C605" s="402"/>
      <c r="D605" s="402"/>
      <c r="E605" s="402"/>
      <c r="F605" s="402"/>
      <c r="G605" s="402"/>
      <c r="H605" s="402"/>
      <c r="I605" s="402"/>
      <c r="J605" s="402"/>
      <c r="K605" s="402"/>
      <c r="L605" s="402"/>
    </row>
    <row r="606" spans="1:12" x14ac:dyDescent="0.2">
      <c r="A606" s="402"/>
      <c r="B606" s="402"/>
      <c r="C606" s="402"/>
      <c r="D606" s="402"/>
      <c r="E606" s="402"/>
      <c r="F606" s="402"/>
      <c r="G606" s="402"/>
      <c r="H606" s="402"/>
      <c r="I606" s="402"/>
      <c r="J606" s="402"/>
      <c r="K606" s="402"/>
      <c r="L606" s="402"/>
    </row>
    <row r="607" spans="1:12" x14ac:dyDescent="0.2">
      <c r="A607" s="402"/>
      <c r="B607" s="402"/>
      <c r="C607" s="402"/>
      <c r="D607" s="402"/>
      <c r="E607" s="402"/>
      <c r="F607" s="402"/>
      <c r="G607" s="402"/>
      <c r="H607" s="402"/>
      <c r="I607" s="402"/>
      <c r="J607" s="402"/>
      <c r="K607" s="402"/>
      <c r="L607" s="402"/>
    </row>
    <row r="608" spans="1:12" x14ac:dyDescent="0.2">
      <c r="A608" s="402"/>
      <c r="B608" s="402"/>
      <c r="C608" s="402"/>
      <c r="D608" s="402"/>
      <c r="E608" s="402"/>
      <c r="F608" s="402"/>
      <c r="G608" s="402"/>
      <c r="H608" s="402"/>
      <c r="I608" s="402"/>
      <c r="J608" s="402"/>
      <c r="K608" s="402"/>
      <c r="L608" s="402"/>
    </row>
    <row r="609" spans="1:12" x14ac:dyDescent="0.2">
      <c r="A609" s="402"/>
      <c r="B609" s="402"/>
      <c r="C609" s="402"/>
      <c r="D609" s="402"/>
      <c r="E609" s="402"/>
      <c r="F609" s="402"/>
      <c r="G609" s="402"/>
      <c r="H609" s="402"/>
      <c r="I609" s="402"/>
      <c r="J609" s="402"/>
      <c r="K609" s="402"/>
      <c r="L609" s="402"/>
    </row>
    <row r="610" spans="1:12" x14ac:dyDescent="0.2">
      <c r="A610" s="402"/>
      <c r="B610" s="402"/>
      <c r="C610" s="402"/>
      <c r="D610" s="402"/>
      <c r="E610" s="402"/>
      <c r="F610" s="402"/>
      <c r="G610" s="402"/>
      <c r="H610" s="402"/>
      <c r="I610" s="402"/>
      <c r="J610" s="402"/>
      <c r="K610" s="402"/>
      <c r="L610" s="402"/>
    </row>
    <row r="611" spans="1:12" x14ac:dyDescent="0.2">
      <c r="A611" s="402"/>
      <c r="B611" s="402"/>
      <c r="C611" s="402"/>
      <c r="D611" s="402"/>
      <c r="E611" s="402"/>
      <c r="F611" s="402"/>
      <c r="G611" s="402"/>
      <c r="H611" s="402"/>
      <c r="I611" s="402"/>
      <c r="J611" s="402"/>
      <c r="K611" s="402"/>
      <c r="L611" s="402"/>
    </row>
    <row r="612" spans="1:12" x14ac:dyDescent="0.2">
      <c r="A612" s="402"/>
      <c r="B612" s="402"/>
      <c r="C612" s="402"/>
      <c r="D612" s="402"/>
      <c r="E612" s="402"/>
      <c r="F612" s="402"/>
      <c r="G612" s="402"/>
      <c r="H612" s="402"/>
      <c r="I612" s="402"/>
      <c r="J612" s="402"/>
      <c r="K612" s="402"/>
      <c r="L612" s="402"/>
    </row>
    <row r="613" spans="1:12" x14ac:dyDescent="0.2">
      <c r="A613" s="402"/>
      <c r="B613" s="402"/>
      <c r="C613" s="402"/>
      <c r="D613" s="402"/>
      <c r="E613" s="402"/>
      <c r="F613" s="402"/>
      <c r="G613" s="402"/>
      <c r="H613" s="402"/>
      <c r="I613" s="402"/>
      <c r="J613" s="402"/>
      <c r="K613" s="402"/>
      <c r="L613" s="402"/>
    </row>
    <row r="614" spans="1:12" x14ac:dyDescent="0.2">
      <c r="A614" s="402"/>
      <c r="B614" s="402"/>
      <c r="C614" s="402"/>
      <c r="D614" s="402"/>
      <c r="E614" s="402"/>
      <c r="F614" s="402"/>
      <c r="G614" s="402"/>
      <c r="H614" s="402"/>
      <c r="I614" s="402"/>
      <c r="J614" s="402"/>
      <c r="K614" s="402"/>
      <c r="L614" s="402"/>
    </row>
    <row r="615" spans="1:12" x14ac:dyDescent="0.2">
      <c r="A615" s="402"/>
      <c r="B615" s="402"/>
      <c r="C615" s="402"/>
      <c r="D615" s="402"/>
      <c r="E615" s="402"/>
      <c r="F615" s="402"/>
      <c r="G615" s="402"/>
      <c r="H615" s="402"/>
      <c r="I615" s="402"/>
      <c r="J615" s="402"/>
      <c r="K615" s="402"/>
      <c r="L615" s="402"/>
    </row>
    <row r="616" spans="1:12" x14ac:dyDescent="0.2">
      <c r="A616" s="402"/>
      <c r="B616" s="402"/>
      <c r="C616" s="402"/>
      <c r="D616" s="402"/>
      <c r="E616" s="402"/>
      <c r="F616" s="402"/>
      <c r="G616" s="402"/>
      <c r="H616" s="402"/>
      <c r="I616" s="402"/>
      <c r="J616" s="402"/>
      <c r="K616" s="402"/>
      <c r="L616" s="402"/>
    </row>
    <row r="617" spans="1:12" x14ac:dyDescent="0.2">
      <c r="A617" s="402"/>
      <c r="B617" s="402"/>
      <c r="C617" s="402"/>
      <c r="D617" s="402"/>
      <c r="E617" s="402"/>
      <c r="F617" s="402"/>
      <c r="G617" s="402"/>
      <c r="H617" s="402"/>
      <c r="I617" s="402"/>
      <c r="J617" s="402"/>
      <c r="K617" s="402"/>
      <c r="L617" s="402"/>
    </row>
    <row r="618" spans="1:12" x14ac:dyDescent="0.2">
      <c r="A618" s="402"/>
      <c r="B618" s="402"/>
      <c r="C618" s="402"/>
      <c r="D618" s="402"/>
      <c r="E618" s="402"/>
      <c r="F618" s="402"/>
      <c r="G618" s="402"/>
      <c r="H618" s="402"/>
      <c r="I618" s="402"/>
      <c r="J618" s="402"/>
      <c r="K618" s="402"/>
      <c r="L618" s="402"/>
    </row>
    <row r="619" spans="1:12" x14ac:dyDescent="0.2">
      <c r="A619" s="402"/>
      <c r="B619" s="402"/>
      <c r="C619" s="402"/>
      <c r="D619" s="402"/>
      <c r="E619" s="402"/>
      <c r="F619" s="402"/>
      <c r="G619" s="402"/>
      <c r="H619" s="402"/>
      <c r="I619" s="402"/>
      <c r="J619" s="402"/>
      <c r="K619" s="402"/>
      <c r="L619" s="402"/>
    </row>
    <row r="620" spans="1:12" x14ac:dyDescent="0.2">
      <c r="A620" s="402"/>
      <c r="B620" s="402"/>
      <c r="C620" s="402"/>
      <c r="D620" s="402"/>
      <c r="E620" s="402"/>
      <c r="F620" s="402"/>
      <c r="G620" s="402"/>
      <c r="H620" s="402"/>
      <c r="I620" s="402"/>
      <c r="J620" s="402"/>
      <c r="K620" s="402"/>
      <c r="L620" s="402"/>
    </row>
    <row r="621" spans="1:12" x14ac:dyDescent="0.2">
      <c r="A621" s="402"/>
      <c r="B621" s="402"/>
      <c r="C621" s="402"/>
      <c r="D621" s="402"/>
      <c r="E621" s="402"/>
      <c r="F621" s="402"/>
      <c r="G621" s="402"/>
      <c r="H621" s="402"/>
      <c r="I621" s="402"/>
      <c r="J621" s="402"/>
      <c r="K621" s="402"/>
      <c r="L621" s="402"/>
    </row>
    <row r="622" spans="1:12" x14ac:dyDescent="0.2">
      <c r="A622" s="402"/>
      <c r="B622" s="402"/>
      <c r="C622" s="402"/>
      <c r="D622" s="402"/>
      <c r="E622" s="402"/>
      <c r="F622" s="402"/>
      <c r="G622" s="402"/>
      <c r="H622" s="402"/>
      <c r="I622" s="402"/>
      <c r="J622" s="402"/>
      <c r="K622" s="402"/>
      <c r="L622" s="402"/>
    </row>
    <row r="623" spans="1:12" x14ac:dyDescent="0.2">
      <c r="A623" s="402"/>
      <c r="B623" s="402"/>
      <c r="C623" s="402"/>
      <c r="D623" s="402"/>
      <c r="E623" s="402"/>
      <c r="F623" s="402"/>
      <c r="G623" s="402"/>
      <c r="H623" s="402"/>
      <c r="I623" s="402"/>
      <c r="J623" s="402"/>
      <c r="K623" s="402"/>
      <c r="L623" s="402"/>
    </row>
    <row r="624" spans="1:12" x14ac:dyDescent="0.2">
      <c r="A624" s="402"/>
      <c r="B624" s="402"/>
      <c r="C624" s="402"/>
      <c r="D624" s="402"/>
      <c r="E624" s="402"/>
      <c r="F624" s="402"/>
      <c r="G624" s="402"/>
      <c r="H624" s="402"/>
      <c r="I624" s="402"/>
      <c r="J624" s="402"/>
      <c r="K624" s="402"/>
      <c r="L624" s="402"/>
    </row>
    <row r="625" spans="1:12" x14ac:dyDescent="0.2">
      <c r="A625" s="402"/>
      <c r="B625" s="402"/>
      <c r="C625" s="402"/>
      <c r="D625" s="402"/>
      <c r="E625" s="402"/>
      <c r="F625" s="402"/>
      <c r="G625" s="402"/>
      <c r="H625" s="402"/>
      <c r="I625" s="402"/>
      <c r="J625" s="402"/>
      <c r="K625" s="402"/>
      <c r="L625" s="402"/>
    </row>
    <row r="626" spans="1:12" x14ac:dyDescent="0.2">
      <c r="A626" s="402"/>
      <c r="B626" s="402"/>
      <c r="C626" s="402"/>
      <c r="D626" s="402"/>
      <c r="E626" s="402"/>
      <c r="F626" s="402"/>
      <c r="G626" s="402"/>
      <c r="H626" s="402"/>
      <c r="I626" s="402"/>
      <c r="J626" s="402"/>
      <c r="K626" s="402"/>
      <c r="L626" s="402"/>
    </row>
    <row r="627" spans="1:12" x14ac:dyDescent="0.2">
      <c r="A627" s="402"/>
      <c r="B627" s="402"/>
      <c r="C627" s="402"/>
      <c r="D627" s="402"/>
      <c r="E627" s="402"/>
      <c r="F627" s="402"/>
      <c r="G627" s="402"/>
      <c r="H627" s="402"/>
      <c r="I627" s="402"/>
      <c r="J627" s="402"/>
      <c r="K627" s="402"/>
      <c r="L627" s="402"/>
    </row>
    <row r="628" spans="1:12" x14ac:dyDescent="0.2">
      <c r="A628" s="402"/>
      <c r="B628" s="402"/>
      <c r="C628" s="402"/>
      <c r="D628" s="402"/>
      <c r="E628" s="402"/>
      <c r="F628" s="402"/>
      <c r="G628" s="402"/>
      <c r="H628" s="402"/>
      <c r="I628" s="402"/>
      <c r="J628" s="402"/>
      <c r="K628" s="402"/>
      <c r="L628" s="402"/>
    </row>
    <row r="629" spans="1:12" x14ac:dyDescent="0.2">
      <c r="A629" s="402"/>
      <c r="B629" s="402"/>
      <c r="C629" s="402"/>
      <c r="D629" s="402"/>
      <c r="E629" s="402"/>
      <c r="F629" s="402"/>
      <c r="G629" s="402"/>
      <c r="H629" s="402"/>
      <c r="I629" s="402"/>
      <c r="J629" s="402"/>
      <c r="K629" s="402"/>
      <c r="L629" s="402"/>
    </row>
    <row r="630" spans="1:12" x14ac:dyDescent="0.2">
      <c r="A630" s="402"/>
      <c r="B630" s="402"/>
      <c r="C630" s="402"/>
      <c r="D630" s="402"/>
      <c r="E630" s="402"/>
      <c r="F630" s="402"/>
      <c r="G630" s="402"/>
      <c r="H630" s="402"/>
      <c r="I630" s="402"/>
      <c r="J630" s="402"/>
      <c r="K630" s="402"/>
      <c r="L630" s="402"/>
    </row>
    <row r="631" spans="1:12" x14ac:dyDescent="0.2">
      <c r="A631" s="402"/>
      <c r="B631" s="402"/>
      <c r="C631" s="402"/>
      <c r="D631" s="402"/>
      <c r="E631" s="402"/>
      <c r="F631" s="402"/>
      <c r="G631" s="402"/>
      <c r="H631" s="402"/>
      <c r="I631" s="402"/>
      <c r="J631" s="402"/>
      <c r="K631" s="402"/>
      <c r="L631" s="402"/>
    </row>
    <row r="632" spans="1:12" x14ac:dyDescent="0.2">
      <c r="A632" s="402"/>
      <c r="B632" s="402"/>
      <c r="C632" s="402"/>
      <c r="D632" s="402"/>
      <c r="E632" s="402"/>
      <c r="F632" s="402"/>
      <c r="G632" s="402"/>
      <c r="H632" s="402"/>
      <c r="I632" s="402"/>
      <c r="J632" s="402"/>
      <c r="K632" s="402"/>
      <c r="L632" s="402"/>
    </row>
    <row r="633" spans="1:12" x14ac:dyDescent="0.2">
      <c r="A633" s="402"/>
      <c r="B633" s="402"/>
      <c r="C633" s="402"/>
      <c r="D633" s="402"/>
      <c r="E633" s="402"/>
      <c r="F633" s="402"/>
      <c r="G633" s="402"/>
      <c r="H633" s="402"/>
      <c r="I633" s="402"/>
      <c r="J633" s="402"/>
      <c r="K633" s="402"/>
      <c r="L633" s="402"/>
    </row>
    <row r="634" spans="1:12" x14ac:dyDescent="0.2">
      <c r="A634" s="402"/>
      <c r="B634" s="402"/>
      <c r="C634" s="402"/>
      <c r="D634" s="402"/>
      <c r="E634" s="402"/>
      <c r="F634" s="402"/>
      <c r="G634" s="402"/>
      <c r="H634" s="402"/>
      <c r="I634" s="402"/>
      <c r="J634" s="402"/>
      <c r="K634" s="402"/>
      <c r="L634" s="402"/>
    </row>
    <row r="635" spans="1:12" x14ac:dyDescent="0.2">
      <c r="A635" s="402"/>
      <c r="B635" s="402"/>
      <c r="C635" s="402"/>
      <c r="D635" s="402"/>
      <c r="E635" s="402"/>
      <c r="F635" s="402"/>
      <c r="G635" s="402"/>
      <c r="H635" s="402"/>
      <c r="I635" s="402"/>
      <c r="J635" s="402"/>
      <c r="K635" s="402"/>
      <c r="L635" s="402"/>
    </row>
    <row r="636" spans="1:12" x14ac:dyDescent="0.2">
      <c r="A636" s="402"/>
      <c r="B636" s="402"/>
      <c r="C636" s="402"/>
      <c r="D636" s="402"/>
      <c r="E636" s="402"/>
      <c r="F636" s="402"/>
      <c r="G636" s="402"/>
      <c r="H636" s="402"/>
      <c r="I636" s="402"/>
      <c r="J636" s="402"/>
      <c r="K636" s="402"/>
      <c r="L636" s="402"/>
    </row>
    <row r="637" spans="1:12" x14ac:dyDescent="0.2">
      <c r="A637" s="402"/>
      <c r="B637" s="402"/>
      <c r="C637" s="402"/>
      <c r="D637" s="402"/>
      <c r="E637" s="402"/>
      <c r="F637" s="402"/>
      <c r="G637" s="402"/>
      <c r="H637" s="402"/>
      <c r="I637" s="402"/>
      <c r="J637" s="402"/>
      <c r="K637" s="402"/>
      <c r="L637" s="402"/>
    </row>
    <row r="638" spans="1:12" x14ac:dyDescent="0.2">
      <c r="A638" s="402"/>
      <c r="B638" s="402"/>
      <c r="C638" s="402"/>
      <c r="D638" s="402"/>
      <c r="E638" s="402"/>
      <c r="F638" s="402"/>
      <c r="G638" s="402"/>
      <c r="H638" s="402"/>
      <c r="I638" s="402"/>
      <c r="J638" s="402"/>
      <c r="K638" s="402"/>
      <c r="L638" s="402"/>
    </row>
    <row r="639" spans="1:12" x14ac:dyDescent="0.2">
      <c r="A639" s="402"/>
      <c r="B639" s="402"/>
      <c r="C639" s="402"/>
      <c r="D639" s="402"/>
      <c r="E639" s="402"/>
      <c r="F639" s="402"/>
      <c r="G639" s="402"/>
      <c r="H639" s="402"/>
      <c r="I639" s="402"/>
      <c r="J639" s="402"/>
      <c r="K639" s="402"/>
      <c r="L639" s="402"/>
    </row>
    <row r="640" spans="1:12" x14ac:dyDescent="0.2">
      <c r="A640" s="402"/>
      <c r="B640" s="402"/>
      <c r="C640" s="402"/>
      <c r="D640" s="402"/>
      <c r="E640" s="402"/>
      <c r="F640" s="402"/>
      <c r="G640" s="402"/>
      <c r="H640" s="402"/>
      <c r="I640" s="402"/>
      <c r="J640" s="402"/>
      <c r="K640" s="402"/>
      <c r="L640" s="402"/>
    </row>
    <row r="641" spans="1:12" x14ac:dyDescent="0.2">
      <c r="A641" s="402"/>
      <c r="B641" s="402"/>
      <c r="C641" s="402"/>
      <c r="D641" s="402"/>
      <c r="E641" s="402"/>
      <c r="F641" s="402"/>
      <c r="G641" s="402"/>
      <c r="H641" s="402"/>
      <c r="I641" s="402"/>
      <c r="J641" s="402"/>
      <c r="K641" s="402"/>
      <c r="L641" s="402"/>
    </row>
    <row r="642" spans="1:12" x14ac:dyDescent="0.2">
      <c r="A642" s="402"/>
      <c r="B642" s="402"/>
      <c r="C642" s="402"/>
      <c r="D642" s="402"/>
      <c r="E642" s="402"/>
      <c r="F642" s="402"/>
      <c r="G642" s="402"/>
      <c r="H642" s="402"/>
      <c r="I642" s="402"/>
      <c r="J642" s="402"/>
      <c r="K642" s="402"/>
      <c r="L642" s="402"/>
    </row>
    <row r="643" spans="1:12" x14ac:dyDescent="0.2">
      <c r="A643" s="402"/>
      <c r="B643" s="402"/>
      <c r="C643" s="402"/>
      <c r="D643" s="402"/>
      <c r="E643" s="402"/>
      <c r="F643" s="402"/>
      <c r="G643" s="402"/>
      <c r="H643" s="402"/>
      <c r="I643" s="402"/>
      <c r="J643" s="402"/>
      <c r="K643" s="402"/>
      <c r="L643" s="402"/>
    </row>
    <row r="644" spans="1:12" x14ac:dyDescent="0.2">
      <c r="A644" s="402"/>
      <c r="B644" s="402"/>
      <c r="C644" s="402"/>
      <c r="D644" s="402"/>
      <c r="E644" s="402"/>
      <c r="F644" s="402"/>
      <c r="G644" s="402"/>
      <c r="H644" s="402"/>
      <c r="I644" s="402"/>
      <c r="J644" s="402"/>
      <c r="K644" s="402"/>
      <c r="L644" s="402"/>
    </row>
    <row r="645" spans="1:12" x14ac:dyDescent="0.2">
      <c r="A645" s="402"/>
      <c r="B645" s="402"/>
      <c r="C645" s="402"/>
      <c r="D645" s="402"/>
      <c r="E645" s="402"/>
      <c r="F645" s="402"/>
      <c r="G645" s="402"/>
      <c r="H645" s="402"/>
      <c r="I645" s="402"/>
      <c r="J645" s="402"/>
      <c r="K645" s="402"/>
      <c r="L645" s="402"/>
    </row>
    <row r="646" spans="1:12" x14ac:dyDescent="0.2">
      <c r="A646" s="402"/>
      <c r="B646" s="402"/>
      <c r="C646" s="402"/>
      <c r="D646" s="402"/>
      <c r="E646" s="402"/>
      <c r="F646" s="402"/>
      <c r="G646" s="402"/>
      <c r="H646" s="402"/>
      <c r="I646" s="402"/>
      <c r="J646" s="402"/>
      <c r="K646" s="402"/>
      <c r="L646" s="402"/>
    </row>
    <row r="647" spans="1:12" x14ac:dyDescent="0.2">
      <c r="A647" s="402"/>
      <c r="B647" s="402"/>
      <c r="C647" s="402"/>
      <c r="D647" s="402"/>
      <c r="E647" s="402"/>
      <c r="F647" s="402"/>
      <c r="G647" s="402"/>
      <c r="H647" s="402"/>
      <c r="I647" s="402"/>
      <c r="J647" s="402"/>
      <c r="K647" s="402"/>
      <c r="L647" s="402"/>
    </row>
    <row r="648" spans="1:12" x14ac:dyDescent="0.2">
      <c r="A648" s="402"/>
      <c r="B648" s="402"/>
      <c r="C648" s="402"/>
      <c r="D648" s="402"/>
      <c r="E648" s="402"/>
      <c r="F648" s="402"/>
      <c r="G648" s="402"/>
      <c r="H648" s="402"/>
      <c r="I648" s="402"/>
      <c r="J648" s="402"/>
      <c r="K648" s="402"/>
      <c r="L648" s="402"/>
    </row>
    <row r="649" spans="1:12" x14ac:dyDescent="0.2">
      <c r="A649" s="402"/>
      <c r="B649" s="402"/>
      <c r="C649" s="402"/>
      <c r="D649" s="402"/>
      <c r="E649" s="402"/>
      <c r="F649" s="402"/>
      <c r="G649" s="402"/>
      <c r="H649" s="402"/>
      <c r="I649" s="402"/>
      <c r="J649" s="402"/>
      <c r="K649" s="402"/>
      <c r="L649" s="402"/>
    </row>
    <row r="650" spans="1:12" x14ac:dyDescent="0.2">
      <c r="A650" s="402"/>
      <c r="B650" s="402"/>
      <c r="C650" s="402"/>
      <c r="D650" s="402"/>
      <c r="E650" s="402"/>
      <c r="F650" s="402"/>
      <c r="G650" s="402"/>
      <c r="H650" s="402"/>
      <c r="I650" s="402"/>
      <c r="J650" s="402"/>
      <c r="K650" s="402"/>
      <c r="L650" s="402"/>
    </row>
    <row r="651" spans="1:12" x14ac:dyDescent="0.2">
      <c r="A651" s="402"/>
      <c r="B651" s="402"/>
      <c r="C651" s="402"/>
      <c r="D651" s="402"/>
      <c r="E651" s="402"/>
      <c r="F651" s="402"/>
      <c r="G651" s="402"/>
      <c r="H651" s="402"/>
      <c r="I651" s="402"/>
      <c r="J651" s="402"/>
      <c r="K651" s="402"/>
      <c r="L651" s="402"/>
    </row>
    <row r="652" spans="1:12" x14ac:dyDescent="0.2">
      <c r="A652" s="402"/>
      <c r="B652" s="402"/>
      <c r="C652" s="402"/>
      <c r="D652" s="402"/>
      <c r="E652" s="402"/>
      <c r="F652" s="402"/>
      <c r="G652" s="402"/>
      <c r="H652" s="402"/>
      <c r="I652" s="402"/>
      <c r="J652" s="402"/>
      <c r="K652" s="402"/>
      <c r="L652" s="402"/>
    </row>
    <row r="653" spans="1:12" x14ac:dyDescent="0.2">
      <c r="A653" s="402"/>
      <c r="B653" s="402"/>
      <c r="C653" s="402"/>
      <c r="D653" s="402"/>
      <c r="E653" s="402"/>
      <c r="F653" s="402"/>
      <c r="G653" s="402"/>
      <c r="H653" s="402"/>
      <c r="I653" s="402"/>
      <c r="J653" s="402"/>
      <c r="K653" s="402"/>
      <c r="L653" s="402"/>
    </row>
    <row r="654" spans="1:12" x14ac:dyDescent="0.2">
      <c r="A654" s="402"/>
      <c r="B654" s="402"/>
      <c r="C654" s="402"/>
      <c r="D654" s="402"/>
      <c r="E654" s="402"/>
      <c r="F654" s="402"/>
      <c r="G654" s="402"/>
      <c r="H654" s="402"/>
      <c r="I654" s="402"/>
      <c r="J654" s="402"/>
      <c r="K654" s="402"/>
      <c r="L654" s="402"/>
    </row>
    <row r="655" spans="1:12" x14ac:dyDescent="0.2">
      <c r="A655" s="402"/>
      <c r="B655" s="402"/>
      <c r="C655" s="402"/>
      <c r="D655" s="402"/>
      <c r="E655" s="402"/>
      <c r="F655" s="402"/>
      <c r="G655" s="402"/>
      <c r="H655" s="402"/>
      <c r="I655" s="402"/>
      <c r="J655" s="402"/>
      <c r="K655" s="402"/>
      <c r="L655" s="402"/>
    </row>
    <row r="656" spans="1:12" x14ac:dyDescent="0.2">
      <c r="A656" s="402"/>
      <c r="B656" s="402"/>
      <c r="C656" s="402"/>
      <c r="D656" s="402"/>
      <c r="E656" s="402"/>
      <c r="F656" s="402"/>
      <c r="G656" s="402"/>
      <c r="H656" s="402"/>
      <c r="I656" s="402"/>
      <c r="J656" s="402"/>
      <c r="K656" s="402"/>
      <c r="L656" s="402"/>
    </row>
    <row r="657" spans="1:12" x14ac:dyDescent="0.2">
      <c r="A657" s="402"/>
      <c r="B657" s="402"/>
      <c r="C657" s="402"/>
      <c r="D657" s="402"/>
      <c r="E657" s="402"/>
      <c r="F657" s="402"/>
      <c r="G657" s="402"/>
      <c r="H657" s="402"/>
      <c r="I657" s="402"/>
      <c r="J657" s="402"/>
      <c r="K657" s="402"/>
      <c r="L657" s="402"/>
    </row>
    <row r="658" spans="1:12" x14ac:dyDescent="0.2">
      <c r="A658" s="402"/>
      <c r="B658" s="402"/>
      <c r="C658" s="402"/>
      <c r="D658" s="402"/>
      <c r="E658" s="402"/>
      <c r="F658" s="402"/>
      <c r="G658" s="402"/>
      <c r="H658" s="402"/>
      <c r="I658" s="402"/>
      <c r="J658" s="402"/>
      <c r="K658" s="402"/>
      <c r="L658" s="402"/>
    </row>
    <row r="659" spans="1:12" x14ac:dyDescent="0.2">
      <c r="A659" s="402"/>
      <c r="B659" s="402"/>
      <c r="C659" s="402"/>
      <c r="D659" s="402"/>
      <c r="E659" s="402"/>
      <c r="F659" s="402"/>
      <c r="G659" s="402"/>
      <c r="H659" s="402"/>
      <c r="I659" s="402"/>
      <c r="J659" s="402"/>
      <c r="K659" s="402"/>
      <c r="L659" s="402"/>
    </row>
    <row r="660" spans="1:12" x14ac:dyDescent="0.2">
      <c r="A660" s="402"/>
      <c r="B660" s="402"/>
      <c r="C660" s="402"/>
      <c r="D660" s="402"/>
      <c r="E660" s="402"/>
      <c r="F660" s="402"/>
      <c r="G660" s="402"/>
      <c r="H660" s="402"/>
      <c r="I660" s="402"/>
      <c r="J660" s="402"/>
      <c r="K660" s="402"/>
      <c r="L660" s="402"/>
    </row>
    <row r="661" spans="1:12" x14ac:dyDescent="0.2">
      <c r="A661" s="402"/>
      <c r="B661" s="402"/>
      <c r="C661" s="402"/>
      <c r="D661" s="402"/>
      <c r="E661" s="402"/>
      <c r="F661" s="402"/>
      <c r="G661" s="402"/>
      <c r="H661" s="402"/>
      <c r="I661" s="402"/>
      <c r="J661" s="402"/>
      <c r="K661" s="402"/>
      <c r="L661" s="402"/>
    </row>
    <row r="662" spans="1:12" x14ac:dyDescent="0.2">
      <c r="A662" s="402"/>
      <c r="B662" s="402"/>
      <c r="C662" s="402"/>
      <c r="D662" s="402"/>
      <c r="E662" s="402"/>
      <c r="F662" s="402"/>
      <c r="G662" s="402"/>
      <c r="H662" s="402"/>
      <c r="I662" s="402"/>
      <c r="J662" s="402"/>
      <c r="K662" s="402"/>
      <c r="L662" s="402"/>
    </row>
    <row r="663" spans="1:12" x14ac:dyDescent="0.2">
      <c r="A663" s="402"/>
      <c r="B663" s="402"/>
      <c r="C663" s="402"/>
      <c r="D663" s="402"/>
      <c r="E663" s="402"/>
      <c r="F663" s="402"/>
      <c r="G663" s="402"/>
      <c r="H663" s="402"/>
      <c r="I663" s="402"/>
      <c r="J663" s="402"/>
      <c r="K663" s="402"/>
      <c r="L663" s="402"/>
    </row>
    <row r="664" spans="1:12" x14ac:dyDescent="0.2">
      <c r="A664" s="402"/>
      <c r="B664" s="402"/>
      <c r="C664" s="402"/>
      <c r="D664" s="402"/>
      <c r="E664" s="402"/>
      <c r="F664" s="402"/>
      <c r="G664" s="402"/>
      <c r="H664" s="402"/>
      <c r="I664" s="402"/>
      <c r="J664" s="402"/>
      <c r="K664" s="402"/>
      <c r="L664" s="402"/>
    </row>
    <row r="665" spans="1:12" x14ac:dyDescent="0.2">
      <c r="A665" s="402"/>
      <c r="B665" s="402"/>
      <c r="C665" s="402"/>
      <c r="D665" s="402"/>
      <c r="E665" s="402"/>
      <c r="F665" s="402"/>
      <c r="G665" s="402"/>
      <c r="H665" s="402"/>
      <c r="I665" s="402"/>
      <c r="J665" s="402"/>
      <c r="K665" s="402"/>
      <c r="L665" s="402"/>
    </row>
    <row r="666" spans="1:12" x14ac:dyDescent="0.2">
      <c r="A666" s="402"/>
      <c r="B666" s="402"/>
      <c r="C666" s="402"/>
      <c r="D666" s="402"/>
      <c r="E666" s="402"/>
      <c r="F666" s="402"/>
      <c r="G666" s="402"/>
      <c r="H666" s="402"/>
      <c r="I666" s="402"/>
      <c r="J666" s="402"/>
      <c r="K666" s="402"/>
      <c r="L666" s="402"/>
    </row>
    <row r="667" spans="1:12" x14ac:dyDescent="0.2">
      <c r="A667" s="402"/>
      <c r="B667" s="402"/>
      <c r="C667" s="402"/>
      <c r="D667" s="402"/>
      <c r="E667" s="402"/>
      <c r="F667" s="402"/>
      <c r="G667" s="402"/>
      <c r="H667" s="402"/>
      <c r="I667" s="402"/>
      <c r="J667" s="402"/>
      <c r="K667" s="402"/>
      <c r="L667" s="402"/>
    </row>
    <row r="668" spans="1:12" x14ac:dyDescent="0.2">
      <c r="A668" s="402"/>
      <c r="B668" s="402"/>
      <c r="C668" s="402"/>
      <c r="D668" s="402"/>
      <c r="E668" s="402"/>
      <c r="F668" s="402"/>
      <c r="G668" s="402"/>
      <c r="H668" s="402"/>
      <c r="I668" s="402"/>
      <c r="J668" s="402"/>
      <c r="K668" s="402"/>
      <c r="L668" s="402"/>
    </row>
    <row r="669" spans="1:12" x14ac:dyDescent="0.2">
      <c r="A669" s="402"/>
      <c r="B669" s="402"/>
      <c r="C669" s="402"/>
      <c r="D669" s="402"/>
      <c r="E669" s="402"/>
      <c r="F669" s="402"/>
      <c r="G669" s="402"/>
      <c r="H669" s="402"/>
      <c r="I669" s="402"/>
      <c r="J669" s="402"/>
      <c r="K669" s="402"/>
      <c r="L669" s="402"/>
    </row>
    <row r="670" spans="1:12" x14ac:dyDescent="0.2">
      <c r="A670" s="402"/>
      <c r="B670" s="402"/>
      <c r="C670" s="402"/>
      <c r="D670" s="402"/>
      <c r="E670" s="402"/>
      <c r="F670" s="402"/>
      <c r="G670" s="402"/>
      <c r="H670" s="402"/>
      <c r="I670" s="402"/>
      <c r="J670" s="402"/>
      <c r="K670" s="402"/>
      <c r="L670" s="402"/>
    </row>
    <row r="671" spans="1:12" x14ac:dyDescent="0.2">
      <c r="A671" s="402"/>
      <c r="B671" s="402"/>
      <c r="C671" s="402"/>
      <c r="D671" s="402"/>
      <c r="E671" s="402"/>
      <c r="F671" s="402"/>
      <c r="G671" s="402"/>
      <c r="H671" s="402"/>
      <c r="I671" s="402"/>
      <c r="J671" s="402"/>
      <c r="K671" s="402"/>
      <c r="L671" s="402"/>
    </row>
    <row r="672" spans="1:12" x14ac:dyDescent="0.2">
      <c r="A672" s="402"/>
      <c r="B672" s="402"/>
      <c r="C672" s="402"/>
      <c r="D672" s="402"/>
      <c r="E672" s="402"/>
      <c r="F672" s="402"/>
      <c r="G672" s="402"/>
      <c r="H672" s="402"/>
      <c r="I672" s="402"/>
      <c r="J672" s="402"/>
      <c r="K672" s="402"/>
      <c r="L672" s="402"/>
    </row>
    <row r="673" spans="1:12" x14ac:dyDescent="0.2">
      <c r="A673" s="402"/>
      <c r="B673" s="402"/>
      <c r="C673" s="402"/>
      <c r="D673" s="402"/>
      <c r="E673" s="402"/>
      <c r="F673" s="402"/>
      <c r="G673" s="402"/>
      <c r="H673" s="402"/>
      <c r="I673" s="402"/>
      <c r="J673" s="402"/>
      <c r="K673" s="402"/>
      <c r="L673" s="402"/>
    </row>
    <row r="674" spans="1:12" x14ac:dyDescent="0.2">
      <c r="A674" s="402"/>
      <c r="B674" s="402"/>
      <c r="C674" s="402"/>
      <c r="D674" s="402"/>
      <c r="E674" s="402"/>
      <c r="F674" s="402"/>
      <c r="G674" s="402"/>
      <c r="H674" s="402"/>
      <c r="I674" s="402"/>
      <c r="J674" s="402"/>
      <c r="K674" s="402"/>
      <c r="L674" s="402"/>
    </row>
    <row r="675" spans="1:12" x14ac:dyDescent="0.2">
      <c r="A675" s="402"/>
      <c r="B675" s="402"/>
      <c r="C675" s="402"/>
      <c r="D675" s="402"/>
      <c r="E675" s="402"/>
      <c r="F675" s="402"/>
      <c r="G675" s="402"/>
      <c r="H675" s="402"/>
      <c r="I675" s="402"/>
      <c r="J675" s="402"/>
      <c r="K675" s="402"/>
      <c r="L675" s="402"/>
    </row>
    <row r="676" spans="1:12" x14ac:dyDescent="0.2">
      <c r="A676" s="402"/>
      <c r="B676" s="402"/>
      <c r="C676" s="402"/>
      <c r="D676" s="402"/>
      <c r="E676" s="402"/>
      <c r="F676" s="402"/>
      <c r="G676" s="402"/>
      <c r="H676" s="402"/>
      <c r="I676" s="402"/>
      <c r="J676" s="402"/>
      <c r="K676" s="402"/>
      <c r="L676" s="402"/>
    </row>
    <row r="677" spans="1:12" x14ac:dyDescent="0.2">
      <c r="A677" s="402"/>
      <c r="B677" s="402"/>
      <c r="C677" s="402"/>
      <c r="D677" s="402"/>
      <c r="E677" s="402"/>
      <c r="F677" s="402"/>
      <c r="G677" s="402"/>
      <c r="H677" s="402"/>
      <c r="I677" s="402"/>
      <c r="J677" s="402"/>
      <c r="K677" s="402"/>
      <c r="L677" s="402"/>
    </row>
    <row r="678" spans="1:12" x14ac:dyDescent="0.2">
      <c r="A678" s="402"/>
      <c r="B678" s="402"/>
      <c r="C678" s="402"/>
      <c r="D678" s="402"/>
      <c r="E678" s="402"/>
      <c r="F678" s="402"/>
      <c r="G678" s="402"/>
      <c r="H678" s="402"/>
      <c r="I678" s="402"/>
      <c r="J678" s="402"/>
      <c r="K678" s="402"/>
      <c r="L678" s="402"/>
    </row>
    <row r="679" spans="1:12" x14ac:dyDescent="0.2">
      <c r="A679" s="402"/>
      <c r="B679" s="402"/>
      <c r="C679" s="402"/>
      <c r="D679" s="402"/>
      <c r="E679" s="402"/>
      <c r="F679" s="402"/>
      <c r="G679" s="402"/>
      <c r="H679" s="402"/>
      <c r="I679" s="402"/>
      <c r="J679" s="402"/>
      <c r="K679" s="402"/>
      <c r="L679" s="402"/>
    </row>
    <row r="680" spans="1:12" x14ac:dyDescent="0.2">
      <c r="A680" s="402"/>
      <c r="B680" s="402"/>
      <c r="C680" s="402"/>
      <c r="D680" s="402"/>
      <c r="E680" s="402"/>
      <c r="F680" s="402"/>
      <c r="G680" s="402"/>
      <c r="H680" s="402"/>
      <c r="I680" s="402"/>
      <c r="J680" s="402"/>
      <c r="K680" s="402"/>
      <c r="L680" s="402"/>
    </row>
    <row r="681" spans="1:12" x14ac:dyDescent="0.2">
      <c r="A681" s="402"/>
      <c r="B681" s="402"/>
      <c r="C681" s="402"/>
      <c r="D681" s="402"/>
      <c r="E681" s="402"/>
      <c r="F681" s="402"/>
      <c r="G681" s="402"/>
      <c r="H681" s="402"/>
      <c r="I681" s="402"/>
      <c r="J681" s="402"/>
      <c r="K681" s="402"/>
      <c r="L681" s="402"/>
    </row>
    <row r="682" spans="1:12" x14ac:dyDescent="0.2">
      <c r="A682" s="402"/>
      <c r="B682" s="402"/>
      <c r="C682" s="402"/>
      <c r="D682" s="402"/>
      <c r="E682" s="402"/>
      <c r="F682" s="402"/>
      <c r="G682" s="402"/>
      <c r="H682" s="402"/>
      <c r="I682" s="402"/>
      <c r="J682" s="402"/>
      <c r="K682" s="402"/>
      <c r="L682" s="402"/>
    </row>
    <row r="683" spans="1:12" x14ac:dyDescent="0.2">
      <c r="A683" s="402"/>
      <c r="B683" s="402"/>
      <c r="C683" s="402"/>
      <c r="D683" s="402"/>
      <c r="E683" s="402"/>
      <c r="F683" s="402"/>
      <c r="G683" s="402"/>
      <c r="H683" s="402"/>
      <c r="I683" s="402"/>
      <c r="J683" s="402"/>
      <c r="K683" s="402"/>
      <c r="L683" s="402"/>
    </row>
    <row r="684" spans="1:12" x14ac:dyDescent="0.2">
      <c r="A684" s="402"/>
      <c r="B684" s="402"/>
      <c r="C684" s="402"/>
      <c r="D684" s="402"/>
      <c r="E684" s="402"/>
      <c r="F684" s="402"/>
      <c r="G684" s="402"/>
      <c r="H684" s="402"/>
      <c r="I684" s="402"/>
      <c r="J684" s="402"/>
      <c r="K684" s="402"/>
      <c r="L684" s="402"/>
    </row>
    <row r="685" spans="1:12" x14ac:dyDescent="0.2">
      <c r="A685" s="402"/>
      <c r="B685" s="402"/>
      <c r="C685" s="402"/>
      <c r="D685" s="402"/>
      <c r="E685" s="402"/>
      <c r="F685" s="402"/>
      <c r="G685" s="402"/>
      <c r="H685" s="402"/>
      <c r="I685" s="402"/>
      <c r="J685" s="402"/>
      <c r="K685" s="402"/>
      <c r="L685" s="402"/>
    </row>
    <row r="686" spans="1:12" x14ac:dyDescent="0.2">
      <c r="A686" s="402"/>
      <c r="B686" s="402"/>
      <c r="C686" s="402"/>
      <c r="D686" s="402"/>
      <c r="E686" s="402"/>
      <c r="F686" s="402"/>
      <c r="G686" s="402"/>
      <c r="H686" s="402"/>
      <c r="I686" s="402"/>
      <c r="J686" s="402"/>
      <c r="K686" s="402"/>
      <c r="L686" s="402"/>
    </row>
    <row r="687" spans="1:12" x14ac:dyDescent="0.2">
      <c r="A687" s="402"/>
      <c r="B687" s="402"/>
      <c r="C687" s="402"/>
      <c r="D687" s="402"/>
      <c r="E687" s="402"/>
      <c r="F687" s="402"/>
      <c r="G687" s="402"/>
      <c r="H687" s="402"/>
      <c r="I687" s="402"/>
      <c r="J687" s="402"/>
      <c r="K687" s="402"/>
      <c r="L687" s="402"/>
    </row>
    <row r="688" spans="1:12" x14ac:dyDescent="0.2">
      <c r="A688" s="402"/>
      <c r="B688" s="402"/>
      <c r="C688" s="402"/>
      <c r="D688" s="402"/>
      <c r="E688" s="402"/>
      <c r="F688" s="402"/>
      <c r="G688" s="402"/>
      <c r="H688" s="402"/>
      <c r="I688" s="402"/>
      <c r="J688" s="402"/>
      <c r="K688" s="402"/>
      <c r="L688" s="402"/>
    </row>
    <row r="689" spans="1:12" x14ac:dyDescent="0.2">
      <c r="A689" s="402"/>
      <c r="B689" s="402"/>
      <c r="C689" s="402"/>
      <c r="D689" s="402"/>
      <c r="E689" s="402"/>
      <c r="F689" s="402"/>
      <c r="G689" s="402"/>
      <c r="H689" s="402"/>
      <c r="I689" s="402"/>
      <c r="J689" s="402"/>
      <c r="K689" s="402"/>
      <c r="L689" s="402"/>
    </row>
    <row r="690" spans="1:12" x14ac:dyDescent="0.2">
      <c r="A690" s="402"/>
      <c r="B690" s="402"/>
      <c r="C690" s="402"/>
      <c r="D690" s="402"/>
      <c r="E690" s="402"/>
      <c r="F690" s="402"/>
      <c r="G690" s="402"/>
      <c r="H690" s="402"/>
      <c r="I690" s="402"/>
      <c r="J690" s="402"/>
      <c r="K690" s="402"/>
      <c r="L690" s="402"/>
    </row>
    <row r="691" spans="1:12" x14ac:dyDescent="0.2">
      <c r="A691" s="402"/>
      <c r="B691" s="402"/>
      <c r="C691" s="402"/>
      <c r="D691" s="402"/>
      <c r="E691" s="402"/>
      <c r="F691" s="402"/>
      <c r="G691" s="402"/>
      <c r="H691" s="402"/>
      <c r="I691" s="402"/>
      <c r="J691" s="402"/>
      <c r="K691" s="402"/>
      <c r="L691" s="402"/>
    </row>
    <row r="692" spans="1:12" x14ac:dyDescent="0.2">
      <c r="A692" s="402"/>
      <c r="B692" s="402"/>
      <c r="C692" s="402"/>
      <c r="D692" s="402"/>
      <c r="E692" s="402"/>
      <c r="F692" s="402"/>
      <c r="G692" s="402"/>
      <c r="H692" s="402"/>
      <c r="I692" s="402"/>
      <c r="J692" s="402"/>
      <c r="K692" s="402"/>
      <c r="L692" s="402"/>
    </row>
    <row r="693" spans="1:12" x14ac:dyDescent="0.2">
      <c r="A693" s="402"/>
      <c r="B693" s="402"/>
      <c r="C693" s="402"/>
      <c r="D693" s="402"/>
      <c r="E693" s="402"/>
      <c r="F693" s="402"/>
      <c r="G693" s="402"/>
      <c r="H693" s="402"/>
      <c r="I693" s="402"/>
      <c r="J693" s="402"/>
      <c r="K693" s="402"/>
      <c r="L693" s="402"/>
    </row>
    <row r="694" spans="1:12" x14ac:dyDescent="0.2">
      <c r="E694" s="402"/>
      <c r="F694" s="402"/>
      <c r="G694" s="402"/>
      <c r="H694" s="402"/>
      <c r="I694" s="402"/>
      <c r="J694" s="402"/>
      <c r="K694" s="402"/>
      <c r="L694" s="402"/>
    </row>
    <row r="695" spans="1:12" x14ac:dyDescent="0.2">
      <c r="E695" s="402"/>
      <c r="F695" s="402"/>
      <c r="G695" s="402"/>
      <c r="H695" s="402"/>
      <c r="I695" s="402"/>
      <c r="J695" s="402"/>
      <c r="K695" s="402"/>
      <c r="L695" s="402"/>
    </row>
    <row r="696" spans="1:12" x14ac:dyDescent="0.2">
      <c r="E696" s="402"/>
      <c r="F696" s="402"/>
      <c r="G696" s="402"/>
      <c r="H696" s="402"/>
      <c r="I696" s="402"/>
      <c r="J696" s="402"/>
      <c r="K696" s="402"/>
      <c r="L696" s="402"/>
    </row>
    <row r="697" spans="1:12" x14ac:dyDescent="0.2">
      <c r="E697" s="402"/>
      <c r="F697" s="402"/>
      <c r="G697" s="402"/>
      <c r="H697" s="402"/>
      <c r="I697" s="402"/>
      <c r="J697" s="402"/>
      <c r="K697" s="402"/>
      <c r="L697" s="402"/>
    </row>
    <row r="698" spans="1:12" x14ac:dyDescent="0.2">
      <c r="E698" s="402"/>
      <c r="F698" s="402"/>
      <c r="G698" s="402"/>
      <c r="H698" s="402"/>
      <c r="I698" s="402"/>
      <c r="J698" s="402"/>
      <c r="K698" s="402"/>
      <c r="L698" s="402"/>
    </row>
    <row r="699" spans="1:12" x14ac:dyDescent="0.2">
      <c r="E699" s="402"/>
      <c r="F699" s="402"/>
      <c r="G699" s="402"/>
      <c r="H699" s="402"/>
      <c r="I699" s="402"/>
      <c r="J699" s="402"/>
      <c r="K699" s="402"/>
      <c r="L699" s="402"/>
    </row>
    <row r="700" spans="1:12" x14ac:dyDescent="0.2">
      <c r="E700" s="402"/>
      <c r="F700" s="402"/>
      <c r="G700" s="402"/>
      <c r="H700" s="402"/>
      <c r="I700" s="402"/>
      <c r="J700" s="402"/>
      <c r="K700" s="402"/>
      <c r="L700" s="402"/>
    </row>
    <row r="701" spans="1:12" x14ac:dyDescent="0.2">
      <c r="E701" s="402"/>
      <c r="F701" s="402"/>
      <c r="G701" s="402"/>
      <c r="H701" s="402"/>
      <c r="I701" s="402"/>
      <c r="J701" s="402"/>
      <c r="K701" s="402"/>
      <c r="L701" s="402"/>
    </row>
    <row r="702" spans="1:12" x14ac:dyDescent="0.2">
      <c r="E702" s="402"/>
      <c r="F702" s="402"/>
      <c r="G702" s="402"/>
      <c r="H702" s="402"/>
      <c r="I702" s="402"/>
      <c r="J702" s="402"/>
      <c r="K702" s="402"/>
      <c r="L702" s="402"/>
    </row>
    <row r="703" spans="1:12" x14ac:dyDescent="0.2">
      <c r="E703" s="402"/>
      <c r="F703" s="402"/>
      <c r="G703" s="402"/>
      <c r="H703" s="402"/>
      <c r="I703" s="402"/>
      <c r="J703" s="402"/>
      <c r="K703" s="402"/>
      <c r="L703" s="402"/>
    </row>
    <row r="704" spans="1:12" x14ac:dyDescent="0.2">
      <c r="E704" s="402"/>
      <c r="F704" s="402"/>
      <c r="G704" s="402"/>
      <c r="H704" s="402"/>
      <c r="I704" s="402"/>
      <c r="J704" s="402"/>
      <c r="K704" s="402"/>
      <c r="L704" s="402"/>
    </row>
    <row r="705" spans="5:12" x14ac:dyDescent="0.2">
      <c r="E705" s="402"/>
      <c r="F705" s="402"/>
      <c r="G705" s="402"/>
      <c r="H705" s="402"/>
      <c r="I705" s="402"/>
      <c r="J705" s="402"/>
      <c r="K705" s="402"/>
      <c r="L705" s="402"/>
    </row>
    <row r="706" spans="5:12" x14ac:dyDescent="0.2">
      <c r="E706" s="402"/>
      <c r="F706" s="402"/>
      <c r="G706" s="402"/>
      <c r="H706" s="402"/>
      <c r="I706" s="402"/>
      <c r="J706" s="402"/>
      <c r="K706" s="402"/>
      <c r="L706" s="402"/>
    </row>
    <row r="707" spans="5:12" x14ac:dyDescent="0.2">
      <c r="E707" s="402"/>
      <c r="F707" s="402"/>
      <c r="G707" s="402"/>
      <c r="H707" s="402"/>
      <c r="I707" s="402"/>
      <c r="J707" s="402"/>
      <c r="K707" s="402"/>
      <c r="L707" s="402"/>
    </row>
    <row r="708" spans="5:12" x14ac:dyDescent="0.2">
      <c r="E708" s="402"/>
      <c r="F708" s="402"/>
      <c r="G708" s="402"/>
      <c r="H708" s="402"/>
      <c r="I708" s="402"/>
      <c r="J708" s="402"/>
      <c r="K708" s="402"/>
      <c r="L708" s="402"/>
    </row>
    <row r="709" spans="5:12" x14ac:dyDescent="0.2">
      <c r="E709" s="402"/>
      <c r="F709" s="402"/>
      <c r="G709" s="402"/>
      <c r="H709" s="402"/>
      <c r="I709" s="402"/>
      <c r="J709" s="402"/>
      <c r="K709" s="402"/>
      <c r="L709" s="402"/>
    </row>
    <row r="710" spans="5:12" x14ac:dyDescent="0.2">
      <c r="E710" s="402"/>
      <c r="F710" s="402"/>
      <c r="G710" s="402"/>
      <c r="H710" s="402"/>
      <c r="I710" s="402"/>
      <c r="J710" s="402"/>
      <c r="K710" s="402"/>
      <c r="L710" s="402"/>
    </row>
    <row r="711" spans="5:12" x14ac:dyDescent="0.2">
      <c r="E711" s="402"/>
      <c r="F711" s="402"/>
      <c r="G711" s="402"/>
      <c r="H711" s="402"/>
      <c r="I711" s="402"/>
      <c r="J711" s="402"/>
      <c r="K711" s="402"/>
      <c r="L711" s="402"/>
    </row>
    <row r="712" spans="5:12" x14ac:dyDescent="0.2">
      <c r="E712" s="402"/>
      <c r="F712" s="402"/>
      <c r="G712" s="402"/>
      <c r="H712" s="402"/>
      <c r="I712" s="402"/>
      <c r="J712" s="402"/>
      <c r="K712" s="402"/>
      <c r="L712" s="402"/>
    </row>
    <row r="713" spans="5:12" x14ac:dyDescent="0.2">
      <c r="E713" s="402"/>
      <c r="F713" s="402"/>
      <c r="G713" s="402"/>
      <c r="H713" s="402"/>
      <c r="I713" s="402"/>
      <c r="J713" s="402"/>
      <c r="K713" s="402"/>
      <c r="L713" s="402"/>
    </row>
    <row r="714" spans="5:12" x14ac:dyDescent="0.2">
      <c r="E714" s="402"/>
      <c r="F714" s="402"/>
      <c r="G714" s="402"/>
      <c r="H714" s="402"/>
      <c r="I714" s="402"/>
      <c r="J714" s="402"/>
      <c r="K714" s="402"/>
      <c r="L714" s="402"/>
    </row>
    <row r="715" spans="5:12" x14ac:dyDescent="0.2">
      <c r="E715" s="402"/>
      <c r="F715" s="402"/>
      <c r="G715" s="402"/>
      <c r="H715" s="402"/>
      <c r="I715" s="402"/>
      <c r="J715" s="402"/>
      <c r="K715" s="402"/>
      <c r="L715" s="402"/>
    </row>
    <row r="716" spans="5:12" x14ac:dyDescent="0.2">
      <c r="E716" s="402"/>
      <c r="F716" s="402"/>
      <c r="G716" s="402"/>
      <c r="H716" s="402"/>
      <c r="I716" s="402"/>
      <c r="J716" s="402"/>
      <c r="K716" s="402"/>
      <c r="L716" s="402"/>
    </row>
    <row r="717" spans="5:12" x14ac:dyDescent="0.2">
      <c r="E717" s="402"/>
      <c r="F717" s="402"/>
      <c r="G717" s="402"/>
      <c r="H717" s="402"/>
      <c r="I717" s="402"/>
      <c r="J717" s="402"/>
      <c r="K717" s="402"/>
      <c r="L717" s="402"/>
    </row>
    <row r="718" spans="5:12" x14ac:dyDescent="0.2">
      <c r="E718" s="402"/>
      <c r="F718" s="402"/>
      <c r="G718" s="402"/>
      <c r="H718" s="402"/>
      <c r="I718" s="402"/>
      <c r="J718" s="402"/>
      <c r="K718" s="402"/>
      <c r="L718" s="402"/>
    </row>
    <row r="719" spans="5:12" x14ac:dyDescent="0.2">
      <c r="E719" s="402"/>
      <c r="F719" s="402"/>
      <c r="G719" s="402"/>
      <c r="H719" s="402"/>
      <c r="I719" s="402"/>
      <c r="J719" s="402"/>
      <c r="K719" s="402"/>
      <c r="L719" s="402"/>
    </row>
    <row r="720" spans="5:12" x14ac:dyDescent="0.2">
      <c r="E720" s="402"/>
      <c r="F720" s="402"/>
      <c r="G720" s="402"/>
      <c r="H720" s="402"/>
      <c r="I720" s="402"/>
      <c r="J720" s="402"/>
      <c r="K720" s="402"/>
      <c r="L720" s="402"/>
    </row>
    <row r="721" spans="5:12" x14ac:dyDescent="0.2">
      <c r="E721" s="402"/>
      <c r="F721" s="402"/>
      <c r="G721" s="402"/>
      <c r="H721" s="402"/>
      <c r="I721" s="402"/>
      <c r="J721" s="402"/>
      <c r="K721" s="402"/>
      <c r="L721" s="402"/>
    </row>
    <row r="722" spans="5:12" x14ac:dyDescent="0.2">
      <c r="E722" s="402"/>
      <c r="F722" s="402"/>
      <c r="G722" s="402"/>
      <c r="H722" s="402"/>
      <c r="I722" s="402"/>
      <c r="J722" s="402"/>
      <c r="K722" s="402"/>
      <c r="L722" s="402"/>
    </row>
    <row r="723" spans="5:12" x14ac:dyDescent="0.2">
      <c r="E723" s="402"/>
      <c r="F723" s="402"/>
      <c r="G723" s="402"/>
      <c r="H723" s="402"/>
      <c r="I723" s="402"/>
      <c r="J723" s="402"/>
      <c r="K723" s="402"/>
      <c r="L723" s="402"/>
    </row>
    <row r="724" spans="5:12" x14ac:dyDescent="0.2">
      <c r="E724" s="402"/>
      <c r="F724" s="402"/>
      <c r="G724" s="402"/>
      <c r="H724" s="402"/>
      <c r="I724" s="402"/>
      <c r="J724" s="402"/>
      <c r="K724" s="402"/>
      <c r="L724" s="402"/>
    </row>
    <row r="725" spans="5:12" x14ac:dyDescent="0.2">
      <c r="E725" s="402"/>
      <c r="F725" s="402"/>
      <c r="G725" s="402"/>
      <c r="H725" s="402"/>
      <c r="I725" s="402"/>
      <c r="J725" s="402"/>
      <c r="K725" s="402"/>
      <c r="L725" s="402"/>
    </row>
    <row r="726" spans="5:12" x14ac:dyDescent="0.2">
      <c r="E726" s="402"/>
      <c r="F726" s="402"/>
      <c r="G726" s="402"/>
      <c r="H726" s="402"/>
      <c r="I726" s="402"/>
      <c r="J726" s="402"/>
      <c r="K726" s="402"/>
      <c r="L726" s="402"/>
    </row>
    <row r="727" spans="5:12" x14ac:dyDescent="0.2">
      <c r="E727" s="402"/>
      <c r="F727" s="402"/>
      <c r="G727" s="402"/>
      <c r="H727" s="402"/>
      <c r="I727" s="402"/>
      <c r="J727" s="402"/>
      <c r="K727" s="402"/>
      <c r="L727" s="402"/>
    </row>
    <row r="728" spans="5:12" x14ac:dyDescent="0.2">
      <c r="E728" s="402"/>
      <c r="F728" s="402"/>
      <c r="G728" s="402"/>
      <c r="H728" s="402"/>
      <c r="I728" s="402"/>
      <c r="J728" s="402"/>
      <c r="K728" s="402"/>
      <c r="L728" s="402"/>
    </row>
    <row r="729" spans="5:12" x14ac:dyDescent="0.2">
      <c r="E729" s="402"/>
      <c r="F729" s="402"/>
      <c r="G729" s="402"/>
      <c r="H729" s="402"/>
      <c r="I729" s="402"/>
      <c r="J729" s="402"/>
      <c r="K729" s="402"/>
      <c r="L729" s="402"/>
    </row>
    <row r="730" spans="5:12" x14ac:dyDescent="0.2">
      <c r="E730" s="402"/>
      <c r="F730" s="402"/>
      <c r="G730" s="402"/>
      <c r="H730" s="402"/>
      <c r="I730" s="402"/>
      <c r="J730" s="402"/>
      <c r="K730" s="402"/>
      <c r="L730" s="402"/>
    </row>
    <row r="731" spans="5:12" x14ac:dyDescent="0.2">
      <c r="E731" s="402"/>
      <c r="F731" s="402"/>
      <c r="G731" s="402"/>
      <c r="H731" s="402"/>
      <c r="I731" s="402"/>
      <c r="J731" s="402"/>
      <c r="K731" s="402"/>
      <c r="L731" s="402"/>
    </row>
    <row r="732" spans="5:12" x14ac:dyDescent="0.2">
      <c r="E732" s="402"/>
      <c r="F732" s="402"/>
      <c r="G732" s="402"/>
      <c r="H732" s="402"/>
      <c r="I732" s="402"/>
      <c r="J732" s="402"/>
      <c r="K732" s="402"/>
      <c r="L732" s="402"/>
    </row>
    <row r="733" spans="5:12" x14ac:dyDescent="0.2">
      <c r="E733" s="402"/>
      <c r="F733" s="402"/>
      <c r="G733" s="402"/>
      <c r="H733" s="402"/>
      <c r="I733" s="402"/>
      <c r="J733" s="402"/>
      <c r="K733" s="402"/>
      <c r="L733" s="402"/>
    </row>
    <row r="734" spans="5:12" x14ac:dyDescent="0.2">
      <c r="E734" s="402"/>
      <c r="F734" s="402"/>
      <c r="G734" s="402"/>
      <c r="H734" s="402"/>
      <c r="I734" s="402"/>
      <c r="J734" s="402"/>
      <c r="K734" s="402"/>
      <c r="L734" s="402"/>
    </row>
    <row r="735" spans="5:12" x14ac:dyDescent="0.2">
      <c r="E735" s="402"/>
      <c r="F735" s="402"/>
      <c r="G735" s="402"/>
      <c r="H735" s="402"/>
      <c r="I735" s="402"/>
      <c r="J735" s="402"/>
      <c r="K735" s="402"/>
      <c r="L735" s="402"/>
    </row>
    <row r="736" spans="5:12" x14ac:dyDescent="0.2">
      <c r="E736" s="402"/>
      <c r="F736" s="402"/>
      <c r="G736" s="402"/>
      <c r="H736" s="402"/>
      <c r="I736" s="402"/>
      <c r="J736" s="402"/>
      <c r="K736" s="402"/>
      <c r="L736" s="402"/>
    </row>
    <row r="737" spans="5:12" x14ac:dyDescent="0.2">
      <c r="E737" s="402"/>
      <c r="F737" s="402"/>
      <c r="G737" s="402"/>
      <c r="H737" s="402"/>
      <c r="I737" s="402"/>
      <c r="J737" s="402"/>
      <c r="K737" s="402"/>
      <c r="L737" s="402"/>
    </row>
    <row r="738" spans="5:12" x14ac:dyDescent="0.2">
      <c r="E738" s="402"/>
      <c r="F738" s="402"/>
      <c r="G738" s="402"/>
      <c r="H738" s="402"/>
      <c r="I738" s="402"/>
      <c r="J738" s="402"/>
      <c r="K738" s="402"/>
      <c r="L738" s="402"/>
    </row>
    <row r="739" spans="5:12" x14ac:dyDescent="0.2">
      <c r="E739" s="402"/>
      <c r="F739" s="402"/>
      <c r="G739" s="402"/>
      <c r="H739" s="402"/>
      <c r="I739" s="402"/>
      <c r="J739" s="402"/>
      <c r="K739" s="402"/>
      <c r="L739" s="402"/>
    </row>
    <row r="740" spans="5:12" x14ac:dyDescent="0.2">
      <c r="E740" s="402"/>
      <c r="F740" s="402"/>
      <c r="G740" s="402"/>
      <c r="H740" s="402"/>
      <c r="I740" s="402"/>
      <c r="J740" s="402"/>
      <c r="K740" s="402"/>
      <c r="L740" s="402"/>
    </row>
    <row r="741" spans="5:12" x14ac:dyDescent="0.2">
      <c r="E741" s="402"/>
      <c r="F741" s="402"/>
      <c r="G741" s="402"/>
      <c r="H741" s="402"/>
      <c r="I741" s="402"/>
      <c r="J741" s="402"/>
      <c r="K741" s="402"/>
      <c r="L741" s="402"/>
    </row>
    <row r="742" spans="5:12" x14ac:dyDescent="0.2">
      <c r="E742" s="402"/>
      <c r="F742" s="402"/>
      <c r="G742" s="402"/>
      <c r="H742" s="402"/>
      <c r="I742" s="402"/>
      <c r="J742" s="402"/>
      <c r="K742" s="402"/>
      <c r="L742" s="402"/>
    </row>
    <row r="743" spans="5:12" x14ac:dyDescent="0.2">
      <c r="E743" s="402"/>
      <c r="F743" s="402"/>
      <c r="G743" s="402"/>
      <c r="H743" s="402"/>
      <c r="I743" s="402"/>
      <c r="J743" s="402"/>
      <c r="K743" s="402"/>
      <c r="L743" s="402"/>
    </row>
    <row r="744" spans="5:12" x14ac:dyDescent="0.2">
      <c r="E744" s="402"/>
      <c r="F744" s="402"/>
      <c r="G744" s="402"/>
      <c r="H744" s="402"/>
      <c r="I744" s="402"/>
      <c r="J744" s="402"/>
      <c r="K744" s="402"/>
      <c r="L744" s="402"/>
    </row>
    <row r="745" spans="5:12" x14ac:dyDescent="0.2">
      <c r="E745" s="402"/>
      <c r="F745" s="402"/>
      <c r="G745" s="402"/>
      <c r="H745" s="402"/>
      <c r="I745" s="402"/>
      <c r="J745" s="402"/>
      <c r="K745" s="402"/>
      <c r="L745" s="402"/>
    </row>
    <row r="746" spans="5:12" x14ac:dyDescent="0.2">
      <c r="E746" s="402"/>
      <c r="F746" s="402"/>
      <c r="G746" s="402"/>
      <c r="H746" s="402"/>
      <c r="I746" s="402"/>
      <c r="J746" s="402"/>
      <c r="K746" s="402"/>
      <c r="L746" s="402"/>
    </row>
    <row r="747" spans="5:12" x14ac:dyDescent="0.2">
      <c r="E747" s="402"/>
      <c r="F747" s="402"/>
      <c r="G747" s="402"/>
      <c r="H747" s="402"/>
      <c r="I747" s="402"/>
      <c r="J747" s="402"/>
      <c r="K747" s="402"/>
      <c r="L747" s="402"/>
    </row>
    <row r="748" spans="5:12" x14ac:dyDescent="0.2">
      <c r="E748" s="402"/>
      <c r="F748" s="402"/>
      <c r="G748" s="402"/>
      <c r="H748" s="402"/>
      <c r="I748" s="402"/>
      <c r="J748" s="402"/>
      <c r="K748" s="402"/>
      <c r="L748" s="402"/>
    </row>
    <row r="749" spans="5:12" x14ac:dyDescent="0.2">
      <c r="E749" s="402"/>
      <c r="F749" s="402"/>
      <c r="G749" s="402"/>
      <c r="H749" s="402"/>
      <c r="I749" s="402"/>
      <c r="J749" s="402"/>
      <c r="K749" s="402"/>
      <c r="L749" s="402"/>
    </row>
    <row r="750" spans="5:12" x14ac:dyDescent="0.2">
      <c r="E750" s="402"/>
      <c r="F750" s="402"/>
      <c r="G750" s="402"/>
      <c r="H750" s="402"/>
      <c r="I750" s="402"/>
      <c r="J750" s="402"/>
      <c r="K750" s="402"/>
      <c r="L750" s="402"/>
    </row>
    <row r="751" spans="5:12" x14ac:dyDescent="0.2">
      <c r="E751" s="402"/>
      <c r="F751" s="402"/>
      <c r="G751" s="402"/>
      <c r="H751" s="402"/>
      <c r="I751" s="402"/>
      <c r="J751" s="402"/>
      <c r="K751" s="402"/>
      <c r="L751" s="402"/>
    </row>
    <row r="752" spans="5:12" x14ac:dyDescent="0.2">
      <c r="E752" s="402"/>
      <c r="F752" s="402"/>
      <c r="G752" s="402"/>
      <c r="H752" s="402"/>
      <c r="I752" s="402"/>
      <c r="J752" s="402"/>
      <c r="K752" s="402"/>
      <c r="L752" s="402"/>
    </row>
    <row r="753" spans="5:12" x14ac:dyDescent="0.2">
      <c r="E753" s="402"/>
      <c r="F753" s="402"/>
      <c r="G753" s="402"/>
      <c r="H753" s="402"/>
      <c r="I753" s="402"/>
      <c r="J753" s="402"/>
      <c r="K753" s="402"/>
      <c r="L753" s="402"/>
    </row>
    <row r="754" spans="5:12" x14ac:dyDescent="0.2">
      <c r="E754" s="402"/>
      <c r="F754" s="402"/>
      <c r="G754" s="402"/>
      <c r="H754" s="402"/>
      <c r="I754" s="402"/>
      <c r="J754" s="402"/>
      <c r="K754" s="402"/>
      <c r="L754" s="402"/>
    </row>
    <row r="755" spans="5:12" x14ac:dyDescent="0.2">
      <c r="E755" s="402"/>
      <c r="F755" s="402"/>
      <c r="G755" s="402"/>
      <c r="H755" s="402"/>
      <c r="I755" s="402"/>
      <c r="J755" s="402"/>
      <c r="K755" s="402"/>
      <c r="L755" s="402"/>
    </row>
    <row r="756" spans="5:12" x14ac:dyDescent="0.2">
      <c r="E756" s="402"/>
      <c r="F756" s="402"/>
      <c r="G756" s="402"/>
      <c r="H756" s="402"/>
      <c r="I756" s="402"/>
      <c r="J756" s="402"/>
      <c r="K756" s="402"/>
      <c r="L756" s="402"/>
    </row>
    <row r="757" spans="5:12" x14ac:dyDescent="0.2">
      <c r="E757" s="402"/>
      <c r="F757" s="402"/>
      <c r="G757" s="402"/>
      <c r="H757" s="402"/>
      <c r="I757" s="402"/>
      <c r="J757" s="402"/>
      <c r="K757" s="402"/>
      <c r="L757" s="402"/>
    </row>
    <row r="758" spans="5:12" x14ac:dyDescent="0.2">
      <c r="E758" s="402"/>
      <c r="F758" s="402"/>
      <c r="G758" s="402"/>
      <c r="H758" s="402"/>
      <c r="I758" s="402"/>
      <c r="J758" s="402"/>
      <c r="K758" s="402"/>
      <c r="L758" s="402"/>
    </row>
    <row r="759" spans="5:12" x14ac:dyDescent="0.2">
      <c r="E759" s="402"/>
      <c r="F759" s="402"/>
      <c r="G759" s="402"/>
      <c r="H759" s="402"/>
      <c r="I759" s="402"/>
      <c r="J759" s="402"/>
      <c r="K759" s="402"/>
      <c r="L759" s="402"/>
    </row>
    <row r="760" spans="5:12" x14ac:dyDescent="0.2">
      <c r="E760" s="402"/>
      <c r="F760" s="402"/>
      <c r="G760" s="402"/>
      <c r="H760" s="402"/>
      <c r="I760" s="402"/>
      <c r="J760" s="402"/>
      <c r="K760" s="402"/>
      <c r="L760" s="402"/>
    </row>
    <row r="761" spans="5:12" x14ac:dyDescent="0.2">
      <c r="E761" s="402"/>
      <c r="F761" s="402"/>
      <c r="G761" s="402"/>
      <c r="H761" s="402"/>
      <c r="I761" s="402"/>
      <c r="J761" s="402"/>
      <c r="K761" s="402"/>
      <c r="L761" s="402"/>
    </row>
    <row r="762" spans="5:12" x14ac:dyDescent="0.2">
      <c r="E762" s="402"/>
      <c r="F762" s="402"/>
      <c r="G762" s="402"/>
      <c r="H762" s="402"/>
      <c r="I762" s="402"/>
      <c r="J762" s="402"/>
      <c r="K762" s="402"/>
      <c r="L762" s="402"/>
    </row>
    <row r="763" spans="5:12" x14ac:dyDescent="0.2">
      <c r="E763" s="402"/>
      <c r="F763" s="402"/>
      <c r="G763" s="402"/>
      <c r="H763" s="402"/>
      <c r="I763" s="402"/>
      <c r="J763" s="402"/>
      <c r="K763" s="402"/>
      <c r="L763" s="402"/>
    </row>
    <row r="764" spans="5:12" x14ac:dyDescent="0.2">
      <c r="E764" s="402"/>
      <c r="F764" s="402"/>
      <c r="G764" s="402"/>
      <c r="H764" s="402"/>
      <c r="I764" s="402"/>
      <c r="J764" s="402"/>
      <c r="K764" s="402"/>
      <c r="L764" s="402"/>
    </row>
    <row r="765" spans="5:12" x14ac:dyDescent="0.2">
      <c r="E765" s="402"/>
      <c r="F765" s="402"/>
      <c r="G765" s="402"/>
      <c r="H765" s="402"/>
      <c r="I765" s="402"/>
      <c r="J765" s="402"/>
      <c r="K765" s="402"/>
      <c r="L765" s="402"/>
    </row>
    <row r="766" spans="5:12" x14ac:dyDescent="0.2">
      <c r="E766" s="402"/>
      <c r="F766" s="402"/>
      <c r="G766" s="402"/>
      <c r="H766" s="402"/>
      <c r="I766" s="402"/>
      <c r="J766" s="402"/>
      <c r="K766" s="402"/>
      <c r="L766" s="402"/>
    </row>
    <row r="767" spans="5:12" x14ac:dyDescent="0.2">
      <c r="E767" s="402"/>
      <c r="F767" s="402"/>
      <c r="G767" s="402"/>
      <c r="H767" s="402"/>
      <c r="I767" s="402"/>
      <c r="J767" s="402"/>
      <c r="K767" s="402"/>
      <c r="L767" s="402"/>
    </row>
    <row r="768" spans="5:12" x14ac:dyDescent="0.2">
      <c r="E768" s="402"/>
      <c r="F768" s="402"/>
      <c r="G768" s="402"/>
      <c r="H768" s="402"/>
      <c r="I768" s="402"/>
      <c r="J768" s="402"/>
      <c r="K768" s="402"/>
      <c r="L768" s="402"/>
    </row>
    <row r="769" spans="5:12" x14ac:dyDescent="0.2">
      <c r="E769" s="402"/>
      <c r="F769" s="402"/>
      <c r="G769" s="402"/>
      <c r="H769" s="402"/>
      <c r="I769" s="402"/>
      <c r="J769" s="402"/>
      <c r="K769" s="402"/>
      <c r="L769" s="402"/>
    </row>
    <row r="770" spans="5:12" x14ac:dyDescent="0.2">
      <c r="E770" s="402"/>
      <c r="F770" s="402"/>
      <c r="G770" s="402"/>
      <c r="H770" s="402"/>
      <c r="I770" s="402"/>
      <c r="J770" s="402"/>
      <c r="K770" s="402"/>
      <c r="L770" s="402"/>
    </row>
    <row r="771" spans="5:12" x14ac:dyDescent="0.2">
      <c r="E771" s="402"/>
      <c r="F771" s="402"/>
      <c r="G771" s="402"/>
      <c r="H771" s="402"/>
      <c r="I771" s="402"/>
      <c r="J771" s="402"/>
      <c r="K771" s="402"/>
      <c r="L771" s="402"/>
    </row>
    <row r="772" spans="5:12" x14ac:dyDescent="0.2">
      <c r="E772" s="402"/>
      <c r="F772" s="402"/>
      <c r="G772" s="402"/>
      <c r="H772" s="402"/>
      <c r="I772" s="402"/>
      <c r="J772" s="402"/>
      <c r="K772" s="402"/>
      <c r="L772" s="402"/>
    </row>
    <row r="773" spans="5:12" x14ac:dyDescent="0.2">
      <c r="E773" s="402"/>
      <c r="F773" s="402"/>
      <c r="G773" s="402"/>
      <c r="H773" s="402"/>
      <c r="I773" s="402"/>
      <c r="J773" s="402"/>
      <c r="K773" s="402"/>
      <c r="L773" s="402"/>
    </row>
    <row r="774" spans="5:12" x14ac:dyDescent="0.2">
      <c r="E774" s="402"/>
      <c r="F774" s="402"/>
      <c r="G774" s="402"/>
      <c r="H774" s="402"/>
      <c r="I774" s="402"/>
      <c r="J774" s="402"/>
      <c r="K774" s="402"/>
      <c r="L774" s="402"/>
    </row>
    <row r="775" spans="5:12" x14ac:dyDescent="0.2">
      <c r="E775" s="402"/>
      <c r="F775" s="402"/>
      <c r="G775" s="402"/>
      <c r="H775" s="402"/>
      <c r="I775" s="402"/>
      <c r="J775" s="402"/>
      <c r="K775" s="402"/>
      <c r="L775" s="402"/>
    </row>
    <row r="776" spans="5:12" x14ac:dyDescent="0.2">
      <c r="E776" s="402"/>
      <c r="F776" s="402"/>
      <c r="G776" s="402"/>
      <c r="H776" s="402"/>
      <c r="I776" s="402"/>
      <c r="J776" s="402"/>
      <c r="K776" s="402"/>
      <c r="L776" s="402"/>
    </row>
    <row r="777" spans="5:12" x14ac:dyDescent="0.2">
      <c r="E777" s="402"/>
      <c r="F777" s="402"/>
      <c r="G777" s="402"/>
      <c r="H777" s="402"/>
      <c r="I777" s="402"/>
      <c r="J777" s="402"/>
      <c r="K777" s="402"/>
      <c r="L777" s="402"/>
    </row>
    <row r="778" spans="5:12" x14ac:dyDescent="0.2">
      <c r="E778" s="402"/>
      <c r="F778" s="402"/>
      <c r="G778" s="402"/>
      <c r="H778" s="402"/>
      <c r="I778" s="402"/>
      <c r="J778" s="402"/>
      <c r="K778" s="402"/>
      <c r="L778" s="402"/>
    </row>
  </sheetData>
  <mergeCells count="17">
    <mergeCell ref="H10:H11"/>
    <mergeCell ref="C8:D9"/>
    <mergeCell ref="C10:C11"/>
    <mergeCell ref="D10:D11"/>
    <mergeCell ref="E10:E11"/>
    <mergeCell ref="F10:F11"/>
    <mergeCell ref="G10:G11"/>
    <mergeCell ref="A5:L5"/>
    <mergeCell ref="A6:L6"/>
    <mergeCell ref="A8:A11"/>
    <mergeCell ref="I10:I11"/>
    <mergeCell ref="J10:J11"/>
    <mergeCell ref="K10:K11"/>
    <mergeCell ref="L8:L11"/>
    <mergeCell ref="I8:K9"/>
    <mergeCell ref="B8:B11"/>
    <mergeCell ref="E8:H9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35433070866141736" right="0.23622047244094491" top="0.51181102362204722" bottom="0.51181102362204722" header="0.31496062992125984" footer="0.31496062992125984"/>
  <pageSetup paperSize="9" scale="59" fitToHeight="2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"/>
  <sheetViews>
    <sheetView showGridLines="0" workbookViewId="0">
      <selection activeCell="AH72" sqref="AH72"/>
    </sheetView>
  </sheetViews>
  <sheetFormatPr defaultRowHeight="12.75" x14ac:dyDescent="0.2"/>
  <cols>
    <col min="1" max="16384" width="9.140625" style="865"/>
  </cols>
  <sheetData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N135"/>
  <sheetViews>
    <sheetView showGridLines="0" zoomScaleNormal="100" workbookViewId="0">
      <pane xSplit="1" ySplit="12" topLeftCell="B13" activePane="bottomRight" state="frozen"/>
      <selection activeCell="D9" sqref="D9:D11"/>
      <selection pane="topRight" activeCell="D9" sqref="D9:D11"/>
      <selection pane="bottomLeft" activeCell="D9" sqref="D9:D11"/>
      <selection pane="bottomRight" activeCell="M9" sqref="M9:M12"/>
    </sheetView>
  </sheetViews>
  <sheetFormatPr defaultRowHeight="12.75" x14ac:dyDescent="0.2"/>
  <cols>
    <col min="1" max="1" width="32.7109375" style="484" customWidth="1"/>
    <col min="2" max="2" width="10" style="484" bestFit="1" customWidth="1"/>
    <col min="3" max="3" width="11.140625" style="484" customWidth="1"/>
    <col min="4" max="4" width="9.7109375" style="484" customWidth="1"/>
    <col min="5" max="5" width="11.42578125" style="484" customWidth="1"/>
    <col min="6" max="6" width="9.28515625" style="484" bestFit="1" customWidth="1"/>
    <col min="7" max="7" width="10.42578125" style="484" bestFit="1" customWidth="1"/>
    <col min="8" max="9" width="9.7109375" style="484" customWidth="1"/>
    <col min="10" max="10" width="11.7109375" style="484" customWidth="1"/>
    <col min="11" max="11" width="9.5703125" style="484" customWidth="1"/>
    <col min="12" max="12" width="12.7109375" style="484" customWidth="1"/>
    <col min="13" max="13" width="10.85546875" style="484" customWidth="1"/>
    <col min="14" max="14" width="12.42578125" style="484" bestFit="1" customWidth="1"/>
    <col min="15" max="15" width="10.7109375" style="484" customWidth="1"/>
    <col min="16" max="16" width="10.42578125" style="484" bestFit="1" customWidth="1"/>
    <col min="17" max="17" width="10.140625" style="484" customWidth="1"/>
    <col min="18" max="18" width="10.7109375" style="484" customWidth="1"/>
    <col min="19" max="19" width="10.42578125" style="484" customWidth="1"/>
    <col min="20" max="20" width="11.28515625" style="484" customWidth="1"/>
    <col min="21" max="21" width="9.140625" style="484"/>
    <col min="22" max="22" width="10.5703125" style="484" customWidth="1"/>
    <col min="23" max="30" width="9.140625" style="1489"/>
    <col min="31" max="16384" width="9.140625" style="484"/>
  </cols>
  <sheetData>
    <row r="1" spans="1:32" x14ac:dyDescent="0.2">
      <c r="A1" s="877" t="s">
        <v>624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1488"/>
    </row>
    <row r="2" spans="1:32" x14ac:dyDescent="0.2">
      <c r="A2" s="877" t="s">
        <v>625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1488"/>
    </row>
    <row r="3" spans="1:32" s="1044" customFormat="1" x14ac:dyDescent="0.2">
      <c r="A3" s="1065" t="s">
        <v>982</v>
      </c>
      <c r="B3" s="1067"/>
      <c r="C3" s="1067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947"/>
      <c r="V3" s="1069" t="s">
        <v>983</v>
      </c>
      <c r="W3" s="1490"/>
      <c r="X3" s="1491"/>
      <c r="Y3" s="1491"/>
      <c r="Z3" s="1491"/>
      <c r="AA3" s="1491"/>
      <c r="AB3" s="1491"/>
      <c r="AC3" s="1491"/>
      <c r="AD3" s="1491"/>
    </row>
    <row r="4" spans="1:32" s="487" customFormat="1" x14ac:dyDescent="0.2">
      <c r="A4" s="598"/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599"/>
      <c r="M4" s="599"/>
      <c r="N4" s="599"/>
      <c r="O4" s="599"/>
      <c r="P4" s="599"/>
      <c r="Q4" s="599"/>
      <c r="R4" s="599"/>
      <c r="S4" s="599"/>
      <c r="T4" s="599"/>
      <c r="U4" s="599"/>
      <c r="V4" s="591"/>
      <c r="W4" s="1492"/>
      <c r="X4" s="1493"/>
      <c r="Y4" s="1493"/>
      <c r="Z4" s="1493"/>
      <c r="AA4" s="1493"/>
      <c r="AB4" s="1493"/>
      <c r="AC4" s="1493"/>
      <c r="AD4" s="1493"/>
    </row>
    <row r="5" spans="1:32" s="487" customFormat="1" ht="18" customHeight="1" x14ac:dyDescent="0.2">
      <c r="A5" s="1862" t="s">
        <v>162</v>
      </c>
      <c r="B5" s="1862"/>
      <c r="C5" s="1862"/>
      <c r="D5" s="1862"/>
      <c r="E5" s="1862"/>
      <c r="F5" s="1862"/>
      <c r="G5" s="1862"/>
      <c r="H5" s="1862"/>
      <c r="I5" s="1862"/>
      <c r="J5" s="1862"/>
      <c r="K5" s="1862"/>
      <c r="L5" s="1861" t="s">
        <v>163</v>
      </c>
      <c r="M5" s="1861"/>
      <c r="N5" s="1861"/>
      <c r="O5" s="1861"/>
      <c r="P5" s="1861"/>
      <c r="Q5" s="1861"/>
      <c r="R5" s="1861"/>
      <c r="S5" s="1861"/>
      <c r="T5" s="1861"/>
      <c r="U5" s="1861"/>
      <c r="V5" s="1861"/>
      <c r="W5" s="1492"/>
      <c r="X5" s="1493"/>
      <c r="Y5" s="1493"/>
      <c r="Z5" s="1493"/>
      <c r="AA5" s="1493"/>
      <c r="AB5" s="1493"/>
      <c r="AC5" s="1493"/>
      <c r="AD5" s="1493"/>
    </row>
    <row r="6" spans="1:32" s="487" customFormat="1" ht="18" customHeight="1" x14ac:dyDescent="0.2">
      <c r="A6" s="1862"/>
      <c r="B6" s="1862"/>
      <c r="C6" s="1862"/>
      <c r="D6" s="1862"/>
      <c r="E6" s="1862"/>
      <c r="F6" s="1862"/>
      <c r="G6" s="1862"/>
      <c r="H6" s="1862"/>
      <c r="I6" s="1862"/>
      <c r="J6" s="1862"/>
      <c r="K6" s="1862"/>
      <c r="L6" s="1861"/>
      <c r="M6" s="1861"/>
      <c r="N6" s="1861"/>
      <c r="O6" s="1861"/>
      <c r="P6" s="1861"/>
      <c r="Q6" s="1861"/>
      <c r="R6" s="1861"/>
      <c r="S6" s="1861"/>
      <c r="T6" s="1861"/>
      <c r="U6" s="1861"/>
      <c r="V6" s="1861"/>
      <c r="W6" s="1492"/>
      <c r="X6" s="1493"/>
      <c r="Y6" s="1493"/>
      <c r="Z6" s="1493"/>
      <c r="AA6" s="1493"/>
      <c r="AB6" s="1493"/>
      <c r="AC6" s="1493"/>
      <c r="AD6" s="1493"/>
    </row>
    <row r="7" spans="1:32" s="487" customFormat="1" ht="15.75" thickBot="1" x14ac:dyDescent="0.25">
      <c r="A7" s="644" t="s">
        <v>1465</v>
      </c>
      <c r="B7" s="639"/>
      <c r="C7" s="639"/>
      <c r="D7" s="639"/>
      <c r="E7" s="639"/>
      <c r="F7" s="639"/>
      <c r="G7" s="639"/>
      <c r="H7" s="639"/>
      <c r="I7" s="639"/>
      <c r="J7" s="639"/>
      <c r="K7" s="592"/>
      <c r="L7" s="590"/>
      <c r="M7" s="599"/>
      <c r="N7" s="599"/>
      <c r="O7" s="599"/>
      <c r="P7" s="599"/>
      <c r="Q7" s="599"/>
      <c r="R7" s="599"/>
      <c r="S7" s="599"/>
      <c r="T7" s="599"/>
      <c r="U7" s="591"/>
      <c r="V7" s="592" t="s">
        <v>1041</v>
      </c>
      <c r="W7" s="1492"/>
      <c r="X7" s="1493"/>
      <c r="Y7" s="1493"/>
      <c r="Z7" s="1493"/>
      <c r="AA7" s="1493"/>
      <c r="AB7" s="1493"/>
      <c r="AC7" s="1493"/>
      <c r="AD7" s="1493"/>
    </row>
    <row r="8" spans="1:32" ht="15" customHeight="1" thickBot="1" x14ac:dyDescent="0.25">
      <c r="A8" s="1869" t="s">
        <v>1048</v>
      </c>
      <c r="B8" s="1854" t="s">
        <v>1712</v>
      </c>
      <c r="C8" s="1858" t="s">
        <v>1026</v>
      </c>
      <c r="D8" s="1859"/>
      <c r="E8" s="1859"/>
      <c r="F8" s="1859"/>
      <c r="G8" s="1859"/>
      <c r="H8" s="1860"/>
      <c r="I8" s="1854" t="s">
        <v>1713</v>
      </c>
      <c r="J8" s="1854" t="s">
        <v>478</v>
      </c>
      <c r="K8" s="1854" t="s">
        <v>966</v>
      </c>
      <c r="L8" s="1858" t="s">
        <v>1714</v>
      </c>
      <c r="M8" s="1859"/>
      <c r="N8" s="1859"/>
      <c r="O8" s="1859"/>
      <c r="P8" s="1859"/>
      <c r="Q8" s="1859"/>
      <c r="R8" s="1860"/>
      <c r="S8" s="1854" t="s">
        <v>1027</v>
      </c>
      <c r="T8" s="1854" t="s">
        <v>1715</v>
      </c>
      <c r="U8" s="1854" t="s">
        <v>1716</v>
      </c>
      <c r="V8" s="1854" t="s">
        <v>1717</v>
      </c>
      <c r="W8" s="1488"/>
    </row>
    <row r="9" spans="1:32" ht="15" customHeight="1" thickBot="1" x14ac:dyDescent="0.25">
      <c r="A9" s="1870"/>
      <c r="B9" s="1854"/>
      <c r="C9" s="1854" t="s">
        <v>1718</v>
      </c>
      <c r="D9" s="1854" t="s">
        <v>1719</v>
      </c>
      <c r="E9" s="1854" t="s">
        <v>1742</v>
      </c>
      <c r="F9" s="1854" t="s">
        <v>1720</v>
      </c>
      <c r="G9" s="1854" t="s">
        <v>1721</v>
      </c>
      <c r="H9" s="1854" t="s">
        <v>477</v>
      </c>
      <c r="I9" s="1854"/>
      <c r="J9" s="1854"/>
      <c r="K9" s="1854"/>
      <c r="L9" s="1855" t="s">
        <v>378</v>
      </c>
      <c r="M9" s="1854" t="s">
        <v>1722</v>
      </c>
      <c r="N9" s="1854" t="s">
        <v>78</v>
      </c>
      <c r="O9" s="1854" t="s">
        <v>1723</v>
      </c>
      <c r="P9" s="1854" t="s">
        <v>1724</v>
      </c>
      <c r="Q9" s="1854" t="s">
        <v>1725</v>
      </c>
      <c r="R9" s="1854" t="s">
        <v>1726</v>
      </c>
      <c r="S9" s="1854"/>
      <c r="T9" s="1854"/>
      <c r="U9" s="1854"/>
      <c r="V9" s="1854"/>
      <c r="W9" s="1488"/>
      <c r="AF9" s="377"/>
    </row>
    <row r="10" spans="1:32" ht="15" customHeight="1" thickBot="1" x14ac:dyDescent="0.25">
      <c r="A10" s="1870"/>
      <c r="B10" s="1854"/>
      <c r="C10" s="1854"/>
      <c r="D10" s="1854"/>
      <c r="E10" s="1854"/>
      <c r="F10" s="1854"/>
      <c r="G10" s="1854"/>
      <c r="H10" s="1854"/>
      <c r="I10" s="1854"/>
      <c r="J10" s="1854"/>
      <c r="K10" s="1854"/>
      <c r="L10" s="1856"/>
      <c r="M10" s="1854"/>
      <c r="N10" s="1854"/>
      <c r="O10" s="1854"/>
      <c r="P10" s="1854"/>
      <c r="Q10" s="1854"/>
      <c r="R10" s="1854"/>
      <c r="S10" s="1854"/>
      <c r="T10" s="1854"/>
      <c r="U10" s="1854"/>
      <c r="V10" s="1854"/>
      <c r="W10" s="1488"/>
      <c r="AF10" s="378"/>
    </row>
    <row r="11" spans="1:32" ht="15" customHeight="1" thickBot="1" x14ac:dyDescent="0.25">
      <c r="A11" s="1870"/>
      <c r="B11" s="1854"/>
      <c r="C11" s="1854"/>
      <c r="D11" s="1854"/>
      <c r="E11" s="1854"/>
      <c r="F11" s="1854"/>
      <c r="G11" s="1854"/>
      <c r="H11" s="1854"/>
      <c r="I11" s="1854"/>
      <c r="J11" s="1854"/>
      <c r="K11" s="1854"/>
      <c r="L11" s="1856"/>
      <c r="M11" s="1854"/>
      <c r="N11" s="1854"/>
      <c r="O11" s="1854"/>
      <c r="P11" s="1854"/>
      <c r="Q11" s="1854"/>
      <c r="R11" s="1854"/>
      <c r="S11" s="1854"/>
      <c r="T11" s="1854"/>
      <c r="U11" s="1854"/>
      <c r="V11" s="1854"/>
      <c r="W11" s="1488"/>
    </row>
    <row r="12" spans="1:32" ht="57" customHeight="1" thickBot="1" x14ac:dyDescent="0.25">
      <c r="A12" s="1871"/>
      <c r="B12" s="1854"/>
      <c r="C12" s="1854"/>
      <c r="D12" s="1854"/>
      <c r="E12" s="1854"/>
      <c r="F12" s="1854"/>
      <c r="G12" s="1854"/>
      <c r="H12" s="1854"/>
      <c r="I12" s="1854"/>
      <c r="J12" s="1854"/>
      <c r="K12" s="1854"/>
      <c r="L12" s="1857"/>
      <c r="M12" s="1854"/>
      <c r="N12" s="1854"/>
      <c r="O12" s="1854"/>
      <c r="P12" s="1854"/>
      <c r="Q12" s="1854"/>
      <c r="R12" s="1854"/>
      <c r="S12" s="1854"/>
      <c r="T12" s="1854"/>
      <c r="U12" s="1854"/>
      <c r="V12" s="1854"/>
      <c r="W12" s="1488"/>
    </row>
    <row r="13" spans="1:32" s="514" customFormat="1" ht="12" customHeight="1" x14ac:dyDescent="0.2">
      <c r="A13" s="1659" t="s">
        <v>826</v>
      </c>
      <c r="B13" s="638"/>
      <c r="C13" s="638"/>
      <c r="D13" s="610"/>
      <c r="E13" s="610"/>
      <c r="F13" s="621"/>
      <c r="G13" s="610"/>
      <c r="H13" s="610"/>
      <c r="I13" s="621"/>
      <c r="J13" s="610"/>
      <c r="K13" s="622"/>
      <c r="L13" s="610"/>
      <c r="M13" s="621"/>
      <c r="N13" s="610"/>
      <c r="O13" s="621"/>
      <c r="P13" s="610"/>
      <c r="Q13" s="621"/>
      <c r="R13" s="610"/>
      <c r="S13" s="610"/>
      <c r="T13" s="621"/>
      <c r="U13" s="610"/>
      <c r="V13" s="610"/>
      <c r="W13" s="616"/>
      <c r="X13" s="616"/>
      <c r="Y13" s="616"/>
      <c r="Z13" s="616"/>
      <c r="AA13" s="616"/>
      <c r="AB13" s="616"/>
      <c r="AC13" s="616"/>
      <c r="AD13" s="616"/>
    </row>
    <row r="14" spans="1:32" s="589" customFormat="1" ht="12" customHeight="1" x14ac:dyDescent="0.2">
      <c r="A14" s="14" t="s">
        <v>1876</v>
      </c>
      <c r="B14" s="13">
        <v>0</v>
      </c>
      <c r="C14" s="13">
        <v>0</v>
      </c>
      <c r="D14" s="13">
        <v>9753.0148200000003</v>
      </c>
      <c r="E14" s="13">
        <v>0</v>
      </c>
      <c r="F14" s="13">
        <v>0</v>
      </c>
      <c r="G14" s="13">
        <v>0</v>
      </c>
      <c r="H14" s="13">
        <v>9753.0148200000003</v>
      </c>
      <c r="I14" s="19">
        <v>871.42625999999996</v>
      </c>
      <c r="J14" s="13">
        <v>179.96410999999998</v>
      </c>
      <c r="K14" s="13">
        <v>180.00163000000001</v>
      </c>
      <c r="L14" s="13">
        <v>5457.2634599999992</v>
      </c>
      <c r="M14" s="13">
        <v>0</v>
      </c>
      <c r="N14" s="13">
        <v>0</v>
      </c>
      <c r="O14" s="13">
        <v>2040.5804099999996</v>
      </c>
      <c r="P14" s="13">
        <v>0</v>
      </c>
      <c r="Q14" s="13">
        <v>0</v>
      </c>
      <c r="R14" s="13">
        <v>7497.8438699999988</v>
      </c>
      <c r="S14" s="13">
        <v>38.978999999999999</v>
      </c>
      <c r="T14" s="13">
        <v>2054.9265700000001</v>
      </c>
      <c r="U14" s="13">
        <v>0</v>
      </c>
      <c r="V14" s="13">
        <v>20576.15626</v>
      </c>
      <c r="W14" s="381"/>
      <c r="X14" s="377"/>
      <c r="Y14" s="377"/>
      <c r="Z14" s="377"/>
      <c r="AA14" s="377"/>
      <c r="AB14" s="377"/>
      <c r="AC14" s="377"/>
      <c r="AD14" s="377"/>
      <c r="AE14" s="633"/>
    </row>
    <row r="15" spans="1:32" s="589" customFormat="1" ht="12" customHeight="1" x14ac:dyDescent="0.2">
      <c r="A15" s="14" t="s">
        <v>1538</v>
      </c>
      <c r="B15" s="13">
        <v>0</v>
      </c>
      <c r="C15" s="13">
        <v>95298.530609999987</v>
      </c>
      <c r="D15" s="13">
        <v>0</v>
      </c>
      <c r="E15" s="13">
        <v>0</v>
      </c>
      <c r="F15" s="13">
        <v>0</v>
      </c>
      <c r="G15" s="13">
        <v>0</v>
      </c>
      <c r="H15" s="13">
        <v>95298.530609999987</v>
      </c>
      <c r="I15" s="19">
        <v>126.37732000000001</v>
      </c>
      <c r="J15" s="13">
        <v>13273.695010000001</v>
      </c>
      <c r="K15" s="13">
        <v>21045.755949999995</v>
      </c>
      <c r="L15" s="13">
        <v>400786.52798999997</v>
      </c>
      <c r="M15" s="13">
        <v>316.05059</v>
      </c>
      <c r="N15" s="13">
        <v>0</v>
      </c>
      <c r="O15" s="13">
        <v>206741.35486999998</v>
      </c>
      <c r="P15" s="13">
        <v>0</v>
      </c>
      <c r="Q15" s="13">
        <v>0</v>
      </c>
      <c r="R15" s="13">
        <v>607843.93344999989</v>
      </c>
      <c r="S15" s="13">
        <v>0</v>
      </c>
      <c r="T15" s="13">
        <v>33730.15324</v>
      </c>
      <c r="U15" s="13">
        <v>0</v>
      </c>
      <c r="V15" s="13">
        <v>771318.44557999994</v>
      </c>
      <c r="W15" s="381"/>
      <c r="X15" s="377"/>
      <c r="Y15" s="377"/>
      <c r="Z15" s="377"/>
      <c r="AA15" s="377"/>
      <c r="AB15" s="377"/>
      <c r="AC15" s="377"/>
      <c r="AD15" s="377"/>
      <c r="AE15" s="633"/>
    </row>
    <row r="16" spans="1:32" s="589" customFormat="1" ht="12" customHeight="1" x14ac:dyDescent="0.2">
      <c r="A16" s="14" t="s">
        <v>1074</v>
      </c>
      <c r="B16" s="13">
        <v>1.75E-3</v>
      </c>
      <c r="C16" s="13">
        <v>75554.689010000002</v>
      </c>
      <c r="D16" s="13">
        <v>0</v>
      </c>
      <c r="E16" s="13">
        <v>3950.73191</v>
      </c>
      <c r="F16" s="13">
        <v>0</v>
      </c>
      <c r="G16" s="13">
        <v>0</v>
      </c>
      <c r="H16" s="13">
        <v>79505.420920000004</v>
      </c>
      <c r="I16" s="19">
        <v>1914.5201200000001</v>
      </c>
      <c r="J16" s="13">
        <v>8353.123450000001</v>
      </c>
      <c r="K16" s="13">
        <v>38032.752289999997</v>
      </c>
      <c r="L16" s="13">
        <v>437607.09382000001</v>
      </c>
      <c r="M16" s="13">
        <v>4827.5930600000002</v>
      </c>
      <c r="N16" s="13">
        <v>0</v>
      </c>
      <c r="O16" s="13">
        <v>231994.98835000006</v>
      </c>
      <c r="P16" s="13">
        <v>0</v>
      </c>
      <c r="Q16" s="13">
        <v>0</v>
      </c>
      <c r="R16" s="13">
        <v>674429.67523000005</v>
      </c>
      <c r="S16" s="13">
        <v>13642.58783</v>
      </c>
      <c r="T16" s="13">
        <v>18757.014609999998</v>
      </c>
      <c r="U16" s="13">
        <v>0</v>
      </c>
      <c r="V16" s="13">
        <v>834635.09619999991</v>
      </c>
      <c r="W16" s="381"/>
      <c r="X16" s="377"/>
      <c r="Y16" s="377"/>
      <c r="Z16" s="377"/>
      <c r="AA16" s="377"/>
      <c r="AB16" s="377"/>
      <c r="AC16" s="377"/>
      <c r="AD16" s="377"/>
      <c r="AE16" s="633"/>
    </row>
    <row r="17" spans="1:31" s="589" customFormat="1" ht="12" customHeight="1" x14ac:dyDescent="0.2">
      <c r="A17" s="16" t="s">
        <v>1033</v>
      </c>
      <c r="B17" s="17">
        <v>0</v>
      </c>
      <c r="C17" s="17">
        <v>134993.56389000002</v>
      </c>
      <c r="D17" s="17">
        <v>0</v>
      </c>
      <c r="E17" s="17">
        <v>1814.4177099999999</v>
      </c>
      <c r="F17" s="17">
        <v>0</v>
      </c>
      <c r="G17" s="17">
        <v>35761.494909999994</v>
      </c>
      <c r="H17" s="17">
        <v>172569.47651000001</v>
      </c>
      <c r="I17" s="20">
        <v>15.49417</v>
      </c>
      <c r="J17" s="17">
        <v>16770.948489999999</v>
      </c>
      <c r="K17" s="17">
        <v>26637.749</v>
      </c>
      <c r="L17" s="17">
        <v>796915.33682999993</v>
      </c>
      <c r="M17" s="17">
        <v>18720.464400000001</v>
      </c>
      <c r="N17" s="17">
        <v>0</v>
      </c>
      <c r="O17" s="17">
        <v>365660.69948676421</v>
      </c>
      <c r="P17" s="17">
        <v>0</v>
      </c>
      <c r="Q17" s="17">
        <v>0</v>
      </c>
      <c r="R17" s="17">
        <v>1181296.5007167642</v>
      </c>
      <c r="S17" s="17">
        <v>0</v>
      </c>
      <c r="T17" s="17">
        <v>48326.563990000002</v>
      </c>
      <c r="U17" s="17">
        <v>722.00121000000001</v>
      </c>
      <c r="V17" s="17">
        <v>1446338.734086764</v>
      </c>
      <c r="W17" s="381"/>
      <c r="X17" s="377"/>
      <c r="Y17" s="377"/>
      <c r="Z17" s="377"/>
      <c r="AA17" s="377"/>
      <c r="AB17" s="377"/>
      <c r="AC17" s="377"/>
      <c r="AD17" s="377"/>
      <c r="AE17" s="633"/>
    </row>
    <row r="18" spans="1:31" s="589" customFormat="1" ht="12" customHeight="1" x14ac:dyDescent="0.2">
      <c r="A18" s="22" t="s">
        <v>1899</v>
      </c>
      <c r="B18" s="18">
        <v>0</v>
      </c>
      <c r="C18" s="18">
        <v>7364.7739900000006</v>
      </c>
      <c r="D18" s="18">
        <v>0</v>
      </c>
      <c r="E18" s="18">
        <v>0</v>
      </c>
      <c r="F18" s="18">
        <v>0</v>
      </c>
      <c r="G18" s="18">
        <v>0</v>
      </c>
      <c r="H18" s="18">
        <v>7364.7739900000006</v>
      </c>
      <c r="I18" s="239">
        <v>0</v>
      </c>
      <c r="J18" s="18">
        <v>1719.16839</v>
      </c>
      <c r="K18" s="18">
        <v>7518.0444200000011</v>
      </c>
      <c r="L18" s="18">
        <v>51195.23184</v>
      </c>
      <c r="M18" s="18">
        <v>4856.9129999999996</v>
      </c>
      <c r="N18" s="18">
        <v>6.0826899999999995</v>
      </c>
      <c r="O18" s="18">
        <v>73492.419110030998</v>
      </c>
      <c r="P18" s="18">
        <v>0</v>
      </c>
      <c r="Q18" s="18">
        <v>0</v>
      </c>
      <c r="R18" s="18">
        <v>129550.646640031</v>
      </c>
      <c r="S18" s="18">
        <v>1435.3052600000001</v>
      </c>
      <c r="T18" s="18">
        <v>5194.09292</v>
      </c>
      <c r="U18" s="18">
        <v>0</v>
      </c>
      <c r="V18" s="18">
        <v>152782.03162003099</v>
      </c>
      <c r="W18" s="381"/>
      <c r="X18" s="377"/>
      <c r="Y18" s="377"/>
      <c r="Z18" s="377"/>
      <c r="AA18" s="377"/>
      <c r="AB18" s="377"/>
      <c r="AC18" s="377"/>
      <c r="AD18" s="377"/>
      <c r="AE18" s="633"/>
    </row>
    <row r="19" spans="1:31" s="589" customFormat="1" ht="12" customHeight="1" x14ac:dyDescent="0.2">
      <c r="A19" s="14" t="s">
        <v>1901</v>
      </c>
      <c r="B19" s="13">
        <v>0</v>
      </c>
      <c r="C19" s="13">
        <v>369.99171000000001</v>
      </c>
      <c r="D19" s="13">
        <v>0</v>
      </c>
      <c r="E19" s="13">
        <v>0</v>
      </c>
      <c r="F19" s="13">
        <v>0</v>
      </c>
      <c r="G19" s="13">
        <v>0</v>
      </c>
      <c r="H19" s="13">
        <v>369.99171000000001</v>
      </c>
      <c r="I19" s="19">
        <v>1470.44246</v>
      </c>
      <c r="J19" s="13">
        <v>40.520660000000007</v>
      </c>
      <c r="K19" s="13">
        <v>0</v>
      </c>
      <c r="L19" s="13">
        <v>747.18872999999996</v>
      </c>
      <c r="M19" s="13">
        <v>0</v>
      </c>
      <c r="N19" s="13">
        <v>0</v>
      </c>
      <c r="O19" s="13">
        <v>243.70983999999939</v>
      </c>
      <c r="P19" s="13">
        <v>98.07368000000001</v>
      </c>
      <c r="Q19" s="13">
        <v>0</v>
      </c>
      <c r="R19" s="13">
        <v>1088.9722499999993</v>
      </c>
      <c r="S19" s="13">
        <v>49.930860000000003</v>
      </c>
      <c r="T19" s="13">
        <v>1344.6873000000001</v>
      </c>
      <c r="U19" s="13">
        <v>3.5450200000000001</v>
      </c>
      <c r="V19" s="13">
        <v>4368.090259999999</v>
      </c>
      <c r="W19" s="381"/>
      <c r="X19" s="377"/>
      <c r="Y19" s="377"/>
      <c r="Z19" s="377"/>
      <c r="AA19" s="377"/>
      <c r="AB19" s="377"/>
      <c r="AC19" s="377"/>
      <c r="AD19" s="377"/>
      <c r="AE19" s="633"/>
    </row>
    <row r="20" spans="1:31" s="589" customFormat="1" ht="12" customHeight="1" x14ac:dyDescent="0.2">
      <c r="A20" s="14" t="s">
        <v>1900</v>
      </c>
      <c r="B20" s="13">
        <v>0</v>
      </c>
      <c r="C20" s="13">
        <v>6650.977890000001</v>
      </c>
      <c r="D20" s="13">
        <v>0</v>
      </c>
      <c r="E20" s="13">
        <v>-2.3470800000000001</v>
      </c>
      <c r="F20" s="13">
        <v>0</v>
      </c>
      <c r="G20" s="13">
        <v>402.87369000000001</v>
      </c>
      <c r="H20" s="13">
        <v>7051.5045000000018</v>
      </c>
      <c r="I20" s="19">
        <v>4050.6972699999997</v>
      </c>
      <c r="J20" s="13">
        <v>3778.7325000000001</v>
      </c>
      <c r="K20" s="13">
        <v>8675.0104100000008</v>
      </c>
      <c r="L20" s="13">
        <v>144393.96765000004</v>
      </c>
      <c r="M20" s="13">
        <v>9711.8560100000013</v>
      </c>
      <c r="N20" s="13">
        <v>0</v>
      </c>
      <c r="O20" s="13">
        <v>157795.83861365833</v>
      </c>
      <c r="P20" s="13">
        <v>0</v>
      </c>
      <c r="Q20" s="13">
        <v>0</v>
      </c>
      <c r="R20" s="13">
        <v>311901.66227365832</v>
      </c>
      <c r="S20" s="13">
        <v>5683.1325099999995</v>
      </c>
      <c r="T20" s="13">
        <v>1859.4517700000001</v>
      </c>
      <c r="U20" s="13">
        <v>0</v>
      </c>
      <c r="V20" s="13">
        <v>343000.19123365835</v>
      </c>
      <c r="W20" s="381"/>
      <c r="X20" s="377"/>
      <c r="Y20" s="377"/>
      <c r="Z20" s="377"/>
      <c r="AA20" s="377"/>
      <c r="AB20" s="377"/>
      <c r="AC20" s="377"/>
      <c r="AD20" s="377"/>
      <c r="AE20" s="633"/>
    </row>
    <row r="21" spans="1:31" s="589" customFormat="1" ht="12" customHeight="1" x14ac:dyDescent="0.2">
      <c r="A21" s="16" t="s">
        <v>1090</v>
      </c>
      <c r="B21" s="17">
        <v>356.19633999999996</v>
      </c>
      <c r="C21" s="17">
        <v>82361.753849999994</v>
      </c>
      <c r="D21" s="17">
        <v>0</v>
      </c>
      <c r="E21" s="17">
        <v>2.4590000000000001</v>
      </c>
      <c r="F21" s="17">
        <v>0</v>
      </c>
      <c r="G21" s="17">
        <v>10833.378000000001</v>
      </c>
      <c r="H21" s="17">
        <v>93197.590849999993</v>
      </c>
      <c r="I21" s="20">
        <v>8.5408099999999987</v>
      </c>
      <c r="J21" s="17">
        <v>30867.785310000003</v>
      </c>
      <c r="K21" s="17">
        <v>50615.865709999998</v>
      </c>
      <c r="L21" s="17">
        <v>901416.33302999998</v>
      </c>
      <c r="M21" s="17">
        <v>6832.3351700000003</v>
      </c>
      <c r="N21" s="17">
        <v>0</v>
      </c>
      <c r="O21" s="17">
        <v>386176.42044736753</v>
      </c>
      <c r="P21" s="17">
        <v>0</v>
      </c>
      <c r="Q21" s="17">
        <v>0</v>
      </c>
      <c r="R21" s="17">
        <v>1294425.0886473674</v>
      </c>
      <c r="S21" s="17">
        <v>19633.491000000002</v>
      </c>
      <c r="T21" s="17">
        <v>20894.725910000001</v>
      </c>
      <c r="U21" s="17">
        <v>163.846</v>
      </c>
      <c r="V21" s="17">
        <v>1510163.1305773673</v>
      </c>
      <c r="W21" s="381"/>
      <c r="X21" s="377"/>
      <c r="Y21" s="377"/>
      <c r="Z21" s="377"/>
      <c r="AA21" s="377"/>
      <c r="AB21" s="377"/>
      <c r="AC21" s="377"/>
      <c r="AD21" s="377"/>
      <c r="AE21" s="633"/>
    </row>
    <row r="22" spans="1:31" s="589" customFormat="1" ht="12" customHeight="1" x14ac:dyDescent="0.2">
      <c r="A22" s="22" t="s">
        <v>140</v>
      </c>
      <c r="B22" s="18">
        <v>0</v>
      </c>
      <c r="C22" s="18">
        <v>900.10764000000006</v>
      </c>
      <c r="D22" s="18">
        <v>0</v>
      </c>
      <c r="E22" s="18">
        <v>0</v>
      </c>
      <c r="F22" s="18">
        <v>0</v>
      </c>
      <c r="G22" s="18">
        <v>0.215</v>
      </c>
      <c r="H22" s="18">
        <v>900.32264000000009</v>
      </c>
      <c r="I22" s="239">
        <v>28.159959999999998</v>
      </c>
      <c r="J22" s="18">
        <v>451.18133999999992</v>
      </c>
      <c r="K22" s="18">
        <v>178.48301999999998</v>
      </c>
      <c r="L22" s="18">
        <v>9719.9606199999998</v>
      </c>
      <c r="M22" s="18">
        <v>0</v>
      </c>
      <c r="N22" s="18">
        <v>73.300869999999989</v>
      </c>
      <c r="O22" s="18">
        <v>1084.4891699999998</v>
      </c>
      <c r="P22" s="18">
        <v>0</v>
      </c>
      <c r="Q22" s="18">
        <v>0</v>
      </c>
      <c r="R22" s="18">
        <v>10877.750659999998</v>
      </c>
      <c r="S22" s="18">
        <v>107.45442999999999</v>
      </c>
      <c r="T22" s="18">
        <v>129.7354</v>
      </c>
      <c r="U22" s="18">
        <v>0</v>
      </c>
      <c r="V22" s="18">
        <v>12673.087449999997</v>
      </c>
      <c r="W22" s="381"/>
      <c r="X22" s="377"/>
      <c r="Y22" s="377"/>
      <c r="Z22" s="377"/>
      <c r="AA22" s="377"/>
      <c r="AB22" s="377"/>
      <c r="AC22" s="377"/>
      <c r="AD22" s="377"/>
      <c r="AE22" s="633"/>
    </row>
    <row r="23" spans="1:31" s="589" customFormat="1" ht="12" customHeight="1" x14ac:dyDescent="0.2">
      <c r="A23" s="14" t="s">
        <v>1976</v>
      </c>
      <c r="B23" s="13">
        <v>0</v>
      </c>
      <c r="C23" s="13">
        <v>9549.7928900000006</v>
      </c>
      <c r="D23" s="13">
        <v>0</v>
      </c>
      <c r="E23" s="13">
        <v>21365.47034</v>
      </c>
      <c r="F23" s="13">
        <v>0</v>
      </c>
      <c r="G23" s="13">
        <v>0</v>
      </c>
      <c r="H23" s="13">
        <v>30915.26323</v>
      </c>
      <c r="I23" s="19">
        <v>0</v>
      </c>
      <c r="J23" s="13">
        <v>1221.7646000000004</v>
      </c>
      <c r="K23" s="13">
        <v>1995.1774599999999</v>
      </c>
      <c r="L23" s="13">
        <v>31480.84289</v>
      </c>
      <c r="M23" s="13">
        <v>1199.2572600000001</v>
      </c>
      <c r="N23" s="13">
        <v>0</v>
      </c>
      <c r="O23" s="13">
        <v>24566.634980000003</v>
      </c>
      <c r="P23" s="13">
        <v>0</v>
      </c>
      <c r="Q23" s="13">
        <v>0</v>
      </c>
      <c r="R23" s="13">
        <v>57246.735130000001</v>
      </c>
      <c r="S23" s="13">
        <v>2629.5929799999999</v>
      </c>
      <c r="T23" s="13">
        <v>7217.5617499999998</v>
      </c>
      <c r="U23" s="13">
        <v>175.98781</v>
      </c>
      <c r="V23" s="13">
        <v>101402.08296</v>
      </c>
      <c r="W23" s="381"/>
      <c r="X23" s="377"/>
      <c r="Y23" s="377"/>
      <c r="Z23" s="377"/>
      <c r="AA23" s="377"/>
      <c r="AB23" s="377"/>
      <c r="AC23" s="377"/>
      <c r="AD23" s="377"/>
      <c r="AE23" s="633"/>
    </row>
    <row r="24" spans="1:31" s="589" customFormat="1" ht="12" customHeight="1" x14ac:dyDescent="0.2">
      <c r="A24" s="14" t="s">
        <v>1902</v>
      </c>
      <c r="B24" s="13">
        <v>5.0817300000000003</v>
      </c>
      <c r="C24" s="13">
        <v>528.11502000000019</v>
      </c>
      <c r="D24" s="13">
        <v>0</v>
      </c>
      <c r="E24" s="13">
        <v>0</v>
      </c>
      <c r="F24" s="13">
        <v>0</v>
      </c>
      <c r="G24" s="13">
        <v>0</v>
      </c>
      <c r="H24" s="13">
        <v>528.11502000000019</v>
      </c>
      <c r="I24" s="19">
        <v>1257.3085099999998</v>
      </c>
      <c r="J24" s="13">
        <v>267.52231999999975</v>
      </c>
      <c r="K24" s="13">
        <v>85.855999999999995</v>
      </c>
      <c r="L24" s="13">
        <v>7200.4396899999974</v>
      </c>
      <c r="M24" s="13">
        <v>0</v>
      </c>
      <c r="N24" s="13">
        <v>0</v>
      </c>
      <c r="O24" s="13">
        <v>13655.763000000001</v>
      </c>
      <c r="P24" s="13">
        <v>101.64</v>
      </c>
      <c r="Q24" s="13">
        <v>0</v>
      </c>
      <c r="R24" s="13">
        <v>20957.842689999998</v>
      </c>
      <c r="S24" s="13">
        <v>638.05100000000004</v>
      </c>
      <c r="T24" s="13">
        <v>1.9837899999999991</v>
      </c>
      <c r="U24" s="13">
        <v>0</v>
      </c>
      <c r="V24" s="13">
        <v>23741.761059999997</v>
      </c>
      <c r="W24" s="381"/>
      <c r="X24" s="377"/>
      <c r="Y24" s="377"/>
      <c r="Z24" s="377"/>
      <c r="AA24" s="377"/>
      <c r="AB24" s="377"/>
      <c r="AC24" s="377"/>
      <c r="AD24" s="377"/>
      <c r="AE24" s="633"/>
    </row>
    <row r="25" spans="1:31" s="589" customFormat="1" ht="12" customHeight="1" x14ac:dyDescent="0.2">
      <c r="A25" s="16" t="s">
        <v>1129</v>
      </c>
      <c r="B25" s="17">
        <v>0</v>
      </c>
      <c r="C25" s="17">
        <v>1853.81268</v>
      </c>
      <c r="D25" s="17">
        <v>0</v>
      </c>
      <c r="E25" s="17">
        <v>0</v>
      </c>
      <c r="F25" s="17">
        <v>0</v>
      </c>
      <c r="G25" s="17">
        <v>3.4329699999999996</v>
      </c>
      <c r="H25" s="17">
        <v>1857.2456500000001</v>
      </c>
      <c r="I25" s="20">
        <v>12.85528</v>
      </c>
      <c r="J25" s="17">
        <v>464.40474999999998</v>
      </c>
      <c r="K25" s="17">
        <v>740.26857999999993</v>
      </c>
      <c r="L25" s="17">
        <v>6667.3846499999991</v>
      </c>
      <c r="M25" s="17">
        <v>51.93985</v>
      </c>
      <c r="N25" s="17">
        <v>0</v>
      </c>
      <c r="O25" s="17">
        <v>5364.8513899999989</v>
      </c>
      <c r="P25" s="17">
        <v>0</v>
      </c>
      <c r="Q25" s="17">
        <v>86.053880000000007</v>
      </c>
      <c r="R25" s="17">
        <v>12170.229769999998</v>
      </c>
      <c r="S25" s="17">
        <v>178.10160569039598</v>
      </c>
      <c r="T25" s="17">
        <v>390.40415999999999</v>
      </c>
      <c r="U25" s="17">
        <v>0</v>
      </c>
      <c r="V25" s="17">
        <v>15813.509795690394</v>
      </c>
      <c r="W25" s="381"/>
      <c r="X25" s="377"/>
      <c r="Y25" s="377"/>
      <c r="Z25" s="377"/>
      <c r="AA25" s="377"/>
      <c r="AB25" s="377"/>
      <c r="AC25" s="377"/>
      <c r="AD25" s="377"/>
      <c r="AE25" s="633"/>
    </row>
    <row r="26" spans="1:31" s="589" customFormat="1" ht="12" customHeight="1" x14ac:dyDescent="0.2">
      <c r="A26" s="22" t="s">
        <v>999</v>
      </c>
      <c r="B26" s="18">
        <v>150.23482999999999</v>
      </c>
      <c r="C26" s="18">
        <v>2405.6440600000001</v>
      </c>
      <c r="D26" s="18">
        <v>0</v>
      </c>
      <c r="E26" s="18">
        <v>0</v>
      </c>
      <c r="F26" s="18">
        <v>0</v>
      </c>
      <c r="G26" s="18">
        <v>2222.9255699999999</v>
      </c>
      <c r="H26" s="18">
        <v>4628.56963</v>
      </c>
      <c r="I26" s="239">
        <v>66.166790000000006</v>
      </c>
      <c r="J26" s="18">
        <v>1748.4436199999998</v>
      </c>
      <c r="K26" s="18">
        <v>3170.97066</v>
      </c>
      <c r="L26" s="18">
        <v>50642.001480000006</v>
      </c>
      <c r="M26" s="18">
        <v>1752.86996</v>
      </c>
      <c r="N26" s="18">
        <v>0</v>
      </c>
      <c r="O26" s="18">
        <v>35339.695909999995</v>
      </c>
      <c r="P26" s="18">
        <v>0</v>
      </c>
      <c r="Q26" s="18">
        <v>0</v>
      </c>
      <c r="R26" s="18">
        <v>87734.567349999998</v>
      </c>
      <c r="S26" s="18">
        <v>63.420940000000002</v>
      </c>
      <c r="T26" s="18">
        <v>822.46040000000005</v>
      </c>
      <c r="U26" s="18">
        <v>0</v>
      </c>
      <c r="V26" s="18">
        <v>98384.83421999999</v>
      </c>
      <c r="W26" s="381"/>
      <c r="X26" s="377"/>
      <c r="Y26" s="377"/>
      <c r="Z26" s="377"/>
      <c r="AA26" s="377"/>
      <c r="AB26" s="377"/>
      <c r="AC26" s="377"/>
      <c r="AD26" s="377"/>
      <c r="AE26" s="633"/>
    </row>
    <row r="27" spans="1:31" s="589" customFormat="1" ht="12" customHeight="1" x14ac:dyDescent="0.2">
      <c r="A27" s="14" t="s">
        <v>1908</v>
      </c>
      <c r="B27" s="13">
        <v>0</v>
      </c>
      <c r="C27" s="13">
        <v>22972.746010000003</v>
      </c>
      <c r="D27" s="13">
        <v>1020.6766899999999</v>
      </c>
      <c r="E27" s="13">
        <v>21.134509999999999</v>
      </c>
      <c r="F27" s="13">
        <v>0</v>
      </c>
      <c r="G27" s="13">
        <v>8759.3168699999987</v>
      </c>
      <c r="H27" s="13">
        <v>32773.874080000001</v>
      </c>
      <c r="I27" s="19">
        <v>1454.7841400000002</v>
      </c>
      <c r="J27" s="13">
        <v>7351.3356699999995</v>
      </c>
      <c r="K27" s="13">
        <v>14276.200020000002</v>
      </c>
      <c r="L27" s="13">
        <v>262510.83864999999</v>
      </c>
      <c r="M27" s="13">
        <v>10491.168</v>
      </c>
      <c r="N27" s="13">
        <v>0</v>
      </c>
      <c r="O27" s="13">
        <v>223756.02301</v>
      </c>
      <c r="P27" s="13">
        <v>0</v>
      </c>
      <c r="Q27" s="13">
        <v>0</v>
      </c>
      <c r="R27" s="13">
        <v>496758.02966</v>
      </c>
      <c r="S27" s="13">
        <v>10444.540999999999</v>
      </c>
      <c r="T27" s="13">
        <v>17000.49884</v>
      </c>
      <c r="U27" s="13">
        <v>0</v>
      </c>
      <c r="V27" s="13">
        <v>580059.26341000001</v>
      </c>
      <c r="W27" s="381"/>
      <c r="X27" s="377"/>
      <c r="Y27" s="377"/>
      <c r="Z27" s="377"/>
      <c r="AA27" s="377"/>
      <c r="AB27" s="377"/>
      <c r="AC27" s="377"/>
      <c r="AD27" s="377"/>
      <c r="AE27" s="633"/>
    </row>
    <row r="28" spans="1:31" s="589" customFormat="1" ht="12" customHeight="1" x14ac:dyDescent="0.2">
      <c r="A28" s="14" t="s">
        <v>1758</v>
      </c>
      <c r="B28" s="13">
        <v>0</v>
      </c>
      <c r="C28" s="13">
        <v>5157.8990000000003</v>
      </c>
      <c r="D28" s="13">
        <v>0</v>
      </c>
      <c r="E28" s="13">
        <v>0</v>
      </c>
      <c r="F28" s="13">
        <v>0</v>
      </c>
      <c r="G28" s="13">
        <v>0</v>
      </c>
      <c r="H28" s="13">
        <v>5157.8990000000003</v>
      </c>
      <c r="I28" s="19">
        <v>38.988</v>
      </c>
      <c r="J28" s="13">
        <v>106.39400000000001</v>
      </c>
      <c r="K28" s="13">
        <v>51.158999999999999</v>
      </c>
      <c r="L28" s="13">
        <v>643.35305000000028</v>
      </c>
      <c r="M28" s="13">
        <v>0</v>
      </c>
      <c r="N28" s="13">
        <v>0</v>
      </c>
      <c r="O28" s="13">
        <v>593.63800000000003</v>
      </c>
      <c r="P28" s="13">
        <v>0</v>
      </c>
      <c r="Q28" s="13">
        <v>186.256</v>
      </c>
      <c r="R28" s="13">
        <v>1423.2470500000004</v>
      </c>
      <c r="S28" s="13">
        <v>26.949000000000002</v>
      </c>
      <c r="T28" s="13">
        <v>1325.5989999999999</v>
      </c>
      <c r="U28" s="13">
        <v>0</v>
      </c>
      <c r="V28" s="13">
        <v>8130.2350500000002</v>
      </c>
      <c r="W28" s="381"/>
      <c r="X28" s="377"/>
      <c r="Y28" s="377"/>
      <c r="Z28" s="377"/>
      <c r="AA28" s="377"/>
      <c r="AB28" s="377"/>
      <c r="AC28" s="377"/>
      <c r="AD28" s="377"/>
      <c r="AE28" s="633"/>
    </row>
    <row r="29" spans="1:31" s="589" customFormat="1" ht="12" customHeight="1" x14ac:dyDescent="0.2">
      <c r="A29" s="16" t="s">
        <v>1076</v>
      </c>
      <c r="B29" s="17">
        <v>0</v>
      </c>
      <c r="C29" s="17">
        <v>59338.65625</v>
      </c>
      <c r="D29" s="17">
        <v>0</v>
      </c>
      <c r="E29" s="17">
        <v>0</v>
      </c>
      <c r="F29" s="17">
        <v>0</v>
      </c>
      <c r="G29" s="17">
        <v>0</v>
      </c>
      <c r="H29" s="17">
        <v>59338.65625</v>
      </c>
      <c r="I29" s="20">
        <v>1487.3530000000001</v>
      </c>
      <c r="J29" s="17">
        <v>1676.7140100000017</v>
      </c>
      <c r="K29" s="17">
        <v>17760.717000000001</v>
      </c>
      <c r="L29" s="17">
        <v>205675.48404999997</v>
      </c>
      <c r="M29" s="17">
        <v>4198.9780000000001</v>
      </c>
      <c r="N29" s="17">
        <v>0</v>
      </c>
      <c r="O29" s="17">
        <v>101002.95357000006</v>
      </c>
      <c r="P29" s="17">
        <v>0</v>
      </c>
      <c r="Q29" s="17">
        <v>0</v>
      </c>
      <c r="R29" s="17">
        <v>310877.41562000004</v>
      </c>
      <c r="S29" s="17">
        <v>7935.6970000000001</v>
      </c>
      <c r="T29" s="17">
        <v>20329.222440000001</v>
      </c>
      <c r="U29" s="17">
        <v>0</v>
      </c>
      <c r="V29" s="17">
        <v>419405.77532000002</v>
      </c>
      <c r="W29" s="381"/>
      <c r="X29" s="377"/>
      <c r="Y29" s="377"/>
      <c r="Z29" s="377"/>
      <c r="AA29" s="377"/>
      <c r="AB29" s="377"/>
      <c r="AC29" s="377"/>
      <c r="AD29" s="377"/>
      <c r="AE29" s="633"/>
    </row>
    <row r="30" spans="1:31" s="589" customFormat="1" ht="12" customHeight="1" x14ac:dyDescent="0.2">
      <c r="A30" s="22" t="s">
        <v>1102</v>
      </c>
      <c r="B30" s="18">
        <v>0</v>
      </c>
      <c r="C30" s="18">
        <v>1992.01316</v>
      </c>
      <c r="D30" s="18">
        <v>662.93714999999997</v>
      </c>
      <c r="E30" s="18">
        <v>0</v>
      </c>
      <c r="F30" s="18">
        <v>0</v>
      </c>
      <c r="G30" s="18">
        <v>0</v>
      </c>
      <c r="H30" s="18">
        <v>2654.9503100000002</v>
      </c>
      <c r="I30" s="239">
        <v>365.70179999999999</v>
      </c>
      <c r="J30" s="18">
        <v>1431.48398</v>
      </c>
      <c r="K30" s="18">
        <v>2307.6737499999999</v>
      </c>
      <c r="L30" s="18">
        <v>21963.051330000002</v>
      </c>
      <c r="M30" s="18">
        <v>280.21509999999995</v>
      </c>
      <c r="N30" s="18">
        <v>0</v>
      </c>
      <c r="O30" s="18">
        <v>22033.113119999991</v>
      </c>
      <c r="P30" s="18">
        <v>0</v>
      </c>
      <c r="Q30" s="18">
        <v>230.59739000000002</v>
      </c>
      <c r="R30" s="18">
        <v>44506.97694</v>
      </c>
      <c r="S30" s="18">
        <v>0</v>
      </c>
      <c r="T30" s="18">
        <v>4263.0874599999997</v>
      </c>
      <c r="U30" s="18">
        <v>83.468289999999996</v>
      </c>
      <c r="V30" s="18">
        <v>55613.342530000002</v>
      </c>
      <c r="W30" s="381"/>
      <c r="X30" s="377"/>
      <c r="Y30" s="377"/>
      <c r="Z30" s="377"/>
      <c r="AA30" s="377"/>
      <c r="AB30" s="377"/>
      <c r="AC30" s="377"/>
      <c r="AD30" s="377"/>
      <c r="AE30" s="633"/>
    </row>
    <row r="31" spans="1:31" s="589" customFormat="1" ht="12" customHeight="1" x14ac:dyDescent="0.2">
      <c r="A31" s="14" t="s">
        <v>1997</v>
      </c>
      <c r="B31" s="13">
        <v>0</v>
      </c>
      <c r="C31" s="13">
        <v>28445.92295</v>
      </c>
      <c r="D31" s="13">
        <v>0</v>
      </c>
      <c r="E31" s="13">
        <v>7070.746189999998</v>
      </c>
      <c r="F31" s="13">
        <v>0</v>
      </c>
      <c r="G31" s="13">
        <v>-65.934429999999708</v>
      </c>
      <c r="H31" s="13">
        <v>35450.734709999997</v>
      </c>
      <c r="I31" s="19">
        <v>12.987770000000484</v>
      </c>
      <c r="J31" s="13">
        <v>914.41183999999987</v>
      </c>
      <c r="K31" s="13">
        <v>3374.3403999999996</v>
      </c>
      <c r="L31" s="13">
        <v>18769.505559999998</v>
      </c>
      <c r="M31" s="13">
        <v>850.27700000000004</v>
      </c>
      <c r="N31" s="13">
        <v>0</v>
      </c>
      <c r="O31" s="13">
        <v>12864.783140000001</v>
      </c>
      <c r="P31" s="13">
        <v>0</v>
      </c>
      <c r="Q31" s="13">
        <v>400.58300000000003</v>
      </c>
      <c r="R31" s="13">
        <v>32885.148699999998</v>
      </c>
      <c r="S31" s="13">
        <v>334.86364999999995</v>
      </c>
      <c r="T31" s="13">
        <v>6341.0020999999997</v>
      </c>
      <c r="U31" s="13">
        <v>175.33796999999882</v>
      </c>
      <c r="V31" s="13">
        <v>79488.827139999979</v>
      </c>
      <c r="W31" s="381"/>
      <c r="X31" s="377"/>
      <c r="Y31" s="377"/>
      <c r="Z31" s="377"/>
      <c r="AA31" s="377"/>
      <c r="AB31" s="377"/>
      <c r="AC31" s="377"/>
      <c r="AD31" s="377"/>
      <c r="AE31" s="633"/>
    </row>
    <row r="32" spans="1:31" s="589" customFormat="1" ht="12" customHeight="1" x14ac:dyDescent="0.2">
      <c r="A32" s="14" t="s">
        <v>1881</v>
      </c>
      <c r="B32" s="13">
        <v>0</v>
      </c>
      <c r="C32" s="13">
        <v>9242.3566600000031</v>
      </c>
      <c r="D32" s="13">
        <v>0</v>
      </c>
      <c r="E32" s="13">
        <v>42.950770000000006</v>
      </c>
      <c r="F32" s="13">
        <v>0</v>
      </c>
      <c r="G32" s="13">
        <v>0</v>
      </c>
      <c r="H32" s="13">
        <v>9285.3074300000026</v>
      </c>
      <c r="I32" s="19">
        <v>541.61623999999995</v>
      </c>
      <c r="J32" s="13">
        <v>8941.2569600000006</v>
      </c>
      <c r="K32" s="13">
        <v>28627.753180000007</v>
      </c>
      <c r="L32" s="13">
        <v>298060.76989</v>
      </c>
      <c r="M32" s="13">
        <v>6089.0574699999997</v>
      </c>
      <c r="N32" s="13">
        <v>0</v>
      </c>
      <c r="O32" s="13">
        <v>283533.30928000004</v>
      </c>
      <c r="P32" s="13">
        <v>0</v>
      </c>
      <c r="Q32" s="13">
        <v>4857.8099299999994</v>
      </c>
      <c r="R32" s="13">
        <v>592540.94657000003</v>
      </c>
      <c r="S32" s="13">
        <v>4047.6209199999994</v>
      </c>
      <c r="T32" s="13">
        <v>8744.1146099999987</v>
      </c>
      <c r="U32" s="13">
        <v>3989.86564</v>
      </c>
      <c r="V32" s="13">
        <v>656718.48155000003</v>
      </c>
      <c r="W32" s="381"/>
      <c r="X32" s="377"/>
      <c r="Y32" s="377"/>
      <c r="Z32" s="377"/>
      <c r="AA32" s="377"/>
      <c r="AB32" s="377"/>
      <c r="AC32" s="377"/>
      <c r="AD32" s="377"/>
      <c r="AE32" s="633"/>
    </row>
    <row r="33" spans="1:32" s="589" customFormat="1" ht="12" customHeight="1" x14ac:dyDescent="0.2">
      <c r="A33" s="16" t="s">
        <v>1028</v>
      </c>
      <c r="B33" s="17">
        <v>615.90599999999995</v>
      </c>
      <c r="C33" s="17">
        <v>124204.39526999999</v>
      </c>
      <c r="D33" s="17">
        <v>0</v>
      </c>
      <c r="E33" s="17">
        <v>0</v>
      </c>
      <c r="F33" s="17">
        <v>0</v>
      </c>
      <c r="G33" s="17">
        <v>0</v>
      </c>
      <c r="H33" s="17">
        <v>124204.39526999999</v>
      </c>
      <c r="I33" s="20">
        <v>1.4087799999999999</v>
      </c>
      <c r="J33" s="17">
        <v>14165.470700000005</v>
      </c>
      <c r="K33" s="17">
        <v>24350.859733333327</v>
      </c>
      <c r="L33" s="17">
        <v>192314.67449000003</v>
      </c>
      <c r="M33" s="17">
        <v>5050.3714900000004</v>
      </c>
      <c r="N33" s="17">
        <v>0</v>
      </c>
      <c r="O33" s="17">
        <v>155334.35860999997</v>
      </c>
      <c r="P33" s="17">
        <v>0</v>
      </c>
      <c r="Q33" s="17">
        <v>1648.72631</v>
      </c>
      <c r="R33" s="17">
        <v>354348.13089999999</v>
      </c>
      <c r="S33" s="17">
        <v>3849.5948100000001</v>
      </c>
      <c r="T33" s="17">
        <v>34193.79436</v>
      </c>
      <c r="U33" s="17">
        <v>0</v>
      </c>
      <c r="V33" s="17">
        <v>555729.56055333326</v>
      </c>
      <c r="W33" s="381"/>
      <c r="X33" s="377"/>
      <c r="Y33" s="377"/>
      <c r="Z33" s="377"/>
      <c r="AA33" s="377"/>
      <c r="AB33" s="377"/>
      <c r="AC33" s="377"/>
      <c r="AD33" s="377"/>
      <c r="AE33" s="633"/>
    </row>
    <row r="34" spans="1:32" s="589" customFormat="1" ht="12" customHeight="1" x14ac:dyDescent="0.2">
      <c r="A34" s="22" t="s">
        <v>1753</v>
      </c>
      <c r="B34" s="18">
        <v>0</v>
      </c>
      <c r="C34" s="18">
        <v>17250.193050000002</v>
      </c>
      <c r="D34" s="18">
        <v>0</v>
      </c>
      <c r="E34" s="18">
        <v>0</v>
      </c>
      <c r="F34" s="18">
        <v>0</v>
      </c>
      <c r="G34" s="18">
        <v>0</v>
      </c>
      <c r="H34" s="18">
        <v>17250.193050000002</v>
      </c>
      <c r="I34" s="239">
        <v>423.10176999999999</v>
      </c>
      <c r="J34" s="18">
        <v>2242.7542100000001</v>
      </c>
      <c r="K34" s="18">
        <v>6554.8389299999999</v>
      </c>
      <c r="L34" s="18">
        <v>72031.698839999997</v>
      </c>
      <c r="M34" s="18">
        <v>8708.8912199999995</v>
      </c>
      <c r="N34" s="18">
        <v>0</v>
      </c>
      <c r="O34" s="18">
        <v>46913.186389999995</v>
      </c>
      <c r="P34" s="18">
        <v>0</v>
      </c>
      <c r="Q34" s="18">
        <v>0</v>
      </c>
      <c r="R34" s="18">
        <v>127653.77645</v>
      </c>
      <c r="S34" s="18">
        <v>0</v>
      </c>
      <c r="T34" s="18">
        <v>6417.6001500000002</v>
      </c>
      <c r="U34" s="18">
        <v>0</v>
      </c>
      <c r="V34" s="18">
        <v>160542.26456000001</v>
      </c>
      <c r="W34" s="381"/>
      <c r="X34" s="377"/>
      <c r="Y34" s="377"/>
      <c r="Z34" s="377"/>
      <c r="AA34" s="377"/>
      <c r="AB34" s="377"/>
      <c r="AC34" s="377"/>
      <c r="AD34" s="377"/>
      <c r="AE34" s="633"/>
    </row>
    <row r="35" spans="1:32" s="589" customFormat="1" ht="12" customHeight="1" x14ac:dyDescent="0.2">
      <c r="A35" s="14" t="s">
        <v>1077</v>
      </c>
      <c r="B35" s="13">
        <v>0</v>
      </c>
      <c r="C35" s="13">
        <v>19.73639</v>
      </c>
      <c r="D35" s="13">
        <v>8363.3420199999982</v>
      </c>
      <c r="E35" s="13">
        <v>0</v>
      </c>
      <c r="F35" s="13">
        <v>0</v>
      </c>
      <c r="G35" s="13">
        <v>0</v>
      </c>
      <c r="H35" s="13">
        <v>8383.0784099999983</v>
      </c>
      <c r="I35" s="19">
        <v>5905.7926400000006</v>
      </c>
      <c r="J35" s="13">
        <v>4224.8973599999999</v>
      </c>
      <c r="K35" s="13">
        <v>6464.7120500000001</v>
      </c>
      <c r="L35" s="13">
        <v>122420.46543</v>
      </c>
      <c r="M35" s="13">
        <v>4190.6008800000009</v>
      </c>
      <c r="N35" s="13">
        <v>0</v>
      </c>
      <c r="O35" s="13">
        <v>102590.95368000002</v>
      </c>
      <c r="P35" s="13">
        <v>0</v>
      </c>
      <c r="Q35" s="13">
        <v>2820.2031699999998</v>
      </c>
      <c r="R35" s="13">
        <v>232022.22315999999</v>
      </c>
      <c r="S35" s="13">
        <v>450.97116999999997</v>
      </c>
      <c r="T35" s="13">
        <v>5674.2850099999996</v>
      </c>
      <c r="U35" s="13">
        <v>0</v>
      </c>
      <c r="V35" s="13">
        <v>263125.95980000001</v>
      </c>
      <c r="W35" s="381"/>
      <c r="X35" s="377"/>
      <c r="Y35" s="377"/>
      <c r="Z35" s="377"/>
      <c r="AA35" s="377"/>
      <c r="AB35" s="377"/>
      <c r="AC35" s="377"/>
      <c r="AD35" s="377"/>
      <c r="AE35" s="633"/>
    </row>
    <row r="36" spans="1:32" s="589" customFormat="1" ht="12" customHeight="1" x14ac:dyDescent="0.2">
      <c r="A36" s="14" t="s">
        <v>1032</v>
      </c>
      <c r="B36" s="13">
        <v>0</v>
      </c>
      <c r="C36" s="13">
        <v>1268.2998600000001</v>
      </c>
      <c r="D36" s="13">
        <v>0</v>
      </c>
      <c r="E36" s="13">
        <v>0</v>
      </c>
      <c r="F36" s="13">
        <v>0</v>
      </c>
      <c r="G36" s="13">
        <v>511.35293000000001</v>
      </c>
      <c r="H36" s="13">
        <v>1779.6527900000001</v>
      </c>
      <c r="I36" s="19">
        <v>150.42526999999998</v>
      </c>
      <c r="J36" s="13">
        <v>1075.9708000000001</v>
      </c>
      <c r="K36" s="13">
        <v>6081.8709000000008</v>
      </c>
      <c r="L36" s="13">
        <v>18267.795470000001</v>
      </c>
      <c r="M36" s="13">
        <v>3.1906000000000003</v>
      </c>
      <c r="N36" s="13">
        <v>3.1199999999999999E-3</v>
      </c>
      <c r="O36" s="13">
        <v>24784.472849999998</v>
      </c>
      <c r="P36" s="13">
        <v>1.71258</v>
      </c>
      <c r="Q36" s="13">
        <v>0</v>
      </c>
      <c r="R36" s="13">
        <v>43057.174619999998</v>
      </c>
      <c r="S36" s="13">
        <v>0</v>
      </c>
      <c r="T36" s="13">
        <v>785.42286000000001</v>
      </c>
      <c r="U36" s="13">
        <v>2.22933</v>
      </c>
      <c r="V36" s="13">
        <v>52932.746569999996</v>
      </c>
      <c r="W36" s="381"/>
      <c r="X36" s="377"/>
      <c r="Y36" s="377"/>
      <c r="Z36" s="377"/>
      <c r="AA36" s="377"/>
      <c r="AB36" s="377"/>
      <c r="AC36" s="377"/>
      <c r="AD36" s="377"/>
      <c r="AE36" s="633"/>
    </row>
    <row r="37" spans="1:32" s="589" customFormat="1" ht="12" customHeight="1" x14ac:dyDescent="0.2">
      <c r="A37" s="16" t="s">
        <v>1031</v>
      </c>
      <c r="B37" s="17">
        <v>0</v>
      </c>
      <c r="C37" s="17">
        <v>10634.009870000002</v>
      </c>
      <c r="D37" s="17">
        <v>0</v>
      </c>
      <c r="E37" s="17">
        <v>0</v>
      </c>
      <c r="F37" s="17">
        <v>0</v>
      </c>
      <c r="G37" s="17">
        <v>250.363</v>
      </c>
      <c r="H37" s="17">
        <v>10884.372870000001</v>
      </c>
      <c r="I37" s="20">
        <v>4.3410900000000003</v>
      </c>
      <c r="J37" s="17">
        <v>3443.7227300000004</v>
      </c>
      <c r="K37" s="17">
        <v>1865.8778500000001</v>
      </c>
      <c r="L37" s="17">
        <v>46268.697630000002</v>
      </c>
      <c r="M37" s="17">
        <v>84.001749999999987</v>
      </c>
      <c r="N37" s="17">
        <v>0</v>
      </c>
      <c r="O37" s="17">
        <v>44180.889029999991</v>
      </c>
      <c r="P37" s="17">
        <v>0</v>
      </c>
      <c r="Q37" s="17">
        <v>0</v>
      </c>
      <c r="R37" s="17">
        <v>90533.588409999997</v>
      </c>
      <c r="S37" s="17">
        <v>0</v>
      </c>
      <c r="T37" s="17">
        <v>6371.9233500000009</v>
      </c>
      <c r="U37" s="17">
        <v>660.01351999999997</v>
      </c>
      <c r="V37" s="17">
        <v>113763.83981999999</v>
      </c>
      <c r="W37" s="381"/>
      <c r="X37" s="377"/>
      <c r="Y37" s="377"/>
      <c r="Z37" s="377"/>
      <c r="AA37" s="377"/>
      <c r="AB37" s="377"/>
      <c r="AC37" s="377"/>
      <c r="AD37" s="377"/>
      <c r="AE37" s="633"/>
    </row>
    <row r="38" spans="1:32" s="589" customFormat="1" ht="12" customHeight="1" x14ac:dyDescent="0.2">
      <c r="A38" s="22" t="s">
        <v>1101</v>
      </c>
      <c r="B38" s="18">
        <v>0</v>
      </c>
      <c r="C38" s="18">
        <v>3776.8220000000001</v>
      </c>
      <c r="D38" s="18">
        <v>0</v>
      </c>
      <c r="E38" s="18">
        <v>0</v>
      </c>
      <c r="F38" s="18">
        <v>0</v>
      </c>
      <c r="G38" s="18">
        <v>0</v>
      </c>
      <c r="H38" s="18">
        <v>3776.8220000000001</v>
      </c>
      <c r="I38" s="239">
        <v>52.814599999999999</v>
      </c>
      <c r="J38" s="18">
        <v>1545.9188700000002</v>
      </c>
      <c r="K38" s="18">
        <v>2039.13996</v>
      </c>
      <c r="L38" s="18">
        <v>44032.201179999989</v>
      </c>
      <c r="M38" s="18">
        <v>4175.7469199999996</v>
      </c>
      <c r="N38" s="18">
        <v>20.09403</v>
      </c>
      <c r="O38" s="18">
        <v>42731.247719999999</v>
      </c>
      <c r="P38" s="18">
        <v>0</v>
      </c>
      <c r="Q38" s="18">
        <v>0</v>
      </c>
      <c r="R38" s="18">
        <v>90959.289849999986</v>
      </c>
      <c r="S38" s="18">
        <v>1817.1792499999999</v>
      </c>
      <c r="T38" s="18">
        <v>4234.8627699999997</v>
      </c>
      <c r="U38" s="18">
        <v>0</v>
      </c>
      <c r="V38" s="18">
        <v>104426.02729999999</v>
      </c>
      <c r="W38" s="381"/>
      <c r="X38" s="377"/>
      <c r="Y38" s="377"/>
      <c r="Z38" s="377"/>
      <c r="AA38" s="377"/>
      <c r="AB38" s="377"/>
      <c r="AC38" s="377"/>
      <c r="AD38" s="377"/>
      <c r="AE38" s="633"/>
    </row>
    <row r="39" spans="1:32" s="589" customFormat="1" ht="12" customHeight="1" x14ac:dyDescent="0.2">
      <c r="A39" s="14" t="s">
        <v>1934</v>
      </c>
      <c r="B39" s="13">
        <v>0</v>
      </c>
      <c r="C39" s="13">
        <v>31192.157870000003</v>
      </c>
      <c r="D39" s="13">
        <v>46968.938349999997</v>
      </c>
      <c r="E39" s="13">
        <v>1386.8401399999998</v>
      </c>
      <c r="F39" s="13">
        <v>0</v>
      </c>
      <c r="G39" s="13">
        <v>0</v>
      </c>
      <c r="H39" s="13">
        <v>79547.936360000007</v>
      </c>
      <c r="I39" s="19">
        <v>1914.1901</v>
      </c>
      <c r="J39" s="13">
        <v>13729.412920000002</v>
      </c>
      <c r="K39" s="13">
        <v>13084.2979</v>
      </c>
      <c r="L39" s="13">
        <v>222955.85977000004</v>
      </c>
      <c r="M39" s="13">
        <v>1257.893</v>
      </c>
      <c r="N39" s="13">
        <v>0</v>
      </c>
      <c r="O39" s="13">
        <v>146765.22938999999</v>
      </c>
      <c r="P39" s="13">
        <v>0</v>
      </c>
      <c r="Q39" s="13">
        <v>0</v>
      </c>
      <c r="R39" s="13">
        <v>370978.98216000001</v>
      </c>
      <c r="S39" s="13">
        <v>0</v>
      </c>
      <c r="T39" s="13">
        <v>16017.889140000001</v>
      </c>
      <c r="U39" s="13">
        <v>1162.74991</v>
      </c>
      <c r="V39" s="13">
        <v>496435.45849000005</v>
      </c>
      <c r="W39" s="381"/>
      <c r="X39" s="377"/>
      <c r="Y39" s="377"/>
      <c r="Z39" s="377"/>
      <c r="AA39" s="377"/>
      <c r="AB39" s="377"/>
      <c r="AC39" s="377"/>
      <c r="AD39" s="377"/>
      <c r="AE39" s="633"/>
    </row>
    <row r="40" spans="1:32" s="589" customFormat="1" ht="12" customHeight="1" x14ac:dyDescent="0.2">
      <c r="A40" s="14" t="s">
        <v>1877</v>
      </c>
      <c r="B40" s="13">
        <v>0</v>
      </c>
      <c r="C40" s="13">
        <v>4465.433</v>
      </c>
      <c r="D40" s="13">
        <v>0</v>
      </c>
      <c r="E40" s="13">
        <v>0</v>
      </c>
      <c r="F40" s="13">
        <v>0</v>
      </c>
      <c r="G40" s="13">
        <v>950.79499999999996</v>
      </c>
      <c r="H40" s="13">
        <v>5416.2280000000001</v>
      </c>
      <c r="I40" s="19">
        <v>36.423000000000002</v>
      </c>
      <c r="J40" s="13">
        <v>1228.3489999999999</v>
      </c>
      <c r="K40" s="13">
        <v>2724.1390000000001</v>
      </c>
      <c r="L40" s="13">
        <v>35256.14</v>
      </c>
      <c r="M40" s="13">
        <v>793.34799999999996</v>
      </c>
      <c r="N40" s="13">
        <v>0</v>
      </c>
      <c r="O40" s="13">
        <v>14874.156999999999</v>
      </c>
      <c r="P40" s="13">
        <v>0</v>
      </c>
      <c r="Q40" s="13">
        <v>511.78399999999999</v>
      </c>
      <c r="R40" s="13">
        <v>51435.428999999996</v>
      </c>
      <c r="S40" s="13">
        <v>96.614999999999995</v>
      </c>
      <c r="T40" s="13">
        <v>1928.567</v>
      </c>
      <c r="U40" s="13">
        <v>0</v>
      </c>
      <c r="V40" s="13">
        <v>62865.75</v>
      </c>
      <c r="W40" s="381"/>
      <c r="X40" s="377"/>
      <c r="Y40" s="377"/>
      <c r="Z40" s="377"/>
      <c r="AA40" s="377"/>
      <c r="AB40" s="377"/>
      <c r="AC40" s="377"/>
      <c r="AD40" s="377"/>
      <c r="AE40" s="633"/>
    </row>
    <row r="41" spans="1:32" s="589" customFormat="1" ht="12" customHeight="1" x14ac:dyDescent="0.2">
      <c r="A41" s="14" t="s">
        <v>1100</v>
      </c>
      <c r="B41" s="13">
        <v>68.18544</v>
      </c>
      <c r="C41" s="13">
        <v>32227.439270000003</v>
      </c>
      <c r="D41" s="13">
        <v>0</v>
      </c>
      <c r="E41" s="13">
        <v>21.13571</v>
      </c>
      <c r="F41" s="13">
        <v>0</v>
      </c>
      <c r="G41" s="13">
        <v>0</v>
      </c>
      <c r="H41" s="13">
        <v>32248.574980000001</v>
      </c>
      <c r="I41" s="19">
        <v>35.546519999999994</v>
      </c>
      <c r="J41" s="13">
        <v>3500.1860699999997</v>
      </c>
      <c r="K41" s="13">
        <v>6151.6336200000014</v>
      </c>
      <c r="L41" s="13">
        <v>70647.774799999999</v>
      </c>
      <c r="M41" s="13">
        <v>2059.9189999999999</v>
      </c>
      <c r="N41" s="13">
        <v>0</v>
      </c>
      <c r="O41" s="13">
        <v>76617.375270099961</v>
      </c>
      <c r="P41" s="13">
        <v>0</v>
      </c>
      <c r="Q41" s="13">
        <v>0</v>
      </c>
      <c r="R41" s="13">
        <v>149325.06907009997</v>
      </c>
      <c r="S41" s="13">
        <v>1392.2188200000001</v>
      </c>
      <c r="T41" s="13">
        <v>15198.74432</v>
      </c>
      <c r="U41" s="13">
        <v>492.24396000000002</v>
      </c>
      <c r="V41" s="13">
        <v>208412.40280009998</v>
      </c>
      <c r="W41" s="381"/>
      <c r="X41" s="377"/>
      <c r="Y41" s="377"/>
      <c r="Z41" s="377"/>
      <c r="AA41" s="377"/>
      <c r="AB41" s="377"/>
      <c r="AC41" s="377"/>
      <c r="AD41" s="377"/>
      <c r="AE41" s="633"/>
    </row>
    <row r="42" spans="1:32" s="589" customFormat="1" ht="12" customHeight="1" x14ac:dyDescent="0.2">
      <c r="A42" s="22" t="s">
        <v>1073</v>
      </c>
      <c r="B42" s="18">
        <v>0</v>
      </c>
      <c r="C42" s="18">
        <v>1014.28262</v>
      </c>
      <c r="D42" s="18">
        <v>5849.3675499999999</v>
      </c>
      <c r="E42" s="18">
        <v>0</v>
      </c>
      <c r="F42" s="18">
        <v>0</v>
      </c>
      <c r="G42" s="18">
        <v>0</v>
      </c>
      <c r="H42" s="18">
        <v>6863.6501699999999</v>
      </c>
      <c r="I42" s="18">
        <v>42.495989999999999</v>
      </c>
      <c r="J42" s="18">
        <v>587.63824</v>
      </c>
      <c r="K42" s="18">
        <v>6981.6537799999996</v>
      </c>
      <c r="L42" s="18">
        <v>17802.081420000002</v>
      </c>
      <c r="M42" s="18">
        <v>6723.9113599999991</v>
      </c>
      <c r="N42" s="18">
        <v>0</v>
      </c>
      <c r="O42" s="18">
        <v>29111.581920000001</v>
      </c>
      <c r="P42" s="18">
        <v>0</v>
      </c>
      <c r="Q42" s="18">
        <v>0</v>
      </c>
      <c r="R42" s="18">
        <v>53637.574699999997</v>
      </c>
      <c r="S42" s="18">
        <v>1.41635</v>
      </c>
      <c r="T42" s="18">
        <v>1103.6441299999999</v>
      </c>
      <c r="U42" s="18">
        <v>0</v>
      </c>
      <c r="V42" s="18">
        <v>69218.073359999995</v>
      </c>
      <c r="W42" s="381"/>
      <c r="X42" s="377"/>
      <c r="Y42" s="377"/>
      <c r="Z42" s="377"/>
      <c r="AA42" s="377"/>
      <c r="AB42" s="377"/>
      <c r="AC42" s="377"/>
      <c r="AD42" s="377"/>
      <c r="AE42" s="633"/>
      <c r="AF42" s="633"/>
    </row>
    <row r="43" spans="1:32" s="589" customFormat="1" ht="12" customHeight="1" x14ac:dyDescent="0.2">
      <c r="A43" s="14" t="s">
        <v>1488</v>
      </c>
      <c r="B43" s="13">
        <v>0</v>
      </c>
      <c r="C43" s="13">
        <v>26045.814089857002</v>
      </c>
      <c r="D43" s="13">
        <v>0</v>
      </c>
      <c r="E43" s="13">
        <v>0</v>
      </c>
      <c r="F43" s="13">
        <v>0</v>
      </c>
      <c r="G43" s="13">
        <v>3485.72534</v>
      </c>
      <c r="H43" s="13">
        <v>29531.539429857003</v>
      </c>
      <c r="I43" s="13">
        <v>49.281790000000001</v>
      </c>
      <c r="J43" s="13">
        <v>6157.8220599999986</v>
      </c>
      <c r="K43" s="13">
        <v>8107.9156899999998</v>
      </c>
      <c r="L43" s="13">
        <v>129056.79185000001</v>
      </c>
      <c r="M43" s="13">
        <v>1155.0999999999999</v>
      </c>
      <c r="N43" s="13">
        <v>0</v>
      </c>
      <c r="O43" s="13">
        <v>96775.897723182992</v>
      </c>
      <c r="P43" s="13">
        <v>0</v>
      </c>
      <c r="Q43" s="13">
        <v>0</v>
      </c>
      <c r="R43" s="13">
        <v>226987.78957318299</v>
      </c>
      <c r="S43" s="13">
        <v>3273.2308499999999</v>
      </c>
      <c r="T43" s="13">
        <v>8534.9786899999999</v>
      </c>
      <c r="U43" s="13">
        <v>0</v>
      </c>
      <c r="V43" s="13">
        <v>282642.55808304</v>
      </c>
      <c r="W43" s="381"/>
      <c r="X43" s="377"/>
      <c r="Y43" s="377"/>
      <c r="Z43" s="377"/>
      <c r="AA43" s="377"/>
      <c r="AB43" s="377"/>
      <c r="AC43" s="377"/>
      <c r="AD43" s="377"/>
      <c r="AE43" s="633"/>
      <c r="AF43" s="633"/>
    </row>
    <row r="44" spans="1:32" s="589" customFormat="1" ht="12" customHeight="1" x14ac:dyDescent="0.2">
      <c r="A44" s="14" t="s">
        <v>5</v>
      </c>
      <c r="B44" s="13">
        <v>0</v>
      </c>
      <c r="C44" s="13">
        <v>441.07004000000001</v>
      </c>
      <c r="D44" s="13">
        <v>1348.7450900000001</v>
      </c>
      <c r="E44" s="13">
        <v>0</v>
      </c>
      <c r="F44" s="13">
        <v>0</v>
      </c>
      <c r="G44" s="13">
        <v>0</v>
      </c>
      <c r="H44" s="13">
        <v>1789.8151300000002</v>
      </c>
      <c r="I44" s="13">
        <v>1113.70965</v>
      </c>
      <c r="J44" s="13">
        <v>181.05989000000002</v>
      </c>
      <c r="K44" s="13">
        <v>368.74393999999995</v>
      </c>
      <c r="L44" s="13">
        <v>375.68877000000003</v>
      </c>
      <c r="M44" s="13">
        <v>0</v>
      </c>
      <c r="N44" s="13">
        <v>0</v>
      </c>
      <c r="O44" s="13">
        <v>11.119010000000001</v>
      </c>
      <c r="P44" s="13">
        <v>0</v>
      </c>
      <c r="Q44" s="13">
        <v>0</v>
      </c>
      <c r="R44" s="13">
        <v>386.80778000000004</v>
      </c>
      <c r="S44" s="13">
        <v>0</v>
      </c>
      <c r="T44" s="13">
        <v>316.71540999999996</v>
      </c>
      <c r="U44" s="13">
        <v>0</v>
      </c>
      <c r="V44" s="13">
        <v>4156.8518000000004</v>
      </c>
      <c r="W44" s="381"/>
      <c r="X44" s="377"/>
      <c r="Y44" s="377"/>
      <c r="Z44" s="377"/>
      <c r="AA44" s="377"/>
      <c r="AB44" s="377"/>
      <c r="AC44" s="377"/>
      <c r="AD44" s="377"/>
      <c r="AE44" s="633"/>
      <c r="AF44" s="633"/>
    </row>
    <row r="45" spans="1:32" s="589" customFormat="1" ht="12" customHeight="1" x14ac:dyDescent="0.2">
      <c r="A45" s="16" t="s">
        <v>1886</v>
      </c>
      <c r="B45" s="17">
        <v>64.348489999999998</v>
      </c>
      <c r="C45" s="17">
        <v>2308.07863</v>
      </c>
      <c r="D45" s="17">
        <v>0</v>
      </c>
      <c r="E45" s="17">
        <v>0</v>
      </c>
      <c r="F45" s="17">
        <v>0</v>
      </c>
      <c r="G45" s="17">
        <v>0</v>
      </c>
      <c r="H45" s="17">
        <v>2308.07863</v>
      </c>
      <c r="I45" s="17">
        <v>8.4001399999999986</v>
      </c>
      <c r="J45" s="17">
        <v>621.73938999999996</v>
      </c>
      <c r="K45" s="17">
        <v>1129.5192099999999</v>
      </c>
      <c r="L45" s="17">
        <v>11228.92175</v>
      </c>
      <c r="M45" s="17">
        <v>2074.6022899999998</v>
      </c>
      <c r="N45" s="17">
        <v>0</v>
      </c>
      <c r="O45" s="17">
        <v>9023.4923899999994</v>
      </c>
      <c r="P45" s="17">
        <v>0</v>
      </c>
      <c r="Q45" s="17">
        <v>0</v>
      </c>
      <c r="R45" s="17">
        <v>22327.01643</v>
      </c>
      <c r="S45" s="17">
        <v>955.34646999999995</v>
      </c>
      <c r="T45" s="17">
        <v>1167.97711</v>
      </c>
      <c r="U45" s="17">
        <v>0</v>
      </c>
      <c r="V45" s="17">
        <v>28582.425869999999</v>
      </c>
      <c r="W45" s="381"/>
      <c r="X45" s="377"/>
      <c r="Y45" s="377"/>
      <c r="Z45" s="377"/>
      <c r="AA45" s="377"/>
      <c r="AB45" s="377"/>
      <c r="AC45" s="377"/>
      <c r="AD45" s="377"/>
      <c r="AE45" s="633"/>
      <c r="AF45" s="633"/>
    </row>
    <row r="46" spans="1:32" s="589" customFormat="1" ht="12" customHeight="1" x14ac:dyDescent="0.2">
      <c r="A46" s="14" t="s">
        <v>1029</v>
      </c>
      <c r="B46" s="13">
        <v>280.23899999999998</v>
      </c>
      <c r="C46" s="13">
        <v>3698.8664399999998</v>
      </c>
      <c r="D46" s="13">
        <v>44242.996989999992</v>
      </c>
      <c r="E46" s="13">
        <v>0</v>
      </c>
      <c r="F46" s="13">
        <v>0</v>
      </c>
      <c r="G46" s="13">
        <v>46363.788990000001</v>
      </c>
      <c r="H46" s="13">
        <v>94305.652419999999</v>
      </c>
      <c r="I46" s="19">
        <v>2012.8876600000001</v>
      </c>
      <c r="J46" s="13">
        <v>9564.7648100000006</v>
      </c>
      <c r="K46" s="13">
        <v>11700.149440000001</v>
      </c>
      <c r="L46" s="13">
        <v>385473.93456999998</v>
      </c>
      <c r="M46" s="13">
        <v>4125.5559499999999</v>
      </c>
      <c r="N46" s="13">
        <v>0</v>
      </c>
      <c r="O46" s="13">
        <v>120855.08522000004</v>
      </c>
      <c r="P46" s="13">
        <v>1129.5356200000001</v>
      </c>
      <c r="Q46" s="13">
        <v>0</v>
      </c>
      <c r="R46" s="13">
        <v>511584.11135999998</v>
      </c>
      <c r="S46" s="13">
        <v>0</v>
      </c>
      <c r="T46" s="13">
        <v>27802.792349999996</v>
      </c>
      <c r="U46" s="13">
        <v>2181.39084</v>
      </c>
      <c r="V46" s="13">
        <v>659431.98788000003</v>
      </c>
      <c r="W46" s="381"/>
      <c r="X46" s="377"/>
      <c r="Y46" s="377"/>
      <c r="Z46" s="377"/>
      <c r="AA46" s="377"/>
      <c r="AB46" s="377"/>
      <c r="AC46" s="377"/>
      <c r="AD46" s="377"/>
      <c r="AE46" s="633"/>
      <c r="AF46" s="633"/>
    </row>
    <row r="47" spans="1:32" s="589" customFormat="1" ht="12" customHeight="1" x14ac:dyDescent="0.2">
      <c r="A47" s="14" t="s">
        <v>1878</v>
      </c>
      <c r="B47" s="13">
        <v>0</v>
      </c>
      <c r="C47" s="13">
        <v>3133.84229</v>
      </c>
      <c r="D47" s="13">
        <v>0</v>
      </c>
      <c r="E47" s="13">
        <v>0</v>
      </c>
      <c r="F47" s="13">
        <v>0</v>
      </c>
      <c r="G47" s="13">
        <v>15414.077640000001</v>
      </c>
      <c r="H47" s="13">
        <v>18547.91993</v>
      </c>
      <c r="I47" s="19">
        <v>464.28953000000001</v>
      </c>
      <c r="J47" s="13">
        <v>4413.3615600000003</v>
      </c>
      <c r="K47" s="13">
        <v>531.68068000000005</v>
      </c>
      <c r="L47" s="13">
        <v>57232.978260000004</v>
      </c>
      <c r="M47" s="13">
        <v>608.35497999999995</v>
      </c>
      <c r="N47" s="13">
        <v>0</v>
      </c>
      <c r="O47" s="13">
        <v>33418.128704011724</v>
      </c>
      <c r="P47" s="13">
        <v>0</v>
      </c>
      <c r="Q47" s="13">
        <v>1755.1605</v>
      </c>
      <c r="R47" s="13">
        <v>93014.622444011722</v>
      </c>
      <c r="S47" s="13">
        <v>0</v>
      </c>
      <c r="T47" s="13">
        <v>4297.3703299999997</v>
      </c>
      <c r="U47" s="13">
        <v>0</v>
      </c>
      <c r="V47" s="13">
        <v>121269.24447401174</v>
      </c>
      <c r="W47" s="381"/>
      <c r="X47" s="377"/>
      <c r="Y47" s="377"/>
      <c r="Z47" s="377"/>
      <c r="AA47" s="377"/>
      <c r="AB47" s="377"/>
      <c r="AC47" s="377"/>
      <c r="AD47" s="377"/>
      <c r="AE47" s="633"/>
      <c r="AF47" s="633"/>
    </row>
    <row r="48" spans="1:32" s="589" customFormat="1" ht="12" customHeight="1" x14ac:dyDescent="0.2">
      <c r="A48" s="16" t="s">
        <v>1022</v>
      </c>
      <c r="B48" s="17">
        <v>0</v>
      </c>
      <c r="C48" s="17">
        <v>47577.976759999998</v>
      </c>
      <c r="D48" s="17">
        <v>0</v>
      </c>
      <c r="E48" s="17">
        <v>0</v>
      </c>
      <c r="F48" s="17">
        <v>0</v>
      </c>
      <c r="G48" s="17">
        <v>0</v>
      </c>
      <c r="H48" s="17">
        <v>47577.976759999998</v>
      </c>
      <c r="I48" s="20">
        <v>1446.3786200000002</v>
      </c>
      <c r="J48" s="17">
        <v>4292.8835999999992</v>
      </c>
      <c r="K48" s="17">
        <v>3875.8841300000004</v>
      </c>
      <c r="L48" s="17">
        <v>133839.90301999997</v>
      </c>
      <c r="M48" s="17">
        <v>18598.097829999999</v>
      </c>
      <c r="N48" s="17">
        <v>2355.7135800000001</v>
      </c>
      <c r="O48" s="17">
        <v>67078.894410000008</v>
      </c>
      <c r="P48" s="17">
        <v>0</v>
      </c>
      <c r="Q48" s="17">
        <v>0</v>
      </c>
      <c r="R48" s="17">
        <v>221872.60883999997</v>
      </c>
      <c r="S48" s="17">
        <v>707.50348000000008</v>
      </c>
      <c r="T48" s="17">
        <v>4508.8643200000006</v>
      </c>
      <c r="U48" s="17">
        <v>0</v>
      </c>
      <c r="V48" s="17">
        <v>284282.09974999999</v>
      </c>
      <c r="W48" s="381"/>
      <c r="X48" s="377"/>
      <c r="Y48" s="377"/>
      <c r="Z48" s="377"/>
      <c r="AA48" s="377"/>
      <c r="AB48" s="377"/>
      <c r="AC48" s="377"/>
      <c r="AD48" s="377"/>
      <c r="AE48" s="633"/>
      <c r="AF48" s="633"/>
    </row>
    <row r="49" spans="1:32" s="947" customFormat="1" ht="12" customHeight="1" x14ac:dyDescent="0.2">
      <c r="A49" s="1657" t="s">
        <v>3836</v>
      </c>
      <c r="B49" s="1486">
        <v>1540.1935800000001</v>
      </c>
      <c r="C49" s="1486">
        <v>854239.76471985679</v>
      </c>
      <c r="D49" s="1486">
        <v>118210.01865999997</v>
      </c>
      <c r="E49" s="1486">
        <v>35673.539200000007</v>
      </c>
      <c r="F49" s="1486">
        <v>0</v>
      </c>
      <c r="G49" s="1486">
        <v>124893.80547999998</v>
      </c>
      <c r="H49" s="1486">
        <v>1133017.1280598571</v>
      </c>
      <c r="I49" s="1486">
        <v>27384.907050000005</v>
      </c>
      <c r="J49" s="1486">
        <v>170534.80321999997</v>
      </c>
      <c r="K49" s="1486">
        <v>327286.69529333326</v>
      </c>
      <c r="L49" s="1486">
        <v>5211058.1824599979</v>
      </c>
      <c r="M49" s="1486">
        <v>129788.56014</v>
      </c>
      <c r="N49" s="1486">
        <v>2455.1942899999999</v>
      </c>
      <c r="O49" s="1486">
        <v>3159007.3350151163</v>
      </c>
      <c r="P49" s="1486">
        <v>1330.9618800000001</v>
      </c>
      <c r="Q49" s="1486">
        <v>12497.17418</v>
      </c>
      <c r="R49" s="1486">
        <v>8516137.4079651162</v>
      </c>
      <c r="S49" s="1486">
        <v>79433.795185690396</v>
      </c>
      <c r="T49" s="1486">
        <v>337282.71755999996</v>
      </c>
      <c r="U49" s="1486">
        <v>9812.6795000000002</v>
      </c>
      <c r="V49" s="1486">
        <v>10602430.327413999</v>
      </c>
      <c r="W49" s="962"/>
      <c r="X49" s="951"/>
      <c r="Y49" s="951"/>
      <c r="Z49" s="951"/>
      <c r="AA49" s="952"/>
      <c r="AB49" s="952"/>
      <c r="AC49" s="952"/>
      <c r="AD49" s="961"/>
      <c r="AE49" s="948"/>
      <c r="AF49" s="948"/>
    </row>
    <row r="50" spans="1:32" s="514" customFormat="1" ht="12" customHeight="1" x14ac:dyDescent="0.2">
      <c r="A50" s="1658" t="s">
        <v>857</v>
      </c>
      <c r="B50" s="34"/>
      <c r="C50" s="34"/>
      <c r="D50" s="34"/>
      <c r="E50" s="34"/>
      <c r="F50" s="34"/>
      <c r="G50" s="34"/>
      <c r="H50" s="34"/>
      <c r="I50" s="40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84"/>
      <c r="X50" s="379"/>
      <c r="Y50" s="379"/>
      <c r="Z50" s="379"/>
      <c r="AA50" s="379"/>
      <c r="AB50" s="379"/>
      <c r="AC50" s="379"/>
      <c r="AD50" s="379"/>
      <c r="AE50" s="583"/>
      <c r="AF50" s="583"/>
    </row>
    <row r="51" spans="1:32" s="514" customFormat="1" ht="12" customHeight="1" x14ac:dyDescent="0.2">
      <c r="A51" s="14" t="s">
        <v>1879</v>
      </c>
      <c r="B51" s="13">
        <v>0</v>
      </c>
      <c r="C51" s="13">
        <v>14337.489180000002</v>
      </c>
      <c r="D51" s="13">
        <v>0</v>
      </c>
      <c r="E51" s="13">
        <v>0</v>
      </c>
      <c r="F51" s="13">
        <v>0</v>
      </c>
      <c r="G51" s="13">
        <v>18743.396129999997</v>
      </c>
      <c r="H51" s="13">
        <v>33080.885309999998</v>
      </c>
      <c r="I51" s="19">
        <v>566.90558999999996</v>
      </c>
      <c r="J51" s="13">
        <v>485.23128000000003</v>
      </c>
      <c r="K51" s="13">
        <v>923.45988</v>
      </c>
      <c r="L51" s="13">
        <v>36734.030939999997</v>
      </c>
      <c r="M51" s="13">
        <v>620.10253</v>
      </c>
      <c r="N51" s="13">
        <v>1919.7968600000002</v>
      </c>
      <c r="O51" s="13">
        <v>7840.4478299999982</v>
      </c>
      <c r="P51" s="13">
        <v>0</v>
      </c>
      <c r="Q51" s="13">
        <v>0</v>
      </c>
      <c r="R51" s="13">
        <v>47114.378159999993</v>
      </c>
      <c r="S51" s="13">
        <v>4655.2081900000003</v>
      </c>
      <c r="T51" s="13">
        <v>231.28053</v>
      </c>
      <c r="U51" s="13">
        <v>0</v>
      </c>
      <c r="V51" s="13">
        <v>87057.348940000011</v>
      </c>
      <c r="W51" s="384"/>
      <c r="X51" s="379"/>
      <c r="Y51" s="379"/>
      <c r="Z51" s="379"/>
      <c r="AA51" s="379"/>
      <c r="AB51" s="379"/>
      <c r="AC51" s="379"/>
      <c r="AD51" s="379"/>
      <c r="AE51" s="583"/>
      <c r="AF51" s="583"/>
    </row>
    <row r="52" spans="1:32" s="589" customFormat="1" ht="12" customHeight="1" x14ac:dyDescent="0.2">
      <c r="A52" s="14" t="s">
        <v>1880</v>
      </c>
      <c r="B52" s="13">
        <v>0</v>
      </c>
      <c r="C52" s="13">
        <v>5154.4472599999999</v>
      </c>
      <c r="D52" s="13">
        <v>0</v>
      </c>
      <c r="E52" s="13">
        <v>0</v>
      </c>
      <c r="F52" s="13">
        <v>0</v>
      </c>
      <c r="G52" s="13">
        <v>0</v>
      </c>
      <c r="H52" s="13">
        <v>5154.4472599999999</v>
      </c>
      <c r="I52" s="19">
        <v>0</v>
      </c>
      <c r="J52" s="13">
        <v>969.44763000000012</v>
      </c>
      <c r="K52" s="13">
        <v>2569.0265899999981</v>
      </c>
      <c r="L52" s="13">
        <v>10938.778709999999</v>
      </c>
      <c r="M52" s="13">
        <v>0</v>
      </c>
      <c r="N52" s="13">
        <v>0</v>
      </c>
      <c r="O52" s="13">
        <v>4138.8864499999991</v>
      </c>
      <c r="P52" s="13">
        <v>0</v>
      </c>
      <c r="Q52" s="13">
        <v>0</v>
      </c>
      <c r="R52" s="13">
        <v>15077.665159999997</v>
      </c>
      <c r="S52" s="13">
        <v>0</v>
      </c>
      <c r="T52" s="13">
        <v>2257.5038300000383</v>
      </c>
      <c r="U52" s="13">
        <v>0</v>
      </c>
      <c r="V52" s="13">
        <v>26028.090470000032</v>
      </c>
      <c r="W52" s="381"/>
      <c r="X52" s="377"/>
      <c r="Y52" s="377"/>
      <c r="Z52" s="377"/>
      <c r="AA52" s="377"/>
      <c r="AB52" s="377"/>
      <c r="AC52" s="377"/>
      <c r="AD52" s="377"/>
      <c r="AE52" s="633"/>
      <c r="AF52" s="633"/>
    </row>
    <row r="53" spans="1:32" s="589" customFormat="1" ht="12" customHeight="1" x14ac:dyDescent="0.2">
      <c r="A53" s="14" t="s">
        <v>1918</v>
      </c>
      <c r="B53" s="13">
        <v>0</v>
      </c>
      <c r="C53" s="13">
        <v>546.59978000000001</v>
      </c>
      <c r="D53" s="13">
        <v>0</v>
      </c>
      <c r="E53" s="13">
        <v>0</v>
      </c>
      <c r="F53" s="13">
        <v>7.4379200000000001</v>
      </c>
      <c r="G53" s="13">
        <v>0</v>
      </c>
      <c r="H53" s="13">
        <v>554.03769999999997</v>
      </c>
      <c r="I53" s="19">
        <v>0.19134000000000001</v>
      </c>
      <c r="J53" s="13">
        <v>3209.1954500000002</v>
      </c>
      <c r="K53" s="13">
        <v>370.10919000000001</v>
      </c>
      <c r="L53" s="13">
        <v>2303.93325</v>
      </c>
      <c r="M53" s="13">
        <v>246.43899999999999</v>
      </c>
      <c r="N53" s="13">
        <v>0</v>
      </c>
      <c r="O53" s="13">
        <v>10320.11154</v>
      </c>
      <c r="P53" s="13">
        <v>4137.6004700000003</v>
      </c>
      <c r="Q53" s="13">
        <v>0</v>
      </c>
      <c r="R53" s="13">
        <v>17008.08426</v>
      </c>
      <c r="S53" s="13">
        <v>1360.9779900000001</v>
      </c>
      <c r="T53" s="13">
        <v>1021.4404000000001</v>
      </c>
      <c r="U53" s="13">
        <v>268.80428000000001</v>
      </c>
      <c r="V53" s="13">
        <v>23792.840609999999</v>
      </c>
      <c r="W53" s="381"/>
      <c r="X53" s="377"/>
      <c r="Y53" s="377"/>
      <c r="Z53" s="377"/>
      <c r="AA53" s="377"/>
      <c r="AB53" s="377"/>
      <c r="AC53" s="377"/>
      <c r="AD53" s="377"/>
      <c r="AE53" s="633"/>
      <c r="AF53" s="633"/>
    </row>
    <row r="54" spans="1:32" s="589" customFormat="1" ht="12" customHeight="1" x14ac:dyDescent="0.2">
      <c r="A54" s="22" t="s">
        <v>141</v>
      </c>
      <c r="B54" s="18">
        <v>0</v>
      </c>
      <c r="C54" s="18">
        <v>1759.86581</v>
      </c>
      <c r="D54" s="18">
        <v>1511.49488</v>
      </c>
      <c r="E54" s="18">
        <v>0</v>
      </c>
      <c r="F54" s="18">
        <v>0</v>
      </c>
      <c r="G54" s="18">
        <v>0</v>
      </c>
      <c r="H54" s="18">
        <v>3271.36069</v>
      </c>
      <c r="I54" s="239">
        <v>1432.4065700000001</v>
      </c>
      <c r="J54" s="18">
        <v>849.64876000000004</v>
      </c>
      <c r="K54" s="18">
        <v>291.77679000000001</v>
      </c>
      <c r="L54" s="18">
        <v>25796.703659999999</v>
      </c>
      <c r="M54" s="18">
        <v>0</v>
      </c>
      <c r="N54" s="18">
        <v>4930.4366899999995</v>
      </c>
      <c r="O54" s="18">
        <v>9303.1719699999994</v>
      </c>
      <c r="P54" s="18">
        <v>0</v>
      </c>
      <c r="Q54" s="18">
        <v>210.45627999999999</v>
      </c>
      <c r="R54" s="18">
        <v>40240.768599999996</v>
      </c>
      <c r="S54" s="18">
        <v>271.31761999999998</v>
      </c>
      <c r="T54" s="18">
        <v>556.8954</v>
      </c>
      <c r="U54" s="18">
        <v>0</v>
      </c>
      <c r="V54" s="18">
        <v>46914.174429999999</v>
      </c>
      <c r="W54" s="381"/>
      <c r="X54" s="377"/>
      <c r="Y54" s="377"/>
      <c r="Z54" s="377"/>
      <c r="AA54" s="377"/>
      <c r="AB54" s="377"/>
      <c r="AC54" s="377"/>
      <c r="AD54" s="377"/>
      <c r="AE54" s="633"/>
      <c r="AF54" s="633"/>
    </row>
    <row r="55" spans="1:32" s="589" customFormat="1" ht="12" customHeight="1" x14ac:dyDescent="0.2">
      <c r="A55" s="14" t="s">
        <v>4</v>
      </c>
      <c r="B55" s="13">
        <v>0</v>
      </c>
      <c r="C55" s="13">
        <v>0.873</v>
      </c>
      <c r="D55" s="13">
        <v>0</v>
      </c>
      <c r="E55" s="13">
        <v>0</v>
      </c>
      <c r="F55" s="13">
        <v>0</v>
      </c>
      <c r="G55" s="13">
        <v>0</v>
      </c>
      <c r="H55" s="13">
        <v>0.873</v>
      </c>
      <c r="I55" s="19">
        <v>644.524</v>
      </c>
      <c r="J55" s="13">
        <v>491.36599999999999</v>
      </c>
      <c r="K55" s="13">
        <v>1832.4349999999999</v>
      </c>
      <c r="L55" s="13">
        <v>175.839</v>
      </c>
      <c r="M55" s="13">
        <v>0</v>
      </c>
      <c r="N55" s="13">
        <v>0</v>
      </c>
      <c r="O55" s="13">
        <v>11.624000000000001</v>
      </c>
      <c r="P55" s="13">
        <v>0</v>
      </c>
      <c r="Q55" s="13">
        <v>0</v>
      </c>
      <c r="R55" s="13">
        <v>187.46299999999999</v>
      </c>
      <c r="S55" s="13">
        <v>0</v>
      </c>
      <c r="T55" s="13">
        <v>534.59199999999998</v>
      </c>
      <c r="U55" s="13">
        <v>0</v>
      </c>
      <c r="V55" s="13">
        <v>3691.2530000000002</v>
      </c>
      <c r="W55" s="381"/>
      <c r="X55" s="377"/>
      <c r="Y55" s="377"/>
      <c r="Z55" s="377"/>
      <c r="AA55" s="377"/>
      <c r="AB55" s="377"/>
      <c r="AC55" s="377"/>
      <c r="AD55" s="377"/>
      <c r="AE55" s="633"/>
      <c r="AF55" s="633"/>
    </row>
    <row r="56" spans="1:32" s="589" customFormat="1" ht="12" customHeight="1" x14ac:dyDescent="0.2">
      <c r="A56" s="16" t="s">
        <v>1104</v>
      </c>
      <c r="B56" s="17">
        <v>0</v>
      </c>
      <c r="C56" s="17">
        <v>944.93031000000008</v>
      </c>
      <c r="D56" s="17">
        <v>0</v>
      </c>
      <c r="E56" s="17">
        <v>1740.5736299999999</v>
      </c>
      <c r="F56" s="17">
        <v>0</v>
      </c>
      <c r="G56" s="17">
        <v>0</v>
      </c>
      <c r="H56" s="17">
        <v>2685.5039400000001</v>
      </c>
      <c r="I56" s="20">
        <v>30.549400000000002</v>
      </c>
      <c r="J56" s="17">
        <v>219.23354999999998</v>
      </c>
      <c r="K56" s="17">
        <v>286.15726000000001</v>
      </c>
      <c r="L56" s="17">
        <v>1274.9439200000002</v>
      </c>
      <c r="M56" s="17">
        <v>0</v>
      </c>
      <c r="N56" s="17">
        <v>-106.027</v>
      </c>
      <c r="O56" s="17">
        <v>1771.6396499999998</v>
      </c>
      <c r="P56" s="17">
        <v>0</v>
      </c>
      <c r="Q56" s="17">
        <v>0</v>
      </c>
      <c r="R56" s="17">
        <v>2940.5565699999997</v>
      </c>
      <c r="S56" s="17">
        <v>567.65989999999999</v>
      </c>
      <c r="T56" s="17">
        <v>793.74301000000003</v>
      </c>
      <c r="U56" s="17">
        <v>0</v>
      </c>
      <c r="V56" s="17">
        <v>7523.4036299999998</v>
      </c>
      <c r="W56" s="381"/>
      <c r="X56" s="377"/>
      <c r="Y56" s="377"/>
      <c r="Z56" s="377"/>
      <c r="AA56" s="377"/>
      <c r="AB56" s="377"/>
      <c r="AC56" s="377"/>
      <c r="AD56" s="377"/>
      <c r="AE56" s="633"/>
      <c r="AF56" s="633"/>
    </row>
    <row r="57" spans="1:32" s="589" customFormat="1" ht="12" customHeight="1" x14ac:dyDescent="0.2">
      <c r="A57" s="14" t="s">
        <v>1882</v>
      </c>
      <c r="B57" s="13">
        <v>0</v>
      </c>
      <c r="C57" s="13">
        <v>1751.5452700000001</v>
      </c>
      <c r="D57" s="13">
        <v>0</v>
      </c>
      <c r="E57" s="13">
        <v>0</v>
      </c>
      <c r="F57" s="13">
        <v>0</v>
      </c>
      <c r="G57" s="13">
        <v>6756.7284400000008</v>
      </c>
      <c r="H57" s="13">
        <v>8508.2737100000013</v>
      </c>
      <c r="I57" s="19">
        <v>0.55695000000000006</v>
      </c>
      <c r="J57" s="13">
        <v>393.80225999999999</v>
      </c>
      <c r="K57" s="13">
        <v>215.13254999999998</v>
      </c>
      <c r="L57" s="13">
        <v>15143.23489</v>
      </c>
      <c r="M57" s="13">
        <v>0</v>
      </c>
      <c r="N57" s="13">
        <v>3047.8971299999998</v>
      </c>
      <c r="O57" s="13">
        <v>1804.0691499999998</v>
      </c>
      <c r="P57" s="13">
        <v>0</v>
      </c>
      <c r="Q57" s="13">
        <v>11.647180000000001</v>
      </c>
      <c r="R57" s="13">
        <v>20006.84835</v>
      </c>
      <c r="S57" s="13">
        <v>162.76660000000001</v>
      </c>
      <c r="T57" s="13">
        <v>15.249720000000002</v>
      </c>
      <c r="U57" s="13">
        <v>0</v>
      </c>
      <c r="V57" s="13">
        <v>29302.630140000001</v>
      </c>
      <c r="W57" s="381"/>
      <c r="X57" s="377"/>
      <c r="Y57" s="377"/>
      <c r="Z57" s="377"/>
      <c r="AA57" s="377"/>
      <c r="AB57" s="377"/>
      <c r="AC57" s="377"/>
      <c r="AD57" s="377"/>
      <c r="AE57" s="633"/>
      <c r="AF57" s="633"/>
    </row>
    <row r="58" spans="1:32" s="589" customFormat="1" ht="12" customHeight="1" x14ac:dyDescent="0.2">
      <c r="A58" s="14" t="s">
        <v>1754</v>
      </c>
      <c r="B58" s="13">
        <v>0</v>
      </c>
      <c r="C58" s="13">
        <v>270.88509999999997</v>
      </c>
      <c r="D58" s="13">
        <v>0</v>
      </c>
      <c r="E58" s="13">
        <v>0</v>
      </c>
      <c r="F58" s="13">
        <v>0</v>
      </c>
      <c r="G58" s="13">
        <v>0</v>
      </c>
      <c r="H58" s="13">
        <v>270.88509999999997</v>
      </c>
      <c r="I58" s="19">
        <v>2.4199000000000002</v>
      </c>
      <c r="J58" s="13">
        <v>3489.023000000001</v>
      </c>
      <c r="K58" s="13">
        <v>87.518500000000003</v>
      </c>
      <c r="L58" s="13">
        <v>10198.500469999999</v>
      </c>
      <c r="M58" s="13">
        <v>0</v>
      </c>
      <c r="N58" s="13">
        <v>0</v>
      </c>
      <c r="O58" s="13">
        <v>18870.447479999999</v>
      </c>
      <c r="P58" s="13">
        <v>10.27201</v>
      </c>
      <c r="Q58" s="13">
        <v>0</v>
      </c>
      <c r="R58" s="13">
        <v>29079.219959999999</v>
      </c>
      <c r="S58" s="13">
        <v>62.01005</v>
      </c>
      <c r="T58" s="13">
        <v>153.79940999999999</v>
      </c>
      <c r="U58" s="13">
        <v>0</v>
      </c>
      <c r="V58" s="13">
        <v>33144.875919999999</v>
      </c>
      <c r="W58" s="381"/>
      <c r="X58" s="377"/>
      <c r="Y58" s="377"/>
      <c r="Z58" s="377"/>
      <c r="AA58" s="377"/>
      <c r="AB58" s="377"/>
      <c r="AC58" s="377"/>
      <c r="AD58" s="377"/>
      <c r="AE58" s="633"/>
      <c r="AF58" s="633"/>
    </row>
    <row r="59" spans="1:32" s="589" customFormat="1" ht="12" customHeight="1" x14ac:dyDescent="0.2">
      <c r="A59" s="16" t="s">
        <v>1885</v>
      </c>
      <c r="B59" s="17">
        <v>0</v>
      </c>
      <c r="C59" s="17">
        <v>17791.130820000006</v>
      </c>
      <c r="D59" s="17">
        <v>325.73056000000003</v>
      </c>
      <c r="E59" s="17">
        <v>0</v>
      </c>
      <c r="F59" s="17">
        <v>0</v>
      </c>
      <c r="G59" s="17">
        <v>0</v>
      </c>
      <c r="H59" s="17">
        <v>18116.861380000006</v>
      </c>
      <c r="I59" s="20">
        <v>510.23172000000005</v>
      </c>
      <c r="J59" s="17">
        <v>1292.2708500000001</v>
      </c>
      <c r="K59" s="17">
        <v>148.18985999999998</v>
      </c>
      <c r="L59" s="17">
        <v>19893.102500000001</v>
      </c>
      <c r="M59" s="17">
        <v>0</v>
      </c>
      <c r="N59" s="17">
        <v>704.96163999999999</v>
      </c>
      <c r="O59" s="17">
        <v>4514.1777599999996</v>
      </c>
      <c r="P59" s="17">
        <v>0</v>
      </c>
      <c r="Q59" s="17">
        <v>0</v>
      </c>
      <c r="R59" s="17">
        <v>25112.241900000001</v>
      </c>
      <c r="S59" s="17">
        <v>217.17603</v>
      </c>
      <c r="T59" s="17">
        <v>386.91422</v>
      </c>
      <c r="U59" s="17">
        <v>226.23289000000003</v>
      </c>
      <c r="V59" s="17">
        <v>46010.118850000006</v>
      </c>
      <c r="W59" s="381"/>
      <c r="X59" s="377"/>
      <c r="Y59" s="377"/>
      <c r="Z59" s="377"/>
      <c r="AA59" s="377"/>
      <c r="AB59" s="377"/>
      <c r="AC59" s="377"/>
      <c r="AD59" s="377"/>
      <c r="AE59" s="633"/>
      <c r="AF59" s="633"/>
    </row>
    <row r="60" spans="1:32" s="947" customFormat="1" ht="12" customHeight="1" x14ac:dyDescent="0.2">
      <c r="A60" s="1657" t="s">
        <v>861</v>
      </c>
      <c r="B60" s="1486">
        <v>0</v>
      </c>
      <c r="C60" s="1486">
        <v>42557.766530000008</v>
      </c>
      <c r="D60" s="1486">
        <v>1837.2254399999999</v>
      </c>
      <c r="E60" s="1486">
        <v>1740.5736299999999</v>
      </c>
      <c r="F60" s="1486">
        <v>7.4379200000000001</v>
      </c>
      <c r="G60" s="1486">
        <v>25500.12457</v>
      </c>
      <c r="H60" s="1486">
        <v>71643.128090000013</v>
      </c>
      <c r="I60" s="1486">
        <v>3187.7854700000003</v>
      </c>
      <c r="J60" s="1486">
        <v>11399.218780000003</v>
      </c>
      <c r="K60" s="1486">
        <v>6723.8056199999992</v>
      </c>
      <c r="L60" s="1486">
        <v>122459.06734000001</v>
      </c>
      <c r="M60" s="1486">
        <v>866.54152999999997</v>
      </c>
      <c r="N60" s="1486">
        <v>10497.06532</v>
      </c>
      <c r="O60" s="1486">
        <v>58574.575829999994</v>
      </c>
      <c r="P60" s="1486">
        <v>4147.87248</v>
      </c>
      <c r="Q60" s="1486">
        <v>222.10345999999998</v>
      </c>
      <c r="R60" s="1486">
        <v>196767.22595999995</v>
      </c>
      <c r="S60" s="1486">
        <v>7297.1163799999995</v>
      </c>
      <c r="T60" s="1486">
        <v>5951.4185200000375</v>
      </c>
      <c r="U60" s="1486">
        <v>495.03717000000006</v>
      </c>
      <c r="V60" s="1486">
        <v>303464.73599000007</v>
      </c>
      <c r="W60" s="960"/>
      <c r="X60" s="961"/>
      <c r="Y60" s="961"/>
      <c r="Z60" s="961"/>
      <c r="AA60" s="961"/>
      <c r="AB60" s="961"/>
      <c r="AC60" s="961"/>
      <c r="AD60" s="961"/>
      <c r="AE60" s="948"/>
      <c r="AF60" s="948"/>
    </row>
    <row r="61" spans="1:32" s="959" customFormat="1" ht="12" customHeight="1" x14ac:dyDescent="0.2">
      <c r="A61" s="1654" t="s">
        <v>3830</v>
      </c>
      <c r="B61" s="965"/>
      <c r="C61" s="965"/>
      <c r="D61" s="965"/>
      <c r="E61" s="965"/>
      <c r="F61" s="965"/>
      <c r="G61" s="965"/>
      <c r="H61" s="965"/>
      <c r="I61" s="966"/>
      <c r="J61" s="965"/>
      <c r="K61" s="965"/>
      <c r="L61" s="965"/>
      <c r="M61" s="965"/>
      <c r="N61" s="965"/>
      <c r="O61" s="965"/>
      <c r="P61" s="965"/>
      <c r="Q61" s="965"/>
      <c r="R61" s="965"/>
      <c r="S61" s="965"/>
      <c r="T61" s="965"/>
      <c r="U61" s="965"/>
      <c r="V61" s="965"/>
      <c r="W61" s="960"/>
      <c r="X61" s="961"/>
      <c r="Y61" s="961"/>
      <c r="Z61" s="961"/>
      <c r="AA61" s="961"/>
      <c r="AB61" s="961"/>
      <c r="AC61" s="961"/>
      <c r="AD61" s="952"/>
      <c r="AE61" s="963"/>
      <c r="AF61" s="963"/>
    </row>
    <row r="62" spans="1:32" s="514" customFormat="1" ht="12" customHeight="1" x14ac:dyDescent="0.2">
      <c r="A62" s="14" t="s">
        <v>1755</v>
      </c>
      <c r="B62" s="13">
        <v>0</v>
      </c>
      <c r="C62" s="13">
        <v>1790.5164</v>
      </c>
      <c r="D62" s="13">
        <v>0</v>
      </c>
      <c r="E62" s="13">
        <v>0</v>
      </c>
      <c r="F62" s="13">
        <v>2848.5105600000002</v>
      </c>
      <c r="G62" s="13">
        <v>97.686639999999997</v>
      </c>
      <c r="H62" s="13">
        <v>4736.7136</v>
      </c>
      <c r="I62" s="19">
        <v>816.82864000000006</v>
      </c>
      <c r="J62" s="13">
        <v>2004.3862200000001</v>
      </c>
      <c r="K62" s="13">
        <v>1390.9130299999999</v>
      </c>
      <c r="L62" s="13">
        <v>1657.1797199999999</v>
      </c>
      <c r="M62" s="13">
        <v>0</v>
      </c>
      <c r="N62" s="13">
        <v>4334.5878499999999</v>
      </c>
      <c r="O62" s="13">
        <v>3284.5257399999996</v>
      </c>
      <c r="P62" s="13">
        <v>0</v>
      </c>
      <c r="Q62" s="13">
        <v>256.91401000000002</v>
      </c>
      <c r="R62" s="13">
        <v>9533.2073199999995</v>
      </c>
      <c r="S62" s="13">
        <v>0</v>
      </c>
      <c r="T62" s="13">
        <v>1646.8454400000003</v>
      </c>
      <c r="U62" s="13">
        <v>865.60437000000002</v>
      </c>
      <c r="V62" s="13">
        <v>20994.498620000002</v>
      </c>
      <c r="W62" s="381"/>
      <c r="X62" s="377"/>
      <c r="Y62" s="377"/>
      <c r="Z62" s="377"/>
      <c r="AA62" s="377"/>
      <c r="AB62" s="377"/>
      <c r="AC62" s="377"/>
      <c r="AD62" s="379"/>
      <c r="AE62" s="583"/>
      <c r="AF62" s="583"/>
    </row>
    <row r="63" spans="1:32" s="589" customFormat="1" ht="12" customHeight="1" x14ac:dyDescent="0.2">
      <c r="A63" s="14" t="s">
        <v>1072</v>
      </c>
      <c r="B63" s="13">
        <v>0</v>
      </c>
      <c r="C63" s="13">
        <v>3924.4187099999999</v>
      </c>
      <c r="D63" s="13">
        <v>0</v>
      </c>
      <c r="E63" s="13">
        <v>990.02635999999995</v>
      </c>
      <c r="F63" s="13">
        <v>9036.9999299999981</v>
      </c>
      <c r="G63" s="13">
        <v>0</v>
      </c>
      <c r="H63" s="13">
        <v>13951.444999999998</v>
      </c>
      <c r="I63" s="19">
        <v>57.075209999999998</v>
      </c>
      <c r="J63" s="13">
        <v>1700.5324300000002</v>
      </c>
      <c r="K63" s="13">
        <v>5319.6098199999997</v>
      </c>
      <c r="L63" s="13">
        <v>4148.34735</v>
      </c>
      <c r="M63" s="13">
        <v>0</v>
      </c>
      <c r="N63" s="13">
        <v>102455.29160856506</v>
      </c>
      <c r="O63" s="13">
        <v>13761.312240000001</v>
      </c>
      <c r="P63" s="13">
        <v>84.872609999999995</v>
      </c>
      <c r="Q63" s="13">
        <v>0</v>
      </c>
      <c r="R63" s="13">
        <v>120449.82380856507</v>
      </c>
      <c r="S63" s="13">
        <v>3630.8434600000001</v>
      </c>
      <c r="T63" s="13">
        <v>281.46709999999996</v>
      </c>
      <c r="U63" s="13">
        <v>0</v>
      </c>
      <c r="V63" s="13">
        <v>145390.79682856507</v>
      </c>
      <c r="W63" s="381"/>
      <c r="X63" s="377"/>
      <c r="Y63" s="377"/>
      <c r="Z63" s="377"/>
      <c r="AA63" s="377"/>
      <c r="AB63" s="377"/>
      <c r="AC63" s="377"/>
      <c r="AD63" s="377"/>
      <c r="AE63" s="633"/>
      <c r="AF63" s="633"/>
    </row>
    <row r="64" spans="1:32" s="589" customFormat="1" ht="12" customHeight="1" x14ac:dyDescent="0.2">
      <c r="A64" s="14" t="s">
        <v>1103</v>
      </c>
      <c r="B64" s="13">
        <v>0</v>
      </c>
      <c r="C64" s="13">
        <v>4477.9229999999998</v>
      </c>
      <c r="D64" s="13">
        <v>0</v>
      </c>
      <c r="E64" s="13">
        <v>686.56899999999996</v>
      </c>
      <c r="F64" s="13">
        <v>3093269.662</v>
      </c>
      <c r="G64" s="13">
        <v>0</v>
      </c>
      <c r="H64" s="13">
        <v>3098434.1540000001</v>
      </c>
      <c r="I64" s="19">
        <v>2.8929999999999998</v>
      </c>
      <c r="J64" s="13">
        <v>9906.2919999999995</v>
      </c>
      <c r="K64" s="13">
        <v>7560.4889999999996</v>
      </c>
      <c r="L64" s="13">
        <v>13833.21</v>
      </c>
      <c r="M64" s="13">
        <v>0</v>
      </c>
      <c r="N64" s="13">
        <v>2027283.2490000001</v>
      </c>
      <c r="O64" s="13">
        <v>49614.913</v>
      </c>
      <c r="P64" s="13">
        <v>0</v>
      </c>
      <c r="Q64" s="13">
        <v>2194.7159999999999</v>
      </c>
      <c r="R64" s="13">
        <v>2092926.088</v>
      </c>
      <c r="S64" s="13">
        <v>2338.7629999999999</v>
      </c>
      <c r="T64" s="13">
        <v>1574.9059999999999</v>
      </c>
      <c r="U64" s="13">
        <v>5.8999999999999997E-2</v>
      </c>
      <c r="V64" s="13">
        <v>5212743.6440000013</v>
      </c>
      <c r="W64" s="381"/>
      <c r="X64" s="377"/>
      <c r="Y64" s="377"/>
      <c r="Z64" s="377"/>
      <c r="AA64" s="377"/>
      <c r="AB64" s="377"/>
      <c r="AC64" s="377"/>
      <c r="AD64" s="377"/>
      <c r="AE64" s="633"/>
      <c r="AF64" s="633"/>
    </row>
    <row r="65" spans="1:32" s="589" customFormat="1" ht="12" customHeight="1" x14ac:dyDescent="0.2">
      <c r="A65" s="22" t="s">
        <v>1893</v>
      </c>
      <c r="B65" s="18">
        <v>2279.9992000000002</v>
      </c>
      <c r="C65" s="18">
        <v>4802.1896899999992</v>
      </c>
      <c r="D65" s="18">
        <v>0</v>
      </c>
      <c r="E65" s="18">
        <v>0</v>
      </c>
      <c r="F65" s="18">
        <v>53615.139459999999</v>
      </c>
      <c r="G65" s="18">
        <v>50.159099999999995</v>
      </c>
      <c r="H65" s="18">
        <v>58467.488249999995</v>
      </c>
      <c r="I65" s="18">
        <v>3630.6299900000004</v>
      </c>
      <c r="J65" s="18">
        <v>7633.3167599999997</v>
      </c>
      <c r="K65" s="18">
        <v>9303.85023</v>
      </c>
      <c r="L65" s="18">
        <v>29670.204679999999</v>
      </c>
      <c r="M65" s="18">
        <v>0</v>
      </c>
      <c r="N65" s="18">
        <v>18189.487809999999</v>
      </c>
      <c r="O65" s="18">
        <v>20810.49307</v>
      </c>
      <c r="P65" s="18">
        <v>0</v>
      </c>
      <c r="Q65" s="18">
        <v>0</v>
      </c>
      <c r="R65" s="18">
        <v>68670.185559999998</v>
      </c>
      <c r="S65" s="18">
        <v>10208.077039999998</v>
      </c>
      <c r="T65" s="18">
        <v>1867.8767800000001</v>
      </c>
      <c r="U65" s="18">
        <v>2970.6883399999997</v>
      </c>
      <c r="V65" s="18">
        <v>165032.11214999997</v>
      </c>
      <c r="W65" s="381"/>
      <c r="X65" s="377"/>
      <c r="Y65" s="377"/>
      <c r="Z65" s="377"/>
      <c r="AA65" s="377"/>
      <c r="AB65" s="377"/>
      <c r="AC65" s="377"/>
      <c r="AD65" s="377"/>
      <c r="AE65" s="633"/>
      <c r="AF65" s="633"/>
    </row>
    <row r="66" spans="1:32" s="589" customFormat="1" ht="12" customHeight="1" x14ac:dyDescent="0.2">
      <c r="A66" s="14" t="s">
        <v>142</v>
      </c>
      <c r="B66" s="13">
        <v>0</v>
      </c>
      <c r="C66" s="13">
        <v>703.18661999999995</v>
      </c>
      <c r="D66" s="13">
        <v>0</v>
      </c>
      <c r="E66" s="13">
        <v>0</v>
      </c>
      <c r="F66" s="13">
        <v>13396.885469999999</v>
      </c>
      <c r="G66" s="13">
        <v>0</v>
      </c>
      <c r="H66" s="13">
        <v>14100.07209</v>
      </c>
      <c r="I66" s="13">
        <v>781.53673000000003</v>
      </c>
      <c r="J66" s="13">
        <v>1596.5592400000003</v>
      </c>
      <c r="K66" s="13">
        <v>1540.8389299999999</v>
      </c>
      <c r="L66" s="13">
        <v>3709.6313499999997</v>
      </c>
      <c r="M66" s="13">
        <v>0</v>
      </c>
      <c r="N66" s="13">
        <v>0</v>
      </c>
      <c r="O66" s="13">
        <v>1956.1056899999999</v>
      </c>
      <c r="P66" s="13">
        <v>0</v>
      </c>
      <c r="Q66" s="13">
        <v>0</v>
      </c>
      <c r="R66" s="13">
        <v>5665.73704</v>
      </c>
      <c r="S66" s="13">
        <v>3704.8977100000002</v>
      </c>
      <c r="T66" s="13">
        <v>103.84419</v>
      </c>
      <c r="U66" s="13">
        <v>362.56009999999998</v>
      </c>
      <c r="V66" s="13">
        <v>27856.046030000001</v>
      </c>
      <c r="W66" s="381"/>
      <c r="X66" s="377"/>
      <c r="Y66" s="377"/>
      <c r="Z66" s="377"/>
      <c r="AA66" s="377"/>
      <c r="AB66" s="377"/>
      <c r="AC66" s="377"/>
      <c r="AD66" s="377"/>
      <c r="AE66" s="633"/>
      <c r="AF66" s="633"/>
    </row>
    <row r="67" spans="1:32" s="589" customFormat="1" ht="12" customHeight="1" x14ac:dyDescent="0.2">
      <c r="A67" s="16" t="s">
        <v>1756</v>
      </c>
      <c r="B67" s="17">
        <v>0</v>
      </c>
      <c r="C67" s="17">
        <v>383.19313</v>
      </c>
      <c r="D67" s="17">
        <v>0</v>
      </c>
      <c r="E67" s="17">
        <v>0</v>
      </c>
      <c r="F67" s="17">
        <v>3432.4618200000004</v>
      </c>
      <c r="G67" s="17">
        <v>0</v>
      </c>
      <c r="H67" s="17">
        <v>3815.6549500000006</v>
      </c>
      <c r="I67" s="17">
        <v>600.40458000000001</v>
      </c>
      <c r="J67" s="17">
        <v>669.50856999999996</v>
      </c>
      <c r="K67" s="17">
        <v>451.23428000000001</v>
      </c>
      <c r="L67" s="17">
        <v>1470.9741199999999</v>
      </c>
      <c r="M67" s="17">
        <v>0</v>
      </c>
      <c r="N67" s="17">
        <v>0</v>
      </c>
      <c r="O67" s="17">
        <v>1893.2819299999999</v>
      </c>
      <c r="P67" s="17">
        <v>0</v>
      </c>
      <c r="Q67" s="17">
        <v>0</v>
      </c>
      <c r="R67" s="17">
        <v>3364.25605</v>
      </c>
      <c r="S67" s="17">
        <v>2200.68219</v>
      </c>
      <c r="T67" s="17">
        <v>55.918889999999998</v>
      </c>
      <c r="U67" s="17">
        <v>1.5462400000000001</v>
      </c>
      <c r="V67" s="17">
        <v>11159.205750000001</v>
      </c>
      <c r="W67" s="381"/>
      <c r="X67" s="377"/>
      <c r="Y67" s="377"/>
      <c r="Z67" s="377"/>
      <c r="AA67" s="377"/>
      <c r="AB67" s="377"/>
      <c r="AC67" s="377"/>
      <c r="AD67" s="377"/>
      <c r="AE67" s="633"/>
      <c r="AF67" s="633"/>
    </row>
    <row r="68" spans="1:32" s="589" customFormat="1" ht="12" customHeight="1" x14ac:dyDescent="0.2">
      <c r="A68" s="22" t="s">
        <v>1919</v>
      </c>
      <c r="B68" s="18">
        <v>0</v>
      </c>
      <c r="C68" s="18">
        <v>6027.1795300000003</v>
      </c>
      <c r="D68" s="18">
        <v>0</v>
      </c>
      <c r="E68" s="18">
        <v>0</v>
      </c>
      <c r="F68" s="18">
        <v>113719.81983999998</v>
      </c>
      <c r="G68" s="18">
        <v>0</v>
      </c>
      <c r="H68" s="18">
        <v>119746.99936999998</v>
      </c>
      <c r="I68" s="18">
        <v>73.495720000000006</v>
      </c>
      <c r="J68" s="18">
        <v>2169.8166200000001</v>
      </c>
      <c r="K68" s="18">
        <v>790.27492000000007</v>
      </c>
      <c r="L68" s="18">
        <v>33914.949909999996</v>
      </c>
      <c r="M68" s="18">
        <v>0</v>
      </c>
      <c r="N68" s="18">
        <v>978.53899999999999</v>
      </c>
      <c r="O68" s="18">
        <v>7775.8041600000006</v>
      </c>
      <c r="P68" s="18">
        <v>0</v>
      </c>
      <c r="Q68" s="18">
        <v>0</v>
      </c>
      <c r="R68" s="18">
        <v>42669.293069999992</v>
      </c>
      <c r="S68" s="18">
        <v>0</v>
      </c>
      <c r="T68" s="18">
        <v>428.06544000000008</v>
      </c>
      <c r="U68" s="18">
        <v>2092.4784199999999</v>
      </c>
      <c r="V68" s="18">
        <v>167970.42355999997</v>
      </c>
      <c r="W68" s="381"/>
      <c r="X68" s="377"/>
      <c r="Y68" s="377"/>
      <c r="Z68" s="377"/>
      <c r="AA68" s="377"/>
      <c r="AB68" s="377"/>
      <c r="AC68" s="377"/>
      <c r="AD68" s="377"/>
      <c r="AE68" s="633"/>
      <c r="AF68" s="633"/>
    </row>
    <row r="69" spans="1:32" s="589" customFormat="1" ht="12" customHeight="1" x14ac:dyDescent="0.2">
      <c r="A69" s="14" t="s">
        <v>1883</v>
      </c>
      <c r="B69" s="13">
        <v>0</v>
      </c>
      <c r="C69" s="13">
        <v>24823.785810000001</v>
      </c>
      <c r="D69" s="13">
        <v>0</v>
      </c>
      <c r="E69" s="13">
        <v>0</v>
      </c>
      <c r="F69" s="13">
        <v>2348606.7027500002</v>
      </c>
      <c r="G69" s="13">
        <v>0</v>
      </c>
      <c r="H69" s="13">
        <v>2373430.48856</v>
      </c>
      <c r="I69" s="13">
        <v>5270.2190000000001</v>
      </c>
      <c r="J69" s="13">
        <v>14846.85</v>
      </c>
      <c r="K69" s="13">
        <v>900.15200000000004</v>
      </c>
      <c r="L69" s="13">
        <v>57600.425769999994</v>
      </c>
      <c r="M69" s="13">
        <v>0</v>
      </c>
      <c r="N69" s="13">
        <v>11701.430039999999</v>
      </c>
      <c r="O69" s="13">
        <v>16769.749850000004</v>
      </c>
      <c r="P69" s="13">
        <v>80.562919999999991</v>
      </c>
      <c r="Q69" s="13">
        <v>0</v>
      </c>
      <c r="R69" s="13">
        <v>86152.168579999998</v>
      </c>
      <c r="S69" s="13">
        <v>1941.1880000000001</v>
      </c>
      <c r="T69" s="13">
        <v>25572.594370000003</v>
      </c>
      <c r="U69" s="13">
        <v>0</v>
      </c>
      <c r="V69" s="13">
        <v>2508113.6605099998</v>
      </c>
      <c r="W69" s="381"/>
      <c r="X69" s="377"/>
      <c r="Y69" s="377"/>
      <c r="Z69" s="377"/>
      <c r="AA69" s="377"/>
      <c r="AB69" s="377"/>
      <c r="AC69" s="377"/>
      <c r="AD69" s="377"/>
      <c r="AE69" s="633"/>
      <c r="AF69" s="633"/>
    </row>
    <row r="70" spans="1:32" s="589" customFormat="1" ht="12" customHeight="1" x14ac:dyDescent="0.2">
      <c r="A70" s="16" t="s">
        <v>1244</v>
      </c>
      <c r="B70" s="17">
        <v>0</v>
      </c>
      <c r="C70" s="17">
        <v>8667.1887100000004</v>
      </c>
      <c r="D70" s="17">
        <v>0</v>
      </c>
      <c r="E70" s="17">
        <v>0</v>
      </c>
      <c r="F70" s="17">
        <v>7236.5917200000004</v>
      </c>
      <c r="G70" s="17">
        <v>1292.6399499999995</v>
      </c>
      <c r="H70" s="17">
        <v>17196.42038</v>
      </c>
      <c r="I70" s="17">
        <v>679.99728000000005</v>
      </c>
      <c r="J70" s="17">
        <v>2339.3374700000008</v>
      </c>
      <c r="K70" s="17">
        <v>1071.0788900000002</v>
      </c>
      <c r="L70" s="17">
        <v>31215.881000000001</v>
      </c>
      <c r="M70" s="17">
        <v>0</v>
      </c>
      <c r="N70" s="17">
        <v>6859.1049999999996</v>
      </c>
      <c r="O70" s="17">
        <v>18331.999219999998</v>
      </c>
      <c r="P70" s="17">
        <v>0</v>
      </c>
      <c r="Q70" s="17">
        <v>-1309.8520000000001</v>
      </c>
      <c r="R70" s="17">
        <v>55097.133220000003</v>
      </c>
      <c r="S70" s="17">
        <v>12545.307710000001</v>
      </c>
      <c r="T70" s="17">
        <v>0</v>
      </c>
      <c r="U70" s="17">
        <v>0</v>
      </c>
      <c r="V70" s="17">
        <v>88929.274949999992</v>
      </c>
      <c r="W70" s="381"/>
      <c r="X70" s="377"/>
      <c r="Y70" s="377"/>
      <c r="Z70" s="377"/>
      <c r="AA70" s="377"/>
      <c r="AB70" s="377"/>
      <c r="AC70" s="377"/>
      <c r="AD70" s="377"/>
      <c r="AE70" s="633"/>
      <c r="AF70" s="633"/>
    </row>
    <row r="71" spans="1:32" s="589" customFormat="1" ht="12" customHeight="1" x14ac:dyDescent="0.2">
      <c r="A71" s="14" t="s">
        <v>1884</v>
      </c>
      <c r="B71" s="13">
        <v>0</v>
      </c>
      <c r="C71" s="13">
        <v>221.92542</v>
      </c>
      <c r="D71" s="13">
        <v>0</v>
      </c>
      <c r="E71" s="13">
        <v>0</v>
      </c>
      <c r="F71" s="13">
        <v>17756.737410000002</v>
      </c>
      <c r="G71" s="13">
        <v>0</v>
      </c>
      <c r="H71" s="13">
        <v>17978.662830000001</v>
      </c>
      <c r="I71" s="19">
        <v>2383.0917899999999</v>
      </c>
      <c r="J71" s="13">
        <v>1855.4041200000001</v>
      </c>
      <c r="K71" s="13">
        <v>461.45252999999991</v>
      </c>
      <c r="L71" s="13">
        <v>4325.3559999999998</v>
      </c>
      <c r="M71" s="13">
        <v>0</v>
      </c>
      <c r="N71" s="13">
        <v>0</v>
      </c>
      <c r="O71" s="13">
        <v>1459.4032400000001</v>
      </c>
      <c r="P71" s="13">
        <v>0</v>
      </c>
      <c r="Q71" s="13">
        <v>0</v>
      </c>
      <c r="R71" s="13">
        <v>5784.7592399999994</v>
      </c>
      <c r="S71" s="13">
        <v>4911.1713099999997</v>
      </c>
      <c r="T71" s="13">
        <v>30.309000000000001</v>
      </c>
      <c r="U71" s="13">
        <v>51.687359999999998</v>
      </c>
      <c r="V71" s="13">
        <v>33456.538180000003</v>
      </c>
      <c r="W71" s="381"/>
      <c r="X71" s="377"/>
      <c r="Y71" s="377"/>
      <c r="Z71" s="377"/>
      <c r="AA71" s="377"/>
      <c r="AB71" s="377"/>
      <c r="AC71" s="377"/>
      <c r="AD71" s="377"/>
      <c r="AE71" s="633"/>
      <c r="AF71" s="633"/>
    </row>
    <row r="72" spans="1:32" s="589" customFormat="1" ht="12" customHeight="1" x14ac:dyDescent="0.2">
      <c r="A72" s="14" t="s">
        <v>2234</v>
      </c>
      <c r="B72" s="13">
        <v>0</v>
      </c>
      <c r="C72" s="13">
        <v>94.663690000000003</v>
      </c>
      <c r="D72" s="13">
        <v>0</v>
      </c>
      <c r="E72" s="13">
        <v>0</v>
      </c>
      <c r="F72" s="13">
        <v>94076.723009999987</v>
      </c>
      <c r="G72" s="13">
        <v>118.43202000000001</v>
      </c>
      <c r="H72" s="13">
        <v>94289.818719999981</v>
      </c>
      <c r="I72" s="19">
        <v>6.4988299999999999</v>
      </c>
      <c r="J72" s="13">
        <v>2491.1417299999994</v>
      </c>
      <c r="K72" s="13">
        <v>249.18449000000001</v>
      </c>
      <c r="L72" s="13">
        <v>23613.964929999998</v>
      </c>
      <c r="M72" s="13">
        <v>0</v>
      </c>
      <c r="N72" s="13">
        <v>3146.5692699873052</v>
      </c>
      <c r="O72" s="13">
        <v>6945.3841199999988</v>
      </c>
      <c r="P72" s="13">
        <v>0</v>
      </c>
      <c r="Q72" s="13">
        <v>2115.5936200000001</v>
      </c>
      <c r="R72" s="13">
        <v>35821.511939987307</v>
      </c>
      <c r="S72" s="13">
        <v>3518.4869800000001</v>
      </c>
      <c r="T72" s="13">
        <v>508.16658999999999</v>
      </c>
      <c r="U72" s="13">
        <v>0</v>
      </c>
      <c r="V72" s="13">
        <v>136884.80927998727</v>
      </c>
      <c r="W72" s="381"/>
      <c r="X72" s="377"/>
      <c r="Y72" s="377"/>
      <c r="Z72" s="377"/>
      <c r="AA72" s="377"/>
      <c r="AB72" s="377"/>
      <c r="AC72" s="377"/>
      <c r="AD72" s="377"/>
      <c r="AE72" s="633"/>
      <c r="AF72" s="633"/>
    </row>
    <row r="73" spans="1:32" s="589" customFormat="1" ht="12" customHeight="1" x14ac:dyDescent="0.2">
      <c r="A73" s="14" t="s">
        <v>1887</v>
      </c>
      <c r="B73" s="13">
        <v>26.900049999999997</v>
      </c>
      <c r="C73" s="13">
        <v>1363.6026300000001</v>
      </c>
      <c r="D73" s="13">
        <v>0</v>
      </c>
      <c r="E73" s="13">
        <v>0</v>
      </c>
      <c r="F73" s="13">
        <v>14205.191449999998</v>
      </c>
      <c r="G73" s="13">
        <v>0</v>
      </c>
      <c r="H73" s="13">
        <v>15568.794079999998</v>
      </c>
      <c r="I73" s="19">
        <v>77.581469999999996</v>
      </c>
      <c r="J73" s="13">
        <v>3205.3316100000002</v>
      </c>
      <c r="K73" s="13">
        <v>1107.9264099999998</v>
      </c>
      <c r="L73" s="13">
        <v>27808.590370000002</v>
      </c>
      <c r="M73" s="13">
        <v>0</v>
      </c>
      <c r="N73" s="13">
        <v>13566.972730000001</v>
      </c>
      <c r="O73" s="13">
        <v>29933.628570000001</v>
      </c>
      <c r="P73" s="13">
        <v>1434.51152</v>
      </c>
      <c r="Q73" s="13">
        <v>0</v>
      </c>
      <c r="R73" s="13">
        <v>72743.70319</v>
      </c>
      <c r="S73" s="13">
        <v>2563.3581200000003</v>
      </c>
      <c r="T73" s="13">
        <v>360.08716999999996</v>
      </c>
      <c r="U73" s="13">
        <v>8998.396929999999</v>
      </c>
      <c r="V73" s="13">
        <v>104652.07903000001</v>
      </c>
      <c r="W73" s="381"/>
      <c r="X73" s="377"/>
      <c r="Y73" s="377"/>
      <c r="Z73" s="377"/>
      <c r="AA73" s="377"/>
      <c r="AB73" s="377"/>
      <c r="AC73" s="377"/>
      <c r="AD73" s="377"/>
      <c r="AE73" s="633"/>
      <c r="AF73" s="633"/>
    </row>
    <row r="74" spans="1:32" s="589" customFormat="1" ht="12" customHeight="1" x14ac:dyDescent="0.2">
      <c r="A74" s="14" t="s">
        <v>1888</v>
      </c>
      <c r="B74" s="13">
        <v>0</v>
      </c>
      <c r="C74" s="13">
        <v>1068.192</v>
      </c>
      <c r="D74" s="13">
        <v>0</v>
      </c>
      <c r="E74" s="13">
        <v>0</v>
      </c>
      <c r="F74" s="13">
        <v>2346741.6230000001</v>
      </c>
      <c r="G74" s="13">
        <v>0</v>
      </c>
      <c r="H74" s="13">
        <v>2347809.8149999999</v>
      </c>
      <c r="I74" s="19">
        <v>1933.2660000000001</v>
      </c>
      <c r="J74" s="13">
        <v>8794.0130000000008</v>
      </c>
      <c r="K74" s="13">
        <v>3289.9090000000001</v>
      </c>
      <c r="L74" s="13">
        <v>13578.035</v>
      </c>
      <c r="M74" s="13">
        <v>0</v>
      </c>
      <c r="N74" s="13">
        <v>0</v>
      </c>
      <c r="O74" s="13">
        <v>13356.886</v>
      </c>
      <c r="P74" s="13">
        <v>0</v>
      </c>
      <c r="Q74" s="13">
        <v>62.972999999999999</v>
      </c>
      <c r="R74" s="13">
        <v>26997.894000000004</v>
      </c>
      <c r="S74" s="13">
        <v>0</v>
      </c>
      <c r="T74" s="13">
        <v>7535.2089999999998</v>
      </c>
      <c r="U74" s="13">
        <v>235.721</v>
      </c>
      <c r="V74" s="13">
        <v>2396595.8269999991</v>
      </c>
      <c r="W74" s="381"/>
      <c r="X74" s="377"/>
      <c r="Y74" s="377"/>
      <c r="Z74" s="377"/>
      <c r="AA74" s="377"/>
      <c r="AB74" s="377"/>
      <c r="AC74" s="377"/>
      <c r="AD74" s="377"/>
      <c r="AE74" s="633"/>
      <c r="AF74" s="633"/>
    </row>
    <row r="75" spans="1:32" s="589" customFormat="1" ht="12" customHeight="1" x14ac:dyDescent="0.2">
      <c r="A75" s="14" t="s">
        <v>1757</v>
      </c>
      <c r="B75" s="13">
        <v>0</v>
      </c>
      <c r="C75" s="13">
        <v>25.810110000000002</v>
      </c>
      <c r="D75" s="13">
        <v>12.04792</v>
      </c>
      <c r="E75" s="13">
        <v>0</v>
      </c>
      <c r="F75" s="13">
        <v>398.41442000000001</v>
      </c>
      <c r="G75" s="13">
        <v>32.354999999999997</v>
      </c>
      <c r="H75" s="13">
        <v>468.62745000000001</v>
      </c>
      <c r="I75" s="19">
        <v>553.42140000000006</v>
      </c>
      <c r="J75" s="13">
        <v>1096.9588599999995</v>
      </c>
      <c r="K75" s="13">
        <v>443.51</v>
      </c>
      <c r="L75" s="13">
        <v>52672.387549999999</v>
      </c>
      <c r="M75" s="13">
        <v>0</v>
      </c>
      <c r="N75" s="13">
        <v>19122.360769999999</v>
      </c>
      <c r="O75" s="13">
        <v>43808.307142268583</v>
      </c>
      <c r="P75" s="13">
        <v>0</v>
      </c>
      <c r="Q75" s="13">
        <v>0</v>
      </c>
      <c r="R75" s="13">
        <v>115603.05546226859</v>
      </c>
      <c r="S75" s="13">
        <v>924.49398999999994</v>
      </c>
      <c r="T75" s="13">
        <v>0</v>
      </c>
      <c r="U75" s="13">
        <v>0</v>
      </c>
      <c r="V75" s="13">
        <v>119090.06716226859</v>
      </c>
      <c r="W75" s="381"/>
      <c r="X75" s="377"/>
      <c r="Y75" s="377"/>
      <c r="Z75" s="377"/>
      <c r="AA75" s="377"/>
      <c r="AB75" s="377"/>
      <c r="AC75" s="377"/>
      <c r="AD75" s="377"/>
      <c r="AE75" s="633"/>
      <c r="AF75" s="633"/>
    </row>
    <row r="76" spans="1:32" s="947" customFormat="1" ht="12" customHeight="1" x14ac:dyDescent="0.2">
      <c r="A76" s="1655" t="s">
        <v>3831</v>
      </c>
      <c r="B76" s="1485">
        <v>2306.8992500000004</v>
      </c>
      <c r="C76" s="1485">
        <v>58373.775450000008</v>
      </c>
      <c r="D76" s="1485">
        <v>12.04792</v>
      </c>
      <c r="E76" s="1485">
        <v>1676.5953599999998</v>
      </c>
      <c r="F76" s="1485">
        <v>8118341.4628399992</v>
      </c>
      <c r="G76" s="1485">
        <v>1591.2727099999995</v>
      </c>
      <c r="H76" s="1485">
        <v>8179995.1542800004</v>
      </c>
      <c r="I76" s="1485">
        <v>16866.939640000001</v>
      </c>
      <c r="J76" s="1485">
        <v>60309.448629999999</v>
      </c>
      <c r="K76" s="1485">
        <v>33880.42353</v>
      </c>
      <c r="L76" s="1485">
        <v>299219.13774999994</v>
      </c>
      <c r="M76" s="1485">
        <v>0</v>
      </c>
      <c r="N76" s="1485">
        <v>2207637.5930785523</v>
      </c>
      <c r="O76" s="1485">
        <v>229701.79397226858</v>
      </c>
      <c r="P76" s="1485">
        <v>1599.94705</v>
      </c>
      <c r="Q76" s="1485">
        <v>3320.3446299999996</v>
      </c>
      <c r="R76" s="1485">
        <v>2741478.816480821</v>
      </c>
      <c r="S76" s="1485">
        <v>48487.269509999998</v>
      </c>
      <c r="T76" s="1485">
        <v>39965.289970000005</v>
      </c>
      <c r="U76" s="1485">
        <v>15578.741759999997</v>
      </c>
      <c r="V76" s="1485">
        <v>11138868.983050819</v>
      </c>
      <c r="W76" s="960"/>
      <c r="X76" s="961"/>
      <c r="Y76" s="961"/>
      <c r="Z76" s="961"/>
      <c r="AA76" s="952"/>
      <c r="AB76" s="961"/>
      <c r="AC76" s="961"/>
      <c r="AD76" s="961"/>
      <c r="AE76" s="948"/>
      <c r="AF76" s="948"/>
    </row>
    <row r="77" spans="1:32" s="581" customFormat="1" ht="12" customHeight="1" x14ac:dyDescent="0.2">
      <c r="A77" s="1654" t="s">
        <v>3835</v>
      </c>
      <c r="B77" s="34"/>
      <c r="C77" s="34"/>
      <c r="D77" s="34"/>
      <c r="E77" s="34"/>
      <c r="F77" s="34"/>
      <c r="G77" s="34"/>
      <c r="H77" s="34"/>
      <c r="I77" s="40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82"/>
      <c r="X77" s="383"/>
      <c r="Y77" s="383"/>
      <c r="Z77" s="383"/>
      <c r="AA77" s="383"/>
      <c r="AB77" s="383"/>
      <c r="AC77" s="383"/>
      <c r="AD77" s="383"/>
      <c r="AE77" s="635"/>
      <c r="AF77" s="635"/>
    </row>
    <row r="78" spans="1:32" s="589" customFormat="1" ht="12" customHeight="1" x14ac:dyDescent="0.2">
      <c r="A78" s="16" t="s">
        <v>2145</v>
      </c>
      <c r="B78" s="13">
        <v>0</v>
      </c>
      <c r="C78" s="13">
        <v>0</v>
      </c>
      <c r="D78" s="13">
        <v>32224.043000000001</v>
      </c>
      <c r="E78" s="13">
        <v>880.04600000000005</v>
      </c>
      <c r="F78" s="13">
        <v>0</v>
      </c>
      <c r="G78" s="13">
        <v>0</v>
      </c>
      <c r="H78" s="13">
        <v>33104.089</v>
      </c>
      <c r="I78" s="19">
        <v>124.614</v>
      </c>
      <c r="J78" s="13">
        <v>1056.498</v>
      </c>
      <c r="K78" s="13">
        <v>605.00199999999995</v>
      </c>
      <c r="L78" s="13">
        <v>402923.13699999999</v>
      </c>
      <c r="M78" s="13">
        <v>68909.804000000004</v>
      </c>
      <c r="N78" s="13">
        <v>1377.701</v>
      </c>
      <c r="O78" s="13">
        <v>591724.48300000001</v>
      </c>
      <c r="P78" s="13">
        <v>0</v>
      </c>
      <c r="Q78" s="13">
        <v>0</v>
      </c>
      <c r="R78" s="13">
        <v>1064935.125</v>
      </c>
      <c r="S78" s="13">
        <v>0</v>
      </c>
      <c r="T78" s="13">
        <v>3600.9549999999999</v>
      </c>
      <c r="U78" s="13">
        <v>0</v>
      </c>
      <c r="V78" s="13">
        <v>1103426.2830000001</v>
      </c>
      <c r="W78" s="381"/>
      <c r="X78" s="377"/>
      <c r="Y78" s="377"/>
      <c r="Z78" s="377"/>
      <c r="AA78" s="377"/>
      <c r="AB78" s="377"/>
      <c r="AC78" s="377"/>
      <c r="AD78" s="377"/>
      <c r="AE78" s="633"/>
      <c r="AF78" s="633"/>
    </row>
    <row r="79" spans="1:32" s="959" customFormat="1" ht="12" customHeight="1" x14ac:dyDescent="0.2">
      <c r="A79" s="1484" t="s">
        <v>862</v>
      </c>
      <c r="B79" s="1485">
        <v>0</v>
      </c>
      <c r="C79" s="1485">
        <v>0</v>
      </c>
      <c r="D79" s="1485">
        <v>32224.043000000001</v>
      </c>
      <c r="E79" s="1485">
        <v>880.04600000000005</v>
      </c>
      <c r="F79" s="1485">
        <v>0</v>
      </c>
      <c r="G79" s="1485">
        <v>0</v>
      </c>
      <c r="H79" s="1485">
        <v>33104.089</v>
      </c>
      <c r="I79" s="1485">
        <v>124.614</v>
      </c>
      <c r="J79" s="1485">
        <v>1056.498</v>
      </c>
      <c r="K79" s="1485">
        <v>605.00199999999995</v>
      </c>
      <c r="L79" s="1485">
        <v>402923.13699999999</v>
      </c>
      <c r="M79" s="1485">
        <v>68909.804000000004</v>
      </c>
      <c r="N79" s="1485">
        <v>1377.701</v>
      </c>
      <c r="O79" s="1485">
        <v>591724.48300000001</v>
      </c>
      <c r="P79" s="1485">
        <v>0</v>
      </c>
      <c r="Q79" s="1485">
        <v>0</v>
      </c>
      <c r="R79" s="1485">
        <v>1064935.125</v>
      </c>
      <c r="S79" s="1485">
        <v>0</v>
      </c>
      <c r="T79" s="1485">
        <v>3600.9549999999999</v>
      </c>
      <c r="U79" s="1485">
        <v>0</v>
      </c>
      <c r="V79" s="1485">
        <v>1103426.2830000001</v>
      </c>
      <c r="W79" s="962"/>
      <c r="X79" s="951"/>
      <c r="Y79" s="951"/>
      <c r="Z79" s="951"/>
      <c r="AA79" s="951"/>
      <c r="AB79" s="951"/>
      <c r="AC79" s="952"/>
      <c r="AD79" s="952"/>
      <c r="AE79" s="963"/>
      <c r="AF79" s="963"/>
    </row>
    <row r="80" spans="1:32" s="959" customFormat="1" ht="12" customHeight="1" thickBot="1" x14ac:dyDescent="0.25">
      <c r="A80" s="1295" t="s">
        <v>859</v>
      </c>
      <c r="B80" s="1296">
        <v>3847.0928300000005</v>
      </c>
      <c r="C80" s="1296">
        <v>955171.30669985677</v>
      </c>
      <c r="D80" s="1296">
        <v>152283.33501999997</v>
      </c>
      <c r="E80" s="1296">
        <v>39970.754190000007</v>
      </c>
      <c r="F80" s="1296">
        <v>8118348.9007599996</v>
      </c>
      <c r="G80" s="1296">
        <v>151985.20275999996</v>
      </c>
      <c r="H80" s="1296">
        <v>9417759.4994298574</v>
      </c>
      <c r="I80" s="1296">
        <v>47564.24616000001</v>
      </c>
      <c r="J80" s="1296">
        <v>243299.96862999996</v>
      </c>
      <c r="K80" s="1296">
        <v>368495.92644333327</v>
      </c>
      <c r="L80" s="1296">
        <v>6035659.5245499974</v>
      </c>
      <c r="M80" s="1296">
        <v>199564.90567000001</v>
      </c>
      <c r="N80" s="1296">
        <v>2221967.5536885522</v>
      </c>
      <c r="O80" s="1296">
        <v>4039008.187817385</v>
      </c>
      <c r="P80" s="1296">
        <v>7078.7814099999996</v>
      </c>
      <c r="Q80" s="1296">
        <v>16039.62227</v>
      </c>
      <c r="R80" s="1296">
        <v>12519318.575405937</v>
      </c>
      <c r="S80" s="1296">
        <v>135218.18107569037</v>
      </c>
      <c r="T80" s="1296">
        <v>386800.38105000003</v>
      </c>
      <c r="U80" s="1296">
        <v>25886.458429999999</v>
      </c>
      <c r="V80" s="1296">
        <v>23148190.329454817</v>
      </c>
      <c r="W80" s="951"/>
      <c r="X80" s="951"/>
      <c r="Y80" s="951"/>
      <c r="Z80" s="951"/>
      <c r="AA80" s="951"/>
      <c r="AB80" s="952"/>
      <c r="AC80" s="952"/>
      <c r="AD80" s="952"/>
      <c r="AE80" s="963"/>
      <c r="AF80" s="963"/>
    </row>
    <row r="81" spans="1:40" ht="12" customHeight="1" x14ac:dyDescent="0.2">
      <c r="A81" s="548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643"/>
      <c r="X81" s="643"/>
      <c r="Y81" s="643"/>
      <c r="Z81" s="643"/>
      <c r="AA81" s="643"/>
      <c r="AB81" s="643"/>
      <c r="AC81" s="1488"/>
      <c r="AD81" s="1488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</row>
    <row r="82" spans="1:40" x14ac:dyDescent="0.2">
      <c r="A82" s="514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418"/>
      <c r="O82" s="589"/>
      <c r="P82" s="589"/>
      <c r="Q82" s="589"/>
      <c r="R82" s="589"/>
      <c r="S82" s="589"/>
      <c r="T82" s="589"/>
      <c r="U82" s="589"/>
      <c r="V82" s="418"/>
      <c r="W82" s="643"/>
      <c r="X82" s="643"/>
      <c r="Y82" s="643"/>
      <c r="Z82" s="643"/>
      <c r="AA82" s="643"/>
      <c r="AB82" s="643"/>
      <c r="AC82" s="1488"/>
      <c r="AD82" s="1488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</row>
    <row r="83" spans="1:40" x14ac:dyDescent="0.2">
      <c r="A83" s="616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418"/>
      <c r="S83" s="589"/>
      <c r="T83" s="589"/>
      <c r="U83" s="589"/>
      <c r="V83" s="589"/>
      <c r="W83" s="643"/>
      <c r="X83" s="643"/>
      <c r="Y83" s="643"/>
      <c r="Z83" s="643"/>
      <c r="AA83" s="643"/>
      <c r="AB83" s="1488"/>
      <c r="AC83" s="1488"/>
      <c r="AD83" s="1488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</row>
    <row r="84" spans="1:40" x14ac:dyDescent="0.2">
      <c r="B84" s="58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1488"/>
      <c r="X84" s="1488"/>
      <c r="Y84" s="1488"/>
      <c r="Z84" s="1488"/>
      <c r="AA84" s="1488"/>
      <c r="AB84" s="1488"/>
      <c r="AC84" s="1488"/>
      <c r="AD84" s="1488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</row>
    <row r="85" spans="1:40" x14ac:dyDescent="0.2"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1488"/>
      <c r="X85" s="1488"/>
      <c r="Y85" s="1488"/>
      <c r="Z85" s="1488"/>
      <c r="AA85" s="1488"/>
      <c r="AB85" s="1488"/>
      <c r="AC85" s="1488"/>
      <c r="AD85" s="1488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</row>
    <row r="86" spans="1:40" x14ac:dyDescent="0.2">
      <c r="B86" s="58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1488"/>
      <c r="X86" s="1488"/>
      <c r="Y86" s="1488"/>
      <c r="Z86" s="1488"/>
      <c r="AA86" s="1488"/>
      <c r="AB86" s="1488"/>
      <c r="AC86" s="1488"/>
      <c r="AD86" s="1488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</row>
    <row r="87" spans="1:40" x14ac:dyDescent="0.2">
      <c r="B87" s="58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1488"/>
      <c r="X87" s="1488"/>
      <c r="Y87" s="1488"/>
      <c r="Z87" s="1488"/>
      <c r="AA87" s="1488"/>
      <c r="AB87" s="1488"/>
      <c r="AC87" s="1488"/>
      <c r="AD87" s="1488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</row>
    <row r="88" spans="1:40" x14ac:dyDescent="0.2">
      <c r="B88" s="58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1488"/>
      <c r="X88" s="1488"/>
      <c r="Y88" s="1488"/>
      <c r="Z88" s="1488"/>
      <c r="AA88" s="1488"/>
      <c r="AB88" s="1488"/>
      <c r="AC88" s="1488"/>
      <c r="AD88" s="1488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</row>
    <row r="89" spans="1:40" x14ac:dyDescent="0.2">
      <c r="B89" s="58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1488"/>
      <c r="X89" s="1488"/>
      <c r="Y89" s="1488"/>
      <c r="Z89" s="1488"/>
      <c r="AA89" s="1488"/>
      <c r="AB89" s="1488"/>
      <c r="AC89" s="1488"/>
      <c r="AD89" s="1488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</row>
    <row r="90" spans="1:40" x14ac:dyDescent="0.2">
      <c r="B90" s="58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1488"/>
      <c r="X90" s="1488"/>
      <c r="Y90" s="1488"/>
      <c r="Z90" s="1488"/>
      <c r="AA90" s="1488"/>
      <c r="AB90" s="1488"/>
      <c r="AC90" s="1488"/>
      <c r="AD90" s="1488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</row>
    <row r="91" spans="1:40" x14ac:dyDescent="0.2">
      <c r="B91" s="58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1488"/>
      <c r="X91" s="1488"/>
      <c r="Y91" s="1488"/>
      <c r="Z91" s="1488"/>
      <c r="AA91" s="1488"/>
      <c r="AB91" s="1488"/>
      <c r="AC91" s="1488"/>
      <c r="AD91" s="1488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</row>
    <row r="92" spans="1:40" x14ac:dyDescent="0.2"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1488"/>
      <c r="X92" s="1488"/>
      <c r="Y92" s="1488"/>
      <c r="Z92" s="1488"/>
      <c r="AA92" s="1488"/>
      <c r="AB92" s="1488"/>
      <c r="AC92" s="1488"/>
      <c r="AD92" s="1488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</row>
    <row r="93" spans="1:40" x14ac:dyDescent="0.2">
      <c r="B93" s="58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1488"/>
      <c r="X93" s="1488"/>
      <c r="Y93" s="1488"/>
      <c r="Z93" s="1488"/>
      <c r="AA93" s="1488"/>
      <c r="AB93" s="1488"/>
      <c r="AC93" s="1488"/>
      <c r="AD93" s="1488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</row>
    <row r="94" spans="1:40" x14ac:dyDescent="0.2"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1488"/>
      <c r="X94" s="1488"/>
      <c r="Y94" s="1488"/>
      <c r="Z94" s="1488"/>
      <c r="AA94" s="1488"/>
      <c r="AB94" s="1488"/>
      <c r="AC94" s="1488"/>
      <c r="AD94" s="1488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</row>
    <row r="95" spans="1:40" x14ac:dyDescent="0.2">
      <c r="B95" s="58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1488"/>
      <c r="X95" s="1488"/>
      <c r="Y95" s="1488"/>
      <c r="Z95" s="1488"/>
      <c r="AA95" s="1488"/>
      <c r="AB95" s="1488"/>
      <c r="AC95" s="1488"/>
      <c r="AD95" s="1488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</row>
    <row r="96" spans="1:40" x14ac:dyDescent="0.2"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1488"/>
      <c r="X96" s="1488"/>
      <c r="Y96" s="1488"/>
      <c r="Z96" s="1488"/>
      <c r="AA96" s="1488"/>
      <c r="AB96" s="1488"/>
      <c r="AC96" s="1488"/>
      <c r="AD96" s="1488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</row>
    <row r="97" spans="2:40" x14ac:dyDescent="0.2"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1488"/>
      <c r="X97" s="1488"/>
      <c r="Y97" s="1488"/>
      <c r="Z97" s="1488"/>
      <c r="AA97" s="1488"/>
      <c r="AB97" s="1488"/>
      <c r="AC97" s="1488"/>
      <c r="AD97" s="1488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</row>
    <row r="98" spans="2:40" x14ac:dyDescent="0.2"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1488"/>
      <c r="X98" s="1488"/>
      <c r="Y98" s="1488"/>
      <c r="Z98" s="1488"/>
      <c r="AA98" s="1488"/>
      <c r="AB98" s="1488"/>
      <c r="AC98" s="1488"/>
      <c r="AD98" s="1488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</row>
    <row r="99" spans="2:40" x14ac:dyDescent="0.2"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1488"/>
      <c r="X99" s="1488"/>
      <c r="Y99" s="1488"/>
      <c r="Z99" s="1488"/>
      <c r="AA99" s="1488"/>
      <c r="AB99" s="1488"/>
      <c r="AC99" s="1488"/>
      <c r="AD99" s="1488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</row>
    <row r="100" spans="2:40" x14ac:dyDescent="0.2"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1488"/>
      <c r="X100" s="1488"/>
      <c r="Y100" s="1488"/>
      <c r="Z100" s="1488"/>
      <c r="AA100" s="1488"/>
      <c r="AB100" s="1488"/>
      <c r="AC100" s="1488"/>
      <c r="AD100" s="1488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</row>
    <row r="101" spans="2:40" x14ac:dyDescent="0.2"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1488"/>
      <c r="X101" s="1488"/>
      <c r="Y101" s="1488"/>
      <c r="Z101" s="1488"/>
      <c r="AA101" s="1488"/>
      <c r="AB101" s="1488"/>
      <c r="AC101" s="1488"/>
      <c r="AD101" s="1488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</row>
    <row r="102" spans="2:40" x14ac:dyDescent="0.2"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1488"/>
      <c r="X102" s="1488"/>
      <c r="Y102" s="1488"/>
      <c r="Z102" s="1488"/>
      <c r="AA102" s="1488"/>
      <c r="AB102" s="1488"/>
      <c r="AC102" s="1488"/>
      <c r="AD102" s="1488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</row>
    <row r="103" spans="2:40" x14ac:dyDescent="0.2"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1488"/>
      <c r="X103" s="1488"/>
      <c r="Y103" s="1488"/>
      <c r="Z103" s="1488"/>
      <c r="AA103" s="1488"/>
      <c r="AB103" s="1488"/>
      <c r="AC103" s="1488"/>
      <c r="AD103" s="1488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</row>
    <row r="104" spans="2:40" x14ac:dyDescent="0.2"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1488"/>
      <c r="X104" s="1488"/>
      <c r="Y104" s="1488"/>
      <c r="Z104" s="1488"/>
      <c r="AA104" s="1488"/>
      <c r="AB104" s="1488"/>
      <c r="AC104" s="1488"/>
      <c r="AD104" s="1488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</row>
    <row r="105" spans="2:40" x14ac:dyDescent="0.2"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1488"/>
      <c r="X105" s="1488"/>
      <c r="Y105" s="1488"/>
      <c r="Z105" s="1488"/>
      <c r="AA105" s="1488"/>
      <c r="AB105" s="1488"/>
      <c r="AC105" s="1488"/>
      <c r="AD105" s="1488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</row>
    <row r="106" spans="2:40" x14ac:dyDescent="0.2"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1488"/>
      <c r="X106" s="1488"/>
      <c r="Y106" s="1488"/>
      <c r="Z106" s="1488"/>
      <c r="AA106" s="1488"/>
      <c r="AB106" s="1488"/>
      <c r="AC106" s="1488"/>
      <c r="AD106" s="1488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</row>
    <row r="107" spans="2:40" x14ac:dyDescent="0.2"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1488"/>
      <c r="X107" s="1488"/>
      <c r="Y107" s="1488"/>
      <c r="Z107" s="1488"/>
      <c r="AA107" s="1488"/>
      <c r="AB107" s="1488"/>
      <c r="AC107" s="1488"/>
      <c r="AD107" s="1488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</row>
    <row r="108" spans="2:40" x14ac:dyDescent="0.2"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1488"/>
      <c r="X108" s="1488"/>
      <c r="Y108" s="1488"/>
      <c r="Z108" s="1488"/>
      <c r="AA108" s="1488"/>
      <c r="AB108" s="1488"/>
      <c r="AC108" s="1488"/>
      <c r="AD108" s="1488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</row>
    <row r="109" spans="2:40" x14ac:dyDescent="0.2"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1488"/>
      <c r="X109" s="1488"/>
      <c r="Y109" s="1488"/>
      <c r="Z109" s="1488"/>
      <c r="AA109" s="1488"/>
      <c r="AB109" s="1488"/>
      <c r="AC109" s="1488"/>
      <c r="AD109" s="1488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</row>
    <row r="110" spans="2:40" x14ac:dyDescent="0.2"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1488"/>
      <c r="X110" s="1488"/>
      <c r="Y110" s="1488"/>
      <c r="Z110" s="1488"/>
      <c r="AA110" s="1488"/>
      <c r="AB110" s="1488"/>
      <c r="AC110" s="1488"/>
      <c r="AD110" s="1488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</row>
    <row r="111" spans="2:40" x14ac:dyDescent="0.2"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1488"/>
      <c r="X111" s="1488"/>
      <c r="Y111" s="1488"/>
      <c r="Z111" s="1488"/>
      <c r="AA111" s="1488"/>
      <c r="AB111" s="1488"/>
      <c r="AC111" s="1488"/>
      <c r="AD111" s="1488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</row>
    <row r="112" spans="2:40" x14ac:dyDescent="0.2"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1488"/>
      <c r="X112" s="1488"/>
      <c r="Y112" s="1488"/>
      <c r="Z112" s="1488"/>
      <c r="AA112" s="1488"/>
      <c r="AB112" s="1488"/>
      <c r="AC112" s="1488"/>
      <c r="AD112" s="1488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</row>
    <row r="113" spans="2:40" x14ac:dyDescent="0.2"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1488"/>
      <c r="X113" s="1488"/>
      <c r="Y113" s="1488"/>
      <c r="Z113" s="1488"/>
      <c r="AA113" s="1488"/>
      <c r="AB113" s="1488"/>
      <c r="AC113" s="1488"/>
      <c r="AD113" s="1488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</row>
    <row r="114" spans="2:40" x14ac:dyDescent="0.2"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1488"/>
      <c r="X114" s="1488"/>
      <c r="Y114" s="1488"/>
      <c r="Z114" s="1488"/>
      <c r="AA114" s="1488"/>
      <c r="AB114" s="1488"/>
      <c r="AC114" s="1488"/>
      <c r="AD114" s="1488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</row>
    <row r="115" spans="2:40" x14ac:dyDescent="0.2"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1488"/>
      <c r="X115" s="1488"/>
      <c r="Y115" s="1488"/>
      <c r="Z115" s="1488"/>
      <c r="AA115" s="1488"/>
      <c r="AB115" s="1488"/>
      <c r="AC115" s="1488"/>
      <c r="AD115" s="1488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</row>
    <row r="116" spans="2:40" x14ac:dyDescent="0.2"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1488"/>
      <c r="X116" s="1488"/>
      <c r="Y116" s="1488"/>
      <c r="Z116" s="1488"/>
      <c r="AA116" s="1488"/>
      <c r="AB116" s="1488"/>
      <c r="AC116" s="1488"/>
      <c r="AD116" s="1488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</row>
    <row r="117" spans="2:40" x14ac:dyDescent="0.2"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1488"/>
      <c r="X117" s="1488"/>
      <c r="Y117" s="1488"/>
      <c r="Z117" s="1488"/>
      <c r="AA117" s="1488"/>
      <c r="AB117" s="1488"/>
      <c r="AC117" s="1488"/>
      <c r="AD117" s="1488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</row>
    <row r="118" spans="2:40" x14ac:dyDescent="0.2"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1488"/>
      <c r="X118" s="1488"/>
      <c r="Y118" s="1488"/>
      <c r="Z118" s="1488"/>
      <c r="AA118" s="1488"/>
      <c r="AB118" s="1488"/>
      <c r="AC118" s="1488"/>
      <c r="AD118" s="1488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</row>
    <row r="119" spans="2:40" x14ac:dyDescent="0.2"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1488"/>
      <c r="X119" s="1488"/>
      <c r="Y119" s="1488"/>
      <c r="Z119" s="1488"/>
      <c r="AA119" s="1488"/>
      <c r="AB119" s="1488"/>
      <c r="AC119" s="1488"/>
      <c r="AD119" s="1488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</row>
    <row r="120" spans="2:40" x14ac:dyDescent="0.2"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1488"/>
      <c r="X120" s="1488"/>
      <c r="Y120" s="1488"/>
      <c r="Z120" s="1488"/>
      <c r="AA120" s="1488"/>
      <c r="AB120" s="1488"/>
      <c r="AC120" s="1488"/>
      <c r="AD120" s="1488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</row>
    <row r="121" spans="2:40" x14ac:dyDescent="0.2"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1488"/>
      <c r="X121" s="1488"/>
      <c r="Y121" s="1488"/>
      <c r="Z121" s="1488"/>
      <c r="AA121" s="1488"/>
      <c r="AB121" s="1488"/>
      <c r="AC121" s="1488"/>
      <c r="AD121" s="1488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</row>
    <row r="122" spans="2:40" x14ac:dyDescent="0.2"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1488"/>
      <c r="X122" s="1488"/>
      <c r="Y122" s="1488"/>
      <c r="Z122" s="1488"/>
      <c r="AA122" s="1488"/>
      <c r="AB122" s="1488"/>
      <c r="AC122" s="1488"/>
      <c r="AD122" s="1488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</row>
    <row r="123" spans="2:40" x14ac:dyDescent="0.2"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1488"/>
      <c r="X123" s="1488"/>
      <c r="Y123" s="1488"/>
      <c r="Z123" s="1488"/>
      <c r="AA123" s="1488"/>
      <c r="AB123" s="1488"/>
      <c r="AC123" s="1488"/>
      <c r="AD123" s="1488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</row>
    <row r="124" spans="2:40" x14ac:dyDescent="0.2"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1488"/>
      <c r="X124" s="1488"/>
      <c r="Y124" s="1488"/>
      <c r="Z124" s="1488"/>
      <c r="AA124" s="1488"/>
      <c r="AB124" s="1488"/>
      <c r="AC124" s="1488"/>
      <c r="AD124" s="1488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</row>
    <row r="125" spans="2:40" x14ac:dyDescent="0.2"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1488"/>
      <c r="X125" s="1488"/>
      <c r="Y125" s="1488"/>
      <c r="Z125" s="1488"/>
      <c r="AA125" s="1488"/>
      <c r="AB125" s="1488"/>
      <c r="AC125" s="1488"/>
      <c r="AD125" s="1488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</row>
    <row r="126" spans="2:40" x14ac:dyDescent="0.2"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1488"/>
      <c r="X126" s="1488"/>
      <c r="Y126" s="1488"/>
      <c r="Z126" s="1488"/>
      <c r="AA126" s="1488"/>
      <c r="AB126" s="1488"/>
      <c r="AC126" s="1488"/>
      <c r="AD126" s="1488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</row>
    <row r="127" spans="2:40" x14ac:dyDescent="0.2"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1488"/>
      <c r="X127" s="1488"/>
      <c r="Y127" s="1488"/>
      <c r="Z127" s="1488"/>
      <c r="AA127" s="1488"/>
      <c r="AB127" s="1488"/>
      <c r="AC127" s="1488"/>
      <c r="AD127" s="1488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</row>
    <row r="128" spans="2:40" x14ac:dyDescent="0.2"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1488"/>
      <c r="X128" s="1488"/>
      <c r="Y128" s="1488"/>
      <c r="Z128" s="1488"/>
      <c r="AA128" s="1488"/>
      <c r="AB128" s="1488"/>
      <c r="AC128" s="1488"/>
      <c r="AD128" s="1488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</row>
    <row r="129" spans="2:40" x14ac:dyDescent="0.2"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1488"/>
      <c r="X129" s="1488"/>
      <c r="Y129" s="1488"/>
      <c r="Z129" s="1488"/>
      <c r="AA129" s="1488"/>
      <c r="AB129" s="1488"/>
      <c r="AC129" s="1488"/>
      <c r="AD129" s="1488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</row>
    <row r="130" spans="2:40" x14ac:dyDescent="0.2"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1488"/>
      <c r="X130" s="1488"/>
      <c r="Y130" s="1488"/>
      <c r="Z130" s="1488"/>
      <c r="AA130" s="1488"/>
      <c r="AB130" s="1488"/>
      <c r="AC130" s="1488"/>
      <c r="AD130" s="1488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</row>
    <row r="131" spans="2:40" x14ac:dyDescent="0.2"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1488"/>
      <c r="X131" s="1488"/>
      <c r="Y131" s="1488"/>
      <c r="Z131" s="1488"/>
      <c r="AA131" s="1488"/>
      <c r="AB131" s="1488"/>
      <c r="AC131" s="1488"/>
      <c r="AD131" s="1488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</row>
    <row r="132" spans="2:40" x14ac:dyDescent="0.2"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1488"/>
      <c r="X132" s="1488"/>
      <c r="Y132" s="1488"/>
      <c r="Z132" s="1488"/>
      <c r="AA132" s="1488"/>
      <c r="AB132" s="1488"/>
      <c r="AC132" s="1488"/>
      <c r="AD132" s="1488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</row>
    <row r="133" spans="2:40" x14ac:dyDescent="0.2"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1488"/>
      <c r="X133" s="1488"/>
      <c r="Y133" s="1488"/>
      <c r="Z133" s="1488"/>
      <c r="AA133" s="1488"/>
      <c r="AB133" s="1488"/>
      <c r="AC133" s="1488"/>
      <c r="AD133" s="1488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</row>
    <row r="134" spans="2:40" x14ac:dyDescent="0.2"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1488"/>
      <c r="X134" s="1488"/>
      <c r="Y134" s="1488"/>
      <c r="Z134" s="1488"/>
      <c r="AA134" s="1488"/>
      <c r="AB134" s="1488"/>
      <c r="AC134" s="1488"/>
      <c r="AD134" s="1488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</row>
    <row r="135" spans="2:40" x14ac:dyDescent="0.2"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1488"/>
      <c r="X135" s="1488"/>
      <c r="Y135" s="1488"/>
      <c r="Z135" s="1488"/>
      <c r="AA135" s="1488"/>
      <c r="AB135" s="1488"/>
      <c r="AC135" s="1488"/>
      <c r="AD135" s="1488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</row>
  </sheetData>
  <mergeCells count="26">
    <mergeCell ref="O9:O12"/>
    <mergeCell ref="P9:P12"/>
    <mergeCell ref="V8:V12"/>
    <mergeCell ref="T8:T12"/>
    <mergeCell ref="U8:U12"/>
    <mergeCell ref="S8:S12"/>
    <mergeCell ref="Q9:Q12"/>
    <mergeCell ref="R9:R12"/>
    <mergeCell ref="L8:R8"/>
    <mergeCell ref="M9:M12"/>
    <mergeCell ref="L5:V6"/>
    <mergeCell ref="L9:L12"/>
    <mergeCell ref="I8:I12"/>
    <mergeCell ref="N9:N12"/>
    <mergeCell ref="J8:J12"/>
    <mergeCell ref="K8:K12"/>
    <mergeCell ref="A5:K6"/>
    <mergeCell ref="A8:A12"/>
    <mergeCell ref="B8:B12"/>
    <mergeCell ref="E9:E12"/>
    <mergeCell ref="F9:F12"/>
    <mergeCell ref="G9:G12"/>
    <mergeCell ref="C8:H8"/>
    <mergeCell ref="C9:C12"/>
    <mergeCell ref="D9:D12"/>
    <mergeCell ref="H9:H12"/>
  </mergeCells>
  <phoneticPr fontId="6" type="noConversion"/>
  <conditionalFormatting sqref="AF10 Q49:Z49 B80:AA80 B79:AB79 B14:V78">
    <cfRule type="expression" dxfId="376" priority="13" stopIfTrue="1">
      <formula>$AW10=1</formula>
    </cfRule>
  </conditionalFormatting>
  <conditionalFormatting sqref="A60 A14:A58">
    <cfRule type="expression" dxfId="375" priority="5" stopIfTrue="1">
      <formula>$AX14=1</formula>
    </cfRule>
  </conditionalFormatting>
  <conditionalFormatting sqref="A59">
    <cfRule type="expression" dxfId="374" priority="6" stopIfTrue="1">
      <formula>$AZ59=1</formula>
    </cfRule>
  </conditionalFormatting>
  <conditionalFormatting sqref="A78:A80">
    <cfRule type="expression" dxfId="373" priority="7" stopIfTrue="1">
      <formula>$AS78=1</formula>
    </cfRule>
  </conditionalFormatting>
  <conditionalFormatting sqref="A61:A76">
    <cfRule type="expression" dxfId="372" priority="3" stopIfTrue="1">
      <formula>$AT61=1</formula>
    </cfRule>
  </conditionalFormatting>
  <conditionalFormatting sqref="A61:A75">
    <cfRule type="expression" dxfId="371" priority="4" stopIfTrue="1">
      <formula>$AV61=1</formula>
    </cfRule>
  </conditionalFormatting>
  <conditionalFormatting sqref="A77">
    <cfRule type="expression" dxfId="370" priority="1" stopIfTrue="1">
      <formula>$AT77=1</formula>
    </cfRule>
  </conditionalFormatting>
  <conditionalFormatting sqref="A77">
    <cfRule type="expression" dxfId="369" priority="2" stopIfTrue="1">
      <formula>$AV77=1</formula>
    </cfRule>
  </conditionalFormatting>
  <hyperlinks>
    <hyperlink ref="A1" location="İÇİNDEKİLER!A1" display="İçindekiler"/>
    <hyperlink ref="A2" location="CONTENTS!A1" display="Contents"/>
  </hyperlinks>
  <printOptions horizontalCentered="1"/>
  <pageMargins left="0.35433070866141736" right="0.19685039370078741" top="0.51181102362204722" bottom="0.51181102362204722" header="0.31496062992125984" footer="0.31496062992125984"/>
  <pageSetup paperSize="8" fitToWidth="2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7"/>
  <sheetViews>
    <sheetView showGridLines="0" workbookViewId="0">
      <selection activeCell="B14" sqref="B14"/>
    </sheetView>
  </sheetViews>
  <sheetFormatPr defaultRowHeight="12.75" x14ac:dyDescent="0.2"/>
  <cols>
    <col min="1" max="1" width="103.85546875" style="865" customWidth="1"/>
    <col min="2" max="16384" width="9.140625" style="865"/>
  </cols>
  <sheetData>
    <row r="1" spans="1:1" ht="30" x14ac:dyDescent="0.4">
      <c r="A1" s="1083" t="s">
        <v>516</v>
      </c>
    </row>
    <row r="2" spans="1:1" ht="30" x14ac:dyDescent="0.4">
      <c r="A2" s="1083" t="s">
        <v>517</v>
      </c>
    </row>
    <row r="3" spans="1:1" ht="30" x14ac:dyDescent="0.4">
      <c r="A3" s="1083" t="s">
        <v>518</v>
      </c>
    </row>
    <row r="4" spans="1:1" ht="30" x14ac:dyDescent="0.4">
      <c r="A4" s="1083"/>
    </row>
    <row r="5" spans="1:1" ht="25.5" x14ac:dyDescent="0.35">
      <c r="A5" s="1087" t="s">
        <v>519</v>
      </c>
    </row>
    <row r="6" spans="1:1" ht="25.5" x14ac:dyDescent="0.35">
      <c r="A6" s="1087" t="s">
        <v>520</v>
      </c>
    </row>
    <row r="7" spans="1:1" ht="25.5" x14ac:dyDescent="0.35">
      <c r="A7" s="867"/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 enableFormatConditionsCalculation="0"/>
  <dimension ref="A1:F46"/>
  <sheetViews>
    <sheetView showGridLines="0" zoomScaleNormal="100" workbookViewId="0">
      <selection activeCell="B8" sqref="B8"/>
    </sheetView>
  </sheetViews>
  <sheetFormatPr defaultColWidth="8" defaultRowHeight="15" customHeight="1" x14ac:dyDescent="0.2"/>
  <cols>
    <col min="1" max="1" width="71.7109375" style="476" customWidth="1"/>
    <col min="2" max="2" width="15.7109375" style="474" customWidth="1"/>
    <col min="3" max="3" width="15.7109375" style="475" customWidth="1"/>
    <col min="4" max="4" width="71.7109375" style="476" customWidth="1"/>
    <col min="5" max="6" width="15.7109375" style="476" customWidth="1"/>
    <col min="7" max="16384" width="8" style="476"/>
  </cols>
  <sheetData>
    <row r="1" spans="1:6" ht="15" customHeight="1" x14ac:dyDescent="0.2">
      <c r="A1" s="877" t="s">
        <v>624</v>
      </c>
    </row>
    <row r="2" spans="1:6" ht="15" customHeight="1" x14ac:dyDescent="0.2">
      <c r="A2" s="877" t="s">
        <v>625</v>
      </c>
    </row>
    <row r="3" spans="1:6" s="1041" customFormat="1" ht="15" customHeight="1" x14ac:dyDescent="0.2">
      <c r="A3" s="1228" t="s">
        <v>2257</v>
      </c>
      <c r="B3" s="1040"/>
      <c r="C3" s="1229" t="s">
        <v>2355</v>
      </c>
      <c r="D3" s="1564" t="s">
        <v>2356</v>
      </c>
      <c r="E3" s="1040"/>
      <c r="F3" s="1229" t="s">
        <v>2258</v>
      </c>
    </row>
    <row r="4" spans="1:6" s="479" customFormat="1" ht="12" customHeight="1" x14ac:dyDescent="0.2">
      <c r="A4" s="483"/>
      <c r="B4" s="478"/>
      <c r="C4" s="483"/>
      <c r="D4" s="477"/>
      <c r="E4" s="478"/>
      <c r="F4" s="480"/>
    </row>
    <row r="5" spans="1:6" s="479" customFormat="1" ht="18" customHeight="1" x14ac:dyDescent="0.2">
      <c r="A5" s="2095" t="s">
        <v>255</v>
      </c>
      <c r="B5" s="2095"/>
      <c r="C5" s="2095"/>
      <c r="D5" s="2095" t="s">
        <v>257</v>
      </c>
      <c r="E5" s="2095"/>
      <c r="F5" s="2095"/>
    </row>
    <row r="6" spans="1:6" s="479" customFormat="1" ht="18" customHeight="1" x14ac:dyDescent="0.2">
      <c r="A6" s="2096" t="s">
        <v>256</v>
      </c>
      <c r="B6" s="2096"/>
      <c r="C6" s="2096"/>
      <c r="D6" s="2097" t="s">
        <v>258</v>
      </c>
      <c r="E6" s="2097"/>
      <c r="F6" s="2097"/>
    </row>
    <row r="7" spans="1:6" s="479" customFormat="1" ht="12" customHeight="1" thickBot="1" x14ac:dyDescent="0.25">
      <c r="A7" s="303"/>
      <c r="B7" s="304"/>
      <c r="C7" s="305" t="s">
        <v>959</v>
      </c>
      <c r="D7" s="809"/>
      <c r="E7" s="810"/>
      <c r="F7" s="481" t="s">
        <v>959</v>
      </c>
    </row>
    <row r="8" spans="1:6" ht="50.1" customHeight="1" thickBot="1" x14ac:dyDescent="0.25">
      <c r="A8" s="1426"/>
      <c r="B8" s="1427" t="s">
        <v>382</v>
      </c>
      <c r="C8" s="1427" t="s">
        <v>383</v>
      </c>
      <c r="D8" s="1428"/>
      <c r="E8" s="1429" t="s">
        <v>1113</v>
      </c>
      <c r="F8" s="1429" t="s">
        <v>997</v>
      </c>
    </row>
    <row r="9" spans="1:6" ht="18" customHeight="1" x14ac:dyDescent="0.2">
      <c r="A9" s="805" t="s">
        <v>129</v>
      </c>
      <c r="B9" s="806">
        <f>SUM(B10:B11)</f>
        <v>1535165653.27</v>
      </c>
      <c r="C9" s="806">
        <f>SUM(C10:C11)</f>
        <v>1165677805.8900001</v>
      </c>
      <c r="D9" s="804"/>
      <c r="E9" s="811"/>
      <c r="F9" s="812"/>
    </row>
    <row r="10" spans="1:6" ht="18" customHeight="1" x14ac:dyDescent="0.2">
      <c r="A10" s="801" t="s">
        <v>384</v>
      </c>
      <c r="B10" s="802"/>
      <c r="C10" s="802">
        <v>0</v>
      </c>
      <c r="D10" s="805" t="s">
        <v>127</v>
      </c>
      <c r="E10" s="813">
        <f>SUM(E11:E15)</f>
        <v>510926638.40999997</v>
      </c>
      <c r="F10" s="813">
        <f>SUM(F11:F15)</f>
        <v>447504056.50999999</v>
      </c>
    </row>
    <row r="11" spans="1:6" ht="18" customHeight="1" x14ac:dyDescent="0.2">
      <c r="A11" s="801" t="s">
        <v>385</v>
      </c>
      <c r="B11" s="802">
        <v>1535165653.27</v>
      </c>
      <c r="C11" s="802">
        <v>1165677805.8900001</v>
      </c>
      <c r="D11" s="803" t="s">
        <v>406</v>
      </c>
      <c r="E11" s="814">
        <v>378812626.32999998</v>
      </c>
      <c r="F11" s="814">
        <v>319456664.43000001</v>
      </c>
    </row>
    <row r="12" spans="1:6" ht="18" customHeight="1" x14ac:dyDescent="0.2">
      <c r="A12" s="805" t="s">
        <v>130</v>
      </c>
      <c r="B12" s="807">
        <f>SUM(B13:B14)</f>
        <v>105464466.56999999</v>
      </c>
      <c r="C12" s="807">
        <f>SUM(C13:C14)</f>
        <v>247849935.64000002</v>
      </c>
      <c r="D12" s="803" t="s">
        <v>407</v>
      </c>
      <c r="E12" s="814">
        <v>131031549.87</v>
      </c>
      <c r="F12" s="814">
        <v>127449903.01000001</v>
      </c>
    </row>
    <row r="13" spans="1:6" ht="18" customHeight="1" x14ac:dyDescent="0.2">
      <c r="A13" s="801" t="s">
        <v>386</v>
      </c>
      <c r="B13" s="802">
        <v>93666575.909999996</v>
      </c>
      <c r="C13" s="802">
        <v>243602546.93000001</v>
      </c>
      <c r="D13" s="803" t="s">
        <v>408</v>
      </c>
      <c r="E13" s="814"/>
      <c r="F13" s="814">
        <v>0</v>
      </c>
    </row>
    <row r="14" spans="1:6" ht="18" customHeight="1" x14ac:dyDescent="0.2">
      <c r="A14" s="801" t="s">
        <v>387</v>
      </c>
      <c r="B14" s="802">
        <v>11797890.66</v>
      </c>
      <c r="C14" s="802">
        <v>4247388.71</v>
      </c>
      <c r="D14" s="803" t="s">
        <v>409</v>
      </c>
      <c r="E14" s="814">
        <v>1082462.21</v>
      </c>
      <c r="F14" s="814">
        <v>597489.06999999995</v>
      </c>
    </row>
    <row r="15" spans="1:6" ht="18" customHeight="1" x14ac:dyDescent="0.2">
      <c r="A15" s="805" t="s">
        <v>131</v>
      </c>
      <c r="B15" s="807">
        <f>SUM(B16:B16)</f>
        <v>62461362.609999999</v>
      </c>
      <c r="C15" s="807">
        <f>SUM(C16:C17)</f>
        <v>25109582.59</v>
      </c>
      <c r="D15" s="803" t="s">
        <v>410</v>
      </c>
      <c r="E15" s="814"/>
      <c r="F15" s="814">
        <v>0</v>
      </c>
    </row>
    <row r="16" spans="1:6" ht="18" customHeight="1" x14ac:dyDescent="0.2">
      <c r="A16" s="801" t="s">
        <v>388</v>
      </c>
      <c r="B16" s="802">
        <v>62461362.609999999</v>
      </c>
      <c r="C16" s="802">
        <v>25109582.59</v>
      </c>
      <c r="D16" s="803"/>
      <c r="E16" s="814"/>
      <c r="F16" s="814"/>
    </row>
    <row r="17" spans="1:6" ht="18" customHeight="1" x14ac:dyDescent="0.2">
      <c r="A17" s="801" t="s">
        <v>389</v>
      </c>
      <c r="B17" s="802"/>
      <c r="C17" s="802">
        <v>0</v>
      </c>
      <c r="D17" s="805" t="s">
        <v>128</v>
      </c>
      <c r="E17" s="813">
        <f>SUM(E18:E28)</f>
        <v>-408486909.39999992</v>
      </c>
      <c r="F17" s="813">
        <f>SUM(F18:F28)</f>
        <v>-291328987.71999997</v>
      </c>
    </row>
    <row r="18" spans="1:6" ht="18" customHeight="1" x14ac:dyDescent="0.2">
      <c r="A18" s="805" t="s">
        <v>132</v>
      </c>
      <c r="B18" s="807">
        <f>SUM(B19:B20)</f>
        <v>92743083.489999995</v>
      </c>
      <c r="C18" s="807">
        <f>SUM(C19:C20)</f>
        <v>94996443.510000005</v>
      </c>
      <c r="D18" s="803" t="s">
        <v>411</v>
      </c>
      <c r="E18" s="814">
        <v>-24880432.920000002</v>
      </c>
      <c r="F18" s="814">
        <v>-886198.18</v>
      </c>
    </row>
    <row r="19" spans="1:6" ht="18" customHeight="1" x14ac:dyDescent="0.2">
      <c r="A19" s="801" t="s">
        <v>390</v>
      </c>
      <c r="B19" s="802">
        <v>20333482.52</v>
      </c>
      <c r="C19" s="802">
        <v>20125857.75</v>
      </c>
      <c r="D19" s="803" t="s">
        <v>412</v>
      </c>
      <c r="E19" s="814">
        <v>-47698442.25</v>
      </c>
      <c r="F19" s="814">
        <v>-1082462.21</v>
      </c>
    </row>
    <row r="20" spans="1:6" ht="18" customHeight="1" x14ac:dyDescent="0.2">
      <c r="A20" s="803" t="s">
        <v>391</v>
      </c>
      <c r="B20" s="802">
        <v>72409600.969999999</v>
      </c>
      <c r="C20" s="802">
        <v>74870585.760000005</v>
      </c>
      <c r="D20" s="803" t="s">
        <v>413</v>
      </c>
      <c r="E20" s="814">
        <v>-160402988.66</v>
      </c>
      <c r="F20" s="814">
        <v>-131031549.87</v>
      </c>
    </row>
    <row r="21" spans="1:6" ht="18" customHeight="1" x14ac:dyDescent="0.2">
      <c r="A21" s="805" t="s">
        <v>133</v>
      </c>
      <c r="B21" s="807">
        <f>SUM(B22:B23)</f>
        <v>136871.62000000011</v>
      </c>
      <c r="C21" s="807">
        <f>SUM(C22:C23)</f>
        <v>270844.20000000019</v>
      </c>
      <c r="D21" s="803" t="s">
        <v>432</v>
      </c>
      <c r="E21" s="814">
        <v>-99201364.719999999</v>
      </c>
      <c r="F21" s="814">
        <v>-90638413.609999999</v>
      </c>
    </row>
    <row r="22" spans="1:6" ht="18" customHeight="1" x14ac:dyDescent="0.2">
      <c r="A22" s="801" t="s">
        <v>392</v>
      </c>
      <c r="B22" s="802">
        <v>7366947.6600000001</v>
      </c>
      <c r="C22" s="802">
        <v>7328756.96</v>
      </c>
      <c r="D22" s="803" t="s">
        <v>414</v>
      </c>
      <c r="E22" s="814">
        <v>-927682.65</v>
      </c>
      <c r="F22" s="814">
        <v>-319462.77</v>
      </c>
    </row>
    <row r="23" spans="1:6" ht="18" customHeight="1" x14ac:dyDescent="0.2">
      <c r="A23" s="801" t="s">
        <v>393</v>
      </c>
      <c r="B23" s="802">
        <v>-7230076.04</v>
      </c>
      <c r="C23" s="802">
        <v>-7057912.7599999998</v>
      </c>
      <c r="D23" s="803" t="s">
        <v>415</v>
      </c>
      <c r="E23" s="814">
        <v>-2074041.48</v>
      </c>
      <c r="F23" s="814">
        <v>-1988027.29</v>
      </c>
    </row>
    <row r="24" spans="1:6" ht="18" customHeight="1" thickBot="1" x14ac:dyDescent="0.25">
      <c r="A24" s="803"/>
      <c r="B24" s="802"/>
      <c r="C24" s="802"/>
      <c r="D24" s="803" t="s">
        <v>433</v>
      </c>
      <c r="E24" s="814">
        <v>-70188421.069999993</v>
      </c>
      <c r="F24" s="814">
        <v>-61019674.93</v>
      </c>
    </row>
    <row r="25" spans="1:6" ht="18" customHeight="1" thickBot="1" x14ac:dyDescent="0.25">
      <c r="A25" s="1567" t="s">
        <v>2361</v>
      </c>
      <c r="B25" s="1568">
        <f>B9+B12+B15+B18+B21</f>
        <v>1795971437.5599997</v>
      </c>
      <c r="C25" s="1568">
        <f>C9+C12+C15+C18+C21</f>
        <v>1533904611.8300002</v>
      </c>
      <c r="D25" s="803" t="s">
        <v>416</v>
      </c>
      <c r="E25" s="814">
        <v>-2959313.09</v>
      </c>
      <c r="F25" s="814">
        <v>-4316031.59</v>
      </c>
    </row>
    <row r="26" spans="1:6" ht="18" customHeight="1" x14ac:dyDescent="0.2">
      <c r="A26" s="803"/>
      <c r="B26" s="802"/>
      <c r="C26" s="802"/>
      <c r="D26" s="816" t="s">
        <v>431</v>
      </c>
      <c r="E26" s="814">
        <v>-128197.59</v>
      </c>
      <c r="F26" s="814">
        <v>-44307.24</v>
      </c>
    </row>
    <row r="27" spans="1:6" ht="18" customHeight="1" x14ac:dyDescent="0.2">
      <c r="A27" s="805" t="s">
        <v>134</v>
      </c>
      <c r="B27" s="807">
        <f>B28</f>
        <v>36498818.420000002</v>
      </c>
      <c r="C27" s="807">
        <f>C28</f>
        <v>47507577.57</v>
      </c>
      <c r="D27" s="803" t="s">
        <v>417</v>
      </c>
      <c r="E27" s="814">
        <v>-1955</v>
      </c>
      <c r="F27" s="814">
        <v>-2091.1999999999998</v>
      </c>
    </row>
    <row r="28" spans="1:6" ht="18" customHeight="1" x14ac:dyDescent="0.2">
      <c r="A28" s="801" t="s">
        <v>394</v>
      </c>
      <c r="B28" s="802">
        <v>36498818.420000002</v>
      </c>
      <c r="C28" s="802">
        <v>47507577.57</v>
      </c>
      <c r="D28" s="803" t="s">
        <v>418</v>
      </c>
      <c r="E28" s="814">
        <v>-24069.97</v>
      </c>
      <c r="F28" s="814">
        <v>-768.83</v>
      </c>
    </row>
    <row r="29" spans="1:6" s="482" customFormat="1" ht="18" customHeight="1" thickBot="1" x14ac:dyDescent="0.25">
      <c r="A29" s="805" t="s">
        <v>135</v>
      </c>
      <c r="B29" s="807">
        <f>B30+B31</f>
        <v>208101430.91</v>
      </c>
      <c r="C29" s="807">
        <f>C30+C31</f>
        <v>132114012.08</v>
      </c>
      <c r="D29" s="803"/>
      <c r="E29" s="814"/>
      <c r="F29" s="814"/>
    </row>
    <row r="30" spans="1:6" ht="18" customHeight="1" thickBot="1" x14ac:dyDescent="0.25">
      <c r="A30" s="801" t="s">
        <v>395</v>
      </c>
      <c r="B30" s="802">
        <v>47698442.25</v>
      </c>
      <c r="C30" s="802">
        <v>1082462.21</v>
      </c>
      <c r="D30" s="1569" t="s">
        <v>2362</v>
      </c>
      <c r="E30" s="1570">
        <f>E10+E17</f>
        <v>102439729.01000005</v>
      </c>
      <c r="F30" s="1570">
        <f>F10+F17</f>
        <v>156175068.79000002</v>
      </c>
    </row>
    <row r="31" spans="1:6" ht="18" customHeight="1" x14ac:dyDescent="0.2">
      <c r="A31" s="801" t="s">
        <v>396</v>
      </c>
      <c r="B31" s="802">
        <v>160402988.66</v>
      </c>
      <c r="C31" s="802">
        <v>131031549.87</v>
      </c>
      <c r="D31" s="800"/>
      <c r="E31" s="815"/>
      <c r="F31" s="815"/>
    </row>
    <row r="32" spans="1:6" ht="18" customHeight="1" x14ac:dyDescent="0.2">
      <c r="A32" s="805" t="s">
        <v>136</v>
      </c>
      <c r="B32" s="807">
        <f>B33+B34+B35+B36+B37</f>
        <v>64287646.030000001</v>
      </c>
      <c r="C32" s="807">
        <f>C33+C34+C35+C36+C37</f>
        <v>84623877.750000015</v>
      </c>
      <c r="D32" s="805" t="s">
        <v>126</v>
      </c>
      <c r="E32" s="813">
        <f>SUM(E33:E36)</f>
        <v>149093573.58000001</v>
      </c>
      <c r="F32" s="813">
        <f>SUM(F33:F36)</f>
        <v>128241872.65000001</v>
      </c>
    </row>
    <row r="33" spans="1:6" ht="18" customHeight="1" x14ac:dyDescent="0.2">
      <c r="A33" s="801" t="s">
        <v>397</v>
      </c>
      <c r="B33" s="802"/>
      <c r="C33" s="802">
        <v>0</v>
      </c>
      <c r="D33" s="803" t="s">
        <v>419</v>
      </c>
      <c r="E33" s="814">
        <v>134784755.71000001</v>
      </c>
      <c r="F33" s="814">
        <v>122086240.79000001</v>
      </c>
    </row>
    <row r="34" spans="1:6" ht="18" customHeight="1" x14ac:dyDescent="0.2">
      <c r="A34" s="801" t="s">
        <v>389</v>
      </c>
      <c r="B34" s="802">
        <v>60829595.609999999</v>
      </c>
      <c r="C34" s="802">
        <v>81706528.290000007</v>
      </c>
      <c r="D34" s="803" t="s">
        <v>420</v>
      </c>
      <c r="E34" s="814">
        <v>-139342.66</v>
      </c>
      <c r="F34" s="814">
        <v>21953.14</v>
      </c>
    </row>
    <row r="35" spans="1:6" ht="18" customHeight="1" x14ac:dyDescent="0.2">
      <c r="A35" s="801" t="s">
        <v>398</v>
      </c>
      <c r="B35" s="802">
        <v>267995.75</v>
      </c>
      <c r="C35" s="802">
        <v>211502.68</v>
      </c>
      <c r="D35" s="803" t="s">
        <v>421</v>
      </c>
      <c r="E35" s="814">
        <v>14447599.91</v>
      </c>
      <c r="F35" s="814">
        <v>6131713.3899999997</v>
      </c>
    </row>
    <row r="36" spans="1:6" ht="18" customHeight="1" x14ac:dyDescent="0.2">
      <c r="A36" s="801" t="s">
        <v>399</v>
      </c>
      <c r="B36" s="802"/>
      <c r="C36" s="802">
        <v>0</v>
      </c>
      <c r="D36" s="803" t="s">
        <v>422</v>
      </c>
      <c r="E36" s="814">
        <v>560.62</v>
      </c>
      <c r="F36" s="814">
        <v>1965.33</v>
      </c>
    </row>
    <row r="37" spans="1:6" ht="18" customHeight="1" x14ac:dyDescent="0.2">
      <c r="A37" s="801" t="s">
        <v>400</v>
      </c>
      <c r="B37" s="802">
        <v>3190054.67</v>
      </c>
      <c r="C37" s="802">
        <v>2705846.78</v>
      </c>
      <c r="D37" s="803"/>
      <c r="E37" s="814"/>
      <c r="F37" s="814"/>
    </row>
    <row r="38" spans="1:6" ht="18" customHeight="1" x14ac:dyDescent="0.2">
      <c r="A38" s="805" t="s">
        <v>137</v>
      </c>
      <c r="B38" s="807">
        <f>B39</f>
        <v>69617.45</v>
      </c>
      <c r="C38" s="807">
        <f>C39</f>
        <v>8198.57</v>
      </c>
      <c r="D38" s="1108" t="s">
        <v>125</v>
      </c>
      <c r="E38" s="813">
        <f>SUM(E39:E44)</f>
        <v>-34280593.32</v>
      </c>
      <c r="F38" s="813">
        <f>SUM(F39:F44)</f>
        <v>-32923109.91</v>
      </c>
    </row>
    <row r="39" spans="1:6" ht="18" customHeight="1" x14ac:dyDescent="0.2">
      <c r="A39" s="803" t="s">
        <v>401</v>
      </c>
      <c r="B39" s="802">
        <v>69617.45</v>
      </c>
      <c r="C39" s="802">
        <v>8198.57</v>
      </c>
      <c r="D39" s="803" t="s">
        <v>423</v>
      </c>
      <c r="E39" s="814">
        <v>-19066188.82</v>
      </c>
      <c r="F39" s="814">
        <v>-15255190.460000001</v>
      </c>
    </row>
    <row r="40" spans="1:6" ht="18" customHeight="1" x14ac:dyDescent="0.2">
      <c r="A40" s="808" t="s">
        <v>138</v>
      </c>
      <c r="B40" s="807">
        <f>SUM(B41:B44)</f>
        <v>1487013924.75</v>
      </c>
      <c r="C40" s="807">
        <f>SUM(C41:C44)</f>
        <v>1269650945.8599999</v>
      </c>
      <c r="D40" s="803" t="s">
        <v>424</v>
      </c>
      <c r="E40" s="814">
        <v>-1140727.53</v>
      </c>
      <c r="F40" s="814">
        <v>-1109433.81</v>
      </c>
    </row>
    <row r="41" spans="1:6" ht="18" customHeight="1" x14ac:dyDescent="0.2">
      <c r="A41" s="803" t="s">
        <v>402</v>
      </c>
      <c r="B41" s="802">
        <v>1268514976.6600001</v>
      </c>
      <c r="C41" s="802">
        <v>1016910875.51</v>
      </c>
      <c r="D41" s="803" t="s">
        <v>425</v>
      </c>
      <c r="E41" s="814">
        <v>-1917436.68</v>
      </c>
      <c r="F41" s="814">
        <v>-5268272.82</v>
      </c>
    </row>
    <row r="42" spans="1:6" ht="18" customHeight="1" x14ac:dyDescent="0.2">
      <c r="A42" s="801" t="s">
        <v>403</v>
      </c>
      <c r="B42" s="802">
        <v>217252709.27000001</v>
      </c>
      <c r="C42" s="802">
        <v>251493831.53</v>
      </c>
      <c r="D42" s="803" t="s">
        <v>426</v>
      </c>
      <c r="E42" s="814">
        <v>-10084224.6</v>
      </c>
      <c r="F42" s="814">
        <v>-8669438.4399999995</v>
      </c>
    </row>
    <row r="43" spans="1:6" ht="18" customHeight="1" x14ac:dyDescent="0.2">
      <c r="A43" s="801" t="s">
        <v>404</v>
      </c>
      <c r="B43" s="802">
        <v>1246238.82</v>
      </c>
      <c r="C43" s="802">
        <v>1246238.82</v>
      </c>
      <c r="D43" s="803" t="s">
        <v>427</v>
      </c>
      <c r="E43" s="814">
        <v>-172163.28</v>
      </c>
      <c r="F43" s="814">
        <v>-324129.59000000003</v>
      </c>
    </row>
    <row r="44" spans="1:6" ht="18" customHeight="1" x14ac:dyDescent="0.2">
      <c r="A44" s="801" t="s">
        <v>405</v>
      </c>
      <c r="B44" s="802"/>
      <c r="C44" s="802">
        <v>0</v>
      </c>
      <c r="D44" s="803" t="s">
        <v>428</v>
      </c>
      <c r="E44" s="814">
        <v>-1899852.41</v>
      </c>
      <c r="F44" s="814">
        <v>-2296644.79</v>
      </c>
    </row>
    <row r="45" spans="1:6" ht="18" customHeight="1" thickBot="1" x14ac:dyDescent="0.25">
      <c r="A45" s="801"/>
      <c r="B45" s="802"/>
      <c r="C45" s="802"/>
      <c r="D45" s="803"/>
      <c r="E45" s="814"/>
      <c r="F45" s="814"/>
    </row>
    <row r="46" spans="1:6" ht="18" customHeight="1" thickBot="1" x14ac:dyDescent="0.25">
      <c r="A46" s="1565" t="s">
        <v>2359</v>
      </c>
      <c r="B46" s="1566">
        <f>B27+B29+B32+B38+B40</f>
        <v>1795971437.5599999</v>
      </c>
      <c r="C46" s="1566">
        <f>C27+C29+C32+C38+C40</f>
        <v>1533904611.8299999</v>
      </c>
      <c r="D46" s="1565" t="s">
        <v>2360</v>
      </c>
      <c r="E46" s="1566">
        <f>E30+E32+E38</f>
        <v>217252709.27000007</v>
      </c>
      <c r="F46" s="1566">
        <f>F30+F32+F38</f>
        <v>251493831.53000006</v>
      </c>
    </row>
  </sheetData>
  <mergeCells count="4">
    <mergeCell ref="A5:C5"/>
    <mergeCell ref="A6:C6"/>
    <mergeCell ref="D5:F5"/>
    <mergeCell ref="D6:F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74803149606299213" right="0.74803149606299213" top="0.51181102362204722" bottom="0.51181102362204722" header="0.31496062992125984" footer="0.31496062992125984"/>
  <pageSetup scale="80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 enableFormatConditionsCalculation="0"/>
  <dimension ref="A1:N50"/>
  <sheetViews>
    <sheetView showGridLines="0" zoomScaleNormal="100" workbookViewId="0">
      <pane ySplit="8" topLeftCell="A9" activePane="bottomLeft" state="frozen"/>
      <selection activeCell="A3" sqref="A3:IV3"/>
      <selection pane="bottomLeft" activeCell="M8" sqref="M8:N8"/>
    </sheetView>
  </sheetViews>
  <sheetFormatPr defaultRowHeight="12.75" x14ac:dyDescent="0.2"/>
  <cols>
    <col min="1" max="1" width="18.7109375" style="355" customWidth="1"/>
    <col min="2" max="2" width="13.7109375" style="355" customWidth="1"/>
    <col min="3" max="3" width="12.28515625" style="355" customWidth="1"/>
    <col min="4" max="4" width="15.5703125" style="355" customWidth="1"/>
    <col min="5" max="5" width="14.5703125" style="355" customWidth="1"/>
    <col min="6" max="6" width="12" style="355" customWidth="1"/>
    <col min="7" max="7" width="11.7109375" style="355" customWidth="1"/>
    <col min="8" max="8" width="18.7109375" style="355" customWidth="1"/>
    <col min="9" max="9" width="14.28515625" style="355" customWidth="1"/>
    <col min="10" max="10" width="13.7109375" style="355" customWidth="1"/>
    <col min="11" max="11" width="15.7109375" style="355" customWidth="1"/>
    <col min="12" max="12" width="14" style="355" customWidth="1"/>
    <col min="13" max="13" width="12.85546875" style="857" customWidth="1"/>
    <col min="14" max="14" width="11.85546875" style="857" customWidth="1"/>
    <col min="15" max="16384" width="9.140625" style="355"/>
  </cols>
  <sheetData>
    <row r="1" spans="1:14" x14ac:dyDescent="0.2">
      <c r="A1" s="877" t="s">
        <v>624</v>
      </c>
    </row>
    <row r="2" spans="1:14" x14ac:dyDescent="0.2">
      <c r="A2" s="877" t="s">
        <v>625</v>
      </c>
    </row>
    <row r="3" spans="1:14" s="1038" customFormat="1" ht="15" customHeight="1" x14ac:dyDescent="0.2">
      <c r="A3" s="1230" t="s">
        <v>466</v>
      </c>
      <c r="M3" s="1039"/>
      <c r="N3" s="1231" t="s">
        <v>467</v>
      </c>
    </row>
    <row r="4" spans="1:14" s="466" customFormat="1" ht="12" customHeight="1" x14ac:dyDescent="0.2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858"/>
      <c r="N4" s="858"/>
    </row>
    <row r="5" spans="1:14" s="466" customFormat="1" ht="18" customHeight="1" x14ac:dyDescent="0.2">
      <c r="A5" s="2098" t="s">
        <v>1275</v>
      </c>
      <c r="B5" s="2098"/>
      <c r="C5" s="2098"/>
      <c r="D5" s="2098"/>
      <c r="E5" s="2098"/>
      <c r="F5" s="2098"/>
      <c r="G5" s="2098"/>
      <c r="H5" s="2099" t="s">
        <v>1276</v>
      </c>
      <c r="I5" s="2100"/>
      <c r="J5" s="2100"/>
      <c r="K5" s="2100"/>
      <c r="L5" s="2100"/>
      <c r="M5" s="2100"/>
      <c r="N5" s="2100"/>
    </row>
    <row r="6" spans="1:14" s="466" customFormat="1" ht="18" customHeight="1" x14ac:dyDescent="0.2">
      <c r="A6" s="2098"/>
      <c r="B6" s="2098"/>
      <c r="C6" s="2098"/>
      <c r="D6" s="2098"/>
      <c r="E6" s="2098"/>
      <c r="F6" s="2098"/>
      <c r="G6" s="2098"/>
      <c r="H6" s="2100"/>
      <c r="I6" s="2100"/>
      <c r="J6" s="2100"/>
      <c r="K6" s="2100"/>
      <c r="L6" s="2100"/>
      <c r="M6" s="2100"/>
      <c r="N6" s="2100"/>
    </row>
    <row r="7" spans="1:14" s="466" customFormat="1" ht="12" customHeight="1" thickBot="1" x14ac:dyDescent="0.25">
      <c r="A7" s="471"/>
      <c r="B7" s="471"/>
      <c r="C7" s="471"/>
      <c r="D7" s="471"/>
      <c r="E7" s="471"/>
      <c r="F7" s="472"/>
      <c r="G7" s="472"/>
      <c r="H7" s="472"/>
      <c r="I7" s="472"/>
      <c r="J7" s="472"/>
      <c r="K7" s="472"/>
      <c r="L7" s="472"/>
      <c r="M7" s="859"/>
      <c r="N7" s="858"/>
    </row>
    <row r="8" spans="1:14" ht="77.099999999999994" customHeight="1" thickBot="1" x14ac:dyDescent="0.25">
      <c r="A8" s="1430" t="s">
        <v>1166</v>
      </c>
      <c r="B8" s="1431" t="s">
        <v>259</v>
      </c>
      <c r="C8" s="1431" t="s">
        <v>260</v>
      </c>
      <c r="D8" s="1431" t="s">
        <v>261</v>
      </c>
      <c r="E8" s="1431" t="s">
        <v>262</v>
      </c>
      <c r="F8" s="1431" t="s">
        <v>3998</v>
      </c>
      <c r="G8" s="1432" t="s">
        <v>3999</v>
      </c>
      <c r="H8" s="1430" t="s">
        <v>1166</v>
      </c>
      <c r="I8" s="1431" t="s">
        <v>259</v>
      </c>
      <c r="J8" s="1431" t="s">
        <v>260</v>
      </c>
      <c r="K8" s="1431" t="s">
        <v>261</v>
      </c>
      <c r="L8" s="1431" t="s">
        <v>262</v>
      </c>
      <c r="M8" s="1431" t="s">
        <v>3998</v>
      </c>
      <c r="N8" s="1432" t="s">
        <v>3999</v>
      </c>
    </row>
    <row r="9" spans="1:14" ht="18" customHeight="1" x14ac:dyDescent="0.2">
      <c r="A9" s="179" t="s">
        <v>1532</v>
      </c>
      <c r="B9" s="829">
        <v>425810</v>
      </c>
      <c r="C9" s="794">
        <v>63928</v>
      </c>
      <c r="D9" s="794">
        <v>4942774610</v>
      </c>
      <c r="E9" s="830">
        <v>56338</v>
      </c>
      <c r="F9" s="831">
        <f>(C9-E9)/E9*100</f>
        <v>13.472256736128369</v>
      </c>
      <c r="G9" s="832">
        <f>C9/B9*100</f>
        <v>15.013268828820367</v>
      </c>
      <c r="H9" s="179" t="s">
        <v>430</v>
      </c>
      <c r="I9" s="829">
        <v>175410</v>
      </c>
      <c r="J9" s="794">
        <v>19040</v>
      </c>
      <c r="K9" s="794">
        <v>1278201910</v>
      </c>
      <c r="L9" s="794">
        <v>12304</v>
      </c>
      <c r="M9" s="860">
        <f t="shared" ref="M9:M49" si="0">+(J9-L9)/L9*100</f>
        <v>54.746423927178157</v>
      </c>
      <c r="N9" s="861">
        <f t="shared" ref="N9:N49" si="1">+J9/I9*100</f>
        <v>10.854569294795052</v>
      </c>
    </row>
    <row r="10" spans="1:14" ht="18" customHeight="1" x14ac:dyDescent="0.2">
      <c r="A10" s="180" t="s">
        <v>1533</v>
      </c>
      <c r="B10" s="833">
        <v>75040</v>
      </c>
      <c r="C10" s="795">
        <v>8564</v>
      </c>
      <c r="D10" s="795">
        <v>609136355</v>
      </c>
      <c r="E10" s="834">
        <v>7151</v>
      </c>
      <c r="F10" s="835">
        <f t="shared" ref="F10:F49" si="2">(C10-E10)/E10*100</f>
        <v>19.759474199412669</v>
      </c>
      <c r="G10" s="836">
        <f t="shared" ref="G10:G49" si="3">C10/B10*100</f>
        <v>11.412579957356076</v>
      </c>
      <c r="H10" s="180" t="s">
        <v>1534</v>
      </c>
      <c r="I10" s="833">
        <v>53330</v>
      </c>
      <c r="J10" s="795">
        <v>8511</v>
      </c>
      <c r="K10" s="795">
        <v>501541295</v>
      </c>
      <c r="L10" s="795">
        <v>6997</v>
      </c>
      <c r="M10" s="862">
        <f t="shared" si="0"/>
        <v>21.637844790624552</v>
      </c>
      <c r="N10" s="863">
        <f t="shared" si="1"/>
        <v>15.95912244515282</v>
      </c>
    </row>
    <row r="11" spans="1:14" ht="18" customHeight="1" x14ac:dyDescent="0.2">
      <c r="A11" s="180" t="s">
        <v>429</v>
      </c>
      <c r="B11" s="833">
        <v>160360</v>
      </c>
      <c r="C11" s="795">
        <v>25568</v>
      </c>
      <c r="D11" s="795">
        <v>1428609900</v>
      </c>
      <c r="E11" s="834">
        <v>23183</v>
      </c>
      <c r="F11" s="835">
        <f t="shared" si="2"/>
        <v>10.287710822585515</v>
      </c>
      <c r="G11" s="836">
        <f t="shared" si="3"/>
        <v>15.944125717136442</v>
      </c>
      <c r="H11" s="180" t="s">
        <v>1536</v>
      </c>
      <c r="I11" s="833">
        <v>53780</v>
      </c>
      <c r="J11" s="795">
        <v>7025</v>
      </c>
      <c r="K11" s="795">
        <v>473582960</v>
      </c>
      <c r="L11" s="795">
        <v>6164</v>
      </c>
      <c r="M11" s="862">
        <f t="shared" si="0"/>
        <v>13.968202465931215</v>
      </c>
      <c r="N11" s="863">
        <f t="shared" si="1"/>
        <v>13.062476757158795</v>
      </c>
    </row>
    <row r="12" spans="1:14" ht="18" customHeight="1" x14ac:dyDescent="0.2">
      <c r="A12" s="180" t="s">
        <v>1821</v>
      </c>
      <c r="B12" s="833">
        <v>39000</v>
      </c>
      <c r="C12" s="795">
        <v>4809</v>
      </c>
      <c r="D12" s="795">
        <v>273031130</v>
      </c>
      <c r="E12" s="834">
        <v>3086</v>
      </c>
      <c r="F12" s="835">
        <f t="shared" si="2"/>
        <v>55.832793259883339</v>
      </c>
      <c r="G12" s="836">
        <f t="shared" si="3"/>
        <v>12.330769230769231</v>
      </c>
      <c r="H12" s="180" t="s">
        <v>1537</v>
      </c>
      <c r="I12" s="833">
        <v>30450</v>
      </c>
      <c r="J12" s="795">
        <v>3920</v>
      </c>
      <c r="K12" s="795">
        <v>236098195</v>
      </c>
      <c r="L12" s="795">
        <v>3477</v>
      </c>
      <c r="M12" s="862">
        <f t="shared" si="0"/>
        <v>12.740868564854759</v>
      </c>
      <c r="N12" s="863">
        <f t="shared" si="1"/>
        <v>12.873563218390805</v>
      </c>
    </row>
    <row r="13" spans="1:14" ht="18" customHeight="1" x14ac:dyDescent="0.2">
      <c r="A13" s="180" t="s">
        <v>1205</v>
      </c>
      <c r="B13" s="833">
        <v>85570</v>
      </c>
      <c r="C13" s="795">
        <v>11863</v>
      </c>
      <c r="D13" s="795">
        <v>778530115</v>
      </c>
      <c r="E13" s="834">
        <v>9505</v>
      </c>
      <c r="F13" s="835">
        <f t="shared" si="2"/>
        <v>24.807995791688587</v>
      </c>
      <c r="G13" s="836">
        <f t="shared" si="3"/>
        <v>13.863503564333293</v>
      </c>
      <c r="H13" s="180" t="s">
        <v>1206</v>
      </c>
      <c r="I13" s="833">
        <v>68820</v>
      </c>
      <c r="J13" s="795">
        <v>13108</v>
      </c>
      <c r="K13" s="795">
        <v>804512615</v>
      </c>
      <c r="L13" s="795">
        <v>11666</v>
      </c>
      <c r="M13" s="862">
        <f t="shared" si="0"/>
        <v>12.360706326075775</v>
      </c>
      <c r="N13" s="863">
        <f t="shared" si="1"/>
        <v>19.046788724208081</v>
      </c>
    </row>
    <row r="14" spans="1:14" ht="18" customHeight="1" x14ac:dyDescent="0.2">
      <c r="A14" s="180" t="s">
        <v>1207</v>
      </c>
      <c r="B14" s="833">
        <v>70520</v>
      </c>
      <c r="C14" s="795">
        <v>12555</v>
      </c>
      <c r="D14" s="795">
        <v>710506480</v>
      </c>
      <c r="E14" s="834">
        <v>11718</v>
      </c>
      <c r="F14" s="835">
        <f t="shared" si="2"/>
        <v>7.1428571428571423</v>
      </c>
      <c r="G14" s="836">
        <f t="shared" si="3"/>
        <v>17.803460011344299</v>
      </c>
      <c r="H14" s="180" t="s">
        <v>1841</v>
      </c>
      <c r="I14" s="833">
        <v>319620</v>
      </c>
      <c r="J14" s="795">
        <v>60661</v>
      </c>
      <c r="K14" s="795">
        <v>4021463905</v>
      </c>
      <c r="L14" s="795">
        <v>57516</v>
      </c>
      <c r="M14" s="862">
        <f t="shared" si="0"/>
        <v>5.4680436748035328</v>
      </c>
      <c r="N14" s="863">
        <f t="shared" si="1"/>
        <v>18.97910018146549</v>
      </c>
    </row>
    <row r="15" spans="1:14" ht="18" customHeight="1" x14ac:dyDescent="0.2">
      <c r="A15" s="180" t="s">
        <v>1899</v>
      </c>
      <c r="B15" s="833">
        <v>1387650</v>
      </c>
      <c r="C15" s="795">
        <v>415928</v>
      </c>
      <c r="D15" s="795">
        <v>27738444780</v>
      </c>
      <c r="E15" s="834">
        <v>382628</v>
      </c>
      <c r="F15" s="835">
        <f t="shared" si="2"/>
        <v>8.7029699865143169</v>
      </c>
      <c r="G15" s="836">
        <f t="shared" si="3"/>
        <v>29.973552408748606</v>
      </c>
      <c r="H15" s="180" t="s">
        <v>1209</v>
      </c>
      <c r="I15" s="833">
        <v>72630</v>
      </c>
      <c r="J15" s="795">
        <v>7463</v>
      </c>
      <c r="K15" s="795">
        <v>458200780</v>
      </c>
      <c r="L15" s="795">
        <v>6755</v>
      </c>
      <c r="M15" s="862">
        <f t="shared" si="0"/>
        <v>10.481125092524056</v>
      </c>
      <c r="N15" s="863">
        <f t="shared" si="1"/>
        <v>10.275368305108081</v>
      </c>
    </row>
    <row r="16" spans="1:14" ht="18" customHeight="1" x14ac:dyDescent="0.2">
      <c r="A16" s="180" t="s">
        <v>1208</v>
      </c>
      <c r="B16" s="833">
        <v>546530</v>
      </c>
      <c r="C16" s="795">
        <v>123828</v>
      </c>
      <c r="D16" s="795">
        <v>7872062665</v>
      </c>
      <c r="E16" s="834">
        <v>107022</v>
      </c>
      <c r="F16" s="835">
        <f t="shared" si="2"/>
        <v>15.703313337444639</v>
      </c>
      <c r="G16" s="836">
        <f t="shared" si="3"/>
        <v>22.657127696558284</v>
      </c>
      <c r="H16" s="180" t="s">
        <v>1842</v>
      </c>
      <c r="I16" s="833">
        <v>82550</v>
      </c>
      <c r="J16" s="795">
        <v>19095</v>
      </c>
      <c r="K16" s="795">
        <v>1261622935</v>
      </c>
      <c r="L16" s="795">
        <v>17893</v>
      </c>
      <c r="M16" s="862">
        <f t="shared" si="0"/>
        <v>6.7177108366400269</v>
      </c>
      <c r="N16" s="863">
        <f t="shared" si="1"/>
        <v>23.131435493640218</v>
      </c>
    </row>
    <row r="17" spans="1:14" ht="18" customHeight="1" x14ac:dyDescent="0.2">
      <c r="A17" s="180" t="s">
        <v>1210</v>
      </c>
      <c r="B17" s="833">
        <v>7290</v>
      </c>
      <c r="C17" s="795">
        <v>1029</v>
      </c>
      <c r="D17" s="795">
        <v>59056250</v>
      </c>
      <c r="E17" s="834">
        <v>1013</v>
      </c>
      <c r="F17" s="835">
        <f t="shared" si="2"/>
        <v>1.5794669299111548</v>
      </c>
      <c r="G17" s="836">
        <f t="shared" si="3"/>
        <v>14.115226337448561</v>
      </c>
      <c r="H17" s="180" t="s">
        <v>1843</v>
      </c>
      <c r="I17" s="833">
        <v>56120</v>
      </c>
      <c r="J17" s="795">
        <v>8992</v>
      </c>
      <c r="K17" s="795">
        <v>475507805</v>
      </c>
      <c r="L17" s="795">
        <v>8440</v>
      </c>
      <c r="M17" s="862">
        <f t="shared" si="0"/>
        <v>6.540284360189573</v>
      </c>
      <c r="N17" s="863">
        <f t="shared" si="1"/>
        <v>16.022808267997149</v>
      </c>
    </row>
    <row r="18" spans="1:14" ht="18" customHeight="1" x14ac:dyDescent="0.2">
      <c r="A18" s="180" t="s">
        <v>1822</v>
      </c>
      <c r="B18" s="833">
        <v>29560</v>
      </c>
      <c r="C18" s="795">
        <v>5020</v>
      </c>
      <c r="D18" s="795">
        <v>301445470</v>
      </c>
      <c r="E18" s="834">
        <v>3971</v>
      </c>
      <c r="F18" s="835">
        <f t="shared" si="2"/>
        <v>26.416519768320324</v>
      </c>
      <c r="G18" s="836">
        <f t="shared" si="3"/>
        <v>16.982408660351826</v>
      </c>
      <c r="H18" s="180" t="s">
        <v>1844</v>
      </c>
      <c r="I18" s="833">
        <v>20280</v>
      </c>
      <c r="J18" s="795">
        <v>2183</v>
      </c>
      <c r="K18" s="795">
        <v>128464440</v>
      </c>
      <c r="L18" s="795">
        <v>1520</v>
      </c>
      <c r="M18" s="862">
        <f t="shared" si="0"/>
        <v>43.618421052631575</v>
      </c>
      <c r="N18" s="863">
        <f t="shared" si="1"/>
        <v>10.764299802761341</v>
      </c>
    </row>
    <row r="19" spans="1:14" ht="18" customHeight="1" x14ac:dyDescent="0.2">
      <c r="A19" s="180" t="s">
        <v>1211</v>
      </c>
      <c r="B19" s="833">
        <v>262040</v>
      </c>
      <c r="C19" s="795">
        <v>65361</v>
      </c>
      <c r="D19" s="795">
        <v>3805538785</v>
      </c>
      <c r="E19" s="834">
        <v>57217</v>
      </c>
      <c r="F19" s="835">
        <f t="shared" si="2"/>
        <v>14.233531992240067</v>
      </c>
      <c r="G19" s="836">
        <f t="shared" si="3"/>
        <v>24.943138452144712</v>
      </c>
      <c r="H19" s="180" t="s">
        <v>1845</v>
      </c>
      <c r="I19" s="833">
        <v>382690</v>
      </c>
      <c r="J19" s="795">
        <v>103109</v>
      </c>
      <c r="K19" s="795">
        <v>6660940500</v>
      </c>
      <c r="L19" s="795">
        <v>93037</v>
      </c>
      <c r="M19" s="862">
        <f t="shared" si="0"/>
        <v>10.825800487977903</v>
      </c>
      <c r="N19" s="863">
        <f t="shared" si="1"/>
        <v>26.94321774804672</v>
      </c>
    </row>
    <row r="20" spans="1:14" ht="18" customHeight="1" x14ac:dyDescent="0.2">
      <c r="A20" s="180" t="s">
        <v>1823</v>
      </c>
      <c r="B20" s="833">
        <v>310300</v>
      </c>
      <c r="C20" s="795">
        <v>77358</v>
      </c>
      <c r="D20" s="795">
        <v>4332787065</v>
      </c>
      <c r="E20" s="834">
        <v>69373</v>
      </c>
      <c r="F20" s="835">
        <f t="shared" si="2"/>
        <v>11.510241736698717</v>
      </c>
      <c r="G20" s="836">
        <f t="shared" si="3"/>
        <v>24.930067676442153</v>
      </c>
      <c r="H20" s="180" t="s">
        <v>1212</v>
      </c>
      <c r="I20" s="833">
        <v>479420</v>
      </c>
      <c r="J20" s="795">
        <v>67239</v>
      </c>
      <c r="K20" s="795">
        <v>4505005605</v>
      </c>
      <c r="L20" s="795">
        <v>59392</v>
      </c>
      <c r="M20" s="862">
        <f t="shared" si="0"/>
        <v>13.21221713362069</v>
      </c>
      <c r="N20" s="863">
        <f t="shared" si="1"/>
        <v>14.025071961954028</v>
      </c>
    </row>
    <row r="21" spans="1:14" ht="18" customHeight="1" x14ac:dyDescent="0.2">
      <c r="A21" s="180" t="s">
        <v>1213</v>
      </c>
      <c r="B21" s="833">
        <v>28510</v>
      </c>
      <c r="C21" s="795">
        <v>5497</v>
      </c>
      <c r="D21" s="795">
        <v>314383695</v>
      </c>
      <c r="E21" s="834">
        <v>4463</v>
      </c>
      <c r="F21" s="835">
        <f t="shared" si="2"/>
        <v>23.16827246246919</v>
      </c>
      <c r="G21" s="836">
        <f t="shared" si="3"/>
        <v>19.280954051210102</v>
      </c>
      <c r="H21" s="180" t="s">
        <v>1214</v>
      </c>
      <c r="I21" s="833">
        <v>143850</v>
      </c>
      <c r="J21" s="795">
        <v>24960</v>
      </c>
      <c r="K21" s="795">
        <v>1469673945</v>
      </c>
      <c r="L21" s="795">
        <v>18048</v>
      </c>
      <c r="M21" s="862">
        <f t="shared" si="0"/>
        <v>38.297872340425535</v>
      </c>
      <c r="N21" s="863">
        <f t="shared" si="1"/>
        <v>17.35140771637122</v>
      </c>
    </row>
    <row r="22" spans="1:14" ht="18" customHeight="1" x14ac:dyDescent="0.2">
      <c r="A22" s="180" t="s">
        <v>1215</v>
      </c>
      <c r="B22" s="833">
        <v>58280</v>
      </c>
      <c r="C22" s="795">
        <v>5297</v>
      </c>
      <c r="D22" s="795">
        <v>378943580</v>
      </c>
      <c r="E22" s="834">
        <v>4264</v>
      </c>
      <c r="F22" s="835">
        <f t="shared" si="2"/>
        <v>24.226078799249532</v>
      </c>
      <c r="G22" s="836">
        <f t="shared" si="3"/>
        <v>9.0888812628689095</v>
      </c>
      <c r="H22" s="180" t="s">
        <v>1216</v>
      </c>
      <c r="I22" s="833">
        <v>156400</v>
      </c>
      <c r="J22" s="795">
        <v>19622</v>
      </c>
      <c r="K22" s="795">
        <v>1393748405</v>
      </c>
      <c r="L22" s="795">
        <v>17306</v>
      </c>
      <c r="M22" s="862">
        <f t="shared" si="0"/>
        <v>13.382641858315036</v>
      </c>
      <c r="N22" s="863">
        <f t="shared" si="1"/>
        <v>12.546035805626598</v>
      </c>
    </row>
    <row r="23" spans="1:14" ht="18" customHeight="1" x14ac:dyDescent="0.2">
      <c r="A23" s="180" t="s">
        <v>902</v>
      </c>
      <c r="B23" s="833">
        <v>11600</v>
      </c>
      <c r="C23" s="795">
        <v>1422</v>
      </c>
      <c r="D23" s="795">
        <v>93268820</v>
      </c>
      <c r="E23" s="834">
        <v>1684</v>
      </c>
      <c r="F23" s="835">
        <f t="shared" si="2"/>
        <v>-15.558194774346793</v>
      </c>
      <c r="G23" s="836">
        <f t="shared" si="3"/>
        <v>12.258620689655173</v>
      </c>
      <c r="H23" s="180" t="s">
        <v>1846</v>
      </c>
      <c r="I23" s="833">
        <v>289310</v>
      </c>
      <c r="J23" s="795">
        <v>46324</v>
      </c>
      <c r="K23" s="795">
        <v>2759013690</v>
      </c>
      <c r="L23" s="795">
        <v>39806</v>
      </c>
      <c r="M23" s="862">
        <f t="shared" si="0"/>
        <v>16.374415917198412</v>
      </c>
      <c r="N23" s="863">
        <f t="shared" si="1"/>
        <v>16.011890359821646</v>
      </c>
    </row>
    <row r="24" spans="1:14" ht="18" customHeight="1" x14ac:dyDescent="0.2">
      <c r="A24" s="180" t="s">
        <v>1824</v>
      </c>
      <c r="B24" s="833">
        <v>47020</v>
      </c>
      <c r="C24" s="795">
        <v>9567</v>
      </c>
      <c r="D24" s="795">
        <v>579206170</v>
      </c>
      <c r="E24" s="834">
        <v>7688</v>
      </c>
      <c r="F24" s="835">
        <f t="shared" si="2"/>
        <v>24.440686784599375</v>
      </c>
      <c r="G24" s="836">
        <f t="shared" si="3"/>
        <v>20.346660995321137</v>
      </c>
      <c r="H24" s="180" t="s">
        <v>1847</v>
      </c>
      <c r="I24" s="833">
        <v>81800</v>
      </c>
      <c r="J24" s="795">
        <v>7610</v>
      </c>
      <c r="K24" s="795">
        <v>483422500</v>
      </c>
      <c r="L24" s="795">
        <v>5909</v>
      </c>
      <c r="M24" s="862">
        <f t="shared" si="0"/>
        <v>28.78659671687257</v>
      </c>
      <c r="N24" s="863">
        <f t="shared" si="1"/>
        <v>9.3031784841075797</v>
      </c>
    </row>
    <row r="25" spans="1:14" ht="18" customHeight="1" x14ac:dyDescent="0.2">
      <c r="A25" s="180" t="s">
        <v>1825</v>
      </c>
      <c r="B25" s="833">
        <v>28940</v>
      </c>
      <c r="C25" s="795">
        <v>5810</v>
      </c>
      <c r="D25" s="795">
        <v>373718315</v>
      </c>
      <c r="E25" s="834">
        <v>5559</v>
      </c>
      <c r="F25" s="835">
        <f t="shared" si="2"/>
        <v>4.5152005756431013</v>
      </c>
      <c r="G25" s="836">
        <f t="shared" si="3"/>
        <v>20.076019350380097</v>
      </c>
      <c r="H25" s="180" t="s">
        <v>1179</v>
      </c>
      <c r="I25" s="833">
        <v>418770</v>
      </c>
      <c r="J25" s="795">
        <v>72382</v>
      </c>
      <c r="K25" s="795">
        <v>5198398285</v>
      </c>
      <c r="L25" s="795">
        <v>62596</v>
      </c>
      <c r="M25" s="862">
        <f t="shared" si="0"/>
        <v>15.633586810658828</v>
      </c>
      <c r="N25" s="863">
        <f t="shared" si="1"/>
        <v>17.28442820641402</v>
      </c>
    </row>
    <row r="26" spans="1:14" ht="18" customHeight="1" x14ac:dyDescent="0.2">
      <c r="A26" s="180" t="s">
        <v>1826</v>
      </c>
      <c r="B26" s="833">
        <v>35280</v>
      </c>
      <c r="C26" s="795">
        <v>6356</v>
      </c>
      <c r="D26" s="795">
        <v>408263605</v>
      </c>
      <c r="E26" s="834">
        <v>3689</v>
      </c>
      <c r="F26" s="835">
        <f t="shared" si="2"/>
        <v>72.296015180265655</v>
      </c>
      <c r="G26" s="836">
        <f t="shared" si="3"/>
        <v>18.015873015873016</v>
      </c>
      <c r="H26" s="180" t="s">
        <v>1848</v>
      </c>
      <c r="I26" s="833">
        <v>228360</v>
      </c>
      <c r="J26" s="795">
        <v>74342</v>
      </c>
      <c r="K26" s="795">
        <v>4209390315</v>
      </c>
      <c r="L26" s="795">
        <v>66534</v>
      </c>
      <c r="M26" s="862">
        <f t="shared" si="0"/>
        <v>11.735353353172814</v>
      </c>
      <c r="N26" s="863">
        <f t="shared" si="1"/>
        <v>32.554738132772812</v>
      </c>
    </row>
    <row r="27" spans="1:14" ht="18" customHeight="1" x14ac:dyDescent="0.2">
      <c r="A27" s="180" t="s">
        <v>1862</v>
      </c>
      <c r="B27" s="833">
        <v>51740</v>
      </c>
      <c r="C27" s="795">
        <v>23778</v>
      </c>
      <c r="D27" s="795">
        <v>1514897135</v>
      </c>
      <c r="E27" s="834">
        <v>21982</v>
      </c>
      <c r="F27" s="835">
        <f t="shared" si="2"/>
        <v>8.1703211718678919</v>
      </c>
      <c r="G27" s="836">
        <f t="shared" si="3"/>
        <v>45.95670660997294</v>
      </c>
      <c r="H27" s="180" t="s">
        <v>1849</v>
      </c>
      <c r="I27" s="833">
        <v>30910</v>
      </c>
      <c r="J27" s="795">
        <v>3210</v>
      </c>
      <c r="K27" s="795">
        <v>170219520</v>
      </c>
      <c r="L27" s="795">
        <v>1480</v>
      </c>
      <c r="M27" s="862">
        <f t="shared" si="0"/>
        <v>116.89189189189189</v>
      </c>
      <c r="N27" s="863">
        <f t="shared" si="1"/>
        <v>10.384988676803623</v>
      </c>
    </row>
    <row r="28" spans="1:14" ht="18" customHeight="1" x14ac:dyDescent="0.2">
      <c r="A28" s="180" t="s">
        <v>1863</v>
      </c>
      <c r="B28" s="833">
        <v>60090</v>
      </c>
      <c r="C28" s="795">
        <v>8527</v>
      </c>
      <c r="D28" s="795">
        <v>495421145</v>
      </c>
      <c r="E28" s="834">
        <v>8118</v>
      </c>
      <c r="F28" s="835">
        <f t="shared" si="2"/>
        <v>5.0381867455038183</v>
      </c>
      <c r="G28" s="836">
        <f t="shared" si="3"/>
        <v>14.190381095024129</v>
      </c>
      <c r="H28" s="180" t="s">
        <v>1850</v>
      </c>
      <c r="I28" s="833">
        <v>69140</v>
      </c>
      <c r="J28" s="795">
        <v>12188</v>
      </c>
      <c r="K28" s="795">
        <v>664447980</v>
      </c>
      <c r="L28" s="795">
        <v>9656</v>
      </c>
      <c r="M28" s="862">
        <f t="shared" si="0"/>
        <v>26.222038111019057</v>
      </c>
      <c r="N28" s="863">
        <f t="shared" si="1"/>
        <v>17.628001157072607</v>
      </c>
    </row>
    <row r="29" spans="1:14" ht="18" customHeight="1" x14ac:dyDescent="0.2">
      <c r="A29" s="180" t="s">
        <v>1864</v>
      </c>
      <c r="B29" s="833">
        <v>612400</v>
      </c>
      <c r="C29" s="795">
        <v>139036</v>
      </c>
      <c r="D29" s="795">
        <v>9007196570</v>
      </c>
      <c r="E29" s="834">
        <v>122656</v>
      </c>
      <c r="F29" s="835">
        <f t="shared" si="2"/>
        <v>13.354422123662927</v>
      </c>
      <c r="G29" s="836">
        <f t="shared" si="3"/>
        <v>22.703461789679949</v>
      </c>
      <c r="H29" s="180" t="s">
        <v>1180</v>
      </c>
      <c r="I29" s="833">
        <v>84480</v>
      </c>
      <c r="J29" s="795">
        <v>9758</v>
      </c>
      <c r="K29" s="795">
        <v>587568410</v>
      </c>
      <c r="L29" s="795">
        <v>8380</v>
      </c>
      <c r="M29" s="862">
        <f t="shared" si="0"/>
        <v>16.443914081145586</v>
      </c>
      <c r="N29" s="863">
        <f t="shared" si="1"/>
        <v>11.550662878787879</v>
      </c>
    </row>
    <row r="30" spans="1:14" ht="18" customHeight="1" x14ac:dyDescent="0.2">
      <c r="A30" s="180" t="s">
        <v>1866</v>
      </c>
      <c r="B30" s="833">
        <v>114770</v>
      </c>
      <c r="C30" s="795">
        <v>29532</v>
      </c>
      <c r="D30" s="795">
        <v>1718622975</v>
      </c>
      <c r="E30" s="834">
        <v>26909</v>
      </c>
      <c r="F30" s="835">
        <f t="shared" si="2"/>
        <v>9.7476680664461703</v>
      </c>
      <c r="G30" s="836">
        <f t="shared" si="3"/>
        <v>25.731462925851705</v>
      </c>
      <c r="H30" s="180" t="s">
        <v>1865</v>
      </c>
      <c r="I30" s="833">
        <v>155810</v>
      </c>
      <c r="J30" s="795">
        <v>21210</v>
      </c>
      <c r="K30" s="795">
        <v>1380182475</v>
      </c>
      <c r="L30" s="795">
        <v>18438</v>
      </c>
      <c r="M30" s="862">
        <f t="shared" si="0"/>
        <v>15.034168564920272</v>
      </c>
      <c r="N30" s="863">
        <f t="shared" si="1"/>
        <v>13.612733457416084</v>
      </c>
    </row>
    <row r="31" spans="1:14" ht="18" customHeight="1" x14ac:dyDescent="0.2">
      <c r="A31" s="180" t="s">
        <v>1867</v>
      </c>
      <c r="B31" s="833">
        <v>41570</v>
      </c>
      <c r="C31" s="795">
        <v>6571</v>
      </c>
      <c r="D31" s="795">
        <v>347357205</v>
      </c>
      <c r="E31" s="834">
        <v>5622</v>
      </c>
      <c r="F31" s="835">
        <f t="shared" si="2"/>
        <v>16.880113838491638</v>
      </c>
      <c r="G31" s="836">
        <f t="shared" si="3"/>
        <v>15.807072407986528</v>
      </c>
      <c r="H31" s="180" t="s">
        <v>1851</v>
      </c>
      <c r="I31" s="833">
        <v>82670</v>
      </c>
      <c r="J31" s="795">
        <v>10846</v>
      </c>
      <c r="K31" s="795">
        <v>732809420</v>
      </c>
      <c r="L31" s="795">
        <v>9228</v>
      </c>
      <c r="M31" s="862">
        <f t="shared" si="0"/>
        <v>17.53359341135674</v>
      </c>
      <c r="N31" s="863">
        <f t="shared" si="1"/>
        <v>13.119632272892224</v>
      </c>
    </row>
    <row r="32" spans="1:14" ht="18" customHeight="1" x14ac:dyDescent="0.2">
      <c r="A32" s="180" t="s">
        <v>1868</v>
      </c>
      <c r="B32" s="833">
        <v>118470</v>
      </c>
      <c r="C32" s="795">
        <v>21084</v>
      </c>
      <c r="D32" s="795">
        <v>1325474305</v>
      </c>
      <c r="E32" s="834">
        <v>18849</v>
      </c>
      <c r="F32" s="835">
        <f t="shared" si="2"/>
        <v>11.85739296514404</v>
      </c>
      <c r="G32" s="836">
        <f t="shared" si="3"/>
        <v>17.796910610281085</v>
      </c>
      <c r="H32" s="180" t="s">
        <v>1852</v>
      </c>
      <c r="I32" s="833">
        <v>72240</v>
      </c>
      <c r="J32" s="795">
        <v>6896</v>
      </c>
      <c r="K32" s="795">
        <v>464540060</v>
      </c>
      <c r="L32" s="795">
        <v>5981</v>
      </c>
      <c r="M32" s="862">
        <f t="shared" si="0"/>
        <v>15.298445076074236</v>
      </c>
      <c r="N32" s="863">
        <f t="shared" si="1"/>
        <v>9.5459579180509415</v>
      </c>
    </row>
    <row r="33" spans="1:14" ht="18" customHeight="1" x14ac:dyDescent="0.2">
      <c r="A33" s="180" t="s">
        <v>1827</v>
      </c>
      <c r="B33" s="833">
        <v>231350</v>
      </c>
      <c r="C33" s="795">
        <v>45590</v>
      </c>
      <c r="D33" s="795">
        <v>3178449525</v>
      </c>
      <c r="E33" s="834">
        <v>41642</v>
      </c>
      <c r="F33" s="835">
        <f t="shared" si="2"/>
        <v>9.4808126410835225</v>
      </c>
      <c r="G33" s="836">
        <f t="shared" si="3"/>
        <v>19.706073049492112</v>
      </c>
      <c r="H33" s="180" t="s">
        <v>1869</v>
      </c>
      <c r="I33" s="833">
        <v>172570</v>
      </c>
      <c r="J33" s="795">
        <v>57265</v>
      </c>
      <c r="K33" s="795">
        <v>3571022575</v>
      </c>
      <c r="L33" s="795">
        <v>50875</v>
      </c>
      <c r="M33" s="862">
        <f t="shared" si="0"/>
        <v>12.560196560196561</v>
      </c>
      <c r="N33" s="863">
        <f t="shared" si="1"/>
        <v>33.183635626122729</v>
      </c>
    </row>
    <row r="34" spans="1:14" ht="18" customHeight="1" x14ac:dyDescent="0.2">
      <c r="A34" s="180" t="s">
        <v>1828</v>
      </c>
      <c r="B34" s="833">
        <v>196500</v>
      </c>
      <c r="C34" s="795">
        <v>27178</v>
      </c>
      <c r="D34" s="795">
        <v>2034244810</v>
      </c>
      <c r="E34" s="834">
        <v>21990</v>
      </c>
      <c r="F34" s="835">
        <f t="shared" si="2"/>
        <v>23.592542064574808</v>
      </c>
      <c r="G34" s="836">
        <f t="shared" si="3"/>
        <v>13.831043256997456</v>
      </c>
      <c r="H34" s="180" t="s">
        <v>1870</v>
      </c>
      <c r="I34" s="833">
        <v>264990</v>
      </c>
      <c r="J34" s="795">
        <v>38432</v>
      </c>
      <c r="K34" s="795">
        <v>2432532975</v>
      </c>
      <c r="L34" s="795">
        <v>32003</v>
      </c>
      <c r="M34" s="862">
        <f t="shared" si="0"/>
        <v>20.088741680467457</v>
      </c>
      <c r="N34" s="863">
        <f t="shared" si="1"/>
        <v>14.503188799577343</v>
      </c>
    </row>
    <row r="35" spans="1:14" ht="18" customHeight="1" x14ac:dyDescent="0.2">
      <c r="A35" s="180" t="s">
        <v>1871</v>
      </c>
      <c r="B35" s="833">
        <v>42470</v>
      </c>
      <c r="C35" s="795">
        <v>16876</v>
      </c>
      <c r="D35" s="795">
        <v>1037533655</v>
      </c>
      <c r="E35" s="834">
        <v>15569</v>
      </c>
      <c r="F35" s="835">
        <f t="shared" si="2"/>
        <v>8.3948872759971724</v>
      </c>
      <c r="G35" s="836">
        <f t="shared" si="3"/>
        <v>39.736284436072523</v>
      </c>
      <c r="H35" s="180" t="s">
        <v>1853</v>
      </c>
      <c r="I35" s="833">
        <v>30190</v>
      </c>
      <c r="J35" s="795">
        <v>2948</v>
      </c>
      <c r="K35" s="795">
        <v>173357120</v>
      </c>
      <c r="L35" s="795">
        <v>2283</v>
      </c>
      <c r="M35" s="862">
        <f t="shared" si="0"/>
        <v>29.12833990363557</v>
      </c>
      <c r="N35" s="863">
        <f t="shared" si="1"/>
        <v>9.7648227890029826</v>
      </c>
    </row>
    <row r="36" spans="1:14" ht="18" customHeight="1" x14ac:dyDescent="0.2">
      <c r="A36" s="180" t="s">
        <v>1829</v>
      </c>
      <c r="B36" s="833">
        <v>92120</v>
      </c>
      <c r="C36" s="795">
        <v>25389</v>
      </c>
      <c r="D36" s="795">
        <v>1553164315</v>
      </c>
      <c r="E36" s="834">
        <v>23357</v>
      </c>
      <c r="F36" s="835">
        <f t="shared" si="2"/>
        <v>8.6997473990666609</v>
      </c>
      <c r="G36" s="836">
        <f t="shared" si="3"/>
        <v>27.560790273556229</v>
      </c>
      <c r="H36" s="180" t="s">
        <v>1854</v>
      </c>
      <c r="I36" s="833">
        <v>39120</v>
      </c>
      <c r="J36" s="795">
        <v>6963</v>
      </c>
      <c r="K36" s="795">
        <v>404209160</v>
      </c>
      <c r="L36" s="795">
        <v>6255</v>
      </c>
      <c r="M36" s="862">
        <f t="shared" si="0"/>
        <v>11.318944844124701</v>
      </c>
      <c r="N36" s="863">
        <f t="shared" si="1"/>
        <v>17.799079754601227</v>
      </c>
    </row>
    <row r="37" spans="1:14" ht="18" customHeight="1" x14ac:dyDescent="0.2">
      <c r="A37" s="180" t="s">
        <v>1830</v>
      </c>
      <c r="B37" s="833">
        <v>112710</v>
      </c>
      <c r="C37" s="795">
        <v>19872</v>
      </c>
      <c r="D37" s="795">
        <v>1453636460</v>
      </c>
      <c r="E37" s="834">
        <v>17796</v>
      </c>
      <c r="F37" s="835">
        <f t="shared" si="2"/>
        <v>11.665542818610925</v>
      </c>
      <c r="G37" s="836">
        <f t="shared" si="3"/>
        <v>17.631088634548842</v>
      </c>
      <c r="H37" s="180" t="s">
        <v>1855</v>
      </c>
      <c r="I37" s="833">
        <v>124180</v>
      </c>
      <c r="J37" s="795">
        <v>17685</v>
      </c>
      <c r="K37" s="795">
        <v>1073494430</v>
      </c>
      <c r="L37" s="795">
        <v>15299</v>
      </c>
      <c r="M37" s="862">
        <f t="shared" si="0"/>
        <v>15.595790574547355</v>
      </c>
      <c r="N37" s="863">
        <f t="shared" si="1"/>
        <v>14.241423739732644</v>
      </c>
    </row>
    <row r="38" spans="1:14" ht="18" customHeight="1" x14ac:dyDescent="0.2">
      <c r="A38" s="180" t="s">
        <v>1831</v>
      </c>
      <c r="B38" s="833">
        <v>42630</v>
      </c>
      <c r="C38" s="795">
        <v>12913</v>
      </c>
      <c r="D38" s="795">
        <v>773285410</v>
      </c>
      <c r="E38" s="834">
        <v>11607</v>
      </c>
      <c r="F38" s="835">
        <f t="shared" si="2"/>
        <v>11.251830791763592</v>
      </c>
      <c r="G38" s="836">
        <f t="shared" si="3"/>
        <v>30.290874970677926</v>
      </c>
      <c r="H38" s="180" t="s">
        <v>2021</v>
      </c>
      <c r="I38" s="833">
        <v>161630</v>
      </c>
      <c r="J38" s="795">
        <v>19533</v>
      </c>
      <c r="K38" s="795">
        <v>1238109315</v>
      </c>
      <c r="L38" s="795">
        <v>16802</v>
      </c>
      <c r="M38" s="862">
        <f t="shared" si="0"/>
        <v>16.254017378883468</v>
      </c>
      <c r="N38" s="863">
        <f t="shared" si="1"/>
        <v>12.085008971106848</v>
      </c>
    </row>
    <row r="39" spans="1:14" ht="18" customHeight="1" x14ac:dyDescent="0.2">
      <c r="A39" s="180" t="s">
        <v>1872</v>
      </c>
      <c r="B39" s="833">
        <v>113170</v>
      </c>
      <c r="C39" s="795">
        <v>17763</v>
      </c>
      <c r="D39" s="795">
        <v>1244746760</v>
      </c>
      <c r="E39" s="834">
        <v>14788</v>
      </c>
      <c r="F39" s="835">
        <f t="shared" si="2"/>
        <v>20.117662969975655</v>
      </c>
      <c r="G39" s="836">
        <f t="shared" si="3"/>
        <v>15.69585579217107</v>
      </c>
      <c r="H39" s="180" t="s">
        <v>2022</v>
      </c>
      <c r="I39" s="833">
        <v>32210</v>
      </c>
      <c r="J39" s="795">
        <v>2235</v>
      </c>
      <c r="K39" s="795">
        <v>107560485</v>
      </c>
      <c r="L39" s="795">
        <v>1279</v>
      </c>
      <c r="M39" s="862">
        <f t="shared" si="0"/>
        <v>74.745895230648941</v>
      </c>
      <c r="N39" s="863">
        <f t="shared" si="1"/>
        <v>6.9388388699161752</v>
      </c>
    </row>
    <row r="40" spans="1:14" ht="18" customHeight="1" x14ac:dyDescent="0.2">
      <c r="A40" s="180" t="s">
        <v>1832</v>
      </c>
      <c r="B40" s="833">
        <v>210440</v>
      </c>
      <c r="C40" s="795">
        <v>56601</v>
      </c>
      <c r="D40" s="795">
        <v>3215557505</v>
      </c>
      <c r="E40" s="834">
        <v>52479</v>
      </c>
      <c r="F40" s="835">
        <f t="shared" si="2"/>
        <v>7.8545703995884066</v>
      </c>
      <c r="G40" s="836">
        <f t="shared" si="3"/>
        <v>26.896502566052082</v>
      </c>
      <c r="H40" s="180" t="s">
        <v>2023</v>
      </c>
      <c r="I40" s="833">
        <v>240840</v>
      </c>
      <c r="J40" s="795">
        <v>76972</v>
      </c>
      <c r="K40" s="795">
        <v>4959203210</v>
      </c>
      <c r="L40" s="795">
        <v>69329</v>
      </c>
      <c r="M40" s="862">
        <f t="shared" si="0"/>
        <v>11.024246707726926</v>
      </c>
      <c r="N40" s="863">
        <f t="shared" si="1"/>
        <v>31.959807340973263</v>
      </c>
    </row>
    <row r="41" spans="1:14" ht="18" customHeight="1" x14ac:dyDescent="0.2">
      <c r="A41" s="180" t="s">
        <v>1833</v>
      </c>
      <c r="B41" s="833">
        <v>271160</v>
      </c>
      <c r="C41" s="795">
        <v>37613</v>
      </c>
      <c r="D41" s="795">
        <v>2741016045</v>
      </c>
      <c r="E41" s="834">
        <v>33829</v>
      </c>
      <c r="F41" s="835">
        <f t="shared" si="2"/>
        <v>11.185669100475923</v>
      </c>
      <c r="G41" s="836">
        <f t="shared" si="3"/>
        <v>13.871146186753208</v>
      </c>
      <c r="H41" s="180" t="s">
        <v>1873</v>
      </c>
      <c r="I41" s="833">
        <v>122180</v>
      </c>
      <c r="J41" s="795">
        <v>16801</v>
      </c>
      <c r="K41" s="795">
        <v>966742285</v>
      </c>
      <c r="L41" s="795">
        <v>14940</v>
      </c>
      <c r="M41" s="862">
        <f t="shared" si="0"/>
        <v>12.456492637215529</v>
      </c>
      <c r="N41" s="863">
        <f t="shared" si="1"/>
        <v>13.751023080700605</v>
      </c>
    </row>
    <row r="42" spans="1:14" ht="18" customHeight="1" x14ac:dyDescent="0.2">
      <c r="A42" s="180" t="s">
        <v>1834</v>
      </c>
      <c r="B42" s="833">
        <v>96540</v>
      </c>
      <c r="C42" s="795">
        <v>12347</v>
      </c>
      <c r="D42" s="795">
        <v>762556880</v>
      </c>
      <c r="E42" s="834">
        <v>10701</v>
      </c>
      <c r="F42" s="835">
        <f t="shared" si="2"/>
        <v>15.381740024296795</v>
      </c>
      <c r="G42" s="836">
        <f t="shared" si="3"/>
        <v>12.789517298529107</v>
      </c>
      <c r="H42" s="180" t="s">
        <v>1161</v>
      </c>
      <c r="I42" s="833">
        <v>193080</v>
      </c>
      <c r="J42" s="795">
        <v>23749</v>
      </c>
      <c r="K42" s="795">
        <v>1539848305</v>
      </c>
      <c r="L42" s="795">
        <v>21652</v>
      </c>
      <c r="M42" s="862">
        <f t="shared" si="0"/>
        <v>9.6850175503417688</v>
      </c>
      <c r="N42" s="863">
        <f t="shared" si="1"/>
        <v>12.300082867205303</v>
      </c>
    </row>
    <row r="43" spans="1:14" ht="18" customHeight="1" x14ac:dyDescent="0.2">
      <c r="A43" s="180" t="s">
        <v>1835</v>
      </c>
      <c r="B43" s="833">
        <v>24760</v>
      </c>
      <c r="C43" s="795">
        <v>2701</v>
      </c>
      <c r="D43" s="795">
        <v>153647650</v>
      </c>
      <c r="E43" s="834">
        <v>2227</v>
      </c>
      <c r="F43" s="835">
        <f t="shared" si="2"/>
        <v>21.284238886394252</v>
      </c>
      <c r="G43" s="836">
        <f t="shared" si="3"/>
        <v>10.908723747980615</v>
      </c>
      <c r="H43" s="180" t="s">
        <v>2024</v>
      </c>
      <c r="I43" s="833">
        <v>13920</v>
      </c>
      <c r="J43" s="795">
        <v>2430</v>
      </c>
      <c r="K43" s="795">
        <v>155123980</v>
      </c>
      <c r="L43" s="795">
        <v>2075</v>
      </c>
      <c r="M43" s="862">
        <f t="shared" si="0"/>
        <v>17.108433734939759</v>
      </c>
      <c r="N43" s="863">
        <f t="shared" si="1"/>
        <v>17.456896551724139</v>
      </c>
    </row>
    <row r="44" spans="1:14" ht="18" customHeight="1" x14ac:dyDescent="0.2">
      <c r="A44" s="180" t="s">
        <v>1836</v>
      </c>
      <c r="B44" s="833">
        <v>21900</v>
      </c>
      <c r="C44" s="795">
        <v>2752</v>
      </c>
      <c r="D44" s="795">
        <v>149631355</v>
      </c>
      <c r="E44" s="834">
        <v>642</v>
      </c>
      <c r="F44" s="835">
        <f t="shared" si="2"/>
        <v>328.66043613707166</v>
      </c>
      <c r="G44" s="836">
        <f t="shared" si="3"/>
        <v>12.566210045662102</v>
      </c>
      <c r="H44" s="180" t="s">
        <v>2025</v>
      </c>
      <c r="I44" s="833">
        <v>78630</v>
      </c>
      <c r="J44" s="795">
        <v>12363</v>
      </c>
      <c r="K44" s="795">
        <v>798371030</v>
      </c>
      <c r="L44" s="795">
        <v>10468</v>
      </c>
      <c r="M44" s="862">
        <f t="shared" si="0"/>
        <v>18.102789453572793</v>
      </c>
      <c r="N44" s="863">
        <f t="shared" si="1"/>
        <v>15.723006486074018</v>
      </c>
    </row>
    <row r="45" spans="1:14" ht="18" customHeight="1" x14ac:dyDescent="0.2">
      <c r="A45" s="180" t="s">
        <v>1065</v>
      </c>
      <c r="B45" s="833">
        <v>249960</v>
      </c>
      <c r="C45" s="795">
        <v>34490</v>
      </c>
      <c r="D45" s="795">
        <v>2153802190</v>
      </c>
      <c r="E45" s="834">
        <v>28261</v>
      </c>
      <c r="F45" s="835">
        <f t="shared" si="2"/>
        <v>22.040975195499097</v>
      </c>
      <c r="G45" s="836">
        <f t="shared" si="3"/>
        <v>13.798207713234117</v>
      </c>
      <c r="H45" s="180" t="s">
        <v>1064</v>
      </c>
      <c r="I45" s="833">
        <v>80250</v>
      </c>
      <c r="J45" s="795">
        <v>13488</v>
      </c>
      <c r="K45" s="795">
        <v>1054009835</v>
      </c>
      <c r="L45" s="795">
        <v>5884</v>
      </c>
      <c r="M45" s="862">
        <f t="shared" si="0"/>
        <v>129.23181509177431</v>
      </c>
      <c r="N45" s="863">
        <f t="shared" si="1"/>
        <v>16.807476635514018</v>
      </c>
    </row>
    <row r="46" spans="1:14" ht="18" customHeight="1" x14ac:dyDescent="0.2">
      <c r="A46" s="180" t="s">
        <v>1837</v>
      </c>
      <c r="B46" s="833">
        <v>19460</v>
      </c>
      <c r="C46" s="795">
        <v>2005</v>
      </c>
      <c r="D46" s="795">
        <v>135344950</v>
      </c>
      <c r="E46" s="834">
        <v>1465</v>
      </c>
      <c r="F46" s="835">
        <f t="shared" si="2"/>
        <v>36.860068259385663</v>
      </c>
      <c r="G46" s="836">
        <f t="shared" si="3"/>
        <v>10.303186022610483</v>
      </c>
      <c r="H46" s="180" t="s">
        <v>1066</v>
      </c>
      <c r="I46" s="833">
        <v>73120</v>
      </c>
      <c r="J46" s="795">
        <v>30704</v>
      </c>
      <c r="K46" s="795">
        <v>1772267130</v>
      </c>
      <c r="L46" s="795">
        <v>27751</v>
      </c>
      <c r="M46" s="862">
        <f t="shared" si="0"/>
        <v>10.641057979892617</v>
      </c>
      <c r="N46" s="863">
        <f t="shared" si="1"/>
        <v>41.991247264770244</v>
      </c>
    </row>
    <row r="47" spans="1:14" ht="18" customHeight="1" x14ac:dyDescent="0.2">
      <c r="A47" s="180" t="s">
        <v>1069</v>
      </c>
      <c r="B47" s="833">
        <v>116820</v>
      </c>
      <c r="C47" s="795">
        <v>17978</v>
      </c>
      <c r="D47" s="795">
        <v>1021469590</v>
      </c>
      <c r="E47" s="834">
        <v>15196</v>
      </c>
      <c r="F47" s="835">
        <f t="shared" si="2"/>
        <v>18.307449328770726</v>
      </c>
      <c r="G47" s="836">
        <f t="shared" si="3"/>
        <v>15.389488101352509</v>
      </c>
      <c r="H47" s="180" t="s">
        <v>1067</v>
      </c>
      <c r="I47" s="833">
        <v>93870</v>
      </c>
      <c r="J47" s="795">
        <v>11171</v>
      </c>
      <c r="K47" s="795">
        <v>653922945</v>
      </c>
      <c r="L47" s="795">
        <v>9858</v>
      </c>
      <c r="M47" s="862">
        <f t="shared" si="0"/>
        <v>13.319131669709879</v>
      </c>
      <c r="N47" s="863">
        <f t="shared" si="1"/>
        <v>11.900500692447</v>
      </c>
    </row>
    <row r="48" spans="1:14" ht="18" customHeight="1" thickBot="1" x14ac:dyDescent="0.25">
      <c r="A48" s="180" t="s">
        <v>1838</v>
      </c>
      <c r="B48" s="833">
        <v>3422380</v>
      </c>
      <c r="C48" s="795">
        <v>1070636</v>
      </c>
      <c r="D48" s="795">
        <v>68563014790</v>
      </c>
      <c r="E48" s="834">
        <v>975959</v>
      </c>
      <c r="F48" s="835">
        <f t="shared" si="2"/>
        <v>9.7009198132298593</v>
      </c>
      <c r="G48" s="836">
        <f t="shared" si="3"/>
        <v>31.283375896306083</v>
      </c>
      <c r="H48" s="180" t="s">
        <v>1068</v>
      </c>
      <c r="I48" s="833">
        <v>132770</v>
      </c>
      <c r="J48" s="795">
        <v>19527</v>
      </c>
      <c r="K48" s="795">
        <v>1218453875</v>
      </c>
      <c r="L48" s="894">
        <v>17390</v>
      </c>
      <c r="M48" s="895">
        <f t="shared" si="0"/>
        <v>12.288671650373779</v>
      </c>
      <c r="N48" s="896">
        <f t="shared" si="1"/>
        <v>14.707388717330721</v>
      </c>
    </row>
    <row r="49" spans="1:14" ht="18" customHeight="1" thickBot="1" x14ac:dyDescent="0.25">
      <c r="A49" s="893" t="s">
        <v>1839</v>
      </c>
      <c r="B49" s="837">
        <v>1040740</v>
      </c>
      <c r="C49" s="894">
        <v>262932</v>
      </c>
      <c r="D49" s="894">
        <v>16442278885</v>
      </c>
      <c r="E49" s="838">
        <v>232394</v>
      </c>
      <c r="F49" s="839">
        <f t="shared" si="2"/>
        <v>13.140614645817017</v>
      </c>
      <c r="G49" s="840">
        <f t="shared" si="3"/>
        <v>25.263946807079581</v>
      </c>
      <c r="H49" s="1433" t="s">
        <v>912</v>
      </c>
      <c r="I49" s="1434">
        <f>SUM(B9:B49)+SUM(I9:I48)</f>
        <v>16375840</v>
      </c>
      <c r="J49" s="1434">
        <f>SUM(J9:J48)+SUM(C9:C49)</f>
        <v>3725884</v>
      </c>
      <c r="K49" s="1434">
        <f>SUM(K9:K48)+SUM(D9:D49)</f>
        <v>238458844505</v>
      </c>
      <c r="L49" s="1435">
        <f>SUM(E9:E89)+SUM(L9:L48)</f>
        <v>3316256</v>
      </c>
      <c r="M49" s="1436">
        <f t="shared" si="0"/>
        <v>12.352122393446104</v>
      </c>
      <c r="N49" s="1437">
        <f t="shared" si="1"/>
        <v>22.752322934273906</v>
      </c>
    </row>
    <row r="50" spans="1:14" ht="18" customHeight="1" x14ac:dyDescent="0.2">
      <c r="A50" s="473" t="s">
        <v>1075</v>
      </c>
      <c r="H50" s="855"/>
      <c r="I50" s="855"/>
      <c r="J50" s="855"/>
      <c r="K50" s="855"/>
      <c r="L50" s="855"/>
      <c r="M50" s="864"/>
      <c r="N50" s="864"/>
    </row>
  </sheetData>
  <mergeCells count="2">
    <mergeCell ref="A5:G6"/>
    <mergeCell ref="H5:N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scale="80" fitToWidth="2" orientation="portrait" r:id="rId1"/>
  <headerFooter alignWithMargins="0"/>
  <colBreaks count="1" manualBreakCount="1">
    <brk id="7" min="2" max="49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3"/>
  <sheetViews>
    <sheetView showGridLines="0" workbookViewId="0"/>
  </sheetViews>
  <sheetFormatPr defaultRowHeight="12.75" x14ac:dyDescent="0.2"/>
  <cols>
    <col min="1" max="16384" width="9.140625" style="865"/>
  </cols>
  <sheetData>
    <row r="1" spans="1:1" x14ac:dyDescent="0.2">
      <c r="A1" s="877"/>
    </row>
    <row r="2" spans="1:1" x14ac:dyDescent="0.2">
      <c r="A2" s="877"/>
    </row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7"/>
  <sheetViews>
    <sheetView showGridLines="0" workbookViewId="0">
      <selection activeCell="A10" sqref="A10"/>
    </sheetView>
  </sheetViews>
  <sheetFormatPr defaultRowHeight="12.75" x14ac:dyDescent="0.2"/>
  <cols>
    <col min="1" max="1" width="103.85546875" style="865" customWidth="1"/>
    <col min="2" max="16384" width="9.140625" style="865"/>
  </cols>
  <sheetData>
    <row r="1" spans="1:1" ht="30" x14ac:dyDescent="0.4">
      <c r="A1" s="1083" t="s">
        <v>521</v>
      </c>
    </row>
    <row r="2" spans="1:1" ht="30" x14ac:dyDescent="0.4">
      <c r="A2" s="1083" t="s">
        <v>522</v>
      </c>
    </row>
    <row r="3" spans="1:1" ht="30" x14ac:dyDescent="0.4">
      <c r="A3" s="1083"/>
    </row>
    <row r="4" spans="1:1" ht="25.5" x14ac:dyDescent="0.35">
      <c r="A4" s="1087" t="s">
        <v>523</v>
      </c>
    </row>
    <row r="5" spans="1:1" ht="25.5" x14ac:dyDescent="0.35">
      <c r="A5" s="1087" t="s">
        <v>520</v>
      </c>
    </row>
    <row r="7" spans="1:1" ht="25.5" x14ac:dyDescent="0.35">
      <c r="A7" s="867"/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 enableFormatConditionsCalculation="0"/>
  <dimension ref="A1:F79"/>
  <sheetViews>
    <sheetView showGridLines="0" zoomScaleNormal="100" workbookViewId="0">
      <selection activeCell="A23" sqref="A23"/>
    </sheetView>
  </sheetViews>
  <sheetFormatPr defaultRowHeight="12" customHeight="1" x14ac:dyDescent="0.2"/>
  <cols>
    <col min="1" max="1" width="71.7109375" style="321" customWidth="1"/>
    <col min="2" max="3" width="16.7109375" style="321" customWidth="1"/>
    <col min="4" max="4" width="71.7109375" style="321" customWidth="1"/>
    <col min="5" max="6" width="16.7109375" style="321" customWidth="1"/>
    <col min="7" max="16384" width="9.140625" style="321"/>
  </cols>
  <sheetData>
    <row r="1" spans="1:6" ht="12" customHeight="1" x14ac:dyDescent="0.2">
      <c r="A1" s="877" t="s">
        <v>624</v>
      </c>
      <c r="B1" s="468"/>
      <c r="C1" s="468"/>
      <c r="D1" s="354"/>
      <c r="E1" s="468"/>
      <c r="F1" s="468"/>
    </row>
    <row r="2" spans="1:6" ht="12" customHeight="1" x14ac:dyDescent="0.2">
      <c r="A2" s="877" t="s">
        <v>625</v>
      </c>
      <c r="B2" s="468"/>
      <c r="C2" s="468"/>
      <c r="D2" s="354"/>
      <c r="E2" s="468"/>
      <c r="F2" s="468"/>
    </row>
    <row r="3" spans="1:6" s="1009" customFormat="1" ht="15" customHeight="1" x14ac:dyDescent="0.2">
      <c r="A3" s="1228" t="s">
        <v>2259</v>
      </c>
      <c r="C3" s="1229" t="s">
        <v>2357</v>
      </c>
      <c r="D3" s="1228" t="s">
        <v>2358</v>
      </c>
      <c r="F3" s="1229" t="s">
        <v>2260</v>
      </c>
    </row>
    <row r="4" spans="1:6" s="470" customFormat="1" ht="12" customHeight="1" x14ac:dyDescent="0.2">
      <c r="A4" s="469"/>
      <c r="B4" s="469"/>
      <c r="C4" s="469"/>
      <c r="D4" s="469"/>
      <c r="E4" s="469"/>
      <c r="F4" s="469"/>
    </row>
    <row r="5" spans="1:6" s="470" customFormat="1" ht="18" customHeight="1" x14ac:dyDescent="0.2">
      <c r="A5" s="2102" t="s">
        <v>263</v>
      </c>
      <c r="B5" s="2102"/>
      <c r="C5" s="2102"/>
      <c r="D5" s="2102" t="s">
        <v>264</v>
      </c>
      <c r="E5" s="2102"/>
      <c r="F5" s="2102"/>
    </row>
    <row r="6" spans="1:6" s="470" customFormat="1" ht="18" customHeight="1" x14ac:dyDescent="0.2">
      <c r="A6" s="2101" t="s">
        <v>265</v>
      </c>
      <c r="B6" s="2101"/>
      <c r="C6" s="2101"/>
      <c r="D6" s="2103" t="s">
        <v>266</v>
      </c>
      <c r="E6" s="2103"/>
      <c r="F6" s="2103"/>
    </row>
    <row r="7" spans="1:6" ht="12" customHeight="1" thickBot="1" x14ac:dyDescent="0.25">
      <c r="A7" s="1009"/>
      <c r="B7" s="1010"/>
      <c r="C7" s="1011" t="s">
        <v>959</v>
      </c>
      <c r="D7" s="1009"/>
      <c r="E7" s="1009"/>
      <c r="F7" s="1012" t="s">
        <v>959</v>
      </c>
    </row>
    <row r="8" spans="1:6" ht="32.1" customHeight="1" thickBot="1" x14ac:dyDescent="0.25">
      <c r="A8" s="1428"/>
      <c r="B8" s="1429" t="s">
        <v>1113</v>
      </c>
      <c r="C8" s="1429" t="s">
        <v>997</v>
      </c>
      <c r="D8" s="1428"/>
      <c r="E8" s="1429" t="s">
        <v>1113</v>
      </c>
      <c r="F8" s="1429" t="s">
        <v>997</v>
      </c>
    </row>
    <row r="9" spans="1:6" ht="15" customHeight="1" thickBot="1" x14ac:dyDescent="0.25">
      <c r="A9" s="1442" t="s">
        <v>139</v>
      </c>
      <c r="B9" s="1441">
        <f>B11+B19</f>
        <v>223085187.5</v>
      </c>
      <c r="C9" s="1441">
        <f>C11+C19</f>
        <v>73687727.269999996</v>
      </c>
      <c r="D9" s="151"/>
      <c r="E9" s="157"/>
      <c r="F9" s="157"/>
    </row>
    <row r="10" spans="1:6" ht="15" customHeight="1" thickBot="1" x14ac:dyDescent="0.25">
      <c r="A10" s="1014"/>
      <c r="B10" s="796"/>
      <c r="C10" s="796"/>
      <c r="D10" s="1443" t="s">
        <v>913</v>
      </c>
      <c r="E10" s="1444"/>
      <c r="F10" s="1444"/>
    </row>
    <row r="11" spans="1:6" ht="15" customHeight="1" x14ac:dyDescent="0.2">
      <c r="A11" s="819" t="s">
        <v>915</v>
      </c>
      <c r="B11" s="797">
        <f>SUM(B12:B17)</f>
        <v>221625860.56999999</v>
      </c>
      <c r="C11" s="797">
        <f>SUM(C12:C17)</f>
        <v>72507735.560000002</v>
      </c>
      <c r="D11" s="153"/>
      <c r="E11" s="150"/>
      <c r="F11" s="150"/>
    </row>
    <row r="12" spans="1:6" ht="15" customHeight="1" x14ac:dyDescent="0.2">
      <c r="A12" s="148" t="s">
        <v>434</v>
      </c>
      <c r="B12" s="508">
        <v>171896645.84999999</v>
      </c>
      <c r="C12" s="508">
        <v>35716737.090000004</v>
      </c>
      <c r="D12" s="1013" t="s">
        <v>914</v>
      </c>
      <c r="E12" s="797">
        <f>E14+E18+E25</f>
        <v>130878376.57999991</v>
      </c>
      <c r="F12" s="797">
        <f>F14+F18+F25</f>
        <v>27528865.09</v>
      </c>
    </row>
    <row r="13" spans="1:6" ht="15" customHeight="1" x14ac:dyDescent="0.2">
      <c r="A13" s="148" t="s">
        <v>1542</v>
      </c>
      <c r="B13" s="508">
        <v>0</v>
      </c>
      <c r="C13" s="508"/>
      <c r="D13" s="152"/>
      <c r="E13" s="798"/>
      <c r="F13" s="798"/>
    </row>
    <row r="14" spans="1:6" ht="15" customHeight="1" x14ac:dyDescent="0.2">
      <c r="A14" s="148" t="s">
        <v>1963</v>
      </c>
      <c r="B14" s="508">
        <v>32512734.09</v>
      </c>
      <c r="C14" s="508">
        <v>27165258.059999999</v>
      </c>
      <c r="D14" s="154" t="s">
        <v>1043</v>
      </c>
      <c r="E14" s="798">
        <f>E15-+-E16</f>
        <v>148996362.80999994</v>
      </c>
      <c r="F14" s="798">
        <f>F15-+-F16</f>
        <v>33377285.180000007</v>
      </c>
    </row>
    <row r="15" spans="1:6" ht="15" customHeight="1" x14ac:dyDescent="0.2">
      <c r="A15" s="148" t="s">
        <v>1947</v>
      </c>
      <c r="B15" s="508">
        <v>0</v>
      </c>
      <c r="C15" s="508"/>
      <c r="D15" s="155" t="s">
        <v>1044</v>
      </c>
      <c r="E15" s="798">
        <v>440879022.53999996</v>
      </c>
      <c r="F15" s="798">
        <v>185433743.59</v>
      </c>
    </row>
    <row r="16" spans="1:6" ht="15" customHeight="1" x14ac:dyDescent="0.2">
      <c r="A16" s="148" t="s">
        <v>1543</v>
      </c>
      <c r="B16" s="508">
        <v>17216480.629999999</v>
      </c>
      <c r="C16" s="508">
        <v>9625740.4100000001</v>
      </c>
      <c r="D16" s="154" t="s">
        <v>1447</v>
      </c>
      <c r="E16" s="798">
        <v>-291882659.73000002</v>
      </c>
      <c r="F16" s="798">
        <v>-152056458.41</v>
      </c>
    </row>
    <row r="17" spans="1:6" ht="15" customHeight="1" x14ac:dyDescent="0.2">
      <c r="A17" s="148" t="s">
        <v>1948</v>
      </c>
      <c r="B17" s="508">
        <v>0</v>
      </c>
      <c r="C17" s="508"/>
      <c r="D17" s="154"/>
      <c r="E17" s="798"/>
      <c r="F17" s="798"/>
    </row>
    <row r="18" spans="1:6" ht="15" customHeight="1" x14ac:dyDescent="0.2">
      <c r="A18" s="147"/>
      <c r="B18" s="798"/>
      <c r="C18" s="798"/>
      <c r="D18" s="154" t="s">
        <v>1448</v>
      </c>
      <c r="E18" s="798">
        <f>E19+E20+E21+E22</f>
        <v>-18164963.740000039</v>
      </c>
      <c r="F18" s="798">
        <f>F19+F20+F21+F22</f>
        <v>-5848998.3400000073</v>
      </c>
    </row>
    <row r="19" spans="1:6" ht="15" customHeight="1" x14ac:dyDescent="0.2">
      <c r="A19" s="819" t="s">
        <v>916</v>
      </c>
      <c r="B19" s="797">
        <f>SUM(B20:B27)</f>
        <v>1459326.93</v>
      </c>
      <c r="C19" s="797">
        <f>SUM(C20:C27)</f>
        <v>1179991.71</v>
      </c>
      <c r="D19" s="154" t="s">
        <v>1449</v>
      </c>
      <c r="E19" s="798">
        <v>-103270491.06000002</v>
      </c>
      <c r="F19" s="798">
        <v>-57459014.490000002</v>
      </c>
    </row>
    <row r="20" spans="1:6" ht="15" customHeight="1" x14ac:dyDescent="0.2">
      <c r="A20" s="148" t="s">
        <v>1998</v>
      </c>
      <c r="B20" s="798">
        <v>0</v>
      </c>
      <c r="C20" s="798"/>
      <c r="D20" s="154" t="s">
        <v>1450</v>
      </c>
      <c r="E20" s="798">
        <v>74762785.309999987</v>
      </c>
      <c r="F20" s="798">
        <v>47116272.479999997</v>
      </c>
    </row>
    <row r="21" spans="1:6" ht="15" customHeight="1" x14ac:dyDescent="0.2">
      <c r="A21" s="148" t="s">
        <v>1993</v>
      </c>
      <c r="B21" s="798">
        <v>0</v>
      </c>
      <c r="C21" s="798"/>
      <c r="D21" s="154" t="s">
        <v>1451</v>
      </c>
      <c r="E21" s="798">
        <v>57459014.489999995</v>
      </c>
      <c r="F21" s="798">
        <v>22468718.309999999</v>
      </c>
    </row>
    <row r="22" spans="1:6" ht="15" customHeight="1" x14ac:dyDescent="0.2">
      <c r="A22" s="148" t="s">
        <v>4000</v>
      </c>
      <c r="B22" s="798">
        <v>0</v>
      </c>
      <c r="C22" s="798"/>
      <c r="D22" s="154" t="s">
        <v>1452</v>
      </c>
      <c r="E22" s="798">
        <v>-47116272.480000004</v>
      </c>
      <c r="F22" s="798">
        <v>-17974974.640000001</v>
      </c>
    </row>
    <row r="23" spans="1:6" ht="15" customHeight="1" x14ac:dyDescent="0.2">
      <c r="A23" s="148" t="s">
        <v>1994</v>
      </c>
      <c r="B23" s="798">
        <v>0</v>
      </c>
      <c r="C23" s="798"/>
      <c r="D23" s="154" t="s">
        <v>1453</v>
      </c>
      <c r="E23" s="798">
        <v>0</v>
      </c>
      <c r="F23" s="798"/>
    </row>
    <row r="24" spans="1:6" ht="15" customHeight="1" x14ac:dyDescent="0.2">
      <c r="A24" s="148" t="s">
        <v>1964</v>
      </c>
      <c r="B24" s="798">
        <v>1398494.41</v>
      </c>
      <c r="C24" s="798">
        <v>1004307.7</v>
      </c>
      <c r="D24" s="154"/>
      <c r="E24" s="798"/>
      <c r="F24" s="798"/>
    </row>
    <row r="25" spans="1:6" ht="15" customHeight="1" x14ac:dyDescent="0.2">
      <c r="A25" s="148" t="s">
        <v>1984</v>
      </c>
      <c r="B25" s="798">
        <v>60832.52</v>
      </c>
      <c r="C25" s="798">
        <v>175684.01</v>
      </c>
      <c r="D25" s="154" t="s">
        <v>1454</v>
      </c>
      <c r="E25" s="798">
        <v>46977.509999999995</v>
      </c>
      <c r="F25" s="798">
        <v>578.25</v>
      </c>
    </row>
    <row r="26" spans="1:6" ht="28.5" customHeight="1" x14ac:dyDescent="0.2">
      <c r="A26" s="148" t="s">
        <v>2231</v>
      </c>
      <c r="B26" s="798">
        <v>0</v>
      </c>
      <c r="C26" s="798"/>
      <c r="D26" s="154"/>
      <c r="E26" s="798"/>
      <c r="F26" s="798"/>
    </row>
    <row r="27" spans="1:6" ht="15" customHeight="1" x14ac:dyDescent="0.2">
      <c r="A27" s="148" t="s">
        <v>1985</v>
      </c>
      <c r="B27" s="798">
        <v>0</v>
      </c>
      <c r="C27" s="798"/>
      <c r="D27" s="1013" t="s">
        <v>921</v>
      </c>
      <c r="E27" s="797">
        <f>E29+E33+E41+E39</f>
        <v>-137322214.93999997</v>
      </c>
      <c r="F27" s="797">
        <f>F29+F33+F41+F39</f>
        <v>-31423495.219999999</v>
      </c>
    </row>
    <row r="28" spans="1:6" ht="15" customHeight="1" thickBot="1" x14ac:dyDescent="0.25">
      <c r="A28" s="147"/>
      <c r="B28" s="798"/>
      <c r="C28" s="798"/>
      <c r="D28" s="152"/>
      <c r="E28" s="798"/>
      <c r="F28" s="798"/>
    </row>
    <row r="29" spans="1:6" ht="15" customHeight="1" thickBot="1" x14ac:dyDescent="0.25">
      <c r="A29" s="1442" t="s">
        <v>917</v>
      </c>
      <c r="B29" s="1441">
        <f>B31+B42+B53</f>
        <v>223085187.5</v>
      </c>
      <c r="C29" s="1441">
        <f>C31+C42+C53</f>
        <v>73687727.269999996</v>
      </c>
      <c r="D29" s="154" t="s">
        <v>1992</v>
      </c>
      <c r="E29" s="798">
        <f>E30+E31</f>
        <v>-76040611.929999977</v>
      </c>
      <c r="F29" s="798">
        <f>F30+F31</f>
        <v>-28541220.769999996</v>
      </c>
    </row>
    <row r="30" spans="1:6" ht="15" customHeight="1" x14ac:dyDescent="0.2">
      <c r="A30" s="1015"/>
      <c r="B30" s="796"/>
      <c r="C30" s="796"/>
      <c r="D30" s="154" t="s">
        <v>1455</v>
      </c>
      <c r="E30" s="798">
        <v>-225227838.24000001</v>
      </c>
      <c r="F30" s="798">
        <v>-121399481.5</v>
      </c>
    </row>
    <row r="31" spans="1:6" ht="15" customHeight="1" x14ac:dyDescent="0.2">
      <c r="A31" s="819" t="s">
        <v>918</v>
      </c>
      <c r="B31" s="797">
        <f>SUM(B32:B40)</f>
        <v>151339648.89000002</v>
      </c>
      <c r="C31" s="797">
        <f>SUM(C32:C40)</f>
        <v>58600348.149999999</v>
      </c>
      <c r="D31" s="154" t="s">
        <v>1456</v>
      </c>
      <c r="E31" s="798">
        <v>149187226.31000003</v>
      </c>
      <c r="F31" s="798">
        <v>92858260.730000004</v>
      </c>
    </row>
    <row r="32" spans="1:6" ht="15" customHeight="1" x14ac:dyDescent="0.2">
      <c r="A32" s="148" t="s">
        <v>1130</v>
      </c>
      <c r="B32" s="798">
        <v>0</v>
      </c>
      <c r="C32" s="798">
        <v>0</v>
      </c>
      <c r="D32" s="154"/>
      <c r="E32" s="798"/>
      <c r="F32" s="798"/>
    </row>
    <row r="33" spans="1:6" ht="15" customHeight="1" x14ac:dyDescent="0.2">
      <c r="A33" s="148" t="s">
        <v>1131</v>
      </c>
      <c r="B33" s="798">
        <v>81245176.870000005</v>
      </c>
      <c r="C33" s="798">
        <v>26256195.57</v>
      </c>
      <c r="D33" s="154" t="s">
        <v>1457</v>
      </c>
      <c r="E33" s="798">
        <f>E34+E35+E36+E37</f>
        <v>-9454090.3599999957</v>
      </c>
      <c r="F33" s="798">
        <f>F34+F35+F36+F37</f>
        <v>-3497707.339999998</v>
      </c>
    </row>
    <row r="34" spans="1:6" ht="15" customHeight="1" x14ac:dyDescent="0.2">
      <c r="A34" s="148" t="s">
        <v>1036</v>
      </c>
      <c r="B34" s="798">
        <v>2365.84</v>
      </c>
      <c r="C34" s="798">
        <v>615.55999999999995</v>
      </c>
      <c r="D34" s="154" t="s">
        <v>1458</v>
      </c>
      <c r="E34" s="798">
        <v>-55672461</v>
      </c>
      <c r="F34" s="798">
        <v>-33945161.189999998</v>
      </c>
    </row>
    <row r="35" spans="1:6" ht="15" customHeight="1" x14ac:dyDescent="0.2">
      <c r="A35" s="148" t="s">
        <v>1995</v>
      </c>
      <c r="B35" s="798">
        <v>1297886.8899999999</v>
      </c>
      <c r="C35" s="798">
        <v>526667.86</v>
      </c>
      <c r="D35" s="154" t="s">
        <v>1459</v>
      </c>
      <c r="E35" s="798">
        <v>40145162</v>
      </c>
      <c r="F35" s="798">
        <v>27871952.550000001</v>
      </c>
    </row>
    <row r="36" spans="1:6" ht="15" customHeight="1" x14ac:dyDescent="0.2">
      <c r="A36" s="148" t="s">
        <v>963</v>
      </c>
      <c r="B36" s="798">
        <v>44035004.75</v>
      </c>
      <c r="C36" s="798">
        <v>16415950.65</v>
      </c>
      <c r="D36" s="154" t="s">
        <v>1460</v>
      </c>
      <c r="E36" s="798">
        <v>33945161.190000005</v>
      </c>
      <c r="F36" s="798">
        <v>14581218.85</v>
      </c>
    </row>
    <row r="37" spans="1:6" ht="15" customHeight="1" x14ac:dyDescent="0.2">
      <c r="A37" s="148" t="s">
        <v>1544</v>
      </c>
      <c r="B37" s="798">
        <v>429775.16</v>
      </c>
      <c r="C37" s="798">
        <v>188712.51</v>
      </c>
      <c r="D37" s="154" t="s">
        <v>1461</v>
      </c>
      <c r="E37" s="798">
        <v>-27871952.550000001</v>
      </c>
      <c r="F37" s="798">
        <v>-12005717.550000001</v>
      </c>
    </row>
    <row r="38" spans="1:6" ht="15" customHeight="1" x14ac:dyDescent="0.2">
      <c r="A38" s="148" t="s">
        <v>964</v>
      </c>
      <c r="B38" s="798">
        <v>0</v>
      </c>
      <c r="C38" s="798"/>
      <c r="D38" s="154"/>
      <c r="E38" s="798"/>
      <c r="F38" s="798"/>
    </row>
    <row r="39" spans="1:6" ht="15" customHeight="1" x14ac:dyDescent="0.2">
      <c r="A39" s="148" t="s">
        <v>1545</v>
      </c>
      <c r="B39" s="798">
        <v>24156450.859999999</v>
      </c>
      <c r="C39" s="798">
        <v>15212206</v>
      </c>
      <c r="D39" s="154" t="s">
        <v>1539</v>
      </c>
      <c r="E39" s="798"/>
      <c r="F39" s="798"/>
    </row>
    <row r="40" spans="1:6" ht="15" customHeight="1" x14ac:dyDescent="0.2">
      <c r="A40" s="148" t="s">
        <v>965</v>
      </c>
      <c r="B40" s="798">
        <v>172988.52</v>
      </c>
      <c r="C40" s="798"/>
      <c r="D40" s="154"/>
      <c r="E40" s="798"/>
      <c r="F40" s="798"/>
    </row>
    <row r="41" spans="1:6" ht="15" customHeight="1" x14ac:dyDescent="0.2">
      <c r="A41" s="148"/>
      <c r="B41" s="798"/>
      <c r="C41" s="798"/>
      <c r="D41" s="154" t="s">
        <v>1023</v>
      </c>
      <c r="E41" s="798">
        <f>E42+E44+E43+E45</f>
        <v>-51827512.649999999</v>
      </c>
      <c r="F41" s="798">
        <f>F42+F44+F43+F45</f>
        <v>615432.88999999501</v>
      </c>
    </row>
    <row r="42" spans="1:6" ht="15" customHeight="1" x14ac:dyDescent="0.2">
      <c r="A42" s="819" t="s">
        <v>919</v>
      </c>
      <c r="B42" s="797">
        <f>SUM(B43:B51)</f>
        <v>71745538.609999999</v>
      </c>
      <c r="C42" s="797">
        <f>SUM(C43:C51)</f>
        <v>15087379.119999999</v>
      </c>
      <c r="D42" s="302" t="s">
        <v>960</v>
      </c>
      <c r="E42" s="798">
        <v>-59093881.510000005</v>
      </c>
      <c r="F42" s="798">
        <v>-24955114.030000001</v>
      </c>
    </row>
    <row r="43" spans="1:6" ht="15" customHeight="1" x14ac:dyDescent="0.2">
      <c r="A43" s="148" t="s">
        <v>1130</v>
      </c>
      <c r="B43" s="798"/>
      <c r="C43" s="798"/>
      <c r="D43" s="302" t="s">
        <v>1540</v>
      </c>
      <c r="E43" s="798">
        <v>84845212.460000008</v>
      </c>
      <c r="F43" s="798">
        <v>39723443.689999998</v>
      </c>
    </row>
    <row r="44" spans="1:6" ht="15" customHeight="1" x14ac:dyDescent="0.2">
      <c r="A44" s="148" t="s">
        <v>984</v>
      </c>
      <c r="B44" s="798"/>
      <c r="C44" s="798"/>
      <c r="D44" s="302" t="s">
        <v>1541</v>
      </c>
      <c r="E44" s="798">
        <v>-72081504.109999999</v>
      </c>
      <c r="F44" s="798">
        <v>-11865509.779999999</v>
      </c>
    </row>
    <row r="45" spans="1:6" ht="15" customHeight="1" x14ac:dyDescent="0.2">
      <c r="A45" s="148" t="s">
        <v>985</v>
      </c>
      <c r="B45" s="798"/>
      <c r="C45" s="798"/>
      <c r="D45" s="302" t="s">
        <v>961</v>
      </c>
      <c r="E45" s="798">
        <v>-5497339.4900000002</v>
      </c>
      <c r="F45" s="798">
        <v>-2287386.9900000002</v>
      </c>
    </row>
    <row r="46" spans="1:6" ht="15" customHeight="1" x14ac:dyDescent="0.2">
      <c r="A46" s="148" t="s">
        <v>1995</v>
      </c>
      <c r="B46" s="798"/>
      <c r="C46" s="798"/>
      <c r="D46" s="154"/>
      <c r="E46" s="798"/>
      <c r="F46" s="798"/>
    </row>
    <row r="47" spans="1:6" ht="15" customHeight="1" x14ac:dyDescent="0.2">
      <c r="A47" s="148" t="s">
        <v>905</v>
      </c>
      <c r="B47" s="798"/>
      <c r="C47" s="798"/>
      <c r="D47" s="819" t="s">
        <v>922</v>
      </c>
      <c r="E47" s="797">
        <f>E12+E27</f>
        <v>-6443838.360000059</v>
      </c>
      <c r="F47" s="797">
        <f>F12+F27</f>
        <v>-3894630.129999999</v>
      </c>
    </row>
    <row r="48" spans="1:6" ht="15" customHeight="1" thickBot="1" x14ac:dyDescent="0.25">
      <c r="A48" s="148" t="s">
        <v>906</v>
      </c>
      <c r="B48" s="798"/>
      <c r="C48" s="798"/>
      <c r="D48" s="1016"/>
      <c r="E48" s="797"/>
      <c r="F48" s="797"/>
    </row>
    <row r="49" spans="1:6" ht="15" customHeight="1" thickBot="1" x14ac:dyDescent="0.25">
      <c r="A49" s="148" t="s">
        <v>435</v>
      </c>
      <c r="B49" s="798"/>
      <c r="C49" s="798"/>
      <c r="D49" s="1440" t="s">
        <v>923</v>
      </c>
      <c r="E49" s="1441"/>
      <c r="F49" s="1441"/>
    </row>
    <row r="50" spans="1:6" ht="15" customHeight="1" x14ac:dyDescent="0.2">
      <c r="A50" s="148" t="s">
        <v>907</v>
      </c>
      <c r="B50" s="798"/>
      <c r="C50" s="798"/>
      <c r="D50" s="154"/>
      <c r="E50" s="818"/>
      <c r="F50" s="818"/>
    </row>
    <row r="51" spans="1:6" ht="15" customHeight="1" x14ac:dyDescent="0.2">
      <c r="A51" s="148" t="s">
        <v>1088</v>
      </c>
      <c r="B51" s="798">
        <v>71745538.609999999</v>
      </c>
      <c r="C51" s="798">
        <v>15087379.119999999</v>
      </c>
      <c r="D51" s="1571" t="s">
        <v>2363</v>
      </c>
      <c r="E51" s="797">
        <v>6879437.0299999993</v>
      </c>
      <c r="F51" s="797">
        <v>4362258.01</v>
      </c>
    </row>
    <row r="52" spans="1:6" ht="15" customHeight="1" x14ac:dyDescent="0.2">
      <c r="A52" s="147"/>
      <c r="B52" s="798"/>
      <c r="C52" s="798"/>
      <c r="D52" s="1571"/>
      <c r="E52" s="797"/>
      <c r="F52" s="797"/>
    </row>
    <row r="53" spans="1:6" ht="15" customHeight="1" x14ac:dyDescent="0.2">
      <c r="A53" s="819" t="s">
        <v>920</v>
      </c>
      <c r="B53" s="797">
        <f>SUM(B54:B58)</f>
        <v>0</v>
      </c>
      <c r="C53" s="797">
        <f>SUM(C54:C57)</f>
        <v>0</v>
      </c>
      <c r="D53" s="1571" t="s">
        <v>2364</v>
      </c>
      <c r="E53" s="797">
        <v>-435598.67</v>
      </c>
      <c r="F53" s="797">
        <v>-467627.88</v>
      </c>
    </row>
    <row r="54" spans="1:6" ht="15" customHeight="1" x14ac:dyDescent="0.2">
      <c r="A54" s="148" t="s">
        <v>1089</v>
      </c>
      <c r="B54" s="798"/>
      <c r="C54" s="798"/>
      <c r="D54" s="1571"/>
      <c r="E54" s="797"/>
      <c r="F54" s="797"/>
    </row>
    <row r="55" spans="1:6" ht="15" customHeight="1" x14ac:dyDescent="0.2">
      <c r="A55" s="148" t="s">
        <v>436</v>
      </c>
      <c r="B55" s="798"/>
      <c r="C55" s="798"/>
      <c r="D55" s="1571" t="s">
        <v>2365</v>
      </c>
      <c r="E55" s="797">
        <v>0</v>
      </c>
      <c r="F55" s="797">
        <v>0</v>
      </c>
    </row>
    <row r="56" spans="1:6" ht="15" customHeight="1" thickBot="1" x14ac:dyDescent="0.25">
      <c r="A56" s="148" t="s">
        <v>437</v>
      </c>
      <c r="B56" s="798"/>
      <c r="C56" s="798"/>
      <c r="D56" s="154"/>
      <c r="E56" s="797"/>
      <c r="F56" s="797"/>
    </row>
    <row r="57" spans="1:6" ht="15" customHeight="1" thickBot="1" x14ac:dyDescent="0.25">
      <c r="A57" s="149" t="s">
        <v>438</v>
      </c>
      <c r="B57" s="799"/>
      <c r="C57" s="799"/>
      <c r="D57" s="1438" t="s">
        <v>20</v>
      </c>
      <c r="E57" s="1439">
        <v>0</v>
      </c>
      <c r="F57" s="1439">
        <f>+F47+F51+F53+F55</f>
        <v>8.149072527885437E-10</v>
      </c>
    </row>
    <row r="58" spans="1:6" ht="12" customHeight="1" x14ac:dyDescent="0.2">
      <c r="D58" s="156"/>
      <c r="E58" s="65"/>
      <c r="F58" s="65"/>
    </row>
    <row r="59" spans="1:6" ht="12" customHeight="1" x14ac:dyDescent="0.2">
      <c r="D59" s="156"/>
      <c r="E59" s="65"/>
      <c r="F59" s="65"/>
    </row>
    <row r="60" spans="1:6" ht="12" customHeight="1" x14ac:dyDescent="0.2">
      <c r="D60" s="156"/>
      <c r="E60" s="65"/>
      <c r="F60" s="65"/>
    </row>
    <row r="61" spans="1:6" ht="12" customHeight="1" x14ac:dyDescent="0.2">
      <c r="D61" s="156"/>
      <c r="E61" s="65"/>
      <c r="F61" s="65"/>
    </row>
    <row r="62" spans="1:6" ht="12" customHeight="1" x14ac:dyDescent="0.2">
      <c r="D62" s="156"/>
      <c r="E62" s="65"/>
      <c r="F62" s="65"/>
    </row>
    <row r="63" spans="1:6" ht="12" customHeight="1" x14ac:dyDescent="0.2">
      <c r="E63" s="158"/>
      <c r="F63" s="159"/>
    </row>
    <row r="64" spans="1:6" ht="12" customHeight="1" x14ac:dyDescent="0.2">
      <c r="E64" s="158"/>
      <c r="F64" s="159"/>
    </row>
    <row r="65" spans="5:6" ht="12" customHeight="1" x14ac:dyDescent="0.2">
      <c r="E65" s="158"/>
      <c r="F65" s="159"/>
    </row>
    <row r="66" spans="5:6" ht="12" customHeight="1" x14ac:dyDescent="0.2">
      <c r="E66" s="158"/>
      <c r="F66" s="159"/>
    </row>
    <row r="67" spans="5:6" ht="12" customHeight="1" x14ac:dyDescent="0.2">
      <c r="E67" s="158"/>
      <c r="F67" s="159"/>
    </row>
    <row r="68" spans="5:6" ht="12" customHeight="1" x14ac:dyDescent="0.2">
      <c r="E68" s="159"/>
      <c r="F68" s="159"/>
    </row>
    <row r="69" spans="5:6" ht="12" customHeight="1" x14ac:dyDescent="0.2">
      <c r="E69" s="159"/>
      <c r="F69" s="159"/>
    </row>
    <row r="70" spans="5:6" ht="12" customHeight="1" x14ac:dyDescent="0.2">
      <c r="E70" s="159"/>
      <c r="F70" s="159"/>
    </row>
    <row r="71" spans="5:6" ht="12" customHeight="1" x14ac:dyDescent="0.2">
      <c r="E71" s="159"/>
      <c r="F71" s="159"/>
    </row>
    <row r="72" spans="5:6" ht="12" customHeight="1" x14ac:dyDescent="0.2">
      <c r="E72" s="159"/>
      <c r="F72" s="159"/>
    </row>
    <row r="73" spans="5:6" ht="12" customHeight="1" x14ac:dyDescent="0.2">
      <c r="E73" s="159"/>
      <c r="F73" s="159"/>
    </row>
    <row r="74" spans="5:6" ht="12" customHeight="1" x14ac:dyDescent="0.2">
      <c r="E74" s="159"/>
      <c r="F74" s="159"/>
    </row>
    <row r="75" spans="5:6" ht="12" customHeight="1" x14ac:dyDescent="0.2">
      <c r="E75" s="159"/>
    </row>
    <row r="76" spans="5:6" ht="12" customHeight="1" x14ac:dyDescent="0.2">
      <c r="E76" s="159"/>
    </row>
    <row r="77" spans="5:6" ht="12" customHeight="1" x14ac:dyDescent="0.2">
      <c r="E77" s="159"/>
    </row>
    <row r="78" spans="5:6" ht="12" customHeight="1" x14ac:dyDescent="0.2">
      <c r="E78" s="159"/>
    </row>
    <row r="79" spans="5:6" ht="12" customHeight="1" x14ac:dyDescent="0.2">
      <c r="E79" s="159"/>
    </row>
  </sheetData>
  <mergeCells count="4">
    <mergeCell ref="A6:C6"/>
    <mergeCell ref="A5:C5"/>
    <mergeCell ref="D5:F5"/>
    <mergeCell ref="D6:F6"/>
  </mergeCells>
  <phoneticPr fontId="21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scale="85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50"/>
  <sheetViews>
    <sheetView showGridLines="0" zoomScaleNormal="100" workbookViewId="0">
      <pane ySplit="8" topLeftCell="A9" activePane="bottomLeft" state="frozen"/>
      <selection activeCell="A3" sqref="A3:IV3"/>
      <selection pane="bottomLeft" activeCell="N8" sqref="N8"/>
    </sheetView>
  </sheetViews>
  <sheetFormatPr defaultColWidth="10.5703125" defaultRowHeight="12.75" x14ac:dyDescent="0.2"/>
  <cols>
    <col min="1" max="1" width="24" style="355" customWidth="1"/>
    <col min="2" max="2" width="12.7109375" style="355" customWidth="1"/>
    <col min="3" max="3" width="9.7109375" style="355" customWidth="1"/>
    <col min="4" max="4" width="12.7109375" style="355" customWidth="1"/>
    <col min="5" max="5" width="9.7109375" style="355" customWidth="1"/>
    <col min="6" max="6" width="12.7109375" style="355" customWidth="1"/>
    <col min="7" max="7" width="9.7109375" style="355" customWidth="1"/>
    <col min="8" max="8" width="22" style="355" customWidth="1"/>
    <col min="9" max="9" width="12.7109375" style="355" customWidth="1"/>
    <col min="10" max="10" width="9.7109375" style="355" customWidth="1"/>
    <col min="11" max="11" width="12.7109375" style="355" customWidth="1"/>
    <col min="12" max="12" width="9.7109375" style="355" customWidth="1"/>
    <col min="13" max="13" width="12.7109375" style="355" customWidth="1"/>
    <col min="14" max="14" width="9.7109375" style="355" customWidth="1"/>
    <col min="15" max="16384" width="10.5703125" style="355"/>
  </cols>
  <sheetData>
    <row r="1" spans="1:14" x14ac:dyDescent="0.2">
      <c r="A1" s="877" t="s">
        <v>624</v>
      </c>
    </row>
    <row r="2" spans="1:14" x14ac:dyDescent="0.2">
      <c r="A2" s="877" t="s">
        <v>625</v>
      </c>
    </row>
    <row r="3" spans="1:14" s="1038" customFormat="1" ht="15" customHeight="1" x14ac:dyDescent="0.2">
      <c r="A3" s="1230" t="s">
        <v>2261</v>
      </c>
      <c r="N3" s="1232" t="s">
        <v>2262</v>
      </c>
    </row>
    <row r="4" spans="1:14" s="466" customFormat="1" ht="12" customHeight="1" x14ac:dyDescent="0.2">
      <c r="A4" s="465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5"/>
      <c r="N4" s="465"/>
    </row>
    <row r="5" spans="1:14" s="466" customFormat="1" ht="18" customHeight="1" x14ac:dyDescent="0.2">
      <c r="A5" s="2105" t="s">
        <v>1181</v>
      </c>
      <c r="B5" s="2105"/>
      <c r="C5" s="2105"/>
      <c r="D5" s="2105"/>
      <c r="E5" s="2105"/>
      <c r="F5" s="2105"/>
      <c r="G5" s="2105"/>
      <c r="H5" s="2104" t="s">
        <v>1182</v>
      </c>
      <c r="I5" s="2104"/>
      <c r="J5" s="2104"/>
      <c r="K5" s="2104"/>
      <c r="L5" s="2104"/>
      <c r="M5" s="2104"/>
      <c r="N5" s="2104"/>
    </row>
    <row r="6" spans="1:14" s="466" customFormat="1" ht="18" customHeight="1" x14ac:dyDescent="0.2">
      <c r="A6" s="2105"/>
      <c r="B6" s="2105"/>
      <c r="C6" s="2105"/>
      <c r="D6" s="2105"/>
      <c r="E6" s="2105"/>
      <c r="F6" s="2105"/>
      <c r="G6" s="2105"/>
      <c r="H6" s="2104"/>
      <c r="I6" s="2104"/>
      <c r="J6" s="2104"/>
      <c r="K6" s="2104"/>
      <c r="L6" s="2104"/>
      <c r="M6" s="2104"/>
      <c r="N6" s="2104"/>
    </row>
    <row r="7" spans="1:14" s="466" customFormat="1" ht="12" customHeight="1" thickBot="1" x14ac:dyDescent="0.25">
      <c r="A7" s="208"/>
      <c r="B7" s="208"/>
      <c r="C7" s="208"/>
      <c r="D7" s="208"/>
      <c r="E7" s="208"/>
      <c r="F7" s="208"/>
      <c r="G7" s="208"/>
    </row>
    <row r="8" spans="1:14" ht="80.099999999999994" customHeight="1" thickBot="1" x14ac:dyDescent="0.25">
      <c r="A8" s="1445" t="s">
        <v>957</v>
      </c>
      <c r="B8" s="1446" t="s">
        <v>1184</v>
      </c>
      <c r="C8" s="1447" t="s">
        <v>4001</v>
      </c>
      <c r="D8" s="1446" t="s">
        <v>1185</v>
      </c>
      <c r="E8" s="1447" t="s">
        <v>4001</v>
      </c>
      <c r="F8" s="1446" t="s">
        <v>1186</v>
      </c>
      <c r="G8" s="1447" t="s">
        <v>4001</v>
      </c>
      <c r="H8" s="1445" t="s">
        <v>957</v>
      </c>
      <c r="I8" s="1446" t="s">
        <v>1184</v>
      </c>
      <c r="J8" s="1447" t="s">
        <v>4001</v>
      </c>
      <c r="K8" s="1446" t="s">
        <v>1185</v>
      </c>
      <c r="L8" s="1447" t="s">
        <v>4001</v>
      </c>
      <c r="M8" s="1446" t="s">
        <v>1186</v>
      </c>
      <c r="N8" s="1447" t="s">
        <v>4001</v>
      </c>
    </row>
    <row r="9" spans="1:14" ht="18" customHeight="1" x14ac:dyDescent="0.2">
      <c r="A9" s="820" t="s">
        <v>1532</v>
      </c>
      <c r="B9" s="827">
        <v>1518</v>
      </c>
      <c r="C9" s="821">
        <v>0.9293156857223317</v>
      </c>
      <c r="D9" s="827">
        <v>130842.837</v>
      </c>
      <c r="E9" s="821">
        <v>1.4217046068364967</v>
      </c>
      <c r="F9" s="827">
        <v>2230</v>
      </c>
      <c r="G9" s="821">
        <v>0.51881821121717542</v>
      </c>
      <c r="H9" s="820" t="s">
        <v>1840</v>
      </c>
      <c r="I9" s="827">
        <v>1397</v>
      </c>
      <c r="J9" s="821">
        <v>0.85523979772997205</v>
      </c>
      <c r="K9" s="827">
        <v>69483.959000000003</v>
      </c>
      <c r="L9" s="821">
        <v>0.75499482338141499</v>
      </c>
      <c r="M9" s="827">
        <v>3119</v>
      </c>
      <c r="N9" s="821">
        <v>0.72564753398491944</v>
      </c>
    </row>
    <row r="10" spans="1:14" ht="18" customHeight="1" x14ac:dyDescent="0.2">
      <c r="A10" s="822" t="s">
        <v>1533</v>
      </c>
      <c r="B10" s="817">
        <v>650</v>
      </c>
      <c r="C10" s="823">
        <v>0.39792832392589966</v>
      </c>
      <c r="D10" s="817">
        <v>51019.031000000003</v>
      </c>
      <c r="E10" s="823">
        <v>0.55435966593290886</v>
      </c>
      <c r="F10" s="817">
        <v>2205</v>
      </c>
      <c r="G10" s="823">
        <v>0.51300186355778998</v>
      </c>
      <c r="H10" s="822" t="s">
        <v>1534</v>
      </c>
      <c r="I10" s="817">
        <v>108</v>
      </c>
      <c r="J10" s="823">
        <v>6.6117321513841781E-2</v>
      </c>
      <c r="K10" s="817">
        <v>1621.4169999999999</v>
      </c>
      <c r="L10" s="823">
        <v>1.7617900003979673E-2</v>
      </c>
      <c r="M10" s="817">
        <v>947</v>
      </c>
      <c r="N10" s="823">
        <v>0.22032324933751798</v>
      </c>
    </row>
    <row r="11" spans="1:14" ht="18" customHeight="1" x14ac:dyDescent="0.2">
      <c r="A11" s="824" t="s">
        <v>1535</v>
      </c>
      <c r="B11" s="817">
        <v>3383</v>
      </c>
      <c r="C11" s="823">
        <v>2.0710638766789513</v>
      </c>
      <c r="D11" s="817">
        <v>118278.696</v>
      </c>
      <c r="E11" s="823">
        <v>1.2851858829216116</v>
      </c>
      <c r="F11" s="817">
        <v>8920</v>
      </c>
      <c r="G11" s="823">
        <v>2.0752728448687017</v>
      </c>
      <c r="H11" s="824" t="s">
        <v>1536</v>
      </c>
      <c r="I11" s="817">
        <v>1747</v>
      </c>
      <c r="J11" s="823">
        <v>1.0695088952285332</v>
      </c>
      <c r="K11" s="817">
        <v>103366.02099999999</v>
      </c>
      <c r="L11" s="823">
        <v>1.1231485927354057</v>
      </c>
      <c r="M11" s="817">
        <v>2315</v>
      </c>
      <c r="N11" s="823">
        <v>0.53859379325908574</v>
      </c>
    </row>
    <row r="12" spans="1:14" ht="18" customHeight="1" x14ac:dyDescent="0.2">
      <c r="A12" s="822" t="s">
        <v>1821</v>
      </c>
      <c r="B12" s="817">
        <v>186</v>
      </c>
      <c r="C12" s="823">
        <v>0.11386872038494975</v>
      </c>
      <c r="D12" s="817">
        <v>20458.745999999999</v>
      </c>
      <c r="E12" s="823">
        <v>0.22229947091637697</v>
      </c>
      <c r="F12" s="817">
        <v>2706</v>
      </c>
      <c r="G12" s="823">
        <v>0.62956147065187296</v>
      </c>
      <c r="H12" s="822" t="s">
        <v>1537</v>
      </c>
      <c r="I12" s="817">
        <v>863</v>
      </c>
      <c r="J12" s="823">
        <v>0.52832637468930987</v>
      </c>
      <c r="K12" s="817">
        <v>24312.965</v>
      </c>
      <c r="L12" s="823">
        <v>0.26417842305234107</v>
      </c>
      <c r="M12" s="817">
        <v>7060</v>
      </c>
      <c r="N12" s="823">
        <v>1.6425365790104298</v>
      </c>
    </row>
    <row r="13" spans="1:14" ht="18" customHeight="1" x14ac:dyDescent="0.2">
      <c r="A13" s="824" t="s">
        <v>1205</v>
      </c>
      <c r="B13" s="817">
        <v>1998</v>
      </c>
      <c r="C13" s="823">
        <v>1.223170448006073</v>
      </c>
      <c r="D13" s="817">
        <v>112115.65399999999</v>
      </c>
      <c r="E13" s="823">
        <v>1.2182198540244638</v>
      </c>
      <c r="F13" s="817">
        <v>9693</v>
      </c>
      <c r="G13" s="823">
        <v>2.2551143144968977</v>
      </c>
      <c r="H13" s="822" t="s">
        <v>1206</v>
      </c>
      <c r="I13" s="817">
        <v>1247</v>
      </c>
      <c r="J13" s="823">
        <v>0.76341018451630283</v>
      </c>
      <c r="K13" s="817">
        <v>18780.271000000001</v>
      </c>
      <c r="L13" s="823">
        <v>0.20406159336286678</v>
      </c>
      <c r="M13" s="817">
        <v>5840</v>
      </c>
      <c r="N13" s="823">
        <v>1.3586988132324236</v>
      </c>
    </row>
    <row r="14" spans="1:14" ht="18" customHeight="1" x14ac:dyDescent="0.2">
      <c r="A14" s="822" t="s">
        <v>1207</v>
      </c>
      <c r="B14" s="817">
        <v>2446</v>
      </c>
      <c r="C14" s="823">
        <v>1.4974348928042316</v>
      </c>
      <c r="D14" s="817">
        <v>83900.267000000007</v>
      </c>
      <c r="E14" s="823">
        <v>0.91163871743863301</v>
      </c>
      <c r="F14" s="817">
        <v>7545</v>
      </c>
      <c r="G14" s="823">
        <v>1.755373723602506</v>
      </c>
      <c r="H14" s="824" t="s">
        <v>1841</v>
      </c>
      <c r="I14" s="817">
        <v>804</v>
      </c>
      <c r="J14" s="823">
        <v>0.49220672682526662</v>
      </c>
      <c r="K14" s="817">
        <v>33005.802000000003</v>
      </c>
      <c r="L14" s="823">
        <v>0.35863255361646784</v>
      </c>
      <c r="M14" s="817">
        <v>3150</v>
      </c>
      <c r="N14" s="823">
        <v>0.73285980508255721</v>
      </c>
    </row>
    <row r="15" spans="1:14" ht="18" customHeight="1" x14ac:dyDescent="0.2">
      <c r="A15" s="824" t="s">
        <v>1899</v>
      </c>
      <c r="B15" s="817">
        <v>7205</v>
      </c>
      <c r="C15" s="823">
        <v>4.4108824213632412</v>
      </c>
      <c r="D15" s="817">
        <v>795127.50399999996</v>
      </c>
      <c r="E15" s="823">
        <v>8.6396509077467112</v>
      </c>
      <c r="F15" s="817">
        <v>8504</v>
      </c>
      <c r="G15" s="823">
        <v>1.9784888198165289</v>
      </c>
      <c r="H15" s="824" t="s">
        <v>1209</v>
      </c>
      <c r="I15" s="817">
        <v>1641</v>
      </c>
      <c r="J15" s="823">
        <v>1.0046159685575404</v>
      </c>
      <c r="K15" s="817">
        <v>110964.41</v>
      </c>
      <c r="L15" s="823">
        <v>1.205710732884016</v>
      </c>
      <c r="M15" s="817">
        <v>2044</v>
      </c>
      <c r="N15" s="823">
        <v>0.47554458463134824</v>
      </c>
    </row>
    <row r="16" spans="1:14" ht="18" customHeight="1" x14ac:dyDescent="0.2">
      <c r="A16" s="824" t="s">
        <v>1208</v>
      </c>
      <c r="B16" s="817">
        <v>3669</v>
      </c>
      <c r="C16" s="823">
        <v>2.2461523392063474</v>
      </c>
      <c r="D16" s="817">
        <v>50647.887000000002</v>
      </c>
      <c r="E16" s="823">
        <v>0.55032691070764783</v>
      </c>
      <c r="F16" s="817">
        <v>5226</v>
      </c>
      <c r="G16" s="823">
        <v>1.2158493147179188</v>
      </c>
      <c r="H16" s="822" t="s">
        <v>1842</v>
      </c>
      <c r="I16" s="817">
        <v>3069</v>
      </c>
      <c r="J16" s="823">
        <v>1.8788338863516707</v>
      </c>
      <c r="K16" s="817">
        <v>286595.38099999999</v>
      </c>
      <c r="L16" s="823">
        <v>3.1140716817823275</v>
      </c>
      <c r="M16" s="817">
        <v>15234</v>
      </c>
      <c r="N16" s="823">
        <v>3.5442496097230722</v>
      </c>
    </row>
    <row r="17" spans="1:14" ht="18" customHeight="1" x14ac:dyDescent="0.2">
      <c r="A17" s="822" t="s">
        <v>1210</v>
      </c>
      <c r="B17" s="817">
        <v>127</v>
      </c>
      <c r="C17" s="823">
        <v>7.7749072520906543E-2</v>
      </c>
      <c r="D17" s="817">
        <v>12.659000000000001</v>
      </c>
      <c r="E17" s="823">
        <v>1.3754943740591021E-4</v>
      </c>
      <c r="F17" s="817">
        <v>1215</v>
      </c>
      <c r="G17" s="823">
        <v>0.28267449624612923</v>
      </c>
      <c r="H17" s="824" t="s">
        <v>1843</v>
      </c>
      <c r="I17" s="817">
        <v>4611</v>
      </c>
      <c r="J17" s="823">
        <v>2.8228423101881894</v>
      </c>
      <c r="K17" s="817">
        <v>454411.31</v>
      </c>
      <c r="L17" s="823">
        <v>4.9375163947691494</v>
      </c>
      <c r="M17" s="817">
        <v>2554</v>
      </c>
      <c r="N17" s="823">
        <v>0.5941980768828099</v>
      </c>
    </row>
    <row r="18" spans="1:14" ht="18" customHeight="1" x14ac:dyDescent="0.2">
      <c r="A18" s="822" t="s">
        <v>1822</v>
      </c>
      <c r="B18" s="817">
        <v>95</v>
      </c>
      <c r="C18" s="823">
        <v>5.8158755035323785E-2</v>
      </c>
      <c r="D18" s="817">
        <v>614.95799999999997</v>
      </c>
      <c r="E18" s="823">
        <v>6.6819754268317979E-3</v>
      </c>
      <c r="F18" s="817">
        <v>571</v>
      </c>
      <c r="G18" s="823">
        <v>0.13284538054036196</v>
      </c>
      <c r="H18" s="822" t="s">
        <v>1844</v>
      </c>
      <c r="I18" s="817">
        <v>266</v>
      </c>
      <c r="J18" s="823">
        <v>0.16284451409890663</v>
      </c>
      <c r="K18" s="817">
        <v>1506.0619999999999</v>
      </c>
      <c r="L18" s="823">
        <v>1.6364482249657947E-2</v>
      </c>
      <c r="M18" s="817">
        <v>1478</v>
      </c>
      <c r="N18" s="823">
        <v>0.34386247362286337</v>
      </c>
    </row>
    <row r="19" spans="1:14" ht="18" customHeight="1" x14ac:dyDescent="0.2">
      <c r="A19" s="824" t="s">
        <v>1211</v>
      </c>
      <c r="B19" s="817">
        <v>2534</v>
      </c>
      <c r="C19" s="823">
        <v>1.551308265889584</v>
      </c>
      <c r="D19" s="817">
        <v>71014.467000000004</v>
      </c>
      <c r="E19" s="823">
        <v>0.77162492957821127</v>
      </c>
      <c r="F19" s="817">
        <v>13233</v>
      </c>
      <c r="G19" s="823">
        <v>3.0787091430658666</v>
      </c>
      <c r="H19" s="822" t="s">
        <v>1845</v>
      </c>
      <c r="I19" s="817">
        <v>273</v>
      </c>
      <c r="J19" s="823">
        <v>0.16712989604887785</v>
      </c>
      <c r="K19" s="817">
        <v>2516.241</v>
      </c>
      <c r="L19" s="823">
        <v>2.734082738981633E-2</v>
      </c>
      <c r="M19" s="817">
        <v>2600</v>
      </c>
      <c r="N19" s="823">
        <v>0.60490015657607898</v>
      </c>
    </row>
    <row r="20" spans="1:14" ht="18" customHeight="1" x14ac:dyDescent="0.2">
      <c r="A20" s="822" t="s">
        <v>1823</v>
      </c>
      <c r="B20" s="817">
        <v>2923</v>
      </c>
      <c r="C20" s="823">
        <v>1.7894530628236993</v>
      </c>
      <c r="D20" s="817">
        <v>193808.40400000001</v>
      </c>
      <c r="E20" s="823">
        <v>2.1058722596364139</v>
      </c>
      <c r="F20" s="817">
        <v>17657</v>
      </c>
      <c r="G20" s="823">
        <v>4.1079700248707027</v>
      </c>
      <c r="H20" s="824" t="s">
        <v>1212</v>
      </c>
      <c r="I20" s="817">
        <v>12578</v>
      </c>
      <c r="J20" s="823">
        <v>7.7002191666768693</v>
      </c>
      <c r="K20" s="817">
        <v>1261617.5379999999</v>
      </c>
      <c r="L20" s="823">
        <v>13.708411610184811</v>
      </c>
      <c r="M20" s="817">
        <v>28404</v>
      </c>
      <c r="N20" s="823">
        <v>6.6083015566872874</v>
      </c>
    </row>
    <row r="21" spans="1:14" ht="18" customHeight="1" x14ac:dyDescent="0.2">
      <c r="A21" s="822" t="s">
        <v>1213</v>
      </c>
      <c r="B21" s="817">
        <v>80</v>
      </c>
      <c r="C21" s="823">
        <v>4.8975793713956883E-2</v>
      </c>
      <c r="D21" s="817">
        <v>385.07299999999998</v>
      </c>
      <c r="E21" s="823">
        <v>4.1841041559527656E-3</v>
      </c>
      <c r="F21" s="817">
        <v>1135</v>
      </c>
      <c r="G21" s="823">
        <v>0.26406218373609602</v>
      </c>
      <c r="H21" s="824" t="s">
        <v>1214</v>
      </c>
      <c r="I21" s="817">
        <v>1074</v>
      </c>
      <c r="J21" s="823">
        <v>0.65750003060987106</v>
      </c>
      <c r="K21" s="817">
        <v>25129.047999999999</v>
      </c>
      <c r="L21" s="823">
        <v>0.27304577098871258</v>
      </c>
      <c r="M21" s="817">
        <v>3368</v>
      </c>
      <c r="N21" s="823">
        <v>0.78357835667239772</v>
      </c>
    </row>
    <row r="22" spans="1:14" ht="18" customHeight="1" x14ac:dyDescent="0.2">
      <c r="A22" s="822" t="s">
        <v>1215</v>
      </c>
      <c r="B22" s="817">
        <v>518</v>
      </c>
      <c r="C22" s="823">
        <v>0.31711826429787077</v>
      </c>
      <c r="D22" s="817">
        <v>115997.057</v>
      </c>
      <c r="E22" s="823">
        <v>1.2603941805112013</v>
      </c>
      <c r="F22" s="817">
        <v>489</v>
      </c>
      <c r="G22" s="823">
        <v>0.11376776021757794</v>
      </c>
      <c r="H22" s="822" t="s">
        <v>1216</v>
      </c>
      <c r="I22" s="817">
        <v>5899</v>
      </c>
      <c r="J22" s="823">
        <v>3.6113525889828955</v>
      </c>
      <c r="K22" s="817">
        <v>127204.697</v>
      </c>
      <c r="L22" s="823">
        <v>1.3821735135270776</v>
      </c>
      <c r="M22" s="817">
        <v>2413</v>
      </c>
      <c r="N22" s="823">
        <v>0.56139387608387636</v>
      </c>
    </row>
    <row r="23" spans="1:14" ht="18" customHeight="1" x14ac:dyDescent="0.2">
      <c r="A23" s="822" t="s">
        <v>902</v>
      </c>
      <c r="B23" s="817">
        <v>144</v>
      </c>
      <c r="C23" s="823">
        <v>8.8156428685122384E-2</v>
      </c>
      <c r="D23" s="817">
        <v>162.68</v>
      </c>
      <c r="E23" s="823">
        <v>1.7676390297174719E-3</v>
      </c>
      <c r="F23" s="817">
        <v>4310</v>
      </c>
      <c r="G23" s="823">
        <v>1.0027383364780385</v>
      </c>
      <c r="H23" s="824" t="s">
        <v>1846</v>
      </c>
      <c r="I23" s="817">
        <v>7843</v>
      </c>
      <c r="J23" s="823">
        <v>4.8014643762320475</v>
      </c>
      <c r="K23" s="817">
        <v>185620.731</v>
      </c>
      <c r="L23" s="823">
        <v>2.0169071111402004</v>
      </c>
      <c r="M23" s="817">
        <v>12905</v>
      </c>
      <c r="N23" s="823">
        <v>3.0023986617747305</v>
      </c>
    </row>
    <row r="24" spans="1:14" ht="18" customHeight="1" x14ac:dyDescent="0.2">
      <c r="A24" s="822" t="s">
        <v>1824</v>
      </c>
      <c r="B24" s="817">
        <v>470</v>
      </c>
      <c r="C24" s="823">
        <v>0.28773278806949665</v>
      </c>
      <c r="D24" s="817">
        <v>4890.5640000000003</v>
      </c>
      <c r="E24" s="823">
        <v>5.3139610300781882E-2</v>
      </c>
      <c r="F24" s="817">
        <v>476</v>
      </c>
      <c r="G24" s="823">
        <v>0.11074325943469755</v>
      </c>
      <c r="H24" s="822" t="s">
        <v>1847</v>
      </c>
      <c r="I24" s="817">
        <v>1359</v>
      </c>
      <c r="J24" s="823">
        <v>0.83197629571584253</v>
      </c>
      <c r="K24" s="817">
        <v>183121.008</v>
      </c>
      <c r="L24" s="823">
        <v>1.9897457640890421</v>
      </c>
      <c r="M24" s="817">
        <v>928</v>
      </c>
      <c r="N24" s="823">
        <v>0.21590282511638514</v>
      </c>
    </row>
    <row r="25" spans="1:14" ht="18" customHeight="1" x14ac:dyDescent="0.2">
      <c r="A25" s="822" t="s">
        <v>1825</v>
      </c>
      <c r="B25" s="817">
        <v>450</v>
      </c>
      <c r="C25" s="823">
        <v>0.27548883964100745</v>
      </c>
      <c r="D25" s="817">
        <v>0</v>
      </c>
      <c r="E25" s="823">
        <v>0</v>
      </c>
      <c r="F25" s="817">
        <v>2490</v>
      </c>
      <c r="G25" s="823">
        <v>0.57930822687478334</v>
      </c>
      <c r="H25" s="824" t="s">
        <v>1179</v>
      </c>
      <c r="I25" s="817">
        <v>3296</v>
      </c>
      <c r="J25" s="823">
        <v>2.0178027010150235</v>
      </c>
      <c r="K25" s="817">
        <v>73344.667000000001</v>
      </c>
      <c r="L25" s="823">
        <v>0.79694428332204981</v>
      </c>
      <c r="M25" s="817">
        <v>4377</v>
      </c>
      <c r="N25" s="823">
        <v>1.0183261482051915</v>
      </c>
    </row>
    <row r="26" spans="1:14" ht="18" customHeight="1" x14ac:dyDescent="0.2">
      <c r="A26" s="822" t="s">
        <v>1826</v>
      </c>
      <c r="B26" s="817">
        <v>365</v>
      </c>
      <c r="C26" s="823">
        <v>0.22345205881992825</v>
      </c>
      <c r="D26" s="817">
        <v>1000.054</v>
      </c>
      <c r="E26" s="823">
        <v>1.0866329494867693E-2</v>
      </c>
      <c r="F26" s="817">
        <v>4368</v>
      </c>
      <c r="G26" s="823">
        <v>1.0162322630478127</v>
      </c>
      <c r="H26" s="824" t="s">
        <v>1848</v>
      </c>
      <c r="I26" s="817">
        <v>1407</v>
      </c>
      <c r="J26" s="823">
        <v>0.86136177194421659</v>
      </c>
      <c r="K26" s="817">
        <v>16461.097000000002</v>
      </c>
      <c r="L26" s="823">
        <v>0.178862045298532</v>
      </c>
      <c r="M26" s="817">
        <v>4425</v>
      </c>
      <c r="N26" s="823">
        <v>1.0294935357112114</v>
      </c>
    </row>
    <row r="27" spans="1:14" ht="18" customHeight="1" x14ac:dyDescent="0.2">
      <c r="A27" s="822" t="s">
        <v>1862</v>
      </c>
      <c r="B27" s="817">
        <v>525</v>
      </c>
      <c r="C27" s="823">
        <v>0.32140364624784201</v>
      </c>
      <c r="D27" s="817">
        <v>2134.6219999999998</v>
      </c>
      <c r="E27" s="823">
        <v>2.3194253509303962E-2</v>
      </c>
      <c r="F27" s="817">
        <v>1964</v>
      </c>
      <c r="G27" s="823">
        <v>0.45693227212131504</v>
      </c>
      <c r="H27" s="822" t="s">
        <v>1849</v>
      </c>
      <c r="I27" s="817">
        <v>121</v>
      </c>
      <c r="J27" s="823">
        <v>7.4075887992359771E-2</v>
      </c>
      <c r="K27" s="817">
        <v>44307.53</v>
      </c>
      <c r="L27" s="823">
        <v>0.48143422263571284</v>
      </c>
      <c r="M27" s="817">
        <v>1534</v>
      </c>
      <c r="N27" s="823">
        <v>0.35689109237988664</v>
      </c>
    </row>
    <row r="28" spans="1:14" ht="18" customHeight="1" x14ac:dyDescent="0.2">
      <c r="A28" s="824" t="s">
        <v>1863</v>
      </c>
      <c r="B28" s="817">
        <v>933</v>
      </c>
      <c r="C28" s="823">
        <v>0.57118019418902211</v>
      </c>
      <c r="D28" s="817">
        <v>6187.5749999999998</v>
      </c>
      <c r="E28" s="823">
        <v>6.7232598163905116E-2</v>
      </c>
      <c r="F28" s="817">
        <v>6859</v>
      </c>
      <c r="G28" s="823">
        <v>1.5957731438289717</v>
      </c>
      <c r="H28" s="824" t="s">
        <v>1850</v>
      </c>
      <c r="I28" s="817">
        <v>1652</v>
      </c>
      <c r="J28" s="823">
        <v>1.0113501401932097</v>
      </c>
      <c r="K28" s="817">
        <v>142945.92600000001</v>
      </c>
      <c r="L28" s="823">
        <v>1.553213658327425</v>
      </c>
      <c r="M28" s="817">
        <v>1688</v>
      </c>
      <c r="N28" s="823">
        <v>0.39271979396170054</v>
      </c>
    </row>
    <row r="29" spans="1:14" ht="18" customHeight="1" x14ac:dyDescent="0.2">
      <c r="A29" s="822" t="s">
        <v>1864</v>
      </c>
      <c r="B29" s="817">
        <v>4518</v>
      </c>
      <c r="C29" s="823">
        <v>2.7659079499957144</v>
      </c>
      <c r="D29" s="817">
        <v>97292.948999999993</v>
      </c>
      <c r="E29" s="823">
        <v>1.0571601547130038</v>
      </c>
      <c r="F29" s="817">
        <v>19121</v>
      </c>
      <c r="G29" s="823">
        <v>4.4485753438043103</v>
      </c>
      <c r="H29" s="824" t="s">
        <v>1180</v>
      </c>
      <c r="I29" s="817">
        <v>1064</v>
      </c>
      <c r="J29" s="823">
        <v>0.65137805639562651</v>
      </c>
      <c r="K29" s="817">
        <v>21281.412</v>
      </c>
      <c r="L29" s="823">
        <v>0.23123834803723725</v>
      </c>
      <c r="M29" s="817">
        <v>4922</v>
      </c>
      <c r="N29" s="823">
        <v>1.1451225271797927</v>
      </c>
    </row>
    <row r="30" spans="1:14" ht="18" customHeight="1" x14ac:dyDescent="0.2">
      <c r="A30" s="822" t="s">
        <v>1866</v>
      </c>
      <c r="B30" s="817">
        <v>1739</v>
      </c>
      <c r="C30" s="823">
        <v>1.0646113158571375</v>
      </c>
      <c r="D30" s="817">
        <v>85202.482999999993</v>
      </c>
      <c r="E30" s="823">
        <v>0.92578826149274251</v>
      </c>
      <c r="F30" s="817">
        <v>6890</v>
      </c>
      <c r="G30" s="823">
        <v>1.6029854149266092</v>
      </c>
      <c r="H30" s="822" t="s">
        <v>1865</v>
      </c>
      <c r="I30" s="817">
        <v>5579</v>
      </c>
      <c r="J30" s="823">
        <v>3.4154494141270675</v>
      </c>
      <c r="K30" s="817">
        <v>112083.848</v>
      </c>
      <c r="L30" s="823">
        <v>1.2178742582107238</v>
      </c>
      <c r="M30" s="817">
        <v>2452</v>
      </c>
      <c r="N30" s="823">
        <v>0.5704673784325176</v>
      </c>
    </row>
    <row r="31" spans="1:14" ht="18" customHeight="1" x14ac:dyDescent="0.2">
      <c r="A31" s="824" t="s">
        <v>1867</v>
      </c>
      <c r="B31" s="817">
        <v>608</v>
      </c>
      <c r="C31" s="823">
        <v>0.3722160322260723</v>
      </c>
      <c r="D31" s="817">
        <v>37215.040999999997</v>
      </c>
      <c r="E31" s="823">
        <v>0.40436906174167642</v>
      </c>
      <c r="F31" s="817">
        <v>1724</v>
      </c>
      <c r="G31" s="823">
        <v>0.40109533459121544</v>
      </c>
      <c r="H31" s="824" t="s">
        <v>1851</v>
      </c>
      <c r="I31" s="817">
        <v>294</v>
      </c>
      <c r="J31" s="823">
        <v>0.17998604189879153</v>
      </c>
      <c r="K31" s="817">
        <v>8655.4240000000009</v>
      </c>
      <c r="L31" s="823">
        <v>9.4047610530817061E-2</v>
      </c>
      <c r="M31" s="817">
        <v>1201</v>
      </c>
      <c r="N31" s="823">
        <v>0.27941734155687342</v>
      </c>
    </row>
    <row r="32" spans="1:14" ht="18" customHeight="1" x14ac:dyDescent="0.2">
      <c r="A32" s="822" t="s">
        <v>1868</v>
      </c>
      <c r="B32" s="817">
        <v>3454</v>
      </c>
      <c r="C32" s="823">
        <v>2.1145298936000883</v>
      </c>
      <c r="D32" s="817">
        <v>175235.72500000001</v>
      </c>
      <c r="E32" s="823">
        <v>1.9040663075414168</v>
      </c>
      <c r="F32" s="817">
        <v>5378</v>
      </c>
      <c r="G32" s="823">
        <v>1.251212708486982</v>
      </c>
      <c r="H32" s="822" t="s">
        <v>1852</v>
      </c>
      <c r="I32" s="817">
        <v>57</v>
      </c>
      <c r="J32" s="823">
        <v>3.4895253021194277E-2</v>
      </c>
      <c r="K32" s="817">
        <v>124.92100000000001</v>
      </c>
      <c r="L32" s="823">
        <v>1.3573594494180985E-3</v>
      </c>
      <c r="M32" s="817">
        <v>286</v>
      </c>
      <c r="N32" s="823">
        <v>6.6539017223368691E-2</v>
      </c>
    </row>
    <row r="33" spans="1:14" ht="18" customHeight="1" x14ac:dyDescent="0.2">
      <c r="A33" s="824" t="s">
        <v>1827</v>
      </c>
      <c r="B33" s="817">
        <v>3656</v>
      </c>
      <c r="C33" s="823">
        <v>2.2381937727278296</v>
      </c>
      <c r="D33" s="817">
        <v>69106.149000000005</v>
      </c>
      <c r="E33" s="823">
        <v>0.75088963711501744</v>
      </c>
      <c r="F33" s="817">
        <v>15847</v>
      </c>
      <c r="G33" s="823">
        <v>3.6868664543312017</v>
      </c>
      <c r="H33" s="822" t="s">
        <v>1869</v>
      </c>
      <c r="I33" s="817">
        <v>1329</v>
      </c>
      <c r="J33" s="823">
        <v>0.81361037307310857</v>
      </c>
      <c r="K33" s="817">
        <v>11893.968000000001</v>
      </c>
      <c r="L33" s="823">
        <v>0.12923679650240139</v>
      </c>
      <c r="M33" s="817">
        <v>4875</v>
      </c>
      <c r="N33" s="823">
        <v>1.1341877935801481</v>
      </c>
    </row>
    <row r="34" spans="1:14" ht="18" customHeight="1" x14ac:dyDescent="0.2">
      <c r="A34" s="822" t="s">
        <v>1828</v>
      </c>
      <c r="B34" s="817">
        <v>2579</v>
      </c>
      <c r="C34" s="823">
        <v>1.5788571498536847</v>
      </c>
      <c r="D34" s="817">
        <v>451108.00400000002</v>
      </c>
      <c r="E34" s="823">
        <v>4.901623521565929</v>
      </c>
      <c r="F34" s="817">
        <v>6245</v>
      </c>
      <c r="G34" s="823">
        <v>1.4529236453144667</v>
      </c>
      <c r="H34" s="822" t="s">
        <v>1870</v>
      </c>
      <c r="I34" s="817">
        <v>3564</v>
      </c>
      <c r="J34" s="823">
        <v>2.181871609956779</v>
      </c>
      <c r="K34" s="817">
        <v>111812.78</v>
      </c>
      <c r="L34" s="823">
        <v>1.2149289030563875</v>
      </c>
      <c r="M34" s="817">
        <v>8795</v>
      </c>
      <c r="N34" s="823">
        <v>2.0461911065717748</v>
      </c>
    </row>
    <row r="35" spans="1:14" ht="18" customHeight="1" x14ac:dyDescent="0.2">
      <c r="A35" s="822" t="s">
        <v>1871</v>
      </c>
      <c r="B35" s="817">
        <v>555</v>
      </c>
      <c r="C35" s="823">
        <v>0.33976956889057586</v>
      </c>
      <c r="D35" s="817">
        <v>8487.3289999999997</v>
      </c>
      <c r="E35" s="823">
        <v>9.2221133504136701E-2</v>
      </c>
      <c r="F35" s="817">
        <v>2336</v>
      </c>
      <c r="G35" s="823">
        <v>0.5434795252929695</v>
      </c>
      <c r="H35" s="822" t="s">
        <v>1853</v>
      </c>
      <c r="I35" s="817">
        <v>196</v>
      </c>
      <c r="J35" s="823">
        <v>0.11999069459919436</v>
      </c>
      <c r="K35" s="817">
        <v>29467.085999999999</v>
      </c>
      <c r="L35" s="823">
        <v>0.32018177591370356</v>
      </c>
      <c r="M35" s="817">
        <v>547</v>
      </c>
      <c r="N35" s="823">
        <v>0.127261686787352</v>
      </c>
    </row>
    <row r="36" spans="1:14" ht="18" customHeight="1" x14ac:dyDescent="0.2">
      <c r="A36" s="822" t="s">
        <v>1829</v>
      </c>
      <c r="B36" s="817">
        <v>5393</v>
      </c>
      <c r="C36" s="823">
        <v>3.3015806937421175</v>
      </c>
      <c r="D36" s="817">
        <v>530287.36499999999</v>
      </c>
      <c r="E36" s="823">
        <v>5.7619660888863704</v>
      </c>
      <c r="F36" s="817">
        <v>6739</v>
      </c>
      <c r="G36" s="823">
        <v>1.5678546750639215</v>
      </c>
      <c r="H36" s="822" t="s">
        <v>1854</v>
      </c>
      <c r="I36" s="817">
        <v>379</v>
      </c>
      <c r="J36" s="823">
        <v>0.23202282271987071</v>
      </c>
      <c r="K36" s="817">
        <v>6795.3819999999996</v>
      </c>
      <c r="L36" s="823">
        <v>7.3836872664369141E-2</v>
      </c>
      <c r="M36" s="817">
        <v>855</v>
      </c>
      <c r="N36" s="823">
        <v>0.19891908995097984</v>
      </c>
    </row>
    <row r="37" spans="1:14" ht="18" customHeight="1" x14ac:dyDescent="0.2">
      <c r="A37" s="822" t="s">
        <v>1830</v>
      </c>
      <c r="B37" s="817">
        <v>217</v>
      </c>
      <c r="C37" s="823">
        <v>0.13284684044910802</v>
      </c>
      <c r="D37" s="817">
        <v>3618.41</v>
      </c>
      <c r="E37" s="823">
        <v>3.9316712205065135E-2</v>
      </c>
      <c r="F37" s="817">
        <v>2956</v>
      </c>
      <c r="G37" s="823">
        <v>0.68772494724572675</v>
      </c>
      <c r="H37" s="824" t="s">
        <v>1855</v>
      </c>
      <c r="I37" s="817">
        <v>1175</v>
      </c>
      <c r="J37" s="823">
        <v>0.71933197017374162</v>
      </c>
      <c r="K37" s="817">
        <v>65248.25</v>
      </c>
      <c r="L37" s="823">
        <v>0.70897069904575249</v>
      </c>
      <c r="M37" s="817">
        <v>5582</v>
      </c>
      <c r="N37" s="823">
        <v>1.2986741053875666</v>
      </c>
    </row>
    <row r="38" spans="1:14" ht="18" customHeight="1" x14ac:dyDescent="0.2">
      <c r="A38" s="822" t="s">
        <v>1831</v>
      </c>
      <c r="B38" s="817">
        <v>189</v>
      </c>
      <c r="C38" s="823">
        <v>0.11570531264922312</v>
      </c>
      <c r="D38" s="817">
        <v>587.01400000000001</v>
      </c>
      <c r="E38" s="823">
        <v>6.3783431115722392E-3</v>
      </c>
      <c r="F38" s="817">
        <v>1974</v>
      </c>
      <c r="G38" s="823">
        <v>0.45925881118506917</v>
      </c>
      <c r="H38" s="822" t="s">
        <v>1183</v>
      </c>
      <c r="I38" s="817">
        <v>1400</v>
      </c>
      <c r="J38" s="823">
        <v>0.8570763899942454</v>
      </c>
      <c r="K38" s="817">
        <v>110001.11900000001</v>
      </c>
      <c r="L38" s="823">
        <v>1.1952438606896738</v>
      </c>
      <c r="M38" s="817">
        <v>6021</v>
      </c>
      <c r="N38" s="823">
        <v>1.4008091702863736</v>
      </c>
    </row>
    <row r="39" spans="1:14" ht="18" customHeight="1" x14ac:dyDescent="0.2">
      <c r="A39" s="822" t="s">
        <v>1872</v>
      </c>
      <c r="B39" s="817">
        <v>1273</v>
      </c>
      <c r="C39" s="823">
        <v>0.77932731747333883</v>
      </c>
      <c r="D39" s="817">
        <v>4833.8590000000004</v>
      </c>
      <c r="E39" s="823">
        <v>5.2523468358440302E-2</v>
      </c>
      <c r="F39" s="817">
        <v>9529</v>
      </c>
      <c r="G39" s="823">
        <v>2.2169590738513296</v>
      </c>
      <c r="H39" s="822" t="s">
        <v>2022</v>
      </c>
      <c r="I39" s="817">
        <v>110</v>
      </c>
      <c r="J39" s="823">
        <v>6.7341716356690701E-2</v>
      </c>
      <c r="K39" s="817">
        <v>2030.8810000000001</v>
      </c>
      <c r="L39" s="823">
        <v>2.2067030491219868E-2</v>
      </c>
      <c r="M39" s="817">
        <v>5191</v>
      </c>
      <c r="N39" s="823">
        <v>1.2077064279947793</v>
      </c>
    </row>
    <row r="40" spans="1:14" ht="18" customHeight="1" x14ac:dyDescent="0.2">
      <c r="A40" s="824" t="s">
        <v>1832</v>
      </c>
      <c r="B40" s="817">
        <v>3817</v>
      </c>
      <c r="C40" s="823">
        <v>2.3367575575771675</v>
      </c>
      <c r="D40" s="817">
        <v>364403.33500000002</v>
      </c>
      <c r="E40" s="823">
        <v>3.9595128934424073</v>
      </c>
      <c r="F40" s="817">
        <v>3368</v>
      </c>
      <c r="G40" s="823">
        <v>0.78357835667239772</v>
      </c>
      <c r="H40" s="822" t="s">
        <v>2023</v>
      </c>
      <c r="I40" s="817">
        <v>8208</v>
      </c>
      <c r="J40" s="823">
        <v>5.0249164350519759</v>
      </c>
      <c r="K40" s="817">
        <v>1030000.738</v>
      </c>
      <c r="L40" s="823">
        <v>11.191723046020407</v>
      </c>
      <c r="M40" s="817">
        <v>16394</v>
      </c>
      <c r="N40" s="823">
        <v>3.8141281411185535</v>
      </c>
    </row>
    <row r="41" spans="1:14" ht="18" customHeight="1" x14ac:dyDescent="0.2">
      <c r="A41" s="822" t="s">
        <v>1833</v>
      </c>
      <c r="B41" s="817">
        <v>696</v>
      </c>
      <c r="C41" s="823">
        <v>0.42608940531142486</v>
      </c>
      <c r="D41" s="817">
        <v>42798.807999999997</v>
      </c>
      <c r="E41" s="823">
        <v>0.46504083751035374</v>
      </c>
      <c r="F41" s="817">
        <v>8804</v>
      </c>
      <c r="G41" s="823">
        <v>2.0482849917291537</v>
      </c>
      <c r="H41" s="822" t="s">
        <v>1873</v>
      </c>
      <c r="I41" s="817">
        <v>2804</v>
      </c>
      <c r="J41" s="823">
        <v>1.7166015696741885</v>
      </c>
      <c r="K41" s="817">
        <v>79904.243000000002</v>
      </c>
      <c r="L41" s="823">
        <v>0.86821894865274818</v>
      </c>
      <c r="M41" s="817">
        <v>9219</v>
      </c>
      <c r="N41" s="823">
        <v>2.1448363628749507</v>
      </c>
    </row>
    <row r="42" spans="1:14" ht="18" customHeight="1" x14ac:dyDescent="0.2">
      <c r="A42" s="822" t="s">
        <v>1834</v>
      </c>
      <c r="B42" s="817">
        <v>13033</v>
      </c>
      <c r="C42" s="823">
        <v>7.9787689934249988</v>
      </c>
      <c r="D42" s="817">
        <v>223521.03899999999</v>
      </c>
      <c r="E42" s="823">
        <v>2.42872210781535</v>
      </c>
      <c r="F42" s="817">
        <v>659</v>
      </c>
      <c r="G42" s="823">
        <v>0.15331892430139848</v>
      </c>
      <c r="H42" s="822" t="s">
        <v>1161</v>
      </c>
      <c r="I42" s="817">
        <v>1684</v>
      </c>
      <c r="J42" s="823">
        <v>1.0309404576787922</v>
      </c>
      <c r="K42" s="817">
        <v>21682.256000000001</v>
      </c>
      <c r="L42" s="823">
        <v>0.23559381582201763</v>
      </c>
      <c r="M42" s="817">
        <v>422</v>
      </c>
      <c r="N42" s="823">
        <v>9.8179948490425134E-2</v>
      </c>
    </row>
    <row r="43" spans="1:14" ht="18" customHeight="1" x14ac:dyDescent="0.2">
      <c r="A43" s="822" t="s">
        <v>1835</v>
      </c>
      <c r="B43" s="817">
        <v>121</v>
      </c>
      <c r="C43" s="823">
        <v>7.4075887992359771E-2</v>
      </c>
      <c r="D43" s="817">
        <v>78.575000000000003</v>
      </c>
      <c r="E43" s="823">
        <v>8.5377573616947583E-4</v>
      </c>
      <c r="F43" s="817">
        <v>1253</v>
      </c>
      <c r="G43" s="823">
        <v>0.29151534468839496</v>
      </c>
      <c r="H43" s="822" t="s">
        <v>2024</v>
      </c>
      <c r="I43" s="817">
        <v>107</v>
      </c>
      <c r="J43" s="823">
        <v>6.5505124092417322E-2</v>
      </c>
      <c r="K43" s="817">
        <v>180.625</v>
      </c>
      <c r="L43" s="823">
        <v>1.9626247832721802E-3</v>
      </c>
      <c r="M43" s="817">
        <v>419</v>
      </c>
      <c r="N43" s="823">
        <v>9.7481986771298879E-2</v>
      </c>
    </row>
    <row r="44" spans="1:14" ht="18" customHeight="1" x14ac:dyDescent="0.2">
      <c r="A44" s="822" t="s">
        <v>1836</v>
      </c>
      <c r="B44" s="817">
        <v>10</v>
      </c>
      <c r="C44" s="823">
        <v>6.1219742142446104E-3</v>
      </c>
      <c r="D44" s="817">
        <v>0</v>
      </c>
      <c r="E44" s="823">
        <v>0</v>
      </c>
      <c r="F44" s="817">
        <v>227</v>
      </c>
      <c r="G44" s="823">
        <v>5.2812436747219207E-2</v>
      </c>
      <c r="H44" s="824" t="s">
        <v>2025</v>
      </c>
      <c r="I44" s="817">
        <v>1116</v>
      </c>
      <c r="J44" s="823">
        <v>0.68321232230969842</v>
      </c>
      <c r="K44" s="817">
        <v>64373.760000000002</v>
      </c>
      <c r="L44" s="823">
        <v>0.69946871567288771</v>
      </c>
      <c r="M44" s="817">
        <v>5181</v>
      </c>
      <c r="N44" s="823">
        <v>1.2053798889310252</v>
      </c>
    </row>
    <row r="45" spans="1:14" ht="18" customHeight="1" x14ac:dyDescent="0.2">
      <c r="A45" s="824" t="s">
        <v>1065</v>
      </c>
      <c r="B45" s="817">
        <v>858</v>
      </c>
      <c r="C45" s="823">
        <v>0.52526538758218755</v>
      </c>
      <c r="D45" s="817">
        <v>43577.587</v>
      </c>
      <c r="E45" s="823">
        <v>0.47350284977937485</v>
      </c>
      <c r="F45" s="817">
        <v>2025</v>
      </c>
      <c r="G45" s="823">
        <v>0.47112416041021532</v>
      </c>
      <c r="H45" s="822" t="s">
        <v>1064</v>
      </c>
      <c r="I45" s="817">
        <v>230</v>
      </c>
      <c r="J45" s="823">
        <v>0.14080540692762603</v>
      </c>
      <c r="K45" s="817">
        <v>8208.5439999999999</v>
      </c>
      <c r="L45" s="823">
        <v>8.9191927413038927E-2</v>
      </c>
      <c r="M45" s="817">
        <v>8537</v>
      </c>
      <c r="N45" s="823">
        <v>1.9861663987269178</v>
      </c>
    </row>
    <row r="46" spans="1:14" ht="18" customHeight="1" x14ac:dyDescent="0.2">
      <c r="A46" s="822" t="s">
        <v>1837</v>
      </c>
      <c r="B46" s="817">
        <v>420</v>
      </c>
      <c r="C46" s="823">
        <v>0.25712291699827361</v>
      </c>
      <c r="D46" s="817">
        <v>3619.181</v>
      </c>
      <c r="E46" s="823">
        <v>3.9325089692721346E-2</v>
      </c>
      <c r="F46" s="817">
        <v>2978</v>
      </c>
      <c r="G46" s="823">
        <v>0.6928433331859859</v>
      </c>
      <c r="H46" s="822" t="s">
        <v>1066</v>
      </c>
      <c r="I46" s="817">
        <v>57</v>
      </c>
      <c r="J46" s="823">
        <v>3.4895253021194277E-2</v>
      </c>
      <c r="K46" s="817">
        <v>207.39500000000001</v>
      </c>
      <c r="L46" s="823">
        <v>2.2535007165493917E-3</v>
      </c>
      <c r="M46" s="817">
        <v>610</v>
      </c>
      <c r="N46" s="823">
        <v>0.14191888288900315</v>
      </c>
    </row>
    <row r="47" spans="1:14" ht="18" customHeight="1" x14ac:dyDescent="0.2">
      <c r="A47" s="824" t="s">
        <v>1069</v>
      </c>
      <c r="B47" s="817">
        <v>2125</v>
      </c>
      <c r="C47" s="823">
        <v>1.3009195205269795</v>
      </c>
      <c r="D47" s="817">
        <v>20035.674999999999</v>
      </c>
      <c r="E47" s="823">
        <v>0.21770249026760879</v>
      </c>
      <c r="F47" s="817">
        <v>6552</v>
      </c>
      <c r="G47" s="823">
        <v>1.5243483945717191</v>
      </c>
      <c r="H47" s="824" t="s">
        <v>1067</v>
      </c>
      <c r="I47" s="817">
        <v>3787</v>
      </c>
      <c r="J47" s="823">
        <v>2.3183916349344336</v>
      </c>
      <c r="K47" s="817">
        <v>307476.18099999998</v>
      </c>
      <c r="L47" s="823">
        <v>3.3409570828871011</v>
      </c>
      <c r="M47" s="817">
        <v>2655</v>
      </c>
      <c r="N47" s="823">
        <v>0.61769612142672681</v>
      </c>
    </row>
    <row r="48" spans="1:14" ht="18" customHeight="1" thickBot="1" x14ac:dyDescent="0.25">
      <c r="A48" s="822" t="s">
        <v>1838</v>
      </c>
      <c r="B48" s="817">
        <v>571</v>
      </c>
      <c r="C48" s="823">
        <v>0.34956472763336721</v>
      </c>
      <c r="D48" s="817">
        <v>43976.055</v>
      </c>
      <c r="E48" s="823">
        <v>0.47783250055939369</v>
      </c>
      <c r="F48" s="817">
        <v>3774</v>
      </c>
      <c r="G48" s="823">
        <v>0.87803584266081625</v>
      </c>
      <c r="H48" s="822" t="s">
        <v>1068</v>
      </c>
      <c r="I48" s="828">
        <v>268</v>
      </c>
      <c r="J48" s="826">
        <v>0.16406890894175555</v>
      </c>
      <c r="K48" s="828">
        <v>402.79599999999999</v>
      </c>
      <c r="L48" s="826">
        <v>4.3766777146181379E-3</v>
      </c>
      <c r="M48" s="828">
        <v>1218</v>
      </c>
      <c r="N48" s="826">
        <v>0.28337245796525551</v>
      </c>
    </row>
    <row r="49" spans="1:14" ht="18" customHeight="1" thickBot="1" x14ac:dyDescent="0.25">
      <c r="A49" s="825" t="s">
        <v>1839</v>
      </c>
      <c r="B49" s="799">
        <v>2632</v>
      </c>
      <c r="C49" s="826">
        <v>1.6113036131891814</v>
      </c>
      <c r="D49" s="799">
        <v>81505.471000000005</v>
      </c>
      <c r="E49" s="826">
        <v>0.88561748017645403</v>
      </c>
      <c r="F49" s="799">
        <v>27883</v>
      </c>
      <c r="G49" s="826">
        <v>6.487088871465696</v>
      </c>
      <c r="H49" s="1448" t="s">
        <v>912</v>
      </c>
      <c r="I49" s="1449">
        <v>163346</v>
      </c>
      <c r="J49" s="1450">
        <v>100</v>
      </c>
      <c r="K49" s="1449">
        <v>9203236.4790000003</v>
      </c>
      <c r="L49" s="1450">
        <v>100</v>
      </c>
      <c r="M49" s="1449">
        <v>429823</v>
      </c>
      <c r="N49" s="1450">
        <v>100</v>
      </c>
    </row>
    <row r="50" spans="1:14" ht="18" customHeight="1" x14ac:dyDescent="0.2">
      <c r="A50" s="467" t="s">
        <v>1187</v>
      </c>
    </row>
  </sheetData>
  <mergeCells count="2">
    <mergeCell ref="H5:N6"/>
    <mergeCell ref="A5:G6"/>
  </mergeCells>
  <phoneticPr fontId="0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paperSize="9" scale="80" orientation="portrait" r:id="rId1"/>
  <headerFooter alignWithMargins="0"/>
  <colBreaks count="1" manualBreakCount="1">
    <brk id="7" min="2" max="49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3"/>
  <sheetViews>
    <sheetView showGridLines="0" workbookViewId="0"/>
  </sheetViews>
  <sheetFormatPr defaultRowHeight="12.75" x14ac:dyDescent="0.2"/>
  <cols>
    <col min="1" max="16384" width="9.140625" style="865"/>
  </cols>
  <sheetData>
    <row r="3" spans="1:1" x14ac:dyDescent="0.2">
      <c r="A3" s="866" t="s">
        <v>497</v>
      </c>
    </row>
  </sheetData>
  <phoneticPr fontId="169" type="noConversion"/>
  <pageMargins left="0.74803149606299213" right="0.74803149606299213" top="0.19685039370078741" bottom="1.299212598425197" header="0.51181102362204722" footer="0.51181102362204722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8"/>
  <sheetViews>
    <sheetView showGridLines="0" workbookViewId="0">
      <selection activeCell="A6" sqref="A6"/>
    </sheetView>
  </sheetViews>
  <sheetFormatPr defaultRowHeight="12.75" x14ac:dyDescent="0.2"/>
  <cols>
    <col min="1" max="1" width="103.85546875" style="865" customWidth="1"/>
    <col min="2" max="16384" width="9.140625" style="865"/>
  </cols>
  <sheetData>
    <row r="1" spans="1:1" ht="30" x14ac:dyDescent="0.4">
      <c r="A1" s="1083" t="s">
        <v>524</v>
      </c>
    </row>
    <row r="2" spans="1:1" ht="30" x14ac:dyDescent="0.4">
      <c r="A2" s="1083" t="s">
        <v>503</v>
      </c>
    </row>
    <row r="3" spans="1:1" ht="30" x14ac:dyDescent="0.4">
      <c r="A3" s="1083" t="s">
        <v>525</v>
      </c>
    </row>
    <row r="4" spans="1:1" ht="30" x14ac:dyDescent="0.4">
      <c r="A4" s="1083"/>
    </row>
    <row r="5" spans="1:1" ht="25.5" x14ac:dyDescent="0.35">
      <c r="A5" s="1087" t="s">
        <v>4002</v>
      </c>
    </row>
    <row r="6" spans="1:1" ht="25.5" x14ac:dyDescent="0.35">
      <c r="A6" s="1087" t="s">
        <v>526</v>
      </c>
    </row>
    <row r="7" spans="1:1" ht="25.5" x14ac:dyDescent="0.35">
      <c r="A7" s="1087" t="s">
        <v>527</v>
      </c>
    </row>
    <row r="8" spans="1:1" ht="25.5" x14ac:dyDescent="0.35">
      <c r="A8" s="867"/>
    </row>
  </sheetData>
  <phoneticPr fontId="169" type="noConversion"/>
  <printOptions horizontalCentered="1" verticalCentered="1"/>
  <pageMargins left="0.70866141732283472" right="0.70866141732283472" top="0.19685039370078741" bottom="2.4803149606299213" header="0.51181102362204722" footer="1.8897637795275593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E405"/>
  <sheetViews>
    <sheetView showGridLines="0" zoomScaleNormal="100" workbookViewId="0">
      <pane ySplit="8" topLeftCell="A9" activePane="bottomLeft" state="frozen"/>
      <selection activeCell="A3" sqref="A3:IV3"/>
      <selection pane="bottomLeft" activeCell="A9" sqref="A9"/>
    </sheetView>
  </sheetViews>
  <sheetFormatPr defaultRowHeight="12.75" x14ac:dyDescent="0.2"/>
  <cols>
    <col min="1" max="1" width="66.28515625" style="402" customWidth="1"/>
    <col min="2" max="2" width="20.42578125" style="109" customWidth="1"/>
    <col min="3" max="3" width="14.28515625" style="462" customWidth="1"/>
    <col min="4" max="4" width="5.85546875" style="402" customWidth="1"/>
    <col min="5" max="16384" width="9.140625" style="402"/>
  </cols>
  <sheetData>
    <row r="1" spans="1:5" x14ac:dyDescent="0.2">
      <c r="A1" s="877" t="s">
        <v>624</v>
      </c>
    </row>
    <row r="2" spans="1:5" x14ac:dyDescent="0.2">
      <c r="A2" s="877" t="s">
        <v>625</v>
      </c>
    </row>
    <row r="3" spans="1:5" s="1615" customFormat="1" ht="15" customHeight="1" x14ac:dyDescent="0.2">
      <c r="A3" s="1233" t="s">
        <v>2263</v>
      </c>
      <c r="B3" s="1614"/>
      <c r="C3" s="1232" t="s">
        <v>468</v>
      </c>
    </row>
    <row r="4" spans="1:5" s="463" customFormat="1" ht="12" customHeight="1" x14ac:dyDescent="0.2">
      <c r="B4" s="1616"/>
      <c r="C4" s="1617"/>
    </row>
    <row r="5" spans="1:5" s="463" customFormat="1" ht="18" customHeight="1" x14ac:dyDescent="0.2">
      <c r="A5" s="2106" t="s">
        <v>1442</v>
      </c>
      <c r="B5" s="2106"/>
      <c r="C5" s="2106"/>
      <c r="D5" s="856"/>
    </row>
    <row r="6" spans="1:5" s="463" customFormat="1" ht="18" customHeight="1" x14ac:dyDescent="0.2">
      <c r="A6" s="2107" t="s">
        <v>1443</v>
      </c>
      <c r="B6" s="2107"/>
      <c r="C6" s="2107"/>
      <c r="D6" s="1618"/>
    </row>
    <row r="7" spans="1:5" s="463" customFormat="1" ht="12" customHeight="1" thickBot="1" x14ac:dyDescent="0.25">
      <c r="A7" s="1619"/>
      <c r="B7" s="1620"/>
      <c r="C7" s="1621"/>
      <c r="D7" s="1619"/>
    </row>
    <row r="8" spans="1:5" s="464" customFormat="1" ht="26.25" thickBot="1" x14ac:dyDescent="0.25">
      <c r="A8" s="1451" t="s">
        <v>1444</v>
      </c>
      <c r="B8" s="1452" t="s">
        <v>1445</v>
      </c>
      <c r="C8" s="1453" t="s">
        <v>1446</v>
      </c>
    </row>
    <row r="9" spans="1:5" s="464" customFormat="1" x14ac:dyDescent="0.2">
      <c r="A9" s="56" t="s">
        <v>2608</v>
      </c>
      <c r="B9" s="686"/>
      <c r="C9" s="3"/>
      <c r="D9" s="332"/>
      <c r="E9" s="402"/>
    </row>
    <row r="10" spans="1:5" s="464" customFormat="1" x14ac:dyDescent="0.2">
      <c r="A10" s="165" t="s">
        <v>3919</v>
      </c>
      <c r="B10" s="55">
        <v>14740000</v>
      </c>
      <c r="C10" s="54">
        <v>100</v>
      </c>
      <c r="D10" s="332"/>
      <c r="E10" s="402"/>
    </row>
    <row r="11" spans="1:5" s="464" customFormat="1" ht="13.5" thickBot="1" x14ac:dyDescent="0.25">
      <c r="A11" s="687" t="s">
        <v>2610</v>
      </c>
      <c r="B11" s="1580">
        <v>14740000</v>
      </c>
      <c r="C11" s="1581">
        <v>100</v>
      </c>
      <c r="D11" s="332"/>
      <c r="E11" s="402"/>
    </row>
    <row r="12" spans="1:5" s="464" customFormat="1" x14ac:dyDescent="0.2">
      <c r="A12" s="56" t="s">
        <v>2611</v>
      </c>
      <c r="B12" s="686"/>
      <c r="C12" s="3"/>
      <c r="D12" s="332"/>
      <c r="E12" s="402"/>
    </row>
    <row r="13" spans="1:5" s="464" customFormat="1" x14ac:dyDescent="0.2">
      <c r="A13" s="165" t="s">
        <v>2183</v>
      </c>
      <c r="B13" s="55">
        <v>103366800</v>
      </c>
      <c r="C13" s="54">
        <v>33.78</v>
      </c>
      <c r="D13" s="332"/>
      <c r="E13" s="402"/>
    </row>
    <row r="14" spans="1:5" s="464" customFormat="1" x14ac:dyDescent="0.2">
      <c r="A14" s="165" t="s">
        <v>3817</v>
      </c>
      <c r="B14" s="55">
        <v>101316600</v>
      </c>
      <c r="C14" s="54">
        <v>33.11</v>
      </c>
      <c r="D14" s="332"/>
      <c r="E14" s="402"/>
    </row>
    <row r="15" spans="1:5" s="464" customFormat="1" x14ac:dyDescent="0.2">
      <c r="A15" s="165" t="s">
        <v>2188</v>
      </c>
      <c r="B15" s="55">
        <v>101316600</v>
      </c>
      <c r="C15" s="54">
        <v>33.11</v>
      </c>
      <c r="D15" s="332"/>
      <c r="E15" s="402"/>
    </row>
    <row r="16" spans="1:5" s="464" customFormat="1" ht="13.5" thickBot="1" x14ac:dyDescent="0.25">
      <c r="A16" s="687" t="s">
        <v>2610</v>
      </c>
      <c r="B16" s="1580">
        <v>306000000</v>
      </c>
      <c r="C16" s="1581">
        <v>100</v>
      </c>
      <c r="D16" s="332"/>
      <c r="E16" s="402"/>
    </row>
    <row r="17" spans="1:5" s="464" customFormat="1" x14ac:dyDescent="0.2">
      <c r="A17" s="56" t="s">
        <v>1199</v>
      </c>
      <c r="B17" s="686"/>
      <c r="C17" s="3"/>
      <c r="D17" s="332"/>
      <c r="E17" s="402"/>
    </row>
    <row r="18" spans="1:5" s="464" customFormat="1" x14ac:dyDescent="0.2">
      <c r="A18" s="165" t="s">
        <v>2218</v>
      </c>
      <c r="B18" s="55">
        <v>168356668</v>
      </c>
      <c r="C18" s="54">
        <v>84.178333999999992</v>
      </c>
      <c r="D18" s="332"/>
      <c r="E18" s="402"/>
    </row>
    <row r="19" spans="1:5" s="464" customFormat="1" x14ac:dyDescent="0.2">
      <c r="A19" s="165" t="s">
        <v>2612</v>
      </c>
      <c r="B19" s="55">
        <v>20000000</v>
      </c>
      <c r="C19" s="54">
        <v>10</v>
      </c>
      <c r="D19" s="332"/>
      <c r="E19" s="402"/>
    </row>
    <row r="20" spans="1:5" s="464" customFormat="1" x14ac:dyDescent="0.2">
      <c r="A20" s="165" t="s">
        <v>2613</v>
      </c>
      <c r="B20" s="55">
        <v>5694000</v>
      </c>
      <c r="C20" s="54">
        <v>2.847</v>
      </c>
      <c r="D20" s="332"/>
      <c r="E20" s="402"/>
    </row>
    <row r="21" spans="1:5" s="464" customFormat="1" x14ac:dyDescent="0.2">
      <c r="A21" s="165" t="s">
        <v>2614</v>
      </c>
      <c r="B21" s="55">
        <v>2300712</v>
      </c>
      <c r="C21" s="54">
        <v>1.1503559999999999</v>
      </c>
      <c r="D21" s="332"/>
      <c r="E21" s="402"/>
    </row>
    <row r="22" spans="1:5" s="464" customFormat="1" x14ac:dyDescent="0.2">
      <c r="A22" s="165" t="s">
        <v>2615</v>
      </c>
      <c r="B22" s="55">
        <v>1000000</v>
      </c>
      <c r="C22" s="54">
        <v>0.5</v>
      </c>
      <c r="D22" s="332"/>
      <c r="E22" s="402"/>
    </row>
    <row r="23" spans="1:5" s="464" customFormat="1" x14ac:dyDescent="0.2">
      <c r="A23" s="165" t="s">
        <v>2616</v>
      </c>
      <c r="B23" s="55">
        <v>1000000</v>
      </c>
      <c r="C23" s="54">
        <v>0.5</v>
      </c>
      <c r="D23" s="332"/>
      <c r="E23" s="402"/>
    </row>
    <row r="24" spans="1:5" s="464" customFormat="1" x14ac:dyDescent="0.2">
      <c r="A24" s="165" t="s">
        <v>2617</v>
      </c>
      <c r="B24" s="55">
        <v>866000</v>
      </c>
      <c r="C24" s="54">
        <v>0.43299999999999994</v>
      </c>
      <c r="D24" s="332"/>
      <c r="E24" s="402"/>
    </row>
    <row r="25" spans="1:5" s="464" customFormat="1" x14ac:dyDescent="0.2">
      <c r="A25" s="165" t="s">
        <v>2618</v>
      </c>
      <c r="B25" s="55">
        <v>391310</v>
      </c>
      <c r="C25" s="54">
        <v>0.195655</v>
      </c>
      <c r="D25" s="332"/>
      <c r="E25" s="402"/>
    </row>
    <row r="26" spans="1:5" s="464" customFormat="1" x14ac:dyDescent="0.2">
      <c r="A26" s="165" t="s">
        <v>2619</v>
      </c>
      <c r="B26" s="55">
        <v>391310</v>
      </c>
      <c r="C26" s="54">
        <v>0.195655</v>
      </c>
      <c r="D26" s="332"/>
      <c r="E26" s="402"/>
    </row>
    <row r="27" spans="1:5" s="464" customFormat="1" ht="13.5" thickBot="1" x14ac:dyDescent="0.25">
      <c r="A27" s="687" t="s">
        <v>2610</v>
      </c>
      <c r="B27" s="1580">
        <v>200000000</v>
      </c>
      <c r="C27" s="1581">
        <v>100</v>
      </c>
      <c r="D27" s="332"/>
      <c r="E27" s="402"/>
    </row>
    <row r="28" spans="1:5" s="464" customFormat="1" x14ac:dyDescent="0.2">
      <c r="A28" s="56" t="s">
        <v>2620</v>
      </c>
      <c r="B28" s="686"/>
      <c r="C28" s="3"/>
      <c r="D28" s="332"/>
      <c r="E28" s="402"/>
    </row>
    <row r="29" spans="1:5" s="464" customFormat="1" x14ac:dyDescent="0.2">
      <c r="A29" s="165" t="s">
        <v>2613</v>
      </c>
      <c r="B29" s="55">
        <v>286550106</v>
      </c>
      <c r="C29" s="54">
        <v>57.310021200000008</v>
      </c>
      <c r="D29" s="332"/>
      <c r="E29" s="402"/>
    </row>
    <row r="30" spans="1:5" s="464" customFormat="1" x14ac:dyDescent="0.2">
      <c r="A30" s="165" t="s">
        <v>2621</v>
      </c>
      <c r="B30" s="55">
        <v>213449894</v>
      </c>
      <c r="C30" s="54">
        <v>42.689978799999999</v>
      </c>
      <c r="D30" s="332"/>
      <c r="E30" s="402"/>
    </row>
    <row r="31" spans="1:5" s="464" customFormat="1" ht="13.5" thickBot="1" x14ac:dyDescent="0.25">
      <c r="A31" s="687" t="s">
        <v>2610</v>
      </c>
      <c r="B31" s="1580">
        <v>500000000</v>
      </c>
      <c r="C31" s="1581">
        <v>100</v>
      </c>
      <c r="D31" s="332"/>
      <c r="E31" s="402"/>
    </row>
    <row r="32" spans="1:5" s="464" customFormat="1" x14ac:dyDescent="0.2">
      <c r="A32" s="56" t="s">
        <v>2622</v>
      </c>
      <c r="B32" s="686"/>
      <c r="C32" s="3"/>
      <c r="D32" s="332"/>
      <c r="E32" s="402"/>
    </row>
    <row r="33" spans="1:5" s="464" customFormat="1" x14ac:dyDescent="0.2">
      <c r="A33" s="53" t="s">
        <v>2184</v>
      </c>
      <c r="B33" s="55">
        <v>260528669.50077271</v>
      </c>
      <c r="C33" s="54">
        <v>99.819413601828614</v>
      </c>
      <c r="D33" s="332"/>
      <c r="E33" s="402"/>
    </row>
    <row r="34" spans="1:5" s="464" customFormat="1" x14ac:dyDescent="0.2">
      <c r="A34" s="53" t="s">
        <v>2623</v>
      </c>
      <c r="B34" s="55">
        <v>466331</v>
      </c>
      <c r="C34" s="54">
        <v>0.17867088122605362</v>
      </c>
      <c r="D34" s="332"/>
      <c r="E34" s="402"/>
    </row>
    <row r="35" spans="1:5" s="464" customFormat="1" x14ac:dyDescent="0.2">
      <c r="A35" s="53" t="s">
        <v>2624</v>
      </c>
      <c r="B35" s="55">
        <v>4998.4992272727268</v>
      </c>
      <c r="C35" s="54">
        <v>1.9151338035527691E-3</v>
      </c>
      <c r="D35" s="332"/>
      <c r="E35" s="402"/>
    </row>
    <row r="36" spans="1:5" s="464" customFormat="1" x14ac:dyDescent="0.2">
      <c r="A36" s="53" t="s">
        <v>2625</v>
      </c>
      <c r="B36" s="55">
        <v>0.5</v>
      </c>
      <c r="C36" s="54">
        <v>1.9157088122605362E-7</v>
      </c>
      <c r="D36" s="332"/>
      <c r="E36" s="402"/>
    </row>
    <row r="37" spans="1:5" s="464" customFormat="1" x14ac:dyDescent="0.2">
      <c r="A37" s="53" t="s">
        <v>2626</v>
      </c>
      <c r="B37" s="55">
        <v>0.5</v>
      </c>
      <c r="C37" s="54">
        <v>1.9157088122605362E-7</v>
      </c>
      <c r="D37" s="332"/>
      <c r="E37" s="402"/>
    </row>
    <row r="38" spans="1:5" s="464" customFormat="1" ht="13.5" thickBot="1" x14ac:dyDescent="0.25">
      <c r="A38" s="687" t="s">
        <v>2610</v>
      </c>
      <c r="B38" s="1580">
        <v>261000000</v>
      </c>
      <c r="C38" s="1581">
        <v>100</v>
      </c>
      <c r="D38" s="332"/>
      <c r="E38" s="402"/>
    </row>
    <row r="39" spans="1:5" s="464" customFormat="1" x14ac:dyDescent="0.2">
      <c r="A39" s="56" t="s">
        <v>2627</v>
      </c>
      <c r="B39" s="686"/>
      <c r="C39" s="3"/>
      <c r="D39" s="332"/>
      <c r="E39" s="402"/>
    </row>
    <row r="40" spans="1:5" s="464" customFormat="1" x14ac:dyDescent="0.2">
      <c r="A40" s="53" t="s">
        <v>2216</v>
      </c>
      <c r="B40" s="55">
        <v>13800000</v>
      </c>
      <c r="C40" s="54">
        <v>100</v>
      </c>
      <c r="D40" s="332"/>
      <c r="E40" s="402"/>
    </row>
    <row r="41" spans="1:5" s="464" customFormat="1" ht="13.5" thickBot="1" x14ac:dyDescent="0.25">
      <c r="A41" s="687" t="s">
        <v>2610</v>
      </c>
      <c r="B41" s="1580">
        <v>13800000</v>
      </c>
      <c r="C41" s="1581">
        <v>100</v>
      </c>
      <c r="D41" s="332"/>
      <c r="E41" s="402"/>
    </row>
    <row r="42" spans="1:5" s="464" customFormat="1" x14ac:dyDescent="0.2">
      <c r="A42" s="56" t="s">
        <v>1110</v>
      </c>
      <c r="B42" s="686"/>
      <c r="C42" s="3"/>
      <c r="D42" s="332"/>
      <c r="E42" s="402"/>
    </row>
    <row r="43" spans="1:5" s="464" customFormat="1" x14ac:dyDescent="0.2">
      <c r="A43" s="53" t="s">
        <v>2628</v>
      </c>
      <c r="B43" s="55">
        <v>110991139</v>
      </c>
      <c r="C43" s="54">
        <v>99.101443335788744</v>
      </c>
      <c r="D43" s="332"/>
      <c r="E43" s="402"/>
    </row>
    <row r="44" spans="1:5" s="464" customFormat="1" x14ac:dyDescent="0.2">
      <c r="A44" s="53" t="s">
        <v>2609</v>
      </c>
      <c r="B44" s="55">
        <v>1006361</v>
      </c>
      <c r="C44" s="54">
        <v>0.8985566642112548</v>
      </c>
      <c r="D44" s="332"/>
      <c r="E44" s="402"/>
    </row>
    <row r="45" spans="1:5" s="464" customFormat="1" ht="13.5" thickBot="1" x14ac:dyDescent="0.25">
      <c r="A45" s="687" t="s">
        <v>2610</v>
      </c>
      <c r="B45" s="1580">
        <v>111997500</v>
      </c>
      <c r="C45" s="1581">
        <v>100</v>
      </c>
      <c r="D45" s="332"/>
      <c r="E45" s="402"/>
    </row>
    <row r="46" spans="1:5" s="464" customFormat="1" x14ac:dyDescent="0.2">
      <c r="A46" s="56" t="s">
        <v>2629</v>
      </c>
      <c r="B46" s="686"/>
      <c r="C46" s="3"/>
      <c r="D46" s="332"/>
      <c r="E46" s="402"/>
    </row>
    <row r="47" spans="1:5" s="464" customFormat="1" x14ac:dyDescent="0.2">
      <c r="A47" s="53" t="s">
        <v>2630</v>
      </c>
      <c r="B47" s="55">
        <v>281132182.19</v>
      </c>
      <c r="C47" s="54">
        <v>72.587705187193379</v>
      </c>
      <c r="D47" s="332"/>
      <c r="E47" s="402"/>
    </row>
    <row r="48" spans="1:5" s="464" customFormat="1" x14ac:dyDescent="0.2">
      <c r="A48" s="53" t="s">
        <v>2631</v>
      </c>
      <c r="B48" s="55">
        <v>76108895.349999994</v>
      </c>
      <c r="C48" s="54">
        <v>19.651147779499095</v>
      </c>
      <c r="D48" s="332"/>
      <c r="E48" s="402"/>
    </row>
    <row r="49" spans="1:5" s="464" customFormat="1" x14ac:dyDescent="0.2">
      <c r="A49" s="53" t="s">
        <v>2632</v>
      </c>
      <c r="B49" s="55">
        <v>29272563.550000001</v>
      </c>
      <c r="C49" s="54">
        <v>7.5581109088561842</v>
      </c>
      <c r="D49" s="332"/>
      <c r="E49" s="402"/>
    </row>
    <row r="50" spans="1:5" s="464" customFormat="1" x14ac:dyDescent="0.2">
      <c r="A50" s="53" t="s">
        <v>2633</v>
      </c>
      <c r="B50" s="55">
        <v>459731.86</v>
      </c>
      <c r="C50" s="54">
        <v>0.1187017454169894</v>
      </c>
      <c r="D50" s="332"/>
      <c r="E50" s="402"/>
    </row>
    <row r="51" spans="1:5" s="464" customFormat="1" x14ac:dyDescent="0.2">
      <c r="A51" s="53" t="s">
        <v>2621</v>
      </c>
      <c r="B51" s="55">
        <v>326627.05</v>
      </c>
      <c r="C51" s="54">
        <v>8.4334379034340295E-2</v>
      </c>
      <c r="D51" s="332"/>
      <c r="E51" s="402"/>
    </row>
    <row r="52" spans="1:5" s="464" customFormat="1" ht="13.5" thickBot="1" x14ac:dyDescent="0.25">
      <c r="A52" s="687" t="s">
        <v>2610</v>
      </c>
      <c r="B52" s="1580">
        <v>387300000</v>
      </c>
      <c r="C52" s="1581">
        <v>100</v>
      </c>
      <c r="D52" s="332"/>
      <c r="E52" s="402"/>
    </row>
    <row r="53" spans="1:5" s="464" customFormat="1" x14ac:dyDescent="0.2">
      <c r="A53" s="56" t="s">
        <v>2634</v>
      </c>
      <c r="B53" s="686"/>
      <c r="C53" s="3"/>
      <c r="D53" s="332"/>
      <c r="E53" s="402"/>
    </row>
    <row r="54" spans="1:5" s="464" customFormat="1" x14ac:dyDescent="0.2">
      <c r="A54" s="53" t="s">
        <v>2181</v>
      </c>
      <c r="B54" s="55">
        <v>10299996</v>
      </c>
      <c r="C54" s="54">
        <v>99.999961165048546</v>
      </c>
      <c r="D54" s="332"/>
      <c r="E54" s="402"/>
    </row>
    <row r="55" spans="1:5" s="464" customFormat="1" x14ac:dyDescent="0.2">
      <c r="A55" s="53" t="s">
        <v>2769</v>
      </c>
      <c r="B55" s="55">
        <v>1</v>
      </c>
      <c r="C55" s="54">
        <v>9.7087378640776696E-6</v>
      </c>
      <c r="D55" s="332"/>
      <c r="E55" s="402"/>
    </row>
    <row r="56" spans="1:5" s="464" customFormat="1" x14ac:dyDescent="0.2">
      <c r="A56" s="53" t="s">
        <v>3920</v>
      </c>
      <c r="B56" s="55">
        <v>1</v>
      </c>
      <c r="C56" s="54">
        <v>9.7087378640776696E-6</v>
      </c>
      <c r="D56" s="332"/>
      <c r="E56" s="402"/>
    </row>
    <row r="57" spans="1:5" s="464" customFormat="1" x14ac:dyDescent="0.2">
      <c r="A57" s="53" t="s">
        <v>2874</v>
      </c>
      <c r="B57" s="55">
        <v>1</v>
      </c>
      <c r="C57" s="54">
        <v>9.7087378640776696E-6</v>
      </c>
      <c r="D57" s="332"/>
      <c r="E57" s="402"/>
    </row>
    <row r="58" spans="1:5" s="464" customFormat="1" x14ac:dyDescent="0.2">
      <c r="A58" s="53" t="s">
        <v>3921</v>
      </c>
      <c r="B58" s="55">
        <v>1</v>
      </c>
      <c r="C58" s="54">
        <v>9.7087378640776696E-6</v>
      </c>
      <c r="D58" s="332"/>
      <c r="E58" s="402"/>
    </row>
    <row r="59" spans="1:5" s="464" customFormat="1" ht="13.5" thickBot="1" x14ac:dyDescent="0.25">
      <c r="A59" s="687" t="s">
        <v>2610</v>
      </c>
      <c r="B59" s="1580">
        <v>10300000</v>
      </c>
      <c r="C59" s="1581">
        <v>100</v>
      </c>
      <c r="D59" s="332"/>
      <c r="E59" s="402"/>
    </row>
    <row r="60" spans="1:5" s="464" customFormat="1" x14ac:dyDescent="0.2">
      <c r="A60" s="56" t="s">
        <v>2636</v>
      </c>
      <c r="B60" s="686"/>
      <c r="C60" s="3"/>
      <c r="D60" s="332"/>
      <c r="E60" s="402"/>
    </row>
    <row r="61" spans="1:5" s="464" customFormat="1" x14ac:dyDescent="0.2">
      <c r="A61" s="53" t="s">
        <v>2196</v>
      </c>
      <c r="B61" s="55">
        <v>43566349.719999999</v>
      </c>
      <c r="C61" s="54">
        <v>99.999999816372082</v>
      </c>
      <c r="D61" s="332"/>
      <c r="E61" s="402"/>
    </row>
    <row r="62" spans="1:5" s="464" customFormat="1" x14ac:dyDescent="0.2">
      <c r="A62" s="53" t="s">
        <v>2637</v>
      </c>
      <c r="B62" s="55">
        <v>0.01</v>
      </c>
      <c r="C62" s="54">
        <v>2.295349517668337E-8</v>
      </c>
      <c r="D62" s="332"/>
      <c r="E62" s="402"/>
    </row>
    <row r="63" spans="1:5" s="464" customFormat="1" x14ac:dyDescent="0.2">
      <c r="A63" s="53" t="s">
        <v>2638</v>
      </c>
      <c r="B63" s="55">
        <v>0.01</v>
      </c>
      <c r="C63" s="54">
        <v>2.295349517668337E-8</v>
      </c>
      <c r="D63" s="332"/>
      <c r="E63" s="402"/>
    </row>
    <row r="64" spans="1:5" s="464" customFormat="1" x14ac:dyDescent="0.2">
      <c r="A64" s="53" t="s">
        <v>3922</v>
      </c>
      <c r="B64" s="55">
        <v>0.01</v>
      </c>
      <c r="C64" s="54">
        <v>2.295349517668337E-8</v>
      </c>
      <c r="D64" s="332"/>
      <c r="E64" s="402"/>
    </row>
    <row r="65" spans="1:4" x14ac:dyDescent="0.2">
      <c r="A65" s="53" t="s">
        <v>3923</v>
      </c>
      <c r="B65" s="55">
        <v>0.01</v>
      </c>
      <c r="C65" s="54">
        <v>2.295349517668337E-8</v>
      </c>
      <c r="D65" s="332"/>
    </row>
    <row r="66" spans="1:4" x14ac:dyDescent="0.2">
      <c r="A66" s="53" t="s">
        <v>2641</v>
      </c>
      <c r="B66" s="55">
        <v>0.01</v>
      </c>
      <c r="C66" s="54">
        <v>2.295349517668337E-8</v>
      </c>
      <c r="D66" s="332"/>
    </row>
    <row r="67" spans="1:4" x14ac:dyDescent="0.2">
      <c r="A67" s="53" t="s">
        <v>2642</v>
      </c>
      <c r="B67" s="55">
        <v>0.01</v>
      </c>
      <c r="C67" s="54">
        <v>2.295349517668337E-8</v>
      </c>
      <c r="D67" s="332"/>
    </row>
    <row r="68" spans="1:4" x14ac:dyDescent="0.2">
      <c r="A68" s="53" t="s">
        <v>2643</v>
      </c>
      <c r="B68" s="55">
        <v>0.01</v>
      </c>
      <c r="C68" s="54">
        <v>2.295349517668337E-8</v>
      </c>
      <c r="D68" s="332"/>
    </row>
    <row r="69" spans="1:4" x14ac:dyDescent="0.2">
      <c r="A69" s="53" t="s">
        <v>3924</v>
      </c>
      <c r="B69" s="55">
        <v>0.01</v>
      </c>
      <c r="C69" s="54">
        <v>2.295349517668337E-8</v>
      </c>
      <c r="D69" s="332"/>
    </row>
    <row r="70" spans="1:4" ht="13.5" thickBot="1" x14ac:dyDescent="0.25">
      <c r="A70" s="687" t="s">
        <v>2610</v>
      </c>
      <c r="B70" s="1580">
        <v>43566349.799999982</v>
      </c>
      <c r="C70" s="1581">
        <v>100</v>
      </c>
      <c r="D70" s="332"/>
    </row>
    <row r="71" spans="1:4" x14ac:dyDescent="0.2">
      <c r="A71" s="56" t="s">
        <v>2645</v>
      </c>
      <c r="B71" s="686"/>
      <c r="C71" s="3"/>
      <c r="D71" s="332"/>
    </row>
    <row r="72" spans="1:4" x14ac:dyDescent="0.2">
      <c r="A72" s="53" t="s">
        <v>1902</v>
      </c>
      <c r="B72" s="55">
        <v>18399990</v>
      </c>
      <c r="C72" s="54">
        <v>99.999945652173921</v>
      </c>
      <c r="D72" s="332"/>
    </row>
    <row r="73" spans="1:4" x14ac:dyDescent="0.2">
      <c r="A73" s="53" t="s">
        <v>2646</v>
      </c>
      <c r="B73" s="55">
        <v>2</v>
      </c>
      <c r="C73" s="54">
        <v>1.0869565217391305E-5</v>
      </c>
      <c r="D73" s="332"/>
    </row>
    <row r="74" spans="1:4" x14ac:dyDescent="0.2">
      <c r="A74" s="53" t="s">
        <v>2647</v>
      </c>
      <c r="B74" s="55">
        <v>2</v>
      </c>
      <c r="C74" s="54">
        <v>1.0869565217391305E-5</v>
      </c>
      <c r="D74" s="332"/>
    </row>
    <row r="75" spans="1:4" x14ac:dyDescent="0.2">
      <c r="A75" s="53" t="s">
        <v>3925</v>
      </c>
      <c r="B75" s="55">
        <v>2</v>
      </c>
      <c r="C75" s="54">
        <v>1.0869565217391305E-5</v>
      </c>
      <c r="D75" s="332"/>
    </row>
    <row r="76" spans="1:4" x14ac:dyDescent="0.2">
      <c r="A76" s="53" t="s">
        <v>2649</v>
      </c>
      <c r="B76" s="55">
        <v>2</v>
      </c>
      <c r="C76" s="54">
        <v>1.0869565217391305E-5</v>
      </c>
      <c r="D76" s="332"/>
    </row>
    <row r="77" spans="1:4" x14ac:dyDescent="0.2">
      <c r="A77" s="53" t="s">
        <v>2650</v>
      </c>
      <c r="B77" s="55">
        <v>2</v>
      </c>
      <c r="C77" s="54">
        <v>1.0869565217391305E-5</v>
      </c>
      <c r="D77" s="332"/>
    </row>
    <row r="78" spans="1:4" ht="13.5" thickBot="1" x14ac:dyDescent="0.25">
      <c r="A78" s="687" t="s">
        <v>2610</v>
      </c>
      <c r="B78" s="1580">
        <v>18400000</v>
      </c>
      <c r="C78" s="1581">
        <v>100</v>
      </c>
      <c r="D78" s="332"/>
    </row>
    <row r="79" spans="1:4" x14ac:dyDescent="0.2">
      <c r="A79" s="56" t="s">
        <v>2651</v>
      </c>
      <c r="B79" s="686"/>
      <c r="C79" s="3"/>
      <c r="D79" s="332"/>
    </row>
    <row r="80" spans="1:4" x14ac:dyDescent="0.2">
      <c r="A80" s="53" t="s">
        <v>2652</v>
      </c>
      <c r="B80" s="55">
        <v>10298294.904938271</v>
      </c>
      <c r="C80" s="54">
        <v>99.983445679012334</v>
      </c>
      <c r="D80" s="332"/>
    </row>
    <row r="81" spans="1:4" x14ac:dyDescent="0.2">
      <c r="A81" s="53" t="s">
        <v>2653</v>
      </c>
      <c r="B81" s="55">
        <v>1697.4654320987654</v>
      </c>
      <c r="C81" s="54">
        <v>1.6480246913580247E-2</v>
      </c>
      <c r="D81" s="332"/>
    </row>
    <row r="82" spans="1:4" x14ac:dyDescent="0.2">
      <c r="A82" s="53" t="s">
        <v>2654</v>
      </c>
      <c r="B82" s="55">
        <v>2.5432098765432096</v>
      </c>
      <c r="C82" s="54">
        <v>2.4691358024691353E-5</v>
      </c>
      <c r="D82" s="332"/>
    </row>
    <row r="83" spans="1:4" x14ac:dyDescent="0.2">
      <c r="A83" s="53" t="s">
        <v>2655</v>
      </c>
      <c r="B83" s="55">
        <v>2.5432098765432096</v>
      </c>
      <c r="C83" s="54">
        <v>2.4691358024691353E-5</v>
      </c>
      <c r="D83" s="332"/>
    </row>
    <row r="84" spans="1:4" x14ac:dyDescent="0.2">
      <c r="A84" s="53" t="s">
        <v>2656</v>
      </c>
      <c r="B84" s="55">
        <v>2.5432098765432096</v>
      </c>
      <c r="C84" s="54">
        <v>2.4691358024691353E-5</v>
      </c>
      <c r="D84" s="332"/>
    </row>
    <row r="85" spans="1:4" ht="13.5" thickBot="1" x14ac:dyDescent="0.25">
      <c r="A85" s="687" t="s">
        <v>2610</v>
      </c>
      <c r="B85" s="1580">
        <v>10300000</v>
      </c>
      <c r="C85" s="1581">
        <v>100</v>
      </c>
      <c r="D85" s="332"/>
    </row>
    <row r="86" spans="1:4" x14ac:dyDescent="0.2">
      <c r="A86" s="56" t="s">
        <v>3930</v>
      </c>
      <c r="B86" s="686"/>
      <c r="C86" s="3"/>
      <c r="D86" s="332"/>
    </row>
    <row r="87" spans="1:4" x14ac:dyDescent="0.2">
      <c r="A87" s="53" t="s">
        <v>2201</v>
      </c>
      <c r="B87" s="55">
        <v>64980000</v>
      </c>
      <c r="C87" s="54">
        <v>99.969230769230762</v>
      </c>
      <c r="D87" s="332"/>
    </row>
    <row r="88" spans="1:4" x14ac:dyDescent="0.2">
      <c r="A88" s="53" t="s">
        <v>3931</v>
      </c>
      <c r="B88" s="55">
        <v>6500</v>
      </c>
      <c r="C88" s="54">
        <v>0.01</v>
      </c>
      <c r="D88" s="332"/>
    </row>
    <row r="89" spans="1:4" x14ac:dyDescent="0.2">
      <c r="A89" s="53" t="s">
        <v>3932</v>
      </c>
      <c r="B89" s="55">
        <v>6500</v>
      </c>
      <c r="C89" s="54">
        <v>0.01</v>
      </c>
      <c r="D89" s="332"/>
    </row>
    <row r="90" spans="1:4" x14ac:dyDescent="0.2">
      <c r="A90" s="53" t="s">
        <v>2659</v>
      </c>
      <c r="B90" s="55">
        <v>6500</v>
      </c>
      <c r="C90" s="54">
        <v>0.01</v>
      </c>
      <c r="D90" s="332"/>
    </row>
    <row r="91" spans="1:4" x14ac:dyDescent="0.2">
      <c r="A91" s="53" t="s">
        <v>3933</v>
      </c>
      <c r="B91" s="55">
        <v>500</v>
      </c>
      <c r="C91" s="54">
        <v>7.6923076923076923E-4</v>
      </c>
      <c r="D91" s="332"/>
    </row>
    <row r="92" spans="1:4" ht="13.5" thickBot="1" x14ac:dyDescent="0.25">
      <c r="A92" s="687" t="s">
        <v>2610</v>
      </c>
      <c r="B92" s="1580">
        <v>65000000</v>
      </c>
      <c r="C92" s="1581">
        <v>100</v>
      </c>
      <c r="D92" s="332"/>
    </row>
    <row r="93" spans="1:4" x14ac:dyDescent="0.2">
      <c r="A93" s="56" t="s">
        <v>2660</v>
      </c>
      <c r="B93" s="686"/>
      <c r="C93" s="3"/>
      <c r="D93" s="332"/>
    </row>
    <row r="94" spans="1:4" x14ac:dyDescent="0.2">
      <c r="A94" s="53" t="s">
        <v>445</v>
      </c>
      <c r="B94" s="55">
        <v>379099996</v>
      </c>
      <c r="C94" s="54">
        <v>99.999998944869432</v>
      </c>
      <c r="D94" s="332"/>
    </row>
    <row r="95" spans="1:4" x14ac:dyDescent="0.2">
      <c r="A95" s="53" t="s">
        <v>2661</v>
      </c>
      <c r="B95" s="55">
        <v>1</v>
      </c>
      <c r="C95" s="54">
        <v>2.6378264310208388E-7</v>
      </c>
      <c r="D95" s="332"/>
    </row>
    <row r="96" spans="1:4" x14ac:dyDescent="0.2">
      <c r="A96" s="53" t="s">
        <v>2662</v>
      </c>
      <c r="B96" s="55">
        <v>1</v>
      </c>
      <c r="C96" s="54">
        <v>2.6378264310208388E-7</v>
      </c>
      <c r="D96" s="332"/>
    </row>
    <row r="97" spans="1:4" x14ac:dyDescent="0.2">
      <c r="A97" s="53" t="s">
        <v>3934</v>
      </c>
      <c r="B97" s="55">
        <v>1</v>
      </c>
      <c r="C97" s="54">
        <v>2.6378264310208388E-7</v>
      </c>
      <c r="D97" s="332"/>
    </row>
    <row r="98" spans="1:4" x14ac:dyDescent="0.2">
      <c r="A98" s="53" t="s">
        <v>2663</v>
      </c>
      <c r="B98" s="55">
        <v>1</v>
      </c>
      <c r="C98" s="54">
        <v>2.6378264310208388E-7</v>
      </c>
      <c r="D98" s="332"/>
    </row>
    <row r="99" spans="1:4" ht="13.5" thickBot="1" x14ac:dyDescent="0.25">
      <c r="A99" s="687" t="s">
        <v>2610</v>
      </c>
      <c r="B99" s="1580">
        <v>379100000</v>
      </c>
      <c r="C99" s="1581">
        <v>100</v>
      </c>
      <c r="D99" s="332"/>
    </row>
    <row r="100" spans="1:4" x14ac:dyDescent="0.2">
      <c r="A100" s="56" t="s">
        <v>2312</v>
      </c>
      <c r="B100" s="686"/>
      <c r="C100" s="3"/>
      <c r="D100" s="332"/>
    </row>
    <row r="101" spans="1:4" x14ac:dyDescent="0.2">
      <c r="A101" s="53" t="s">
        <v>2175</v>
      </c>
      <c r="B101" s="55">
        <v>5499996</v>
      </c>
      <c r="C101" s="54">
        <v>99.999927272727277</v>
      </c>
      <c r="D101" s="332"/>
    </row>
    <row r="102" spans="1:4" x14ac:dyDescent="0.2">
      <c r="A102" s="53" t="s">
        <v>3926</v>
      </c>
      <c r="B102" s="55">
        <v>1</v>
      </c>
      <c r="C102" s="54">
        <v>1.8181818181818182E-5</v>
      </c>
      <c r="D102" s="332"/>
    </row>
    <row r="103" spans="1:4" x14ac:dyDescent="0.2">
      <c r="A103" s="53" t="s">
        <v>3927</v>
      </c>
      <c r="B103" s="55">
        <v>1</v>
      </c>
      <c r="C103" s="54">
        <v>1.8181818181818182E-5</v>
      </c>
      <c r="D103" s="332"/>
    </row>
    <row r="104" spans="1:4" x14ac:dyDescent="0.2">
      <c r="A104" s="53" t="s">
        <v>3928</v>
      </c>
      <c r="B104" s="55">
        <v>1</v>
      </c>
      <c r="C104" s="54">
        <v>1.8181818181818182E-5</v>
      </c>
      <c r="D104" s="332"/>
    </row>
    <row r="105" spans="1:4" x14ac:dyDescent="0.2">
      <c r="A105" s="53" t="s">
        <v>3929</v>
      </c>
      <c r="B105" s="55">
        <v>1</v>
      </c>
      <c r="C105" s="54">
        <v>1.8181818181818182E-5</v>
      </c>
      <c r="D105" s="332"/>
    </row>
    <row r="106" spans="1:4" ht="13.5" thickBot="1" x14ac:dyDescent="0.25">
      <c r="A106" s="687" t="s">
        <v>2610</v>
      </c>
      <c r="B106" s="1580">
        <v>5500000</v>
      </c>
      <c r="C106" s="1581">
        <v>100</v>
      </c>
      <c r="D106" s="332"/>
    </row>
    <row r="107" spans="1:4" x14ac:dyDescent="0.2">
      <c r="A107" s="56" t="s">
        <v>2668</v>
      </c>
      <c r="B107" s="686"/>
      <c r="C107" s="3"/>
      <c r="D107" s="332"/>
    </row>
    <row r="108" spans="1:4" x14ac:dyDescent="0.2">
      <c r="A108" s="53" t="s">
        <v>2197</v>
      </c>
      <c r="B108" s="55">
        <v>59999999.909999996</v>
      </c>
      <c r="C108" s="54">
        <v>99.99999984999998</v>
      </c>
      <c r="D108" s="332"/>
    </row>
    <row r="109" spans="1:4" x14ac:dyDescent="0.2">
      <c r="A109" s="53" t="s">
        <v>2669</v>
      </c>
      <c r="B109" s="55">
        <v>0.03</v>
      </c>
      <c r="C109" s="54">
        <v>4.9999999999999991E-8</v>
      </c>
      <c r="D109" s="332"/>
    </row>
    <row r="110" spans="1:4" x14ac:dyDescent="0.2">
      <c r="A110" s="53" t="s">
        <v>2670</v>
      </c>
      <c r="B110" s="55">
        <v>0.02</v>
      </c>
      <c r="C110" s="54">
        <v>3.3333333333333334E-8</v>
      </c>
      <c r="D110" s="332"/>
    </row>
    <row r="111" spans="1:4" x14ac:dyDescent="0.2">
      <c r="A111" s="53" t="s">
        <v>2671</v>
      </c>
      <c r="B111" s="55">
        <v>0.02</v>
      </c>
      <c r="C111" s="54">
        <v>3.3333333333333334E-8</v>
      </c>
      <c r="D111" s="332"/>
    </row>
    <row r="112" spans="1:4" x14ac:dyDescent="0.2">
      <c r="A112" s="53" t="s">
        <v>2672</v>
      </c>
      <c r="B112" s="55">
        <v>0.02</v>
      </c>
      <c r="C112" s="54">
        <v>3.3333333333333334E-8</v>
      </c>
      <c r="D112" s="332"/>
    </row>
    <row r="113" spans="1:4" ht="13.5" thickBot="1" x14ac:dyDescent="0.25">
      <c r="A113" s="687" t="s">
        <v>2610</v>
      </c>
      <c r="B113" s="1580">
        <v>60000000.000000007</v>
      </c>
      <c r="C113" s="1581">
        <v>100</v>
      </c>
      <c r="D113" s="332"/>
    </row>
    <row r="114" spans="1:4" x14ac:dyDescent="0.2">
      <c r="A114" s="56" t="s">
        <v>2673</v>
      </c>
      <c r="B114" s="686"/>
      <c r="C114" s="3"/>
      <c r="D114" s="332"/>
    </row>
    <row r="115" spans="1:4" x14ac:dyDescent="0.2">
      <c r="A115" s="53" t="s">
        <v>3772</v>
      </c>
      <c r="B115" s="55">
        <v>34998981.030000001</v>
      </c>
      <c r="C115" s="54">
        <v>99.997088657142868</v>
      </c>
      <c r="D115" s="332"/>
    </row>
    <row r="116" spans="1:4" x14ac:dyDescent="0.2">
      <c r="A116" s="53" t="s">
        <v>2621</v>
      </c>
      <c r="B116" s="55">
        <v>1018.97</v>
      </c>
      <c r="C116" s="54">
        <v>2.9113428571428575E-3</v>
      </c>
      <c r="D116" s="332"/>
    </row>
    <row r="117" spans="1:4" ht="13.5" thickBot="1" x14ac:dyDescent="0.25">
      <c r="A117" s="687" t="s">
        <v>2610</v>
      </c>
      <c r="B117" s="1580">
        <v>35000000</v>
      </c>
      <c r="C117" s="1581">
        <v>100</v>
      </c>
      <c r="D117" s="332"/>
    </row>
    <row r="118" spans="1:4" x14ac:dyDescent="0.2">
      <c r="A118" s="56" t="s">
        <v>2674</v>
      </c>
      <c r="B118" s="686"/>
      <c r="C118" s="3"/>
      <c r="D118" s="332"/>
    </row>
    <row r="119" spans="1:4" x14ac:dyDescent="0.2">
      <c r="A119" s="53" t="s">
        <v>2176</v>
      </c>
      <c r="B119" s="55">
        <v>26239398.68</v>
      </c>
      <c r="C119" s="54">
        <v>99.769576730038011</v>
      </c>
      <c r="D119" s="332"/>
    </row>
    <row r="120" spans="1:4" x14ac:dyDescent="0.2">
      <c r="A120" s="53" t="s">
        <v>2675</v>
      </c>
      <c r="B120" s="55">
        <v>60401.62</v>
      </c>
      <c r="C120" s="54">
        <v>0.22966395437262355</v>
      </c>
      <c r="D120" s="332"/>
    </row>
    <row r="121" spans="1:4" x14ac:dyDescent="0.2">
      <c r="A121" s="53" t="s">
        <v>2676</v>
      </c>
      <c r="B121" s="55">
        <v>98.85</v>
      </c>
      <c r="C121" s="54">
        <v>3.7585551330798474E-4</v>
      </c>
      <c r="D121" s="332"/>
    </row>
    <row r="122" spans="1:4" x14ac:dyDescent="0.2">
      <c r="A122" s="53" t="s">
        <v>2677</v>
      </c>
      <c r="B122" s="55">
        <v>98.85</v>
      </c>
      <c r="C122" s="54">
        <v>3.7585551330798474E-4</v>
      </c>
      <c r="D122" s="332"/>
    </row>
    <row r="123" spans="1:4" x14ac:dyDescent="0.2">
      <c r="A123" s="53" t="s">
        <v>2678</v>
      </c>
      <c r="B123" s="55">
        <v>1</v>
      </c>
      <c r="C123" s="54">
        <v>3.8022813688212926E-6</v>
      </c>
      <c r="D123" s="332"/>
    </row>
    <row r="124" spans="1:4" x14ac:dyDescent="0.2">
      <c r="A124" s="53" t="s">
        <v>2679</v>
      </c>
      <c r="B124" s="55">
        <v>1</v>
      </c>
      <c r="C124" s="54">
        <v>3.8022813688212926E-6</v>
      </c>
      <c r="D124" s="332"/>
    </row>
    <row r="125" spans="1:4" ht="13.5" thickBot="1" x14ac:dyDescent="0.25">
      <c r="A125" s="687" t="s">
        <v>2610</v>
      </c>
      <c r="B125" s="1580">
        <v>26300000.000000004</v>
      </c>
      <c r="C125" s="1581">
        <v>100</v>
      </c>
      <c r="D125" s="332"/>
    </row>
    <row r="126" spans="1:4" x14ac:dyDescent="0.2">
      <c r="A126" s="56" t="s">
        <v>446</v>
      </c>
      <c r="B126" s="686"/>
      <c r="C126" s="3"/>
      <c r="D126" s="332"/>
    </row>
    <row r="127" spans="1:4" x14ac:dyDescent="0.2">
      <c r="A127" s="53" t="s">
        <v>442</v>
      </c>
      <c r="B127" s="55">
        <v>106960792.06999999</v>
      </c>
      <c r="C127" s="54">
        <v>69.164773676631668</v>
      </c>
      <c r="D127" s="332"/>
    </row>
    <row r="128" spans="1:4" x14ac:dyDescent="0.2">
      <c r="A128" s="53" t="s">
        <v>3773</v>
      </c>
      <c r="B128" s="55">
        <v>45847509.82</v>
      </c>
      <c r="C128" s="54">
        <v>29.646682480269781</v>
      </c>
      <c r="D128" s="332"/>
    </row>
    <row r="129" spans="1:4" x14ac:dyDescent="0.2">
      <c r="A129" s="53" t="s">
        <v>2680</v>
      </c>
      <c r="B129" s="55">
        <v>1826000</v>
      </c>
      <c r="C129" s="54">
        <v>1.1807586152772349</v>
      </c>
      <c r="D129" s="332"/>
    </row>
    <row r="130" spans="1:4" x14ac:dyDescent="0.2">
      <c r="A130" s="53" t="s">
        <v>2681</v>
      </c>
      <c r="B130" s="55">
        <v>12026.52</v>
      </c>
      <c r="C130" s="54">
        <v>7.7767892123789548E-3</v>
      </c>
      <c r="D130" s="332"/>
    </row>
    <row r="131" spans="1:4" x14ac:dyDescent="0.2">
      <c r="A131" s="53" t="s">
        <v>3774</v>
      </c>
      <c r="B131" s="55">
        <v>8.23</v>
      </c>
      <c r="C131" s="54">
        <v>5.3218200458552265E-6</v>
      </c>
      <c r="D131" s="332"/>
    </row>
    <row r="132" spans="1:4" x14ac:dyDescent="0.2">
      <c r="A132" s="53" t="s">
        <v>3775</v>
      </c>
      <c r="B132" s="55">
        <v>4.8099999999999996</v>
      </c>
      <c r="C132" s="54">
        <v>3.1103225298376228E-6</v>
      </c>
      <c r="D132" s="332"/>
    </row>
    <row r="133" spans="1:4" x14ac:dyDescent="0.2">
      <c r="A133" s="53" t="s">
        <v>3935</v>
      </c>
      <c r="B133" s="55">
        <v>0.01</v>
      </c>
      <c r="C133" s="54">
        <v>6.4663670058994233E-9</v>
      </c>
      <c r="D133" s="332"/>
    </row>
    <row r="134" spans="1:4" ht="13.5" thickBot="1" x14ac:dyDescent="0.25">
      <c r="A134" s="687" t="s">
        <v>2610</v>
      </c>
      <c r="B134" s="1580">
        <v>154646341.45999998</v>
      </c>
      <c r="C134" s="1581">
        <v>100</v>
      </c>
      <c r="D134" s="332"/>
    </row>
    <row r="135" spans="1:4" x14ac:dyDescent="0.2">
      <c r="A135" s="56" t="s">
        <v>2683</v>
      </c>
      <c r="B135" s="686"/>
      <c r="C135" s="3"/>
      <c r="D135" s="332"/>
    </row>
    <row r="136" spans="1:4" x14ac:dyDescent="0.2">
      <c r="A136" s="53" t="s">
        <v>2178</v>
      </c>
      <c r="B136" s="55">
        <v>51336301.200000003</v>
      </c>
      <c r="C136" s="54">
        <v>34.224200800000006</v>
      </c>
      <c r="D136" s="332"/>
    </row>
    <row r="137" spans="1:4" x14ac:dyDescent="0.2">
      <c r="A137" s="53" t="s">
        <v>2684</v>
      </c>
      <c r="B137" s="55">
        <v>45000000</v>
      </c>
      <c r="C137" s="54">
        <v>30</v>
      </c>
      <c r="D137" s="332"/>
    </row>
    <row r="138" spans="1:4" x14ac:dyDescent="0.2">
      <c r="A138" s="53" t="s">
        <v>2685</v>
      </c>
      <c r="B138" s="55">
        <v>15000000</v>
      </c>
      <c r="C138" s="54">
        <v>10</v>
      </c>
      <c r="D138" s="332"/>
    </row>
    <row r="139" spans="1:4" x14ac:dyDescent="0.2">
      <c r="A139" s="53" t="s">
        <v>2686</v>
      </c>
      <c r="B139" s="55">
        <v>7515000</v>
      </c>
      <c r="C139" s="54">
        <v>5.01</v>
      </c>
      <c r="D139" s="332"/>
    </row>
    <row r="140" spans="1:4" x14ac:dyDescent="0.2">
      <c r="A140" s="53" t="s">
        <v>2609</v>
      </c>
      <c r="B140" s="55">
        <v>31148698.800000001</v>
      </c>
      <c r="C140" s="54">
        <v>20.7657992</v>
      </c>
      <c r="D140" s="332"/>
    </row>
    <row r="141" spans="1:4" ht="13.5" thickBot="1" x14ac:dyDescent="0.25">
      <c r="A141" s="687" t="s">
        <v>2610</v>
      </c>
      <c r="B141" s="1580">
        <v>150000000</v>
      </c>
      <c r="C141" s="1581">
        <v>100</v>
      </c>
      <c r="D141" s="332"/>
    </row>
    <row r="142" spans="1:4" x14ac:dyDescent="0.2">
      <c r="A142" s="56" t="s">
        <v>2687</v>
      </c>
      <c r="B142" s="686"/>
      <c r="C142" s="3"/>
      <c r="D142" s="332"/>
    </row>
    <row r="143" spans="1:4" x14ac:dyDescent="0.2">
      <c r="A143" s="53" t="s">
        <v>2207</v>
      </c>
      <c r="B143" s="55">
        <v>35672093</v>
      </c>
      <c r="C143" s="54">
        <v>89.180232500000002</v>
      </c>
      <c r="D143" s="332"/>
    </row>
    <row r="144" spans="1:4" x14ac:dyDescent="0.2">
      <c r="A144" s="53" t="s">
        <v>2688</v>
      </c>
      <c r="B144" s="55">
        <v>2989678.24</v>
      </c>
      <c r="C144" s="54">
        <v>7.4741956000000016</v>
      </c>
      <c r="D144" s="332"/>
    </row>
    <row r="145" spans="1:4" x14ac:dyDescent="0.2">
      <c r="A145" s="53" t="s">
        <v>2689</v>
      </c>
      <c r="B145" s="55">
        <v>1338228.76</v>
      </c>
      <c r="C145" s="54">
        <v>3.3455719000000004</v>
      </c>
      <c r="D145" s="332"/>
    </row>
    <row r="146" spans="1:4" ht="13.5" thickBot="1" x14ac:dyDescent="0.25">
      <c r="A146" s="687" t="s">
        <v>2610</v>
      </c>
      <c r="B146" s="1580">
        <v>40000000</v>
      </c>
      <c r="C146" s="1581">
        <v>100</v>
      </c>
      <c r="D146" s="332"/>
    </row>
    <row r="147" spans="1:4" x14ac:dyDescent="0.2">
      <c r="A147" s="56" t="s">
        <v>2690</v>
      </c>
      <c r="B147" s="686"/>
      <c r="C147" s="3"/>
      <c r="D147" s="332"/>
    </row>
    <row r="148" spans="1:4" x14ac:dyDescent="0.2">
      <c r="A148" s="53" t="s">
        <v>3936</v>
      </c>
      <c r="B148" s="55">
        <v>221403060</v>
      </c>
      <c r="C148" s="54">
        <v>99.999981933405635</v>
      </c>
      <c r="D148" s="332"/>
    </row>
    <row r="149" spans="1:4" x14ac:dyDescent="0.2">
      <c r="A149" s="53" t="s">
        <v>2691</v>
      </c>
      <c r="B149" s="55">
        <v>10</v>
      </c>
      <c r="C149" s="54">
        <v>4.5166485925445492E-6</v>
      </c>
      <c r="D149" s="332"/>
    </row>
    <row r="150" spans="1:4" x14ac:dyDescent="0.2">
      <c r="A150" s="53" t="s">
        <v>3937</v>
      </c>
      <c r="B150" s="55">
        <v>10</v>
      </c>
      <c r="C150" s="54">
        <v>4.5166485925445492E-6</v>
      </c>
      <c r="D150" s="332"/>
    </row>
    <row r="151" spans="1:4" x14ac:dyDescent="0.2">
      <c r="A151" s="53" t="s">
        <v>3938</v>
      </c>
      <c r="B151" s="55">
        <v>10</v>
      </c>
      <c r="C151" s="54">
        <v>4.5166485925445492E-6</v>
      </c>
      <c r="D151" s="332"/>
    </row>
    <row r="152" spans="1:4" x14ac:dyDescent="0.2">
      <c r="A152" s="53" t="s">
        <v>2694</v>
      </c>
      <c r="B152" s="55">
        <v>10</v>
      </c>
      <c r="C152" s="54">
        <v>4.5166485925445492E-6</v>
      </c>
      <c r="D152" s="332"/>
    </row>
    <row r="153" spans="1:4" ht="13.5" thickBot="1" x14ac:dyDescent="0.25">
      <c r="A153" s="687" t="s">
        <v>2610</v>
      </c>
      <c r="B153" s="1580">
        <v>221403100</v>
      </c>
      <c r="C153" s="1581">
        <v>100</v>
      </c>
      <c r="D153" s="332"/>
    </row>
    <row r="154" spans="1:4" x14ac:dyDescent="0.2">
      <c r="A154" s="56" t="s">
        <v>2695</v>
      </c>
      <c r="B154" s="686"/>
      <c r="C154" s="3"/>
      <c r="D154" s="332"/>
    </row>
    <row r="155" spans="1:4" x14ac:dyDescent="0.2">
      <c r="A155" s="53" t="s">
        <v>2186</v>
      </c>
      <c r="B155" s="55">
        <v>6695569.8899999997</v>
      </c>
      <c r="C155" s="54">
        <v>44.637132599999987</v>
      </c>
      <c r="D155" s="332"/>
    </row>
    <row r="156" spans="1:4" x14ac:dyDescent="0.2">
      <c r="A156" s="53" t="s">
        <v>2696</v>
      </c>
      <c r="B156" s="55">
        <v>6124440.0199999996</v>
      </c>
      <c r="C156" s="54">
        <v>40.829600133333329</v>
      </c>
      <c r="D156" s="332"/>
    </row>
    <row r="157" spans="1:4" x14ac:dyDescent="0.2">
      <c r="A157" s="53" t="s">
        <v>3776</v>
      </c>
      <c r="B157" s="55">
        <v>1200000</v>
      </c>
      <c r="C157" s="54">
        <v>7.9999999999999991</v>
      </c>
      <c r="D157" s="332"/>
    </row>
    <row r="158" spans="1:4" x14ac:dyDescent="0.2">
      <c r="A158" s="53" t="s">
        <v>3777</v>
      </c>
      <c r="B158" s="55">
        <v>600000</v>
      </c>
      <c r="C158" s="54">
        <v>3.9999999999999996</v>
      </c>
      <c r="D158" s="332"/>
    </row>
    <row r="159" spans="1:4" x14ac:dyDescent="0.2">
      <c r="A159" s="53" t="s">
        <v>3778</v>
      </c>
      <c r="B159" s="55">
        <v>246133.07</v>
      </c>
      <c r="C159" s="54">
        <v>1.6408871333333332</v>
      </c>
      <c r="D159" s="332"/>
    </row>
    <row r="160" spans="1:4" x14ac:dyDescent="0.2">
      <c r="A160" s="53" t="s">
        <v>2697</v>
      </c>
      <c r="B160" s="55">
        <v>106060.30000000075</v>
      </c>
      <c r="C160" s="54">
        <v>0.70706866666667156</v>
      </c>
      <c r="D160" s="332"/>
    </row>
    <row r="161" spans="1:4" x14ac:dyDescent="0.2">
      <c r="A161" s="53" t="s">
        <v>2698</v>
      </c>
      <c r="B161" s="55">
        <v>27796.720000000001</v>
      </c>
      <c r="C161" s="54">
        <v>0.18531146666666665</v>
      </c>
      <c r="D161" s="332"/>
    </row>
    <row r="162" spans="1:4" ht="13.5" thickBot="1" x14ac:dyDescent="0.25">
      <c r="A162" s="687" t="s">
        <v>2610</v>
      </c>
      <c r="B162" s="1580">
        <v>15000000.000000002</v>
      </c>
      <c r="C162" s="1581">
        <v>100</v>
      </c>
      <c r="D162" s="332"/>
    </row>
    <row r="163" spans="1:4" x14ac:dyDescent="0.2">
      <c r="A163" s="56" t="s">
        <v>2699</v>
      </c>
      <c r="B163" s="686"/>
      <c r="C163" s="3"/>
      <c r="D163" s="332"/>
    </row>
    <row r="164" spans="1:4" x14ac:dyDescent="0.2">
      <c r="A164" s="53" t="s">
        <v>2208</v>
      </c>
      <c r="B164" s="55">
        <v>39252368</v>
      </c>
      <c r="C164" s="54">
        <v>65.420613333333336</v>
      </c>
      <c r="D164" s="332"/>
    </row>
    <row r="165" spans="1:4" x14ac:dyDescent="0.2">
      <c r="A165" s="53" t="s">
        <v>2701</v>
      </c>
      <c r="B165" s="55">
        <v>4920000</v>
      </c>
      <c r="C165" s="54">
        <v>8.2000000000000011</v>
      </c>
      <c r="D165" s="332"/>
    </row>
    <row r="166" spans="1:4" x14ac:dyDescent="0.2">
      <c r="A166" s="53" t="s">
        <v>2702</v>
      </c>
      <c r="B166" s="55">
        <v>4740803</v>
      </c>
      <c r="C166" s="54">
        <v>7.9013383333333342</v>
      </c>
      <c r="D166" s="332"/>
    </row>
    <row r="167" spans="1:4" x14ac:dyDescent="0.2">
      <c r="A167" s="53" t="s">
        <v>2703</v>
      </c>
      <c r="B167" s="55">
        <v>3000729</v>
      </c>
      <c r="C167" s="54">
        <v>5.0012150000000002</v>
      </c>
      <c r="D167" s="332"/>
    </row>
    <row r="168" spans="1:4" x14ac:dyDescent="0.2">
      <c r="A168" s="53" t="s">
        <v>2704</v>
      </c>
      <c r="B168" s="55">
        <v>2620659</v>
      </c>
      <c r="C168" s="54">
        <v>4.3677649999999995</v>
      </c>
      <c r="D168" s="332"/>
    </row>
    <row r="169" spans="1:4" x14ac:dyDescent="0.2">
      <c r="A169" s="53" t="s">
        <v>2705</v>
      </c>
      <c r="B169" s="55">
        <v>1800000</v>
      </c>
      <c r="C169" s="54">
        <v>3</v>
      </c>
      <c r="D169" s="332"/>
    </row>
    <row r="170" spans="1:4" x14ac:dyDescent="0.2">
      <c r="A170" s="53" t="s">
        <v>2706</v>
      </c>
      <c r="B170" s="55">
        <v>1261451</v>
      </c>
      <c r="C170" s="54">
        <v>2.1024183333333335</v>
      </c>
      <c r="D170" s="332"/>
    </row>
    <row r="171" spans="1:4" x14ac:dyDescent="0.2">
      <c r="A171" s="53" t="s">
        <v>3779</v>
      </c>
      <c r="B171" s="55">
        <v>1203990</v>
      </c>
      <c r="C171" s="54">
        <v>2.00665</v>
      </c>
      <c r="D171" s="332"/>
    </row>
    <row r="172" spans="1:4" x14ac:dyDescent="0.2">
      <c r="A172" s="53" t="s">
        <v>2707</v>
      </c>
      <c r="B172" s="55">
        <v>1200000</v>
      </c>
      <c r="C172" s="54">
        <v>2</v>
      </c>
      <c r="D172" s="332"/>
    </row>
    <row r="173" spans="1:4" ht="13.5" thickBot="1" x14ac:dyDescent="0.25">
      <c r="A173" s="687" t="s">
        <v>2610</v>
      </c>
      <c r="B173" s="1580">
        <v>60000000</v>
      </c>
      <c r="C173" s="1581">
        <v>100</v>
      </c>
      <c r="D173" s="332"/>
    </row>
    <row r="174" spans="1:4" x14ac:dyDescent="0.2">
      <c r="A174" s="56" t="s">
        <v>2708</v>
      </c>
      <c r="B174" s="686"/>
      <c r="C174" s="3"/>
      <c r="D174" s="332"/>
    </row>
    <row r="175" spans="1:4" x14ac:dyDescent="0.2">
      <c r="A175" s="53" t="s">
        <v>3939</v>
      </c>
      <c r="B175" s="55">
        <v>187002848.09</v>
      </c>
      <c r="C175" s="54">
        <v>98.943305867724845</v>
      </c>
      <c r="D175" s="332"/>
    </row>
    <row r="176" spans="1:4" x14ac:dyDescent="0.2">
      <c r="A176" s="53" t="s">
        <v>3780</v>
      </c>
      <c r="B176" s="55">
        <v>1215945.3600000001</v>
      </c>
      <c r="C176" s="54">
        <v>0.64335733333333334</v>
      </c>
      <c r="D176" s="332"/>
    </row>
    <row r="177" spans="1:4" x14ac:dyDescent="0.2">
      <c r="A177" s="53" t="s">
        <v>2709</v>
      </c>
      <c r="B177" s="55">
        <v>648289.07999999996</v>
      </c>
      <c r="C177" s="54">
        <v>0.34301009523809517</v>
      </c>
      <c r="D177" s="332"/>
    </row>
    <row r="178" spans="1:4" x14ac:dyDescent="0.2">
      <c r="A178" s="53" t="s">
        <v>2710</v>
      </c>
      <c r="B178" s="55">
        <v>132917.47</v>
      </c>
      <c r="C178" s="54">
        <v>7.0326703703703683E-2</v>
      </c>
      <c r="D178" s="332"/>
    </row>
    <row r="179" spans="1:4" ht="13.5" thickBot="1" x14ac:dyDescent="0.25">
      <c r="A179" s="687" t="s">
        <v>2610</v>
      </c>
      <c r="B179" s="1580">
        <v>189000000.00000003</v>
      </c>
      <c r="C179" s="1581">
        <v>100</v>
      </c>
      <c r="D179" s="332"/>
    </row>
    <row r="180" spans="1:4" x14ac:dyDescent="0.2">
      <c r="A180" s="56" t="s">
        <v>2202</v>
      </c>
      <c r="B180" s="686"/>
      <c r="C180" s="3"/>
      <c r="D180" s="332"/>
    </row>
    <row r="181" spans="1:4" x14ac:dyDescent="0.2">
      <c r="A181" s="53" t="s">
        <v>2177</v>
      </c>
      <c r="B181" s="55">
        <v>349109045.82999998</v>
      </c>
      <c r="C181" s="54">
        <v>99.745441665714281</v>
      </c>
      <c r="D181" s="332"/>
    </row>
    <row r="182" spans="1:4" x14ac:dyDescent="0.2">
      <c r="A182" s="53" t="s">
        <v>3781</v>
      </c>
      <c r="B182" s="55">
        <v>582953.29</v>
      </c>
      <c r="C182" s="54">
        <v>0.16655808285714288</v>
      </c>
      <c r="D182" s="332"/>
    </row>
    <row r="183" spans="1:4" x14ac:dyDescent="0.2">
      <c r="A183" s="53" t="s">
        <v>2621</v>
      </c>
      <c r="B183" s="55">
        <v>308000.88</v>
      </c>
      <c r="C183" s="54">
        <v>8.800025142857143E-2</v>
      </c>
      <c r="D183" s="332"/>
    </row>
    <row r="184" spans="1:4" ht="13.5" thickBot="1" x14ac:dyDescent="0.25">
      <c r="A184" s="687" t="s">
        <v>2610</v>
      </c>
      <c r="B184" s="1580">
        <v>350000000</v>
      </c>
      <c r="C184" s="1581">
        <v>100</v>
      </c>
      <c r="D184" s="332"/>
    </row>
    <row r="185" spans="1:4" x14ac:dyDescent="0.2">
      <c r="A185" s="56" t="s">
        <v>2711</v>
      </c>
      <c r="B185" s="686"/>
      <c r="C185" s="3"/>
      <c r="D185" s="332"/>
    </row>
    <row r="186" spans="1:4" x14ac:dyDescent="0.2">
      <c r="A186" s="53" t="s">
        <v>2712</v>
      </c>
      <c r="B186" s="55">
        <v>21200000</v>
      </c>
      <c r="C186" s="54">
        <v>53</v>
      </c>
      <c r="D186" s="332"/>
    </row>
    <row r="187" spans="1:4" x14ac:dyDescent="0.2">
      <c r="A187" s="53" t="s">
        <v>2713</v>
      </c>
      <c r="B187" s="55">
        <v>14000000</v>
      </c>
      <c r="C187" s="54">
        <v>35</v>
      </c>
      <c r="D187" s="332"/>
    </row>
    <row r="188" spans="1:4" x14ac:dyDescent="0.2">
      <c r="A188" s="53" t="s">
        <v>3782</v>
      </c>
      <c r="B188" s="55">
        <v>2799900</v>
      </c>
      <c r="C188" s="54">
        <v>6.9997500000000006</v>
      </c>
      <c r="D188" s="332"/>
    </row>
    <row r="189" spans="1:4" x14ac:dyDescent="0.2">
      <c r="A189" s="53" t="s">
        <v>2714</v>
      </c>
      <c r="B189" s="55">
        <v>2000000</v>
      </c>
      <c r="C189" s="54">
        <v>5</v>
      </c>
      <c r="D189" s="332"/>
    </row>
    <row r="190" spans="1:4" x14ac:dyDescent="0.2">
      <c r="A190" s="53" t="s">
        <v>3783</v>
      </c>
      <c r="B190" s="55">
        <v>100</v>
      </c>
      <c r="C190" s="54">
        <v>2.5000000000000001E-4</v>
      </c>
      <c r="D190" s="332"/>
    </row>
    <row r="191" spans="1:4" ht="13.5" thickBot="1" x14ac:dyDescent="0.25">
      <c r="A191" s="687" t="s">
        <v>2610</v>
      </c>
      <c r="B191" s="1580">
        <v>40000000</v>
      </c>
      <c r="C191" s="1581">
        <v>100</v>
      </c>
      <c r="D191" s="332"/>
    </row>
    <row r="192" spans="1:4" x14ac:dyDescent="0.2">
      <c r="A192" s="56" t="s">
        <v>2715</v>
      </c>
      <c r="B192" s="686"/>
      <c r="C192" s="3"/>
      <c r="D192" s="332"/>
    </row>
    <row r="193" spans="1:4" x14ac:dyDescent="0.2">
      <c r="A193" s="53" t="s">
        <v>2180</v>
      </c>
      <c r="B193" s="55">
        <v>133048627</v>
      </c>
      <c r="C193" s="54">
        <v>81.589957987085</v>
      </c>
      <c r="D193" s="332"/>
    </row>
    <row r="194" spans="1:4" x14ac:dyDescent="0.2">
      <c r="A194" s="53" t="s">
        <v>2716</v>
      </c>
      <c r="B194" s="55">
        <v>20663528</v>
      </c>
      <c r="C194" s="54">
        <v>12.671580454452599</v>
      </c>
      <c r="D194" s="332"/>
    </row>
    <row r="195" spans="1:4" x14ac:dyDescent="0.2">
      <c r="A195" s="53" t="s">
        <v>2609</v>
      </c>
      <c r="B195" s="55">
        <v>9357701</v>
      </c>
      <c r="C195" s="54">
        <v>5.7384615584624052</v>
      </c>
      <c r="D195" s="332"/>
    </row>
    <row r="196" spans="1:4" ht="13.5" thickBot="1" x14ac:dyDescent="0.25">
      <c r="A196" s="687" t="s">
        <v>2610</v>
      </c>
      <c r="B196" s="1580">
        <v>163069856</v>
      </c>
      <c r="C196" s="1581">
        <v>100</v>
      </c>
      <c r="D196" s="332"/>
    </row>
    <row r="197" spans="1:4" x14ac:dyDescent="0.2">
      <c r="A197" s="56" t="s">
        <v>2717</v>
      </c>
      <c r="B197" s="686"/>
      <c r="C197" s="3"/>
      <c r="D197" s="332"/>
    </row>
    <row r="198" spans="1:4" x14ac:dyDescent="0.2">
      <c r="A198" s="53" t="s">
        <v>2718</v>
      </c>
      <c r="B198" s="55">
        <v>49846506</v>
      </c>
      <c r="C198" s="54">
        <v>99.69301200000001</v>
      </c>
      <c r="D198" s="332"/>
    </row>
    <row r="199" spans="1:4" x14ac:dyDescent="0.2">
      <c r="A199" s="53" t="s">
        <v>2719</v>
      </c>
      <c r="B199" s="55">
        <v>143492</v>
      </c>
      <c r="C199" s="54">
        <v>0.28698399999999996</v>
      </c>
      <c r="D199" s="332"/>
    </row>
    <row r="200" spans="1:4" x14ac:dyDescent="0.2">
      <c r="A200" s="53" t="s">
        <v>2720</v>
      </c>
      <c r="B200" s="55">
        <v>10000</v>
      </c>
      <c r="C200" s="54">
        <v>0.02</v>
      </c>
      <c r="D200" s="332"/>
    </row>
    <row r="201" spans="1:4" x14ac:dyDescent="0.2">
      <c r="A201" s="53" t="s">
        <v>2721</v>
      </c>
      <c r="B201" s="55">
        <v>1</v>
      </c>
      <c r="C201" s="54">
        <v>1.9999999999999999E-6</v>
      </c>
      <c r="D201" s="332"/>
    </row>
    <row r="202" spans="1:4" x14ac:dyDescent="0.2">
      <c r="A202" s="53" t="s">
        <v>2722</v>
      </c>
      <c r="B202" s="55">
        <v>1</v>
      </c>
      <c r="C202" s="54">
        <v>1.9999999999999999E-6</v>
      </c>
      <c r="D202" s="332"/>
    </row>
    <row r="203" spans="1:4" ht="13.5" thickBot="1" x14ac:dyDescent="0.25">
      <c r="A203" s="687" t="s">
        <v>2610</v>
      </c>
      <c r="B203" s="1580">
        <v>50000000</v>
      </c>
      <c r="C203" s="1581">
        <v>100</v>
      </c>
      <c r="D203" s="332"/>
    </row>
    <row r="204" spans="1:4" x14ac:dyDescent="0.2">
      <c r="A204" s="56" t="s">
        <v>2723</v>
      </c>
      <c r="B204" s="686"/>
      <c r="C204" s="3"/>
      <c r="D204" s="332"/>
    </row>
    <row r="205" spans="1:4" x14ac:dyDescent="0.2">
      <c r="A205" s="53" t="s">
        <v>441</v>
      </c>
      <c r="B205" s="55">
        <v>36003600</v>
      </c>
      <c r="C205" s="54">
        <v>90.009</v>
      </c>
      <c r="D205" s="332"/>
    </row>
    <row r="206" spans="1:4" x14ac:dyDescent="0.2">
      <c r="A206" s="53" t="s">
        <v>2724</v>
      </c>
      <c r="B206" s="55">
        <v>3996000</v>
      </c>
      <c r="C206" s="54">
        <v>9.99</v>
      </c>
      <c r="D206" s="332"/>
    </row>
    <row r="207" spans="1:4" x14ac:dyDescent="0.2">
      <c r="A207" s="53" t="s">
        <v>2725</v>
      </c>
      <c r="B207" s="55">
        <v>100</v>
      </c>
      <c r="C207" s="54">
        <v>2.5000000000000001E-4</v>
      </c>
      <c r="D207" s="332"/>
    </row>
    <row r="208" spans="1:4" x14ac:dyDescent="0.2">
      <c r="A208" s="53" t="s">
        <v>2726</v>
      </c>
      <c r="B208" s="55">
        <v>100</v>
      </c>
      <c r="C208" s="54">
        <v>2.5000000000000001E-4</v>
      </c>
      <c r="D208" s="332"/>
    </row>
    <row r="209" spans="1:4" x14ac:dyDescent="0.2">
      <c r="A209" s="53" t="s">
        <v>2727</v>
      </c>
      <c r="B209" s="55">
        <v>100</v>
      </c>
      <c r="C209" s="54">
        <v>2.5000000000000001E-4</v>
      </c>
      <c r="D209" s="332"/>
    </row>
    <row r="210" spans="1:4" x14ac:dyDescent="0.2">
      <c r="A210" s="53" t="s">
        <v>2728</v>
      </c>
      <c r="B210" s="55">
        <v>100</v>
      </c>
      <c r="C210" s="54">
        <v>2.5000000000000001E-4</v>
      </c>
      <c r="D210" s="332"/>
    </row>
    <row r="211" spans="1:4" ht="13.5" thickBot="1" x14ac:dyDescent="0.25">
      <c r="A211" s="687" t="s">
        <v>2610</v>
      </c>
      <c r="B211" s="1580">
        <v>40000000</v>
      </c>
      <c r="C211" s="1581">
        <v>100</v>
      </c>
      <c r="D211" s="332"/>
    </row>
    <row r="212" spans="1:4" x14ac:dyDescent="0.2">
      <c r="A212" s="56" t="s">
        <v>2313</v>
      </c>
      <c r="B212" s="686"/>
      <c r="C212" s="3"/>
      <c r="D212" s="332"/>
    </row>
    <row r="213" spans="1:4" x14ac:dyDescent="0.2">
      <c r="A213" s="53" t="s">
        <v>2187</v>
      </c>
      <c r="B213" s="55">
        <v>673100</v>
      </c>
      <c r="C213" s="54">
        <v>100</v>
      </c>
      <c r="D213" s="332"/>
    </row>
    <row r="214" spans="1:4" ht="13.5" thickBot="1" x14ac:dyDescent="0.25">
      <c r="A214" s="687" t="s">
        <v>2610</v>
      </c>
      <c r="B214" s="1580">
        <v>673100</v>
      </c>
      <c r="C214" s="1581">
        <v>100</v>
      </c>
      <c r="D214" s="332"/>
    </row>
    <row r="215" spans="1:4" x14ac:dyDescent="0.2">
      <c r="A215" s="56" t="s">
        <v>2729</v>
      </c>
      <c r="B215" s="686"/>
      <c r="C215" s="3"/>
      <c r="D215" s="332"/>
    </row>
    <row r="216" spans="1:4" x14ac:dyDescent="0.2">
      <c r="A216" s="53" t="s">
        <v>2730</v>
      </c>
      <c r="B216" s="55">
        <v>48698188.630000003</v>
      </c>
      <c r="C216" s="54">
        <v>99.975751652638053</v>
      </c>
      <c r="D216" s="332"/>
    </row>
    <row r="217" spans="1:4" x14ac:dyDescent="0.2">
      <c r="A217" s="53" t="s">
        <v>3784</v>
      </c>
      <c r="B217" s="55">
        <v>9793.630000000001</v>
      </c>
      <c r="C217" s="54">
        <v>2.0105994662287002E-2</v>
      </c>
      <c r="D217" s="332"/>
    </row>
    <row r="218" spans="1:4" x14ac:dyDescent="0.2">
      <c r="A218" s="53" t="s">
        <v>3785</v>
      </c>
      <c r="B218" s="55">
        <v>2017.63</v>
      </c>
      <c r="C218" s="54">
        <v>4.1421268733319644E-3</v>
      </c>
      <c r="D218" s="332"/>
    </row>
    <row r="219" spans="1:4" x14ac:dyDescent="0.2">
      <c r="A219" s="53" t="s">
        <v>2731</v>
      </c>
      <c r="B219" s="55">
        <v>0.1</v>
      </c>
      <c r="C219" s="54">
        <v>2.0529665366454526E-7</v>
      </c>
      <c r="D219" s="332"/>
    </row>
    <row r="220" spans="1:4" x14ac:dyDescent="0.2">
      <c r="A220" s="53" t="s">
        <v>2732</v>
      </c>
      <c r="B220" s="55">
        <v>0.01</v>
      </c>
      <c r="C220" s="54">
        <v>2.0529665366454526E-8</v>
      </c>
      <c r="D220" s="332"/>
    </row>
    <row r="221" spans="1:4" ht="13.5" thickBot="1" x14ac:dyDescent="0.25">
      <c r="A221" s="687" t="s">
        <v>2610</v>
      </c>
      <c r="B221" s="1580">
        <v>48710000.000000007</v>
      </c>
      <c r="C221" s="1581">
        <v>100</v>
      </c>
      <c r="D221" s="332"/>
    </row>
    <row r="222" spans="1:4" x14ac:dyDescent="0.2">
      <c r="A222" s="56" t="s">
        <v>1204</v>
      </c>
      <c r="B222" s="686"/>
      <c r="C222" s="1178"/>
      <c r="D222" s="332"/>
    </row>
    <row r="223" spans="1:4" x14ac:dyDescent="0.2">
      <c r="A223" s="53" t="s">
        <v>2203</v>
      </c>
      <c r="B223" s="55">
        <v>42480000</v>
      </c>
      <c r="C223" s="54">
        <v>53.1</v>
      </c>
      <c r="D223" s="332"/>
    </row>
    <row r="224" spans="1:4" x14ac:dyDescent="0.2">
      <c r="A224" s="53" t="s">
        <v>3786</v>
      </c>
      <c r="B224" s="55">
        <v>6358787</v>
      </c>
      <c r="C224" s="54">
        <v>7.9484837500000003</v>
      </c>
      <c r="D224" s="332"/>
    </row>
    <row r="225" spans="1:4" x14ac:dyDescent="0.2">
      <c r="A225" s="53" t="s">
        <v>3787</v>
      </c>
      <c r="B225" s="55">
        <v>4209333</v>
      </c>
      <c r="C225" s="54">
        <v>5.2616662500000002</v>
      </c>
      <c r="D225" s="332"/>
    </row>
    <row r="226" spans="1:4" x14ac:dyDescent="0.2">
      <c r="A226" s="53" t="s">
        <v>2609</v>
      </c>
      <c r="B226" s="55">
        <v>26951880</v>
      </c>
      <c r="C226" s="54">
        <v>33.68985</v>
      </c>
      <c r="D226" s="332"/>
    </row>
    <row r="227" spans="1:4" ht="13.5" thickBot="1" x14ac:dyDescent="0.25">
      <c r="A227" s="687" t="s">
        <v>2610</v>
      </c>
      <c r="B227" s="1580">
        <v>80000000</v>
      </c>
      <c r="C227" s="1581">
        <v>100</v>
      </c>
      <c r="D227" s="332"/>
    </row>
    <row r="228" spans="1:4" x14ac:dyDescent="0.2">
      <c r="A228" s="56" t="s">
        <v>2733</v>
      </c>
      <c r="B228" s="686"/>
      <c r="C228" s="1178"/>
      <c r="D228" s="332"/>
    </row>
    <row r="229" spans="1:4" x14ac:dyDescent="0.2">
      <c r="A229" s="53" t="s">
        <v>2213</v>
      </c>
      <c r="B229" s="55">
        <v>19992000</v>
      </c>
      <c r="C229" s="54">
        <v>99.960000000000008</v>
      </c>
      <c r="D229" s="332"/>
    </row>
    <row r="230" spans="1:4" x14ac:dyDescent="0.2">
      <c r="A230" s="53" t="s">
        <v>3788</v>
      </c>
      <c r="B230" s="55">
        <v>2000</v>
      </c>
      <c r="C230" s="54">
        <v>0.01</v>
      </c>
      <c r="D230" s="332"/>
    </row>
    <row r="231" spans="1:4" x14ac:dyDescent="0.2">
      <c r="A231" s="53" t="s">
        <v>3789</v>
      </c>
      <c r="B231" s="55">
        <v>2000</v>
      </c>
      <c r="C231" s="54">
        <v>0.01</v>
      </c>
      <c r="D231" s="332"/>
    </row>
    <row r="232" spans="1:4" x14ac:dyDescent="0.2">
      <c r="A232" s="53" t="s">
        <v>3790</v>
      </c>
      <c r="B232" s="55">
        <v>2000</v>
      </c>
      <c r="C232" s="54">
        <v>0.01</v>
      </c>
      <c r="D232" s="332"/>
    </row>
    <row r="233" spans="1:4" x14ac:dyDescent="0.2">
      <c r="A233" s="53" t="s">
        <v>3791</v>
      </c>
      <c r="B233" s="55">
        <v>2000</v>
      </c>
      <c r="C233" s="54">
        <v>0.01</v>
      </c>
      <c r="D233" s="332"/>
    </row>
    <row r="234" spans="1:4" ht="13.5" thickBot="1" x14ac:dyDescent="0.25">
      <c r="A234" s="687" t="s">
        <v>2610</v>
      </c>
      <c r="B234" s="1580">
        <v>20000000</v>
      </c>
      <c r="C234" s="1581">
        <v>100</v>
      </c>
      <c r="D234" s="332"/>
    </row>
    <row r="235" spans="1:4" x14ac:dyDescent="0.2">
      <c r="A235" s="1171" t="s">
        <v>2734</v>
      </c>
      <c r="B235" s="1169"/>
      <c r="C235" s="1172"/>
      <c r="D235" s="332"/>
    </row>
    <row r="236" spans="1:4" x14ac:dyDescent="0.2">
      <c r="A236" s="1776" t="s">
        <v>2198</v>
      </c>
      <c r="B236" s="1176">
        <v>133799999.96000001</v>
      </c>
      <c r="C236" s="1177">
        <v>99.999999970104611</v>
      </c>
      <c r="D236" s="332"/>
    </row>
    <row r="237" spans="1:4" x14ac:dyDescent="0.2">
      <c r="A237" s="1173" t="s">
        <v>2735</v>
      </c>
      <c r="B237" s="55">
        <v>0.01</v>
      </c>
      <c r="C237" s="1174">
        <v>7.4738415545590419E-9</v>
      </c>
      <c r="D237" s="332"/>
    </row>
    <row r="238" spans="1:4" x14ac:dyDescent="0.2">
      <c r="A238" s="1173" t="s">
        <v>2736</v>
      </c>
      <c r="B238" s="55">
        <v>0.01</v>
      </c>
      <c r="C238" s="1174">
        <v>7.4738415545590419E-9</v>
      </c>
      <c r="D238" s="332"/>
    </row>
    <row r="239" spans="1:4" x14ac:dyDescent="0.2">
      <c r="A239" s="1173" t="s">
        <v>2737</v>
      </c>
      <c r="B239" s="55">
        <v>0.01</v>
      </c>
      <c r="C239" s="1174">
        <v>7.4738415545590419E-9</v>
      </c>
      <c r="D239" s="332"/>
    </row>
    <row r="240" spans="1:4" x14ac:dyDescent="0.2">
      <c r="A240" s="1173" t="s">
        <v>2738</v>
      </c>
      <c r="B240" s="55">
        <v>0.01</v>
      </c>
      <c r="C240" s="1174">
        <v>7.4738415545590419E-9</v>
      </c>
      <c r="D240" s="332"/>
    </row>
    <row r="241" spans="1:4" ht="13.5" thickBot="1" x14ac:dyDescent="0.25">
      <c r="A241" s="1175" t="s">
        <v>2610</v>
      </c>
      <c r="B241" s="1580">
        <v>133800000.00000003</v>
      </c>
      <c r="C241" s="1581">
        <v>100</v>
      </c>
      <c r="D241" s="332"/>
    </row>
    <row r="242" spans="1:4" x14ac:dyDescent="0.2">
      <c r="A242" s="56" t="s">
        <v>2739</v>
      </c>
      <c r="B242" s="686"/>
      <c r="C242" s="1178"/>
      <c r="D242" s="332"/>
    </row>
    <row r="243" spans="1:4" x14ac:dyDescent="0.2">
      <c r="A243" s="53" t="s">
        <v>2740</v>
      </c>
      <c r="B243" s="55">
        <v>35750000</v>
      </c>
      <c r="C243" s="54">
        <v>50</v>
      </c>
      <c r="D243" s="332"/>
    </row>
    <row r="244" spans="1:4" x14ac:dyDescent="0.2">
      <c r="A244" s="53" t="s">
        <v>2741</v>
      </c>
      <c r="B244" s="55">
        <v>35743838</v>
      </c>
      <c r="C244" s="54">
        <v>49.991381818181821</v>
      </c>
      <c r="D244" s="332"/>
    </row>
    <row r="245" spans="1:4" x14ac:dyDescent="0.2">
      <c r="A245" s="53" t="s">
        <v>2742</v>
      </c>
      <c r="B245" s="55">
        <v>5583</v>
      </c>
      <c r="C245" s="54">
        <v>7.8083916083916084E-3</v>
      </c>
      <c r="D245" s="332"/>
    </row>
    <row r="246" spans="1:4" x14ac:dyDescent="0.2">
      <c r="A246" s="53" t="s">
        <v>2743</v>
      </c>
      <c r="B246" s="55">
        <v>578</v>
      </c>
      <c r="C246" s="54">
        <v>8.0839160839160835E-4</v>
      </c>
      <c r="D246" s="332"/>
    </row>
    <row r="247" spans="1:4" x14ac:dyDescent="0.2">
      <c r="A247" s="53" t="s">
        <v>3792</v>
      </c>
      <c r="B247" s="55">
        <v>1</v>
      </c>
      <c r="C247" s="54">
        <v>1.3986013986013985E-6</v>
      </c>
      <c r="D247" s="332"/>
    </row>
    <row r="248" spans="1:4" ht="13.5" thickBot="1" x14ac:dyDescent="0.25">
      <c r="A248" s="687" t="s">
        <v>2610</v>
      </c>
      <c r="B248" s="1580">
        <v>71500000</v>
      </c>
      <c r="C248" s="1581">
        <v>100</v>
      </c>
      <c r="D248" s="332"/>
    </row>
    <row r="249" spans="1:4" x14ac:dyDescent="0.2">
      <c r="A249" s="56" t="s">
        <v>988</v>
      </c>
      <c r="B249" s="686"/>
      <c r="C249" s="1178"/>
      <c r="D249" s="332"/>
    </row>
    <row r="250" spans="1:4" x14ac:dyDescent="0.2">
      <c r="A250" s="53" t="s">
        <v>2215</v>
      </c>
      <c r="B250" s="55">
        <v>434968560</v>
      </c>
      <c r="C250" s="54">
        <v>99.992772413793105</v>
      </c>
      <c r="D250" s="332"/>
    </row>
    <row r="251" spans="1:4" x14ac:dyDescent="0.2">
      <c r="A251" s="53" t="s">
        <v>3940</v>
      </c>
      <c r="B251" s="55">
        <v>7860</v>
      </c>
      <c r="C251" s="54">
        <v>1.8068965517241381E-3</v>
      </c>
      <c r="D251" s="332"/>
    </row>
    <row r="252" spans="1:4" x14ac:dyDescent="0.2">
      <c r="A252" s="53" t="s">
        <v>3941</v>
      </c>
      <c r="B252" s="55">
        <v>7860</v>
      </c>
      <c r="C252" s="54">
        <v>1.8068965517241381E-3</v>
      </c>
      <c r="D252" s="332"/>
    </row>
    <row r="253" spans="1:4" x14ac:dyDescent="0.2">
      <c r="A253" s="53" t="s">
        <v>2746</v>
      </c>
      <c r="B253" s="55">
        <v>7860</v>
      </c>
      <c r="C253" s="54">
        <v>1.8068965517241381E-3</v>
      </c>
      <c r="D253" s="332"/>
    </row>
    <row r="254" spans="1:4" x14ac:dyDescent="0.2">
      <c r="A254" s="53" t="s">
        <v>2747</v>
      </c>
      <c r="B254" s="55">
        <v>7860</v>
      </c>
      <c r="C254" s="54">
        <v>1.8068965517241381E-3</v>
      </c>
      <c r="D254" s="332"/>
    </row>
    <row r="255" spans="1:4" ht="13.5" thickBot="1" x14ac:dyDescent="0.25">
      <c r="A255" s="687" t="s">
        <v>2610</v>
      </c>
      <c r="B255" s="1580">
        <v>435000000</v>
      </c>
      <c r="C255" s="1581">
        <v>100</v>
      </c>
      <c r="D255" s="332"/>
    </row>
    <row r="256" spans="1:4" x14ac:dyDescent="0.2">
      <c r="A256" s="56" t="s">
        <v>2748</v>
      </c>
      <c r="B256" s="686"/>
      <c r="C256" s="1178"/>
      <c r="D256" s="332"/>
    </row>
    <row r="257" spans="1:4" x14ac:dyDescent="0.2">
      <c r="A257" s="53" t="s">
        <v>444</v>
      </c>
      <c r="B257" s="55">
        <v>33263694.949999999</v>
      </c>
      <c r="C257" s="54">
        <v>99.996076807455282</v>
      </c>
      <c r="D257" s="332"/>
    </row>
    <row r="258" spans="1:4" x14ac:dyDescent="0.2">
      <c r="A258" s="53" t="s">
        <v>2621</v>
      </c>
      <c r="B258" s="55">
        <v>1305.05</v>
      </c>
      <c r="C258" s="54">
        <v>3.9231925447166692E-3</v>
      </c>
      <c r="D258" s="332"/>
    </row>
    <row r="259" spans="1:4" ht="13.5" thickBot="1" x14ac:dyDescent="0.25">
      <c r="A259" s="687" t="s">
        <v>2610</v>
      </c>
      <c r="B259" s="1580">
        <v>33265000</v>
      </c>
      <c r="C259" s="1581">
        <v>100</v>
      </c>
      <c r="D259" s="332"/>
    </row>
    <row r="260" spans="1:4" x14ac:dyDescent="0.2">
      <c r="A260" s="56" t="s">
        <v>2749</v>
      </c>
      <c r="B260" s="686"/>
      <c r="C260" s="1178"/>
      <c r="D260" s="332"/>
    </row>
    <row r="261" spans="1:4" x14ac:dyDescent="0.2">
      <c r="A261" s="53" t="s">
        <v>2181</v>
      </c>
      <c r="B261" s="55">
        <v>18146996</v>
      </c>
      <c r="C261" s="54">
        <v>99.99997795778917</v>
      </c>
      <c r="D261" s="332"/>
    </row>
    <row r="262" spans="1:4" x14ac:dyDescent="0.2">
      <c r="A262" s="53" t="s">
        <v>2769</v>
      </c>
      <c r="B262" s="55">
        <v>1</v>
      </c>
      <c r="C262" s="54">
        <v>5.5105527084366559E-6</v>
      </c>
      <c r="D262" s="332"/>
    </row>
    <row r="263" spans="1:4" x14ac:dyDescent="0.2">
      <c r="A263" s="53" t="s">
        <v>3920</v>
      </c>
      <c r="B263" s="55">
        <v>1</v>
      </c>
      <c r="C263" s="54">
        <v>5.5105527084366559E-6</v>
      </c>
      <c r="D263" s="332"/>
    </row>
    <row r="264" spans="1:4" x14ac:dyDescent="0.2">
      <c r="A264" s="53" t="s">
        <v>2874</v>
      </c>
      <c r="B264" s="55">
        <v>1</v>
      </c>
      <c r="C264" s="54">
        <v>5.5105527084366559E-6</v>
      </c>
      <c r="D264" s="332"/>
    </row>
    <row r="265" spans="1:4" x14ac:dyDescent="0.2">
      <c r="A265" s="53" t="s">
        <v>3921</v>
      </c>
      <c r="B265" s="55">
        <v>1</v>
      </c>
      <c r="C265" s="54">
        <v>5.5105527084366559E-6</v>
      </c>
      <c r="D265" s="332"/>
    </row>
    <row r="266" spans="1:4" ht="13.5" thickBot="1" x14ac:dyDescent="0.25">
      <c r="A266" s="687" t="s">
        <v>2610</v>
      </c>
      <c r="B266" s="1580">
        <v>18147000</v>
      </c>
      <c r="C266" s="1581">
        <v>100</v>
      </c>
      <c r="D266" s="332"/>
    </row>
    <row r="267" spans="1:4" x14ac:dyDescent="0.2">
      <c r="A267" s="56" t="s">
        <v>2314</v>
      </c>
      <c r="B267" s="686"/>
      <c r="C267" s="1178"/>
      <c r="D267" s="332"/>
    </row>
    <row r="268" spans="1:4" x14ac:dyDescent="0.2">
      <c r="A268" s="53" t="s">
        <v>3942</v>
      </c>
      <c r="B268" s="55">
        <v>29799960</v>
      </c>
      <c r="C268" s="54">
        <v>99.999865771812082</v>
      </c>
      <c r="D268" s="332"/>
    </row>
    <row r="269" spans="1:4" x14ac:dyDescent="0.2">
      <c r="A269" s="53" t="s">
        <v>3943</v>
      </c>
      <c r="B269" s="55">
        <v>10</v>
      </c>
      <c r="C269" s="54">
        <v>3.3557046979865769E-5</v>
      </c>
      <c r="D269" s="332"/>
    </row>
    <row r="270" spans="1:4" x14ac:dyDescent="0.2">
      <c r="A270" s="53" t="s">
        <v>3944</v>
      </c>
      <c r="B270" s="55">
        <v>10</v>
      </c>
      <c r="C270" s="54">
        <v>3.3557046979865769E-5</v>
      </c>
      <c r="D270" s="332"/>
    </row>
    <row r="271" spans="1:4" x14ac:dyDescent="0.2">
      <c r="A271" s="53" t="s">
        <v>3945</v>
      </c>
      <c r="B271" s="55">
        <v>10</v>
      </c>
      <c r="C271" s="54">
        <v>3.3557046979865769E-5</v>
      </c>
      <c r="D271" s="332"/>
    </row>
    <row r="272" spans="1:4" x14ac:dyDescent="0.2">
      <c r="A272" s="53" t="s">
        <v>3946</v>
      </c>
      <c r="B272" s="55">
        <v>10</v>
      </c>
      <c r="C272" s="54">
        <v>3.3557046979865769E-5</v>
      </c>
      <c r="D272" s="332"/>
    </row>
    <row r="273" spans="1:4" ht="13.5" thickBot="1" x14ac:dyDescent="0.25">
      <c r="A273" s="687" t="s">
        <v>2610</v>
      </c>
      <c r="B273" s="1580">
        <v>29800000</v>
      </c>
      <c r="C273" s="1581">
        <v>100</v>
      </c>
      <c r="D273" s="332"/>
    </row>
    <row r="274" spans="1:4" x14ac:dyDescent="0.2">
      <c r="A274" s="56" t="s">
        <v>2750</v>
      </c>
      <c r="B274" s="686"/>
      <c r="C274" s="1178"/>
      <c r="D274" s="332"/>
    </row>
    <row r="275" spans="1:4" x14ac:dyDescent="0.2">
      <c r="A275" s="53" t="s">
        <v>3947</v>
      </c>
      <c r="B275" s="55">
        <v>23789696</v>
      </c>
      <c r="C275" s="54">
        <v>99.999983186000662</v>
      </c>
      <c r="D275" s="332"/>
    </row>
    <row r="276" spans="1:4" x14ac:dyDescent="0.2">
      <c r="A276" s="53" t="s">
        <v>3948</v>
      </c>
      <c r="B276" s="55">
        <v>1</v>
      </c>
      <c r="C276" s="54">
        <v>4.203499833961757E-6</v>
      </c>
      <c r="D276" s="332"/>
    </row>
    <row r="277" spans="1:4" x14ac:dyDescent="0.2">
      <c r="A277" s="53" t="s">
        <v>3949</v>
      </c>
      <c r="B277" s="55">
        <v>1</v>
      </c>
      <c r="C277" s="54">
        <v>4.203499833961757E-6</v>
      </c>
      <c r="D277" s="332"/>
    </row>
    <row r="278" spans="1:4" x14ac:dyDescent="0.2">
      <c r="A278" s="53" t="s">
        <v>3950</v>
      </c>
      <c r="B278" s="55">
        <v>1</v>
      </c>
      <c r="C278" s="54">
        <v>4.203499833961757E-6</v>
      </c>
      <c r="D278" s="332"/>
    </row>
    <row r="279" spans="1:4" x14ac:dyDescent="0.2">
      <c r="A279" s="53" t="s">
        <v>3951</v>
      </c>
      <c r="B279" s="55">
        <v>1</v>
      </c>
      <c r="C279" s="54">
        <v>4.203499833961757E-6</v>
      </c>
      <c r="D279" s="332"/>
    </row>
    <row r="280" spans="1:4" ht="13.5" thickBot="1" x14ac:dyDescent="0.25">
      <c r="A280" s="687" t="s">
        <v>2610</v>
      </c>
      <c r="B280" s="1580">
        <v>23789700</v>
      </c>
      <c r="C280" s="1581">
        <v>100</v>
      </c>
      <c r="D280" s="332"/>
    </row>
    <row r="281" spans="1:4" x14ac:dyDescent="0.2">
      <c r="A281" s="56" t="s">
        <v>2751</v>
      </c>
      <c r="B281" s="686"/>
      <c r="C281" s="1178"/>
      <c r="D281" s="332"/>
    </row>
    <row r="282" spans="1:4" x14ac:dyDescent="0.2">
      <c r="A282" s="53" t="s">
        <v>2211</v>
      </c>
      <c r="B282" s="55">
        <v>15092547</v>
      </c>
      <c r="C282" s="54">
        <v>99.983749585955621</v>
      </c>
      <c r="D282" s="332"/>
    </row>
    <row r="283" spans="1:4" x14ac:dyDescent="0.2">
      <c r="A283" s="53" t="s">
        <v>2621</v>
      </c>
      <c r="B283" s="55">
        <v>2453</v>
      </c>
      <c r="C283" s="54">
        <v>1.6250414044385559E-2</v>
      </c>
      <c r="D283" s="332"/>
    </row>
    <row r="284" spans="1:4" ht="13.5" thickBot="1" x14ac:dyDescent="0.25">
      <c r="A284" s="687" t="s">
        <v>2610</v>
      </c>
      <c r="B284" s="1580">
        <v>15095000</v>
      </c>
      <c r="C284" s="1581">
        <v>100</v>
      </c>
      <c r="D284" s="332"/>
    </row>
    <row r="285" spans="1:4" x14ac:dyDescent="0.2">
      <c r="A285" s="56" t="s">
        <v>2752</v>
      </c>
      <c r="B285" s="686"/>
      <c r="C285" s="1178"/>
      <c r="D285" s="332"/>
    </row>
    <row r="286" spans="1:4" x14ac:dyDescent="0.2">
      <c r="A286" s="53" t="s">
        <v>2204</v>
      </c>
      <c r="B286" s="55">
        <v>37760000</v>
      </c>
      <c r="C286" s="54">
        <v>94.399999999999991</v>
      </c>
      <c r="D286" s="332"/>
    </row>
    <row r="287" spans="1:4" x14ac:dyDescent="0.2">
      <c r="A287" s="53" t="s">
        <v>2687</v>
      </c>
      <c r="B287" s="55">
        <v>2000000</v>
      </c>
      <c r="C287" s="54">
        <v>5</v>
      </c>
      <c r="D287" s="332"/>
    </row>
    <row r="288" spans="1:4" x14ac:dyDescent="0.2">
      <c r="A288" s="53" t="s">
        <v>3793</v>
      </c>
      <c r="B288" s="55">
        <v>239988.58</v>
      </c>
      <c r="C288" s="54">
        <v>0.59997144999999996</v>
      </c>
      <c r="D288" s="332"/>
    </row>
    <row r="289" spans="1:4" x14ac:dyDescent="0.2">
      <c r="A289" s="53" t="s">
        <v>3794</v>
      </c>
      <c r="B289" s="55">
        <v>5.71</v>
      </c>
      <c r="C289" s="54">
        <v>1.4275E-5</v>
      </c>
      <c r="D289" s="332"/>
    </row>
    <row r="290" spans="1:4" x14ac:dyDescent="0.2">
      <c r="A290" s="53" t="s">
        <v>2753</v>
      </c>
      <c r="B290" s="55">
        <v>5.71</v>
      </c>
      <c r="C290" s="54">
        <v>1.4275E-5</v>
      </c>
      <c r="D290" s="332"/>
    </row>
    <row r="291" spans="1:4" ht="13.5" thickBot="1" x14ac:dyDescent="0.25">
      <c r="A291" s="687" t="s">
        <v>2610</v>
      </c>
      <c r="B291" s="1580">
        <v>40000000</v>
      </c>
      <c r="C291" s="1581">
        <v>100</v>
      </c>
      <c r="D291" s="332"/>
    </row>
    <row r="292" spans="1:4" x14ac:dyDescent="0.2">
      <c r="A292" s="56" t="s">
        <v>2754</v>
      </c>
      <c r="B292" s="1169"/>
      <c r="C292" s="1170"/>
      <c r="D292" s="332"/>
    </row>
    <row r="293" spans="1:4" x14ac:dyDescent="0.2">
      <c r="A293" s="53" t="s">
        <v>2202</v>
      </c>
      <c r="B293" s="1176">
        <v>31840000</v>
      </c>
      <c r="C293" s="1179">
        <v>99.5</v>
      </c>
      <c r="D293" s="332"/>
    </row>
    <row r="294" spans="1:4" x14ac:dyDescent="0.2">
      <c r="A294" s="53" t="s">
        <v>2755</v>
      </c>
      <c r="B294" s="55">
        <v>64000</v>
      </c>
      <c r="C294" s="54">
        <v>0.2</v>
      </c>
      <c r="D294" s="332"/>
    </row>
    <row r="295" spans="1:4" x14ac:dyDescent="0.2">
      <c r="A295" s="53" t="s">
        <v>3795</v>
      </c>
      <c r="B295" s="55">
        <v>32000</v>
      </c>
      <c r="C295" s="54">
        <v>0.1</v>
      </c>
      <c r="D295" s="332"/>
    </row>
    <row r="296" spans="1:4" x14ac:dyDescent="0.2">
      <c r="A296" s="53" t="s">
        <v>3796</v>
      </c>
      <c r="B296" s="55">
        <v>32000</v>
      </c>
      <c r="C296" s="54">
        <v>0.1</v>
      </c>
      <c r="D296" s="332"/>
    </row>
    <row r="297" spans="1:4" x14ac:dyDescent="0.2">
      <c r="A297" s="53" t="s">
        <v>3797</v>
      </c>
      <c r="B297" s="55">
        <v>32000</v>
      </c>
      <c r="C297" s="54">
        <v>0.1</v>
      </c>
      <c r="D297" s="332"/>
    </row>
    <row r="298" spans="1:4" ht="13.5" thickBot="1" x14ac:dyDescent="0.25">
      <c r="A298" s="687" t="s">
        <v>2610</v>
      </c>
      <c r="B298" s="1580">
        <v>32000000</v>
      </c>
      <c r="C298" s="1581">
        <v>100</v>
      </c>
      <c r="D298" s="332"/>
    </row>
    <row r="299" spans="1:4" x14ac:dyDescent="0.2">
      <c r="A299" s="56" t="s">
        <v>2756</v>
      </c>
      <c r="B299" s="1169"/>
      <c r="C299" s="1170"/>
      <c r="D299" s="332"/>
    </row>
    <row r="300" spans="1:4" x14ac:dyDescent="0.2">
      <c r="A300" s="53" t="s">
        <v>2199</v>
      </c>
      <c r="B300" s="1176">
        <v>184999994.59999999</v>
      </c>
      <c r="C300" s="1179">
        <v>99.999997081081091</v>
      </c>
      <c r="D300" s="332"/>
    </row>
    <row r="301" spans="1:4" x14ac:dyDescent="0.2">
      <c r="A301" s="53" t="s">
        <v>2757</v>
      </c>
      <c r="B301" s="55">
        <v>1.35</v>
      </c>
      <c r="C301" s="54">
        <v>7.2972972972972982E-7</v>
      </c>
      <c r="D301" s="332"/>
    </row>
    <row r="302" spans="1:4" x14ac:dyDescent="0.2">
      <c r="A302" s="53" t="s">
        <v>2758</v>
      </c>
      <c r="B302" s="55">
        <v>1.35</v>
      </c>
      <c r="C302" s="54">
        <v>7.2972972972972982E-7</v>
      </c>
      <c r="D302" s="332"/>
    </row>
    <row r="303" spans="1:4" x14ac:dyDescent="0.2">
      <c r="A303" s="53" t="s">
        <v>2759</v>
      </c>
      <c r="B303" s="55">
        <v>1.35</v>
      </c>
      <c r="C303" s="54">
        <v>7.2972972972972982E-7</v>
      </c>
      <c r="D303" s="332"/>
    </row>
    <row r="304" spans="1:4" x14ac:dyDescent="0.2">
      <c r="A304" s="53" t="s">
        <v>2760</v>
      </c>
      <c r="B304" s="55">
        <v>1.35</v>
      </c>
      <c r="C304" s="54">
        <v>7.2972972972972982E-7</v>
      </c>
      <c r="D304" s="332"/>
    </row>
    <row r="305" spans="1:4" ht="13.5" thickBot="1" x14ac:dyDescent="0.25">
      <c r="A305" s="687" t="s">
        <v>2610</v>
      </c>
      <c r="B305" s="1580">
        <v>184999999.99999997</v>
      </c>
      <c r="C305" s="1581">
        <v>100</v>
      </c>
      <c r="D305" s="332"/>
    </row>
    <row r="306" spans="1:4" x14ac:dyDescent="0.2">
      <c r="A306" s="56" t="s">
        <v>2761</v>
      </c>
      <c r="B306" s="1169"/>
      <c r="C306" s="1170"/>
      <c r="D306" s="332"/>
    </row>
    <row r="307" spans="1:4" x14ac:dyDescent="0.2">
      <c r="A307" s="53" t="s">
        <v>2218</v>
      </c>
      <c r="B307" s="1176">
        <v>17199999.800000001</v>
      </c>
      <c r="C307" s="1179">
        <v>85.999998999999988</v>
      </c>
      <c r="D307" s="332"/>
    </row>
    <row r="308" spans="1:4" x14ac:dyDescent="0.2">
      <c r="A308" s="53" t="s">
        <v>2762</v>
      </c>
      <c r="B308" s="55">
        <v>2200000</v>
      </c>
      <c r="C308" s="54">
        <v>10.999999999999996</v>
      </c>
      <c r="D308" s="332"/>
    </row>
    <row r="309" spans="1:4" x14ac:dyDescent="0.2">
      <c r="A309" s="53" t="s">
        <v>3798</v>
      </c>
      <c r="B309" s="55">
        <v>400000</v>
      </c>
      <c r="C309" s="54">
        <v>1.9999999999999998</v>
      </c>
      <c r="D309" s="332"/>
    </row>
    <row r="310" spans="1:4" x14ac:dyDescent="0.2">
      <c r="A310" s="53" t="s">
        <v>2763</v>
      </c>
      <c r="B310" s="55">
        <v>200000</v>
      </c>
      <c r="C310" s="54">
        <v>0.99999999999999989</v>
      </c>
      <c r="D310" s="332"/>
    </row>
    <row r="311" spans="1:4" x14ac:dyDescent="0.2">
      <c r="A311" s="53" t="s">
        <v>904</v>
      </c>
      <c r="B311" s="55">
        <v>0.1</v>
      </c>
      <c r="C311" s="54">
        <v>4.9999999999999998E-7</v>
      </c>
      <c r="D311" s="332"/>
    </row>
    <row r="312" spans="1:4" x14ac:dyDescent="0.2">
      <c r="A312" s="53" t="s">
        <v>2764</v>
      </c>
      <c r="B312" s="55">
        <v>0.1</v>
      </c>
      <c r="C312" s="54">
        <v>4.9999999999999998E-7</v>
      </c>
      <c r="D312" s="332"/>
    </row>
    <row r="313" spans="1:4" ht="13.5" thickBot="1" x14ac:dyDescent="0.25">
      <c r="A313" s="687" t="s">
        <v>2610</v>
      </c>
      <c r="B313" s="1580">
        <v>20000000.000000004</v>
      </c>
      <c r="C313" s="1581">
        <v>100</v>
      </c>
      <c r="D313" s="332"/>
    </row>
    <row r="314" spans="1:4" x14ac:dyDescent="0.2">
      <c r="A314" s="56" t="s">
        <v>2765</v>
      </c>
      <c r="B314" s="1169"/>
      <c r="C314" s="1170"/>
      <c r="D314" s="332"/>
    </row>
    <row r="315" spans="1:4" x14ac:dyDescent="0.2">
      <c r="A315" s="53" t="s">
        <v>2212</v>
      </c>
      <c r="B315" s="1176">
        <v>186000000</v>
      </c>
      <c r="C315" s="1179">
        <v>62</v>
      </c>
      <c r="D315" s="332"/>
    </row>
    <row r="316" spans="1:4" x14ac:dyDescent="0.2">
      <c r="A316" s="53" t="s">
        <v>2620</v>
      </c>
      <c r="B316" s="55">
        <v>60000000</v>
      </c>
      <c r="C316" s="54">
        <v>20</v>
      </c>
      <c r="D316" s="332"/>
    </row>
    <row r="317" spans="1:4" x14ac:dyDescent="0.2">
      <c r="A317" s="53" t="s">
        <v>2681</v>
      </c>
      <c r="B317" s="55">
        <v>3000000</v>
      </c>
      <c r="C317" s="54">
        <v>1</v>
      </c>
      <c r="D317" s="332"/>
    </row>
    <row r="318" spans="1:4" x14ac:dyDescent="0.2">
      <c r="A318" s="53" t="s">
        <v>2609</v>
      </c>
      <c r="B318" s="55">
        <v>51000000</v>
      </c>
      <c r="C318" s="54">
        <v>17</v>
      </c>
      <c r="D318" s="332"/>
    </row>
    <row r="319" spans="1:4" ht="13.5" thickBot="1" x14ac:dyDescent="0.25">
      <c r="A319" s="687" t="s">
        <v>2610</v>
      </c>
      <c r="B319" s="1580">
        <v>300000000</v>
      </c>
      <c r="C319" s="1581">
        <v>100</v>
      </c>
      <c r="D319" s="332"/>
    </row>
    <row r="320" spans="1:4" x14ac:dyDescent="0.2">
      <c r="A320" s="56" t="s">
        <v>2766</v>
      </c>
      <c r="B320" s="1169"/>
      <c r="C320" s="1170"/>
      <c r="D320" s="332"/>
    </row>
    <row r="321" spans="1:4" x14ac:dyDescent="0.2">
      <c r="A321" s="53" t="s">
        <v>3817</v>
      </c>
      <c r="B321" s="1176">
        <v>17830354.5</v>
      </c>
      <c r="C321" s="1179">
        <v>49.834417748391616</v>
      </c>
      <c r="D321" s="332"/>
    </row>
    <row r="322" spans="1:4" x14ac:dyDescent="0.2">
      <c r="A322" s="53" t="s">
        <v>3799</v>
      </c>
      <c r="B322" s="55">
        <v>17830354.5</v>
      </c>
      <c r="C322" s="54">
        <v>49.834417748391616</v>
      </c>
      <c r="D322" s="332"/>
    </row>
    <row r="323" spans="1:4" x14ac:dyDescent="0.2">
      <c r="A323" s="53" t="s">
        <v>2621</v>
      </c>
      <c r="B323" s="55">
        <v>118488</v>
      </c>
      <c r="C323" s="54">
        <v>0.33116450321677143</v>
      </c>
      <c r="D323" s="332"/>
    </row>
    <row r="324" spans="1:4" ht="13.5" thickBot="1" x14ac:dyDescent="0.25">
      <c r="A324" s="687" t="s">
        <v>2610</v>
      </c>
      <c r="B324" s="1580">
        <v>35779197</v>
      </c>
      <c r="C324" s="1581">
        <v>100</v>
      </c>
      <c r="D324" s="332"/>
    </row>
    <row r="325" spans="1:4" x14ac:dyDescent="0.2">
      <c r="A325" s="56" t="s">
        <v>2767</v>
      </c>
      <c r="B325" s="1169"/>
      <c r="C325" s="1170"/>
      <c r="D325" s="332"/>
    </row>
    <row r="326" spans="1:4" x14ac:dyDescent="0.2">
      <c r="A326" s="53" t="s">
        <v>140</v>
      </c>
      <c r="B326" s="1176">
        <v>334847996</v>
      </c>
      <c r="C326" s="1179">
        <v>99.999998805428135</v>
      </c>
      <c r="D326" s="332"/>
    </row>
    <row r="327" spans="1:4" x14ac:dyDescent="0.2">
      <c r="A327" s="53" t="s">
        <v>2768</v>
      </c>
      <c r="B327" s="55">
        <v>1</v>
      </c>
      <c r="C327" s="54">
        <v>2.9864296636085625E-7</v>
      </c>
      <c r="D327" s="332"/>
    </row>
    <row r="328" spans="1:4" x14ac:dyDescent="0.2">
      <c r="A328" s="53" t="s">
        <v>2769</v>
      </c>
      <c r="B328" s="55">
        <v>1</v>
      </c>
      <c r="C328" s="54">
        <v>2.9864296636085625E-7</v>
      </c>
      <c r="D328" s="332"/>
    </row>
    <row r="329" spans="1:4" x14ac:dyDescent="0.2">
      <c r="A329" s="53" t="s">
        <v>2770</v>
      </c>
      <c r="B329" s="55">
        <v>1</v>
      </c>
      <c r="C329" s="54">
        <v>2.9864296636085625E-7</v>
      </c>
      <c r="D329" s="332"/>
    </row>
    <row r="330" spans="1:4" x14ac:dyDescent="0.2">
      <c r="A330" s="53" t="s">
        <v>2771</v>
      </c>
      <c r="B330" s="55">
        <v>1</v>
      </c>
      <c r="C330" s="54">
        <v>2.9864296636085625E-7</v>
      </c>
      <c r="D330" s="332"/>
    </row>
    <row r="331" spans="1:4" ht="13.5" thickBot="1" x14ac:dyDescent="0.25">
      <c r="A331" s="687" t="s">
        <v>2610</v>
      </c>
      <c r="B331" s="1580">
        <v>334848000</v>
      </c>
      <c r="C331" s="1581">
        <v>100</v>
      </c>
      <c r="D331" s="332"/>
    </row>
    <row r="332" spans="1:4" x14ac:dyDescent="0.2">
      <c r="A332" s="56" t="s">
        <v>2772</v>
      </c>
      <c r="B332" s="1169"/>
      <c r="C332" s="1170"/>
      <c r="D332" s="332"/>
    </row>
    <row r="333" spans="1:4" x14ac:dyDescent="0.2">
      <c r="A333" s="53" t="s">
        <v>3952</v>
      </c>
      <c r="B333" s="1176">
        <v>24465942.899999999</v>
      </c>
      <c r="C333" s="1179">
        <v>99.860991428571424</v>
      </c>
      <c r="D333" s="332"/>
    </row>
    <row r="334" spans="1:4" x14ac:dyDescent="0.2">
      <c r="A334" s="53" t="s">
        <v>2621</v>
      </c>
      <c r="B334" s="55">
        <v>34057.1</v>
      </c>
      <c r="C334" s="54">
        <v>0.13900857142857143</v>
      </c>
      <c r="D334" s="332"/>
    </row>
    <row r="335" spans="1:4" ht="13.5" thickBot="1" x14ac:dyDescent="0.25">
      <c r="A335" s="687" t="s">
        <v>2610</v>
      </c>
      <c r="B335" s="1580">
        <v>24500000</v>
      </c>
      <c r="C335" s="1581">
        <v>100</v>
      </c>
      <c r="D335" s="332"/>
    </row>
    <row r="336" spans="1:4" x14ac:dyDescent="0.2">
      <c r="A336" s="56" t="s">
        <v>2773</v>
      </c>
      <c r="B336" s="1169"/>
      <c r="C336" s="1170"/>
      <c r="D336" s="332"/>
    </row>
    <row r="337" spans="1:4" x14ac:dyDescent="0.2">
      <c r="A337" s="53" t="s">
        <v>445</v>
      </c>
      <c r="B337" s="1176">
        <v>59999996</v>
      </c>
      <c r="C337" s="1179">
        <v>99.999993333333336</v>
      </c>
      <c r="D337" s="332"/>
    </row>
    <row r="338" spans="1:4" x14ac:dyDescent="0.2">
      <c r="A338" s="53" t="s">
        <v>3953</v>
      </c>
      <c r="B338" s="55">
        <v>1</v>
      </c>
      <c r="C338" s="54">
        <v>1.6666666666666667E-6</v>
      </c>
      <c r="D338" s="332"/>
    </row>
    <row r="339" spans="1:4" x14ac:dyDescent="0.2">
      <c r="A339" s="53" t="s">
        <v>2774</v>
      </c>
      <c r="B339" s="55">
        <v>1</v>
      </c>
      <c r="C339" s="54">
        <v>1.6666666666666667E-6</v>
      </c>
      <c r="D339" s="332"/>
    </row>
    <row r="340" spans="1:4" x14ac:dyDescent="0.2">
      <c r="A340" s="53" t="s">
        <v>2775</v>
      </c>
      <c r="B340" s="55">
        <v>1</v>
      </c>
      <c r="C340" s="54">
        <v>1.6666666666666667E-6</v>
      </c>
      <c r="D340" s="332"/>
    </row>
    <row r="341" spans="1:4" x14ac:dyDescent="0.2">
      <c r="A341" s="53" t="s">
        <v>3954</v>
      </c>
      <c r="B341" s="55">
        <v>1</v>
      </c>
      <c r="C341" s="54">
        <v>1.6666666666666667E-6</v>
      </c>
      <c r="D341" s="332"/>
    </row>
    <row r="342" spans="1:4" ht="13.5" thickBot="1" x14ac:dyDescent="0.25">
      <c r="A342" s="687" t="s">
        <v>2610</v>
      </c>
      <c r="B342" s="1580">
        <v>60000000</v>
      </c>
      <c r="C342" s="1581">
        <v>100</v>
      </c>
      <c r="D342" s="332"/>
    </row>
    <row r="343" spans="1:4" x14ac:dyDescent="0.2">
      <c r="A343" s="56" t="s">
        <v>2776</v>
      </c>
      <c r="B343" s="1169"/>
      <c r="C343" s="1170"/>
      <c r="D343" s="332"/>
    </row>
    <row r="344" spans="1:4" x14ac:dyDescent="0.2">
      <c r="A344" s="53" t="s">
        <v>1024</v>
      </c>
      <c r="B344" s="1176">
        <v>44999995.233200014</v>
      </c>
      <c r="C344" s="1179">
        <v>99.999989407111144</v>
      </c>
      <c r="D344" s="332"/>
    </row>
    <row r="345" spans="1:4" x14ac:dyDescent="0.2">
      <c r="A345" s="53" t="s">
        <v>3800</v>
      </c>
      <c r="B345" s="55">
        <v>1.1917</v>
      </c>
      <c r="C345" s="54">
        <v>2.6482222222222219E-6</v>
      </c>
      <c r="D345" s="332"/>
    </row>
    <row r="346" spans="1:4" x14ac:dyDescent="0.2">
      <c r="A346" s="53" t="s">
        <v>3801</v>
      </c>
      <c r="B346" s="55">
        <v>1.1917</v>
      </c>
      <c r="C346" s="54">
        <v>2.6482222222222219E-6</v>
      </c>
      <c r="D346" s="332"/>
    </row>
    <row r="347" spans="1:4" x14ac:dyDescent="0.2">
      <c r="A347" s="53" t="s">
        <v>3802</v>
      </c>
      <c r="B347" s="55">
        <v>1.1917</v>
      </c>
      <c r="C347" s="54">
        <v>2.6482222222222219E-6</v>
      </c>
      <c r="D347" s="332"/>
    </row>
    <row r="348" spans="1:4" x14ac:dyDescent="0.2">
      <c r="A348" s="53" t="s">
        <v>2777</v>
      </c>
      <c r="B348" s="55">
        <v>1.1917</v>
      </c>
      <c r="C348" s="54">
        <v>2.6482222222222219E-6</v>
      </c>
      <c r="D348" s="332"/>
    </row>
    <row r="349" spans="1:4" ht="13.5" thickBot="1" x14ac:dyDescent="0.25">
      <c r="A349" s="687" t="s">
        <v>2610</v>
      </c>
      <c r="B349" s="1580">
        <v>45000000</v>
      </c>
      <c r="C349" s="1581">
        <v>100</v>
      </c>
      <c r="D349" s="332"/>
    </row>
    <row r="350" spans="1:4" x14ac:dyDescent="0.2">
      <c r="A350" s="56" t="s">
        <v>2778</v>
      </c>
      <c r="B350" s="1169"/>
      <c r="C350" s="1170"/>
      <c r="D350" s="332"/>
    </row>
    <row r="351" spans="1:4" x14ac:dyDescent="0.2">
      <c r="A351" s="53" t="s">
        <v>3803</v>
      </c>
      <c r="B351" s="1176">
        <v>42456190</v>
      </c>
      <c r="C351" s="1179">
        <v>84.912379999999999</v>
      </c>
      <c r="D351" s="332"/>
    </row>
    <row r="352" spans="1:4" x14ac:dyDescent="0.2">
      <c r="A352" s="53" t="s">
        <v>2779</v>
      </c>
      <c r="B352" s="55">
        <v>7500000</v>
      </c>
      <c r="C352" s="54">
        <v>15</v>
      </c>
      <c r="D352" s="332"/>
    </row>
    <row r="353" spans="1:4" x14ac:dyDescent="0.2">
      <c r="A353" s="53" t="s">
        <v>2668</v>
      </c>
      <c r="B353" s="55">
        <v>43371</v>
      </c>
      <c r="C353" s="54">
        <v>8.6742E-2</v>
      </c>
      <c r="D353" s="332"/>
    </row>
    <row r="354" spans="1:4" x14ac:dyDescent="0.2">
      <c r="A354" s="53" t="s">
        <v>3804</v>
      </c>
      <c r="B354" s="55">
        <v>219</v>
      </c>
      <c r="C354" s="54">
        <v>4.3800000000000002E-4</v>
      </c>
      <c r="D354" s="332"/>
    </row>
    <row r="355" spans="1:4" x14ac:dyDescent="0.2">
      <c r="A355" s="53" t="s">
        <v>3805</v>
      </c>
      <c r="B355" s="55">
        <v>219</v>
      </c>
      <c r="C355" s="54">
        <v>4.3800000000000002E-4</v>
      </c>
      <c r="D355" s="332"/>
    </row>
    <row r="356" spans="1:4" x14ac:dyDescent="0.2">
      <c r="A356" s="53" t="s">
        <v>2780</v>
      </c>
      <c r="B356" s="55">
        <v>1</v>
      </c>
      <c r="C356" s="54">
        <v>1.9999999999999999E-6</v>
      </c>
      <c r="D356" s="332"/>
    </row>
    <row r="357" spans="1:4" ht="13.5" thickBot="1" x14ac:dyDescent="0.25">
      <c r="A357" s="687" t="s">
        <v>2610</v>
      </c>
      <c r="B357" s="1580">
        <v>50000000</v>
      </c>
      <c r="C357" s="1581">
        <v>100</v>
      </c>
      <c r="D357" s="332"/>
    </row>
    <row r="358" spans="1:4" x14ac:dyDescent="0.2">
      <c r="A358" s="56" t="s">
        <v>2781</v>
      </c>
      <c r="B358" s="1169"/>
      <c r="C358" s="1170"/>
      <c r="D358" s="332"/>
    </row>
    <row r="359" spans="1:4" x14ac:dyDescent="0.2">
      <c r="A359" s="53" t="s">
        <v>446</v>
      </c>
      <c r="B359" s="1176">
        <v>23874800.16</v>
      </c>
      <c r="C359" s="1179">
        <v>43.507742357124734</v>
      </c>
      <c r="D359" s="332"/>
    </row>
    <row r="360" spans="1:4" x14ac:dyDescent="0.2">
      <c r="A360" s="53" t="s">
        <v>442</v>
      </c>
      <c r="B360" s="55">
        <v>20500000</v>
      </c>
      <c r="C360" s="54">
        <v>37.357745922219991</v>
      </c>
      <c r="D360" s="332"/>
    </row>
    <row r="361" spans="1:4" x14ac:dyDescent="0.2">
      <c r="A361" s="53" t="s">
        <v>3806</v>
      </c>
      <c r="B361" s="55">
        <v>5500019</v>
      </c>
      <c r="C361" s="54">
        <v>10.022844505823533</v>
      </c>
      <c r="D361" s="332"/>
    </row>
    <row r="362" spans="1:4" x14ac:dyDescent="0.2">
      <c r="A362" s="53" t="s">
        <v>2782</v>
      </c>
      <c r="B362" s="55">
        <v>5000000</v>
      </c>
      <c r="C362" s="54">
        <v>9.1116453468829217</v>
      </c>
      <c r="D362" s="332"/>
    </row>
    <row r="363" spans="1:4" x14ac:dyDescent="0.2">
      <c r="A363" s="53" t="s">
        <v>3807</v>
      </c>
      <c r="B363" s="55">
        <v>10</v>
      </c>
      <c r="C363" s="54">
        <v>1.8223290693765844E-5</v>
      </c>
      <c r="D363" s="332"/>
    </row>
    <row r="364" spans="1:4" x14ac:dyDescent="0.2">
      <c r="A364" s="53" t="s">
        <v>2783</v>
      </c>
      <c r="B364" s="55">
        <v>2</v>
      </c>
      <c r="C364" s="54">
        <v>3.6446581387531694E-6</v>
      </c>
      <c r="D364" s="332"/>
    </row>
    <row r="365" spans="1:4" ht="13.5" thickBot="1" x14ac:dyDescent="0.25">
      <c r="A365" s="687" t="s">
        <v>2610</v>
      </c>
      <c r="B365" s="1580">
        <v>54874831.159999996</v>
      </c>
      <c r="C365" s="1581">
        <v>100</v>
      </c>
      <c r="D365" s="332"/>
    </row>
    <row r="366" spans="1:4" x14ac:dyDescent="0.2">
      <c r="A366" s="56" t="s">
        <v>1106</v>
      </c>
      <c r="B366" s="1169"/>
      <c r="C366" s="1170"/>
      <c r="D366" s="332"/>
    </row>
    <row r="367" spans="1:4" x14ac:dyDescent="0.2">
      <c r="A367" s="53" t="s">
        <v>3808</v>
      </c>
      <c r="B367" s="1176">
        <v>48999996</v>
      </c>
      <c r="C367" s="1179">
        <v>99.999991836734694</v>
      </c>
      <c r="D367" s="332"/>
    </row>
    <row r="368" spans="1:4" x14ac:dyDescent="0.2">
      <c r="A368" s="53" t="s">
        <v>2784</v>
      </c>
      <c r="B368" s="55">
        <v>1</v>
      </c>
      <c r="C368" s="54">
        <v>2.0408163265306125E-6</v>
      </c>
      <c r="D368" s="332"/>
    </row>
    <row r="369" spans="1:4" x14ac:dyDescent="0.2">
      <c r="A369" s="53" t="s">
        <v>2785</v>
      </c>
      <c r="B369" s="55">
        <v>1</v>
      </c>
      <c r="C369" s="54">
        <v>2.0408163265306125E-6</v>
      </c>
      <c r="D369" s="332"/>
    </row>
    <row r="370" spans="1:4" x14ac:dyDescent="0.2">
      <c r="A370" s="53" t="s">
        <v>2786</v>
      </c>
      <c r="B370" s="55">
        <v>1</v>
      </c>
      <c r="C370" s="54">
        <v>2.0408163265306125E-6</v>
      </c>
      <c r="D370" s="332"/>
    </row>
    <row r="371" spans="1:4" x14ac:dyDescent="0.2">
      <c r="A371" s="53" t="s">
        <v>2787</v>
      </c>
      <c r="B371" s="55">
        <v>1</v>
      </c>
      <c r="C371" s="54">
        <v>2.0408163265306125E-6</v>
      </c>
      <c r="D371" s="332"/>
    </row>
    <row r="372" spans="1:4" ht="13.5" thickBot="1" x14ac:dyDescent="0.25">
      <c r="A372" s="687" t="s">
        <v>2610</v>
      </c>
      <c r="B372" s="1580">
        <v>49000000</v>
      </c>
      <c r="C372" s="1581">
        <v>100</v>
      </c>
      <c r="D372" s="332"/>
    </row>
    <row r="373" spans="1:4" x14ac:dyDescent="0.2">
      <c r="A373" s="56" t="s">
        <v>2788</v>
      </c>
      <c r="B373" s="1169"/>
      <c r="C373" s="1170"/>
      <c r="D373" s="332"/>
    </row>
    <row r="374" spans="1:4" x14ac:dyDescent="0.2">
      <c r="A374" s="53" t="s">
        <v>2182</v>
      </c>
      <c r="B374" s="1176">
        <v>14283500</v>
      </c>
      <c r="C374" s="1179">
        <v>53.900000000000006</v>
      </c>
      <c r="D374" s="332"/>
    </row>
    <row r="375" spans="1:4" x14ac:dyDescent="0.2">
      <c r="A375" s="53" t="s">
        <v>2683</v>
      </c>
      <c r="B375" s="55">
        <v>9805000</v>
      </c>
      <c r="C375" s="54">
        <v>37</v>
      </c>
      <c r="D375" s="332"/>
    </row>
    <row r="376" spans="1:4" x14ac:dyDescent="0.2">
      <c r="A376" s="53" t="s">
        <v>3809</v>
      </c>
      <c r="B376" s="55">
        <v>2120000</v>
      </c>
      <c r="C376" s="54">
        <v>8</v>
      </c>
      <c r="D376" s="332"/>
    </row>
    <row r="377" spans="1:4" x14ac:dyDescent="0.2">
      <c r="A377" s="53" t="s">
        <v>2789</v>
      </c>
      <c r="B377" s="55">
        <v>265000</v>
      </c>
      <c r="C377" s="54">
        <v>1</v>
      </c>
      <c r="D377" s="332"/>
    </row>
    <row r="378" spans="1:4" x14ac:dyDescent="0.2">
      <c r="A378" s="53" t="s">
        <v>3810</v>
      </c>
      <c r="B378" s="55">
        <v>26500</v>
      </c>
      <c r="C378" s="54">
        <v>0.1</v>
      </c>
      <c r="D378" s="332"/>
    </row>
    <row r="379" spans="1:4" ht="13.5" thickBot="1" x14ac:dyDescent="0.25">
      <c r="A379" s="687" t="s">
        <v>2610</v>
      </c>
      <c r="B379" s="1580">
        <v>26500000</v>
      </c>
      <c r="C379" s="1581">
        <v>100</v>
      </c>
      <c r="D379" s="332"/>
    </row>
    <row r="380" spans="1:4" x14ac:dyDescent="0.2">
      <c r="A380" s="56" t="s">
        <v>2790</v>
      </c>
      <c r="B380" s="1169"/>
      <c r="C380" s="1170"/>
      <c r="D380" s="332"/>
    </row>
    <row r="381" spans="1:4" x14ac:dyDescent="0.2">
      <c r="A381" s="53" t="s">
        <v>1204</v>
      </c>
      <c r="B381" s="1176">
        <v>57957471.5</v>
      </c>
      <c r="C381" s="1179">
        <v>99.926675000000003</v>
      </c>
      <c r="D381" s="332"/>
    </row>
    <row r="382" spans="1:4" x14ac:dyDescent="0.2">
      <c r="A382" s="53" t="s">
        <v>3811</v>
      </c>
      <c r="B382" s="55">
        <v>21062.7</v>
      </c>
      <c r="C382" s="54">
        <v>3.6315E-2</v>
      </c>
      <c r="D382" s="332"/>
    </row>
    <row r="383" spans="1:4" x14ac:dyDescent="0.2">
      <c r="A383" s="53" t="s">
        <v>3812</v>
      </c>
      <c r="B383" s="55">
        <v>21058.799999999999</v>
      </c>
      <c r="C383" s="54">
        <v>3.6308275862068966E-2</v>
      </c>
      <c r="D383" s="332"/>
    </row>
    <row r="384" spans="1:4" x14ac:dyDescent="0.2">
      <c r="A384" s="53" t="s">
        <v>3813</v>
      </c>
      <c r="B384" s="55">
        <v>406</v>
      </c>
      <c r="C384" s="54">
        <v>6.9999999999999999E-4</v>
      </c>
      <c r="D384" s="332"/>
    </row>
    <row r="385" spans="1:4" x14ac:dyDescent="0.2">
      <c r="A385" s="53" t="s">
        <v>2791</v>
      </c>
      <c r="B385" s="55">
        <v>1</v>
      </c>
      <c r="C385" s="54">
        <v>1.7241379310344829E-6</v>
      </c>
      <c r="D385" s="332"/>
    </row>
    <row r="386" spans="1:4" ht="13.5" thickBot="1" x14ac:dyDescent="0.25">
      <c r="A386" s="687" t="s">
        <v>2610</v>
      </c>
      <c r="B386" s="1580">
        <v>58000000</v>
      </c>
      <c r="C386" s="1581">
        <v>100</v>
      </c>
      <c r="D386" s="332"/>
    </row>
    <row r="387" spans="1:4" x14ac:dyDescent="0.2">
      <c r="A387" s="56" t="s">
        <v>2792</v>
      </c>
      <c r="B387" s="1169"/>
      <c r="C387" s="1170"/>
      <c r="D387" s="332"/>
    </row>
    <row r="388" spans="1:4" x14ac:dyDescent="0.2">
      <c r="A388" s="53" t="s">
        <v>2213</v>
      </c>
      <c r="B388" s="1176">
        <v>19992000</v>
      </c>
      <c r="C388" s="1179">
        <v>99.960000000000008</v>
      </c>
      <c r="D388" s="332"/>
    </row>
    <row r="389" spans="1:4" x14ac:dyDescent="0.2">
      <c r="A389" s="53" t="s">
        <v>3788</v>
      </c>
      <c r="B389" s="55">
        <v>2000</v>
      </c>
      <c r="C389" s="54">
        <v>0.01</v>
      </c>
      <c r="D389" s="332"/>
    </row>
    <row r="390" spans="1:4" x14ac:dyDescent="0.2">
      <c r="A390" s="53" t="s">
        <v>3789</v>
      </c>
      <c r="B390" s="55">
        <v>2000</v>
      </c>
      <c r="C390" s="54">
        <v>0.01</v>
      </c>
      <c r="D390" s="332"/>
    </row>
    <row r="391" spans="1:4" x14ac:dyDescent="0.2">
      <c r="A391" s="53" t="s">
        <v>3791</v>
      </c>
      <c r="B391" s="55">
        <v>2000</v>
      </c>
      <c r="C391" s="54">
        <v>0.01</v>
      </c>
      <c r="D391" s="332"/>
    </row>
    <row r="392" spans="1:4" x14ac:dyDescent="0.2">
      <c r="A392" s="53" t="s">
        <v>3814</v>
      </c>
      <c r="B392" s="55">
        <v>2000</v>
      </c>
      <c r="C392" s="54">
        <v>0.01</v>
      </c>
      <c r="D392" s="332"/>
    </row>
    <row r="393" spans="1:4" ht="13.5" thickBot="1" x14ac:dyDescent="0.25">
      <c r="A393" s="687" t="s">
        <v>2610</v>
      </c>
      <c r="B393" s="1580">
        <v>20000000</v>
      </c>
      <c r="C393" s="1581">
        <v>100</v>
      </c>
      <c r="D393" s="332"/>
    </row>
    <row r="394" spans="1:4" x14ac:dyDescent="0.2">
      <c r="A394" s="56" t="s">
        <v>2681</v>
      </c>
      <c r="B394" s="1169"/>
      <c r="C394" s="1170"/>
    </row>
    <row r="395" spans="1:4" x14ac:dyDescent="0.2">
      <c r="A395" s="53" t="s">
        <v>2212</v>
      </c>
      <c r="B395" s="1176">
        <v>471323817</v>
      </c>
      <c r="C395" s="1179">
        <v>76.638019024390246</v>
      </c>
    </row>
    <row r="396" spans="1:4" x14ac:dyDescent="0.2">
      <c r="A396" s="53" t="s">
        <v>3815</v>
      </c>
      <c r="B396" s="55">
        <v>64833521</v>
      </c>
      <c r="C396" s="54">
        <v>10.542035934959349</v>
      </c>
    </row>
    <row r="397" spans="1:4" x14ac:dyDescent="0.2">
      <c r="A397" s="53" t="s">
        <v>2781</v>
      </c>
      <c r="B397" s="55">
        <v>36163765</v>
      </c>
      <c r="C397" s="54">
        <v>5.8802869918699185</v>
      </c>
    </row>
    <row r="398" spans="1:4" x14ac:dyDescent="0.2">
      <c r="A398" s="53" t="s">
        <v>2793</v>
      </c>
      <c r="B398" s="55">
        <v>20724061</v>
      </c>
      <c r="C398" s="54">
        <v>3.3697660162601624</v>
      </c>
    </row>
    <row r="399" spans="1:4" x14ac:dyDescent="0.2">
      <c r="A399" s="53" t="s">
        <v>2794</v>
      </c>
      <c r="B399" s="55">
        <v>15310653</v>
      </c>
      <c r="C399" s="54">
        <v>2.4895370731707316</v>
      </c>
    </row>
    <row r="400" spans="1:4" x14ac:dyDescent="0.2">
      <c r="A400" s="165" t="s">
        <v>2621</v>
      </c>
      <c r="B400" s="55">
        <v>2981483</v>
      </c>
      <c r="C400" s="54">
        <v>0.48479398373983734</v>
      </c>
    </row>
    <row r="401" spans="1:3" x14ac:dyDescent="0.2">
      <c r="A401" s="165" t="s">
        <v>3816</v>
      </c>
      <c r="B401" s="55">
        <v>1917287</v>
      </c>
      <c r="C401" s="54">
        <v>0.31175398373983743</v>
      </c>
    </row>
    <row r="402" spans="1:3" x14ac:dyDescent="0.2">
      <c r="A402" s="165" t="s">
        <v>2766</v>
      </c>
      <c r="B402" s="55">
        <v>918638</v>
      </c>
      <c r="C402" s="54">
        <v>0.14937203252032519</v>
      </c>
    </row>
    <row r="403" spans="1:3" x14ac:dyDescent="0.2">
      <c r="A403" s="53" t="s">
        <v>1199</v>
      </c>
      <c r="B403" s="55">
        <v>826775</v>
      </c>
      <c r="C403" s="54">
        <v>0.13443495934959351</v>
      </c>
    </row>
    <row r="404" spans="1:3" x14ac:dyDescent="0.2">
      <c r="A404" s="53" t="s">
        <v>2609</v>
      </c>
      <c r="B404" s="55">
        <v>0</v>
      </c>
      <c r="C404" s="54">
        <v>0</v>
      </c>
    </row>
    <row r="405" spans="1:3" ht="13.5" thickBot="1" x14ac:dyDescent="0.25">
      <c r="A405" s="687" t="s">
        <v>2610</v>
      </c>
      <c r="B405" s="1580">
        <v>615000000</v>
      </c>
      <c r="C405" s="1581">
        <v>100</v>
      </c>
    </row>
  </sheetData>
  <mergeCells count="2">
    <mergeCell ref="A5:C5"/>
    <mergeCell ref="A6:C6"/>
  </mergeCells>
  <phoneticPr fontId="6" type="noConversion"/>
  <hyperlinks>
    <hyperlink ref="A1" location="İÇİNDEKİLER!A1" display="İçindekiler"/>
    <hyperlink ref="A2" location="CONTENTS!A1" display="Contents"/>
  </hyperlinks>
  <printOptions horizontalCentered="1"/>
  <pageMargins left="0.55118110236220474" right="0.55118110236220474" top="0.51181102362204722" bottom="0.51181102362204722" header="0.31496062992125984" footer="0.31496062992125984"/>
  <pageSetup scale="67" fitToHeight="3" orientation="portrait" r:id="rId1"/>
  <headerFooter alignWithMargins="0"/>
  <rowBreaks count="1" manualBreakCount="1">
    <brk id="41" max="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108</vt:i4>
      </vt:variant>
      <vt:variant>
        <vt:lpstr>Named Ranges</vt:lpstr>
      </vt:variant>
      <vt:variant>
        <vt:i4>92</vt:i4>
      </vt:variant>
    </vt:vector>
  </HeadingPairs>
  <TitlesOfParts>
    <vt:vector size="200" baseType="lpstr">
      <vt:lpstr>İÇİNDEKİLER</vt:lpstr>
      <vt:lpstr>CONTENTS</vt:lpstr>
      <vt:lpstr>K1R</vt:lpstr>
      <vt:lpstr>B1L</vt:lpstr>
      <vt:lpstr>K2R</vt:lpstr>
      <vt:lpstr>1A</vt:lpstr>
      <vt:lpstr>1B</vt:lpstr>
      <vt:lpstr>T2A</vt:lpstr>
      <vt:lpstr>T2B</vt:lpstr>
      <vt:lpstr>T2C</vt:lpstr>
      <vt:lpstr>T3A</vt:lpstr>
      <vt:lpstr>T3B</vt:lpstr>
      <vt:lpstr>T4</vt:lpstr>
      <vt:lpstr>T5</vt:lpstr>
      <vt:lpstr>6A</vt:lpstr>
      <vt:lpstr>6B</vt:lpstr>
      <vt:lpstr>T7A</vt:lpstr>
      <vt:lpstr>T7B</vt:lpstr>
      <vt:lpstr>T7C</vt:lpstr>
      <vt:lpstr>B2L</vt:lpstr>
      <vt:lpstr>K3R</vt:lpstr>
      <vt:lpstr>T8</vt:lpstr>
      <vt:lpstr>T9</vt:lpstr>
      <vt:lpstr>T10</vt:lpstr>
      <vt:lpstr>T11</vt:lpstr>
      <vt:lpstr>T12A</vt:lpstr>
      <vt:lpstr>T12B</vt:lpstr>
      <vt:lpstr>T13</vt:lpstr>
      <vt:lpstr>T14</vt:lpstr>
      <vt:lpstr>T14A</vt:lpstr>
      <vt:lpstr>T15</vt:lpstr>
      <vt:lpstr>T16</vt:lpstr>
      <vt:lpstr>T17</vt:lpstr>
      <vt:lpstr>T18</vt:lpstr>
      <vt:lpstr>T19</vt:lpstr>
      <vt:lpstr>T20</vt:lpstr>
      <vt:lpstr>T20A</vt:lpstr>
      <vt:lpstr>T21</vt:lpstr>
      <vt:lpstr>T22</vt:lpstr>
      <vt:lpstr>T23</vt:lpstr>
      <vt:lpstr>T24</vt:lpstr>
      <vt:lpstr>T25</vt:lpstr>
      <vt:lpstr>T26</vt:lpstr>
      <vt:lpstr>T27</vt:lpstr>
      <vt:lpstr>T28</vt:lpstr>
      <vt:lpstr>T29A</vt:lpstr>
      <vt:lpstr>T29B</vt:lpstr>
      <vt:lpstr>30</vt:lpstr>
      <vt:lpstr>T31</vt:lpstr>
      <vt:lpstr>T32</vt:lpstr>
      <vt:lpstr>T33</vt:lpstr>
      <vt:lpstr>T34</vt:lpstr>
      <vt:lpstr>35</vt:lpstr>
      <vt:lpstr>36</vt:lpstr>
      <vt:lpstr>37</vt:lpstr>
      <vt:lpstr>38</vt:lpstr>
      <vt:lpstr>B3L</vt:lpstr>
      <vt:lpstr>K4R</vt:lpstr>
      <vt:lpstr>T39</vt:lpstr>
      <vt:lpstr>T40</vt:lpstr>
      <vt:lpstr>T41</vt:lpstr>
      <vt:lpstr>T42</vt:lpstr>
      <vt:lpstr>T43</vt:lpstr>
      <vt:lpstr>T44</vt:lpstr>
      <vt:lpstr>T45</vt:lpstr>
      <vt:lpstr>T46</vt:lpstr>
      <vt:lpstr>T47</vt:lpstr>
      <vt:lpstr>T48A</vt:lpstr>
      <vt:lpstr>T48B</vt:lpstr>
      <vt:lpstr>T48C</vt:lpstr>
      <vt:lpstr>T48D</vt:lpstr>
      <vt:lpstr>T49A</vt:lpstr>
      <vt:lpstr>T49B</vt:lpstr>
      <vt:lpstr>T50A</vt:lpstr>
      <vt:lpstr>T50B</vt:lpstr>
      <vt:lpstr>T51A</vt:lpstr>
      <vt:lpstr>T51B</vt:lpstr>
      <vt:lpstr>T51C</vt:lpstr>
      <vt:lpstr>T51D</vt:lpstr>
      <vt:lpstr>T52</vt:lpstr>
      <vt:lpstr>T53</vt:lpstr>
      <vt:lpstr>T54</vt:lpstr>
      <vt:lpstr>B4L</vt:lpstr>
      <vt:lpstr>K5R</vt:lpstr>
      <vt:lpstr>T55</vt:lpstr>
      <vt:lpstr>T56</vt:lpstr>
      <vt:lpstr>T57</vt:lpstr>
      <vt:lpstr>T58</vt:lpstr>
      <vt:lpstr>B5L</vt:lpstr>
      <vt:lpstr>K6R</vt:lpstr>
      <vt:lpstr>59A-B</vt:lpstr>
      <vt:lpstr>60</vt:lpstr>
      <vt:lpstr>B6L</vt:lpstr>
      <vt:lpstr>K7R</vt:lpstr>
      <vt:lpstr>61A-B</vt:lpstr>
      <vt:lpstr>62</vt:lpstr>
      <vt:lpstr>B7L</vt:lpstr>
      <vt:lpstr>K8R</vt:lpstr>
      <vt:lpstr>T63</vt:lpstr>
      <vt:lpstr>T64</vt:lpstr>
      <vt:lpstr>T65</vt:lpstr>
      <vt:lpstr>T66</vt:lpstr>
      <vt:lpstr>T67</vt:lpstr>
      <vt:lpstr>T68A</vt:lpstr>
      <vt:lpstr>T68B</vt:lpstr>
      <vt:lpstr>T69</vt:lpstr>
      <vt:lpstr>T70A</vt:lpstr>
      <vt:lpstr>T70B</vt:lpstr>
      <vt:lpstr>'1A'!Print_Area</vt:lpstr>
      <vt:lpstr>'1B'!Print_Area</vt:lpstr>
      <vt:lpstr>'30'!Print_Area</vt:lpstr>
      <vt:lpstr>'35'!Print_Area</vt:lpstr>
      <vt:lpstr>'36'!Print_Area</vt:lpstr>
      <vt:lpstr>'37'!Print_Area</vt:lpstr>
      <vt:lpstr>'38'!Print_Area</vt:lpstr>
      <vt:lpstr>'59A-B'!Print_Area</vt:lpstr>
      <vt:lpstr>'60'!Print_Area</vt:lpstr>
      <vt:lpstr>'61A-B'!Print_Area</vt:lpstr>
      <vt:lpstr>'62'!Print_Area</vt:lpstr>
      <vt:lpstr>'6A'!Print_Area</vt:lpstr>
      <vt:lpstr>'6B'!Print_Area</vt:lpstr>
      <vt:lpstr>CONTENTS!Print_Area</vt:lpstr>
      <vt:lpstr>İÇİNDEKİLER!Print_Area</vt:lpstr>
      <vt:lpstr>'T10'!Print_Area</vt:lpstr>
      <vt:lpstr>'T11'!Print_Area</vt:lpstr>
      <vt:lpstr>T12A!Print_Area</vt:lpstr>
      <vt:lpstr>T12B!Print_Area</vt:lpstr>
      <vt:lpstr>'T13'!Print_Area</vt:lpstr>
      <vt:lpstr>'T14'!Print_Area</vt:lpstr>
      <vt:lpstr>T14A!Print_Area</vt:lpstr>
      <vt:lpstr>'T15'!Print_Area</vt:lpstr>
      <vt:lpstr>'T16'!Print_Area</vt:lpstr>
      <vt:lpstr>'T17'!Print_Area</vt:lpstr>
      <vt:lpstr>'T18'!Print_Area</vt:lpstr>
      <vt:lpstr>'T19'!Print_Area</vt:lpstr>
      <vt:lpstr>'T20'!Print_Area</vt:lpstr>
      <vt:lpstr>T20A!Print_Area</vt:lpstr>
      <vt:lpstr>'T21'!Print_Area</vt:lpstr>
      <vt:lpstr>'T22'!Print_Area</vt:lpstr>
      <vt:lpstr>'T23'!Print_Area</vt:lpstr>
      <vt:lpstr>'T24'!Print_Area</vt:lpstr>
      <vt:lpstr>'T25'!Print_Area</vt:lpstr>
      <vt:lpstr>'T26'!Print_Area</vt:lpstr>
      <vt:lpstr>'T27'!Print_Area</vt:lpstr>
      <vt:lpstr>'T28'!Print_Area</vt:lpstr>
      <vt:lpstr>T29A!Print_Area</vt:lpstr>
      <vt:lpstr>T29B!Print_Area</vt:lpstr>
      <vt:lpstr>T2A!Print_Area</vt:lpstr>
      <vt:lpstr>T2B!Print_Area</vt:lpstr>
      <vt:lpstr>T2C!Print_Area</vt:lpstr>
      <vt:lpstr>'T31'!Print_Area</vt:lpstr>
      <vt:lpstr>'T32'!Print_Area</vt:lpstr>
      <vt:lpstr>'T33'!Print_Area</vt:lpstr>
      <vt:lpstr>'T34'!Print_Area</vt:lpstr>
      <vt:lpstr>'T39'!Print_Area</vt:lpstr>
      <vt:lpstr>T3A!Print_Area</vt:lpstr>
      <vt:lpstr>T3B!Print_Area</vt:lpstr>
      <vt:lpstr>'T4'!Print_Area</vt:lpstr>
      <vt:lpstr>'T40'!Print_Area</vt:lpstr>
      <vt:lpstr>'T41'!Print_Area</vt:lpstr>
      <vt:lpstr>'T42'!Print_Area</vt:lpstr>
      <vt:lpstr>'T43'!Print_Area</vt:lpstr>
      <vt:lpstr>'T44'!Print_Area</vt:lpstr>
      <vt:lpstr>'T45'!Print_Area</vt:lpstr>
      <vt:lpstr>'T46'!Print_Area</vt:lpstr>
      <vt:lpstr>'T47'!Print_Area</vt:lpstr>
      <vt:lpstr>T48A!Print_Area</vt:lpstr>
      <vt:lpstr>T48B!Print_Area</vt:lpstr>
      <vt:lpstr>T48C!Print_Area</vt:lpstr>
      <vt:lpstr>T48D!Print_Area</vt:lpstr>
      <vt:lpstr>T49A!Print_Area</vt:lpstr>
      <vt:lpstr>T49B!Print_Area</vt:lpstr>
      <vt:lpstr>'T5'!Print_Area</vt:lpstr>
      <vt:lpstr>T50A!Print_Area</vt:lpstr>
      <vt:lpstr>T50B!Print_Area</vt:lpstr>
      <vt:lpstr>T51A!Print_Area</vt:lpstr>
      <vt:lpstr>T51B!Print_Area</vt:lpstr>
      <vt:lpstr>T51C!Print_Area</vt:lpstr>
      <vt:lpstr>T51D!Print_Area</vt:lpstr>
      <vt:lpstr>'T52'!Print_Area</vt:lpstr>
      <vt:lpstr>'T53'!Print_Area</vt:lpstr>
      <vt:lpstr>'T54'!Print_Area</vt:lpstr>
      <vt:lpstr>'T55'!Print_Area</vt:lpstr>
      <vt:lpstr>'T56'!Print_Area</vt:lpstr>
      <vt:lpstr>'T57'!Print_Area</vt:lpstr>
      <vt:lpstr>'T58'!Print_Area</vt:lpstr>
      <vt:lpstr>'T63'!Print_Area</vt:lpstr>
      <vt:lpstr>'T64'!Print_Area</vt:lpstr>
      <vt:lpstr>'T66'!Print_Area</vt:lpstr>
      <vt:lpstr>'T67'!Print_Area</vt:lpstr>
      <vt:lpstr>T68A!Print_Area</vt:lpstr>
      <vt:lpstr>T68B!Print_Area</vt:lpstr>
      <vt:lpstr>'T69'!Print_Area</vt:lpstr>
      <vt:lpstr>T70A!Print_Area</vt:lpstr>
      <vt:lpstr>T70B!Print_Area</vt:lpstr>
      <vt:lpstr>T7A!Print_Area</vt:lpstr>
      <vt:lpstr>T7B!Print_Area</vt:lpstr>
      <vt:lpstr>T7C!Print_Area</vt:lpstr>
      <vt:lpstr>'T8'!Print_Area</vt:lpstr>
      <vt:lpstr>'T9'!Print_Area</vt:lpstr>
    </vt:vector>
  </TitlesOfParts>
  <Company>hm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sibel.yelmenoglu</dc:creator>
  <cp:lastModifiedBy>ARIF HIKMET CESUR</cp:lastModifiedBy>
  <cp:lastPrinted>2012-07-30T07:33:36Z</cp:lastPrinted>
  <dcterms:created xsi:type="dcterms:W3CDTF">2008-08-18T09:05:39Z</dcterms:created>
  <dcterms:modified xsi:type="dcterms:W3CDTF">2012-08-03T07:24:42Z</dcterms:modified>
</cp:coreProperties>
</file>